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coty-my.sharepoint.com/personal/welligton_silva_cotyinc_com/Documents/Desktop/PERMISSÕES_DE_TARBALHO/savoy/prog/"/>
    </mc:Choice>
  </mc:AlternateContent>
  <xr:revisionPtr revIDLastSave="3" documentId="13_ncr:1_{30500877-F3B6-4F73-AE5B-C296DF5B17B7}" xr6:coauthVersionLast="47" xr6:coauthVersionMax="47" xr10:uidLastSave="{428D253B-36D4-457C-87BC-04F4A0F30A4A}"/>
  <bookViews>
    <workbookView xWindow="-120" yWindow="-120" windowWidth="29040" windowHeight="15720" tabRatio="704" firstSheet="1" activeTab="1" xr2:uid="{00000000-000D-0000-FFFF-FFFF00000000}"/>
  </bookViews>
  <sheets>
    <sheet name="Bulk Especifico" sheetId="56" state="hidden" r:id="rId1"/>
    <sheet name="Envase" sheetId="1" r:id="rId2"/>
    <sheet name="Fabricação" sheetId="17" r:id="rId3"/>
    <sheet name="estudo" sheetId="74" state="hidden" r:id="rId4"/>
    <sheet name="KPI - OP pulada" sheetId="73" state="hidden" r:id="rId5"/>
    <sheet name="Paleta-Sequencia" sheetId="70" state="hidden" r:id="rId6"/>
    <sheet name="tpas cod" sheetId="68" state="hidden" r:id="rId7"/>
    <sheet name="MB52" sheetId="34" state="hidden" r:id="rId8"/>
    <sheet name="MB51" sheetId="35" state="hidden" r:id="rId9"/>
    <sheet name="COHVPI" sheetId="59" state="hidden" r:id="rId10"/>
    <sheet name="Aderencia" sheetId="62" state="hidden" r:id="rId11"/>
    <sheet name="BD1" sheetId="58" state="hidden" r:id="rId12"/>
  </sheets>
  <definedNames>
    <definedName name="_xlnm._FilterDatabase" localSheetId="11" hidden="1">'BD1'!$F$1:$Q$401</definedName>
    <definedName name="_xlnm._FilterDatabase" localSheetId="0" hidden="1">'Bulk Especifico'!$A$1:$C$17</definedName>
    <definedName name="_xlnm._FilterDatabase" localSheetId="9" hidden="1">COHVPI!$A$1:$T$240</definedName>
    <definedName name="_xlnm._FilterDatabase" localSheetId="1" hidden="1">Envase!$A$3:$AN$3</definedName>
    <definedName name="_xlnm._FilterDatabase" localSheetId="2" hidden="1">Fabricação!$A$3:$AR$247</definedName>
    <definedName name="_xlnm._FilterDatabase" localSheetId="4" hidden="1">'KPI - OP pulada'!$A$2:$I$4</definedName>
    <definedName name="_xlnm._FilterDatabase" localSheetId="8" hidden="1">'MB51'!$A$1:$N$28303</definedName>
    <definedName name="_xlnm._FilterDatabase" localSheetId="7" hidden="1">'MB52'!$A$1:$P$11815</definedName>
    <definedName name="_xlnm._FilterDatabase" localSheetId="5" hidden="1">'Paleta-Sequencia'!$A$1:$I$147</definedName>
    <definedName name="_xlnm.Print_Area" localSheetId="1">Envase!$E$1:$X$117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01" i="1" l="1"/>
  <c r="L18" i="1"/>
  <c r="AG179" i="17" l="1"/>
  <c r="AF179" i="17"/>
  <c r="AE179" i="17"/>
  <c r="AD179" i="17"/>
  <c r="AB179" i="17"/>
  <c r="Z179" i="17"/>
  <c r="Y179" i="17"/>
  <c r="AM179" i="17" s="1"/>
  <c r="W179" i="17"/>
  <c r="V179" i="17"/>
  <c r="U179" i="17"/>
  <c r="Q179" i="17"/>
  <c r="N179" i="17"/>
  <c r="AG167" i="17"/>
  <c r="AF167" i="17"/>
  <c r="AE167" i="17"/>
  <c r="AD167" i="17"/>
  <c r="AB167" i="17"/>
  <c r="Z167" i="17"/>
  <c r="Y167" i="17"/>
  <c r="AM167" i="17" s="1"/>
  <c r="W167" i="17"/>
  <c r="V167" i="17"/>
  <c r="U167" i="17"/>
  <c r="Q167" i="17"/>
  <c r="N167" i="17"/>
  <c r="B167" i="17"/>
  <c r="X179" i="17" l="1"/>
  <c r="AH179" i="17"/>
  <c r="AI179" i="17"/>
  <c r="AA179" i="17"/>
  <c r="AN179" i="17" s="1"/>
  <c r="AO179" i="17" s="1"/>
  <c r="AJ179" i="17"/>
  <c r="AK179" i="17"/>
  <c r="AL179" i="17"/>
  <c r="X167" i="17"/>
  <c r="AH167" i="17"/>
  <c r="AI167" i="17"/>
  <c r="AA167" i="17"/>
  <c r="AN167" i="17" s="1"/>
  <c r="AO167" i="17" s="1"/>
  <c r="AJ167" i="17"/>
  <c r="AK167" i="17"/>
  <c r="AL167" i="17"/>
  <c r="L81" i="1" l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45" i="1"/>
  <c r="L44" i="1"/>
  <c r="L61" i="1"/>
  <c r="L60" i="1"/>
  <c r="L59" i="1"/>
  <c r="L58" i="1"/>
  <c r="L57" i="1"/>
  <c r="L56" i="1"/>
  <c r="L55" i="1"/>
  <c r="L54" i="1"/>
  <c r="L53" i="1"/>
  <c r="L52" i="1"/>
  <c r="L112" i="1" l="1"/>
  <c r="L111" i="1"/>
  <c r="L110" i="1"/>
  <c r="L109" i="1"/>
  <c r="L108" i="1"/>
  <c r="L107" i="1"/>
  <c r="L106" i="1"/>
  <c r="L105" i="1"/>
  <c r="L104" i="1"/>
  <c r="AK133" i="1" l="1"/>
  <c r="AJ133" i="1"/>
  <c r="AI133" i="1"/>
  <c r="AH133" i="1"/>
  <c r="AG133" i="1"/>
  <c r="AF133" i="1"/>
  <c r="AE133" i="1"/>
  <c r="AD133" i="1"/>
  <c r="AK132" i="1"/>
  <c r="AJ132" i="1"/>
  <c r="AI132" i="1"/>
  <c r="AH132" i="1"/>
  <c r="AG132" i="1"/>
  <c r="AF132" i="1"/>
  <c r="AE132" i="1"/>
  <c r="AD132" i="1"/>
  <c r="AK131" i="1"/>
  <c r="AJ131" i="1"/>
  <c r="AI131" i="1"/>
  <c r="AH131" i="1"/>
  <c r="AG131" i="1"/>
  <c r="AF131" i="1"/>
  <c r="AE131" i="1"/>
  <c r="AD131" i="1"/>
  <c r="AK130" i="1"/>
  <c r="AJ130" i="1"/>
  <c r="AI130" i="1"/>
  <c r="AH130" i="1"/>
  <c r="AG130" i="1"/>
  <c r="AF130" i="1"/>
  <c r="AE130" i="1"/>
  <c r="AD130" i="1"/>
  <c r="AK129" i="1"/>
  <c r="AJ129" i="1"/>
  <c r="AI129" i="1"/>
  <c r="AH129" i="1"/>
  <c r="AG129" i="1"/>
  <c r="AF129" i="1"/>
  <c r="AE129" i="1"/>
  <c r="AD129" i="1"/>
  <c r="AK128" i="1"/>
  <c r="AJ128" i="1"/>
  <c r="AI128" i="1"/>
  <c r="AH128" i="1"/>
  <c r="AG128" i="1"/>
  <c r="AF128" i="1"/>
  <c r="AE128" i="1"/>
  <c r="AD128" i="1"/>
  <c r="AK127" i="1"/>
  <c r="AJ127" i="1"/>
  <c r="AI127" i="1"/>
  <c r="AH127" i="1"/>
  <c r="AG127" i="1"/>
  <c r="AF127" i="1"/>
  <c r="AE127" i="1"/>
  <c r="AD127" i="1"/>
  <c r="AK126" i="1"/>
  <c r="AJ126" i="1"/>
  <c r="AI126" i="1"/>
  <c r="AH126" i="1"/>
  <c r="AG126" i="1"/>
  <c r="AF126" i="1"/>
  <c r="AE126" i="1"/>
  <c r="AD126" i="1"/>
  <c r="AK125" i="1"/>
  <c r="AJ125" i="1"/>
  <c r="AI125" i="1"/>
  <c r="AH125" i="1"/>
  <c r="AG125" i="1"/>
  <c r="AF125" i="1"/>
  <c r="AE125" i="1"/>
  <c r="AD125" i="1"/>
  <c r="AK124" i="1"/>
  <c r="AJ124" i="1"/>
  <c r="AI124" i="1"/>
  <c r="AH124" i="1"/>
  <c r="AG124" i="1"/>
  <c r="AF124" i="1"/>
  <c r="AE124" i="1"/>
  <c r="AD124" i="1"/>
  <c r="AK123" i="1"/>
  <c r="AJ123" i="1"/>
  <c r="AI123" i="1"/>
  <c r="AH123" i="1"/>
  <c r="AG123" i="1"/>
  <c r="AF123" i="1"/>
  <c r="AE123" i="1"/>
  <c r="AD123" i="1"/>
  <c r="AK122" i="1"/>
  <c r="AJ122" i="1"/>
  <c r="AI122" i="1"/>
  <c r="AH122" i="1"/>
  <c r="AG122" i="1"/>
  <c r="AF122" i="1"/>
  <c r="AE122" i="1"/>
  <c r="AD122" i="1"/>
  <c r="AK121" i="1"/>
  <c r="AJ121" i="1"/>
  <c r="AI121" i="1"/>
  <c r="AH121" i="1"/>
  <c r="AG121" i="1"/>
  <c r="AF121" i="1"/>
  <c r="AE121" i="1"/>
  <c r="AD121" i="1"/>
  <c r="AK120" i="1"/>
  <c r="AJ120" i="1"/>
  <c r="AI120" i="1"/>
  <c r="AH120" i="1"/>
  <c r="AG120" i="1"/>
  <c r="AF120" i="1"/>
  <c r="AE120" i="1"/>
  <c r="AD120" i="1"/>
  <c r="AK119" i="1"/>
  <c r="AJ119" i="1"/>
  <c r="AI119" i="1"/>
  <c r="AH119" i="1"/>
  <c r="AG119" i="1"/>
  <c r="AF119" i="1"/>
  <c r="AE119" i="1"/>
  <c r="AD119" i="1"/>
  <c r="AK118" i="1"/>
  <c r="AJ118" i="1"/>
  <c r="AI118" i="1"/>
  <c r="AH118" i="1"/>
  <c r="AG118" i="1"/>
  <c r="AF118" i="1"/>
  <c r="AE118" i="1"/>
  <c r="AD118" i="1"/>
  <c r="AK117" i="1"/>
  <c r="AJ117" i="1"/>
  <c r="AI117" i="1"/>
  <c r="AH117" i="1"/>
  <c r="AG117" i="1"/>
  <c r="AF117" i="1"/>
  <c r="AE117" i="1"/>
  <c r="AD117" i="1"/>
  <c r="AK116" i="1"/>
  <c r="AJ116" i="1"/>
  <c r="AI116" i="1"/>
  <c r="AH116" i="1"/>
  <c r="AG116" i="1"/>
  <c r="AF116" i="1"/>
  <c r="AE116" i="1"/>
  <c r="AD116" i="1"/>
  <c r="AK115" i="1"/>
  <c r="AJ115" i="1"/>
  <c r="AI115" i="1"/>
  <c r="AH115" i="1"/>
  <c r="AG115" i="1"/>
  <c r="AF115" i="1"/>
  <c r="AE115" i="1"/>
  <c r="AD115" i="1"/>
  <c r="AK114" i="1"/>
  <c r="AJ114" i="1"/>
  <c r="AI114" i="1"/>
  <c r="AH114" i="1"/>
  <c r="AG114" i="1"/>
  <c r="AF114" i="1"/>
  <c r="AE114" i="1"/>
  <c r="AD114" i="1"/>
  <c r="AK112" i="1"/>
  <c r="AJ112" i="1"/>
  <c r="AI112" i="1"/>
  <c r="AH112" i="1"/>
  <c r="AG112" i="1"/>
  <c r="AF112" i="1"/>
  <c r="AE112" i="1"/>
  <c r="AD112" i="1"/>
  <c r="AK111" i="1"/>
  <c r="AJ111" i="1"/>
  <c r="AI111" i="1"/>
  <c r="AH111" i="1"/>
  <c r="AG111" i="1"/>
  <c r="AF111" i="1"/>
  <c r="AE111" i="1"/>
  <c r="AD111" i="1"/>
  <c r="AK110" i="1"/>
  <c r="AJ110" i="1"/>
  <c r="AI110" i="1"/>
  <c r="AH110" i="1"/>
  <c r="AG110" i="1"/>
  <c r="AF110" i="1"/>
  <c r="AE110" i="1"/>
  <c r="AD110" i="1"/>
  <c r="AK109" i="1"/>
  <c r="AJ109" i="1"/>
  <c r="AI109" i="1"/>
  <c r="AH109" i="1"/>
  <c r="AG109" i="1"/>
  <c r="AF109" i="1"/>
  <c r="AE109" i="1"/>
  <c r="AD109" i="1"/>
  <c r="AK108" i="1"/>
  <c r="AJ108" i="1"/>
  <c r="AI108" i="1"/>
  <c r="AH108" i="1"/>
  <c r="AG108" i="1"/>
  <c r="AF108" i="1"/>
  <c r="AE108" i="1"/>
  <c r="AD108" i="1"/>
  <c r="AK107" i="1"/>
  <c r="AJ107" i="1"/>
  <c r="AI107" i="1"/>
  <c r="AH107" i="1"/>
  <c r="AG107" i="1"/>
  <c r="AF107" i="1"/>
  <c r="AE107" i="1"/>
  <c r="AD107" i="1"/>
  <c r="AK106" i="1"/>
  <c r="AJ106" i="1"/>
  <c r="AI106" i="1"/>
  <c r="AH106" i="1"/>
  <c r="AG106" i="1"/>
  <c r="AF106" i="1"/>
  <c r="AE106" i="1"/>
  <c r="AD106" i="1"/>
  <c r="AK105" i="1"/>
  <c r="AJ105" i="1"/>
  <c r="AI105" i="1"/>
  <c r="AH105" i="1"/>
  <c r="AG105" i="1"/>
  <c r="AF105" i="1"/>
  <c r="AE105" i="1"/>
  <c r="AD105" i="1"/>
  <c r="AK104" i="1"/>
  <c r="AJ104" i="1"/>
  <c r="AI104" i="1"/>
  <c r="AH104" i="1"/>
  <c r="AG104" i="1"/>
  <c r="AF104" i="1"/>
  <c r="AE104" i="1"/>
  <c r="AD104" i="1"/>
  <c r="AK103" i="1"/>
  <c r="AJ103" i="1"/>
  <c r="AI103" i="1"/>
  <c r="AH103" i="1"/>
  <c r="AG103" i="1"/>
  <c r="AF103" i="1"/>
  <c r="AE103" i="1"/>
  <c r="AD103" i="1"/>
  <c r="AK113" i="1"/>
  <c r="AJ113" i="1"/>
  <c r="AI113" i="1"/>
  <c r="AH113" i="1"/>
  <c r="AG113" i="1"/>
  <c r="AF113" i="1"/>
  <c r="AE113" i="1"/>
  <c r="AD113" i="1"/>
  <c r="AK102" i="1"/>
  <c r="AJ102" i="1"/>
  <c r="AI102" i="1"/>
  <c r="AH102" i="1"/>
  <c r="AG102" i="1"/>
  <c r="AF102" i="1"/>
  <c r="AE102" i="1"/>
  <c r="AD102" i="1"/>
  <c r="AK101" i="1"/>
  <c r="AJ101" i="1"/>
  <c r="AI101" i="1"/>
  <c r="AH101" i="1"/>
  <c r="AG101" i="1"/>
  <c r="AF101" i="1"/>
  <c r="AE101" i="1"/>
  <c r="AD101" i="1"/>
  <c r="AK100" i="1"/>
  <c r="AJ100" i="1"/>
  <c r="AI100" i="1"/>
  <c r="AH100" i="1"/>
  <c r="AG100" i="1"/>
  <c r="AF100" i="1"/>
  <c r="AE100" i="1"/>
  <c r="AD100" i="1"/>
  <c r="AK99" i="1"/>
  <c r="AJ99" i="1"/>
  <c r="AI99" i="1"/>
  <c r="AH99" i="1"/>
  <c r="AG99" i="1"/>
  <c r="AF99" i="1"/>
  <c r="AE99" i="1"/>
  <c r="AD99" i="1"/>
  <c r="AK98" i="1"/>
  <c r="AJ98" i="1"/>
  <c r="AI98" i="1"/>
  <c r="AH98" i="1"/>
  <c r="AG98" i="1"/>
  <c r="AF98" i="1"/>
  <c r="AE98" i="1"/>
  <c r="AD98" i="1"/>
  <c r="AK97" i="1"/>
  <c r="AJ97" i="1"/>
  <c r="AI97" i="1"/>
  <c r="AH97" i="1"/>
  <c r="AG97" i="1"/>
  <c r="AF97" i="1"/>
  <c r="AE97" i="1"/>
  <c r="AD97" i="1"/>
  <c r="AK96" i="1"/>
  <c r="AJ96" i="1"/>
  <c r="AI96" i="1"/>
  <c r="AH96" i="1"/>
  <c r="AG96" i="1"/>
  <c r="AF96" i="1"/>
  <c r="AE96" i="1"/>
  <c r="AD96" i="1"/>
  <c r="AK95" i="1"/>
  <c r="AJ95" i="1"/>
  <c r="AI95" i="1"/>
  <c r="AH95" i="1"/>
  <c r="AG95" i="1"/>
  <c r="AF95" i="1"/>
  <c r="AE95" i="1"/>
  <c r="AD95" i="1"/>
  <c r="AK94" i="1"/>
  <c r="AJ94" i="1"/>
  <c r="AI94" i="1"/>
  <c r="AH94" i="1"/>
  <c r="AG94" i="1"/>
  <c r="AF94" i="1"/>
  <c r="AE94" i="1"/>
  <c r="AD94" i="1"/>
  <c r="AK93" i="1"/>
  <c r="AJ93" i="1"/>
  <c r="AI93" i="1"/>
  <c r="AH93" i="1"/>
  <c r="AG93" i="1"/>
  <c r="AF93" i="1"/>
  <c r="AE93" i="1"/>
  <c r="AD93" i="1"/>
  <c r="AK92" i="1"/>
  <c r="AJ92" i="1"/>
  <c r="AI92" i="1"/>
  <c r="AH92" i="1"/>
  <c r="AG92" i="1"/>
  <c r="AF92" i="1"/>
  <c r="AE92" i="1"/>
  <c r="AD92" i="1"/>
  <c r="AK91" i="1"/>
  <c r="AJ91" i="1"/>
  <c r="AI91" i="1"/>
  <c r="AH91" i="1"/>
  <c r="AG91" i="1"/>
  <c r="AF91" i="1"/>
  <c r="AE91" i="1"/>
  <c r="AD91" i="1"/>
  <c r="AK90" i="1"/>
  <c r="AJ90" i="1"/>
  <c r="AI90" i="1"/>
  <c r="AH90" i="1"/>
  <c r="AG90" i="1"/>
  <c r="AF90" i="1"/>
  <c r="AE90" i="1"/>
  <c r="AD90" i="1"/>
  <c r="AK89" i="1"/>
  <c r="AJ89" i="1"/>
  <c r="AI89" i="1"/>
  <c r="AH89" i="1"/>
  <c r="AG89" i="1"/>
  <c r="AF89" i="1"/>
  <c r="AE89" i="1"/>
  <c r="AD89" i="1"/>
  <c r="AK88" i="1"/>
  <c r="AJ88" i="1"/>
  <c r="AI88" i="1"/>
  <c r="AH88" i="1"/>
  <c r="AG88" i="1"/>
  <c r="AF88" i="1"/>
  <c r="AE88" i="1"/>
  <c r="AD88" i="1"/>
  <c r="AK87" i="1"/>
  <c r="AJ87" i="1"/>
  <c r="AI87" i="1"/>
  <c r="AH87" i="1"/>
  <c r="AG87" i="1"/>
  <c r="AF87" i="1"/>
  <c r="AE87" i="1"/>
  <c r="AD87" i="1"/>
  <c r="AK86" i="1"/>
  <c r="AJ86" i="1"/>
  <c r="AI86" i="1"/>
  <c r="AH86" i="1"/>
  <c r="AG86" i="1"/>
  <c r="AF86" i="1"/>
  <c r="AE86" i="1"/>
  <c r="AD86" i="1"/>
  <c r="AK85" i="1"/>
  <c r="AJ85" i="1"/>
  <c r="AI85" i="1"/>
  <c r="AH85" i="1"/>
  <c r="AG85" i="1"/>
  <c r="AF85" i="1"/>
  <c r="AE85" i="1"/>
  <c r="AD85" i="1"/>
  <c r="AK84" i="1"/>
  <c r="AJ84" i="1"/>
  <c r="AI84" i="1"/>
  <c r="AH84" i="1"/>
  <c r="AG84" i="1"/>
  <c r="AF84" i="1"/>
  <c r="AE84" i="1"/>
  <c r="AD84" i="1"/>
  <c r="AK83" i="1"/>
  <c r="AJ83" i="1"/>
  <c r="AI83" i="1"/>
  <c r="AH83" i="1"/>
  <c r="AG83" i="1"/>
  <c r="AF83" i="1"/>
  <c r="AE83" i="1"/>
  <c r="AD83" i="1"/>
  <c r="AK82" i="1"/>
  <c r="AJ82" i="1"/>
  <c r="AI82" i="1"/>
  <c r="AH82" i="1"/>
  <c r="AG82" i="1"/>
  <c r="AF82" i="1"/>
  <c r="AE82" i="1"/>
  <c r="AD82" i="1"/>
  <c r="AK81" i="1"/>
  <c r="AJ81" i="1"/>
  <c r="AI81" i="1"/>
  <c r="AH81" i="1"/>
  <c r="AG81" i="1"/>
  <c r="AF81" i="1"/>
  <c r="AE81" i="1"/>
  <c r="AD81" i="1"/>
  <c r="AK80" i="1"/>
  <c r="AJ80" i="1"/>
  <c r="AI80" i="1"/>
  <c r="AH80" i="1"/>
  <c r="AG80" i="1"/>
  <c r="AF80" i="1"/>
  <c r="AE80" i="1"/>
  <c r="AD80" i="1"/>
  <c r="AK79" i="1"/>
  <c r="AJ79" i="1"/>
  <c r="AI79" i="1"/>
  <c r="AH79" i="1"/>
  <c r="AG79" i="1"/>
  <c r="AF79" i="1"/>
  <c r="AE79" i="1"/>
  <c r="AD79" i="1"/>
  <c r="AK78" i="1"/>
  <c r="AJ78" i="1"/>
  <c r="AI78" i="1"/>
  <c r="AH78" i="1"/>
  <c r="AG78" i="1"/>
  <c r="AF78" i="1"/>
  <c r="AE78" i="1"/>
  <c r="AD78" i="1"/>
  <c r="AK77" i="1"/>
  <c r="AJ77" i="1"/>
  <c r="AI77" i="1"/>
  <c r="AH77" i="1"/>
  <c r="AG77" i="1"/>
  <c r="AF77" i="1"/>
  <c r="AE77" i="1"/>
  <c r="AD77" i="1"/>
  <c r="AK76" i="1"/>
  <c r="AJ76" i="1"/>
  <c r="AI76" i="1"/>
  <c r="AH76" i="1"/>
  <c r="AG76" i="1"/>
  <c r="AF76" i="1"/>
  <c r="AE76" i="1"/>
  <c r="AD76" i="1"/>
  <c r="AK75" i="1"/>
  <c r="AJ75" i="1"/>
  <c r="AI75" i="1"/>
  <c r="AH75" i="1"/>
  <c r="AG75" i="1"/>
  <c r="AF75" i="1"/>
  <c r="AE75" i="1"/>
  <c r="AD75" i="1"/>
  <c r="AK74" i="1"/>
  <c r="AJ74" i="1"/>
  <c r="AI74" i="1"/>
  <c r="AH74" i="1"/>
  <c r="AG74" i="1"/>
  <c r="AF74" i="1"/>
  <c r="AE74" i="1"/>
  <c r="AD74" i="1"/>
  <c r="AK73" i="1"/>
  <c r="AJ73" i="1"/>
  <c r="AI73" i="1"/>
  <c r="AH73" i="1"/>
  <c r="AG73" i="1"/>
  <c r="AF73" i="1"/>
  <c r="AE73" i="1"/>
  <c r="AD73" i="1"/>
  <c r="AK72" i="1"/>
  <c r="AJ72" i="1"/>
  <c r="AI72" i="1"/>
  <c r="AH72" i="1"/>
  <c r="AG72" i="1"/>
  <c r="AF72" i="1"/>
  <c r="AE72" i="1"/>
  <c r="AD72" i="1"/>
  <c r="AK71" i="1"/>
  <c r="AJ71" i="1"/>
  <c r="AI71" i="1"/>
  <c r="AH71" i="1"/>
  <c r="AG71" i="1"/>
  <c r="AF71" i="1"/>
  <c r="AE71" i="1"/>
  <c r="AD71" i="1"/>
  <c r="AK70" i="1"/>
  <c r="AJ70" i="1"/>
  <c r="AI70" i="1"/>
  <c r="AH70" i="1"/>
  <c r="AG70" i="1"/>
  <c r="AF70" i="1"/>
  <c r="AE70" i="1"/>
  <c r="AD70" i="1"/>
  <c r="AK69" i="1"/>
  <c r="AJ69" i="1"/>
  <c r="AI69" i="1"/>
  <c r="AH69" i="1"/>
  <c r="AG69" i="1"/>
  <c r="AF69" i="1"/>
  <c r="AE69" i="1"/>
  <c r="AD69" i="1"/>
  <c r="AK68" i="1"/>
  <c r="AJ68" i="1"/>
  <c r="AI68" i="1"/>
  <c r="AH68" i="1"/>
  <c r="AG68" i="1"/>
  <c r="AF68" i="1"/>
  <c r="AE68" i="1"/>
  <c r="AD68" i="1"/>
  <c r="AK67" i="1"/>
  <c r="AJ67" i="1"/>
  <c r="AI67" i="1"/>
  <c r="AH67" i="1"/>
  <c r="AG67" i="1"/>
  <c r="AF67" i="1"/>
  <c r="AE67" i="1"/>
  <c r="AD67" i="1"/>
  <c r="AK66" i="1"/>
  <c r="AJ66" i="1"/>
  <c r="AI66" i="1"/>
  <c r="AH66" i="1"/>
  <c r="AG66" i="1"/>
  <c r="AF66" i="1"/>
  <c r="AE66" i="1"/>
  <c r="AD66" i="1"/>
  <c r="AK65" i="1"/>
  <c r="AJ65" i="1"/>
  <c r="AI65" i="1"/>
  <c r="AH65" i="1"/>
  <c r="AG65" i="1"/>
  <c r="AF65" i="1"/>
  <c r="AE65" i="1"/>
  <c r="AD65" i="1"/>
  <c r="AK64" i="1"/>
  <c r="AJ64" i="1"/>
  <c r="AI64" i="1"/>
  <c r="AH64" i="1"/>
  <c r="AG64" i="1"/>
  <c r="AF64" i="1"/>
  <c r="AE64" i="1"/>
  <c r="AD64" i="1"/>
  <c r="AK63" i="1"/>
  <c r="AJ63" i="1"/>
  <c r="AI63" i="1"/>
  <c r="AH63" i="1"/>
  <c r="AG63" i="1"/>
  <c r="AF63" i="1"/>
  <c r="AE63" i="1"/>
  <c r="AD63" i="1"/>
  <c r="AK62" i="1"/>
  <c r="AJ62" i="1"/>
  <c r="AI62" i="1"/>
  <c r="AH62" i="1"/>
  <c r="AG62" i="1"/>
  <c r="AF62" i="1"/>
  <c r="AE62" i="1"/>
  <c r="AD62" i="1"/>
  <c r="AK52" i="1"/>
  <c r="AJ52" i="1"/>
  <c r="AI52" i="1"/>
  <c r="AH52" i="1"/>
  <c r="AG52" i="1"/>
  <c r="AF52" i="1"/>
  <c r="AE52" i="1"/>
  <c r="AD52" i="1"/>
  <c r="AK53" i="1"/>
  <c r="AJ53" i="1"/>
  <c r="AI53" i="1"/>
  <c r="AH53" i="1"/>
  <c r="AG53" i="1"/>
  <c r="AF53" i="1"/>
  <c r="AE53" i="1"/>
  <c r="AD53" i="1"/>
  <c r="AK55" i="1"/>
  <c r="AJ55" i="1"/>
  <c r="AI55" i="1"/>
  <c r="AH55" i="1"/>
  <c r="AG55" i="1"/>
  <c r="AF55" i="1"/>
  <c r="AE55" i="1"/>
  <c r="AD55" i="1"/>
  <c r="AK56" i="1"/>
  <c r="AJ56" i="1"/>
  <c r="AI56" i="1"/>
  <c r="AH56" i="1"/>
  <c r="AG56" i="1"/>
  <c r="AF56" i="1"/>
  <c r="AE56" i="1"/>
  <c r="AD56" i="1"/>
  <c r="AK54" i="1"/>
  <c r="AJ54" i="1"/>
  <c r="AI54" i="1"/>
  <c r="AH54" i="1"/>
  <c r="AG54" i="1"/>
  <c r="AF54" i="1"/>
  <c r="AE54" i="1"/>
  <c r="AD54" i="1"/>
  <c r="AK57" i="1"/>
  <c r="AJ57" i="1"/>
  <c r="AI57" i="1"/>
  <c r="AH57" i="1"/>
  <c r="AG57" i="1"/>
  <c r="AF57" i="1"/>
  <c r="AE57" i="1"/>
  <c r="AD57" i="1"/>
  <c r="AK58" i="1"/>
  <c r="AJ58" i="1"/>
  <c r="AI58" i="1"/>
  <c r="AH58" i="1"/>
  <c r="AG58" i="1"/>
  <c r="AF58" i="1"/>
  <c r="AE58" i="1"/>
  <c r="AD58" i="1"/>
  <c r="AK59" i="1"/>
  <c r="AJ59" i="1"/>
  <c r="AI59" i="1"/>
  <c r="AH59" i="1"/>
  <c r="AG59" i="1"/>
  <c r="AF59" i="1"/>
  <c r="AE59" i="1"/>
  <c r="AD59" i="1"/>
  <c r="AK60" i="1"/>
  <c r="AJ60" i="1"/>
  <c r="AI60" i="1"/>
  <c r="AH60" i="1"/>
  <c r="AG60" i="1"/>
  <c r="AF60" i="1"/>
  <c r="AE60" i="1"/>
  <c r="AD60" i="1"/>
  <c r="AK61" i="1"/>
  <c r="AJ61" i="1"/>
  <c r="AI61" i="1"/>
  <c r="AH61" i="1"/>
  <c r="AG61" i="1"/>
  <c r="AF61" i="1"/>
  <c r="AE61" i="1"/>
  <c r="AD61" i="1"/>
  <c r="AK51" i="1"/>
  <c r="AJ51" i="1"/>
  <c r="AI51" i="1"/>
  <c r="AH51" i="1"/>
  <c r="AG51" i="1"/>
  <c r="AF51" i="1"/>
  <c r="AE51" i="1"/>
  <c r="AD51" i="1"/>
  <c r="AK50" i="1"/>
  <c r="AJ50" i="1"/>
  <c r="AI50" i="1"/>
  <c r="AH50" i="1"/>
  <c r="AG50" i="1"/>
  <c r="AF50" i="1"/>
  <c r="AE50" i="1"/>
  <c r="AD50" i="1"/>
  <c r="AK49" i="1"/>
  <c r="AJ49" i="1"/>
  <c r="AI49" i="1"/>
  <c r="AH49" i="1"/>
  <c r="AG49" i="1"/>
  <c r="AF49" i="1"/>
  <c r="AE49" i="1"/>
  <c r="AD49" i="1"/>
  <c r="AK48" i="1"/>
  <c r="AJ48" i="1"/>
  <c r="AI48" i="1"/>
  <c r="AH48" i="1"/>
  <c r="AG48" i="1"/>
  <c r="AF48" i="1"/>
  <c r="AE48" i="1"/>
  <c r="AD48" i="1"/>
  <c r="AK47" i="1"/>
  <c r="AJ47" i="1"/>
  <c r="AI47" i="1"/>
  <c r="AH47" i="1"/>
  <c r="AG47" i="1"/>
  <c r="AF47" i="1"/>
  <c r="AE47" i="1"/>
  <c r="AD47" i="1"/>
  <c r="AK46" i="1"/>
  <c r="AJ46" i="1"/>
  <c r="AI46" i="1"/>
  <c r="AH46" i="1"/>
  <c r="AG46" i="1"/>
  <c r="AF46" i="1"/>
  <c r="AE46" i="1"/>
  <c r="AD46" i="1"/>
  <c r="AK45" i="1"/>
  <c r="AJ45" i="1"/>
  <c r="AI45" i="1"/>
  <c r="AH45" i="1"/>
  <c r="AG45" i="1"/>
  <c r="AF45" i="1"/>
  <c r="AE45" i="1"/>
  <c r="AD45" i="1"/>
  <c r="AK44" i="1"/>
  <c r="AJ44" i="1"/>
  <c r="AI44" i="1"/>
  <c r="AH44" i="1"/>
  <c r="AG44" i="1"/>
  <c r="AF44" i="1"/>
  <c r="AE44" i="1"/>
  <c r="AD44" i="1"/>
  <c r="AK43" i="1"/>
  <c r="AJ43" i="1"/>
  <c r="AI43" i="1"/>
  <c r="AH43" i="1"/>
  <c r="AG43" i="1"/>
  <c r="AF43" i="1"/>
  <c r="AE43" i="1"/>
  <c r="AD43" i="1"/>
  <c r="AK42" i="1"/>
  <c r="AJ42" i="1"/>
  <c r="AI42" i="1"/>
  <c r="AH42" i="1"/>
  <c r="AG42" i="1"/>
  <c r="AF42" i="1"/>
  <c r="AE42" i="1"/>
  <c r="AD42" i="1"/>
  <c r="AK41" i="1"/>
  <c r="AJ41" i="1"/>
  <c r="AI41" i="1"/>
  <c r="AH41" i="1"/>
  <c r="AG41" i="1"/>
  <c r="AF41" i="1"/>
  <c r="AE41" i="1"/>
  <c r="AD41" i="1"/>
  <c r="AK40" i="1"/>
  <c r="AJ40" i="1"/>
  <c r="AI40" i="1"/>
  <c r="AH40" i="1"/>
  <c r="AG40" i="1"/>
  <c r="AF40" i="1"/>
  <c r="AE40" i="1"/>
  <c r="AD40" i="1"/>
  <c r="AK39" i="1"/>
  <c r="AJ39" i="1"/>
  <c r="AI39" i="1"/>
  <c r="AH39" i="1"/>
  <c r="AG39" i="1"/>
  <c r="AF39" i="1"/>
  <c r="AE39" i="1"/>
  <c r="AD39" i="1"/>
  <c r="AK38" i="1"/>
  <c r="AJ38" i="1"/>
  <c r="AI38" i="1"/>
  <c r="AH38" i="1"/>
  <c r="AG38" i="1"/>
  <c r="AF38" i="1"/>
  <c r="AE38" i="1"/>
  <c r="AD38" i="1"/>
  <c r="AK37" i="1"/>
  <c r="AJ37" i="1"/>
  <c r="AI37" i="1"/>
  <c r="AH37" i="1"/>
  <c r="AG37" i="1"/>
  <c r="AF37" i="1"/>
  <c r="AE37" i="1"/>
  <c r="AD37" i="1"/>
  <c r="AK36" i="1"/>
  <c r="AJ36" i="1"/>
  <c r="AI36" i="1"/>
  <c r="AH36" i="1"/>
  <c r="AG36" i="1"/>
  <c r="AF36" i="1"/>
  <c r="AE36" i="1"/>
  <c r="AD36" i="1"/>
  <c r="AK35" i="1"/>
  <c r="AJ35" i="1"/>
  <c r="AI35" i="1"/>
  <c r="AH35" i="1"/>
  <c r="AG35" i="1"/>
  <c r="AF35" i="1"/>
  <c r="AE35" i="1"/>
  <c r="AD35" i="1"/>
  <c r="AK34" i="1"/>
  <c r="AJ34" i="1"/>
  <c r="AI34" i="1"/>
  <c r="AH34" i="1"/>
  <c r="AG34" i="1"/>
  <c r="AF34" i="1"/>
  <c r="AE34" i="1"/>
  <c r="AD34" i="1"/>
  <c r="AK33" i="1"/>
  <c r="AJ33" i="1"/>
  <c r="AI33" i="1"/>
  <c r="AH33" i="1"/>
  <c r="AG33" i="1"/>
  <c r="AF33" i="1"/>
  <c r="AE33" i="1"/>
  <c r="AD33" i="1"/>
  <c r="AK32" i="1"/>
  <c r="AJ32" i="1"/>
  <c r="AI32" i="1"/>
  <c r="AH32" i="1"/>
  <c r="AG32" i="1"/>
  <c r="AF32" i="1"/>
  <c r="AE32" i="1"/>
  <c r="AD32" i="1"/>
  <c r="AK31" i="1"/>
  <c r="AJ31" i="1"/>
  <c r="AI31" i="1"/>
  <c r="AH31" i="1"/>
  <c r="AG31" i="1"/>
  <c r="AF31" i="1"/>
  <c r="AE31" i="1"/>
  <c r="AD31" i="1"/>
  <c r="AK30" i="1"/>
  <c r="AJ30" i="1"/>
  <c r="AI30" i="1"/>
  <c r="AH30" i="1"/>
  <c r="AG30" i="1"/>
  <c r="AF30" i="1"/>
  <c r="AE30" i="1"/>
  <c r="AD30" i="1"/>
  <c r="L49" i="1"/>
  <c r="L48" i="1"/>
  <c r="L51" i="1"/>
  <c r="L50" i="1"/>
  <c r="B123" i="1"/>
  <c r="B122" i="1"/>
  <c r="B121" i="1"/>
  <c r="B120" i="1"/>
  <c r="B119" i="1"/>
  <c r="B118" i="1"/>
  <c r="B117" i="1"/>
  <c r="B116" i="1"/>
  <c r="B115" i="1"/>
  <c r="B114" i="1"/>
  <c r="B112" i="1"/>
  <c r="B111" i="1"/>
  <c r="B110" i="1"/>
  <c r="B109" i="1"/>
  <c r="B108" i="1"/>
  <c r="B107" i="1"/>
  <c r="B106" i="1"/>
  <c r="B105" i="1"/>
  <c r="B104" i="1"/>
  <c r="B103" i="1"/>
  <c r="B11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52" i="1"/>
  <c r="B53" i="1"/>
  <c r="B55" i="1"/>
  <c r="B56" i="1"/>
  <c r="B54" i="1"/>
  <c r="B57" i="1"/>
  <c r="B58" i="1"/>
  <c r="B59" i="1"/>
  <c r="B60" i="1"/>
  <c r="B61" i="1"/>
  <c r="B49" i="1"/>
  <c r="B48" i="1"/>
  <c r="B51" i="1"/>
  <c r="B50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W49" i="1" l="1"/>
  <c r="U49" i="1" s="1"/>
  <c r="T49" i="1"/>
  <c r="S49" i="1"/>
  <c r="R49" i="1"/>
  <c r="W48" i="1"/>
  <c r="U48" i="1" s="1"/>
  <c r="T48" i="1"/>
  <c r="S48" i="1"/>
  <c r="R48" i="1"/>
  <c r="W51" i="1"/>
  <c r="U51" i="1" s="1"/>
  <c r="T51" i="1"/>
  <c r="S51" i="1"/>
  <c r="R51" i="1"/>
  <c r="W50" i="1"/>
  <c r="U50" i="1" s="1"/>
  <c r="T50" i="1"/>
  <c r="S50" i="1"/>
  <c r="R50" i="1"/>
  <c r="J49" i="1"/>
  <c r="J48" i="1"/>
  <c r="J51" i="1"/>
  <c r="J50" i="1"/>
  <c r="B39" i="17"/>
  <c r="B38" i="17"/>
  <c r="N41" i="17"/>
  <c r="M41" i="17"/>
  <c r="L41" i="17"/>
  <c r="N40" i="17"/>
  <c r="M40" i="17"/>
  <c r="L40" i="17"/>
  <c r="N39" i="17"/>
  <c r="M39" i="17"/>
  <c r="L39" i="17"/>
  <c r="N38" i="17"/>
  <c r="M38" i="17"/>
  <c r="L38" i="17"/>
  <c r="AG42" i="17"/>
  <c r="AF42" i="17"/>
  <c r="AE42" i="17"/>
  <c r="AD42" i="17"/>
  <c r="AB42" i="17"/>
  <c r="Z42" i="17"/>
  <c r="Y42" i="17"/>
  <c r="AM42" i="17" s="1"/>
  <c r="W42" i="17"/>
  <c r="V42" i="17"/>
  <c r="U42" i="17"/>
  <c r="AG41" i="17"/>
  <c r="AF41" i="17"/>
  <c r="AE41" i="17"/>
  <c r="AD41" i="17"/>
  <c r="AB41" i="17"/>
  <c r="Z41" i="17"/>
  <c r="Y41" i="17"/>
  <c r="AK41" i="17" s="1"/>
  <c r="W41" i="17"/>
  <c r="V41" i="17"/>
  <c r="U41" i="17"/>
  <c r="AG40" i="17"/>
  <c r="AF40" i="17"/>
  <c r="AE40" i="17"/>
  <c r="AD40" i="17"/>
  <c r="AB40" i="17"/>
  <c r="Z40" i="17"/>
  <c r="Y40" i="17"/>
  <c r="AM40" i="17" s="1"/>
  <c r="W40" i="17"/>
  <c r="V40" i="17"/>
  <c r="U40" i="17"/>
  <c r="AG39" i="17"/>
  <c r="AF39" i="17"/>
  <c r="AE39" i="17"/>
  <c r="AD39" i="17"/>
  <c r="AB39" i="17"/>
  <c r="Z39" i="17"/>
  <c r="Y39" i="17"/>
  <c r="AK39" i="17" s="1"/>
  <c r="W39" i="17"/>
  <c r="V39" i="17"/>
  <c r="U39" i="17"/>
  <c r="AG38" i="17"/>
  <c r="AF38" i="17"/>
  <c r="AE38" i="17"/>
  <c r="AD38" i="17"/>
  <c r="AB38" i="17"/>
  <c r="Z38" i="17"/>
  <c r="Y38" i="17"/>
  <c r="AH38" i="17" s="1"/>
  <c r="W38" i="17"/>
  <c r="V38" i="17"/>
  <c r="U38" i="17"/>
  <c r="AG37" i="17"/>
  <c r="AF37" i="17"/>
  <c r="AE37" i="17"/>
  <c r="AD37" i="17"/>
  <c r="AB37" i="17"/>
  <c r="Z37" i="17"/>
  <c r="Y37" i="17"/>
  <c r="AK37" i="17" s="1"/>
  <c r="W37" i="17"/>
  <c r="V37" i="17"/>
  <c r="U37" i="17"/>
  <c r="Q41" i="17"/>
  <c r="Q40" i="17"/>
  <c r="Q39" i="17"/>
  <c r="Q38" i="17"/>
  <c r="B42" i="17"/>
  <c r="B41" i="17"/>
  <c r="B40" i="17"/>
  <c r="B37" i="17"/>
  <c r="B36" i="17"/>
  <c r="AL40" i="17" l="1"/>
  <c r="X41" i="17"/>
  <c r="AM37" i="17"/>
  <c r="AA40" i="17"/>
  <c r="AN40" i="17" s="1"/>
  <c r="AO40" i="17" s="1"/>
  <c r="AK38" i="17"/>
  <c r="AI40" i="17"/>
  <c r="AA38" i="17"/>
  <c r="AN38" i="17" s="1"/>
  <c r="AO38" i="17" s="1"/>
  <c r="AL38" i="17"/>
  <c r="AJ40" i="17"/>
  <c r="AA41" i="17"/>
  <c r="AN41" i="17" s="1"/>
  <c r="AO41" i="17" s="1"/>
  <c r="AJ38" i="17"/>
  <c r="X37" i="17"/>
  <c r="AM38" i="17"/>
  <c r="AK40" i="17"/>
  <c r="X42" i="17"/>
  <c r="AI42" i="17"/>
  <c r="X38" i="17"/>
  <c r="X39" i="17"/>
  <c r="AJ42" i="17"/>
  <c r="AM39" i="17"/>
  <c r="AA42" i="17"/>
  <c r="AN42" i="17" s="1"/>
  <c r="AO42" i="17" s="1"/>
  <c r="AK42" i="17"/>
  <c r="AI38" i="17"/>
  <c r="X40" i="17"/>
  <c r="AJ41" i="17"/>
  <c r="AM41" i="17"/>
  <c r="AH37" i="17"/>
  <c r="AA37" i="17"/>
  <c r="AN37" i="17" s="1"/>
  <c r="AO37" i="17" s="1"/>
  <c r="AJ39" i="17"/>
  <c r="AL37" i="17"/>
  <c r="AL39" i="17"/>
  <c r="AH40" i="17"/>
  <c r="AL41" i="17"/>
  <c r="AH42" i="17"/>
  <c r="AH39" i="17"/>
  <c r="AH41" i="17"/>
  <c r="AL42" i="17"/>
  <c r="AI37" i="17"/>
  <c r="AI39" i="17"/>
  <c r="AI41" i="17"/>
  <c r="AJ37" i="17"/>
  <c r="AA39" i="17"/>
  <c r="AN39" i="17" s="1"/>
  <c r="AO39" i="17" s="1"/>
  <c r="L47" i="1"/>
  <c r="L46" i="1"/>
  <c r="L43" i="1"/>
  <c r="L42" i="1"/>
  <c r="L41" i="1"/>
  <c r="L40" i="1"/>
  <c r="L39" i="1"/>
  <c r="L38" i="1"/>
  <c r="L37" i="1"/>
  <c r="L36" i="1"/>
  <c r="L35" i="1"/>
  <c r="W39" i="1"/>
  <c r="U39" i="1" s="1"/>
  <c r="T39" i="1"/>
  <c r="S39" i="1"/>
  <c r="R39" i="1"/>
  <c r="J39" i="1"/>
  <c r="AG20" i="17"/>
  <c r="AF20" i="17"/>
  <c r="AE20" i="17"/>
  <c r="AD20" i="17"/>
  <c r="AB20" i="17"/>
  <c r="Z20" i="17"/>
  <c r="Y20" i="17"/>
  <c r="AM20" i="17" s="1"/>
  <c r="W20" i="17"/>
  <c r="V20" i="17"/>
  <c r="U20" i="17"/>
  <c r="X20" i="17" l="1"/>
  <c r="AH20" i="17"/>
  <c r="AI20" i="17"/>
  <c r="AA20" i="17"/>
  <c r="AN20" i="17" s="1"/>
  <c r="AO20" i="17" s="1"/>
  <c r="AJ20" i="17"/>
  <c r="AK20" i="17"/>
  <c r="AL20" i="17"/>
  <c r="B180" i="17" l="1"/>
  <c r="B177" i="17"/>
  <c r="B171" i="17"/>
  <c r="Q180" i="17"/>
  <c r="Q177" i="17"/>
  <c r="Q171" i="17"/>
  <c r="AG180" i="17"/>
  <c r="AF180" i="17"/>
  <c r="AE180" i="17"/>
  <c r="AD180" i="17"/>
  <c r="AB180" i="17"/>
  <c r="Z180" i="17"/>
  <c r="Y180" i="17"/>
  <c r="AL180" i="17" s="1"/>
  <c r="W180" i="17"/>
  <c r="V180" i="17"/>
  <c r="U180" i="17"/>
  <c r="AG177" i="17"/>
  <c r="AF177" i="17"/>
  <c r="AE177" i="17"/>
  <c r="AD177" i="17"/>
  <c r="AB177" i="17"/>
  <c r="Z177" i="17"/>
  <c r="Y177" i="17"/>
  <c r="AL177" i="17" s="1"/>
  <c r="W177" i="17"/>
  <c r="V177" i="17"/>
  <c r="U177" i="17"/>
  <c r="AG171" i="17"/>
  <c r="AF171" i="17"/>
  <c r="AE171" i="17"/>
  <c r="AD171" i="17"/>
  <c r="AB171" i="17"/>
  <c r="Z171" i="17"/>
  <c r="Y171" i="17"/>
  <c r="AH171" i="17" s="1"/>
  <c r="W171" i="17"/>
  <c r="V171" i="17"/>
  <c r="U171" i="17"/>
  <c r="AG169" i="17"/>
  <c r="AF169" i="17"/>
  <c r="AE169" i="17"/>
  <c r="AD169" i="17"/>
  <c r="AB169" i="17"/>
  <c r="Z169" i="17"/>
  <c r="Y169" i="17"/>
  <c r="AL169" i="17" s="1"/>
  <c r="W169" i="17"/>
  <c r="V169" i="17"/>
  <c r="U169" i="17"/>
  <c r="AG170" i="17"/>
  <c r="AF170" i="17"/>
  <c r="AE170" i="17"/>
  <c r="AD170" i="17"/>
  <c r="AB170" i="17"/>
  <c r="Z170" i="17"/>
  <c r="Y170" i="17"/>
  <c r="AH170" i="17" s="1"/>
  <c r="W170" i="17"/>
  <c r="V170" i="17"/>
  <c r="U170" i="17"/>
  <c r="N177" i="17"/>
  <c r="N171" i="17"/>
  <c r="AM177" i="17" l="1"/>
  <c r="X171" i="17"/>
  <c r="X169" i="17"/>
  <c r="AM171" i="17"/>
  <c r="AL171" i="17"/>
  <c r="X180" i="17"/>
  <c r="AK170" i="17"/>
  <c r="AM170" i="17"/>
  <c r="AJ171" i="17"/>
  <c r="AI170" i="17"/>
  <c r="AL170" i="17"/>
  <c r="AI171" i="17"/>
  <c r="X170" i="17"/>
  <c r="AA171" i="17"/>
  <c r="AN171" i="17" s="1"/>
  <c r="AO171" i="17" s="1"/>
  <c r="AK171" i="17"/>
  <c r="AJ170" i="17"/>
  <c r="X177" i="17"/>
  <c r="AA170" i="17"/>
  <c r="AN170" i="17" s="1"/>
  <c r="AO170" i="17" s="1"/>
  <c r="AM169" i="17"/>
  <c r="AM180" i="17"/>
  <c r="AI169" i="17"/>
  <c r="AI177" i="17"/>
  <c r="AI180" i="17"/>
  <c r="AH169" i="17"/>
  <c r="AK169" i="17"/>
  <c r="AK177" i="17"/>
  <c r="AK180" i="17"/>
  <c r="AH177" i="17"/>
  <c r="AH180" i="17"/>
  <c r="AA169" i="17"/>
  <c r="AN169" i="17" s="1"/>
  <c r="AO169" i="17" s="1"/>
  <c r="AJ169" i="17"/>
  <c r="AA177" i="17"/>
  <c r="AN177" i="17" s="1"/>
  <c r="AO177" i="17" s="1"/>
  <c r="AJ177" i="17"/>
  <c r="AA180" i="17"/>
  <c r="AN180" i="17" s="1"/>
  <c r="AO180" i="17" s="1"/>
  <c r="AJ180" i="17"/>
  <c r="AG162" i="17" l="1"/>
  <c r="AF162" i="17"/>
  <c r="AE162" i="17"/>
  <c r="AD162" i="17"/>
  <c r="AB162" i="17"/>
  <c r="Z162" i="17"/>
  <c r="Y162" i="17"/>
  <c r="AL162" i="17" s="1"/>
  <c r="W162" i="17"/>
  <c r="V162" i="17"/>
  <c r="U162" i="17"/>
  <c r="AG161" i="17"/>
  <c r="AF161" i="17"/>
  <c r="AE161" i="17"/>
  <c r="AD161" i="17"/>
  <c r="AB161" i="17"/>
  <c r="Z161" i="17"/>
  <c r="Y161" i="17"/>
  <c r="AH161" i="17" s="1"/>
  <c r="W161" i="17"/>
  <c r="V161" i="17"/>
  <c r="U161" i="17"/>
  <c r="AG160" i="17"/>
  <c r="AF160" i="17"/>
  <c r="AE160" i="17"/>
  <c r="AD160" i="17"/>
  <c r="AB160" i="17"/>
  <c r="Z160" i="17"/>
  <c r="Y160" i="17"/>
  <c r="AM160" i="17" s="1"/>
  <c r="W160" i="17"/>
  <c r="V160" i="17"/>
  <c r="U160" i="17"/>
  <c r="AG159" i="17"/>
  <c r="AF159" i="17"/>
  <c r="AE159" i="17"/>
  <c r="AD159" i="17"/>
  <c r="AB159" i="17"/>
  <c r="Z159" i="17"/>
  <c r="Y159" i="17"/>
  <c r="AJ159" i="17" s="1"/>
  <c r="W159" i="17"/>
  <c r="V159" i="17"/>
  <c r="U159" i="17"/>
  <c r="AG158" i="17"/>
  <c r="AF158" i="17"/>
  <c r="AE158" i="17"/>
  <c r="AD158" i="17"/>
  <c r="AB158" i="17"/>
  <c r="Z158" i="17"/>
  <c r="Y158" i="17"/>
  <c r="AM158" i="17" s="1"/>
  <c r="W158" i="17"/>
  <c r="V158" i="17"/>
  <c r="U158" i="17"/>
  <c r="AG157" i="17"/>
  <c r="AF157" i="17"/>
  <c r="AE157" i="17"/>
  <c r="AD157" i="17"/>
  <c r="AB157" i="17"/>
  <c r="Z157" i="17"/>
  <c r="Y157" i="17"/>
  <c r="AJ157" i="17" s="1"/>
  <c r="W157" i="17"/>
  <c r="V157" i="17"/>
  <c r="U157" i="17"/>
  <c r="AG156" i="17"/>
  <c r="AF156" i="17"/>
  <c r="AE156" i="17"/>
  <c r="AD156" i="17"/>
  <c r="AB156" i="17"/>
  <c r="Z156" i="17"/>
  <c r="Y156" i="17"/>
  <c r="AM156" i="17" s="1"/>
  <c r="W156" i="17"/>
  <c r="V156" i="17"/>
  <c r="U156" i="17"/>
  <c r="Q162" i="17"/>
  <c r="Q161" i="17"/>
  <c r="Q160" i="17"/>
  <c r="Q159" i="17"/>
  <c r="Q158" i="17"/>
  <c r="N161" i="17"/>
  <c r="N160" i="17"/>
  <c r="N159" i="17"/>
  <c r="N158" i="17"/>
  <c r="B162" i="17"/>
  <c r="B161" i="17"/>
  <c r="B160" i="17"/>
  <c r="B159" i="17"/>
  <c r="B158" i="17"/>
  <c r="B157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AG140" i="17"/>
  <c r="AF140" i="17"/>
  <c r="AE140" i="17"/>
  <c r="AD140" i="17"/>
  <c r="AB140" i="17"/>
  <c r="Z140" i="17"/>
  <c r="Y140" i="17"/>
  <c r="AM140" i="17" s="1"/>
  <c r="W140" i="17"/>
  <c r="V140" i="17"/>
  <c r="U140" i="17"/>
  <c r="AG139" i="17"/>
  <c r="AF139" i="17"/>
  <c r="AE139" i="17"/>
  <c r="AD139" i="17"/>
  <c r="AB139" i="17"/>
  <c r="Z139" i="17"/>
  <c r="Y139" i="17"/>
  <c r="AI139" i="17" s="1"/>
  <c r="W139" i="17"/>
  <c r="V139" i="17"/>
  <c r="U139" i="17"/>
  <c r="AG138" i="17"/>
  <c r="AF138" i="17"/>
  <c r="AE138" i="17"/>
  <c r="AD138" i="17"/>
  <c r="AB138" i="17"/>
  <c r="Z138" i="17"/>
  <c r="Y138" i="17"/>
  <c r="AM138" i="17" s="1"/>
  <c r="W138" i="17"/>
  <c r="V138" i="17"/>
  <c r="U138" i="17"/>
  <c r="AG137" i="17"/>
  <c r="AF137" i="17"/>
  <c r="AE137" i="17"/>
  <c r="AD137" i="17"/>
  <c r="AB137" i="17"/>
  <c r="Z137" i="17"/>
  <c r="Y137" i="17"/>
  <c r="AI137" i="17" s="1"/>
  <c r="W137" i="17"/>
  <c r="V137" i="17"/>
  <c r="U137" i="17"/>
  <c r="AG136" i="17"/>
  <c r="AF136" i="17"/>
  <c r="AE136" i="17"/>
  <c r="AD136" i="17"/>
  <c r="AB136" i="17"/>
  <c r="Z136" i="17"/>
  <c r="Y136" i="17"/>
  <c r="AM136" i="17" s="1"/>
  <c r="W136" i="17"/>
  <c r="V136" i="17"/>
  <c r="U136" i="17"/>
  <c r="AG135" i="17"/>
  <c r="AF135" i="17"/>
  <c r="AE135" i="17"/>
  <c r="AD135" i="17"/>
  <c r="AB135" i="17"/>
  <c r="Z135" i="17"/>
  <c r="Y135" i="17"/>
  <c r="AH135" i="17" s="1"/>
  <c r="W135" i="17"/>
  <c r="V135" i="17"/>
  <c r="U135" i="17"/>
  <c r="AG134" i="17"/>
  <c r="AF134" i="17"/>
  <c r="AE134" i="17"/>
  <c r="AD134" i="17"/>
  <c r="AB134" i="17"/>
  <c r="Z134" i="17"/>
  <c r="Y134" i="17"/>
  <c r="AM134" i="17" s="1"/>
  <c r="W134" i="17"/>
  <c r="V134" i="17"/>
  <c r="U134" i="17"/>
  <c r="AG133" i="17"/>
  <c r="AF133" i="17"/>
  <c r="AE133" i="17"/>
  <c r="AD133" i="17"/>
  <c r="AB133" i="17"/>
  <c r="Z133" i="17"/>
  <c r="Y133" i="17"/>
  <c r="AH133" i="17" s="1"/>
  <c r="W133" i="17"/>
  <c r="V133" i="17"/>
  <c r="U133" i="17"/>
  <c r="AG132" i="17"/>
  <c r="AF132" i="17"/>
  <c r="AE132" i="17"/>
  <c r="AD132" i="17"/>
  <c r="AB132" i="17"/>
  <c r="Z132" i="17"/>
  <c r="Y132" i="17"/>
  <c r="AM132" i="17" s="1"/>
  <c r="W132" i="17"/>
  <c r="V132" i="17"/>
  <c r="U132" i="17"/>
  <c r="AG131" i="17"/>
  <c r="AF131" i="17"/>
  <c r="AE131" i="17"/>
  <c r="AD131" i="17"/>
  <c r="AB131" i="17"/>
  <c r="Z131" i="17"/>
  <c r="Y131" i="17"/>
  <c r="AH131" i="17" s="1"/>
  <c r="W131" i="17"/>
  <c r="V131" i="17"/>
  <c r="U131" i="17"/>
  <c r="AG130" i="17"/>
  <c r="AF130" i="17"/>
  <c r="AE130" i="17"/>
  <c r="AD130" i="17"/>
  <c r="AB130" i="17"/>
  <c r="Z130" i="17"/>
  <c r="Y130" i="17"/>
  <c r="AM130" i="17" s="1"/>
  <c r="W130" i="17"/>
  <c r="V130" i="17"/>
  <c r="U130" i="17"/>
  <c r="AG129" i="17"/>
  <c r="AF129" i="17"/>
  <c r="AE129" i="17"/>
  <c r="AD129" i="17"/>
  <c r="AB129" i="17"/>
  <c r="Z129" i="17"/>
  <c r="Y129" i="17"/>
  <c r="AH129" i="17" s="1"/>
  <c r="W129" i="17"/>
  <c r="V129" i="17"/>
  <c r="U129" i="17"/>
  <c r="AG128" i="17"/>
  <c r="AF128" i="17"/>
  <c r="AE128" i="17"/>
  <c r="AD128" i="17"/>
  <c r="AB128" i="17"/>
  <c r="Z128" i="17"/>
  <c r="Y128" i="17"/>
  <c r="AM128" i="17" s="1"/>
  <c r="W128" i="17"/>
  <c r="V128" i="17"/>
  <c r="U128" i="17"/>
  <c r="AG127" i="17"/>
  <c r="AF127" i="17"/>
  <c r="AE127" i="17"/>
  <c r="AD127" i="17"/>
  <c r="AB127" i="17"/>
  <c r="Z127" i="17"/>
  <c r="Y127" i="17"/>
  <c r="AH127" i="17" s="1"/>
  <c r="W127" i="17"/>
  <c r="V127" i="17"/>
  <c r="U127" i="17"/>
  <c r="Q140" i="17"/>
  <c r="Q139" i="17"/>
  <c r="Q138" i="17"/>
  <c r="Q137" i="17"/>
  <c r="Q136" i="17"/>
  <c r="Q135" i="17"/>
  <c r="Q134" i="17"/>
  <c r="Q133" i="17"/>
  <c r="Q132" i="17"/>
  <c r="Q131" i="17"/>
  <c r="Q130" i="17"/>
  <c r="N139" i="17"/>
  <c r="N138" i="17"/>
  <c r="N137" i="17"/>
  <c r="N136" i="17"/>
  <c r="N135" i="17"/>
  <c r="N134" i="17"/>
  <c r="N133" i="17"/>
  <c r="N132" i="17"/>
  <c r="N131" i="17"/>
  <c r="N130" i="17"/>
  <c r="L17" i="1"/>
  <c r="L16" i="1"/>
  <c r="L15" i="1"/>
  <c r="L14" i="1"/>
  <c r="L13" i="1"/>
  <c r="L12" i="1"/>
  <c r="L11" i="1"/>
  <c r="L10" i="1"/>
  <c r="L9" i="1"/>
  <c r="L8" i="1"/>
  <c r="L7" i="1"/>
  <c r="AK157" i="17" l="1"/>
  <c r="X158" i="17"/>
  <c r="AA135" i="17"/>
  <c r="AN135" i="17" s="1"/>
  <c r="AO135" i="17" s="1"/>
  <c r="X160" i="17"/>
  <c r="X156" i="17"/>
  <c r="X161" i="17"/>
  <c r="X159" i="17"/>
  <c r="AK156" i="17"/>
  <c r="AJ162" i="17"/>
  <c r="X157" i="17"/>
  <c r="AK162" i="17"/>
  <c r="AK160" i="17"/>
  <c r="AA162" i="17"/>
  <c r="AN162" i="17" s="1"/>
  <c r="AO162" i="17" s="1"/>
  <c r="AM162" i="17"/>
  <c r="X162" i="17"/>
  <c r="AK159" i="17"/>
  <c r="AI162" i="17"/>
  <c r="AI161" i="17"/>
  <c r="AJ161" i="17"/>
  <c r="AL156" i="17"/>
  <c r="AK158" i="17"/>
  <c r="AA161" i="17"/>
  <c r="AN161" i="17" s="1"/>
  <c r="AO161" i="17" s="1"/>
  <c r="AK161" i="17"/>
  <c r="AL158" i="17"/>
  <c r="AM161" i="17"/>
  <c r="AH156" i="17"/>
  <c r="AL157" i="17"/>
  <c r="AH158" i="17"/>
  <c r="AL159" i="17"/>
  <c r="AH160" i="17"/>
  <c r="AL161" i="17"/>
  <c r="AH162" i="17"/>
  <c r="AI156" i="17"/>
  <c r="AM157" i="17"/>
  <c r="AI158" i="17"/>
  <c r="AM159" i="17"/>
  <c r="AI160" i="17"/>
  <c r="AA156" i="17"/>
  <c r="AN156" i="17" s="1"/>
  <c r="AO156" i="17" s="1"/>
  <c r="AJ156" i="17"/>
  <c r="AA158" i="17"/>
  <c r="AN158" i="17" s="1"/>
  <c r="AO158" i="17" s="1"/>
  <c r="AJ158" i="17"/>
  <c r="AA160" i="17"/>
  <c r="AN160" i="17" s="1"/>
  <c r="AO160" i="17" s="1"/>
  <c r="AJ160" i="17"/>
  <c r="AL160" i="17"/>
  <c r="AH157" i="17"/>
  <c r="AH159" i="17"/>
  <c r="AI157" i="17"/>
  <c r="AI159" i="17"/>
  <c r="AA157" i="17"/>
  <c r="AN157" i="17" s="1"/>
  <c r="AO157" i="17" s="1"/>
  <c r="AA159" i="17"/>
  <c r="AN159" i="17" s="1"/>
  <c r="AO159" i="17" s="1"/>
  <c r="X140" i="17"/>
  <c r="X138" i="17"/>
  <c r="X128" i="17"/>
  <c r="AJ131" i="17"/>
  <c r="AA139" i="17"/>
  <c r="AN139" i="17" s="1"/>
  <c r="AO139" i="17" s="1"/>
  <c r="X129" i="17"/>
  <c r="AK135" i="17"/>
  <c r="AL135" i="17"/>
  <c r="AA137" i="17"/>
  <c r="AN137" i="17" s="1"/>
  <c r="AO137" i="17" s="1"/>
  <c r="X139" i="17"/>
  <c r="AK127" i="17"/>
  <c r="AL139" i="17"/>
  <c r="AM133" i="17"/>
  <c r="AJ127" i="17"/>
  <c r="AL131" i="17"/>
  <c r="AL133" i="17"/>
  <c r="AK129" i="17"/>
  <c r="AA127" i="17"/>
  <c r="AN127" i="17" s="1"/>
  <c r="AO127" i="17" s="1"/>
  <c r="AL127" i="17"/>
  <c r="AL129" i="17"/>
  <c r="X132" i="17"/>
  <c r="AA129" i="17"/>
  <c r="AN129" i="17" s="1"/>
  <c r="AO129" i="17" s="1"/>
  <c r="AK139" i="17"/>
  <c r="AJ133" i="17"/>
  <c r="AJ135" i="17"/>
  <c r="AL137" i="17"/>
  <c r="AM129" i="17"/>
  <c r="AA131" i="17"/>
  <c r="AN131" i="17" s="1"/>
  <c r="AO131" i="17" s="1"/>
  <c r="AK131" i="17"/>
  <c r="AI133" i="17"/>
  <c r="X136" i="17"/>
  <c r="AI127" i="17"/>
  <c r="AM131" i="17"/>
  <c r="AA133" i="17"/>
  <c r="AN133" i="17" s="1"/>
  <c r="AO133" i="17" s="1"/>
  <c r="AK133" i="17"/>
  <c r="AI135" i="17"/>
  <c r="X130" i="17"/>
  <c r="AJ137" i="17"/>
  <c r="AI129" i="17"/>
  <c r="AK137" i="17"/>
  <c r="AJ139" i="17"/>
  <c r="AJ129" i="17"/>
  <c r="X133" i="17"/>
  <c r="X134" i="17"/>
  <c r="AI131" i="17"/>
  <c r="X127" i="17"/>
  <c r="X131" i="17"/>
  <c r="X137" i="17"/>
  <c r="X135" i="17"/>
  <c r="AH134" i="17"/>
  <c r="AH136" i="17"/>
  <c r="AM127" i="17"/>
  <c r="AI132" i="17"/>
  <c r="AI134" i="17"/>
  <c r="AM135" i="17"/>
  <c r="AI136" i="17"/>
  <c r="AM137" i="17"/>
  <c r="AI138" i="17"/>
  <c r="AM139" i="17"/>
  <c r="AI140" i="17"/>
  <c r="AH140" i="17"/>
  <c r="AI128" i="17"/>
  <c r="AI130" i="17"/>
  <c r="AA128" i="17"/>
  <c r="AN128" i="17" s="1"/>
  <c r="AO128" i="17" s="1"/>
  <c r="AJ128" i="17"/>
  <c r="AA130" i="17"/>
  <c r="AN130" i="17" s="1"/>
  <c r="AO130" i="17" s="1"/>
  <c r="AJ130" i="17"/>
  <c r="AA132" i="17"/>
  <c r="AN132" i="17" s="1"/>
  <c r="AO132" i="17" s="1"/>
  <c r="AJ132" i="17"/>
  <c r="AA134" i="17"/>
  <c r="AN134" i="17" s="1"/>
  <c r="AO134" i="17" s="1"/>
  <c r="AJ134" i="17"/>
  <c r="AA136" i="17"/>
  <c r="AN136" i="17" s="1"/>
  <c r="AO136" i="17" s="1"/>
  <c r="AJ136" i="17"/>
  <c r="AA138" i="17"/>
  <c r="AN138" i="17" s="1"/>
  <c r="AO138" i="17" s="1"/>
  <c r="AJ138" i="17"/>
  <c r="AA140" i="17"/>
  <c r="AN140" i="17" s="1"/>
  <c r="AO140" i="17" s="1"/>
  <c r="AJ140" i="17"/>
  <c r="AH128" i="17"/>
  <c r="AH130" i="17"/>
  <c r="AH132" i="17"/>
  <c r="AK128" i="17"/>
  <c r="AK130" i="17"/>
  <c r="AK132" i="17"/>
  <c r="AK134" i="17"/>
  <c r="AK136" i="17"/>
  <c r="AK138" i="17"/>
  <c r="AK140" i="17"/>
  <c r="AL128" i="17"/>
  <c r="AL130" i="17"/>
  <c r="AL132" i="17"/>
  <c r="AL134" i="17"/>
  <c r="AL136" i="17"/>
  <c r="AH137" i="17"/>
  <c r="AL138" i="17"/>
  <c r="AH139" i="17"/>
  <c r="AL140" i="17"/>
  <c r="AH138" i="17"/>
  <c r="B247" i="17" l="1"/>
  <c r="B246" i="17"/>
  <c r="B245" i="17"/>
  <c r="B244" i="17"/>
  <c r="B243" i="17"/>
  <c r="B242" i="17"/>
  <c r="B241" i="17"/>
  <c r="B240" i="17"/>
  <c r="B239" i="17"/>
  <c r="B238" i="17"/>
  <c r="B237" i="17"/>
  <c r="B236" i="17"/>
  <c r="B235" i="17"/>
  <c r="B234" i="17"/>
  <c r="B233" i="17"/>
  <c r="B232" i="17"/>
  <c r="B231" i="17"/>
  <c r="B230" i="17"/>
  <c r="B229" i="17"/>
  <c r="B228" i="17"/>
  <c r="B227" i="17"/>
  <c r="B226" i="17"/>
  <c r="B225" i="17"/>
  <c r="B224" i="17"/>
  <c r="B223" i="17"/>
  <c r="B222" i="17"/>
  <c r="B221" i="17"/>
  <c r="B220" i="17"/>
  <c r="B219" i="17"/>
  <c r="B218" i="17"/>
  <c r="B217" i="17"/>
  <c r="B216" i="17"/>
  <c r="B215" i="17"/>
  <c r="B214" i="17"/>
  <c r="B213" i="17"/>
  <c r="B212" i="17"/>
  <c r="B211" i="17"/>
  <c r="B210" i="17"/>
  <c r="B209" i="17"/>
  <c r="B208" i="17"/>
  <c r="B207" i="17"/>
  <c r="B206" i="17"/>
  <c r="B205" i="17"/>
  <c r="B204" i="17"/>
  <c r="B203" i="17"/>
  <c r="B202" i="17"/>
  <c r="B201" i="17"/>
  <c r="B200" i="17"/>
  <c r="B199" i="17"/>
  <c r="B198" i="17"/>
  <c r="B197" i="17"/>
  <c r="B196" i="17"/>
  <c r="B195" i="17"/>
  <c r="B194" i="17"/>
  <c r="B193" i="17"/>
  <c r="B192" i="17"/>
  <c r="B191" i="17"/>
  <c r="B190" i="17"/>
  <c r="B189" i="17"/>
  <c r="B188" i="17"/>
  <c r="B187" i="17"/>
  <c r="B186" i="17"/>
  <c r="B185" i="17"/>
  <c r="B184" i="17"/>
  <c r="B183" i="17"/>
  <c r="B182" i="17"/>
  <c r="B181" i="17"/>
  <c r="B169" i="17"/>
  <c r="B170" i="17"/>
  <c r="B168" i="17"/>
  <c r="B178" i="17"/>
  <c r="B176" i="17"/>
  <c r="B175" i="17"/>
  <c r="B174" i="17"/>
  <c r="B173" i="17"/>
  <c r="B172" i="17"/>
  <c r="B166" i="17"/>
  <c r="B165" i="17"/>
  <c r="B164" i="17"/>
  <c r="B163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AG168" i="17"/>
  <c r="AF168" i="17"/>
  <c r="AE168" i="17"/>
  <c r="AD168" i="17"/>
  <c r="AB168" i="17"/>
  <c r="Z168" i="17"/>
  <c r="Y168" i="17"/>
  <c r="AJ168" i="17" s="1"/>
  <c r="W168" i="17"/>
  <c r="V168" i="17"/>
  <c r="U168" i="17"/>
  <c r="AG178" i="17"/>
  <c r="AF178" i="17"/>
  <c r="AE178" i="17"/>
  <c r="AD178" i="17"/>
  <c r="AB178" i="17"/>
  <c r="Z178" i="17"/>
  <c r="Y178" i="17"/>
  <c r="AJ178" i="17" s="1"/>
  <c r="W178" i="17"/>
  <c r="V178" i="17"/>
  <c r="U178" i="17"/>
  <c r="AG176" i="17"/>
  <c r="AF176" i="17"/>
  <c r="AE176" i="17"/>
  <c r="AD176" i="17"/>
  <c r="AB176" i="17"/>
  <c r="Z176" i="17"/>
  <c r="Y176" i="17"/>
  <c r="AJ176" i="17" s="1"/>
  <c r="W176" i="17"/>
  <c r="V176" i="17"/>
  <c r="U176" i="17"/>
  <c r="AG175" i="17"/>
  <c r="AF175" i="17"/>
  <c r="AE175" i="17"/>
  <c r="AD175" i="17"/>
  <c r="AB175" i="17"/>
  <c r="Z175" i="17"/>
  <c r="Y175" i="17"/>
  <c r="AJ175" i="17" s="1"/>
  <c r="W175" i="17"/>
  <c r="V175" i="17"/>
  <c r="U175" i="17"/>
  <c r="AG174" i="17"/>
  <c r="AF174" i="17"/>
  <c r="AE174" i="17"/>
  <c r="AD174" i="17"/>
  <c r="AB174" i="17"/>
  <c r="Z174" i="17"/>
  <c r="Y174" i="17"/>
  <c r="AK174" i="17" s="1"/>
  <c r="W174" i="17"/>
  <c r="V174" i="17"/>
  <c r="U174" i="17"/>
  <c r="AG173" i="17"/>
  <c r="AF173" i="17"/>
  <c r="AE173" i="17"/>
  <c r="AD173" i="17"/>
  <c r="AB173" i="17"/>
  <c r="Z173" i="17"/>
  <c r="Y173" i="17"/>
  <c r="AJ173" i="17" s="1"/>
  <c r="W173" i="17"/>
  <c r="V173" i="17"/>
  <c r="U173" i="17"/>
  <c r="AG172" i="17"/>
  <c r="AF172" i="17"/>
  <c r="AE172" i="17"/>
  <c r="AD172" i="17"/>
  <c r="AB172" i="17"/>
  <c r="Z172" i="17"/>
  <c r="Y172" i="17"/>
  <c r="AK172" i="17" s="1"/>
  <c r="W172" i="17"/>
  <c r="V172" i="17"/>
  <c r="U172" i="17"/>
  <c r="AG166" i="17"/>
  <c r="AF166" i="17"/>
  <c r="AE166" i="17"/>
  <c r="AD166" i="17"/>
  <c r="AB166" i="17"/>
  <c r="Z166" i="17"/>
  <c r="Y166" i="17"/>
  <c r="AJ166" i="17" s="1"/>
  <c r="W166" i="17"/>
  <c r="V166" i="17"/>
  <c r="U166" i="17"/>
  <c r="AG165" i="17"/>
  <c r="AF165" i="17"/>
  <c r="AE165" i="17"/>
  <c r="AD165" i="17"/>
  <c r="AB165" i="17"/>
  <c r="Z165" i="17"/>
  <c r="Y165" i="17"/>
  <c r="AI165" i="17" s="1"/>
  <c r="W165" i="17"/>
  <c r="V165" i="17"/>
  <c r="U165" i="17"/>
  <c r="AG164" i="17"/>
  <c r="AF164" i="17"/>
  <c r="AE164" i="17"/>
  <c r="AD164" i="17"/>
  <c r="AB164" i="17"/>
  <c r="Z164" i="17"/>
  <c r="Y164" i="17"/>
  <c r="AJ164" i="17" s="1"/>
  <c r="W164" i="17"/>
  <c r="V164" i="17"/>
  <c r="U164" i="17"/>
  <c r="AG163" i="17"/>
  <c r="AF163" i="17"/>
  <c r="AE163" i="17"/>
  <c r="AD163" i="17"/>
  <c r="AB163" i="17"/>
  <c r="Z163" i="17"/>
  <c r="Y163" i="17"/>
  <c r="AK163" i="17" s="1"/>
  <c r="W163" i="17"/>
  <c r="V163" i="17"/>
  <c r="U163" i="17"/>
  <c r="AG155" i="17"/>
  <c r="AF155" i="17"/>
  <c r="AE155" i="17"/>
  <c r="AD155" i="17"/>
  <c r="AB155" i="17"/>
  <c r="Z155" i="17"/>
  <c r="Y155" i="17"/>
  <c r="AK155" i="17" s="1"/>
  <c r="W155" i="17"/>
  <c r="V155" i="17"/>
  <c r="U155" i="17"/>
  <c r="AG154" i="17"/>
  <c r="AF154" i="17"/>
  <c r="AE154" i="17"/>
  <c r="AD154" i="17"/>
  <c r="AB154" i="17"/>
  <c r="Z154" i="17"/>
  <c r="Y154" i="17"/>
  <c r="AJ154" i="17" s="1"/>
  <c r="W154" i="17"/>
  <c r="V154" i="17"/>
  <c r="U154" i="17"/>
  <c r="AG153" i="17"/>
  <c r="AF153" i="17"/>
  <c r="AE153" i="17"/>
  <c r="AD153" i="17"/>
  <c r="AB153" i="17"/>
  <c r="Z153" i="17"/>
  <c r="Y153" i="17"/>
  <c r="AH153" i="17" s="1"/>
  <c r="W153" i="17"/>
  <c r="V153" i="17"/>
  <c r="U153" i="17"/>
  <c r="AG152" i="17"/>
  <c r="AF152" i="17"/>
  <c r="AE152" i="17"/>
  <c r="AD152" i="17"/>
  <c r="AB152" i="17"/>
  <c r="Z152" i="17"/>
  <c r="Y152" i="17"/>
  <c r="AJ152" i="17" s="1"/>
  <c r="W152" i="17"/>
  <c r="V152" i="17"/>
  <c r="U152" i="17"/>
  <c r="AG151" i="17"/>
  <c r="AF151" i="17"/>
  <c r="AE151" i="17"/>
  <c r="AD151" i="17"/>
  <c r="AB151" i="17"/>
  <c r="Z151" i="17"/>
  <c r="Y151" i="17"/>
  <c r="AH151" i="17" s="1"/>
  <c r="W151" i="17"/>
  <c r="V151" i="17"/>
  <c r="U151" i="17"/>
  <c r="AG150" i="17"/>
  <c r="AF150" i="17"/>
  <c r="AE150" i="17"/>
  <c r="AD150" i="17"/>
  <c r="AB150" i="17"/>
  <c r="Z150" i="17"/>
  <c r="Y150" i="17"/>
  <c r="AJ150" i="17" s="1"/>
  <c r="W150" i="17"/>
  <c r="V150" i="17"/>
  <c r="U150" i="17"/>
  <c r="AG149" i="17"/>
  <c r="AF149" i="17"/>
  <c r="AE149" i="17"/>
  <c r="AD149" i="17"/>
  <c r="AB149" i="17"/>
  <c r="Z149" i="17"/>
  <c r="Y149" i="17"/>
  <c r="AH149" i="17" s="1"/>
  <c r="W149" i="17"/>
  <c r="V149" i="17"/>
  <c r="U149" i="17"/>
  <c r="AG148" i="17"/>
  <c r="AF148" i="17"/>
  <c r="AE148" i="17"/>
  <c r="AD148" i="17"/>
  <c r="AB148" i="17"/>
  <c r="Z148" i="17"/>
  <c r="Y148" i="17"/>
  <c r="AJ148" i="17" s="1"/>
  <c r="W148" i="17"/>
  <c r="V148" i="17"/>
  <c r="U148" i="17"/>
  <c r="AG147" i="17"/>
  <c r="AF147" i="17"/>
  <c r="AE147" i="17"/>
  <c r="AD147" i="17"/>
  <c r="AB147" i="17"/>
  <c r="Z147" i="17"/>
  <c r="Y147" i="17"/>
  <c r="AH147" i="17" s="1"/>
  <c r="W147" i="17"/>
  <c r="V147" i="17"/>
  <c r="U147" i="17"/>
  <c r="AG146" i="17"/>
  <c r="AF146" i="17"/>
  <c r="AE146" i="17"/>
  <c r="AD146" i="17"/>
  <c r="AB146" i="17"/>
  <c r="Z146" i="17"/>
  <c r="Y146" i="17"/>
  <c r="AM146" i="17" s="1"/>
  <c r="W146" i="17"/>
  <c r="V146" i="17"/>
  <c r="U146" i="17"/>
  <c r="AG145" i="17"/>
  <c r="AF145" i="17"/>
  <c r="AE145" i="17"/>
  <c r="AD145" i="17"/>
  <c r="AB145" i="17"/>
  <c r="Z145" i="17"/>
  <c r="Y145" i="17"/>
  <c r="AH145" i="17" s="1"/>
  <c r="W145" i="17"/>
  <c r="V145" i="17"/>
  <c r="U145" i="17"/>
  <c r="AG144" i="17"/>
  <c r="AF144" i="17"/>
  <c r="AE144" i="17"/>
  <c r="AD144" i="17"/>
  <c r="AB144" i="17"/>
  <c r="Z144" i="17"/>
  <c r="Y144" i="17"/>
  <c r="AL144" i="17" s="1"/>
  <c r="W144" i="17"/>
  <c r="V144" i="17"/>
  <c r="U144" i="17"/>
  <c r="AG143" i="17"/>
  <c r="AF143" i="17"/>
  <c r="AE143" i="17"/>
  <c r="AD143" i="17"/>
  <c r="AB143" i="17"/>
  <c r="Z143" i="17"/>
  <c r="Y143" i="17"/>
  <c r="AK143" i="17" s="1"/>
  <c r="W143" i="17"/>
  <c r="V143" i="17"/>
  <c r="U143" i="17"/>
  <c r="AG142" i="17"/>
  <c r="AF142" i="17"/>
  <c r="AE142" i="17"/>
  <c r="AD142" i="17"/>
  <c r="AB142" i="17"/>
  <c r="Z142" i="17"/>
  <c r="Y142" i="17"/>
  <c r="AM142" i="17" s="1"/>
  <c r="W142" i="17"/>
  <c r="V142" i="17"/>
  <c r="U142" i="17"/>
  <c r="AG141" i="17"/>
  <c r="AF141" i="17"/>
  <c r="AE141" i="17"/>
  <c r="AD141" i="17"/>
  <c r="AB141" i="17"/>
  <c r="Z141" i="17"/>
  <c r="Y141" i="17"/>
  <c r="AI141" i="17" s="1"/>
  <c r="W141" i="17"/>
  <c r="V141" i="17"/>
  <c r="U141" i="17"/>
  <c r="AG126" i="17"/>
  <c r="AF126" i="17"/>
  <c r="AE126" i="17"/>
  <c r="AD126" i="17"/>
  <c r="AB126" i="17"/>
  <c r="Z126" i="17"/>
  <c r="Y126" i="17"/>
  <c r="AH126" i="17" s="1"/>
  <c r="W126" i="17"/>
  <c r="V126" i="17"/>
  <c r="U126" i="17"/>
  <c r="AG125" i="17"/>
  <c r="AF125" i="17"/>
  <c r="AE125" i="17"/>
  <c r="AD125" i="17"/>
  <c r="AB125" i="17"/>
  <c r="Z125" i="17"/>
  <c r="Y125" i="17"/>
  <c r="AK125" i="17" s="1"/>
  <c r="W125" i="17"/>
  <c r="V125" i="17"/>
  <c r="U125" i="17"/>
  <c r="AG124" i="17"/>
  <c r="AF124" i="17"/>
  <c r="AE124" i="17"/>
  <c r="AD124" i="17"/>
  <c r="AB124" i="17"/>
  <c r="Z124" i="17"/>
  <c r="Y124" i="17"/>
  <c r="AM124" i="17" s="1"/>
  <c r="W124" i="17"/>
  <c r="V124" i="17"/>
  <c r="U124" i="17"/>
  <c r="AG123" i="17"/>
  <c r="AF123" i="17"/>
  <c r="AE123" i="17"/>
  <c r="AD123" i="17"/>
  <c r="AB123" i="17"/>
  <c r="Z123" i="17"/>
  <c r="Y123" i="17"/>
  <c r="AH123" i="17" s="1"/>
  <c r="W123" i="17"/>
  <c r="V123" i="17"/>
  <c r="U123" i="17"/>
  <c r="AG122" i="17"/>
  <c r="AF122" i="17"/>
  <c r="AE122" i="17"/>
  <c r="AD122" i="17"/>
  <c r="AB122" i="17"/>
  <c r="Z122" i="17"/>
  <c r="Y122" i="17"/>
  <c r="AM122" i="17" s="1"/>
  <c r="W122" i="17"/>
  <c r="V122" i="17"/>
  <c r="U122" i="17"/>
  <c r="AG121" i="17"/>
  <c r="AF121" i="17"/>
  <c r="AE121" i="17"/>
  <c r="AD121" i="17"/>
  <c r="AB121" i="17"/>
  <c r="Z121" i="17"/>
  <c r="Y121" i="17"/>
  <c r="AI121" i="17" s="1"/>
  <c r="W121" i="17"/>
  <c r="V121" i="17"/>
  <c r="U121" i="17"/>
  <c r="AG120" i="17"/>
  <c r="AF120" i="17"/>
  <c r="AE120" i="17"/>
  <c r="AD120" i="17"/>
  <c r="AB120" i="17"/>
  <c r="Z120" i="17"/>
  <c r="Y120" i="17"/>
  <c r="AI120" i="17" s="1"/>
  <c r="W120" i="17"/>
  <c r="V120" i="17"/>
  <c r="U120" i="17"/>
  <c r="AG119" i="17"/>
  <c r="AF119" i="17"/>
  <c r="AE119" i="17"/>
  <c r="AD119" i="17"/>
  <c r="AB119" i="17"/>
  <c r="Z119" i="17"/>
  <c r="Y119" i="17"/>
  <c r="AH119" i="17" s="1"/>
  <c r="W119" i="17"/>
  <c r="V119" i="17"/>
  <c r="U119" i="17"/>
  <c r="AG118" i="17"/>
  <c r="AF118" i="17"/>
  <c r="AE118" i="17"/>
  <c r="AD118" i="17"/>
  <c r="AB118" i="17"/>
  <c r="Z118" i="17"/>
  <c r="Y118" i="17"/>
  <c r="AH118" i="17" s="1"/>
  <c r="W118" i="17"/>
  <c r="V118" i="17"/>
  <c r="U118" i="17"/>
  <c r="AG117" i="17"/>
  <c r="AF117" i="17"/>
  <c r="AE117" i="17"/>
  <c r="AD117" i="17"/>
  <c r="AB117" i="17"/>
  <c r="Z117" i="17"/>
  <c r="Y117" i="17"/>
  <c r="AM117" i="17" s="1"/>
  <c r="W117" i="17"/>
  <c r="V117" i="17"/>
  <c r="U117" i="17"/>
  <c r="AG116" i="17"/>
  <c r="AF116" i="17"/>
  <c r="AE116" i="17"/>
  <c r="AD116" i="17"/>
  <c r="AB116" i="17"/>
  <c r="Z116" i="17"/>
  <c r="Y116" i="17"/>
  <c r="AH116" i="17" s="1"/>
  <c r="W116" i="17"/>
  <c r="V116" i="17"/>
  <c r="U116" i="17"/>
  <c r="AG115" i="17"/>
  <c r="AF115" i="17"/>
  <c r="AE115" i="17"/>
  <c r="AD115" i="17"/>
  <c r="AB115" i="17"/>
  <c r="Z115" i="17"/>
  <c r="Y115" i="17"/>
  <c r="AM115" i="17" s="1"/>
  <c r="W115" i="17"/>
  <c r="V115" i="17"/>
  <c r="U115" i="17"/>
  <c r="AG114" i="17"/>
  <c r="AF114" i="17"/>
  <c r="AE114" i="17"/>
  <c r="AD114" i="17"/>
  <c r="AB114" i="17"/>
  <c r="Z114" i="17"/>
  <c r="Y114" i="17"/>
  <c r="AJ114" i="17" s="1"/>
  <c r="W114" i="17"/>
  <c r="V114" i="17"/>
  <c r="U114" i="17"/>
  <c r="AG113" i="17"/>
  <c r="AF113" i="17"/>
  <c r="AE113" i="17"/>
  <c r="AD113" i="17"/>
  <c r="AB113" i="17"/>
  <c r="Z113" i="17"/>
  <c r="Y113" i="17"/>
  <c r="AL113" i="17" s="1"/>
  <c r="W113" i="17"/>
  <c r="V113" i="17"/>
  <c r="U113" i="17"/>
  <c r="AG112" i="17"/>
  <c r="AF112" i="17"/>
  <c r="AE112" i="17"/>
  <c r="AD112" i="17"/>
  <c r="AB112" i="17"/>
  <c r="Z112" i="17"/>
  <c r="Y112" i="17"/>
  <c r="AH112" i="17" s="1"/>
  <c r="W112" i="17"/>
  <c r="V112" i="17"/>
  <c r="U112" i="17"/>
  <c r="AG111" i="17"/>
  <c r="AF111" i="17"/>
  <c r="AE111" i="17"/>
  <c r="AD111" i="17"/>
  <c r="AB111" i="17"/>
  <c r="Z111" i="17"/>
  <c r="Y111" i="17"/>
  <c r="AI111" i="17" s="1"/>
  <c r="W111" i="17"/>
  <c r="V111" i="17"/>
  <c r="U111" i="17"/>
  <c r="AG110" i="17"/>
  <c r="AF110" i="17"/>
  <c r="AE110" i="17"/>
  <c r="AD110" i="17"/>
  <c r="AB110" i="17"/>
  <c r="Z110" i="17"/>
  <c r="Y110" i="17"/>
  <c r="AJ110" i="17" s="1"/>
  <c r="W110" i="17"/>
  <c r="V110" i="17"/>
  <c r="U110" i="17"/>
  <c r="AG109" i="17"/>
  <c r="AF109" i="17"/>
  <c r="AE109" i="17"/>
  <c r="AD109" i="17"/>
  <c r="AB109" i="17"/>
  <c r="Z109" i="17"/>
  <c r="Y109" i="17"/>
  <c r="AM109" i="17" s="1"/>
  <c r="W109" i="17"/>
  <c r="V109" i="17"/>
  <c r="U109" i="17"/>
  <c r="AG108" i="17"/>
  <c r="AF108" i="17"/>
  <c r="AE108" i="17"/>
  <c r="AD108" i="17"/>
  <c r="AB108" i="17"/>
  <c r="Z108" i="17"/>
  <c r="Y108" i="17"/>
  <c r="AL108" i="17" s="1"/>
  <c r="W108" i="17"/>
  <c r="V108" i="17"/>
  <c r="U108" i="17"/>
  <c r="AG107" i="17"/>
  <c r="AF107" i="17"/>
  <c r="AE107" i="17"/>
  <c r="AD107" i="17"/>
  <c r="AB107" i="17"/>
  <c r="Z107" i="17"/>
  <c r="Y107" i="17"/>
  <c r="AK107" i="17" s="1"/>
  <c r="W107" i="17"/>
  <c r="V107" i="17"/>
  <c r="U107" i="17"/>
  <c r="AG106" i="17"/>
  <c r="AF106" i="17"/>
  <c r="AE106" i="17"/>
  <c r="AD106" i="17"/>
  <c r="AB106" i="17"/>
  <c r="Z106" i="17"/>
  <c r="Y106" i="17"/>
  <c r="AI106" i="17" s="1"/>
  <c r="W106" i="17"/>
  <c r="V106" i="17"/>
  <c r="U106" i="17"/>
  <c r="AG105" i="17"/>
  <c r="AF105" i="17"/>
  <c r="AE105" i="17"/>
  <c r="AD105" i="17"/>
  <c r="AB105" i="17"/>
  <c r="Z105" i="17"/>
  <c r="Y105" i="17"/>
  <c r="AH105" i="17" s="1"/>
  <c r="W105" i="17"/>
  <c r="V105" i="17"/>
  <c r="U105" i="17"/>
  <c r="AG104" i="17"/>
  <c r="AF104" i="17"/>
  <c r="AE104" i="17"/>
  <c r="AD104" i="17"/>
  <c r="AB104" i="17"/>
  <c r="Z104" i="17"/>
  <c r="Y104" i="17"/>
  <c r="AM104" i="17" s="1"/>
  <c r="W104" i="17"/>
  <c r="V104" i="17"/>
  <c r="U104" i="17"/>
  <c r="AG103" i="17"/>
  <c r="AF103" i="17"/>
  <c r="AE103" i="17"/>
  <c r="AD103" i="17"/>
  <c r="AB103" i="17"/>
  <c r="Z103" i="17"/>
  <c r="Y103" i="17"/>
  <c r="AK103" i="17" s="1"/>
  <c r="W103" i="17"/>
  <c r="V103" i="17"/>
  <c r="U103" i="17"/>
  <c r="AG102" i="17"/>
  <c r="AF102" i="17"/>
  <c r="AE102" i="17"/>
  <c r="AD102" i="17"/>
  <c r="AB102" i="17"/>
  <c r="Z102" i="17"/>
  <c r="Y102" i="17"/>
  <c r="AK102" i="17" s="1"/>
  <c r="W102" i="17"/>
  <c r="V102" i="17"/>
  <c r="U102" i="17"/>
  <c r="AG101" i="17"/>
  <c r="AF101" i="17"/>
  <c r="AE101" i="17"/>
  <c r="AD101" i="17"/>
  <c r="AB101" i="17"/>
  <c r="Z101" i="17"/>
  <c r="Y101" i="17"/>
  <c r="AI101" i="17" s="1"/>
  <c r="W101" i="17"/>
  <c r="V101" i="17"/>
  <c r="U101" i="17"/>
  <c r="AG100" i="17"/>
  <c r="AF100" i="17"/>
  <c r="AE100" i="17"/>
  <c r="AD100" i="17"/>
  <c r="AB100" i="17"/>
  <c r="Z100" i="17"/>
  <c r="Y100" i="17"/>
  <c r="AH100" i="17" s="1"/>
  <c r="W100" i="17"/>
  <c r="V100" i="17"/>
  <c r="U100" i="17"/>
  <c r="AG99" i="17"/>
  <c r="AF99" i="17"/>
  <c r="AE99" i="17"/>
  <c r="AD99" i="17"/>
  <c r="AB99" i="17"/>
  <c r="Z99" i="17"/>
  <c r="Y99" i="17"/>
  <c r="AH99" i="17" s="1"/>
  <c r="W99" i="17"/>
  <c r="V99" i="17"/>
  <c r="U99" i="17"/>
  <c r="AG98" i="17"/>
  <c r="AF98" i="17"/>
  <c r="AE98" i="17"/>
  <c r="AD98" i="17"/>
  <c r="AB98" i="17"/>
  <c r="Z98" i="17"/>
  <c r="Y98" i="17"/>
  <c r="AL98" i="17" s="1"/>
  <c r="W98" i="17"/>
  <c r="V98" i="17"/>
  <c r="U98" i="17"/>
  <c r="AG97" i="17"/>
  <c r="AF97" i="17"/>
  <c r="AE97" i="17"/>
  <c r="AD97" i="17"/>
  <c r="AB97" i="17"/>
  <c r="Z97" i="17"/>
  <c r="Y97" i="17"/>
  <c r="AL97" i="17" s="1"/>
  <c r="W97" i="17"/>
  <c r="V97" i="17"/>
  <c r="U97" i="17"/>
  <c r="AG96" i="17"/>
  <c r="AF96" i="17"/>
  <c r="AE96" i="17"/>
  <c r="AD96" i="17"/>
  <c r="AB96" i="17"/>
  <c r="Z96" i="17"/>
  <c r="Y96" i="17"/>
  <c r="AM96" i="17" s="1"/>
  <c r="W96" i="17"/>
  <c r="V96" i="17"/>
  <c r="U96" i="17"/>
  <c r="AG95" i="17"/>
  <c r="AF95" i="17"/>
  <c r="AE95" i="17"/>
  <c r="AD95" i="17"/>
  <c r="AB95" i="17"/>
  <c r="Z95" i="17"/>
  <c r="Y95" i="17"/>
  <c r="AJ95" i="17" s="1"/>
  <c r="W95" i="17"/>
  <c r="V95" i="17"/>
  <c r="U95" i="17"/>
  <c r="AG94" i="17"/>
  <c r="AF94" i="17"/>
  <c r="AE94" i="17"/>
  <c r="AD94" i="17"/>
  <c r="AB94" i="17"/>
  <c r="Z94" i="17"/>
  <c r="Y94" i="17"/>
  <c r="AI94" i="17" s="1"/>
  <c r="W94" i="17"/>
  <c r="V94" i="17"/>
  <c r="U94" i="17"/>
  <c r="AG93" i="17"/>
  <c r="AF93" i="17"/>
  <c r="AE93" i="17"/>
  <c r="AD93" i="17"/>
  <c r="AB93" i="17"/>
  <c r="Z93" i="17"/>
  <c r="Y93" i="17"/>
  <c r="AL93" i="17" s="1"/>
  <c r="W93" i="17"/>
  <c r="V93" i="17"/>
  <c r="U93" i="17"/>
  <c r="AG92" i="17"/>
  <c r="AF92" i="17"/>
  <c r="AE92" i="17"/>
  <c r="AD92" i="17"/>
  <c r="AB92" i="17"/>
  <c r="Z92" i="17"/>
  <c r="Y92" i="17"/>
  <c r="AK92" i="17" s="1"/>
  <c r="W92" i="17"/>
  <c r="V92" i="17"/>
  <c r="U92" i="17"/>
  <c r="AG91" i="17"/>
  <c r="AF91" i="17"/>
  <c r="AE91" i="17"/>
  <c r="AD91" i="17"/>
  <c r="AB91" i="17"/>
  <c r="Z91" i="17"/>
  <c r="Y91" i="17"/>
  <c r="AH91" i="17" s="1"/>
  <c r="W91" i="17"/>
  <c r="V91" i="17"/>
  <c r="U91" i="17"/>
  <c r="AG90" i="17"/>
  <c r="AF90" i="17"/>
  <c r="AE90" i="17"/>
  <c r="AD90" i="17"/>
  <c r="AB90" i="17"/>
  <c r="Z90" i="17"/>
  <c r="Y90" i="17"/>
  <c r="AK90" i="17" s="1"/>
  <c r="W90" i="17"/>
  <c r="V90" i="17"/>
  <c r="U90" i="17"/>
  <c r="AG89" i="17"/>
  <c r="AF89" i="17"/>
  <c r="AE89" i="17"/>
  <c r="AD89" i="17"/>
  <c r="AB89" i="17"/>
  <c r="Z89" i="17"/>
  <c r="Y89" i="17"/>
  <c r="AL89" i="17" s="1"/>
  <c r="W89" i="17"/>
  <c r="V89" i="17"/>
  <c r="U89" i="17"/>
  <c r="AG88" i="17"/>
  <c r="AF88" i="17"/>
  <c r="AE88" i="17"/>
  <c r="AD88" i="17"/>
  <c r="AB88" i="17"/>
  <c r="Z88" i="17"/>
  <c r="Y88" i="17"/>
  <c r="AH88" i="17" s="1"/>
  <c r="W88" i="17"/>
  <c r="V88" i="17"/>
  <c r="U88" i="17"/>
  <c r="AG87" i="17"/>
  <c r="AF87" i="17"/>
  <c r="AE87" i="17"/>
  <c r="AD87" i="17"/>
  <c r="AB87" i="17"/>
  <c r="Z87" i="17"/>
  <c r="Y87" i="17"/>
  <c r="AK87" i="17" s="1"/>
  <c r="W87" i="17"/>
  <c r="V87" i="17"/>
  <c r="U87" i="17"/>
  <c r="AG86" i="17"/>
  <c r="AF86" i="17"/>
  <c r="AE86" i="17"/>
  <c r="AD86" i="17"/>
  <c r="AB86" i="17"/>
  <c r="Z86" i="17"/>
  <c r="Y86" i="17"/>
  <c r="W86" i="17"/>
  <c r="V86" i="17"/>
  <c r="U86" i="17"/>
  <c r="AG85" i="17"/>
  <c r="AF85" i="17"/>
  <c r="AE85" i="17"/>
  <c r="AD85" i="17"/>
  <c r="AB85" i="17"/>
  <c r="Z85" i="17"/>
  <c r="Y85" i="17"/>
  <c r="AH85" i="17" s="1"/>
  <c r="W85" i="17"/>
  <c r="V85" i="17"/>
  <c r="U85" i="17"/>
  <c r="AG84" i="17"/>
  <c r="AF84" i="17"/>
  <c r="AE84" i="17"/>
  <c r="AD84" i="17"/>
  <c r="AB84" i="17"/>
  <c r="Z84" i="17"/>
  <c r="Y84" i="17"/>
  <c r="AH84" i="17" s="1"/>
  <c r="W84" i="17"/>
  <c r="V84" i="17"/>
  <c r="U84" i="17"/>
  <c r="AG83" i="17"/>
  <c r="AF83" i="17"/>
  <c r="AE83" i="17"/>
  <c r="AD83" i="17"/>
  <c r="AB83" i="17"/>
  <c r="Z83" i="17"/>
  <c r="Y83" i="17"/>
  <c r="AH83" i="17" s="1"/>
  <c r="W83" i="17"/>
  <c r="V83" i="17"/>
  <c r="U83" i="17"/>
  <c r="AG82" i="17"/>
  <c r="AF82" i="17"/>
  <c r="AE82" i="17"/>
  <c r="AD82" i="17"/>
  <c r="AB82" i="17"/>
  <c r="Z82" i="17"/>
  <c r="Y82" i="17"/>
  <c r="AM82" i="17" s="1"/>
  <c r="W82" i="17"/>
  <c r="V82" i="17"/>
  <c r="U82" i="17"/>
  <c r="AG81" i="17"/>
  <c r="AF81" i="17"/>
  <c r="AE81" i="17"/>
  <c r="AD81" i="17"/>
  <c r="AB81" i="17"/>
  <c r="Z81" i="17"/>
  <c r="Y81" i="17"/>
  <c r="AJ81" i="17" s="1"/>
  <c r="W81" i="17"/>
  <c r="V81" i="17"/>
  <c r="U81" i="17"/>
  <c r="AG80" i="17"/>
  <c r="AF80" i="17"/>
  <c r="AE80" i="17"/>
  <c r="AD80" i="17"/>
  <c r="AB80" i="17"/>
  <c r="Z80" i="17"/>
  <c r="Y80" i="17"/>
  <c r="AI80" i="17" s="1"/>
  <c r="W80" i="17"/>
  <c r="V80" i="17"/>
  <c r="U80" i="17"/>
  <c r="AG79" i="17"/>
  <c r="AF79" i="17"/>
  <c r="AE79" i="17"/>
  <c r="AD79" i="17"/>
  <c r="AB79" i="17"/>
  <c r="Z79" i="17"/>
  <c r="Y79" i="17"/>
  <c r="AI79" i="17" s="1"/>
  <c r="W79" i="17"/>
  <c r="V79" i="17"/>
  <c r="U79" i="17"/>
  <c r="AG78" i="17"/>
  <c r="AF78" i="17"/>
  <c r="AE78" i="17"/>
  <c r="AD78" i="17"/>
  <c r="AB78" i="17"/>
  <c r="Z78" i="17"/>
  <c r="Y78" i="17"/>
  <c r="AM78" i="17" s="1"/>
  <c r="W78" i="17"/>
  <c r="V78" i="17"/>
  <c r="U78" i="17"/>
  <c r="AG77" i="17"/>
  <c r="AF77" i="17"/>
  <c r="AE77" i="17"/>
  <c r="AD77" i="17"/>
  <c r="AB77" i="17"/>
  <c r="Z77" i="17"/>
  <c r="Y77" i="17"/>
  <c r="AM77" i="17" s="1"/>
  <c r="W77" i="17"/>
  <c r="V77" i="17"/>
  <c r="U77" i="17"/>
  <c r="AG76" i="17"/>
  <c r="AF76" i="17"/>
  <c r="AE76" i="17"/>
  <c r="AD76" i="17"/>
  <c r="AB76" i="17"/>
  <c r="Z76" i="17"/>
  <c r="Y76" i="17"/>
  <c r="AK76" i="17" s="1"/>
  <c r="W76" i="17"/>
  <c r="V76" i="17"/>
  <c r="U76" i="17"/>
  <c r="AG75" i="17"/>
  <c r="AF75" i="17"/>
  <c r="AE75" i="17"/>
  <c r="AD75" i="17"/>
  <c r="AB75" i="17"/>
  <c r="Z75" i="17"/>
  <c r="Y75" i="17"/>
  <c r="AL75" i="17" s="1"/>
  <c r="W75" i="17"/>
  <c r="V75" i="17"/>
  <c r="U75" i="17"/>
  <c r="AG74" i="17"/>
  <c r="AF74" i="17"/>
  <c r="AE74" i="17"/>
  <c r="AD74" i="17"/>
  <c r="AB74" i="17"/>
  <c r="Z74" i="17"/>
  <c r="Y74" i="17"/>
  <c r="AM74" i="17" s="1"/>
  <c r="W74" i="17"/>
  <c r="V74" i="17"/>
  <c r="U74" i="17"/>
  <c r="AG73" i="17"/>
  <c r="AF73" i="17"/>
  <c r="AE73" i="17"/>
  <c r="AD73" i="17"/>
  <c r="AB73" i="17"/>
  <c r="Z73" i="17"/>
  <c r="Y73" i="17"/>
  <c r="AI73" i="17" s="1"/>
  <c r="W73" i="17"/>
  <c r="V73" i="17"/>
  <c r="U73" i="17"/>
  <c r="AG72" i="17"/>
  <c r="AF72" i="17"/>
  <c r="AE72" i="17"/>
  <c r="AD72" i="17"/>
  <c r="AB72" i="17"/>
  <c r="Z72" i="17"/>
  <c r="Y72" i="17"/>
  <c r="AH72" i="17" s="1"/>
  <c r="W72" i="17"/>
  <c r="V72" i="17"/>
  <c r="U72" i="17"/>
  <c r="AG71" i="17"/>
  <c r="AF71" i="17"/>
  <c r="AE71" i="17"/>
  <c r="AD71" i="17"/>
  <c r="AB71" i="17"/>
  <c r="Z71" i="17"/>
  <c r="Y71" i="17"/>
  <c r="AI71" i="17" s="1"/>
  <c r="W71" i="17"/>
  <c r="V71" i="17"/>
  <c r="U71" i="17"/>
  <c r="AG70" i="17"/>
  <c r="AF70" i="17"/>
  <c r="AE70" i="17"/>
  <c r="AD70" i="17"/>
  <c r="AB70" i="17"/>
  <c r="Z70" i="17"/>
  <c r="Y70" i="17"/>
  <c r="AM70" i="17" s="1"/>
  <c r="W70" i="17"/>
  <c r="V70" i="17"/>
  <c r="U70" i="17"/>
  <c r="AG69" i="17"/>
  <c r="AF69" i="17"/>
  <c r="AE69" i="17"/>
  <c r="AD69" i="17"/>
  <c r="AB69" i="17"/>
  <c r="Z69" i="17"/>
  <c r="Y69" i="17"/>
  <c r="AH69" i="17" s="1"/>
  <c r="W69" i="17"/>
  <c r="V69" i="17"/>
  <c r="U69" i="17"/>
  <c r="AG68" i="17"/>
  <c r="AF68" i="17"/>
  <c r="AE68" i="17"/>
  <c r="AD68" i="17"/>
  <c r="AB68" i="17"/>
  <c r="Z68" i="17"/>
  <c r="Y68" i="17"/>
  <c r="AI68" i="17" s="1"/>
  <c r="W68" i="17"/>
  <c r="V68" i="17"/>
  <c r="U68" i="17"/>
  <c r="AG67" i="17"/>
  <c r="AF67" i="17"/>
  <c r="AE67" i="17"/>
  <c r="AD67" i="17"/>
  <c r="AB67" i="17"/>
  <c r="Z67" i="17"/>
  <c r="Y67" i="17"/>
  <c r="AI67" i="17" s="1"/>
  <c r="W67" i="17"/>
  <c r="V67" i="17"/>
  <c r="U67" i="17"/>
  <c r="AG66" i="17"/>
  <c r="AF66" i="17"/>
  <c r="AE66" i="17"/>
  <c r="AD66" i="17"/>
  <c r="AB66" i="17"/>
  <c r="Z66" i="17"/>
  <c r="Y66" i="17"/>
  <c r="AH66" i="17" s="1"/>
  <c r="W66" i="17"/>
  <c r="V66" i="17"/>
  <c r="U66" i="17"/>
  <c r="AG65" i="17"/>
  <c r="AF65" i="17"/>
  <c r="AE65" i="17"/>
  <c r="AD65" i="17"/>
  <c r="AB65" i="17"/>
  <c r="Z65" i="17"/>
  <c r="Y65" i="17"/>
  <c r="AM65" i="17" s="1"/>
  <c r="W65" i="17"/>
  <c r="V65" i="17"/>
  <c r="U65" i="17"/>
  <c r="AH64" i="17"/>
  <c r="AG64" i="17"/>
  <c r="AF64" i="17"/>
  <c r="AE64" i="17"/>
  <c r="AD64" i="17"/>
  <c r="AB64" i="17"/>
  <c r="Z64" i="17"/>
  <c r="Y64" i="17"/>
  <c r="AK64" i="17" s="1"/>
  <c r="W64" i="17"/>
  <c r="V64" i="17"/>
  <c r="U64" i="17"/>
  <c r="AG63" i="17"/>
  <c r="AF63" i="17"/>
  <c r="AE63" i="17"/>
  <c r="AD63" i="17"/>
  <c r="AB63" i="17"/>
  <c r="Z63" i="17"/>
  <c r="Y63" i="17"/>
  <c r="AH63" i="17" s="1"/>
  <c r="W63" i="17"/>
  <c r="V63" i="17"/>
  <c r="U63" i="17"/>
  <c r="AG62" i="17"/>
  <c r="AF62" i="17"/>
  <c r="AE62" i="17"/>
  <c r="AD62" i="17"/>
  <c r="AB62" i="17"/>
  <c r="Z62" i="17"/>
  <c r="Y62" i="17"/>
  <c r="AK62" i="17" s="1"/>
  <c r="W62" i="17"/>
  <c r="V62" i="17"/>
  <c r="U62" i="17"/>
  <c r="AG61" i="17"/>
  <c r="AF61" i="17"/>
  <c r="AE61" i="17"/>
  <c r="AD61" i="17"/>
  <c r="AB61" i="17"/>
  <c r="Z61" i="17"/>
  <c r="Y61" i="17"/>
  <c r="AJ61" i="17" s="1"/>
  <c r="W61" i="17"/>
  <c r="V61" i="17"/>
  <c r="U61" i="17"/>
  <c r="AG60" i="17"/>
  <c r="AF60" i="17"/>
  <c r="AE60" i="17"/>
  <c r="AD60" i="17"/>
  <c r="AB60" i="17"/>
  <c r="Z60" i="17"/>
  <c r="Y60" i="17"/>
  <c r="AM60" i="17" s="1"/>
  <c r="W60" i="17"/>
  <c r="V60" i="17"/>
  <c r="U60" i="17"/>
  <c r="AG59" i="17"/>
  <c r="AF59" i="17"/>
  <c r="AE59" i="17"/>
  <c r="AD59" i="17"/>
  <c r="AB59" i="17"/>
  <c r="Z59" i="17"/>
  <c r="Y59" i="17"/>
  <c r="AH59" i="17" s="1"/>
  <c r="W59" i="17"/>
  <c r="V59" i="17"/>
  <c r="U59" i="17"/>
  <c r="AG58" i="17"/>
  <c r="AF58" i="17"/>
  <c r="AE58" i="17"/>
  <c r="AD58" i="17"/>
  <c r="AB58" i="17"/>
  <c r="Z58" i="17"/>
  <c r="Y58" i="17"/>
  <c r="AH58" i="17" s="1"/>
  <c r="W58" i="17"/>
  <c r="V58" i="17"/>
  <c r="U58" i="17"/>
  <c r="AG57" i="17"/>
  <c r="AF57" i="17"/>
  <c r="AE57" i="17"/>
  <c r="AD57" i="17"/>
  <c r="AB57" i="17"/>
  <c r="Z57" i="17"/>
  <c r="Y57" i="17"/>
  <c r="W57" i="17"/>
  <c r="V57" i="17"/>
  <c r="U57" i="17"/>
  <c r="AG56" i="17"/>
  <c r="AF56" i="17"/>
  <c r="AE56" i="17"/>
  <c r="AD56" i="17"/>
  <c r="AB56" i="17"/>
  <c r="Z56" i="17"/>
  <c r="Y56" i="17"/>
  <c r="AL56" i="17" s="1"/>
  <c r="W56" i="17"/>
  <c r="V56" i="17"/>
  <c r="U56" i="17"/>
  <c r="AG55" i="17"/>
  <c r="AF55" i="17"/>
  <c r="AE55" i="17"/>
  <c r="AD55" i="17"/>
  <c r="AB55" i="17"/>
  <c r="Z55" i="17"/>
  <c r="Y55" i="17"/>
  <c r="AM55" i="17" s="1"/>
  <c r="W55" i="17"/>
  <c r="V55" i="17"/>
  <c r="U55" i="17"/>
  <c r="AG54" i="17"/>
  <c r="AF54" i="17"/>
  <c r="AE54" i="17"/>
  <c r="AD54" i="17"/>
  <c r="AB54" i="17"/>
  <c r="Z54" i="17"/>
  <c r="Y54" i="17"/>
  <c r="AL54" i="17" s="1"/>
  <c r="W54" i="17"/>
  <c r="V54" i="17"/>
  <c r="U54" i="17"/>
  <c r="AG53" i="17"/>
  <c r="AF53" i="17"/>
  <c r="AE53" i="17"/>
  <c r="AD53" i="17"/>
  <c r="AB53" i="17"/>
  <c r="Z53" i="17"/>
  <c r="Y53" i="17"/>
  <c r="AH53" i="17" s="1"/>
  <c r="W53" i="17"/>
  <c r="V53" i="17"/>
  <c r="U53" i="17"/>
  <c r="AG52" i="17"/>
  <c r="AF52" i="17"/>
  <c r="AE52" i="17"/>
  <c r="AD52" i="17"/>
  <c r="AB52" i="17"/>
  <c r="Z52" i="17"/>
  <c r="Y52" i="17"/>
  <c r="AM52" i="17" s="1"/>
  <c r="W52" i="17"/>
  <c r="V52" i="17"/>
  <c r="U52" i="17"/>
  <c r="AG51" i="17"/>
  <c r="AF51" i="17"/>
  <c r="AE51" i="17"/>
  <c r="AD51" i="17"/>
  <c r="AB51" i="17"/>
  <c r="Z51" i="17"/>
  <c r="Y51" i="17"/>
  <c r="AH51" i="17" s="1"/>
  <c r="W51" i="17"/>
  <c r="V51" i="17"/>
  <c r="U51" i="17"/>
  <c r="AG50" i="17"/>
  <c r="AF50" i="17"/>
  <c r="AE50" i="17"/>
  <c r="AD50" i="17"/>
  <c r="AB50" i="17"/>
  <c r="Z50" i="17"/>
  <c r="Y50" i="17"/>
  <c r="AL50" i="17" s="1"/>
  <c r="W50" i="17"/>
  <c r="V50" i="17"/>
  <c r="U50" i="17"/>
  <c r="AG49" i="17"/>
  <c r="AF49" i="17"/>
  <c r="AE49" i="17"/>
  <c r="AD49" i="17"/>
  <c r="AB49" i="17"/>
  <c r="Z49" i="17"/>
  <c r="Y49" i="17"/>
  <c r="AJ49" i="17" s="1"/>
  <c r="W49" i="17"/>
  <c r="V49" i="17"/>
  <c r="U49" i="17"/>
  <c r="AG48" i="17"/>
  <c r="AF48" i="17"/>
  <c r="AE48" i="17"/>
  <c r="AD48" i="17"/>
  <c r="AB48" i="17"/>
  <c r="Z48" i="17"/>
  <c r="Y48" i="17"/>
  <c r="AH48" i="17" s="1"/>
  <c r="W48" i="17"/>
  <c r="V48" i="17"/>
  <c r="U48" i="17"/>
  <c r="AG47" i="17"/>
  <c r="AF47" i="17"/>
  <c r="AE47" i="17"/>
  <c r="AD47" i="17"/>
  <c r="AB47" i="17"/>
  <c r="Z47" i="17"/>
  <c r="Y47" i="17"/>
  <c r="AL47" i="17" s="1"/>
  <c r="W47" i="17"/>
  <c r="V47" i="17"/>
  <c r="U47" i="17"/>
  <c r="AG46" i="17"/>
  <c r="AF46" i="17"/>
  <c r="AE46" i="17"/>
  <c r="AD46" i="17"/>
  <c r="AB46" i="17"/>
  <c r="Z46" i="17"/>
  <c r="Y46" i="17"/>
  <c r="AK46" i="17" s="1"/>
  <c r="W46" i="17"/>
  <c r="V46" i="17"/>
  <c r="U46" i="17"/>
  <c r="AG45" i="17"/>
  <c r="AF45" i="17"/>
  <c r="AE45" i="17"/>
  <c r="AD45" i="17"/>
  <c r="AB45" i="17"/>
  <c r="Z45" i="17"/>
  <c r="Y45" i="17"/>
  <c r="W45" i="17"/>
  <c r="V45" i="17"/>
  <c r="U45" i="17"/>
  <c r="AG44" i="17"/>
  <c r="AF44" i="17"/>
  <c r="AE44" i="17"/>
  <c r="AD44" i="17"/>
  <c r="AB44" i="17"/>
  <c r="Z44" i="17"/>
  <c r="Y44" i="17"/>
  <c r="AI44" i="17" s="1"/>
  <c r="W44" i="17"/>
  <c r="V44" i="17"/>
  <c r="U44" i="17"/>
  <c r="AG43" i="17"/>
  <c r="AF43" i="17"/>
  <c r="AE43" i="17"/>
  <c r="AD43" i="17"/>
  <c r="AB43" i="17"/>
  <c r="Z43" i="17"/>
  <c r="Y43" i="17"/>
  <c r="AJ43" i="17" s="1"/>
  <c r="W43" i="17"/>
  <c r="V43" i="17"/>
  <c r="U43" i="17"/>
  <c r="AG36" i="17"/>
  <c r="AF36" i="17"/>
  <c r="AE36" i="17"/>
  <c r="AD36" i="17"/>
  <c r="AB36" i="17"/>
  <c r="Z36" i="17"/>
  <c r="Y36" i="17"/>
  <c r="AL36" i="17" s="1"/>
  <c r="W36" i="17"/>
  <c r="V36" i="17"/>
  <c r="U36" i="17"/>
  <c r="AG35" i="17"/>
  <c r="AF35" i="17"/>
  <c r="AE35" i="17"/>
  <c r="AD35" i="17"/>
  <c r="AB35" i="17"/>
  <c r="Z35" i="17"/>
  <c r="Y35" i="17"/>
  <c r="AH35" i="17" s="1"/>
  <c r="W35" i="17"/>
  <c r="V35" i="17"/>
  <c r="U35" i="17"/>
  <c r="AG34" i="17"/>
  <c r="AF34" i="17"/>
  <c r="AE34" i="17"/>
  <c r="AD34" i="17"/>
  <c r="AB34" i="17"/>
  <c r="Z34" i="17"/>
  <c r="Y34" i="17"/>
  <c r="AM34" i="17" s="1"/>
  <c r="W34" i="17"/>
  <c r="V34" i="17"/>
  <c r="U34" i="17"/>
  <c r="AG33" i="17"/>
  <c r="AF33" i="17"/>
  <c r="AE33" i="17"/>
  <c r="AD33" i="17"/>
  <c r="AB33" i="17"/>
  <c r="Z33" i="17"/>
  <c r="Y33" i="17"/>
  <c r="AI33" i="17" s="1"/>
  <c r="W33" i="17"/>
  <c r="V33" i="17"/>
  <c r="U33" i="17"/>
  <c r="AG32" i="17"/>
  <c r="AF32" i="17"/>
  <c r="AE32" i="17"/>
  <c r="AD32" i="17"/>
  <c r="AB32" i="17"/>
  <c r="Z32" i="17"/>
  <c r="Y32" i="17"/>
  <c r="AL32" i="17" s="1"/>
  <c r="W32" i="17"/>
  <c r="V32" i="17"/>
  <c r="U32" i="17"/>
  <c r="AG31" i="17"/>
  <c r="AF31" i="17"/>
  <c r="AE31" i="17"/>
  <c r="AD31" i="17"/>
  <c r="AB31" i="17"/>
  <c r="Z31" i="17"/>
  <c r="Y31" i="17"/>
  <c r="AL31" i="17" s="1"/>
  <c r="W31" i="17"/>
  <c r="V31" i="17"/>
  <c r="U31" i="17"/>
  <c r="AG30" i="17"/>
  <c r="AF30" i="17"/>
  <c r="AE30" i="17"/>
  <c r="AD30" i="17"/>
  <c r="AB30" i="17"/>
  <c r="Z30" i="17"/>
  <c r="Y30" i="17"/>
  <c r="AM30" i="17" s="1"/>
  <c r="W30" i="17"/>
  <c r="V30" i="17"/>
  <c r="U30" i="17"/>
  <c r="AG29" i="17"/>
  <c r="AF29" i="17"/>
  <c r="AE29" i="17"/>
  <c r="AD29" i="17"/>
  <c r="AB29" i="17"/>
  <c r="Z29" i="17"/>
  <c r="Y29" i="17"/>
  <c r="W29" i="17"/>
  <c r="V29" i="17"/>
  <c r="U29" i="17"/>
  <c r="AG28" i="17"/>
  <c r="AF28" i="17"/>
  <c r="AE28" i="17"/>
  <c r="AD28" i="17"/>
  <c r="AB28" i="17"/>
  <c r="Z28" i="17"/>
  <c r="Y28" i="17"/>
  <c r="AH28" i="17" s="1"/>
  <c r="W28" i="17"/>
  <c r="V28" i="17"/>
  <c r="U28" i="17"/>
  <c r="AG27" i="17"/>
  <c r="AF27" i="17"/>
  <c r="AE27" i="17"/>
  <c r="AD27" i="17"/>
  <c r="AB27" i="17"/>
  <c r="Z27" i="17"/>
  <c r="Y27" i="17"/>
  <c r="AH27" i="17" s="1"/>
  <c r="W27" i="17"/>
  <c r="V27" i="17"/>
  <c r="U27" i="17"/>
  <c r="AG26" i="17"/>
  <c r="AF26" i="17"/>
  <c r="AE26" i="17"/>
  <c r="AD26" i="17"/>
  <c r="AB26" i="17"/>
  <c r="Z26" i="17"/>
  <c r="Y26" i="17"/>
  <c r="AK26" i="17" s="1"/>
  <c r="W26" i="17"/>
  <c r="V26" i="17"/>
  <c r="U26" i="17"/>
  <c r="AG25" i="17"/>
  <c r="AF25" i="17"/>
  <c r="AE25" i="17"/>
  <c r="AD25" i="17"/>
  <c r="AB25" i="17"/>
  <c r="Z25" i="17"/>
  <c r="Y25" i="17"/>
  <c r="W25" i="17"/>
  <c r="V25" i="17"/>
  <c r="U25" i="17"/>
  <c r="AG24" i="17"/>
  <c r="AF24" i="17"/>
  <c r="AE24" i="17"/>
  <c r="AD24" i="17"/>
  <c r="AB24" i="17"/>
  <c r="Z24" i="17"/>
  <c r="Y24" i="17"/>
  <c r="AI24" i="17" s="1"/>
  <c r="W24" i="17"/>
  <c r="V24" i="17"/>
  <c r="U24" i="17"/>
  <c r="AG23" i="17"/>
  <c r="AF23" i="17"/>
  <c r="AE23" i="17"/>
  <c r="AD23" i="17"/>
  <c r="AB23" i="17"/>
  <c r="Z23" i="17"/>
  <c r="Y23" i="17"/>
  <c r="AH23" i="17" s="1"/>
  <c r="W23" i="17"/>
  <c r="V23" i="17"/>
  <c r="U23" i="17"/>
  <c r="AG22" i="17"/>
  <c r="AF22" i="17"/>
  <c r="AE22" i="17"/>
  <c r="AD22" i="17"/>
  <c r="AB22" i="17"/>
  <c r="Z22" i="17"/>
  <c r="Y22" i="17"/>
  <c r="AH22" i="17" s="1"/>
  <c r="W22" i="17"/>
  <c r="V22" i="17"/>
  <c r="U22" i="17"/>
  <c r="AG21" i="17"/>
  <c r="AF21" i="17"/>
  <c r="AE21" i="17"/>
  <c r="AD21" i="17"/>
  <c r="AB21" i="17"/>
  <c r="Z21" i="17"/>
  <c r="Y21" i="17"/>
  <c r="AJ21" i="17" s="1"/>
  <c r="W21" i="17"/>
  <c r="V21" i="17"/>
  <c r="U21" i="17"/>
  <c r="AG19" i="17"/>
  <c r="AF19" i="17"/>
  <c r="AE19" i="17"/>
  <c r="AD19" i="17"/>
  <c r="AB19" i="17"/>
  <c r="Z19" i="17"/>
  <c r="Y19" i="17"/>
  <c r="AM19" i="17" s="1"/>
  <c r="W19" i="17"/>
  <c r="V19" i="17"/>
  <c r="U19" i="17"/>
  <c r="AG18" i="17"/>
  <c r="AF18" i="17"/>
  <c r="AE18" i="17"/>
  <c r="AD18" i="17"/>
  <c r="AB18" i="17"/>
  <c r="Z18" i="17"/>
  <c r="Y18" i="17"/>
  <c r="AI18" i="17" s="1"/>
  <c r="W18" i="17"/>
  <c r="V18" i="17"/>
  <c r="U18" i="17"/>
  <c r="AG17" i="17"/>
  <c r="AF17" i="17"/>
  <c r="AE17" i="17"/>
  <c r="AD17" i="17"/>
  <c r="AB17" i="17"/>
  <c r="Z17" i="17"/>
  <c r="Y17" i="17"/>
  <c r="AI17" i="17" s="1"/>
  <c r="W17" i="17"/>
  <c r="V17" i="17"/>
  <c r="U17" i="17"/>
  <c r="AG16" i="17"/>
  <c r="AF16" i="17"/>
  <c r="AE16" i="17"/>
  <c r="AD16" i="17"/>
  <c r="AB16" i="17"/>
  <c r="Z16" i="17"/>
  <c r="Y16" i="17"/>
  <c r="AM16" i="17" s="1"/>
  <c r="W16" i="17"/>
  <c r="V16" i="17"/>
  <c r="U16" i="17"/>
  <c r="AG15" i="17"/>
  <c r="AF15" i="17"/>
  <c r="AE15" i="17"/>
  <c r="AD15" i="17"/>
  <c r="AB15" i="17"/>
  <c r="Z15" i="17"/>
  <c r="Y15" i="17"/>
  <c r="AH15" i="17" s="1"/>
  <c r="W15" i="17"/>
  <c r="V15" i="17"/>
  <c r="U15" i="17"/>
  <c r="AG14" i="17"/>
  <c r="AF14" i="17"/>
  <c r="AE14" i="17"/>
  <c r="AD14" i="17"/>
  <c r="AB14" i="17"/>
  <c r="Z14" i="17"/>
  <c r="Y14" i="17"/>
  <c r="AM14" i="17" s="1"/>
  <c r="W14" i="17"/>
  <c r="V14" i="17"/>
  <c r="U14" i="17"/>
  <c r="AG13" i="17"/>
  <c r="AF13" i="17"/>
  <c r="AE13" i="17"/>
  <c r="AD13" i="17"/>
  <c r="AB13" i="17"/>
  <c r="Z13" i="17"/>
  <c r="Y13" i="17"/>
  <c r="AI13" i="17" s="1"/>
  <c r="W13" i="17"/>
  <c r="V13" i="17"/>
  <c r="U13" i="17"/>
  <c r="AG12" i="17"/>
  <c r="AF12" i="17"/>
  <c r="AE12" i="17"/>
  <c r="AD12" i="17"/>
  <c r="AB12" i="17"/>
  <c r="Z12" i="17"/>
  <c r="Y12" i="17"/>
  <c r="AH12" i="17" s="1"/>
  <c r="W12" i="17"/>
  <c r="V12" i="17"/>
  <c r="U12" i="17"/>
  <c r="AG11" i="17"/>
  <c r="AF11" i="17"/>
  <c r="AE11" i="17"/>
  <c r="AD11" i="17"/>
  <c r="AB11" i="17"/>
  <c r="Z11" i="17"/>
  <c r="Y11" i="17"/>
  <c r="AI11" i="17" s="1"/>
  <c r="W11" i="17"/>
  <c r="V11" i="17"/>
  <c r="U11" i="17"/>
  <c r="AG10" i="17"/>
  <c r="AF10" i="17"/>
  <c r="AE10" i="17"/>
  <c r="AD10" i="17"/>
  <c r="AB10" i="17"/>
  <c r="Z10" i="17"/>
  <c r="Y10" i="17"/>
  <c r="AM10" i="17" s="1"/>
  <c r="W10" i="17"/>
  <c r="V10" i="17"/>
  <c r="U10" i="17"/>
  <c r="AG9" i="17"/>
  <c r="AF9" i="17"/>
  <c r="AE9" i="17"/>
  <c r="AD9" i="17"/>
  <c r="AB9" i="17"/>
  <c r="Z9" i="17"/>
  <c r="Y9" i="17"/>
  <c r="AI9" i="17" s="1"/>
  <c r="W9" i="17"/>
  <c r="V9" i="17"/>
  <c r="U9" i="17"/>
  <c r="AG8" i="17"/>
  <c r="AF8" i="17"/>
  <c r="AE8" i="17"/>
  <c r="AD8" i="17"/>
  <c r="AB8" i="17"/>
  <c r="Z8" i="17"/>
  <c r="Y8" i="17"/>
  <c r="AM8" i="17" s="1"/>
  <c r="W8" i="17"/>
  <c r="V8" i="17"/>
  <c r="U8" i="17"/>
  <c r="AG7" i="17"/>
  <c r="AF7" i="17"/>
  <c r="AE7" i="17"/>
  <c r="AD7" i="17"/>
  <c r="AB7" i="17"/>
  <c r="Z7" i="17"/>
  <c r="Y7" i="17"/>
  <c r="AM7" i="17" s="1"/>
  <c r="W7" i="17"/>
  <c r="V7" i="17"/>
  <c r="U7" i="17"/>
  <c r="AG6" i="17"/>
  <c r="AF6" i="17"/>
  <c r="AE6" i="17"/>
  <c r="AD6" i="17"/>
  <c r="AB6" i="17"/>
  <c r="Z6" i="17"/>
  <c r="Y6" i="17"/>
  <c r="AI6" i="17" s="1"/>
  <c r="W6" i="17"/>
  <c r="V6" i="17"/>
  <c r="U6" i="17"/>
  <c r="AG5" i="17"/>
  <c r="AF5" i="17"/>
  <c r="AE5" i="17"/>
  <c r="AD5" i="17"/>
  <c r="AB5" i="17"/>
  <c r="Z5" i="17"/>
  <c r="Y5" i="17"/>
  <c r="AM5" i="17" s="1"/>
  <c r="W5" i="17"/>
  <c r="V5" i="17"/>
  <c r="U5" i="17"/>
  <c r="AJ29" i="1"/>
  <c r="AK29" i="1" s="1"/>
  <c r="AI29" i="1"/>
  <c r="AH29" i="1"/>
  <c r="AG29" i="1"/>
  <c r="AF29" i="1"/>
  <c r="AE29" i="1"/>
  <c r="AD29" i="1"/>
  <c r="AJ28" i="1"/>
  <c r="AK28" i="1" s="1"/>
  <c r="AI28" i="1"/>
  <c r="AH28" i="1"/>
  <c r="AG28" i="1"/>
  <c r="AF28" i="1"/>
  <c r="AE28" i="1"/>
  <c r="AD28" i="1"/>
  <c r="AJ27" i="1"/>
  <c r="AK27" i="1" s="1"/>
  <c r="AI27" i="1"/>
  <c r="AH27" i="1"/>
  <c r="AG27" i="1"/>
  <c r="AF27" i="1"/>
  <c r="AE27" i="1"/>
  <c r="AD27" i="1"/>
  <c r="AJ26" i="1"/>
  <c r="AK26" i="1" s="1"/>
  <c r="AI26" i="1"/>
  <c r="AH26" i="1"/>
  <c r="AG26" i="1"/>
  <c r="AF26" i="1"/>
  <c r="AE26" i="1"/>
  <c r="AD26" i="1"/>
  <c r="AJ25" i="1"/>
  <c r="AK25" i="1" s="1"/>
  <c r="AI25" i="1"/>
  <c r="AH25" i="1"/>
  <c r="AG25" i="1"/>
  <c r="AF25" i="1"/>
  <c r="AE25" i="1"/>
  <c r="AD25" i="1"/>
  <c r="AJ24" i="1"/>
  <c r="AK24" i="1" s="1"/>
  <c r="AI24" i="1"/>
  <c r="AH24" i="1"/>
  <c r="AG24" i="1"/>
  <c r="AF24" i="1"/>
  <c r="AE24" i="1"/>
  <c r="AD24" i="1"/>
  <c r="AJ23" i="1"/>
  <c r="AK23" i="1" s="1"/>
  <c r="AI23" i="1"/>
  <c r="AH23" i="1"/>
  <c r="AG23" i="1"/>
  <c r="AF23" i="1"/>
  <c r="AE23" i="1"/>
  <c r="AD23" i="1"/>
  <c r="AJ22" i="1"/>
  <c r="AK22" i="1" s="1"/>
  <c r="AI22" i="1"/>
  <c r="AH22" i="1"/>
  <c r="AG22" i="1"/>
  <c r="AF22" i="1"/>
  <c r="AE22" i="1"/>
  <c r="AD22" i="1"/>
  <c r="AJ21" i="1"/>
  <c r="AK21" i="1" s="1"/>
  <c r="AI21" i="1"/>
  <c r="AH21" i="1"/>
  <c r="AG21" i="1"/>
  <c r="AF21" i="1"/>
  <c r="AE21" i="1"/>
  <c r="AD21" i="1"/>
  <c r="AJ18" i="1"/>
  <c r="AK18" i="1" s="1"/>
  <c r="AI18" i="1"/>
  <c r="AH18" i="1"/>
  <c r="AG18" i="1"/>
  <c r="AF18" i="1"/>
  <c r="AE18" i="1"/>
  <c r="AD18" i="1"/>
  <c r="AJ17" i="1"/>
  <c r="AK17" i="1" s="1"/>
  <c r="AI17" i="1"/>
  <c r="AH17" i="1"/>
  <c r="AG17" i="1"/>
  <c r="AF17" i="1"/>
  <c r="AE17" i="1"/>
  <c r="AD17" i="1"/>
  <c r="AJ16" i="1"/>
  <c r="AK16" i="1" s="1"/>
  <c r="AI16" i="1"/>
  <c r="AH16" i="1"/>
  <c r="AG16" i="1"/>
  <c r="AF16" i="1"/>
  <c r="AE16" i="1"/>
  <c r="AD16" i="1"/>
  <c r="AJ15" i="1"/>
  <c r="AK15" i="1" s="1"/>
  <c r="AI15" i="1"/>
  <c r="AH15" i="1"/>
  <c r="AG15" i="1"/>
  <c r="AF15" i="1"/>
  <c r="AE15" i="1"/>
  <c r="AD15" i="1"/>
  <c r="AJ13" i="1"/>
  <c r="AK13" i="1" s="1"/>
  <c r="AI13" i="1"/>
  <c r="AH13" i="1"/>
  <c r="AG13" i="1"/>
  <c r="AF13" i="1"/>
  <c r="AE13" i="1"/>
  <c r="AD13" i="1"/>
  <c r="AJ12" i="1"/>
  <c r="AK12" i="1" s="1"/>
  <c r="AI12" i="1"/>
  <c r="AH12" i="1"/>
  <c r="AG12" i="1"/>
  <c r="AF12" i="1"/>
  <c r="AE12" i="1"/>
  <c r="AD12" i="1"/>
  <c r="AJ20" i="1"/>
  <c r="AK20" i="1" s="1"/>
  <c r="AI20" i="1"/>
  <c r="AH20" i="1"/>
  <c r="AG20" i="1"/>
  <c r="AF20" i="1"/>
  <c r="AE20" i="1"/>
  <c r="AD20" i="1"/>
  <c r="AJ19" i="1"/>
  <c r="AK19" i="1" s="1"/>
  <c r="AI19" i="1"/>
  <c r="AH19" i="1"/>
  <c r="AG19" i="1"/>
  <c r="AF19" i="1"/>
  <c r="AE19" i="1"/>
  <c r="AD19" i="1"/>
  <c r="AJ11" i="1"/>
  <c r="AK11" i="1" s="1"/>
  <c r="AI11" i="1"/>
  <c r="AH11" i="1"/>
  <c r="AG11" i="1"/>
  <c r="AF11" i="1"/>
  <c r="AE11" i="1"/>
  <c r="AD11" i="1"/>
  <c r="AJ10" i="1"/>
  <c r="AK10" i="1" s="1"/>
  <c r="AI10" i="1"/>
  <c r="AH10" i="1"/>
  <c r="AG10" i="1"/>
  <c r="AF10" i="1"/>
  <c r="AE10" i="1"/>
  <c r="AD10" i="1"/>
  <c r="AJ9" i="1"/>
  <c r="AK9" i="1" s="1"/>
  <c r="AI9" i="1"/>
  <c r="AH9" i="1"/>
  <c r="AG9" i="1"/>
  <c r="AF9" i="1"/>
  <c r="AE9" i="1"/>
  <c r="AD9" i="1"/>
  <c r="AJ8" i="1"/>
  <c r="AK8" i="1" s="1"/>
  <c r="AI8" i="1"/>
  <c r="AH8" i="1"/>
  <c r="AG8" i="1"/>
  <c r="AF8" i="1"/>
  <c r="AE8" i="1"/>
  <c r="AD8" i="1"/>
  <c r="AJ7" i="1"/>
  <c r="AK7" i="1" s="1"/>
  <c r="AI7" i="1"/>
  <c r="AH7" i="1"/>
  <c r="AG7" i="1"/>
  <c r="AF7" i="1"/>
  <c r="AE7" i="1"/>
  <c r="AD7" i="1"/>
  <c r="AJ14" i="1"/>
  <c r="AK14" i="1" s="1"/>
  <c r="AI14" i="1"/>
  <c r="AH14" i="1"/>
  <c r="AG14" i="1"/>
  <c r="AF14" i="1"/>
  <c r="AE14" i="1"/>
  <c r="AD14" i="1"/>
  <c r="AJ6" i="1"/>
  <c r="AK6" i="1" s="1"/>
  <c r="AI6" i="1"/>
  <c r="AH6" i="1"/>
  <c r="AG6" i="1"/>
  <c r="AF6" i="1"/>
  <c r="AE6" i="1"/>
  <c r="AD6" i="1"/>
  <c r="AJ5" i="1"/>
  <c r="AK5" i="1" s="1"/>
  <c r="AI5" i="1"/>
  <c r="AH5" i="1"/>
  <c r="AG5" i="1"/>
  <c r="AF5" i="1"/>
  <c r="AE5" i="1"/>
  <c r="AD5" i="1"/>
  <c r="AJ4" i="1"/>
  <c r="AK4" i="1" s="1"/>
  <c r="AI4" i="1"/>
  <c r="AH4" i="1"/>
  <c r="AG4" i="1"/>
  <c r="AF4" i="1"/>
  <c r="AE4" i="1"/>
  <c r="AD4" i="1"/>
  <c r="W113" i="1"/>
  <c r="U113" i="1" s="1"/>
  <c r="T113" i="1"/>
  <c r="S113" i="1"/>
  <c r="R113" i="1"/>
  <c r="J113" i="1"/>
  <c r="U101" i="1"/>
  <c r="T101" i="1"/>
  <c r="S101" i="1"/>
  <c r="R101" i="1"/>
  <c r="J102" i="1"/>
  <c r="J101" i="1"/>
  <c r="Q9" i="17"/>
  <c r="Q8" i="17"/>
  <c r="N9" i="17"/>
  <c r="M9" i="17"/>
  <c r="L9" i="17"/>
  <c r="M8" i="17"/>
  <c r="L8" i="17"/>
  <c r="N8" i="17"/>
  <c r="Q60" i="17"/>
  <c r="N60" i="17"/>
  <c r="Q169" i="17"/>
  <c r="Q170" i="17"/>
  <c r="N169" i="17"/>
  <c r="N170" i="17"/>
  <c r="R55" i="1"/>
  <c r="R57" i="1"/>
  <c r="W47" i="1"/>
  <c r="U47" i="1" s="1"/>
  <c r="T47" i="1"/>
  <c r="S47" i="1"/>
  <c r="R47" i="1"/>
  <c r="W46" i="1"/>
  <c r="U46" i="1" s="1"/>
  <c r="T46" i="1"/>
  <c r="S46" i="1"/>
  <c r="R46" i="1"/>
  <c r="J47" i="1"/>
  <c r="J46" i="1"/>
  <c r="Q73" i="17"/>
  <c r="N73" i="17"/>
  <c r="M73" i="17"/>
  <c r="L73" i="17"/>
  <c r="J53" i="1"/>
  <c r="J54" i="1"/>
  <c r="W53" i="1"/>
  <c r="U53" i="1" s="1"/>
  <c r="T53" i="1"/>
  <c r="S53" i="1"/>
  <c r="R53" i="1"/>
  <c r="W54" i="1"/>
  <c r="U54" i="1" s="1"/>
  <c r="T54" i="1"/>
  <c r="S54" i="1"/>
  <c r="R54" i="1"/>
  <c r="Q19" i="17"/>
  <c r="N19" i="17"/>
  <c r="M19" i="17"/>
  <c r="L19" i="17"/>
  <c r="W61" i="1"/>
  <c r="U61" i="1" s="1"/>
  <c r="T61" i="1"/>
  <c r="S61" i="1"/>
  <c r="R61" i="1"/>
  <c r="J61" i="1"/>
  <c r="Q31" i="17"/>
  <c r="N31" i="17"/>
  <c r="M31" i="17"/>
  <c r="L31" i="17"/>
  <c r="W52" i="1"/>
  <c r="U52" i="1" s="1"/>
  <c r="T52" i="1"/>
  <c r="S52" i="1"/>
  <c r="R52" i="1"/>
  <c r="W60" i="1"/>
  <c r="U60" i="1" s="1"/>
  <c r="T60" i="1"/>
  <c r="S60" i="1"/>
  <c r="R60" i="1"/>
  <c r="W58" i="1"/>
  <c r="U58" i="1" s="1"/>
  <c r="T58" i="1"/>
  <c r="S58" i="1"/>
  <c r="R58" i="1"/>
  <c r="W55" i="1"/>
  <c r="U55" i="1" s="1"/>
  <c r="T55" i="1"/>
  <c r="S55" i="1"/>
  <c r="W59" i="1"/>
  <c r="U59" i="1" s="1"/>
  <c r="T59" i="1"/>
  <c r="S59" i="1"/>
  <c r="R59" i="1"/>
  <c r="W57" i="1"/>
  <c r="U57" i="1" s="1"/>
  <c r="T57" i="1"/>
  <c r="S57" i="1"/>
  <c r="W56" i="1"/>
  <c r="U56" i="1" s="1"/>
  <c r="T56" i="1"/>
  <c r="S56" i="1"/>
  <c r="R56" i="1"/>
  <c r="J52" i="1"/>
  <c r="J60" i="1"/>
  <c r="J58" i="1"/>
  <c r="J55" i="1"/>
  <c r="J59" i="1"/>
  <c r="J57" i="1"/>
  <c r="J56" i="1"/>
  <c r="Q30" i="17"/>
  <c r="Q29" i="17"/>
  <c r="Q28" i="17"/>
  <c r="Q27" i="17"/>
  <c r="Q26" i="17"/>
  <c r="Q25" i="17"/>
  <c r="Q24" i="17"/>
  <c r="N30" i="17"/>
  <c r="M30" i="17"/>
  <c r="L30" i="17"/>
  <c r="N29" i="17"/>
  <c r="M29" i="17"/>
  <c r="L29" i="17"/>
  <c r="N28" i="17"/>
  <c r="M28" i="17"/>
  <c r="L28" i="17"/>
  <c r="N27" i="17"/>
  <c r="M27" i="17"/>
  <c r="L27" i="17"/>
  <c r="N26" i="17"/>
  <c r="M26" i="17"/>
  <c r="L26" i="17"/>
  <c r="N25" i="17"/>
  <c r="M25" i="17"/>
  <c r="L25" i="17"/>
  <c r="N24" i="17"/>
  <c r="M24" i="17"/>
  <c r="L24" i="17"/>
  <c r="AL17" i="17" l="1"/>
  <c r="AJ9" i="17"/>
  <c r="AL43" i="17"/>
  <c r="X94" i="17"/>
  <c r="AM81" i="17"/>
  <c r="AA95" i="17"/>
  <c r="AN95" i="17" s="1"/>
  <c r="AO95" i="17" s="1"/>
  <c r="X6" i="17"/>
  <c r="X12" i="17"/>
  <c r="X16" i="17"/>
  <c r="AH103" i="17"/>
  <c r="AL152" i="17"/>
  <c r="X25" i="17"/>
  <c r="X15" i="17"/>
  <c r="AH90" i="17"/>
  <c r="AA106" i="17"/>
  <c r="AN106" i="17" s="1"/>
  <c r="AO106" i="17" s="1"/>
  <c r="X112" i="17"/>
  <c r="X146" i="17"/>
  <c r="AH146" i="17"/>
  <c r="X57" i="17"/>
  <c r="X43" i="17"/>
  <c r="AI173" i="17"/>
  <c r="X31" i="17"/>
  <c r="AH46" i="17"/>
  <c r="AK93" i="17"/>
  <c r="AH142" i="17"/>
  <c r="AI166" i="17"/>
  <c r="AM103" i="17"/>
  <c r="AL106" i="17"/>
  <c r="AM173" i="17"/>
  <c r="AA35" i="17"/>
  <c r="AN35" i="17" s="1"/>
  <c r="AO35" i="17" s="1"/>
  <c r="X70" i="17"/>
  <c r="X88" i="17"/>
  <c r="AH115" i="17"/>
  <c r="AM143" i="17"/>
  <c r="AI150" i="17"/>
  <c r="X85" i="17"/>
  <c r="AJ119" i="17"/>
  <c r="AA121" i="17"/>
  <c r="AN121" i="17" s="1"/>
  <c r="AO121" i="17" s="1"/>
  <c r="AM150" i="17"/>
  <c r="AM176" i="17"/>
  <c r="X27" i="17"/>
  <c r="AL107" i="17"/>
  <c r="X141" i="17"/>
  <c r="AK35" i="17"/>
  <c r="X14" i="17"/>
  <c r="AA10" i="17"/>
  <c r="AN10" i="17" s="1"/>
  <c r="AO10" i="17" s="1"/>
  <c r="X17" i="17"/>
  <c r="AI85" i="17"/>
  <c r="X124" i="17"/>
  <c r="X10" i="17"/>
  <c r="AK31" i="17"/>
  <c r="AH52" i="17"/>
  <c r="AL59" i="17"/>
  <c r="X106" i="17"/>
  <c r="X114" i="17"/>
  <c r="AM151" i="17"/>
  <c r="X155" i="17"/>
  <c r="X178" i="17"/>
  <c r="AM50" i="17"/>
  <c r="AK53" i="17"/>
  <c r="AI66" i="17"/>
  <c r="X76" i="17"/>
  <c r="AL81" i="17"/>
  <c r="AI89" i="17"/>
  <c r="X92" i="17"/>
  <c r="X100" i="17"/>
  <c r="X105" i="17"/>
  <c r="AL143" i="17"/>
  <c r="AH144" i="17"/>
  <c r="X154" i="17"/>
  <c r="AK34" i="17"/>
  <c r="AM56" i="17"/>
  <c r="AM59" i="17"/>
  <c r="AM61" i="17"/>
  <c r="AA65" i="17"/>
  <c r="AN65" i="17" s="1"/>
  <c r="AO65" i="17" s="1"/>
  <c r="AL66" i="17"/>
  <c r="AH76" i="17"/>
  <c r="AI87" i="17"/>
  <c r="AI100" i="17"/>
  <c r="X116" i="17"/>
  <c r="AJ121" i="17"/>
  <c r="AL146" i="17"/>
  <c r="AI154" i="17"/>
  <c r="AL173" i="17"/>
  <c r="AA53" i="17"/>
  <c r="AN53" i="17" s="1"/>
  <c r="AO53" i="17" s="1"/>
  <c r="AA61" i="17"/>
  <c r="AN61" i="17" s="1"/>
  <c r="AO61" i="17" s="1"/>
  <c r="AA66" i="17"/>
  <c r="AN66" i="17" s="1"/>
  <c r="AO66" i="17" s="1"/>
  <c r="AL76" i="17"/>
  <c r="AL87" i="17"/>
  <c r="AA89" i="17"/>
  <c r="AN89" i="17" s="1"/>
  <c r="AO89" i="17" s="1"/>
  <c r="X93" i="17"/>
  <c r="AL100" i="17"/>
  <c r="X103" i="17"/>
  <c r="AM154" i="17"/>
  <c r="X163" i="17"/>
  <c r="X26" i="17"/>
  <c r="AH32" i="17"/>
  <c r="X35" i="17"/>
  <c r="AM46" i="17"/>
  <c r="X54" i="17"/>
  <c r="AL64" i="17"/>
  <c r="AL90" i="17"/>
  <c r="X96" i="17"/>
  <c r="AM100" i="17"/>
  <c r="AL103" i="17"/>
  <c r="AM108" i="17"/>
  <c r="X110" i="17"/>
  <c r="AH113" i="17"/>
  <c r="AM119" i="17"/>
  <c r="AL166" i="17"/>
  <c r="AK7" i="17"/>
  <c r="AL7" i="17"/>
  <c r="AL9" i="17"/>
  <c r="AA17" i="17"/>
  <c r="AN17" i="17" s="1"/>
  <c r="AO17" i="17" s="1"/>
  <c r="AM17" i="17"/>
  <c r="AA7" i="17"/>
  <c r="AN7" i="17" s="1"/>
  <c r="AO7" i="17" s="1"/>
  <c r="AM9" i="17"/>
  <c r="AL53" i="17"/>
  <c r="AL61" i="17"/>
  <c r="AK66" i="17"/>
  <c r="AA9" i="17"/>
  <c r="AN9" i="17" s="1"/>
  <c r="AO9" i="17" s="1"/>
  <c r="X23" i="17"/>
  <c r="AK10" i="17"/>
  <c r="AI19" i="17"/>
  <c r="AL21" i="17"/>
  <c r="AM26" i="17"/>
  <c r="X30" i="17"/>
  <c r="AH60" i="17"/>
  <c r="AL62" i="17"/>
  <c r="X65" i="17"/>
  <c r="X67" i="17"/>
  <c r="AL74" i="17"/>
  <c r="AK85" i="17"/>
  <c r="X91" i="17"/>
  <c r="AA100" i="17"/>
  <c r="AN100" i="17" s="1"/>
  <c r="AO100" i="17" s="1"/>
  <c r="AK106" i="17"/>
  <c r="X109" i="17"/>
  <c r="X122" i="17"/>
  <c r="AH122" i="17"/>
  <c r="AM147" i="17"/>
  <c r="AL150" i="17"/>
  <c r="AM152" i="17"/>
  <c r="AI164" i="17"/>
  <c r="AM166" i="17"/>
  <c r="X172" i="17"/>
  <c r="AI7" i="17"/>
  <c r="AK17" i="17"/>
  <c r="AK19" i="17"/>
  <c r="AJ35" i="17"/>
  <c r="X50" i="17"/>
  <c r="X63" i="17"/>
  <c r="AH77" i="17"/>
  <c r="X111" i="17"/>
  <c r="AL122" i="17"/>
  <c r="X144" i="17"/>
  <c r="AM164" i="17"/>
  <c r="AH172" i="17"/>
  <c r="AH174" i="17"/>
  <c r="X176" i="17"/>
  <c r="AI176" i="17"/>
  <c r="AL33" i="17"/>
  <c r="AK47" i="17"/>
  <c r="AH50" i="17"/>
  <c r="AH55" i="17"/>
  <c r="X59" i="17"/>
  <c r="AK65" i="17"/>
  <c r="AI81" i="17"/>
  <c r="AK99" i="17"/>
  <c r="X102" i="17"/>
  <c r="X107" i="17"/>
  <c r="X121" i="17"/>
  <c r="AH143" i="17"/>
  <c r="X153" i="17"/>
  <c r="X165" i="17"/>
  <c r="X173" i="17"/>
  <c r="X175" i="17"/>
  <c r="AL176" i="17"/>
  <c r="AA21" i="17"/>
  <c r="AN21" i="17" s="1"/>
  <c r="AO21" i="17" s="1"/>
  <c r="AM21" i="17"/>
  <c r="AM23" i="17"/>
  <c r="AH26" i="17"/>
  <c r="AK27" i="17"/>
  <c r="AM43" i="17"/>
  <c r="AA47" i="17"/>
  <c r="AN47" i="17" s="1"/>
  <c r="AO47" i="17" s="1"/>
  <c r="AM47" i="17"/>
  <c r="AM49" i="17"/>
  <c r="X51" i="17"/>
  <c r="AI53" i="17"/>
  <c r="AI56" i="17"/>
  <c r="X60" i="17"/>
  <c r="AM62" i="17"/>
  <c r="AJ66" i="17"/>
  <c r="AH74" i="17"/>
  <c r="AJ85" i="17"/>
  <c r="AJ87" i="17"/>
  <c r="AL88" i="17"/>
  <c r="AH92" i="17"/>
  <c r="AH96" i="17"/>
  <c r="X97" i="17"/>
  <c r="AM99" i="17"/>
  <c r="AL102" i="17"/>
  <c r="AK117" i="17"/>
  <c r="AI119" i="17"/>
  <c r="AK122" i="17"/>
  <c r="AH124" i="17"/>
  <c r="X142" i="17"/>
  <c r="AK146" i="17"/>
  <c r="AI148" i="17"/>
  <c r="X152" i="17"/>
  <c r="AH163" i="17"/>
  <c r="AL178" i="17"/>
  <c r="AI168" i="17"/>
  <c r="AK178" i="17"/>
  <c r="AI10" i="17"/>
  <c r="AJ14" i="17"/>
  <c r="AK9" i="17"/>
  <c r="AJ10" i="17"/>
  <c r="AA14" i="17"/>
  <c r="AN14" i="17" s="1"/>
  <c r="AO14" i="17" s="1"/>
  <c r="AK14" i="17"/>
  <c r="AL16" i="17"/>
  <c r="X22" i="17"/>
  <c r="AA27" i="17"/>
  <c r="AN27" i="17" s="1"/>
  <c r="AO27" i="17" s="1"/>
  <c r="AL27" i="17"/>
  <c r="AH30" i="17"/>
  <c r="AM31" i="17"/>
  <c r="AM33" i="17"/>
  <c r="AI35" i="17"/>
  <c r="X48" i="17"/>
  <c r="AA49" i="17"/>
  <c r="AN49" i="17" s="1"/>
  <c r="AO49" i="17" s="1"/>
  <c r="AJ53" i="17"/>
  <c r="X55" i="17"/>
  <c r="AI70" i="17"/>
  <c r="AI72" i="17"/>
  <c r="AK74" i="17"/>
  <c r="AA79" i="17"/>
  <c r="AN79" i="17" s="1"/>
  <c r="AO79" i="17" s="1"/>
  <c r="AM88" i="17"/>
  <c r="AA102" i="17"/>
  <c r="AN102" i="17" s="1"/>
  <c r="AO102" i="17" s="1"/>
  <c r="AM102" i="17"/>
  <c r="AL117" i="17"/>
  <c r="AK124" i="17"/>
  <c r="AK148" i="17"/>
  <c r="AM178" i="17"/>
  <c r="AK168" i="17"/>
  <c r="AJ72" i="17"/>
  <c r="AK84" i="17"/>
  <c r="AA85" i="17"/>
  <c r="AN85" i="17" s="1"/>
  <c r="AO85" i="17" s="1"/>
  <c r="AL85" i="17"/>
  <c r="AA87" i="17"/>
  <c r="AN87" i="17" s="1"/>
  <c r="AO87" i="17" s="1"/>
  <c r="AM87" i="17"/>
  <c r="X95" i="17"/>
  <c r="X98" i="17"/>
  <c r="X104" i="17"/>
  <c r="AH107" i="17"/>
  <c r="AH109" i="17"/>
  <c r="X118" i="17"/>
  <c r="AA119" i="17"/>
  <c r="AN119" i="17" s="1"/>
  <c r="AO119" i="17" s="1"/>
  <c r="AK119" i="17"/>
  <c r="AL124" i="17"/>
  <c r="AL142" i="17"/>
  <c r="X145" i="17"/>
  <c r="AL148" i="17"/>
  <c r="AK150" i="17"/>
  <c r="AI152" i="17"/>
  <c r="X164" i="17"/>
  <c r="AK173" i="17"/>
  <c r="AL168" i="17"/>
  <c r="AM6" i="17"/>
  <c r="AI14" i="17"/>
  <c r="AK23" i="17"/>
  <c r="AJ27" i="17"/>
  <c r="AL49" i="17"/>
  <c r="AJ79" i="17"/>
  <c r="AK88" i="17"/>
  <c r="AJ102" i="17"/>
  <c r="AK105" i="17"/>
  <c r="AM110" i="17"/>
  <c r="X7" i="17"/>
  <c r="AL14" i="17"/>
  <c r="AM27" i="17"/>
  <c r="AK30" i="17"/>
  <c r="AJ70" i="17"/>
  <c r="X5" i="17"/>
  <c r="AI5" i="17"/>
  <c r="X8" i="17"/>
  <c r="X11" i="17"/>
  <c r="X13" i="17"/>
  <c r="AJ19" i="17"/>
  <c r="X21" i="17"/>
  <c r="AL30" i="17"/>
  <c r="X32" i="17"/>
  <c r="X34" i="17"/>
  <c r="X52" i="17"/>
  <c r="AK55" i="17"/>
  <c r="AI59" i="17"/>
  <c r="AK60" i="17"/>
  <c r="AM66" i="17"/>
  <c r="AK69" i="17"/>
  <c r="AK70" i="17"/>
  <c r="AK72" i="17"/>
  <c r="AI82" i="17"/>
  <c r="AM84" i="17"/>
  <c r="X86" i="17"/>
  <c r="X89" i="17"/>
  <c r="AI104" i="17"/>
  <c r="AJ106" i="17"/>
  <c r="AL109" i="17"/>
  <c r="AL114" i="17"/>
  <c r="AK116" i="17"/>
  <c r="AL119" i="17"/>
  <c r="X125" i="17"/>
  <c r="X147" i="17"/>
  <c r="AM148" i="17"/>
  <c r="AK152" i="17"/>
  <c r="AH155" i="17"/>
  <c r="AI175" i="17"/>
  <c r="AM168" i="17"/>
  <c r="AL35" i="17"/>
  <c r="X45" i="17"/>
  <c r="X47" i="17"/>
  <c r="AK50" i="17"/>
  <c r="AL52" i="17"/>
  <c r="AM53" i="17"/>
  <c r="AL55" i="17"/>
  <c r="AJ59" i="17"/>
  <c r="AL69" i="17"/>
  <c r="AA70" i="17"/>
  <c r="AN70" i="17" s="1"/>
  <c r="AO70" i="17" s="1"/>
  <c r="AL70" i="17"/>
  <c r="AA72" i="17"/>
  <c r="AN72" i="17" s="1"/>
  <c r="AO72" i="17" s="1"/>
  <c r="AL72" i="17"/>
  <c r="AM114" i="17"/>
  <c r="AL116" i="17"/>
  <c r="AK175" i="17"/>
  <c r="AJ7" i="17"/>
  <c r="AL8" i="17"/>
  <c r="AL11" i="17"/>
  <c r="AJ17" i="17"/>
  <c r="AA19" i="17"/>
  <c r="AN19" i="17" s="1"/>
  <c r="AO19" i="17" s="1"/>
  <c r="X29" i="17"/>
  <c r="AM35" i="17"/>
  <c r="AI43" i="17"/>
  <c r="AI47" i="17"/>
  <c r="X58" i="17"/>
  <c r="AA59" i="17"/>
  <c r="AN59" i="17" s="1"/>
  <c r="AO59" i="17" s="1"/>
  <c r="AK59" i="17"/>
  <c r="X61" i="17"/>
  <c r="AH62" i="17"/>
  <c r="AM69" i="17"/>
  <c r="X71" i="17"/>
  <c r="AM72" i="17"/>
  <c r="X77" i="17"/>
  <c r="X79" i="17"/>
  <c r="X83" i="17"/>
  <c r="X87" i="17"/>
  <c r="AJ89" i="17"/>
  <c r="AJ100" i="17"/>
  <c r="X113" i="17"/>
  <c r="X115" i="17"/>
  <c r="AM116" i="17"/>
  <c r="X119" i="17"/>
  <c r="X120" i="17"/>
  <c r="AK144" i="17"/>
  <c r="X149" i="17"/>
  <c r="AK154" i="17"/>
  <c r="AK164" i="17"/>
  <c r="AL175" i="17"/>
  <c r="AL6" i="17"/>
  <c r="X9" i="17"/>
  <c r="AM11" i="17"/>
  <c r="X18" i="17"/>
  <c r="AI27" i="17"/>
  <c r="X36" i="17"/>
  <c r="AK43" i="17"/>
  <c r="X46" i="17"/>
  <c r="AJ47" i="17"/>
  <c r="X53" i="17"/>
  <c r="X64" i="17"/>
  <c r="X73" i="17"/>
  <c r="X74" i="17"/>
  <c r="AK81" i="17"/>
  <c r="AM89" i="17"/>
  <c r="AM93" i="17"/>
  <c r="AK100" i="17"/>
  <c r="AI102" i="17"/>
  <c r="AM106" i="17"/>
  <c r="X108" i="17"/>
  <c r="AK110" i="17"/>
  <c r="X117" i="17"/>
  <c r="X126" i="17"/>
  <c r="X148" i="17"/>
  <c r="AM149" i="17"/>
  <c r="X151" i="17"/>
  <c r="AL154" i="17"/>
  <c r="AL164" i="17"/>
  <c r="AK166" i="17"/>
  <c r="X174" i="17"/>
  <c r="AM175" i="17"/>
  <c r="AK176" i="17"/>
  <c r="AI178" i="17"/>
  <c r="X168" i="17"/>
  <c r="AJ36" i="17"/>
  <c r="AA36" i="17"/>
  <c r="AN36" i="17" s="1"/>
  <c r="AO36" i="17" s="1"/>
  <c r="AK36" i="17"/>
  <c r="AH36" i="17"/>
  <c r="AI36" i="17"/>
  <c r="AM36" i="17"/>
  <c r="AJ86" i="17"/>
  <c r="AA86" i="17"/>
  <c r="AN86" i="17" s="1"/>
  <c r="AO86" i="17" s="1"/>
  <c r="AM86" i="17"/>
  <c r="AL86" i="17"/>
  <c r="AK86" i="17"/>
  <c r="AH86" i="17"/>
  <c r="AI86" i="17"/>
  <c r="AM25" i="17"/>
  <c r="AK25" i="17"/>
  <c r="AL25" i="17"/>
  <c r="AJ25" i="17"/>
  <c r="AA25" i="17"/>
  <c r="AN25" i="17" s="1"/>
  <c r="AO25" i="17" s="1"/>
  <c r="AI25" i="17"/>
  <c r="AM12" i="17"/>
  <c r="AL12" i="17"/>
  <c r="AK12" i="17"/>
  <c r="AJ12" i="17"/>
  <c r="AA12" i="17"/>
  <c r="AN12" i="17" s="1"/>
  <c r="AO12" i="17" s="1"/>
  <c r="AI12" i="17"/>
  <c r="AI15" i="17"/>
  <c r="AK15" i="17"/>
  <c r="AA15" i="17"/>
  <c r="AN15" i="17" s="1"/>
  <c r="AO15" i="17" s="1"/>
  <c r="AM15" i="17"/>
  <c r="AL15" i="17"/>
  <c r="AJ15" i="17"/>
  <c r="AM22" i="17"/>
  <c r="AL22" i="17"/>
  <c r="AK22" i="17"/>
  <c r="AJ22" i="17"/>
  <c r="AA22" i="17"/>
  <c r="AN22" i="17" s="1"/>
  <c r="AO22" i="17" s="1"/>
  <c r="AI22" i="17"/>
  <c r="AJ67" i="17"/>
  <c r="AA67" i="17"/>
  <c r="AN67" i="17" s="1"/>
  <c r="AO67" i="17" s="1"/>
  <c r="AH67" i="17"/>
  <c r="AM67" i="17"/>
  <c r="AK67" i="17"/>
  <c r="AL67" i="17"/>
  <c r="AJ24" i="17"/>
  <c r="AA24" i="17"/>
  <c r="AN24" i="17" s="1"/>
  <c r="AO24" i="17" s="1"/>
  <c r="AH24" i="17"/>
  <c r="AM24" i="17"/>
  <c r="AL24" i="17"/>
  <c r="AK24" i="17"/>
  <c r="AJ78" i="17"/>
  <c r="AA78" i="17"/>
  <c r="AN78" i="17" s="1"/>
  <c r="AO78" i="17" s="1"/>
  <c r="AK78" i="17"/>
  <c r="AH78" i="17"/>
  <c r="AI78" i="17"/>
  <c r="AL78" i="17"/>
  <c r="AJ63" i="17"/>
  <c r="AA63" i="17"/>
  <c r="AN63" i="17" s="1"/>
  <c r="AO63" i="17" s="1"/>
  <c r="AL63" i="17"/>
  <c r="AM63" i="17"/>
  <c r="AK63" i="17"/>
  <c r="AI63" i="17"/>
  <c r="AJ54" i="17"/>
  <c r="AA54" i="17"/>
  <c r="AN54" i="17" s="1"/>
  <c r="AO54" i="17" s="1"/>
  <c r="AK54" i="17"/>
  <c r="AH54" i="17"/>
  <c r="AI54" i="17"/>
  <c r="AM54" i="17"/>
  <c r="AH25" i="17"/>
  <c r="X28" i="17"/>
  <c r="AA6" i="17"/>
  <c r="AN6" i="17" s="1"/>
  <c r="AO6" i="17" s="1"/>
  <c r="AK6" i="17"/>
  <c r="AK8" i="17"/>
  <c r="AH9" i="17"/>
  <c r="AA11" i="17"/>
  <c r="AN11" i="17" s="1"/>
  <c r="AO11" i="17" s="1"/>
  <c r="AK11" i="17"/>
  <c r="AM13" i="17"/>
  <c r="AK16" i="17"/>
  <c r="AH17" i="17"/>
  <c r="AM18" i="17"/>
  <c r="X19" i="17"/>
  <c r="AK21" i="17"/>
  <c r="AI21" i="17"/>
  <c r="AH21" i="17"/>
  <c r="AA31" i="17"/>
  <c r="AN31" i="17" s="1"/>
  <c r="AO31" i="17" s="1"/>
  <c r="AJ31" i="17"/>
  <c r="AA33" i="17"/>
  <c r="AN33" i="17" s="1"/>
  <c r="AO33" i="17" s="1"/>
  <c r="AK33" i="17"/>
  <c r="AJ34" i="17"/>
  <c r="AA34" i="17"/>
  <c r="AN34" i="17" s="1"/>
  <c r="AO34" i="17" s="1"/>
  <c r="AL34" i="17"/>
  <c r="AI34" i="17"/>
  <c r="X49" i="17"/>
  <c r="X72" i="17"/>
  <c r="AK75" i="17"/>
  <c r="AJ75" i="17"/>
  <c r="AA75" i="17"/>
  <c r="AN75" i="17" s="1"/>
  <c r="AO75" i="17" s="1"/>
  <c r="AM75" i="17"/>
  <c r="AI75" i="17"/>
  <c r="X80" i="17"/>
  <c r="AJ80" i="17"/>
  <c r="AA80" i="17"/>
  <c r="AN80" i="17" s="1"/>
  <c r="AO80" i="17" s="1"/>
  <c r="AL80" i="17"/>
  <c r="AK80" i="17"/>
  <c r="AH80" i="17"/>
  <c r="AM80" i="17"/>
  <c r="AM98" i="17"/>
  <c r="AK98" i="17"/>
  <c r="AJ98" i="17"/>
  <c r="AA98" i="17"/>
  <c r="AN98" i="17" s="1"/>
  <c r="AO98" i="17" s="1"/>
  <c r="AI98" i="17"/>
  <c r="AH98" i="17"/>
  <c r="AH5" i="17"/>
  <c r="AH10" i="17"/>
  <c r="AH19" i="17"/>
  <c r="AJ23" i="17"/>
  <c r="AA23" i="17"/>
  <c r="AN23" i="17" s="1"/>
  <c r="AO23" i="17" s="1"/>
  <c r="AL23" i="17"/>
  <c r="AI23" i="17"/>
  <c r="X33" i="17"/>
  <c r="X44" i="17"/>
  <c r="AK49" i="17"/>
  <c r="AI49" i="17"/>
  <c r="AH49" i="17"/>
  <c r="X56" i="17"/>
  <c r="AK61" i="17"/>
  <c r="AI61" i="17"/>
  <c r="AH61" i="17"/>
  <c r="X68" i="17"/>
  <c r="AJ28" i="17"/>
  <c r="AA28" i="17"/>
  <c r="AN28" i="17" s="1"/>
  <c r="AO28" i="17" s="1"/>
  <c r="AM28" i="17"/>
  <c r="AI28" i="17"/>
  <c r="AK29" i="17"/>
  <c r="AI29" i="17"/>
  <c r="AH29" i="17"/>
  <c r="AL51" i="17"/>
  <c r="AJ51" i="17"/>
  <c r="AA51" i="17"/>
  <c r="AN51" i="17" s="1"/>
  <c r="AO51" i="17" s="1"/>
  <c r="AM51" i="17"/>
  <c r="AI51" i="17"/>
  <c r="AM57" i="17"/>
  <c r="AK57" i="17"/>
  <c r="AH57" i="17"/>
  <c r="AJ58" i="17"/>
  <c r="AA58" i="17"/>
  <c r="AN58" i="17" s="1"/>
  <c r="AO58" i="17" s="1"/>
  <c r="AL58" i="17"/>
  <c r="AK58" i="17"/>
  <c r="AI58" i="17"/>
  <c r="AJ73" i="17"/>
  <c r="AA73" i="17"/>
  <c r="AN73" i="17" s="1"/>
  <c r="AO73" i="17" s="1"/>
  <c r="AK73" i="17"/>
  <c r="AH73" i="17"/>
  <c r="AL73" i="17"/>
  <c r="AH8" i="17"/>
  <c r="AJ13" i="17"/>
  <c r="AH16" i="17"/>
  <c r="AJ18" i="17"/>
  <c r="AK28" i="17"/>
  <c r="AJ29" i="17"/>
  <c r="AI45" i="17"/>
  <c r="AM45" i="17"/>
  <c r="AK45" i="17"/>
  <c r="AH45" i="17"/>
  <c r="AJ48" i="17"/>
  <c r="AA48" i="17"/>
  <c r="AN48" i="17" s="1"/>
  <c r="AO48" i="17" s="1"/>
  <c r="AK48" i="17"/>
  <c r="AM48" i="17"/>
  <c r="AI48" i="17"/>
  <c r="AK51" i="17"/>
  <c r="AI57" i="17"/>
  <c r="AM58" i="17"/>
  <c r="AM73" i="17"/>
  <c r="AA5" i="17"/>
  <c r="AN5" i="17" s="1"/>
  <c r="AO5" i="17" s="1"/>
  <c r="AJ5" i="17"/>
  <c r="AK5" i="17"/>
  <c r="AI8" i="17"/>
  <c r="AH11" i="17"/>
  <c r="AA13" i="17"/>
  <c r="AN13" i="17" s="1"/>
  <c r="AO13" i="17" s="1"/>
  <c r="AK13" i="17"/>
  <c r="AI16" i="17"/>
  <c r="AL28" i="17"/>
  <c r="AA29" i="17"/>
  <c r="AN29" i="17" s="1"/>
  <c r="AO29" i="17" s="1"/>
  <c r="AL29" i="17"/>
  <c r="AH31" i="17"/>
  <c r="AH33" i="17"/>
  <c r="AJ44" i="17"/>
  <c r="AA44" i="17"/>
  <c r="AN44" i="17" s="1"/>
  <c r="AO44" i="17" s="1"/>
  <c r="AM44" i="17"/>
  <c r="AH44" i="17"/>
  <c r="AK44" i="17"/>
  <c r="AJ45" i="17"/>
  <c r="AL48" i="17"/>
  <c r="AA57" i="17"/>
  <c r="AN57" i="17" s="1"/>
  <c r="AO57" i="17" s="1"/>
  <c r="AJ57" i="17"/>
  <c r="AK68" i="17"/>
  <c r="AJ68" i="17"/>
  <c r="AA68" i="17"/>
  <c r="AN68" i="17" s="1"/>
  <c r="AO68" i="17" s="1"/>
  <c r="AH68" i="17"/>
  <c r="AL68" i="17"/>
  <c r="AM68" i="17"/>
  <c r="AH13" i="17"/>
  <c r="AH18" i="17"/>
  <c r="AH6" i="17"/>
  <c r="AA18" i="17"/>
  <c r="AN18" i="17" s="1"/>
  <c r="AO18" i="17" s="1"/>
  <c r="AK18" i="17"/>
  <c r="AL5" i="17"/>
  <c r="AJ6" i="17"/>
  <c r="AH7" i="17"/>
  <c r="AA8" i="17"/>
  <c r="AN8" i="17" s="1"/>
  <c r="AO8" i="17" s="1"/>
  <c r="AJ8" i="17"/>
  <c r="AL10" i="17"/>
  <c r="AJ11" i="17"/>
  <c r="AL13" i="17"/>
  <c r="AH14" i="17"/>
  <c r="AA16" i="17"/>
  <c r="AN16" i="17" s="1"/>
  <c r="AO16" i="17" s="1"/>
  <c r="AJ16" i="17"/>
  <c r="AL18" i="17"/>
  <c r="AL19" i="17"/>
  <c r="X24" i="17"/>
  <c r="AM29" i="17"/>
  <c r="AI31" i="17"/>
  <c r="AJ32" i="17"/>
  <c r="AA32" i="17"/>
  <c r="AN32" i="17" s="1"/>
  <c r="AO32" i="17" s="1"/>
  <c r="AM32" i="17"/>
  <c r="AK32" i="17"/>
  <c r="AI32" i="17"/>
  <c r="AJ33" i="17"/>
  <c r="AH34" i="17"/>
  <c r="AL44" i="17"/>
  <c r="AA45" i="17"/>
  <c r="AN45" i="17" s="1"/>
  <c r="AO45" i="17" s="1"/>
  <c r="AL45" i="17"/>
  <c r="AL57" i="17"/>
  <c r="X62" i="17"/>
  <c r="AI65" i="17"/>
  <c r="AL65" i="17"/>
  <c r="AJ65" i="17"/>
  <c r="AH65" i="17"/>
  <c r="X69" i="17"/>
  <c r="AJ71" i="17"/>
  <c r="AA71" i="17"/>
  <c r="AN71" i="17" s="1"/>
  <c r="AO71" i="17" s="1"/>
  <c r="AM71" i="17"/>
  <c r="AL71" i="17"/>
  <c r="AH71" i="17"/>
  <c r="AK71" i="17"/>
  <c r="AH75" i="17"/>
  <c r="AI91" i="17"/>
  <c r="AM91" i="17"/>
  <c r="AK91" i="17"/>
  <c r="AL91" i="17"/>
  <c r="AA91" i="17"/>
  <c r="AN91" i="17" s="1"/>
  <c r="AO91" i="17" s="1"/>
  <c r="AJ91" i="17"/>
  <c r="AJ97" i="17"/>
  <c r="AA97" i="17"/>
  <c r="AN97" i="17" s="1"/>
  <c r="AO97" i="17" s="1"/>
  <c r="AH97" i="17"/>
  <c r="AM97" i="17"/>
  <c r="AK97" i="17"/>
  <c r="AI97" i="17"/>
  <c r="AJ26" i="17"/>
  <c r="AA26" i="17"/>
  <c r="AN26" i="17" s="1"/>
  <c r="AO26" i="17" s="1"/>
  <c r="AI26" i="17"/>
  <c r="AH43" i="17"/>
  <c r="AJ46" i="17"/>
  <c r="AA46" i="17"/>
  <c r="AN46" i="17" s="1"/>
  <c r="AO46" i="17" s="1"/>
  <c r="AI46" i="17"/>
  <c r="AJ60" i="17"/>
  <c r="AA60" i="17"/>
  <c r="AN60" i="17" s="1"/>
  <c r="AO60" i="17" s="1"/>
  <c r="AI60" i="17"/>
  <c r="X75" i="17"/>
  <c r="X78" i="17"/>
  <c r="AJ82" i="17"/>
  <c r="AA82" i="17"/>
  <c r="AN82" i="17" s="1"/>
  <c r="AO82" i="17" s="1"/>
  <c r="AH82" i="17"/>
  <c r="AK82" i="17"/>
  <c r="AL82" i="17"/>
  <c r="X84" i="17"/>
  <c r="AJ94" i="17"/>
  <c r="AA94" i="17"/>
  <c r="AN94" i="17" s="1"/>
  <c r="AO94" i="17" s="1"/>
  <c r="AK94" i="17"/>
  <c r="AH94" i="17"/>
  <c r="AM94" i="17"/>
  <c r="AL94" i="17"/>
  <c r="AJ120" i="17"/>
  <c r="AA120" i="17"/>
  <c r="AN120" i="17" s="1"/>
  <c r="AO120" i="17" s="1"/>
  <c r="AH120" i="17"/>
  <c r="AM120" i="17"/>
  <c r="AK120" i="17"/>
  <c r="AL120" i="17"/>
  <c r="AK123" i="17"/>
  <c r="AM123" i="17"/>
  <c r="AL123" i="17"/>
  <c r="AJ123" i="17"/>
  <c r="AA123" i="17"/>
  <c r="AN123" i="17" s="1"/>
  <c r="AO123" i="17" s="1"/>
  <c r="AI123" i="17"/>
  <c r="AL26" i="17"/>
  <c r="AJ30" i="17"/>
  <c r="AA30" i="17"/>
  <c r="AN30" i="17" s="1"/>
  <c r="AO30" i="17" s="1"/>
  <c r="AI30" i="17"/>
  <c r="AA43" i="17"/>
  <c r="AN43" i="17" s="1"/>
  <c r="AO43" i="17" s="1"/>
  <c r="AL46" i="17"/>
  <c r="AH47" i="17"/>
  <c r="AJ50" i="17"/>
  <c r="AA50" i="17"/>
  <c r="AN50" i="17" s="1"/>
  <c r="AO50" i="17" s="1"/>
  <c r="AI50" i="17"/>
  <c r="AJ55" i="17"/>
  <c r="AA55" i="17"/>
  <c r="AN55" i="17" s="1"/>
  <c r="AO55" i="17" s="1"/>
  <c r="AI55" i="17"/>
  <c r="AJ56" i="17"/>
  <c r="AA56" i="17"/>
  <c r="AN56" i="17" s="1"/>
  <c r="AO56" i="17" s="1"/>
  <c r="AH56" i="17"/>
  <c r="AK56" i="17"/>
  <c r="AL60" i="17"/>
  <c r="X66" i="17"/>
  <c r="AM79" i="17"/>
  <c r="AL79" i="17"/>
  <c r="AH79" i="17"/>
  <c r="X101" i="17"/>
  <c r="AJ125" i="17"/>
  <c r="AA125" i="17"/>
  <c r="AN125" i="17" s="1"/>
  <c r="AO125" i="17" s="1"/>
  <c r="AH125" i="17"/>
  <c r="AM125" i="17"/>
  <c r="AL125" i="17"/>
  <c r="AI125" i="17"/>
  <c r="AM112" i="17"/>
  <c r="AL112" i="17"/>
  <c r="AK112" i="17"/>
  <c r="AJ112" i="17"/>
  <c r="AA112" i="17"/>
  <c r="AN112" i="17" s="1"/>
  <c r="AO112" i="17" s="1"/>
  <c r="AI112" i="17"/>
  <c r="AJ76" i="17"/>
  <c r="AA76" i="17"/>
  <c r="AN76" i="17" s="1"/>
  <c r="AO76" i="17" s="1"/>
  <c r="AM76" i="17"/>
  <c r="AI76" i="17"/>
  <c r="AL77" i="17"/>
  <c r="AJ77" i="17"/>
  <c r="AA77" i="17"/>
  <c r="AN77" i="17" s="1"/>
  <c r="AO77" i="17" s="1"/>
  <c r="AI77" i="17"/>
  <c r="AK77" i="17"/>
  <c r="AK79" i="17"/>
  <c r="AM83" i="17"/>
  <c r="AK83" i="17"/>
  <c r="AJ83" i="17"/>
  <c r="AA83" i="17"/>
  <c r="AN83" i="17" s="1"/>
  <c r="AO83" i="17" s="1"/>
  <c r="AI83" i="17"/>
  <c r="AM95" i="17"/>
  <c r="AL95" i="17"/>
  <c r="AK95" i="17"/>
  <c r="AI95" i="17"/>
  <c r="AH95" i="17"/>
  <c r="X99" i="17"/>
  <c r="AJ101" i="17"/>
  <c r="AA101" i="17"/>
  <c r="AN101" i="17" s="1"/>
  <c r="AO101" i="17" s="1"/>
  <c r="AM101" i="17"/>
  <c r="AL101" i="17"/>
  <c r="AK101" i="17"/>
  <c r="AH101" i="17"/>
  <c r="AJ141" i="17"/>
  <c r="AA141" i="17"/>
  <c r="AN141" i="17" s="1"/>
  <c r="AO141" i="17" s="1"/>
  <c r="AL141" i="17"/>
  <c r="AK141" i="17"/>
  <c r="AH141" i="17"/>
  <c r="AM141" i="17"/>
  <c r="AJ52" i="17"/>
  <c r="AA52" i="17"/>
  <c r="AN52" i="17" s="1"/>
  <c r="AO52" i="17" s="1"/>
  <c r="AK52" i="17"/>
  <c r="AI52" i="17"/>
  <c r="AJ64" i="17"/>
  <c r="AA64" i="17"/>
  <c r="AN64" i="17" s="1"/>
  <c r="AO64" i="17" s="1"/>
  <c r="AM64" i="17"/>
  <c r="AI64" i="17"/>
  <c r="AH70" i="17"/>
  <c r="X81" i="17"/>
  <c r="X82" i="17"/>
  <c r="AL83" i="17"/>
  <c r="X90" i="17"/>
  <c r="AJ111" i="17"/>
  <c r="AA111" i="17"/>
  <c r="AN111" i="17" s="1"/>
  <c r="AO111" i="17" s="1"/>
  <c r="AH111" i="17"/>
  <c r="AM111" i="17"/>
  <c r="AK111" i="17"/>
  <c r="AL111" i="17"/>
  <c r="AH89" i="17"/>
  <c r="AJ92" i="17"/>
  <c r="AA92" i="17"/>
  <c r="AN92" i="17" s="1"/>
  <c r="AO92" i="17" s="1"/>
  <c r="AI92" i="17"/>
  <c r="AH104" i="17"/>
  <c r="AJ107" i="17"/>
  <c r="AA107" i="17"/>
  <c r="AN107" i="17" s="1"/>
  <c r="AO107" i="17" s="1"/>
  <c r="AI107" i="17"/>
  <c r="AL110" i="17"/>
  <c r="AL121" i="17"/>
  <c r="AK121" i="17"/>
  <c r="AH121" i="17"/>
  <c r="AL92" i="17"/>
  <c r="AH93" i="17"/>
  <c r="AJ96" i="17"/>
  <c r="AA96" i="17"/>
  <c r="AN96" i="17" s="1"/>
  <c r="AO96" i="17" s="1"/>
  <c r="AI96" i="17"/>
  <c r="AA104" i="17"/>
  <c r="AN104" i="17" s="1"/>
  <c r="AO104" i="17" s="1"/>
  <c r="AJ104" i="17"/>
  <c r="AH108" i="17"/>
  <c r="AJ62" i="17"/>
  <c r="AA62" i="17"/>
  <c r="AN62" i="17" s="1"/>
  <c r="AO62" i="17" s="1"/>
  <c r="AI62" i="17"/>
  <c r="AJ74" i="17"/>
  <c r="AA74" i="17"/>
  <c r="AN74" i="17" s="1"/>
  <c r="AO74" i="17" s="1"/>
  <c r="AI74" i="17"/>
  <c r="AM85" i="17"/>
  <c r="AH87" i="17"/>
  <c r="AK89" i="17"/>
  <c r="AJ90" i="17"/>
  <c r="AA90" i="17"/>
  <c r="AN90" i="17" s="1"/>
  <c r="AO90" i="17" s="1"/>
  <c r="AI90" i="17"/>
  <c r="AM92" i="17"/>
  <c r="AI93" i="17"/>
  <c r="AK96" i="17"/>
  <c r="AH102" i="17"/>
  <c r="AK104" i="17"/>
  <c r="AJ105" i="17"/>
  <c r="AA105" i="17"/>
  <c r="AN105" i="17" s="1"/>
  <c r="AO105" i="17" s="1"/>
  <c r="AI105" i="17"/>
  <c r="AM107" i="17"/>
  <c r="AI108" i="17"/>
  <c r="AJ113" i="17"/>
  <c r="AA113" i="17"/>
  <c r="AN113" i="17" s="1"/>
  <c r="AO113" i="17" s="1"/>
  <c r="AI113" i="17"/>
  <c r="AK113" i="17"/>
  <c r="AM121" i="17"/>
  <c r="X150" i="17"/>
  <c r="AJ69" i="17"/>
  <c r="AA69" i="17"/>
  <c r="AN69" i="17" s="1"/>
  <c r="AO69" i="17" s="1"/>
  <c r="AI69" i="17"/>
  <c r="AH81" i="17"/>
  <c r="AJ84" i="17"/>
  <c r="AA84" i="17"/>
  <c r="AN84" i="17" s="1"/>
  <c r="AO84" i="17" s="1"/>
  <c r="AI84" i="17"/>
  <c r="AA93" i="17"/>
  <c r="AN93" i="17" s="1"/>
  <c r="AO93" i="17" s="1"/>
  <c r="AJ93" i="17"/>
  <c r="AL96" i="17"/>
  <c r="AJ99" i="17"/>
  <c r="AA99" i="17"/>
  <c r="AN99" i="17" s="1"/>
  <c r="AO99" i="17" s="1"/>
  <c r="AI99" i="17"/>
  <c r="AL104" i="17"/>
  <c r="AA108" i="17"/>
  <c r="AN108" i="17" s="1"/>
  <c r="AO108" i="17" s="1"/>
  <c r="AJ108" i="17"/>
  <c r="AH110" i="17"/>
  <c r="AH114" i="17"/>
  <c r="AH117" i="17"/>
  <c r="AL105" i="17"/>
  <c r="AH106" i="17"/>
  <c r="AK108" i="17"/>
  <c r="AJ109" i="17"/>
  <c r="AA109" i="17"/>
  <c r="AN109" i="17" s="1"/>
  <c r="AO109" i="17" s="1"/>
  <c r="AI109" i="17"/>
  <c r="AI110" i="17"/>
  <c r="AM113" i="17"/>
  <c r="AI114" i="17"/>
  <c r="AK115" i="17"/>
  <c r="AJ115" i="17"/>
  <c r="AA115" i="17"/>
  <c r="AN115" i="17" s="1"/>
  <c r="AO115" i="17" s="1"/>
  <c r="AI115" i="17"/>
  <c r="AI117" i="17"/>
  <c r="AJ118" i="17"/>
  <c r="AA118" i="17"/>
  <c r="AN118" i="17" s="1"/>
  <c r="AO118" i="17" s="1"/>
  <c r="AM118" i="17"/>
  <c r="AL118" i="17"/>
  <c r="AI118" i="17"/>
  <c r="AJ126" i="17"/>
  <c r="AA126" i="17"/>
  <c r="AN126" i="17" s="1"/>
  <c r="AO126" i="17" s="1"/>
  <c r="AL126" i="17"/>
  <c r="AK126" i="17"/>
  <c r="AI126" i="17"/>
  <c r="AA81" i="17"/>
  <c r="AN81" i="17" s="1"/>
  <c r="AO81" i="17" s="1"/>
  <c r="AL84" i="17"/>
  <c r="AJ88" i="17"/>
  <c r="AA88" i="17"/>
  <c r="AN88" i="17" s="1"/>
  <c r="AO88" i="17" s="1"/>
  <c r="AI88" i="17"/>
  <c r="AM90" i="17"/>
  <c r="AL99" i="17"/>
  <c r="AJ103" i="17"/>
  <c r="AA103" i="17"/>
  <c r="AN103" i="17" s="1"/>
  <c r="AO103" i="17" s="1"/>
  <c r="AI103" i="17"/>
  <c r="AM105" i="17"/>
  <c r="AK109" i="17"/>
  <c r="AA110" i="17"/>
  <c r="AN110" i="17" s="1"/>
  <c r="AO110" i="17" s="1"/>
  <c r="AA114" i="17"/>
  <c r="AN114" i="17" s="1"/>
  <c r="AO114" i="17" s="1"/>
  <c r="AK114" i="17"/>
  <c r="AL115" i="17"/>
  <c r="AA117" i="17"/>
  <c r="AN117" i="17" s="1"/>
  <c r="AO117" i="17" s="1"/>
  <c r="AJ117" i="17"/>
  <c r="AK118" i="17"/>
  <c r="X123" i="17"/>
  <c r="AM126" i="17"/>
  <c r="X143" i="17"/>
  <c r="AJ145" i="17"/>
  <c r="AA145" i="17"/>
  <c r="AN145" i="17" s="1"/>
  <c r="AO145" i="17" s="1"/>
  <c r="AM145" i="17"/>
  <c r="AL145" i="17"/>
  <c r="AK145" i="17"/>
  <c r="AI145" i="17"/>
  <c r="AM165" i="17"/>
  <c r="AL165" i="17"/>
  <c r="AJ165" i="17"/>
  <c r="AA165" i="17"/>
  <c r="AN165" i="17" s="1"/>
  <c r="AO165" i="17" s="1"/>
  <c r="AH165" i="17"/>
  <c r="AK165" i="17"/>
  <c r="X166" i="17"/>
  <c r="AJ122" i="17"/>
  <c r="AA122" i="17"/>
  <c r="AN122" i="17" s="1"/>
  <c r="AO122" i="17" s="1"/>
  <c r="AI122" i="17"/>
  <c r="AJ116" i="17"/>
  <c r="AA116" i="17"/>
  <c r="AN116" i="17" s="1"/>
  <c r="AO116" i="17" s="1"/>
  <c r="AI116" i="17"/>
  <c r="AJ144" i="17"/>
  <c r="AA144" i="17"/>
  <c r="AN144" i="17" s="1"/>
  <c r="AO144" i="17" s="1"/>
  <c r="AI144" i="17"/>
  <c r="AM163" i="17"/>
  <c r="AL163" i="17"/>
  <c r="AJ163" i="17"/>
  <c r="AA163" i="17"/>
  <c r="AN163" i="17" s="1"/>
  <c r="AO163" i="17" s="1"/>
  <c r="AI163" i="17"/>
  <c r="AM172" i="17"/>
  <c r="AL172" i="17"/>
  <c r="AJ172" i="17"/>
  <c r="AA172" i="17"/>
  <c r="AN172" i="17" s="1"/>
  <c r="AO172" i="17" s="1"/>
  <c r="AI172" i="17"/>
  <c r="AM144" i="17"/>
  <c r="AJ146" i="17"/>
  <c r="AA146" i="17"/>
  <c r="AN146" i="17" s="1"/>
  <c r="AO146" i="17" s="1"/>
  <c r="AI146" i="17"/>
  <c r="AM155" i="17"/>
  <c r="AL155" i="17"/>
  <c r="AJ155" i="17"/>
  <c r="AA155" i="17"/>
  <c r="AN155" i="17" s="1"/>
  <c r="AO155" i="17" s="1"/>
  <c r="AI155" i="17"/>
  <c r="AJ124" i="17"/>
  <c r="AA124" i="17"/>
  <c r="AN124" i="17" s="1"/>
  <c r="AO124" i="17" s="1"/>
  <c r="AI124" i="17"/>
  <c r="AJ142" i="17"/>
  <c r="AA142" i="17"/>
  <c r="AN142" i="17" s="1"/>
  <c r="AO142" i="17" s="1"/>
  <c r="AI142" i="17"/>
  <c r="AL147" i="17"/>
  <c r="AJ147" i="17"/>
  <c r="AA147" i="17"/>
  <c r="AN147" i="17" s="1"/>
  <c r="AO147" i="17" s="1"/>
  <c r="AI147" i="17"/>
  <c r="AL149" i="17"/>
  <c r="AJ149" i="17"/>
  <c r="AA149" i="17"/>
  <c r="AN149" i="17" s="1"/>
  <c r="AO149" i="17" s="1"/>
  <c r="AI149" i="17"/>
  <c r="AL151" i="17"/>
  <c r="AJ151" i="17"/>
  <c r="AA151" i="17"/>
  <c r="AN151" i="17" s="1"/>
  <c r="AO151" i="17" s="1"/>
  <c r="AI151" i="17"/>
  <c r="AM153" i="17"/>
  <c r="AL153" i="17"/>
  <c r="AJ153" i="17"/>
  <c r="AA153" i="17"/>
  <c r="AN153" i="17" s="1"/>
  <c r="AO153" i="17" s="1"/>
  <c r="AI153" i="17"/>
  <c r="AK142" i="17"/>
  <c r="AJ143" i="17"/>
  <c r="AA143" i="17"/>
  <c r="AN143" i="17" s="1"/>
  <c r="AO143" i="17" s="1"/>
  <c r="AI143" i="17"/>
  <c r="AK147" i="17"/>
  <c r="AK149" i="17"/>
  <c r="AK151" i="17"/>
  <c r="AK153" i="17"/>
  <c r="AM174" i="17"/>
  <c r="AL174" i="17"/>
  <c r="AJ174" i="17"/>
  <c r="AA174" i="17"/>
  <c r="AN174" i="17" s="1"/>
  <c r="AO174" i="17" s="1"/>
  <c r="AI174" i="17"/>
  <c r="AH148" i="17"/>
  <c r="AH150" i="17"/>
  <c r="AH152" i="17"/>
  <c r="AH154" i="17"/>
  <c r="AH164" i="17"/>
  <c r="AH166" i="17"/>
  <c r="AH173" i="17"/>
  <c r="AH175" i="17"/>
  <c r="AH176" i="17"/>
  <c r="AH178" i="17"/>
  <c r="AH168" i="17"/>
  <c r="AA148" i="17"/>
  <c r="AN148" i="17" s="1"/>
  <c r="AO148" i="17" s="1"/>
  <c r="AA150" i="17"/>
  <c r="AN150" i="17" s="1"/>
  <c r="AO150" i="17" s="1"/>
  <c r="AA152" i="17"/>
  <c r="AN152" i="17" s="1"/>
  <c r="AO152" i="17" s="1"/>
  <c r="AA154" i="17"/>
  <c r="AN154" i="17" s="1"/>
  <c r="AO154" i="17" s="1"/>
  <c r="AA164" i="17"/>
  <c r="AN164" i="17" s="1"/>
  <c r="AO164" i="17" s="1"/>
  <c r="AA166" i="17"/>
  <c r="AN166" i="17" s="1"/>
  <c r="AO166" i="17" s="1"/>
  <c r="AA173" i="17"/>
  <c r="AN173" i="17" s="1"/>
  <c r="AO173" i="17" s="1"/>
  <c r="AA175" i="17"/>
  <c r="AN175" i="17" s="1"/>
  <c r="AO175" i="17" s="1"/>
  <c r="AA176" i="17"/>
  <c r="AN176" i="17" s="1"/>
  <c r="AO176" i="17" s="1"/>
  <c r="AA178" i="17"/>
  <c r="AN178" i="17" s="1"/>
  <c r="AO178" i="17" s="1"/>
  <c r="AA168" i="17"/>
  <c r="AN168" i="17" s="1"/>
  <c r="AO168" i="17" s="1"/>
  <c r="L6" i="1"/>
  <c r="L5" i="1"/>
  <c r="Q168" i="17" l="1"/>
  <c r="N168" i="17"/>
  <c r="Q178" i="17"/>
  <c r="N178" i="17"/>
  <c r="L4" i="1"/>
  <c r="W29" i="1" l="1"/>
  <c r="U29" i="1" s="1"/>
  <c r="T29" i="1"/>
  <c r="S29" i="1"/>
  <c r="R29" i="1"/>
  <c r="W28" i="1"/>
  <c r="U28" i="1" s="1"/>
  <c r="T28" i="1"/>
  <c r="S28" i="1"/>
  <c r="R28" i="1"/>
  <c r="W27" i="1"/>
  <c r="U27" i="1" s="1"/>
  <c r="T27" i="1"/>
  <c r="S27" i="1"/>
  <c r="R27" i="1"/>
  <c r="W26" i="1"/>
  <c r="U26" i="1" s="1"/>
  <c r="T26" i="1"/>
  <c r="S26" i="1"/>
  <c r="R26" i="1"/>
  <c r="W25" i="1"/>
  <c r="U25" i="1" s="1"/>
  <c r="T25" i="1"/>
  <c r="S25" i="1"/>
  <c r="R25" i="1"/>
  <c r="J29" i="1"/>
  <c r="J28" i="1"/>
  <c r="J27" i="1"/>
  <c r="J26" i="1"/>
  <c r="J25" i="1"/>
  <c r="Q90" i="17"/>
  <c r="Q89" i="17"/>
  <c r="Q88" i="17"/>
  <c r="Q87" i="17"/>
  <c r="Q86" i="17"/>
  <c r="M90" i="17"/>
  <c r="L90" i="17"/>
  <c r="M89" i="17"/>
  <c r="L89" i="17"/>
  <c r="M88" i="17"/>
  <c r="L88" i="17"/>
  <c r="M87" i="17"/>
  <c r="L87" i="17"/>
  <c r="M86" i="17"/>
  <c r="L86" i="17"/>
  <c r="W18" i="1"/>
  <c r="U18" i="1" s="1"/>
  <c r="T18" i="1"/>
  <c r="S18" i="1"/>
  <c r="R18" i="1"/>
  <c r="W17" i="1"/>
  <c r="U17" i="1" s="1"/>
  <c r="T17" i="1"/>
  <c r="S17" i="1"/>
  <c r="R17" i="1"/>
  <c r="J18" i="1"/>
  <c r="J17" i="1"/>
  <c r="Q104" i="17"/>
  <c r="Q103" i="17"/>
  <c r="N104" i="17"/>
  <c r="M104" i="17"/>
  <c r="L104" i="17"/>
  <c r="N103" i="17"/>
  <c r="M103" i="17"/>
  <c r="L103" i="17"/>
  <c r="W23" i="1"/>
  <c r="U23" i="1" s="1"/>
  <c r="T23" i="1"/>
  <c r="S23" i="1"/>
  <c r="R23" i="1"/>
  <c r="W22" i="1"/>
  <c r="U22" i="1" s="1"/>
  <c r="T22" i="1"/>
  <c r="S22" i="1"/>
  <c r="R22" i="1"/>
  <c r="J23" i="1"/>
  <c r="J22" i="1"/>
  <c r="Q72" i="17"/>
  <c r="Q71" i="17"/>
  <c r="N72" i="17"/>
  <c r="M72" i="17"/>
  <c r="L72" i="17"/>
  <c r="N71" i="17"/>
  <c r="M71" i="17"/>
  <c r="L71" i="17"/>
  <c r="W14" i="1"/>
  <c r="U14" i="1" s="1"/>
  <c r="T14" i="1"/>
  <c r="S14" i="1"/>
  <c r="R14" i="1"/>
  <c r="W21" i="1"/>
  <c r="U21" i="1" s="1"/>
  <c r="T21" i="1"/>
  <c r="S21" i="1"/>
  <c r="R21" i="1"/>
  <c r="W15" i="1"/>
  <c r="U15" i="1" s="1"/>
  <c r="T15" i="1"/>
  <c r="S15" i="1"/>
  <c r="R15" i="1"/>
  <c r="W24" i="1"/>
  <c r="U24" i="1" s="1"/>
  <c r="T24" i="1"/>
  <c r="S24" i="1"/>
  <c r="R24" i="1"/>
  <c r="J14" i="1"/>
  <c r="J21" i="1"/>
  <c r="J15" i="1"/>
  <c r="J24" i="1"/>
  <c r="Q18" i="17"/>
  <c r="N18" i="17"/>
  <c r="M18" i="17"/>
  <c r="L18" i="17"/>
  <c r="Q96" i="17" l="1"/>
  <c r="N96" i="17"/>
  <c r="M96" i="17"/>
  <c r="L96" i="17"/>
  <c r="W132" i="1"/>
  <c r="U132" i="1" s="1"/>
  <c r="T132" i="1"/>
  <c r="S132" i="1"/>
  <c r="R132" i="1"/>
  <c r="W131" i="1"/>
  <c r="U131" i="1" s="1"/>
  <c r="T131" i="1"/>
  <c r="S131" i="1"/>
  <c r="R131" i="1"/>
  <c r="W130" i="1"/>
  <c r="U130" i="1" s="1"/>
  <c r="T130" i="1"/>
  <c r="S130" i="1"/>
  <c r="R130" i="1"/>
  <c r="W129" i="1"/>
  <c r="U129" i="1" s="1"/>
  <c r="T129" i="1"/>
  <c r="S129" i="1"/>
  <c r="R129" i="1"/>
  <c r="W128" i="1"/>
  <c r="U128" i="1" s="1"/>
  <c r="T128" i="1"/>
  <c r="S128" i="1"/>
  <c r="R128" i="1"/>
  <c r="W127" i="1"/>
  <c r="U127" i="1" s="1"/>
  <c r="T127" i="1"/>
  <c r="S127" i="1"/>
  <c r="R127" i="1"/>
  <c r="W126" i="1"/>
  <c r="U126" i="1" s="1"/>
  <c r="T126" i="1"/>
  <c r="S126" i="1"/>
  <c r="R126" i="1"/>
  <c r="F434" i="58"/>
  <c r="F433" i="58"/>
  <c r="F432" i="58"/>
  <c r="F431" i="58"/>
  <c r="F430" i="58"/>
  <c r="F429" i="58"/>
  <c r="F428" i="58"/>
  <c r="F427" i="58"/>
  <c r="AG4" i="17" l="1"/>
  <c r="AF4" i="17"/>
  <c r="AE4" i="17"/>
  <c r="AD4" i="17"/>
  <c r="AB4" i="17"/>
  <c r="W4" i="17"/>
  <c r="V4" i="17"/>
  <c r="U4" i="17"/>
  <c r="X4" i="17" l="1"/>
  <c r="W38" i="1" l="1"/>
  <c r="U38" i="1" s="1"/>
  <c r="T38" i="1"/>
  <c r="S38" i="1"/>
  <c r="R38" i="1"/>
  <c r="J38" i="1"/>
  <c r="W43" i="1"/>
  <c r="U43" i="1" s="1"/>
  <c r="T43" i="1"/>
  <c r="S43" i="1"/>
  <c r="R43" i="1"/>
  <c r="J43" i="1"/>
  <c r="W41" i="1"/>
  <c r="U41" i="1" s="1"/>
  <c r="T41" i="1"/>
  <c r="S41" i="1"/>
  <c r="R41" i="1"/>
  <c r="J41" i="1"/>
  <c r="W36" i="1"/>
  <c r="U36" i="1" s="1"/>
  <c r="T36" i="1"/>
  <c r="S36" i="1"/>
  <c r="R36" i="1"/>
  <c r="J36" i="1"/>
  <c r="B133" i="1" l="1"/>
  <c r="W125" i="1"/>
  <c r="U125" i="1" s="1"/>
  <c r="T125" i="1"/>
  <c r="S125" i="1"/>
  <c r="R125" i="1"/>
  <c r="J132" i="1"/>
  <c r="J131" i="1"/>
  <c r="J130" i="1"/>
  <c r="J129" i="1"/>
  <c r="J128" i="1"/>
  <c r="J127" i="1"/>
  <c r="J126" i="1"/>
  <c r="J125" i="1"/>
  <c r="B132" i="1"/>
  <c r="B130" i="1"/>
  <c r="B131" i="1"/>
  <c r="B124" i="1"/>
  <c r="Q7" i="17" l="1"/>
  <c r="Q6" i="17"/>
  <c r="Q5" i="17"/>
  <c r="Q4" i="17"/>
  <c r="N7" i="17"/>
  <c r="M7" i="17"/>
  <c r="L7" i="17"/>
  <c r="N6" i="17"/>
  <c r="M6" i="17"/>
  <c r="L6" i="17"/>
  <c r="N5" i="17"/>
  <c r="M5" i="17"/>
  <c r="L5" i="17"/>
  <c r="N4" i="17"/>
  <c r="M4" i="17"/>
  <c r="L4" i="17"/>
  <c r="Q157" i="17" l="1"/>
  <c r="Q156" i="17"/>
  <c r="Q155" i="17"/>
  <c r="Q154" i="17"/>
  <c r="Q153" i="17"/>
  <c r="N157" i="17"/>
  <c r="N156" i="17"/>
  <c r="N155" i="17"/>
  <c r="N154" i="17"/>
  <c r="N153" i="17"/>
  <c r="Q129" i="17"/>
  <c r="Q128" i="17"/>
  <c r="Q127" i="17"/>
  <c r="Q126" i="17"/>
  <c r="Q125" i="17"/>
  <c r="N129" i="17"/>
  <c r="N128" i="17"/>
  <c r="N127" i="17"/>
  <c r="N126" i="17"/>
  <c r="N125" i="17"/>
  <c r="Q176" i="17" l="1"/>
  <c r="Q175" i="17"/>
  <c r="Q174" i="17"/>
  <c r="Q173" i="17"/>
  <c r="Q172" i="17"/>
  <c r="N176" i="17" l="1"/>
  <c r="N175" i="17"/>
  <c r="N174" i="17"/>
  <c r="N173" i="17"/>
  <c r="N172" i="17"/>
  <c r="W66" i="1" l="1"/>
  <c r="U66" i="1" s="1"/>
  <c r="T66" i="1"/>
  <c r="S66" i="1"/>
  <c r="R66" i="1"/>
  <c r="W65" i="1"/>
  <c r="U65" i="1" s="1"/>
  <c r="T65" i="1"/>
  <c r="S65" i="1"/>
  <c r="R65" i="1"/>
  <c r="J66" i="1"/>
  <c r="J65" i="1"/>
  <c r="W64" i="1"/>
  <c r="U64" i="1" s="1"/>
  <c r="T64" i="1"/>
  <c r="S64" i="1"/>
  <c r="R64" i="1"/>
  <c r="W63" i="1"/>
  <c r="U63" i="1" s="1"/>
  <c r="T63" i="1"/>
  <c r="S63" i="1"/>
  <c r="R63" i="1"/>
  <c r="J64" i="1"/>
  <c r="J63" i="1"/>
  <c r="W90" i="1"/>
  <c r="U90" i="1" s="1"/>
  <c r="T90" i="1"/>
  <c r="S90" i="1"/>
  <c r="R90" i="1"/>
  <c r="W89" i="1"/>
  <c r="U89" i="1" s="1"/>
  <c r="T89" i="1"/>
  <c r="S89" i="1"/>
  <c r="R89" i="1"/>
  <c r="J90" i="1"/>
  <c r="J89" i="1"/>
  <c r="W88" i="1"/>
  <c r="U88" i="1" s="1"/>
  <c r="T88" i="1"/>
  <c r="S88" i="1"/>
  <c r="R88" i="1"/>
  <c r="W87" i="1"/>
  <c r="U87" i="1" s="1"/>
  <c r="T87" i="1"/>
  <c r="S87" i="1"/>
  <c r="R87" i="1"/>
  <c r="J88" i="1"/>
  <c r="J87" i="1"/>
  <c r="W70" i="1"/>
  <c r="U70" i="1" s="1"/>
  <c r="T70" i="1"/>
  <c r="S70" i="1"/>
  <c r="R70" i="1"/>
  <c r="W69" i="1"/>
  <c r="U69" i="1" s="1"/>
  <c r="T69" i="1"/>
  <c r="S69" i="1"/>
  <c r="R69" i="1"/>
  <c r="W68" i="1"/>
  <c r="U68" i="1" s="1"/>
  <c r="T68" i="1"/>
  <c r="S68" i="1"/>
  <c r="R68" i="1"/>
  <c r="W67" i="1"/>
  <c r="U67" i="1" s="1"/>
  <c r="T67" i="1"/>
  <c r="S67" i="1"/>
  <c r="R67" i="1"/>
  <c r="J70" i="1"/>
  <c r="J69" i="1"/>
  <c r="J68" i="1"/>
  <c r="J67" i="1"/>
  <c r="W74" i="1"/>
  <c r="U74" i="1" s="1"/>
  <c r="T74" i="1"/>
  <c r="S74" i="1"/>
  <c r="R74" i="1"/>
  <c r="W73" i="1"/>
  <c r="U73" i="1" s="1"/>
  <c r="T73" i="1"/>
  <c r="S73" i="1"/>
  <c r="R73" i="1"/>
  <c r="W72" i="1"/>
  <c r="U72" i="1" s="1"/>
  <c r="T72" i="1"/>
  <c r="S72" i="1"/>
  <c r="R72" i="1"/>
  <c r="W71" i="1"/>
  <c r="U71" i="1" s="1"/>
  <c r="T71" i="1"/>
  <c r="S71" i="1"/>
  <c r="R71" i="1"/>
  <c r="J74" i="1"/>
  <c r="J73" i="1"/>
  <c r="J72" i="1"/>
  <c r="J71" i="1"/>
  <c r="W81" i="1"/>
  <c r="U81" i="1" s="1"/>
  <c r="T81" i="1"/>
  <c r="S81" i="1"/>
  <c r="R81" i="1"/>
  <c r="W80" i="1"/>
  <c r="U80" i="1" s="1"/>
  <c r="T80" i="1"/>
  <c r="S80" i="1"/>
  <c r="R80" i="1"/>
  <c r="W79" i="1"/>
  <c r="U79" i="1" s="1"/>
  <c r="T79" i="1"/>
  <c r="S79" i="1"/>
  <c r="R79" i="1"/>
  <c r="W78" i="1"/>
  <c r="U78" i="1" s="1"/>
  <c r="T78" i="1"/>
  <c r="S78" i="1"/>
  <c r="R78" i="1"/>
  <c r="J81" i="1"/>
  <c r="J80" i="1"/>
  <c r="J79" i="1"/>
  <c r="J78" i="1"/>
  <c r="W77" i="1"/>
  <c r="U77" i="1" s="1"/>
  <c r="T77" i="1"/>
  <c r="S77" i="1"/>
  <c r="R77" i="1"/>
  <c r="W76" i="1"/>
  <c r="U76" i="1" s="1"/>
  <c r="T76" i="1"/>
  <c r="S76" i="1"/>
  <c r="R76" i="1"/>
  <c r="W75" i="1"/>
  <c r="U75" i="1" s="1"/>
  <c r="T75" i="1"/>
  <c r="S75" i="1"/>
  <c r="R75" i="1"/>
  <c r="J77" i="1"/>
  <c r="J76" i="1"/>
  <c r="J75" i="1"/>
  <c r="W86" i="1"/>
  <c r="U86" i="1" s="1"/>
  <c r="T86" i="1"/>
  <c r="S86" i="1"/>
  <c r="R86" i="1"/>
  <c r="W85" i="1"/>
  <c r="U85" i="1" s="1"/>
  <c r="T85" i="1"/>
  <c r="S85" i="1"/>
  <c r="R85" i="1"/>
  <c r="W84" i="1"/>
  <c r="U84" i="1" s="1"/>
  <c r="T84" i="1"/>
  <c r="S84" i="1"/>
  <c r="R84" i="1"/>
  <c r="W83" i="1"/>
  <c r="U83" i="1" s="1"/>
  <c r="T83" i="1"/>
  <c r="S83" i="1"/>
  <c r="R83" i="1"/>
  <c r="J86" i="1"/>
  <c r="J85" i="1"/>
  <c r="J84" i="1"/>
  <c r="J83" i="1"/>
  <c r="Q85" i="17"/>
  <c r="Q84" i="17"/>
  <c r="Q83" i="17"/>
  <c r="Q82" i="17"/>
  <c r="Q81" i="17"/>
  <c r="Q80" i="17"/>
  <c r="Q79" i="17"/>
  <c r="Q78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Q102" i="17"/>
  <c r="Q101" i="17"/>
  <c r="Q100" i="17"/>
  <c r="Q99" i="17"/>
  <c r="Q98" i="17"/>
  <c r="Q97" i="17"/>
  <c r="N102" i="17"/>
  <c r="M102" i="17"/>
  <c r="L102" i="17"/>
  <c r="N101" i="17"/>
  <c r="M101" i="17"/>
  <c r="L101" i="17"/>
  <c r="N100" i="17"/>
  <c r="M100" i="17"/>
  <c r="L100" i="17"/>
  <c r="N99" i="17"/>
  <c r="M99" i="17"/>
  <c r="L99" i="17"/>
  <c r="N98" i="17"/>
  <c r="M98" i="17"/>
  <c r="L98" i="17"/>
  <c r="N97" i="17"/>
  <c r="M97" i="17"/>
  <c r="L97" i="17"/>
  <c r="Q70" i="17"/>
  <c r="Q69" i="17"/>
  <c r="Q68" i="17"/>
  <c r="Q67" i="17"/>
  <c r="Q66" i="17"/>
  <c r="N70" i="17"/>
  <c r="M70" i="17"/>
  <c r="L70" i="17"/>
  <c r="N69" i="17"/>
  <c r="M69" i="17"/>
  <c r="L69" i="17"/>
  <c r="N68" i="17"/>
  <c r="M68" i="17"/>
  <c r="L68" i="17"/>
  <c r="N67" i="17"/>
  <c r="M67" i="17"/>
  <c r="L67" i="17"/>
  <c r="N66" i="17"/>
  <c r="M66" i="17"/>
  <c r="L66" i="17"/>
  <c r="Q65" i="17"/>
  <c r="N65" i="17"/>
  <c r="M65" i="17"/>
  <c r="L65" i="17"/>
  <c r="Q152" i="17" l="1"/>
  <c r="Q151" i="17"/>
  <c r="Q150" i="17"/>
  <c r="Q149" i="17"/>
  <c r="Q148" i="17"/>
  <c r="Q147" i="17"/>
  <c r="N152" i="17"/>
  <c r="N151" i="17"/>
  <c r="N150" i="17"/>
  <c r="N149" i="17"/>
  <c r="N148" i="17"/>
  <c r="N147" i="17"/>
  <c r="Q124" i="17"/>
  <c r="Q123" i="17"/>
  <c r="Q122" i="17"/>
  <c r="N124" i="17"/>
  <c r="N123" i="17"/>
  <c r="N122" i="17"/>
  <c r="W112" i="1"/>
  <c r="U112" i="1" s="1"/>
  <c r="T112" i="1"/>
  <c r="S112" i="1"/>
  <c r="R112" i="1"/>
  <c r="W111" i="1"/>
  <c r="U111" i="1" s="1"/>
  <c r="T111" i="1"/>
  <c r="S111" i="1"/>
  <c r="R111" i="1"/>
  <c r="W110" i="1"/>
  <c r="U110" i="1" s="1"/>
  <c r="T110" i="1"/>
  <c r="S110" i="1"/>
  <c r="R110" i="1"/>
  <c r="W109" i="1"/>
  <c r="U109" i="1" s="1"/>
  <c r="T109" i="1"/>
  <c r="S109" i="1"/>
  <c r="R109" i="1"/>
  <c r="W108" i="1"/>
  <c r="U108" i="1" s="1"/>
  <c r="T108" i="1"/>
  <c r="S108" i="1"/>
  <c r="R108" i="1"/>
  <c r="W107" i="1"/>
  <c r="U107" i="1" s="1"/>
  <c r="T107" i="1"/>
  <c r="S107" i="1"/>
  <c r="R107" i="1"/>
  <c r="W106" i="1"/>
  <c r="U106" i="1" s="1"/>
  <c r="T106" i="1"/>
  <c r="S106" i="1"/>
  <c r="R106" i="1"/>
  <c r="W105" i="1"/>
  <c r="U105" i="1" s="1"/>
  <c r="T105" i="1"/>
  <c r="S105" i="1"/>
  <c r="R105" i="1"/>
  <c r="W104" i="1"/>
  <c r="U104" i="1" s="1"/>
  <c r="T104" i="1"/>
  <c r="S104" i="1"/>
  <c r="R104" i="1"/>
  <c r="W103" i="1"/>
  <c r="U103" i="1" s="1"/>
  <c r="T103" i="1"/>
  <c r="S103" i="1"/>
  <c r="R103" i="1"/>
  <c r="J112" i="1"/>
  <c r="J111" i="1"/>
  <c r="J110" i="1"/>
  <c r="J109" i="1"/>
  <c r="J108" i="1"/>
  <c r="J107" i="1"/>
  <c r="J106" i="1"/>
  <c r="J105" i="1"/>
  <c r="J104" i="1"/>
  <c r="J103" i="1"/>
  <c r="Q55" i="17"/>
  <c r="Q54" i="17"/>
  <c r="Q53" i="17"/>
  <c r="Q52" i="17"/>
  <c r="Q51" i="17"/>
  <c r="Q50" i="17"/>
  <c r="Q49" i="17"/>
  <c r="Q48" i="17"/>
  <c r="Q47" i="17"/>
  <c r="Q46" i="17"/>
  <c r="N55" i="17"/>
  <c r="M55" i="17"/>
  <c r="L55" i="17"/>
  <c r="N54" i="17"/>
  <c r="M54" i="17"/>
  <c r="L54" i="17"/>
  <c r="N53" i="17"/>
  <c r="M53" i="17"/>
  <c r="L53" i="17"/>
  <c r="N52" i="17"/>
  <c r="M52" i="17"/>
  <c r="L52" i="17"/>
  <c r="N51" i="17"/>
  <c r="M51" i="17"/>
  <c r="L51" i="17"/>
  <c r="N50" i="17"/>
  <c r="M50" i="17"/>
  <c r="L50" i="17"/>
  <c r="N49" i="17"/>
  <c r="M49" i="17"/>
  <c r="L49" i="17"/>
  <c r="N48" i="17"/>
  <c r="M48" i="17"/>
  <c r="L48" i="17"/>
  <c r="N47" i="17"/>
  <c r="M47" i="17"/>
  <c r="L47" i="17"/>
  <c r="N46" i="17"/>
  <c r="M46" i="17"/>
  <c r="L46" i="17"/>
  <c r="W100" i="1"/>
  <c r="U100" i="1" s="1"/>
  <c r="T100" i="1"/>
  <c r="S100" i="1"/>
  <c r="R100" i="1"/>
  <c r="J100" i="1"/>
  <c r="W11" i="1"/>
  <c r="U11" i="1" s="1"/>
  <c r="T11" i="1"/>
  <c r="S11" i="1"/>
  <c r="R11" i="1"/>
  <c r="W16" i="1"/>
  <c r="U16" i="1" s="1"/>
  <c r="T16" i="1"/>
  <c r="S16" i="1"/>
  <c r="R16" i="1"/>
  <c r="J11" i="1"/>
  <c r="J16" i="1"/>
  <c r="Q95" i="17"/>
  <c r="N95" i="17"/>
  <c r="M95" i="17"/>
  <c r="L95" i="17"/>
  <c r="W12" i="1"/>
  <c r="U12" i="1" s="1"/>
  <c r="T12" i="1"/>
  <c r="S12" i="1"/>
  <c r="R12" i="1"/>
  <c r="W13" i="1"/>
  <c r="U13" i="1" s="1"/>
  <c r="T13" i="1"/>
  <c r="S13" i="1"/>
  <c r="R13" i="1"/>
  <c r="W10" i="1"/>
  <c r="U10" i="1" s="1"/>
  <c r="T10" i="1"/>
  <c r="S10" i="1"/>
  <c r="R10" i="1"/>
  <c r="W9" i="1"/>
  <c r="U9" i="1" s="1"/>
  <c r="T9" i="1"/>
  <c r="S9" i="1"/>
  <c r="R9" i="1"/>
  <c r="J12" i="1"/>
  <c r="J13" i="1"/>
  <c r="J10" i="1"/>
  <c r="J9" i="1"/>
  <c r="W42" i="1"/>
  <c r="U42" i="1" s="1"/>
  <c r="T42" i="1"/>
  <c r="S42" i="1"/>
  <c r="R42" i="1"/>
  <c r="J42" i="1"/>
  <c r="W35" i="1"/>
  <c r="U35" i="1" s="1"/>
  <c r="T35" i="1"/>
  <c r="S35" i="1"/>
  <c r="R35" i="1"/>
  <c r="J35" i="1"/>
  <c r="W37" i="1"/>
  <c r="U37" i="1" s="1"/>
  <c r="T37" i="1"/>
  <c r="S37" i="1"/>
  <c r="R37" i="1"/>
  <c r="W40" i="1"/>
  <c r="U40" i="1" s="1"/>
  <c r="T40" i="1"/>
  <c r="S40" i="1"/>
  <c r="R40" i="1"/>
  <c r="J37" i="1"/>
  <c r="J40" i="1"/>
  <c r="W45" i="1"/>
  <c r="U45" i="1" s="1"/>
  <c r="T45" i="1"/>
  <c r="S45" i="1"/>
  <c r="R45" i="1"/>
  <c r="W44" i="1"/>
  <c r="U44" i="1" s="1"/>
  <c r="T44" i="1"/>
  <c r="S44" i="1"/>
  <c r="R44" i="1"/>
  <c r="J45" i="1"/>
  <c r="J44" i="1"/>
  <c r="Q37" i="17"/>
  <c r="Q36" i="17"/>
  <c r="N37" i="17"/>
  <c r="M37" i="17"/>
  <c r="L37" i="17"/>
  <c r="N36" i="17"/>
  <c r="M36" i="17"/>
  <c r="L36" i="17"/>
  <c r="B129" i="1"/>
  <c r="B128" i="1"/>
  <c r="B127" i="1"/>
  <c r="B126" i="1"/>
  <c r="B125" i="1"/>
  <c r="N166" i="17"/>
  <c r="W20" i="1"/>
  <c r="U20" i="1" s="1"/>
  <c r="T20" i="1"/>
  <c r="S20" i="1"/>
  <c r="R20" i="1"/>
  <c r="W19" i="1"/>
  <c r="U19" i="1" s="1"/>
  <c r="T19" i="1"/>
  <c r="S19" i="1"/>
  <c r="R19" i="1"/>
  <c r="J20" i="1"/>
  <c r="J19" i="1"/>
  <c r="W6" i="1"/>
  <c r="U6" i="1" s="1"/>
  <c r="T6" i="1"/>
  <c r="S6" i="1"/>
  <c r="R6" i="1"/>
  <c r="W5" i="1"/>
  <c r="U5" i="1" s="1"/>
  <c r="T5" i="1"/>
  <c r="S5" i="1"/>
  <c r="R5" i="1"/>
  <c r="J6" i="1"/>
  <c r="J5" i="1"/>
  <c r="W4" i="1"/>
  <c r="U4" i="1" s="1"/>
  <c r="T4" i="1"/>
  <c r="S4" i="1"/>
  <c r="R4" i="1"/>
  <c r="J4" i="1"/>
  <c r="W7" i="1"/>
  <c r="U7" i="1" s="1"/>
  <c r="T7" i="1"/>
  <c r="S7" i="1"/>
  <c r="R7" i="1"/>
  <c r="J7" i="1"/>
  <c r="Q146" i="17"/>
  <c r="Q145" i="17"/>
  <c r="Q144" i="17"/>
  <c r="N146" i="17"/>
  <c r="N145" i="17"/>
  <c r="N144" i="17"/>
  <c r="Q121" i="17"/>
  <c r="Q120" i="17"/>
  <c r="Q119" i="17"/>
  <c r="Q118" i="17"/>
  <c r="Q117" i="17"/>
  <c r="Q116" i="17"/>
  <c r="Q115" i="17"/>
  <c r="Q114" i="17"/>
  <c r="N121" i="17"/>
  <c r="N120" i="17"/>
  <c r="N119" i="17"/>
  <c r="N118" i="17"/>
  <c r="N117" i="17"/>
  <c r="N116" i="17"/>
  <c r="N115" i="17"/>
  <c r="N114" i="17"/>
  <c r="B2" i="17"/>
  <c r="W8" i="1"/>
  <c r="U8" i="1" s="1"/>
  <c r="T8" i="1"/>
  <c r="S8" i="1"/>
  <c r="R8" i="1"/>
  <c r="J8" i="1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76" i="34"/>
  <c r="P277" i="34"/>
  <c r="P278" i="34"/>
  <c r="P279" i="34"/>
  <c r="P280" i="34"/>
  <c r="P281" i="34"/>
  <c r="P282" i="34"/>
  <c r="P283" i="34"/>
  <c r="P284" i="34"/>
  <c r="P285" i="34"/>
  <c r="P286" i="34"/>
  <c r="P287" i="34"/>
  <c r="P288" i="34"/>
  <c r="P289" i="34"/>
  <c r="P290" i="34"/>
  <c r="P291" i="34"/>
  <c r="P292" i="34"/>
  <c r="P293" i="34"/>
  <c r="P294" i="34"/>
  <c r="P295" i="34"/>
  <c r="P296" i="34"/>
  <c r="P297" i="34"/>
  <c r="P298" i="34"/>
  <c r="P299" i="34"/>
  <c r="P300" i="34"/>
  <c r="P301" i="34"/>
  <c r="P302" i="34"/>
  <c r="P303" i="34"/>
  <c r="P304" i="34"/>
  <c r="P305" i="34"/>
  <c r="P306" i="34"/>
  <c r="P307" i="34"/>
  <c r="P308" i="34"/>
  <c r="P309" i="34"/>
  <c r="P310" i="34"/>
  <c r="P311" i="34"/>
  <c r="P312" i="34"/>
  <c r="P313" i="34"/>
  <c r="P314" i="34"/>
  <c r="P315" i="34"/>
  <c r="P316" i="34"/>
  <c r="P317" i="34"/>
  <c r="P318" i="34"/>
  <c r="P319" i="34"/>
  <c r="P320" i="34"/>
  <c r="P321" i="34"/>
  <c r="P322" i="34"/>
  <c r="P323" i="34"/>
  <c r="P324" i="34"/>
  <c r="P325" i="34"/>
  <c r="P326" i="34"/>
  <c r="P327" i="34"/>
  <c r="P328" i="34"/>
  <c r="P329" i="34"/>
  <c r="P330" i="34"/>
  <c r="P331" i="34"/>
  <c r="P332" i="34"/>
  <c r="P333" i="34"/>
  <c r="P334" i="34"/>
  <c r="P335" i="34"/>
  <c r="P336" i="34"/>
  <c r="P337" i="34"/>
  <c r="P338" i="34"/>
  <c r="P339" i="34"/>
  <c r="P340" i="34"/>
  <c r="P341" i="34"/>
  <c r="P342" i="34"/>
  <c r="P343" i="34"/>
  <c r="P344" i="34"/>
  <c r="P345" i="34"/>
  <c r="P346" i="34"/>
  <c r="P347" i="34"/>
  <c r="P348" i="34"/>
  <c r="P349" i="34"/>
  <c r="P350" i="34"/>
  <c r="P351" i="34"/>
  <c r="P352" i="34"/>
  <c r="P353" i="34"/>
  <c r="P354" i="34"/>
  <c r="P355" i="34"/>
  <c r="P356" i="34"/>
  <c r="P357" i="34"/>
  <c r="P358" i="34"/>
  <c r="P359" i="34"/>
  <c r="P360" i="34"/>
  <c r="P361" i="34"/>
  <c r="P362" i="34"/>
  <c r="P363" i="34"/>
  <c r="P364" i="34"/>
  <c r="P365" i="34"/>
  <c r="P366" i="34"/>
  <c r="P367" i="34"/>
  <c r="P368" i="34"/>
  <c r="P369" i="34"/>
  <c r="P370" i="34"/>
  <c r="P371" i="34"/>
  <c r="P372" i="34"/>
  <c r="P373" i="34"/>
  <c r="P374" i="34"/>
  <c r="P375" i="34"/>
  <c r="P376" i="34"/>
  <c r="P377" i="34"/>
  <c r="P378" i="34"/>
  <c r="P379" i="34"/>
  <c r="P380" i="34"/>
  <c r="P381" i="34"/>
  <c r="P382" i="34"/>
  <c r="P383" i="34"/>
  <c r="P384" i="34"/>
  <c r="P385" i="34"/>
  <c r="P386" i="34"/>
  <c r="P387" i="34"/>
  <c r="P388" i="34"/>
  <c r="P389" i="34"/>
  <c r="P390" i="34"/>
  <c r="P391" i="34"/>
  <c r="P392" i="34"/>
  <c r="P393" i="34"/>
  <c r="P394" i="34"/>
  <c r="P395" i="34"/>
  <c r="P396" i="34"/>
  <c r="P397" i="34"/>
  <c r="P398" i="34"/>
  <c r="P399" i="34"/>
  <c r="P400" i="34"/>
  <c r="P401" i="34"/>
  <c r="P402" i="34"/>
  <c r="P403" i="34"/>
  <c r="P404" i="34"/>
  <c r="P405" i="34"/>
  <c r="P406" i="34"/>
  <c r="P407" i="34"/>
  <c r="P408" i="34"/>
  <c r="P409" i="34"/>
  <c r="P410" i="34"/>
  <c r="P411" i="34"/>
  <c r="P412" i="34"/>
  <c r="P413" i="34"/>
  <c r="P414" i="34"/>
  <c r="P415" i="34"/>
  <c r="P416" i="34"/>
  <c r="P417" i="34"/>
  <c r="P418" i="34"/>
  <c r="P419" i="34"/>
  <c r="P420" i="34"/>
  <c r="P421" i="34"/>
  <c r="P422" i="34"/>
  <c r="P423" i="34"/>
  <c r="P424" i="34"/>
  <c r="P425" i="34"/>
  <c r="P426" i="34"/>
  <c r="P427" i="34"/>
  <c r="P428" i="34"/>
  <c r="P429" i="34"/>
  <c r="P430" i="34"/>
  <c r="P431" i="34"/>
  <c r="P432" i="34"/>
  <c r="P433" i="34"/>
  <c r="P434" i="34"/>
  <c r="P435" i="34"/>
  <c r="P436" i="34"/>
  <c r="P437" i="34"/>
  <c r="P438" i="34"/>
  <c r="P439" i="34"/>
  <c r="P440" i="34"/>
  <c r="P441" i="34"/>
  <c r="P442" i="34"/>
  <c r="P443" i="34"/>
  <c r="P444" i="34"/>
  <c r="P445" i="34"/>
  <c r="P446" i="34"/>
  <c r="P447" i="34"/>
  <c r="P448" i="34"/>
  <c r="P449" i="34"/>
  <c r="P450" i="34"/>
  <c r="P451" i="34"/>
  <c r="P452" i="34"/>
  <c r="P453" i="34"/>
  <c r="P454" i="34"/>
  <c r="P455" i="34"/>
  <c r="P456" i="34"/>
  <c r="P457" i="34"/>
  <c r="P458" i="34"/>
  <c r="P459" i="34"/>
  <c r="P460" i="34"/>
  <c r="P461" i="34"/>
  <c r="P462" i="34"/>
  <c r="P463" i="34"/>
  <c r="P464" i="34"/>
  <c r="P465" i="34"/>
  <c r="P466" i="34"/>
  <c r="P467" i="34"/>
  <c r="P468" i="34"/>
  <c r="P469" i="34"/>
  <c r="P470" i="34"/>
  <c r="P471" i="34"/>
  <c r="P472" i="34"/>
  <c r="P473" i="34"/>
  <c r="P474" i="34"/>
  <c r="P475" i="34"/>
  <c r="P476" i="34"/>
  <c r="P477" i="34"/>
  <c r="P478" i="34"/>
  <c r="P479" i="34"/>
  <c r="P480" i="34"/>
  <c r="P481" i="34"/>
  <c r="P482" i="34"/>
  <c r="P483" i="34"/>
  <c r="P484" i="34"/>
  <c r="P485" i="34"/>
  <c r="P486" i="34"/>
  <c r="P487" i="34"/>
  <c r="P488" i="34"/>
  <c r="P489" i="34"/>
  <c r="P490" i="34"/>
  <c r="P491" i="34"/>
  <c r="P492" i="34"/>
  <c r="P493" i="34"/>
  <c r="P494" i="34"/>
  <c r="P495" i="34"/>
  <c r="P496" i="34"/>
  <c r="P497" i="34"/>
  <c r="P498" i="34"/>
  <c r="P499" i="34"/>
  <c r="P500" i="34"/>
  <c r="P501" i="34"/>
  <c r="P502" i="34"/>
  <c r="P503" i="34"/>
  <c r="P504" i="34"/>
  <c r="P505" i="34"/>
  <c r="P506" i="34"/>
  <c r="P507" i="34"/>
  <c r="P508" i="34"/>
  <c r="P509" i="34"/>
  <c r="P510" i="34"/>
  <c r="P511" i="34"/>
  <c r="P512" i="34"/>
  <c r="P513" i="34"/>
  <c r="P514" i="34"/>
  <c r="P515" i="34"/>
  <c r="P516" i="34"/>
  <c r="P517" i="34"/>
  <c r="P518" i="34"/>
  <c r="P519" i="34"/>
  <c r="P520" i="34"/>
  <c r="P521" i="34"/>
  <c r="P522" i="34"/>
  <c r="P523" i="34"/>
  <c r="P524" i="34"/>
  <c r="P525" i="34"/>
  <c r="P526" i="34"/>
  <c r="P527" i="34"/>
  <c r="P528" i="34"/>
  <c r="P529" i="34"/>
  <c r="P530" i="34"/>
  <c r="P531" i="34"/>
  <c r="P532" i="34"/>
  <c r="P533" i="34"/>
  <c r="P534" i="34"/>
  <c r="P535" i="34"/>
  <c r="P536" i="34"/>
  <c r="P537" i="34"/>
  <c r="P538" i="34"/>
  <c r="P539" i="34"/>
  <c r="P540" i="34"/>
  <c r="P541" i="34"/>
  <c r="P542" i="34"/>
  <c r="P543" i="34"/>
  <c r="P544" i="34"/>
  <c r="P545" i="34"/>
  <c r="P546" i="34"/>
  <c r="P547" i="34"/>
  <c r="P548" i="34"/>
  <c r="P549" i="34"/>
  <c r="P550" i="34"/>
  <c r="P551" i="34"/>
  <c r="P552" i="34"/>
  <c r="P553" i="34"/>
  <c r="P554" i="34"/>
  <c r="P555" i="34"/>
  <c r="P556" i="34"/>
  <c r="P557" i="34"/>
  <c r="P558" i="34"/>
  <c r="P559" i="34"/>
  <c r="P560" i="34"/>
  <c r="P561" i="34"/>
  <c r="P562" i="34"/>
  <c r="P563" i="34"/>
  <c r="P564" i="34"/>
  <c r="P565" i="34"/>
  <c r="P566" i="34"/>
  <c r="P567" i="34"/>
  <c r="P568" i="34"/>
  <c r="P569" i="34"/>
  <c r="P570" i="34"/>
  <c r="P571" i="34"/>
  <c r="P572" i="34"/>
  <c r="P573" i="34"/>
  <c r="P574" i="34"/>
  <c r="P575" i="34"/>
  <c r="P576" i="34"/>
  <c r="P577" i="34"/>
  <c r="P578" i="34"/>
  <c r="P579" i="34"/>
  <c r="P580" i="34"/>
  <c r="P581" i="34"/>
  <c r="P582" i="34"/>
  <c r="P583" i="34"/>
  <c r="P584" i="34"/>
  <c r="P585" i="34"/>
  <c r="P586" i="34"/>
  <c r="P587" i="34"/>
  <c r="P588" i="34"/>
  <c r="P589" i="34"/>
  <c r="P590" i="34"/>
  <c r="P591" i="34"/>
  <c r="P592" i="34"/>
  <c r="P593" i="34"/>
  <c r="P594" i="34"/>
  <c r="P595" i="34"/>
  <c r="P596" i="34"/>
  <c r="P597" i="34"/>
  <c r="P598" i="34"/>
  <c r="P599" i="34"/>
  <c r="P600" i="34"/>
  <c r="P601" i="34"/>
  <c r="P602" i="34"/>
  <c r="P603" i="34"/>
  <c r="P604" i="34"/>
  <c r="P605" i="34"/>
  <c r="P606" i="34"/>
  <c r="P607" i="34"/>
  <c r="P608" i="34"/>
  <c r="P609" i="34"/>
  <c r="P610" i="34"/>
  <c r="P611" i="34"/>
  <c r="P612" i="34"/>
  <c r="P613" i="34"/>
  <c r="P614" i="34"/>
  <c r="P615" i="34"/>
  <c r="P616" i="34"/>
  <c r="P617" i="34"/>
  <c r="P618" i="34"/>
  <c r="P619" i="34"/>
  <c r="P620" i="34"/>
  <c r="P621" i="34"/>
  <c r="P622" i="34"/>
  <c r="P623" i="34"/>
  <c r="P624" i="34"/>
  <c r="P625" i="34"/>
  <c r="P626" i="34"/>
  <c r="P627" i="34"/>
  <c r="P628" i="34"/>
  <c r="P629" i="34"/>
  <c r="P630" i="34"/>
  <c r="P631" i="34"/>
  <c r="P632" i="34"/>
  <c r="P633" i="34"/>
  <c r="P634" i="34"/>
  <c r="P635" i="34"/>
  <c r="P636" i="34"/>
  <c r="P637" i="34"/>
  <c r="P638" i="34"/>
  <c r="P639" i="34"/>
  <c r="P640" i="34"/>
  <c r="P641" i="34"/>
  <c r="P642" i="34"/>
  <c r="P643" i="34"/>
  <c r="P644" i="34"/>
  <c r="P645" i="34"/>
  <c r="P646" i="34"/>
  <c r="P647" i="34"/>
  <c r="P648" i="34"/>
  <c r="P649" i="34"/>
  <c r="P650" i="34"/>
  <c r="P651" i="34"/>
  <c r="P652" i="34"/>
  <c r="P653" i="34"/>
  <c r="P654" i="34"/>
  <c r="P655" i="34"/>
  <c r="P656" i="34"/>
  <c r="P657" i="34"/>
  <c r="P658" i="34"/>
  <c r="P659" i="34"/>
  <c r="P660" i="34"/>
  <c r="P661" i="34"/>
  <c r="P662" i="34"/>
  <c r="P663" i="34"/>
  <c r="P664" i="34"/>
  <c r="P665" i="34"/>
  <c r="P666" i="34"/>
  <c r="P667" i="34"/>
  <c r="P668" i="34"/>
  <c r="P669" i="34"/>
  <c r="P670" i="34"/>
  <c r="P671" i="34"/>
  <c r="P672" i="34"/>
  <c r="P673" i="34"/>
  <c r="P674" i="34"/>
  <c r="P675" i="34"/>
  <c r="P676" i="34"/>
  <c r="P677" i="34"/>
  <c r="P678" i="34"/>
  <c r="P679" i="34"/>
  <c r="P680" i="34"/>
  <c r="P681" i="34"/>
  <c r="P682" i="34"/>
  <c r="P683" i="34"/>
  <c r="P684" i="34"/>
  <c r="P685" i="34"/>
  <c r="P686" i="34"/>
  <c r="P687" i="34"/>
  <c r="P688" i="34"/>
  <c r="P689" i="34"/>
  <c r="P690" i="34"/>
  <c r="P691" i="34"/>
  <c r="P692" i="34"/>
  <c r="P693" i="34"/>
  <c r="P694" i="34"/>
  <c r="P695" i="34"/>
  <c r="P696" i="34"/>
  <c r="P697" i="34"/>
  <c r="P698" i="34"/>
  <c r="P699" i="34"/>
  <c r="P700" i="34"/>
  <c r="P701" i="34"/>
  <c r="P702" i="34"/>
  <c r="P703" i="34"/>
  <c r="P704" i="34"/>
  <c r="P705" i="34"/>
  <c r="P706" i="34"/>
  <c r="P707" i="34"/>
  <c r="P708" i="34"/>
  <c r="P709" i="34"/>
  <c r="P710" i="34"/>
  <c r="P711" i="34"/>
  <c r="P712" i="34"/>
  <c r="P713" i="34"/>
  <c r="P714" i="34"/>
  <c r="P715" i="34"/>
  <c r="P716" i="34"/>
  <c r="P717" i="34"/>
  <c r="P718" i="34"/>
  <c r="P719" i="34"/>
  <c r="P720" i="34"/>
  <c r="P721" i="34"/>
  <c r="P722" i="34"/>
  <c r="P723" i="34"/>
  <c r="P724" i="34"/>
  <c r="P725" i="34"/>
  <c r="P726" i="34"/>
  <c r="P727" i="34"/>
  <c r="P728" i="34"/>
  <c r="P729" i="34"/>
  <c r="P730" i="34"/>
  <c r="P731" i="34"/>
  <c r="P732" i="34"/>
  <c r="P733" i="34"/>
  <c r="P734" i="34"/>
  <c r="P735" i="34"/>
  <c r="P736" i="34"/>
  <c r="P737" i="34"/>
  <c r="P738" i="34"/>
  <c r="P739" i="34"/>
  <c r="P740" i="34"/>
  <c r="P741" i="34"/>
  <c r="P742" i="34"/>
  <c r="P743" i="34"/>
  <c r="P744" i="34"/>
  <c r="P745" i="34"/>
  <c r="P746" i="34"/>
  <c r="P747" i="34"/>
  <c r="P748" i="34"/>
  <c r="P749" i="34"/>
  <c r="P750" i="34"/>
  <c r="P751" i="34"/>
  <c r="P752" i="34"/>
  <c r="P753" i="34"/>
  <c r="P754" i="34"/>
  <c r="P755" i="34"/>
  <c r="P756" i="34"/>
  <c r="P757" i="34"/>
  <c r="P758" i="34"/>
  <c r="P759" i="34"/>
  <c r="P760" i="34"/>
  <c r="P761" i="34"/>
  <c r="P762" i="34"/>
  <c r="P763" i="34"/>
  <c r="P764" i="34"/>
  <c r="P765" i="34"/>
  <c r="P766" i="34"/>
  <c r="P767" i="34"/>
  <c r="P768" i="34"/>
  <c r="P769" i="34"/>
  <c r="P770" i="34"/>
  <c r="P771" i="34"/>
  <c r="P772" i="34"/>
  <c r="P773" i="34"/>
  <c r="P774" i="34"/>
  <c r="P775" i="34"/>
  <c r="P776" i="34"/>
  <c r="P777" i="34"/>
  <c r="P778" i="34"/>
  <c r="P779" i="34"/>
  <c r="P780" i="34"/>
  <c r="P781" i="34"/>
  <c r="P782" i="34"/>
  <c r="P783" i="34"/>
  <c r="P784" i="34"/>
  <c r="P785" i="34"/>
  <c r="P786" i="34"/>
  <c r="P787" i="34"/>
  <c r="P788" i="34"/>
  <c r="P789" i="34"/>
  <c r="P790" i="34"/>
  <c r="P791" i="34"/>
  <c r="P792" i="34"/>
  <c r="P793" i="34"/>
  <c r="P794" i="34"/>
  <c r="P795" i="34"/>
  <c r="P796" i="34"/>
  <c r="P797" i="34"/>
  <c r="P798" i="34"/>
  <c r="P799" i="34"/>
  <c r="P800" i="34"/>
  <c r="P801" i="34"/>
  <c r="P802" i="34"/>
  <c r="P803" i="34"/>
  <c r="P804" i="34"/>
  <c r="P805" i="34"/>
  <c r="P806" i="34"/>
  <c r="P807" i="34"/>
  <c r="P808" i="34"/>
  <c r="P809" i="34"/>
  <c r="P810" i="34"/>
  <c r="P811" i="34"/>
  <c r="P812" i="34"/>
  <c r="P813" i="34"/>
  <c r="P814" i="34"/>
  <c r="P815" i="34"/>
  <c r="P816" i="34"/>
  <c r="P817" i="34"/>
  <c r="P818" i="34"/>
  <c r="P819" i="34"/>
  <c r="P820" i="34"/>
  <c r="P821" i="34"/>
  <c r="P822" i="34"/>
  <c r="P823" i="34"/>
  <c r="P824" i="34"/>
  <c r="P825" i="34"/>
  <c r="P826" i="34"/>
  <c r="P827" i="34"/>
  <c r="P828" i="34"/>
  <c r="P829" i="34"/>
  <c r="P830" i="34"/>
  <c r="P831" i="34"/>
  <c r="P832" i="34"/>
  <c r="P833" i="34"/>
  <c r="P834" i="34"/>
  <c r="P835" i="34"/>
  <c r="P836" i="34"/>
  <c r="P837" i="34"/>
  <c r="P838" i="34"/>
  <c r="P839" i="34"/>
  <c r="P840" i="34"/>
  <c r="P841" i="34"/>
  <c r="P842" i="34"/>
  <c r="P843" i="34"/>
  <c r="P844" i="34"/>
  <c r="P845" i="34"/>
  <c r="P846" i="34"/>
  <c r="P847" i="34"/>
  <c r="P848" i="34"/>
  <c r="P849" i="34"/>
  <c r="P850" i="34"/>
  <c r="P851" i="34"/>
  <c r="P852" i="34"/>
  <c r="P853" i="34"/>
  <c r="P854" i="34"/>
  <c r="P855" i="34"/>
  <c r="P856" i="34"/>
  <c r="P857" i="34"/>
  <c r="P858" i="34"/>
  <c r="P859" i="34"/>
  <c r="P860" i="34"/>
  <c r="P861" i="34"/>
  <c r="P862" i="34"/>
  <c r="P863" i="34"/>
  <c r="P864" i="34"/>
  <c r="P865" i="34"/>
  <c r="P866" i="34"/>
  <c r="P867" i="34"/>
  <c r="P868" i="34"/>
  <c r="P869" i="34"/>
  <c r="P870" i="34"/>
  <c r="P871" i="34"/>
  <c r="P872" i="34"/>
  <c r="P873" i="34"/>
  <c r="P874" i="34"/>
  <c r="P875" i="34"/>
  <c r="P876" i="34"/>
  <c r="P877" i="34"/>
  <c r="P878" i="34"/>
  <c r="P879" i="34"/>
  <c r="P880" i="34"/>
  <c r="P881" i="34"/>
  <c r="P882" i="34"/>
  <c r="P883" i="34"/>
  <c r="P884" i="34"/>
  <c r="P885" i="34"/>
  <c r="P886" i="34"/>
  <c r="P887" i="34"/>
  <c r="P888" i="34"/>
  <c r="P889" i="34"/>
  <c r="P890" i="34"/>
  <c r="P891" i="34"/>
  <c r="P892" i="34"/>
  <c r="P893" i="34"/>
  <c r="P894" i="34"/>
  <c r="P895" i="34"/>
  <c r="P896" i="34"/>
  <c r="P897" i="34"/>
  <c r="P898" i="34"/>
  <c r="P899" i="34"/>
  <c r="P900" i="34"/>
  <c r="P901" i="34"/>
  <c r="P902" i="34"/>
  <c r="P903" i="34"/>
  <c r="P904" i="34"/>
  <c r="P905" i="34"/>
  <c r="P906" i="34"/>
  <c r="P907" i="34"/>
  <c r="P908" i="34"/>
  <c r="P909" i="34"/>
  <c r="P910" i="34"/>
  <c r="P911" i="34"/>
  <c r="P912" i="34"/>
  <c r="P913" i="34"/>
  <c r="P914" i="34"/>
  <c r="P915" i="34"/>
  <c r="P916" i="34"/>
  <c r="P917" i="34"/>
  <c r="P918" i="34"/>
  <c r="P919" i="34"/>
  <c r="P920" i="34"/>
  <c r="P921" i="34"/>
  <c r="P922" i="34"/>
  <c r="P923" i="34"/>
  <c r="P924" i="34"/>
  <c r="P925" i="34"/>
  <c r="P926" i="34"/>
  <c r="P927" i="34"/>
  <c r="P928" i="34"/>
  <c r="P929" i="34"/>
  <c r="P930" i="34"/>
  <c r="P931" i="34"/>
  <c r="P932" i="34"/>
  <c r="P933" i="34"/>
  <c r="P934" i="34"/>
  <c r="P935" i="34"/>
  <c r="P936" i="34"/>
  <c r="P937" i="34"/>
  <c r="P938" i="34"/>
  <c r="P939" i="34"/>
  <c r="P940" i="34"/>
  <c r="P941" i="34"/>
  <c r="P942" i="34"/>
  <c r="P943" i="34"/>
  <c r="P944" i="34"/>
  <c r="P945" i="34"/>
  <c r="P946" i="34"/>
  <c r="P947" i="34"/>
  <c r="P948" i="34"/>
  <c r="P949" i="34"/>
  <c r="P950" i="34"/>
  <c r="P951" i="34"/>
  <c r="P952" i="34"/>
  <c r="P953" i="34"/>
  <c r="P954" i="34"/>
  <c r="P955" i="34"/>
  <c r="P956" i="34"/>
  <c r="P957" i="34"/>
  <c r="P958" i="34"/>
  <c r="P959" i="34"/>
  <c r="P960" i="34"/>
  <c r="P961" i="34"/>
  <c r="P962" i="34"/>
  <c r="P963" i="34"/>
  <c r="P964" i="34"/>
  <c r="P965" i="34"/>
  <c r="P966" i="34"/>
  <c r="P967" i="34"/>
  <c r="P968" i="34"/>
  <c r="P969" i="34"/>
  <c r="P970" i="34"/>
  <c r="P971" i="34"/>
  <c r="P972" i="34"/>
  <c r="P973" i="34"/>
  <c r="P974" i="34"/>
  <c r="P975" i="34"/>
  <c r="P976" i="34"/>
  <c r="P977" i="34"/>
  <c r="P978" i="34"/>
  <c r="P979" i="34"/>
  <c r="P980" i="34"/>
  <c r="P981" i="34"/>
  <c r="P982" i="34"/>
  <c r="P983" i="34"/>
  <c r="P984" i="34"/>
  <c r="P985" i="34"/>
  <c r="P986" i="34"/>
  <c r="P987" i="34"/>
  <c r="P988" i="34"/>
  <c r="P989" i="34"/>
  <c r="P990" i="34"/>
  <c r="P991" i="34"/>
  <c r="P992" i="34"/>
  <c r="P993" i="34"/>
  <c r="P994" i="34"/>
  <c r="P995" i="34"/>
  <c r="P996" i="34"/>
  <c r="P997" i="34"/>
  <c r="P998" i="34"/>
  <c r="P999" i="34"/>
  <c r="P1000" i="34"/>
  <c r="P1001" i="34"/>
  <c r="P1002" i="34"/>
  <c r="P1003" i="34"/>
  <c r="P1004" i="34"/>
  <c r="P1005" i="34"/>
  <c r="P1006" i="34"/>
  <c r="P1007" i="34"/>
  <c r="P1008" i="34"/>
  <c r="P1009" i="34"/>
  <c r="P1010" i="34"/>
  <c r="P1011" i="34"/>
  <c r="P1012" i="34"/>
  <c r="P1013" i="34"/>
  <c r="P1014" i="34"/>
  <c r="P1015" i="34"/>
  <c r="P1016" i="34"/>
  <c r="P1017" i="34"/>
  <c r="P1018" i="34"/>
  <c r="P1019" i="34"/>
  <c r="P1020" i="34"/>
  <c r="P1021" i="34"/>
  <c r="P1022" i="34"/>
  <c r="P1023" i="34"/>
  <c r="P1024" i="34"/>
  <c r="P1025" i="34"/>
  <c r="P1026" i="34"/>
  <c r="P1027" i="34"/>
  <c r="P1028" i="34"/>
  <c r="P1029" i="34"/>
  <c r="P1030" i="34"/>
  <c r="P1031" i="34"/>
  <c r="P1032" i="34"/>
  <c r="P1033" i="34"/>
  <c r="P1034" i="34"/>
  <c r="P1035" i="34"/>
  <c r="P1036" i="34"/>
  <c r="P1037" i="34"/>
  <c r="P1038" i="34"/>
  <c r="P1039" i="34"/>
  <c r="P1040" i="34"/>
  <c r="P1041" i="34"/>
  <c r="P1042" i="34"/>
  <c r="P1043" i="34"/>
  <c r="P1044" i="34"/>
  <c r="P1045" i="34"/>
  <c r="P1046" i="34"/>
  <c r="P1047" i="34"/>
  <c r="P1048" i="34"/>
  <c r="P1049" i="34"/>
  <c r="P1050" i="34"/>
  <c r="P1051" i="34"/>
  <c r="P1052" i="34"/>
  <c r="P1053" i="34"/>
  <c r="P1054" i="34"/>
  <c r="P1055" i="34"/>
  <c r="P1056" i="34"/>
  <c r="P1057" i="34"/>
  <c r="P1058" i="34"/>
  <c r="P1059" i="34"/>
  <c r="P1060" i="34"/>
  <c r="P1061" i="34"/>
  <c r="P1062" i="34"/>
  <c r="P1063" i="34"/>
  <c r="P1064" i="34"/>
  <c r="P1065" i="34"/>
  <c r="P1066" i="34"/>
  <c r="P1067" i="34"/>
  <c r="P1068" i="34"/>
  <c r="P1069" i="34"/>
  <c r="P1070" i="34"/>
  <c r="P1071" i="34"/>
  <c r="P1072" i="34"/>
  <c r="P1073" i="34"/>
  <c r="P1074" i="34"/>
  <c r="P1075" i="34"/>
  <c r="P1076" i="34"/>
  <c r="P1077" i="34"/>
  <c r="P1078" i="34"/>
  <c r="P1079" i="34"/>
  <c r="P1080" i="34"/>
  <c r="P1081" i="34"/>
  <c r="P1082" i="34"/>
  <c r="P1083" i="34"/>
  <c r="P1084" i="34"/>
  <c r="P1085" i="34"/>
  <c r="P1086" i="34"/>
  <c r="P1087" i="34"/>
  <c r="P1088" i="34"/>
  <c r="P1089" i="34"/>
  <c r="P1090" i="34"/>
  <c r="P1091" i="34"/>
  <c r="P1092" i="34"/>
  <c r="P1093" i="34"/>
  <c r="P1094" i="34"/>
  <c r="P1095" i="34"/>
  <c r="P1096" i="34"/>
  <c r="P1097" i="34"/>
  <c r="P1098" i="34"/>
  <c r="P1099" i="34"/>
  <c r="P1100" i="34"/>
  <c r="P1101" i="34"/>
  <c r="P1102" i="34"/>
  <c r="P1103" i="34"/>
  <c r="P1104" i="34"/>
  <c r="P1105" i="34"/>
  <c r="P1106" i="34"/>
  <c r="P1107" i="34"/>
  <c r="P1108" i="34"/>
  <c r="P1109" i="34"/>
  <c r="P1110" i="34"/>
  <c r="P1111" i="34"/>
  <c r="P1112" i="34"/>
  <c r="P1113" i="34"/>
  <c r="P1114" i="34"/>
  <c r="P1115" i="34"/>
  <c r="P1116" i="34"/>
  <c r="P1117" i="34"/>
  <c r="P1118" i="34"/>
  <c r="P1119" i="34"/>
  <c r="P1120" i="34"/>
  <c r="P1121" i="34"/>
  <c r="P1122" i="34"/>
  <c r="P1123" i="34"/>
  <c r="P1124" i="34"/>
  <c r="P1125" i="34"/>
  <c r="P1126" i="34"/>
  <c r="P1127" i="34"/>
  <c r="P1128" i="34"/>
  <c r="P1129" i="34"/>
  <c r="P1130" i="34"/>
  <c r="P1131" i="34"/>
  <c r="P1132" i="34"/>
  <c r="P1133" i="34"/>
  <c r="P1134" i="34"/>
  <c r="P1135" i="34"/>
  <c r="P1136" i="34"/>
  <c r="P1137" i="34"/>
  <c r="P1138" i="34"/>
  <c r="P1139" i="34"/>
  <c r="P1140" i="34"/>
  <c r="P1141" i="34"/>
  <c r="P1142" i="34"/>
  <c r="P1143" i="34"/>
  <c r="P1144" i="34"/>
  <c r="P1145" i="34"/>
  <c r="P1146" i="34"/>
  <c r="P1147" i="34"/>
  <c r="P1148" i="34"/>
  <c r="P1149" i="34"/>
  <c r="P1150" i="34"/>
  <c r="P1151" i="34"/>
  <c r="P1152" i="34"/>
  <c r="P1153" i="34"/>
  <c r="P1154" i="34"/>
  <c r="P1155" i="34"/>
  <c r="P1156" i="34"/>
  <c r="P1157" i="34"/>
  <c r="P1158" i="34"/>
  <c r="P1159" i="34"/>
  <c r="P1160" i="34"/>
  <c r="P1161" i="34"/>
  <c r="P1162" i="34"/>
  <c r="P1163" i="34"/>
  <c r="P1164" i="34"/>
  <c r="P1165" i="34"/>
  <c r="P1166" i="34"/>
  <c r="P1167" i="34"/>
  <c r="P1168" i="34"/>
  <c r="P1169" i="34"/>
  <c r="P1170" i="34"/>
  <c r="P1171" i="34"/>
  <c r="P1172" i="34"/>
  <c r="P1173" i="34"/>
  <c r="P1174" i="34"/>
  <c r="P1175" i="34"/>
  <c r="P1176" i="34"/>
  <c r="P1177" i="34"/>
  <c r="P1178" i="34"/>
  <c r="P1179" i="34"/>
  <c r="P1180" i="34"/>
  <c r="P1181" i="34"/>
  <c r="P1182" i="34"/>
  <c r="P1183" i="34"/>
  <c r="P1184" i="34"/>
  <c r="P1185" i="34"/>
  <c r="P1186" i="34"/>
  <c r="P1187" i="34"/>
  <c r="P1188" i="34"/>
  <c r="P1189" i="34"/>
  <c r="P1190" i="34"/>
  <c r="P1191" i="34"/>
  <c r="P1192" i="34"/>
  <c r="P1193" i="34"/>
  <c r="P1194" i="34"/>
  <c r="P1195" i="34"/>
  <c r="P1196" i="34"/>
  <c r="P1197" i="34"/>
  <c r="P1198" i="34"/>
  <c r="P1199" i="34"/>
  <c r="P1200" i="34"/>
  <c r="P1201" i="34"/>
  <c r="P1202" i="34"/>
  <c r="P1203" i="34"/>
  <c r="P1204" i="34"/>
  <c r="P1205" i="34"/>
  <c r="P1206" i="34"/>
  <c r="P1207" i="34"/>
  <c r="P1208" i="34"/>
  <c r="P1209" i="34"/>
  <c r="P1210" i="34"/>
  <c r="P1211" i="34"/>
  <c r="P1212" i="34"/>
  <c r="P1213" i="34"/>
  <c r="P1214" i="34"/>
  <c r="P1215" i="34"/>
  <c r="P1216" i="34"/>
  <c r="P1217" i="34"/>
  <c r="P1218" i="34"/>
  <c r="P1219" i="34"/>
  <c r="P1220" i="34"/>
  <c r="P1221" i="34"/>
  <c r="P1222" i="34"/>
  <c r="P1223" i="34"/>
  <c r="P1224" i="34"/>
  <c r="P1225" i="34"/>
  <c r="P1226" i="34"/>
  <c r="P1227" i="34"/>
  <c r="P1228" i="34"/>
  <c r="P1229" i="34"/>
  <c r="P1230" i="34"/>
  <c r="P1231" i="34"/>
  <c r="P1232" i="34"/>
  <c r="P1233" i="34"/>
  <c r="P1234" i="34"/>
  <c r="P1235" i="34"/>
  <c r="P1236" i="34"/>
  <c r="P1237" i="34"/>
  <c r="P1238" i="34"/>
  <c r="P1239" i="34"/>
  <c r="P1240" i="34"/>
  <c r="P1241" i="34"/>
  <c r="P1242" i="34"/>
  <c r="P1243" i="34"/>
  <c r="P1244" i="34"/>
  <c r="P1245" i="34"/>
  <c r="P1246" i="34"/>
  <c r="P1247" i="34"/>
  <c r="P1248" i="34"/>
  <c r="P1249" i="34"/>
  <c r="P1250" i="34"/>
  <c r="P1251" i="34"/>
  <c r="P1252" i="34"/>
  <c r="P1253" i="34"/>
  <c r="P1254" i="34"/>
  <c r="P1255" i="34"/>
  <c r="P1256" i="34"/>
  <c r="P1257" i="34"/>
  <c r="P1258" i="34"/>
  <c r="P1259" i="34"/>
  <c r="P1260" i="34"/>
  <c r="P1261" i="34"/>
  <c r="P1262" i="34"/>
  <c r="P1263" i="34"/>
  <c r="P1264" i="34"/>
  <c r="P1265" i="34"/>
  <c r="P1266" i="34"/>
  <c r="P1267" i="34"/>
  <c r="P1268" i="34"/>
  <c r="P1269" i="34"/>
  <c r="P1270" i="34"/>
  <c r="P1271" i="34"/>
  <c r="P1272" i="34"/>
  <c r="P1273" i="34"/>
  <c r="P1274" i="34"/>
  <c r="P1275" i="34"/>
  <c r="P1276" i="34"/>
  <c r="P1277" i="34"/>
  <c r="P1278" i="34"/>
  <c r="P1279" i="34"/>
  <c r="P1280" i="34"/>
  <c r="P1281" i="34"/>
  <c r="P1282" i="34"/>
  <c r="P1283" i="34"/>
  <c r="P1284" i="34"/>
  <c r="P1285" i="34"/>
  <c r="P1286" i="34"/>
  <c r="P1287" i="34"/>
  <c r="P1288" i="34"/>
  <c r="P1289" i="34"/>
  <c r="P1290" i="34"/>
  <c r="P1291" i="34"/>
  <c r="P1292" i="34"/>
  <c r="P1293" i="34"/>
  <c r="P1294" i="34"/>
  <c r="P1295" i="34"/>
  <c r="P1296" i="34"/>
  <c r="P1297" i="34"/>
  <c r="P1298" i="34"/>
  <c r="P1299" i="34"/>
  <c r="P1300" i="34"/>
  <c r="P1301" i="34"/>
  <c r="P1302" i="34"/>
  <c r="P1303" i="34"/>
  <c r="P1304" i="34"/>
  <c r="P1305" i="34"/>
  <c r="P1306" i="34"/>
  <c r="P1307" i="34"/>
  <c r="P1308" i="34"/>
  <c r="P1309" i="34"/>
  <c r="P1310" i="34"/>
  <c r="P1311" i="34"/>
  <c r="P1312" i="34"/>
  <c r="P1313" i="34"/>
  <c r="P1314" i="34"/>
  <c r="P1315" i="34"/>
  <c r="P1316" i="34"/>
  <c r="P1317" i="34"/>
  <c r="P1318" i="34"/>
  <c r="P1319" i="34"/>
  <c r="P1320" i="34"/>
  <c r="P1321" i="34"/>
  <c r="P1322" i="34"/>
  <c r="P1323" i="34"/>
  <c r="P1324" i="34"/>
  <c r="P1325" i="34"/>
  <c r="P1326" i="34"/>
  <c r="P1327" i="34"/>
  <c r="P1328" i="34"/>
  <c r="P1329" i="34"/>
  <c r="P1330" i="34"/>
  <c r="P1331" i="34"/>
  <c r="P1332" i="34"/>
  <c r="P1333" i="34"/>
  <c r="P1334" i="34"/>
  <c r="P1335" i="34"/>
  <c r="P1336" i="34"/>
  <c r="P1337" i="34"/>
  <c r="P1338" i="34"/>
  <c r="P1339" i="34"/>
  <c r="P1340" i="34"/>
  <c r="P1341" i="34"/>
  <c r="P1342" i="34"/>
  <c r="P1343" i="34"/>
  <c r="P1344" i="34"/>
  <c r="P1345" i="34"/>
  <c r="P1346" i="34"/>
  <c r="P1347" i="34"/>
  <c r="P1348" i="34"/>
  <c r="P1349" i="34"/>
  <c r="P1350" i="34"/>
  <c r="P1351" i="34"/>
  <c r="P1352" i="34"/>
  <c r="P1353" i="34"/>
  <c r="P1354" i="34"/>
  <c r="P1355" i="34"/>
  <c r="P1356" i="34"/>
  <c r="P1357" i="34"/>
  <c r="P1358" i="34"/>
  <c r="P1359" i="34"/>
  <c r="P1360" i="34"/>
  <c r="P1361" i="34"/>
  <c r="P1362" i="34"/>
  <c r="P1363" i="34"/>
  <c r="P1364" i="34"/>
  <c r="P1365" i="34"/>
  <c r="P1366" i="34"/>
  <c r="P1367" i="34"/>
  <c r="P1368" i="34"/>
  <c r="P1369" i="34"/>
  <c r="P1370" i="34"/>
  <c r="P1371" i="34"/>
  <c r="P1372" i="34"/>
  <c r="P1373" i="34"/>
  <c r="P1374" i="34"/>
  <c r="P1375" i="34"/>
  <c r="P1376" i="34"/>
  <c r="P1377" i="34"/>
  <c r="P1378" i="34"/>
  <c r="P1379" i="34"/>
  <c r="P1380" i="34"/>
  <c r="P1381" i="34"/>
  <c r="P1382" i="34"/>
  <c r="P1383" i="34"/>
  <c r="P1384" i="34"/>
  <c r="P1385" i="34"/>
  <c r="P1386" i="34"/>
  <c r="P1387" i="34"/>
  <c r="P1388" i="34"/>
  <c r="P1389" i="34"/>
  <c r="P1390" i="34"/>
  <c r="P1391" i="34"/>
  <c r="P1392" i="34"/>
  <c r="P1393" i="34"/>
  <c r="P1394" i="34"/>
  <c r="P1395" i="34"/>
  <c r="P1396" i="34"/>
  <c r="P1397" i="34"/>
  <c r="P1398" i="34"/>
  <c r="P1399" i="34"/>
  <c r="P1400" i="34"/>
  <c r="P1401" i="34"/>
  <c r="P1402" i="34"/>
  <c r="P1403" i="34"/>
  <c r="P1404" i="34"/>
  <c r="P1405" i="34"/>
  <c r="P1406" i="34"/>
  <c r="P1407" i="34"/>
  <c r="P1408" i="34"/>
  <c r="P1409" i="34"/>
  <c r="P1410" i="34"/>
  <c r="P1411" i="34"/>
  <c r="P1412" i="34"/>
  <c r="P1413" i="34"/>
  <c r="P1414" i="34"/>
  <c r="P1415" i="34"/>
  <c r="P1416" i="34"/>
  <c r="P1417" i="34"/>
  <c r="P1418" i="34"/>
  <c r="P1419" i="34"/>
  <c r="P1420" i="34"/>
  <c r="P1421" i="34"/>
  <c r="P1422" i="34"/>
  <c r="P1423" i="34"/>
  <c r="P1424" i="34"/>
  <c r="P1425" i="34"/>
  <c r="P1426" i="34"/>
  <c r="P1427" i="34"/>
  <c r="P1428" i="34"/>
  <c r="P1429" i="34"/>
  <c r="P1430" i="34"/>
  <c r="P1431" i="34"/>
  <c r="P1432" i="34"/>
  <c r="P1433" i="34"/>
  <c r="P1434" i="34"/>
  <c r="P1435" i="34"/>
  <c r="P1436" i="34"/>
  <c r="P1437" i="34"/>
  <c r="P1438" i="34"/>
  <c r="P1439" i="34"/>
  <c r="P1440" i="34"/>
  <c r="P1441" i="34"/>
  <c r="P1442" i="34"/>
  <c r="P1443" i="34"/>
  <c r="P1444" i="34"/>
  <c r="P1445" i="34"/>
  <c r="P1446" i="34"/>
  <c r="P1447" i="34"/>
  <c r="P1448" i="34"/>
  <c r="P1449" i="34"/>
  <c r="P1450" i="34"/>
  <c r="P1451" i="34"/>
  <c r="P1452" i="34"/>
  <c r="P1453" i="34"/>
  <c r="P1454" i="34"/>
  <c r="P1455" i="34"/>
  <c r="P1456" i="34"/>
  <c r="P1457" i="34"/>
  <c r="P1458" i="34"/>
  <c r="P1459" i="34"/>
  <c r="P1460" i="34"/>
  <c r="P1461" i="34"/>
  <c r="P1462" i="34"/>
  <c r="P1463" i="34"/>
  <c r="P1464" i="34"/>
  <c r="P1465" i="34"/>
  <c r="P1466" i="34"/>
  <c r="P1467" i="34"/>
  <c r="P1468" i="34"/>
  <c r="P1469" i="34"/>
  <c r="P1470" i="34"/>
  <c r="P1471" i="34"/>
  <c r="P1472" i="34"/>
  <c r="P1473" i="34"/>
  <c r="P1474" i="34"/>
  <c r="P1475" i="34"/>
  <c r="P1476" i="34"/>
  <c r="P1477" i="34"/>
  <c r="P1478" i="34"/>
  <c r="P1479" i="34"/>
  <c r="P1480" i="34"/>
  <c r="P1481" i="34"/>
  <c r="P1482" i="34"/>
  <c r="P1483" i="34"/>
  <c r="P1484" i="34"/>
  <c r="P1485" i="34"/>
  <c r="P1486" i="34"/>
  <c r="P1487" i="34"/>
  <c r="P1488" i="34"/>
  <c r="P1489" i="34"/>
  <c r="P1490" i="34"/>
  <c r="P1491" i="34"/>
  <c r="P1492" i="34"/>
  <c r="P1493" i="34"/>
  <c r="P1494" i="34"/>
  <c r="P1495" i="34"/>
  <c r="P1496" i="34"/>
  <c r="P1497" i="34"/>
  <c r="P1498" i="34"/>
  <c r="P1499" i="34"/>
  <c r="P1500" i="34"/>
  <c r="P1501" i="34"/>
  <c r="P1502" i="34"/>
  <c r="P1503" i="34"/>
  <c r="P1504" i="34"/>
  <c r="P1505" i="34"/>
  <c r="P1506" i="34"/>
  <c r="P1507" i="34"/>
  <c r="P1508" i="34"/>
  <c r="P1509" i="34"/>
  <c r="P1510" i="34"/>
  <c r="P1511" i="34"/>
  <c r="P1512" i="34"/>
  <c r="P1513" i="34"/>
  <c r="P1514" i="34"/>
  <c r="P1515" i="34"/>
  <c r="P1516" i="34"/>
  <c r="P1517" i="34"/>
  <c r="P1518" i="34"/>
  <c r="P1519" i="34"/>
  <c r="P1520" i="34"/>
  <c r="P1521" i="34"/>
  <c r="P1522" i="34"/>
  <c r="P1523" i="34"/>
  <c r="P1524" i="34"/>
  <c r="P1525" i="34"/>
  <c r="P1526" i="34"/>
  <c r="P1527" i="34"/>
  <c r="P1528" i="34"/>
  <c r="P1529" i="34"/>
  <c r="P1530" i="34"/>
  <c r="P1531" i="34"/>
  <c r="P1532" i="34"/>
  <c r="P1533" i="34"/>
  <c r="P1534" i="34"/>
  <c r="P1535" i="34"/>
  <c r="P1536" i="34"/>
  <c r="P1537" i="34"/>
  <c r="P1538" i="34"/>
  <c r="P1539" i="34"/>
  <c r="P1540" i="34"/>
  <c r="P1541" i="34"/>
  <c r="P1542" i="34"/>
  <c r="P1543" i="34"/>
  <c r="P1544" i="34"/>
  <c r="P1545" i="34"/>
  <c r="P1546" i="34"/>
  <c r="P1547" i="34"/>
  <c r="P1548" i="34"/>
  <c r="P1549" i="34"/>
  <c r="P1550" i="34"/>
  <c r="P1551" i="34"/>
  <c r="P1552" i="34"/>
  <c r="P1553" i="34"/>
  <c r="P1554" i="34"/>
  <c r="P1555" i="34"/>
  <c r="P1556" i="34"/>
  <c r="P1557" i="34"/>
  <c r="P1558" i="34"/>
  <c r="P1559" i="34"/>
  <c r="P1560" i="34"/>
  <c r="P1561" i="34"/>
  <c r="P1562" i="34"/>
  <c r="P1563" i="34"/>
  <c r="P1564" i="34"/>
  <c r="P1565" i="34"/>
  <c r="P1566" i="34"/>
  <c r="P1567" i="34"/>
  <c r="P1568" i="34"/>
  <c r="P1569" i="34"/>
  <c r="P1570" i="34"/>
  <c r="P1571" i="34"/>
  <c r="P1572" i="34"/>
  <c r="P1573" i="34"/>
  <c r="P1574" i="34"/>
  <c r="P1575" i="34"/>
  <c r="P1576" i="34"/>
  <c r="P1577" i="34"/>
  <c r="P1578" i="34"/>
  <c r="P1579" i="34"/>
  <c r="P1580" i="34"/>
  <c r="P1581" i="34"/>
  <c r="P1582" i="34"/>
  <c r="P1583" i="34"/>
  <c r="P1584" i="34"/>
  <c r="P1585" i="34"/>
  <c r="P1586" i="34"/>
  <c r="P1587" i="34"/>
  <c r="P1588" i="34"/>
  <c r="P1589" i="34"/>
  <c r="P1590" i="34"/>
  <c r="P1591" i="34"/>
  <c r="P1592" i="34"/>
  <c r="P1593" i="34"/>
  <c r="P1594" i="34"/>
  <c r="P1595" i="34"/>
  <c r="P1596" i="34"/>
  <c r="P1597" i="34"/>
  <c r="P1598" i="34"/>
  <c r="P1599" i="34"/>
  <c r="P1600" i="34"/>
  <c r="P1601" i="34"/>
  <c r="P1602" i="34"/>
  <c r="P1603" i="34"/>
  <c r="P1604" i="34"/>
  <c r="P1605" i="34"/>
  <c r="P1606" i="34"/>
  <c r="P1607" i="34"/>
  <c r="P1608" i="34"/>
  <c r="P1609" i="34"/>
  <c r="P1610" i="34"/>
  <c r="P1611" i="34"/>
  <c r="P1612" i="34"/>
  <c r="P1613" i="34"/>
  <c r="P1614" i="34"/>
  <c r="P1615" i="34"/>
  <c r="P1616" i="34"/>
  <c r="P1617" i="34"/>
  <c r="P1618" i="34"/>
  <c r="P1619" i="34"/>
  <c r="P1620" i="34"/>
  <c r="P1621" i="34"/>
  <c r="P1622" i="34"/>
  <c r="P1623" i="34"/>
  <c r="P1624" i="34"/>
  <c r="P1625" i="34"/>
  <c r="P1626" i="34"/>
  <c r="P1627" i="34"/>
  <c r="P1628" i="34"/>
  <c r="P1629" i="34"/>
  <c r="P1630" i="34"/>
  <c r="P1631" i="34"/>
  <c r="P1632" i="34"/>
  <c r="P1633" i="34"/>
  <c r="P1634" i="34"/>
  <c r="P1635" i="34"/>
  <c r="P1636" i="34"/>
  <c r="P1637" i="34"/>
  <c r="P1638" i="34"/>
  <c r="P1639" i="34"/>
  <c r="P1640" i="34"/>
  <c r="P1641" i="34"/>
  <c r="P1642" i="34"/>
  <c r="P1643" i="34"/>
  <c r="P1644" i="34"/>
  <c r="P1645" i="34"/>
  <c r="P1646" i="34"/>
  <c r="P1647" i="34"/>
  <c r="P1648" i="34"/>
  <c r="P1649" i="34"/>
  <c r="P1650" i="34"/>
  <c r="P1651" i="34"/>
  <c r="P1652" i="34"/>
  <c r="P1653" i="34"/>
  <c r="P1654" i="34"/>
  <c r="P1655" i="34"/>
  <c r="P1656" i="34"/>
  <c r="P1657" i="34"/>
  <c r="P1658" i="34"/>
  <c r="P1659" i="34"/>
  <c r="P1660" i="34"/>
  <c r="P1661" i="34"/>
  <c r="P1662" i="34"/>
  <c r="P1663" i="34"/>
  <c r="P1664" i="34"/>
  <c r="P1665" i="34"/>
  <c r="P1666" i="34"/>
  <c r="P1667" i="34"/>
  <c r="P1668" i="34"/>
  <c r="P1669" i="34"/>
  <c r="P1670" i="34"/>
  <c r="P1671" i="34"/>
  <c r="P1672" i="34"/>
  <c r="P1673" i="34"/>
  <c r="P1674" i="34"/>
  <c r="P1675" i="34"/>
  <c r="P1676" i="34"/>
  <c r="P1677" i="34"/>
  <c r="P1678" i="34"/>
  <c r="P1679" i="34"/>
  <c r="P1680" i="34"/>
  <c r="P1681" i="34"/>
  <c r="P1682" i="34"/>
  <c r="P1683" i="34"/>
  <c r="P1684" i="34"/>
  <c r="P1685" i="34"/>
  <c r="P1686" i="34"/>
  <c r="P1687" i="34"/>
  <c r="P1688" i="34"/>
  <c r="P1689" i="34"/>
  <c r="P1690" i="34"/>
  <c r="P1691" i="34"/>
  <c r="P1692" i="34"/>
  <c r="P1693" i="34"/>
  <c r="P1694" i="34"/>
  <c r="P1695" i="34"/>
  <c r="P1696" i="34"/>
  <c r="P1697" i="34"/>
  <c r="P1698" i="34"/>
  <c r="P1699" i="34"/>
  <c r="P1700" i="34"/>
  <c r="P1701" i="34"/>
  <c r="P1702" i="34"/>
  <c r="P1703" i="34"/>
  <c r="P1704" i="34"/>
  <c r="P1705" i="34"/>
  <c r="P1706" i="34"/>
  <c r="P1707" i="34"/>
  <c r="P1708" i="34"/>
  <c r="P1709" i="34"/>
  <c r="P1710" i="34"/>
  <c r="P1711" i="34"/>
  <c r="P1712" i="34"/>
  <c r="P1713" i="34"/>
  <c r="P1714" i="34"/>
  <c r="P1715" i="34"/>
  <c r="P1716" i="34"/>
  <c r="P1717" i="34"/>
  <c r="P1718" i="34"/>
  <c r="P1719" i="34"/>
  <c r="P1720" i="34"/>
  <c r="P1721" i="34"/>
  <c r="P1722" i="34"/>
  <c r="P1723" i="34"/>
  <c r="P1724" i="34"/>
  <c r="P1725" i="34"/>
  <c r="P1726" i="34"/>
  <c r="P1727" i="34"/>
  <c r="P1728" i="34"/>
  <c r="P1729" i="34"/>
  <c r="P1730" i="34"/>
  <c r="P1731" i="34"/>
  <c r="P1732" i="34"/>
  <c r="P1733" i="34"/>
  <c r="P1734" i="34"/>
  <c r="P1735" i="34"/>
  <c r="P1736" i="34"/>
  <c r="P1737" i="34"/>
  <c r="P1738" i="34"/>
  <c r="P1739" i="34"/>
  <c r="P1740" i="34"/>
  <c r="P1741" i="34"/>
  <c r="P1742" i="34"/>
  <c r="P1743" i="34"/>
  <c r="P1744" i="34"/>
  <c r="P1745" i="34"/>
  <c r="P1746" i="34"/>
  <c r="P1747" i="34"/>
  <c r="P1748" i="34"/>
  <c r="P1749" i="34"/>
  <c r="P1750" i="34"/>
  <c r="P1751" i="34"/>
  <c r="P1752" i="34"/>
  <c r="P1753" i="34"/>
  <c r="P1754" i="34"/>
  <c r="P1755" i="34"/>
  <c r="P1756" i="34"/>
  <c r="P1757" i="34"/>
  <c r="P1758" i="34"/>
  <c r="P1759" i="34"/>
  <c r="P1760" i="34"/>
  <c r="P1761" i="34"/>
  <c r="P1762" i="34"/>
  <c r="P1763" i="34"/>
  <c r="P1764" i="34"/>
  <c r="P1765" i="34"/>
  <c r="P1766" i="34"/>
  <c r="P1767" i="34"/>
  <c r="P1768" i="34"/>
  <c r="P1769" i="34"/>
  <c r="P1770" i="34"/>
  <c r="P1771" i="34"/>
  <c r="P1772" i="34"/>
  <c r="P1773" i="34"/>
  <c r="P1774" i="34"/>
  <c r="P1775" i="34"/>
  <c r="P1776" i="34"/>
  <c r="P1777" i="34"/>
  <c r="P1778" i="34"/>
  <c r="P1779" i="34"/>
  <c r="P1780" i="34"/>
  <c r="P1781" i="34"/>
  <c r="P1782" i="34"/>
  <c r="P1783" i="34"/>
  <c r="P1784" i="34"/>
  <c r="P1785" i="34"/>
  <c r="P1786" i="34"/>
  <c r="P1787" i="34"/>
  <c r="P1788" i="34"/>
  <c r="P1789" i="34"/>
  <c r="P1790" i="34"/>
  <c r="P1791" i="34"/>
  <c r="P1792" i="34"/>
  <c r="P1793" i="34"/>
  <c r="P1794" i="34"/>
  <c r="P1795" i="34"/>
  <c r="P1796" i="34"/>
  <c r="P1797" i="34"/>
  <c r="P1798" i="34"/>
  <c r="P1799" i="34"/>
  <c r="P1800" i="34"/>
  <c r="P1801" i="34"/>
  <c r="P1802" i="34"/>
  <c r="P1803" i="34"/>
  <c r="P1804" i="34"/>
  <c r="P1805" i="34"/>
  <c r="P1806" i="34"/>
  <c r="P1807" i="34"/>
  <c r="P1808" i="34"/>
  <c r="P1809" i="34"/>
  <c r="P1810" i="34"/>
  <c r="P1811" i="34"/>
  <c r="P1812" i="34"/>
  <c r="P1813" i="34"/>
  <c r="P1814" i="34"/>
  <c r="P1815" i="34"/>
  <c r="P1816" i="34"/>
  <c r="P1817" i="34"/>
  <c r="P1818" i="34"/>
  <c r="P1819" i="34"/>
  <c r="P1820" i="34"/>
  <c r="P1821" i="34"/>
  <c r="P1822" i="34"/>
  <c r="P1823" i="34"/>
  <c r="P1824" i="34"/>
  <c r="P1825" i="34"/>
  <c r="P1826" i="34"/>
  <c r="P1827" i="34"/>
  <c r="P1828" i="34"/>
  <c r="P1829" i="34"/>
  <c r="P1830" i="34"/>
  <c r="P1831" i="34"/>
  <c r="P1832" i="34"/>
  <c r="P1833" i="34"/>
  <c r="P1834" i="34"/>
  <c r="P1835" i="34"/>
  <c r="P1836" i="34"/>
  <c r="P1837" i="34"/>
  <c r="P1838" i="34"/>
  <c r="P1839" i="34"/>
  <c r="P1840" i="34"/>
  <c r="P1841" i="34"/>
  <c r="P1842" i="34"/>
  <c r="P1843" i="34"/>
  <c r="P1844" i="34"/>
  <c r="P1845" i="34"/>
  <c r="P1846" i="34"/>
  <c r="P1847" i="34"/>
  <c r="P1848" i="34"/>
  <c r="P1849" i="34"/>
  <c r="P1850" i="34"/>
  <c r="P1851" i="34"/>
  <c r="P1852" i="34"/>
  <c r="P1853" i="34"/>
  <c r="P1854" i="34"/>
  <c r="P1855" i="34"/>
  <c r="P1856" i="34"/>
  <c r="P1857" i="34"/>
  <c r="P1858" i="34"/>
  <c r="P1859" i="34"/>
  <c r="P1860" i="34"/>
  <c r="P1861" i="34"/>
  <c r="P1862" i="34"/>
  <c r="P1863" i="34"/>
  <c r="P1864" i="34"/>
  <c r="P1865" i="34"/>
  <c r="P1866" i="34"/>
  <c r="P1867" i="34"/>
  <c r="P1868" i="34"/>
  <c r="P1869" i="34"/>
  <c r="P1870" i="34"/>
  <c r="P1871" i="34"/>
  <c r="P1872" i="34"/>
  <c r="P1873" i="34"/>
  <c r="P1874" i="34"/>
  <c r="P1875" i="34"/>
  <c r="P1876" i="34"/>
  <c r="P1877" i="34"/>
  <c r="P1878" i="34"/>
  <c r="P1879" i="34"/>
  <c r="P1880" i="34"/>
  <c r="P1881" i="34"/>
  <c r="P1882" i="34"/>
  <c r="P1883" i="34"/>
  <c r="P1884" i="34"/>
  <c r="P1885" i="34"/>
  <c r="P1886" i="34"/>
  <c r="P1887" i="34"/>
  <c r="P1888" i="34"/>
  <c r="P1889" i="34"/>
  <c r="P1890" i="34"/>
  <c r="P1891" i="34"/>
  <c r="P1892" i="34"/>
  <c r="P1893" i="34"/>
  <c r="P1894" i="34"/>
  <c r="P1895" i="34"/>
  <c r="P1896" i="34"/>
  <c r="P1897" i="34"/>
  <c r="P1898" i="34"/>
  <c r="P1899" i="34"/>
  <c r="P1900" i="34"/>
  <c r="P1901" i="34"/>
  <c r="P1902" i="34"/>
  <c r="P1903" i="34"/>
  <c r="P1904" i="34"/>
  <c r="P1905" i="34"/>
  <c r="P1906" i="34"/>
  <c r="P1907" i="34"/>
  <c r="P1908" i="34"/>
  <c r="P1909" i="34"/>
  <c r="P1910" i="34"/>
  <c r="P1911" i="34"/>
  <c r="P1912" i="34"/>
  <c r="P1913" i="34"/>
  <c r="P1914" i="34"/>
  <c r="P1915" i="34"/>
  <c r="P1916" i="34"/>
  <c r="P1917" i="34"/>
  <c r="P1918" i="34"/>
  <c r="P1919" i="34"/>
  <c r="P1920" i="34"/>
  <c r="P1921" i="34"/>
  <c r="P1922" i="34"/>
  <c r="P1923" i="34"/>
  <c r="P1924" i="34"/>
  <c r="P1925" i="34"/>
  <c r="P1926" i="34"/>
  <c r="P1927" i="34"/>
  <c r="P1928" i="34"/>
  <c r="P1929" i="34"/>
  <c r="P1930" i="34"/>
  <c r="P1931" i="34"/>
  <c r="P1932" i="34"/>
  <c r="P1933" i="34"/>
  <c r="P1934" i="34"/>
  <c r="P1935" i="34"/>
  <c r="P1936" i="34"/>
  <c r="P1937" i="34"/>
  <c r="P1938" i="34"/>
  <c r="P1939" i="34"/>
  <c r="P1940" i="34"/>
  <c r="P1941" i="34"/>
  <c r="P1942" i="34"/>
  <c r="P1943" i="34"/>
  <c r="P1944" i="34"/>
  <c r="P1945" i="34"/>
  <c r="P1946" i="34"/>
  <c r="P1947" i="34"/>
  <c r="P1948" i="34"/>
  <c r="P1949" i="34"/>
  <c r="P1950" i="34"/>
  <c r="P1951" i="34"/>
  <c r="P1952" i="34"/>
  <c r="P1953" i="34"/>
  <c r="P1954" i="34"/>
  <c r="P1955" i="34"/>
  <c r="P1956" i="34"/>
  <c r="P1957" i="34"/>
  <c r="P1958" i="34"/>
  <c r="P1959" i="34"/>
  <c r="P1960" i="34"/>
  <c r="P1961" i="34"/>
  <c r="P1962" i="34"/>
  <c r="P1963" i="34"/>
  <c r="P1964" i="34"/>
  <c r="P1965" i="34"/>
  <c r="P1966" i="34"/>
  <c r="P1967" i="34"/>
  <c r="P1968" i="34"/>
  <c r="P1969" i="34"/>
  <c r="P1970" i="34"/>
  <c r="P1971" i="34"/>
  <c r="P1972" i="34"/>
  <c r="P1973" i="34"/>
  <c r="P1974" i="34"/>
  <c r="P1975" i="34"/>
  <c r="P1976" i="34"/>
  <c r="P1977" i="34"/>
  <c r="P1978" i="34"/>
  <c r="P1979" i="34"/>
  <c r="P1980" i="34"/>
  <c r="P1981" i="34"/>
  <c r="P1982" i="34"/>
  <c r="P1983" i="34"/>
  <c r="P1984" i="34"/>
  <c r="P1985" i="34"/>
  <c r="P1986" i="34"/>
  <c r="P1987" i="34"/>
  <c r="P1988" i="34"/>
  <c r="P1989" i="34"/>
  <c r="P1990" i="34"/>
  <c r="P1991" i="34"/>
  <c r="P1992" i="34"/>
  <c r="P1993" i="34"/>
  <c r="P1994" i="34"/>
  <c r="P1995" i="34"/>
  <c r="P1996" i="34"/>
  <c r="P1997" i="34"/>
  <c r="P1998" i="34"/>
  <c r="P1999" i="34"/>
  <c r="P2000" i="34"/>
  <c r="P2001" i="34"/>
  <c r="P2002" i="34"/>
  <c r="P2003" i="34"/>
  <c r="P2004" i="34"/>
  <c r="P2005" i="34"/>
  <c r="P2006" i="34"/>
  <c r="P2007" i="34"/>
  <c r="P2008" i="34"/>
  <c r="P2009" i="34"/>
  <c r="P2010" i="34"/>
  <c r="P2011" i="34"/>
  <c r="P2012" i="34"/>
  <c r="P2013" i="34"/>
  <c r="P2014" i="34"/>
  <c r="P2015" i="34"/>
  <c r="P2016" i="34"/>
  <c r="P2017" i="34"/>
  <c r="P2018" i="34"/>
  <c r="P2019" i="34"/>
  <c r="P2020" i="34"/>
  <c r="P2021" i="34"/>
  <c r="P2022" i="34"/>
  <c r="P2023" i="34"/>
  <c r="P2024" i="34"/>
  <c r="P2025" i="34"/>
  <c r="P2026" i="34"/>
  <c r="P2027" i="34"/>
  <c r="P2028" i="34"/>
  <c r="P2029" i="34"/>
  <c r="P2030" i="34"/>
  <c r="P2031" i="34"/>
  <c r="P2032" i="34"/>
  <c r="P2033" i="34"/>
  <c r="P2034" i="34"/>
  <c r="P2035" i="34"/>
  <c r="P2036" i="34"/>
  <c r="P2037" i="34"/>
  <c r="P2038" i="34"/>
  <c r="P2039" i="34"/>
  <c r="P2040" i="34"/>
  <c r="P2041" i="34"/>
  <c r="P2042" i="34"/>
  <c r="P2043" i="34"/>
  <c r="P2044" i="34"/>
  <c r="P2045" i="34"/>
  <c r="P2046" i="34"/>
  <c r="P2047" i="34"/>
  <c r="P2048" i="34"/>
  <c r="P2049" i="34"/>
  <c r="P2050" i="34"/>
  <c r="P2051" i="34"/>
  <c r="P2052" i="34"/>
  <c r="P2053" i="34"/>
  <c r="P2054" i="34"/>
  <c r="P2055" i="34"/>
  <c r="P2056" i="34"/>
  <c r="P2057" i="34"/>
  <c r="P2058" i="34"/>
  <c r="P2059" i="34"/>
  <c r="P2060" i="34"/>
  <c r="P2061" i="34"/>
  <c r="P2062" i="34"/>
  <c r="P2063" i="34"/>
  <c r="P2064" i="34"/>
  <c r="P2065" i="34"/>
  <c r="P2066" i="34"/>
  <c r="P2067" i="34"/>
  <c r="P2068" i="34"/>
  <c r="P2069" i="34"/>
  <c r="P2070" i="34"/>
  <c r="P2071" i="34"/>
  <c r="P2072" i="34"/>
  <c r="P2073" i="34"/>
  <c r="P2074" i="34"/>
  <c r="P2075" i="34"/>
  <c r="P2076" i="34"/>
  <c r="P2077" i="34"/>
  <c r="P2078" i="34"/>
  <c r="P2079" i="34"/>
  <c r="P2080" i="34"/>
  <c r="P2081" i="34"/>
  <c r="P2082" i="34"/>
  <c r="P2083" i="34"/>
  <c r="P2084" i="34"/>
  <c r="P2085" i="34"/>
  <c r="P2086" i="34"/>
  <c r="P2087" i="34"/>
  <c r="P2088" i="34"/>
  <c r="P2089" i="34"/>
  <c r="P2090" i="34"/>
  <c r="P2091" i="34"/>
  <c r="P2092" i="34"/>
  <c r="P2093" i="34"/>
  <c r="P2094" i="34"/>
  <c r="P2095" i="34"/>
  <c r="P2096" i="34"/>
  <c r="P2097" i="34"/>
  <c r="P2098" i="34"/>
  <c r="P2099" i="34"/>
  <c r="P2100" i="34"/>
  <c r="P2101" i="34"/>
  <c r="P2102" i="34"/>
  <c r="P2103" i="34"/>
  <c r="P2104" i="34"/>
  <c r="P2105" i="34"/>
  <c r="P2106" i="34"/>
  <c r="P2107" i="34"/>
  <c r="P2108" i="34"/>
  <c r="P2109" i="34"/>
  <c r="P2110" i="34"/>
  <c r="P2111" i="34"/>
  <c r="P2112" i="34"/>
  <c r="P2113" i="34"/>
  <c r="P2114" i="34"/>
  <c r="P2115" i="34"/>
  <c r="P2116" i="34"/>
  <c r="P2117" i="34"/>
  <c r="P2118" i="34"/>
  <c r="P2119" i="34"/>
  <c r="P2120" i="34"/>
  <c r="P2121" i="34"/>
  <c r="P2122" i="34"/>
  <c r="P2123" i="34"/>
  <c r="P2124" i="34"/>
  <c r="P2125" i="34"/>
  <c r="P2126" i="34"/>
  <c r="P2127" i="34"/>
  <c r="P2128" i="34"/>
  <c r="P2129" i="34"/>
  <c r="P2130" i="34"/>
  <c r="P2131" i="34"/>
  <c r="P2132" i="34"/>
  <c r="P2133" i="34"/>
  <c r="P2134" i="34"/>
  <c r="P2135" i="34"/>
  <c r="P2136" i="34"/>
  <c r="P2137" i="34"/>
  <c r="P2138" i="34"/>
  <c r="P2139" i="34"/>
  <c r="P2140" i="34"/>
  <c r="P2141" i="34"/>
  <c r="P2142" i="34"/>
  <c r="P2143" i="34"/>
  <c r="P2144" i="34"/>
  <c r="P2145" i="34"/>
  <c r="P2146" i="34"/>
  <c r="P2147" i="34"/>
  <c r="P2148" i="34"/>
  <c r="P2149" i="34"/>
  <c r="P2150" i="34"/>
  <c r="P2151" i="34"/>
  <c r="P2152" i="34"/>
  <c r="P2153" i="34"/>
  <c r="P2154" i="34"/>
  <c r="P2155" i="34"/>
  <c r="P2156" i="34"/>
  <c r="P2157" i="34"/>
  <c r="P2158" i="34"/>
  <c r="P2159" i="34"/>
  <c r="P2160" i="34"/>
  <c r="P2161" i="34"/>
  <c r="P2162" i="34"/>
  <c r="P2163" i="34"/>
  <c r="P2164" i="34"/>
  <c r="P2165" i="34"/>
  <c r="P2166" i="34"/>
  <c r="P2167" i="34"/>
  <c r="P2168" i="34"/>
  <c r="P2169" i="34"/>
  <c r="P2170" i="34"/>
  <c r="P2171" i="34"/>
  <c r="P2172" i="34"/>
  <c r="P2173" i="34"/>
  <c r="P2174" i="34"/>
  <c r="P2175" i="34"/>
  <c r="P2176" i="34"/>
  <c r="P2177" i="34"/>
  <c r="P2178" i="34"/>
  <c r="P2179" i="34"/>
  <c r="P2180" i="34"/>
  <c r="P2181" i="34"/>
  <c r="P2182" i="34"/>
  <c r="P2183" i="34"/>
  <c r="P2184" i="34"/>
  <c r="P2185" i="34"/>
  <c r="P2186" i="34"/>
  <c r="P2187" i="34"/>
  <c r="P2188" i="34"/>
  <c r="P2189" i="34"/>
  <c r="P2190" i="34"/>
  <c r="P2191" i="34"/>
  <c r="P2192" i="34"/>
  <c r="P2193" i="34"/>
  <c r="P2194" i="34"/>
  <c r="P2195" i="34"/>
  <c r="P2196" i="34"/>
  <c r="P2197" i="34"/>
  <c r="P2198" i="34"/>
  <c r="P2199" i="34"/>
  <c r="P2200" i="34"/>
  <c r="P2201" i="34"/>
  <c r="P2202" i="34"/>
  <c r="P2203" i="34"/>
  <c r="P2204" i="34"/>
  <c r="P2205" i="34"/>
  <c r="P2206" i="34"/>
  <c r="P2207" i="34"/>
  <c r="P2208" i="34"/>
  <c r="P2209" i="34"/>
  <c r="P2210" i="34"/>
  <c r="P2211" i="34"/>
  <c r="P2212" i="34"/>
  <c r="P2213" i="34"/>
  <c r="P2214" i="34"/>
  <c r="P2215" i="34"/>
  <c r="P2216" i="34"/>
  <c r="P2217" i="34"/>
  <c r="P2218" i="34"/>
  <c r="P2219" i="34"/>
  <c r="P2220" i="34"/>
  <c r="P2221" i="34"/>
  <c r="P2222" i="34"/>
  <c r="P2223" i="34"/>
  <c r="P2224" i="34"/>
  <c r="P2225" i="34"/>
  <c r="P2226" i="34"/>
  <c r="P2227" i="34"/>
  <c r="P2228" i="34"/>
  <c r="P2229" i="34"/>
  <c r="P2230" i="34"/>
  <c r="P2231" i="34"/>
  <c r="P2232" i="34"/>
  <c r="P2233" i="34"/>
  <c r="P2234" i="34"/>
  <c r="P2235" i="34"/>
  <c r="P2236" i="34"/>
  <c r="P2237" i="34"/>
  <c r="P2238" i="34"/>
  <c r="P2239" i="34"/>
  <c r="P2240" i="34"/>
  <c r="P2241" i="34"/>
  <c r="P2242" i="34"/>
  <c r="P2243" i="34"/>
  <c r="P2244" i="34"/>
  <c r="P2245" i="34"/>
  <c r="P2246" i="34"/>
  <c r="P2247" i="34"/>
  <c r="P2248" i="34"/>
  <c r="P2249" i="34"/>
  <c r="P2250" i="34"/>
  <c r="P2251" i="34"/>
  <c r="P2252" i="34"/>
  <c r="P2253" i="34"/>
  <c r="P2254" i="34"/>
  <c r="P2255" i="34"/>
  <c r="P2256" i="34"/>
  <c r="P2257" i="34"/>
  <c r="P2258" i="34"/>
  <c r="P2259" i="34"/>
  <c r="P2260" i="34"/>
  <c r="P2261" i="34"/>
  <c r="P2262" i="34"/>
  <c r="P2263" i="34"/>
  <c r="P2264" i="34"/>
  <c r="P2265" i="34"/>
  <c r="P2266" i="34"/>
  <c r="P2267" i="34"/>
  <c r="P2268" i="34"/>
  <c r="P2269" i="34"/>
  <c r="P2270" i="34"/>
  <c r="P2271" i="34"/>
  <c r="P2272" i="34"/>
  <c r="P2273" i="34"/>
  <c r="P2274" i="34"/>
  <c r="P2275" i="34"/>
  <c r="P2276" i="34"/>
  <c r="P2277" i="34"/>
  <c r="P2278" i="34"/>
  <c r="P2279" i="34"/>
  <c r="P2280" i="34"/>
  <c r="P2281" i="34"/>
  <c r="P2282" i="34"/>
  <c r="P2283" i="34"/>
  <c r="P2284" i="34"/>
  <c r="P2285" i="34"/>
  <c r="P2286" i="34"/>
  <c r="P2287" i="34"/>
  <c r="P2288" i="34"/>
  <c r="P2289" i="34"/>
  <c r="P2290" i="34"/>
  <c r="P2291" i="34"/>
  <c r="P2292" i="34"/>
  <c r="P2293" i="34"/>
  <c r="P2294" i="34"/>
  <c r="P2295" i="34"/>
  <c r="P2296" i="34"/>
  <c r="P2297" i="34"/>
  <c r="P2298" i="34"/>
  <c r="P2299" i="34"/>
  <c r="P2300" i="34"/>
  <c r="P2301" i="34"/>
  <c r="P2302" i="34"/>
  <c r="P2303" i="34"/>
  <c r="P2304" i="34"/>
  <c r="P2305" i="34"/>
  <c r="P2306" i="34"/>
  <c r="P2307" i="34"/>
  <c r="P2308" i="34"/>
  <c r="P2309" i="34"/>
  <c r="P2310" i="34"/>
  <c r="P2311" i="34"/>
  <c r="P2312" i="34"/>
  <c r="P2313" i="34"/>
  <c r="P2314" i="34"/>
  <c r="P2315" i="34"/>
  <c r="P2316" i="34"/>
  <c r="P2317" i="34"/>
  <c r="P2318" i="34"/>
  <c r="P2319" i="34"/>
  <c r="P2320" i="34"/>
  <c r="P2321" i="34"/>
  <c r="P2322" i="34"/>
  <c r="P2323" i="34"/>
  <c r="P2324" i="34"/>
  <c r="P2325" i="34"/>
  <c r="P2326" i="34"/>
  <c r="P2327" i="34"/>
  <c r="P2328" i="34"/>
  <c r="P2329" i="34"/>
  <c r="P2330" i="34"/>
  <c r="P2331" i="34"/>
  <c r="P2332" i="34"/>
  <c r="P2333" i="34"/>
  <c r="P2334" i="34"/>
  <c r="P2335" i="34"/>
  <c r="P2336" i="34"/>
  <c r="P2337" i="34"/>
  <c r="P2338" i="34"/>
  <c r="P2339" i="34"/>
  <c r="P2340" i="34"/>
  <c r="P2341" i="34"/>
  <c r="P2342" i="34"/>
  <c r="P2343" i="34"/>
  <c r="P2344" i="34"/>
  <c r="P2345" i="34"/>
  <c r="P2346" i="34"/>
  <c r="P2347" i="34"/>
  <c r="P2348" i="34"/>
  <c r="P2349" i="34"/>
  <c r="P2350" i="34"/>
  <c r="P2351" i="34"/>
  <c r="P2352" i="34"/>
  <c r="P2353" i="34"/>
  <c r="P2354" i="34"/>
  <c r="P2355" i="34"/>
  <c r="P2356" i="34"/>
  <c r="P2357" i="34"/>
  <c r="P2358" i="34"/>
  <c r="P2359" i="34"/>
  <c r="P2360" i="34"/>
  <c r="P2361" i="34"/>
  <c r="P2362" i="34"/>
  <c r="P2363" i="34"/>
  <c r="P2364" i="34"/>
  <c r="P2365" i="34"/>
  <c r="P2366" i="34"/>
  <c r="P2367" i="34"/>
  <c r="P2368" i="34"/>
  <c r="P2369" i="34"/>
  <c r="P2370" i="34"/>
  <c r="P2371" i="34"/>
  <c r="P2372" i="34"/>
  <c r="P2373" i="34"/>
  <c r="P2374" i="34"/>
  <c r="P2375" i="34"/>
  <c r="P2376" i="34"/>
  <c r="P2377" i="34"/>
  <c r="P2378" i="34"/>
  <c r="P2379" i="34"/>
  <c r="P2380" i="34"/>
  <c r="P2381" i="34"/>
  <c r="P2382" i="34"/>
  <c r="P2383" i="34"/>
  <c r="P2384" i="34"/>
  <c r="P2385" i="34"/>
  <c r="P2386" i="34"/>
  <c r="P2387" i="34"/>
  <c r="P2388" i="34"/>
  <c r="P2389" i="34"/>
  <c r="P2390" i="34"/>
  <c r="P2391" i="34"/>
  <c r="P2392" i="34"/>
  <c r="P2393" i="34"/>
  <c r="P2394" i="34"/>
  <c r="P2395" i="34"/>
  <c r="P2396" i="34"/>
  <c r="P2397" i="34"/>
  <c r="P2398" i="34"/>
  <c r="P2399" i="34"/>
  <c r="P2400" i="34"/>
  <c r="P2401" i="34"/>
  <c r="P2402" i="34"/>
  <c r="P2403" i="34"/>
  <c r="P2404" i="34"/>
  <c r="P2405" i="34"/>
  <c r="P2406" i="34"/>
  <c r="P2407" i="34"/>
  <c r="P2408" i="34"/>
  <c r="P2409" i="34"/>
  <c r="P2410" i="34"/>
  <c r="P2411" i="34"/>
  <c r="P2412" i="34"/>
  <c r="P2413" i="34"/>
  <c r="P2414" i="34"/>
  <c r="P2415" i="34"/>
  <c r="P2416" i="34"/>
  <c r="P2417" i="34"/>
  <c r="P2418" i="34"/>
  <c r="P2419" i="34"/>
  <c r="P2420" i="34"/>
  <c r="P2421" i="34"/>
  <c r="P2422" i="34"/>
  <c r="P2423" i="34"/>
  <c r="P2424" i="34"/>
  <c r="P2425" i="34"/>
  <c r="P2426" i="34"/>
  <c r="P2427" i="34"/>
  <c r="P2428" i="34"/>
  <c r="P2429" i="34"/>
  <c r="P2430" i="34"/>
  <c r="P2431" i="34"/>
  <c r="P2432" i="34"/>
  <c r="P2433" i="34"/>
  <c r="P2434" i="34"/>
  <c r="P2435" i="34"/>
  <c r="P2436" i="34"/>
  <c r="P2437" i="34"/>
  <c r="P2438" i="34"/>
  <c r="P2439" i="34"/>
  <c r="P2440" i="34"/>
  <c r="P2441" i="34"/>
  <c r="P2442" i="34"/>
  <c r="P2443" i="34"/>
  <c r="P2444" i="34"/>
  <c r="P2445" i="34"/>
  <c r="P2446" i="34"/>
  <c r="P2447" i="34"/>
  <c r="P2448" i="34"/>
  <c r="P2449" i="34"/>
  <c r="P2450" i="34"/>
  <c r="P2451" i="34"/>
  <c r="P2452" i="34"/>
  <c r="P2453" i="34"/>
  <c r="P2454" i="34"/>
  <c r="P2455" i="34"/>
  <c r="P2456" i="34"/>
  <c r="P2457" i="34"/>
  <c r="P2458" i="34"/>
  <c r="P2459" i="34"/>
  <c r="P2460" i="34"/>
  <c r="P2461" i="34"/>
  <c r="P2462" i="34"/>
  <c r="P2463" i="34"/>
  <c r="P2464" i="34"/>
  <c r="P2465" i="34"/>
  <c r="P2466" i="34"/>
  <c r="P2467" i="34"/>
  <c r="P2468" i="34"/>
  <c r="P2469" i="34"/>
  <c r="P2470" i="34"/>
  <c r="P2471" i="34"/>
  <c r="P2472" i="34"/>
  <c r="P2473" i="34"/>
  <c r="P2474" i="34"/>
  <c r="P2475" i="34"/>
  <c r="P2476" i="34"/>
  <c r="P2477" i="34"/>
  <c r="P2478" i="34"/>
  <c r="P2479" i="34"/>
  <c r="P2480" i="34"/>
  <c r="P2481" i="34"/>
  <c r="P2482" i="34"/>
  <c r="P2483" i="34"/>
  <c r="P2484" i="34"/>
  <c r="P2485" i="34"/>
  <c r="P2486" i="34"/>
  <c r="P2487" i="34"/>
  <c r="P2488" i="34"/>
  <c r="P2489" i="34"/>
  <c r="P2490" i="34"/>
  <c r="P2491" i="34"/>
  <c r="P2492" i="34"/>
  <c r="P2493" i="34"/>
  <c r="P2494" i="34"/>
  <c r="P2495" i="34"/>
  <c r="P2496" i="34"/>
  <c r="P2497" i="34"/>
  <c r="P2498" i="34"/>
  <c r="P2499" i="34"/>
  <c r="P2500" i="34"/>
  <c r="P2501" i="34"/>
  <c r="P2502" i="34"/>
  <c r="P2503" i="34"/>
  <c r="P2504" i="34"/>
  <c r="P2505" i="34"/>
  <c r="P2506" i="34"/>
  <c r="P2507" i="34"/>
  <c r="P2508" i="34"/>
  <c r="P2509" i="34"/>
  <c r="P2510" i="34"/>
  <c r="P2511" i="34"/>
  <c r="P2512" i="34"/>
  <c r="P2513" i="34"/>
  <c r="P2514" i="34"/>
  <c r="P2515" i="34"/>
  <c r="P2516" i="34"/>
  <c r="P2517" i="34"/>
  <c r="P2518" i="34"/>
  <c r="P2519" i="34"/>
  <c r="P2520" i="34"/>
  <c r="P2521" i="34"/>
  <c r="P2522" i="34"/>
  <c r="P2523" i="34"/>
  <c r="P2524" i="34"/>
  <c r="P2525" i="34"/>
  <c r="P2526" i="34"/>
  <c r="P2527" i="34"/>
  <c r="P2528" i="34"/>
  <c r="P2529" i="34"/>
  <c r="P2530" i="34"/>
  <c r="P2531" i="34"/>
  <c r="P2532" i="34"/>
  <c r="P2533" i="34"/>
  <c r="P2534" i="34"/>
  <c r="P2535" i="34"/>
  <c r="P2536" i="34"/>
  <c r="P2537" i="34"/>
  <c r="P2538" i="34"/>
  <c r="P2539" i="34"/>
  <c r="P2540" i="34"/>
  <c r="P2541" i="34"/>
  <c r="P2542" i="34"/>
  <c r="P2543" i="34"/>
  <c r="P2544" i="34"/>
  <c r="P2545" i="34"/>
  <c r="P2546" i="34"/>
  <c r="P2547" i="34"/>
  <c r="P2548" i="34"/>
  <c r="P2549" i="34"/>
  <c r="P2550" i="34"/>
  <c r="P2551" i="34"/>
  <c r="P2552" i="34"/>
  <c r="P2553" i="34"/>
  <c r="P2554" i="34"/>
  <c r="P2555" i="34"/>
  <c r="P2556" i="34"/>
  <c r="P2557" i="34"/>
  <c r="P2558" i="34"/>
  <c r="P2559" i="34"/>
  <c r="P2560" i="34"/>
  <c r="P2561" i="34"/>
  <c r="P2562" i="34"/>
  <c r="P2563" i="34"/>
  <c r="P2564" i="34"/>
  <c r="P2565" i="34"/>
  <c r="P2566" i="34"/>
  <c r="P2567" i="34"/>
  <c r="P2568" i="34"/>
  <c r="P2569" i="34"/>
  <c r="P2570" i="34"/>
  <c r="P2571" i="34"/>
  <c r="P2572" i="34"/>
  <c r="P2573" i="34"/>
  <c r="P2574" i="34"/>
  <c r="P2575" i="34"/>
  <c r="P2576" i="34"/>
  <c r="P2577" i="34"/>
  <c r="P2578" i="34"/>
  <c r="P2579" i="34"/>
  <c r="P2580" i="34"/>
  <c r="P2581" i="34"/>
  <c r="P2582" i="34"/>
  <c r="P2583" i="34"/>
  <c r="P2584" i="34"/>
  <c r="P2585" i="34"/>
  <c r="P2586" i="34"/>
  <c r="P2587" i="34"/>
  <c r="P2588" i="34"/>
  <c r="P2589" i="34"/>
  <c r="P2590" i="34"/>
  <c r="P2591" i="34"/>
  <c r="P2592" i="34"/>
  <c r="P2593" i="34"/>
  <c r="P2594" i="34"/>
  <c r="P2595" i="34"/>
  <c r="P2596" i="34"/>
  <c r="P2597" i="34"/>
  <c r="P2598" i="34"/>
  <c r="P2599" i="34"/>
  <c r="P2600" i="34"/>
  <c r="P2601" i="34"/>
  <c r="P2602" i="34"/>
  <c r="P2603" i="34"/>
  <c r="P2604" i="34"/>
  <c r="P2605" i="34"/>
  <c r="P2606" i="34"/>
  <c r="P2607" i="34"/>
  <c r="P2608" i="34"/>
  <c r="P2609" i="34"/>
  <c r="P2610" i="34"/>
  <c r="P2611" i="34"/>
  <c r="P2612" i="34"/>
  <c r="P2613" i="34"/>
  <c r="P2614" i="34"/>
  <c r="P2615" i="34"/>
  <c r="P2616" i="34"/>
  <c r="P2617" i="34"/>
  <c r="P2618" i="34"/>
  <c r="P2619" i="34"/>
  <c r="P2620" i="34"/>
  <c r="P2621" i="34"/>
  <c r="P2622" i="34"/>
  <c r="P2623" i="34"/>
  <c r="P2624" i="34"/>
  <c r="P2625" i="34"/>
  <c r="P2626" i="34"/>
  <c r="P2627" i="34"/>
  <c r="P2628" i="34"/>
  <c r="P2629" i="34"/>
  <c r="P2630" i="34"/>
  <c r="P2631" i="34"/>
  <c r="P2632" i="34"/>
  <c r="P2633" i="34"/>
  <c r="P2634" i="34"/>
  <c r="P2635" i="34"/>
  <c r="P2636" i="34"/>
  <c r="P2637" i="34"/>
  <c r="P2638" i="34"/>
  <c r="P2639" i="34"/>
  <c r="P2640" i="34"/>
  <c r="P2641" i="34"/>
  <c r="P2642" i="34"/>
  <c r="P2643" i="34"/>
  <c r="P2644" i="34"/>
  <c r="P2645" i="34"/>
  <c r="P2646" i="34"/>
  <c r="P2647" i="34"/>
  <c r="P2648" i="34"/>
  <c r="P2649" i="34"/>
  <c r="P2650" i="34"/>
  <c r="P2651" i="34"/>
  <c r="P2652" i="34"/>
  <c r="P2653" i="34"/>
  <c r="P2654" i="34"/>
  <c r="P2655" i="34"/>
  <c r="P2656" i="34"/>
  <c r="P2657" i="34"/>
  <c r="P2658" i="34"/>
  <c r="P2659" i="34"/>
  <c r="P2660" i="34"/>
  <c r="P2661" i="34"/>
  <c r="P2662" i="34"/>
  <c r="P2663" i="34"/>
  <c r="P2664" i="34"/>
  <c r="P2665" i="34"/>
  <c r="P2666" i="34"/>
  <c r="P2667" i="34"/>
  <c r="P2668" i="34"/>
  <c r="P2669" i="34"/>
  <c r="P2670" i="34"/>
  <c r="P2671" i="34"/>
  <c r="P2672" i="34"/>
  <c r="P2673" i="34"/>
  <c r="P2674" i="34"/>
  <c r="P2675" i="34"/>
  <c r="P2676" i="34"/>
  <c r="P2677" i="34"/>
  <c r="P2678" i="34"/>
  <c r="P2679" i="34"/>
  <c r="P2680" i="34"/>
  <c r="P2681" i="34"/>
  <c r="P2682" i="34"/>
  <c r="P2683" i="34"/>
  <c r="P2684" i="34"/>
  <c r="P2685" i="34"/>
  <c r="P2686" i="34"/>
  <c r="P2687" i="34"/>
  <c r="P2688" i="34"/>
  <c r="P2689" i="34"/>
  <c r="P2690" i="34"/>
  <c r="P2691" i="34"/>
  <c r="P2692" i="34"/>
  <c r="P2693" i="34"/>
  <c r="P2694" i="34"/>
  <c r="P2695" i="34"/>
  <c r="P2696" i="34"/>
  <c r="P2697" i="34"/>
  <c r="P2698" i="34"/>
  <c r="P2699" i="34"/>
  <c r="P2700" i="34"/>
  <c r="P2701" i="34"/>
  <c r="P2702" i="34"/>
  <c r="P2703" i="34"/>
  <c r="P2704" i="34"/>
  <c r="P2705" i="34"/>
  <c r="P2706" i="34"/>
  <c r="P2707" i="34"/>
  <c r="P2708" i="34"/>
  <c r="P2709" i="34"/>
  <c r="P2710" i="34"/>
  <c r="P2711" i="34"/>
  <c r="P2712" i="34"/>
  <c r="P2713" i="34"/>
  <c r="P2714" i="34"/>
  <c r="P2715" i="34"/>
  <c r="P2716" i="34"/>
  <c r="P2717" i="34"/>
  <c r="P2718" i="34"/>
  <c r="P2719" i="34"/>
  <c r="P2720" i="34"/>
  <c r="P2721" i="34"/>
  <c r="P2722" i="34"/>
  <c r="P2723" i="34"/>
  <c r="P2724" i="34"/>
  <c r="P2725" i="34"/>
  <c r="P2726" i="34"/>
  <c r="P2727" i="34"/>
  <c r="P2728" i="34"/>
  <c r="P2729" i="34"/>
  <c r="P2730" i="34"/>
  <c r="P2731" i="34"/>
  <c r="P2732" i="34"/>
  <c r="P2733" i="34"/>
  <c r="P2734" i="34"/>
  <c r="P2735" i="34"/>
  <c r="P2736" i="34"/>
  <c r="P2737" i="34"/>
  <c r="P2738" i="34"/>
  <c r="P2739" i="34"/>
  <c r="P2740" i="34"/>
  <c r="P2741" i="34"/>
  <c r="P2742" i="34"/>
  <c r="P2743" i="34"/>
  <c r="P2744" i="34"/>
  <c r="P2745" i="34"/>
  <c r="P2746" i="34"/>
  <c r="P2747" i="34"/>
  <c r="P2748" i="34"/>
  <c r="P2749" i="34"/>
  <c r="P2750" i="34"/>
  <c r="P2751" i="34"/>
  <c r="P2752" i="34"/>
  <c r="P2753" i="34"/>
  <c r="P2754" i="34"/>
  <c r="P2755" i="34"/>
  <c r="P2756" i="34"/>
  <c r="P2757" i="34"/>
  <c r="P2758" i="34"/>
  <c r="P2759" i="34"/>
  <c r="P2760" i="34"/>
  <c r="P2761" i="34"/>
  <c r="P2762" i="34"/>
  <c r="P2763" i="34"/>
  <c r="P2764" i="34"/>
  <c r="P2765" i="34"/>
  <c r="P2766" i="34"/>
  <c r="P2767" i="34"/>
  <c r="P2768" i="34"/>
  <c r="P2769" i="34"/>
  <c r="P2770" i="34"/>
  <c r="P2771" i="34"/>
  <c r="P2772" i="34"/>
  <c r="P2773" i="34"/>
  <c r="P2774" i="34"/>
  <c r="P2775" i="34"/>
  <c r="P2776" i="34"/>
  <c r="P2777" i="34"/>
  <c r="P2778" i="34"/>
  <c r="P2779" i="34"/>
  <c r="P2780" i="34"/>
  <c r="P2781" i="34"/>
  <c r="P2782" i="34"/>
  <c r="P2783" i="34"/>
  <c r="P2784" i="34"/>
  <c r="P2785" i="34"/>
  <c r="P2786" i="34"/>
  <c r="P2787" i="34"/>
  <c r="P2788" i="34"/>
  <c r="P2789" i="34"/>
  <c r="P2790" i="34"/>
  <c r="P2791" i="34"/>
  <c r="P2792" i="34"/>
  <c r="P2793" i="34"/>
  <c r="P2794" i="34"/>
  <c r="P2795" i="34"/>
  <c r="P2796" i="34"/>
  <c r="P2797" i="34"/>
  <c r="P2798" i="34"/>
  <c r="P2799" i="34"/>
  <c r="P2800" i="34"/>
  <c r="P2801" i="34"/>
  <c r="P2802" i="34"/>
  <c r="P2803" i="34"/>
  <c r="P2804" i="34"/>
  <c r="P2805" i="34"/>
  <c r="P2806" i="34"/>
  <c r="P2807" i="34"/>
  <c r="P2808" i="34"/>
  <c r="P2809" i="34"/>
  <c r="P2810" i="34"/>
  <c r="P2811" i="34"/>
  <c r="P2812" i="34"/>
  <c r="P2813" i="34"/>
  <c r="P2814" i="34"/>
  <c r="P2815" i="34"/>
  <c r="P2816" i="34"/>
  <c r="P2817" i="34"/>
  <c r="P2818" i="34"/>
  <c r="P2819" i="34"/>
  <c r="P2820" i="34"/>
  <c r="P2821" i="34"/>
  <c r="P2822" i="34"/>
  <c r="P2823" i="34"/>
  <c r="P2824" i="34"/>
  <c r="P2825" i="34"/>
  <c r="P2826" i="34"/>
  <c r="P2827" i="34"/>
  <c r="P2828" i="34"/>
  <c r="P2829" i="34"/>
  <c r="P2830" i="34"/>
  <c r="P2831" i="34"/>
  <c r="P2832" i="34"/>
  <c r="P2833" i="34"/>
  <c r="P2834" i="34"/>
  <c r="P2835" i="34"/>
  <c r="P2836" i="34"/>
  <c r="P2837" i="34"/>
  <c r="P2838" i="34"/>
  <c r="P2839" i="34"/>
  <c r="P2840" i="34"/>
  <c r="P2841" i="34"/>
  <c r="P2842" i="34"/>
  <c r="P2843" i="34"/>
  <c r="P2844" i="34"/>
  <c r="P2845" i="34"/>
  <c r="P2846" i="34"/>
  <c r="P2847" i="34"/>
  <c r="P2848" i="34"/>
  <c r="P2849" i="34"/>
  <c r="P2850" i="34"/>
  <c r="P2851" i="34"/>
  <c r="P2852" i="34"/>
  <c r="P2853" i="34"/>
  <c r="P2854" i="34"/>
  <c r="P2855" i="34"/>
  <c r="P2856" i="34"/>
  <c r="P2857" i="34"/>
  <c r="P2858" i="34"/>
  <c r="P2859" i="34"/>
  <c r="P2860" i="34"/>
  <c r="P2861" i="34"/>
  <c r="P2862" i="34"/>
  <c r="P2863" i="34"/>
  <c r="P2864" i="34"/>
  <c r="P2865" i="34"/>
  <c r="P2866" i="34"/>
  <c r="P2867" i="34"/>
  <c r="P2868" i="34"/>
  <c r="P2869" i="34"/>
  <c r="P2870" i="34"/>
  <c r="P2871" i="34"/>
  <c r="P2872" i="34"/>
  <c r="P2873" i="34"/>
  <c r="P2874" i="34"/>
  <c r="P2875" i="34"/>
  <c r="P2876" i="34"/>
  <c r="P2877" i="34"/>
  <c r="P2878" i="34"/>
  <c r="P2879" i="34"/>
  <c r="P2880" i="34"/>
  <c r="P2881" i="34"/>
  <c r="P2882" i="34"/>
  <c r="P2883" i="34"/>
  <c r="P2884" i="34"/>
  <c r="P2885" i="34"/>
  <c r="P2886" i="34"/>
  <c r="P2887" i="34"/>
  <c r="P2888" i="34"/>
  <c r="P2889" i="34"/>
  <c r="P2890" i="34"/>
  <c r="P2891" i="34"/>
  <c r="P2892" i="34"/>
  <c r="P2893" i="34"/>
  <c r="P2894" i="34"/>
  <c r="P2895" i="34"/>
  <c r="P2896" i="34"/>
  <c r="P2897" i="34"/>
  <c r="P2898" i="34"/>
  <c r="P2899" i="34"/>
  <c r="P2900" i="34"/>
  <c r="P2901" i="34"/>
  <c r="P2902" i="34"/>
  <c r="P2903" i="34"/>
  <c r="P2904" i="34"/>
  <c r="P2905" i="34"/>
  <c r="P2906" i="34"/>
  <c r="P2907" i="34"/>
  <c r="P2908" i="34"/>
  <c r="P2909" i="34"/>
  <c r="P2910" i="34"/>
  <c r="P2911" i="34"/>
  <c r="P2912" i="34"/>
  <c r="P2913" i="34"/>
  <c r="P2914" i="34"/>
  <c r="P2915" i="34"/>
  <c r="P2916" i="34"/>
  <c r="P2917" i="34"/>
  <c r="P2918" i="34"/>
  <c r="P2919" i="34"/>
  <c r="P2920" i="34"/>
  <c r="P2921" i="34"/>
  <c r="P2922" i="34"/>
  <c r="P2923" i="34"/>
  <c r="P2924" i="34"/>
  <c r="P2925" i="34"/>
  <c r="P2926" i="34"/>
  <c r="P2927" i="34"/>
  <c r="P2928" i="34"/>
  <c r="P2929" i="34"/>
  <c r="P2930" i="34"/>
  <c r="P2931" i="34"/>
  <c r="P2932" i="34"/>
  <c r="P2933" i="34"/>
  <c r="P2934" i="34"/>
  <c r="P2935" i="34"/>
  <c r="P2936" i="34"/>
  <c r="P2937" i="34"/>
  <c r="P2938" i="34"/>
  <c r="P2939" i="34"/>
  <c r="P2940" i="34"/>
  <c r="P2941" i="34"/>
  <c r="P2942" i="34"/>
  <c r="P2943" i="34"/>
  <c r="P2944" i="34"/>
  <c r="P2945" i="34"/>
  <c r="P2946" i="34"/>
  <c r="P2947" i="34"/>
  <c r="P2948" i="34"/>
  <c r="P2949" i="34"/>
  <c r="P2950" i="34"/>
  <c r="P2951" i="34"/>
  <c r="P2952" i="34"/>
  <c r="P2953" i="34"/>
  <c r="P2954" i="34"/>
  <c r="P2955" i="34"/>
  <c r="P2956" i="34"/>
  <c r="P2957" i="34"/>
  <c r="P2958" i="34"/>
  <c r="P2959" i="34"/>
  <c r="P2960" i="34"/>
  <c r="P2961" i="34"/>
  <c r="P2962" i="34"/>
  <c r="P2963" i="34"/>
  <c r="P2964" i="34"/>
  <c r="P2965" i="34"/>
  <c r="P2966" i="34"/>
  <c r="P2967" i="34"/>
  <c r="P2968" i="34"/>
  <c r="P2969" i="34"/>
  <c r="P2970" i="34"/>
  <c r="P2971" i="34"/>
  <c r="P2972" i="34"/>
  <c r="P2973" i="34"/>
  <c r="P2974" i="34"/>
  <c r="P2975" i="34"/>
  <c r="P2976" i="34"/>
  <c r="P2977" i="34"/>
  <c r="P2978" i="34"/>
  <c r="P2979" i="34"/>
  <c r="P2980" i="34"/>
  <c r="P2981" i="34"/>
  <c r="P2982" i="34"/>
  <c r="P2983" i="34"/>
  <c r="P2984" i="34"/>
  <c r="P2985" i="34"/>
  <c r="P2986" i="34"/>
  <c r="P2987" i="34"/>
  <c r="P2988" i="34"/>
  <c r="P2989" i="34"/>
  <c r="P2990" i="34"/>
  <c r="P2991" i="34"/>
  <c r="P2992" i="34"/>
  <c r="P2993" i="34"/>
  <c r="P2994" i="34"/>
  <c r="P2995" i="34"/>
  <c r="P2996" i="34"/>
  <c r="P2997" i="34"/>
  <c r="P2998" i="34"/>
  <c r="P2999" i="34"/>
  <c r="P3000" i="34"/>
  <c r="P3001" i="34"/>
  <c r="P3002" i="34"/>
  <c r="P3003" i="34"/>
  <c r="P3004" i="34"/>
  <c r="P3005" i="34"/>
  <c r="P3006" i="34"/>
  <c r="P3007" i="34"/>
  <c r="P3008" i="34"/>
  <c r="P3009" i="34"/>
  <c r="P3010" i="34"/>
  <c r="P3011" i="34"/>
  <c r="P3012" i="34"/>
  <c r="P3013" i="34"/>
  <c r="P3014" i="34"/>
  <c r="P3015" i="34"/>
  <c r="P3016" i="34"/>
  <c r="P3017" i="34"/>
  <c r="P3018" i="34"/>
  <c r="P3019" i="34"/>
  <c r="P3020" i="34"/>
  <c r="P3021" i="34"/>
  <c r="P3022" i="34"/>
  <c r="P3023" i="34"/>
  <c r="P3024" i="34"/>
  <c r="P3025" i="34"/>
  <c r="P3026" i="34"/>
  <c r="P3027" i="34"/>
  <c r="P3028" i="34"/>
  <c r="P3029" i="34"/>
  <c r="P3030" i="34"/>
  <c r="P3031" i="34"/>
  <c r="P3032" i="34"/>
  <c r="P3033" i="34"/>
  <c r="P3034" i="34"/>
  <c r="P3035" i="34"/>
  <c r="P3036" i="34"/>
  <c r="P3037" i="34"/>
  <c r="P3038" i="34"/>
  <c r="P3039" i="34"/>
  <c r="P3040" i="34"/>
  <c r="P3041" i="34"/>
  <c r="P3042" i="34"/>
  <c r="P3043" i="34"/>
  <c r="P3044" i="34"/>
  <c r="P3045" i="34"/>
  <c r="P3046" i="34"/>
  <c r="P3047" i="34"/>
  <c r="P3048" i="34"/>
  <c r="P3049" i="34"/>
  <c r="P3050" i="34"/>
  <c r="P3051" i="34"/>
  <c r="P3052" i="34"/>
  <c r="P3053" i="34"/>
  <c r="P3054" i="34"/>
  <c r="P3055" i="34"/>
  <c r="P3056" i="34"/>
  <c r="P3057" i="34"/>
  <c r="P3058" i="34"/>
  <c r="P3059" i="34"/>
  <c r="P3060" i="34"/>
  <c r="P3061" i="34"/>
  <c r="P3062" i="34"/>
  <c r="P3063" i="34"/>
  <c r="P3064" i="34"/>
  <c r="P3065" i="34"/>
  <c r="P3066" i="34"/>
  <c r="P3067" i="34"/>
  <c r="P3068" i="34"/>
  <c r="P3069" i="34"/>
  <c r="P3070" i="34"/>
  <c r="P3071" i="34"/>
  <c r="P3072" i="34"/>
  <c r="P3073" i="34"/>
  <c r="P3074" i="34"/>
  <c r="P3075" i="34"/>
  <c r="P3076" i="34"/>
  <c r="P3077" i="34"/>
  <c r="P3078" i="34"/>
  <c r="P3079" i="34"/>
  <c r="P3080" i="34"/>
  <c r="P3081" i="34"/>
  <c r="P3082" i="34"/>
  <c r="P3083" i="34"/>
  <c r="P3084" i="34"/>
  <c r="P3085" i="34"/>
  <c r="P3086" i="34"/>
  <c r="P3087" i="34"/>
  <c r="P3088" i="34"/>
  <c r="P3089" i="34"/>
  <c r="P3090" i="34"/>
  <c r="P3091" i="34"/>
  <c r="P3092" i="34"/>
  <c r="P3093" i="34"/>
  <c r="P3094" i="34"/>
  <c r="P3095" i="34"/>
  <c r="P3096" i="34"/>
  <c r="P3097" i="34"/>
  <c r="P3098" i="34"/>
  <c r="P3099" i="34"/>
  <c r="P3100" i="34"/>
  <c r="P3101" i="34"/>
  <c r="P3102" i="34"/>
  <c r="P3103" i="34"/>
  <c r="P3104" i="34"/>
  <c r="P3105" i="34"/>
  <c r="P3106" i="34"/>
  <c r="P3107" i="34"/>
  <c r="P3108" i="34"/>
  <c r="P3109" i="34"/>
  <c r="P3110" i="34"/>
  <c r="P3111" i="34"/>
  <c r="P3112" i="34"/>
  <c r="P3113" i="34"/>
  <c r="P3114" i="34"/>
  <c r="P3115" i="34"/>
  <c r="P3116" i="34"/>
  <c r="P3117" i="34"/>
  <c r="P3118" i="34"/>
  <c r="P3119" i="34"/>
  <c r="P3120" i="34"/>
  <c r="P3121" i="34"/>
  <c r="P3122" i="34"/>
  <c r="P3123" i="34"/>
  <c r="P3124" i="34"/>
  <c r="P3125" i="34"/>
  <c r="P3126" i="34"/>
  <c r="P3127" i="34"/>
  <c r="P3128" i="34"/>
  <c r="P3129" i="34"/>
  <c r="P3130" i="34"/>
  <c r="P3131" i="34"/>
  <c r="P3132" i="34"/>
  <c r="P3133" i="34"/>
  <c r="P3134" i="34"/>
  <c r="P3135" i="34"/>
  <c r="P3136" i="34"/>
  <c r="P3137" i="34"/>
  <c r="P3138" i="34"/>
  <c r="P3139" i="34"/>
  <c r="P3140" i="34"/>
  <c r="P3141" i="34"/>
  <c r="P3142" i="34"/>
  <c r="P3143" i="34"/>
  <c r="P3144" i="34"/>
  <c r="P3145" i="34"/>
  <c r="P3146" i="34"/>
  <c r="P3147" i="34"/>
  <c r="P3148" i="34"/>
  <c r="P3149" i="34"/>
  <c r="P3150" i="34"/>
  <c r="P3151" i="34"/>
  <c r="P3152" i="34"/>
  <c r="P3153" i="34"/>
  <c r="P3154" i="34"/>
  <c r="P3155" i="34"/>
  <c r="P3156" i="34"/>
  <c r="P3157" i="34"/>
  <c r="P3158" i="34"/>
  <c r="P3159" i="34"/>
  <c r="P3160" i="34"/>
  <c r="P3161" i="34"/>
  <c r="P3162" i="34"/>
  <c r="P3163" i="34"/>
  <c r="P3164" i="34"/>
  <c r="P3165" i="34"/>
  <c r="P3166" i="34"/>
  <c r="P3167" i="34"/>
  <c r="P3168" i="34"/>
  <c r="P3169" i="34"/>
  <c r="P3170" i="34"/>
  <c r="P3171" i="34"/>
  <c r="P3172" i="34"/>
  <c r="P3173" i="34"/>
  <c r="P3174" i="34"/>
  <c r="P3175" i="34"/>
  <c r="P3176" i="34"/>
  <c r="P3177" i="34"/>
  <c r="P3178" i="34"/>
  <c r="P3179" i="34"/>
  <c r="P3180" i="34"/>
  <c r="P3181" i="34"/>
  <c r="P3182" i="34"/>
  <c r="P3183" i="34"/>
  <c r="P3184" i="34"/>
  <c r="P3185" i="34"/>
  <c r="P3186" i="34"/>
  <c r="P3187" i="34"/>
  <c r="P3188" i="34"/>
  <c r="P3189" i="34"/>
  <c r="P3190" i="34"/>
  <c r="P3191" i="34"/>
  <c r="P3192" i="34"/>
  <c r="P3193" i="34"/>
  <c r="P3194" i="34"/>
  <c r="P3195" i="34"/>
  <c r="P3196" i="34"/>
  <c r="P3197" i="34"/>
  <c r="P3198" i="34"/>
  <c r="P3199" i="34"/>
  <c r="P3200" i="34"/>
  <c r="P3201" i="34"/>
  <c r="P3202" i="34"/>
  <c r="P3203" i="34"/>
  <c r="P3204" i="34"/>
  <c r="P3205" i="34"/>
  <c r="P3206" i="34"/>
  <c r="P3207" i="34"/>
  <c r="P3208" i="34"/>
  <c r="P3209" i="34"/>
  <c r="P3210" i="34"/>
  <c r="P3211" i="34"/>
  <c r="P3212" i="34"/>
  <c r="P3213" i="34"/>
  <c r="P3214" i="34"/>
  <c r="P3215" i="34"/>
  <c r="P3216" i="34"/>
  <c r="P3217" i="34"/>
  <c r="P3218" i="34"/>
  <c r="P3219" i="34"/>
  <c r="P3220" i="34"/>
  <c r="P3221" i="34"/>
  <c r="P3222" i="34"/>
  <c r="P3223" i="34"/>
  <c r="P3224" i="34"/>
  <c r="P3225" i="34"/>
  <c r="P3226" i="34"/>
  <c r="P3227" i="34"/>
  <c r="P3228" i="34"/>
  <c r="P3229" i="34"/>
  <c r="P3230" i="34"/>
  <c r="P3231" i="34"/>
  <c r="P3232" i="34"/>
  <c r="P3233" i="34"/>
  <c r="P3234" i="34"/>
  <c r="P3235" i="34"/>
  <c r="P3236" i="34"/>
  <c r="P3237" i="34"/>
  <c r="P3238" i="34"/>
  <c r="P3239" i="34"/>
  <c r="P3240" i="34"/>
  <c r="P3241" i="34"/>
  <c r="P3242" i="34"/>
  <c r="P3243" i="34"/>
  <c r="P3244" i="34"/>
  <c r="P3245" i="34"/>
  <c r="P3246" i="34"/>
  <c r="P3247" i="34"/>
  <c r="P3248" i="34"/>
  <c r="P3249" i="34"/>
  <c r="P3250" i="34"/>
  <c r="P3251" i="34"/>
  <c r="P3252" i="34"/>
  <c r="P3253" i="34"/>
  <c r="P3254" i="34"/>
  <c r="P3255" i="34"/>
  <c r="P3256" i="34"/>
  <c r="P3257" i="34"/>
  <c r="P3258" i="34"/>
  <c r="P3259" i="34"/>
  <c r="P3260" i="34"/>
  <c r="P3261" i="34"/>
  <c r="P3262" i="34"/>
  <c r="P3263" i="34"/>
  <c r="P3264" i="34"/>
  <c r="P3265" i="34"/>
  <c r="P3266" i="34"/>
  <c r="P3267" i="34"/>
  <c r="P3268" i="34"/>
  <c r="P3269" i="34"/>
  <c r="P3270" i="34"/>
  <c r="P3271" i="34"/>
  <c r="P3272" i="34"/>
  <c r="P3273" i="34"/>
  <c r="P3274" i="34"/>
  <c r="P3275" i="34"/>
  <c r="P3276" i="34"/>
  <c r="P3277" i="34"/>
  <c r="P3278" i="34"/>
  <c r="P3279" i="34"/>
  <c r="P3280" i="34"/>
  <c r="P3281" i="34"/>
  <c r="P3282" i="34"/>
  <c r="P3283" i="34"/>
  <c r="P3284" i="34"/>
  <c r="P3285" i="34"/>
  <c r="P3286" i="34"/>
  <c r="P3287" i="34"/>
  <c r="P3288" i="34"/>
  <c r="P3289" i="34"/>
  <c r="P3290" i="34"/>
  <c r="P3291" i="34"/>
  <c r="P3292" i="34"/>
  <c r="P3293" i="34"/>
  <c r="P3294" i="34"/>
  <c r="P3295" i="34"/>
  <c r="P3296" i="34"/>
  <c r="P3297" i="34"/>
  <c r="P3298" i="34"/>
  <c r="P3299" i="34"/>
  <c r="P3300" i="34"/>
  <c r="P3301" i="34"/>
  <c r="P3302" i="34"/>
  <c r="P3303" i="34"/>
  <c r="P3304" i="34"/>
  <c r="P3305" i="34"/>
  <c r="P3306" i="34"/>
  <c r="P3307" i="34"/>
  <c r="P3308" i="34"/>
  <c r="P3309" i="34"/>
  <c r="P3310" i="34"/>
  <c r="P3311" i="34"/>
  <c r="P3312" i="34"/>
  <c r="P3313" i="34"/>
  <c r="P3314" i="34"/>
  <c r="P3315" i="34"/>
  <c r="P3316" i="34"/>
  <c r="P3317" i="34"/>
  <c r="P3318" i="34"/>
  <c r="P3319" i="34"/>
  <c r="P3320" i="34"/>
  <c r="P3321" i="34"/>
  <c r="P3322" i="34"/>
  <c r="P3323" i="34"/>
  <c r="P3324" i="34"/>
  <c r="P3325" i="34"/>
  <c r="P3326" i="34"/>
  <c r="P3327" i="34"/>
  <c r="P3328" i="34"/>
  <c r="P3329" i="34"/>
  <c r="P3330" i="34"/>
  <c r="P3331" i="34"/>
  <c r="P3332" i="34"/>
  <c r="P3333" i="34"/>
  <c r="P3334" i="34"/>
  <c r="P3335" i="34"/>
  <c r="P3336" i="34"/>
  <c r="P3337" i="34"/>
  <c r="P3338" i="34"/>
  <c r="P3339" i="34"/>
  <c r="P3340" i="34"/>
  <c r="P3341" i="34"/>
  <c r="P3342" i="34"/>
  <c r="P3343" i="34"/>
  <c r="P3344" i="34"/>
  <c r="P3345" i="34"/>
  <c r="P3346" i="34"/>
  <c r="P3347" i="34"/>
  <c r="P3348" i="34"/>
  <c r="P3349" i="34"/>
  <c r="P3350" i="34"/>
  <c r="P3351" i="34"/>
  <c r="P3352" i="34"/>
  <c r="P3353" i="34"/>
  <c r="P3354" i="34"/>
  <c r="P3355" i="34"/>
  <c r="P3356" i="34"/>
  <c r="P3357" i="34"/>
  <c r="P3358" i="34"/>
  <c r="P3359" i="34"/>
  <c r="P3360" i="34"/>
  <c r="P3361" i="34"/>
  <c r="P3362" i="34"/>
  <c r="P3363" i="34"/>
  <c r="P3364" i="34"/>
  <c r="P3365" i="34"/>
  <c r="P3366" i="34"/>
  <c r="P3367" i="34"/>
  <c r="P3368" i="34"/>
  <c r="P3369" i="34"/>
  <c r="P3370" i="34"/>
  <c r="P3371" i="34"/>
  <c r="P3372" i="34"/>
  <c r="P3373" i="34"/>
  <c r="P3374" i="34"/>
  <c r="P3375" i="34"/>
  <c r="P3376" i="34"/>
  <c r="P3377" i="34"/>
  <c r="P3378" i="34"/>
  <c r="P3379" i="34"/>
  <c r="P3380" i="34"/>
  <c r="P3381" i="34"/>
  <c r="P3382" i="34"/>
  <c r="P3383" i="34"/>
  <c r="P3384" i="34"/>
  <c r="P3385" i="34"/>
  <c r="P3386" i="34"/>
  <c r="P3387" i="34"/>
  <c r="P3388" i="34"/>
  <c r="P3389" i="34"/>
  <c r="P3390" i="34"/>
  <c r="P3391" i="34"/>
  <c r="P3392" i="34"/>
  <c r="P3393" i="34"/>
  <c r="P3394" i="34"/>
  <c r="P3395" i="34"/>
  <c r="P3396" i="34"/>
  <c r="P3397" i="34"/>
  <c r="P3398" i="34"/>
  <c r="P3399" i="34"/>
  <c r="P3400" i="34"/>
  <c r="P3401" i="34"/>
  <c r="P3402" i="34"/>
  <c r="P3403" i="34"/>
  <c r="P3404" i="34"/>
  <c r="P3405" i="34"/>
  <c r="P3406" i="34"/>
  <c r="P3407" i="34"/>
  <c r="P3408" i="34"/>
  <c r="P3409" i="34"/>
  <c r="P3410" i="34"/>
  <c r="P3411" i="34"/>
  <c r="P3412" i="34"/>
  <c r="P3413" i="34"/>
  <c r="P3414" i="34"/>
  <c r="P3415" i="34"/>
  <c r="P3416" i="34"/>
  <c r="P3417" i="34"/>
  <c r="P3418" i="34"/>
  <c r="P3419" i="34"/>
  <c r="P3420" i="34"/>
  <c r="P3421" i="34"/>
  <c r="P3422" i="34"/>
  <c r="P3423" i="34"/>
  <c r="P3424" i="34"/>
  <c r="P3425" i="34"/>
  <c r="P3426" i="34"/>
  <c r="P3427" i="34"/>
  <c r="P3428" i="34"/>
  <c r="P3429" i="34"/>
  <c r="P3430" i="34"/>
  <c r="P3431" i="34"/>
  <c r="P3432" i="34"/>
  <c r="P3433" i="34"/>
  <c r="P3434" i="34"/>
  <c r="P3435" i="34"/>
  <c r="P3436" i="34"/>
  <c r="P3437" i="34"/>
  <c r="P3438" i="34"/>
  <c r="P3439" i="34"/>
  <c r="P3440" i="34"/>
  <c r="P3441" i="34"/>
  <c r="P3442" i="34"/>
  <c r="P3443" i="34"/>
  <c r="P3444" i="34"/>
  <c r="P3445" i="34"/>
  <c r="P3446" i="34"/>
  <c r="P3447" i="34"/>
  <c r="P3448" i="34"/>
  <c r="P3449" i="34"/>
  <c r="P3450" i="34"/>
  <c r="P3451" i="34"/>
  <c r="P3452" i="34"/>
  <c r="P3453" i="34"/>
  <c r="P3454" i="34"/>
  <c r="P3455" i="34"/>
  <c r="P3456" i="34"/>
  <c r="P3457" i="34"/>
  <c r="P3458" i="34"/>
  <c r="P3459" i="34"/>
  <c r="P3460" i="34"/>
  <c r="P3461" i="34"/>
  <c r="P3462" i="34"/>
  <c r="P3463" i="34"/>
  <c r="P3464" i="34"/>
  <c r="P3465" i="34"/>
  <c r="P3466" i="34"/>
  <c r="P3467" i="34"/>
  <c r="P3468" i="34"/>
  <c r="P3469" i="34"/>
  <c r="P3470" i="34"/>
  <c r="P3471" i="34"/>
  <c r="P3472" i="34"/>
  <c r="P3473" i="34"/>
  <c r="P3474" i="34"/>
  <c r="P3475" i="34"/>
  <c r="P3476" i="34"/>
  <c r="P3477" i="34"/>
  <c r="P3478" i="34"/>
  <c r="P3479" i="34"/>
  <c r="P3480" i="34"/>
  <c r="P3481" i="34"/>
  <c r="P3482" i="34"/>
  <c r="P3483" i="34"/>
  <c r="P3484" i="34"/>
  <c r="P3485" i="34"/>
  <c r="P3486" i="34"/>
  <c r="P3487" i="34"/>
  <c r="P3488" i="34"/>
  <c r="P3489" i="34"/>
  <c r="P3490" i="34"/>
  <c r="P3491" i="34"/>
  <c r="P3492" i="34"/>
  <c r="P3493" i="34"/>
  <c r="P3494" i="34"/>
  <c r="P3495" i="34"/>
  <c r="P3496" i="34"/>
  <c r="P3497" i="34"/>
  <c r="P3498" i="34"/>
  <c r="P3499" i="34"/>
  <c r="P3500" i="34"/>
  <c r="P3501" i="34"/>
  <c r="P3502" i="34"/>
  <c r="P3503" i="34"/>
  <c r="P3504" i="34"/>
  <c r="P3505" i="34"/>
  <c r="P3506" i="34"/>
  <c r="P3507" i="34"/>
  <c r="P3508" i="34"/>
  <c r="P3509" i="34"/>
  <c r="P3510" i="34"/>
  <c r="P3511" i="34"/>
  <c r="P3512" i="34"/>
  <c r="P3513" i="34"/>
  <c r="P3514" i="34"/>
  <c r="P3515" i="34"/>
  <c r="P3516" i="34"/>
  <c r="P3517" i="34"/>
  <c r="P3518" i="34"/>
  <c r="P3519" i="34"/>
  <c r="P3520" i="34"/>
  <c r="P3521" i="34"/>
  <c r="P3522" i="34"/>
  <c r="P3523" i="34"/>
  <c r="P3524" i="34"/>
  <c r="P3525" i="34"/>
  <c r="P3526" i="34"/>
  <c r="P3527" i="34"/>
  <c r="P3528" i="34"/>
  <c r="P3529" i="34"/>
  <c r="P3530" i="34"/>
  <c r="P3531" i="34"/>
  <c r="P3532" i="34"/>
  <c r="P3533" i="34"/>
  <c r="P3534" i="34"/>
  <c r="P3535" i="34"/>
  <c r="P3536" i="34"/>
  <c r="P3537" i="34"/>
  <c r="P3538" i="34"/>
  <c r="P3539" i="34"/>
  <c r="P3540" i="34"/>
  <c r="P3541" i="34"/>
  <c r="P3542" i="34"/>
  <c r="P3543" i="34"/>
  <c r="P3544" i="34"/>
  <c r="P3545" i="34"/>
  <c r="P3546" i="34"/>
  <c r="P3547" i="34"/>
  <c r="P3548" i="34"/>
  <c r="P3549" i="34"/>
  <c r="P3550" i="34"/>
  <c r="P3551" i="34"/>
  <c r="P3552" i="34"/>
  <c r="P3553" i="34"/>
  <c r="P3554" i="34"/>
  <c r="P3555" i="34"/>
  <c r="P3556" i="34"/>
  <c r="P3557" i="34"/>
  <c r="P3558" i="34"/>
  <c r="P3559" i="34"/>
  <c r="P3560" i="34"/>
  <c r="P3561" i="34"/>
  <c r="P3562" i="34"/>
  <c r="P3563" i="34"/>
  <c r="P3564" i="34"/>
  <c r="P3565" i="34"/>
  <c r="P3566" i="34"/>
  <c r="P3567" i="34"/>
  <c r="P3568" i="34"/>
  <c r="P3569" i="34"/>
  <c r="P3570" i="34"/>
  <c r="P3571" i="34"/>
  <c r="P3572" i="34"/>
  <c r="P3573" i="34"/>
  <c r="P3574" i="34"/>
  <c r="P3575" i="34"/>
  <c r="P3576" i="34"/>
  <c r="P3577" i="34"/>
  <c r="P3578" i="34"/>
  <c r="P3579" i="34"/>
  <c r="P3580" i="34"/>
  <c r="P3581" i="34"/>
  <c r="P3582" i="34"/>
  <c r="P3583" i="34"/>
  <c r="P3584" i="34"/>
  <c r="P3585" i="34"/>
  <c r="P3586" i="34"/>
  <c r="P3587" i="34"/>
  <c r="P3588" i="34"/>
  <c r="P3589" i="34"/>
  <c r="P3590" i="34"/>
  <c r="P3591" i="34"/>
  <c r="P3592" i="34"/>
  <c r="P3593" i="34"/>
  <c r="P3594" i="34"/>
  <c r="P3595" i="34"/>
  <c r="P3596" i="34"/>
  <c r="P3597" i="34"/>
  <c r="P3598" i="34"/>
  <c r="P3599" i="34"/>
  <c r="P3600" i="34"/>
  <c r="P3601" i="34"/>
  <c r="P3602" i="34"/>
  <c r="P3603" i="34"/>
  <c r="P3604" i="34"/>
  <c r="P3605" i="34"/>
  <c r="P3606" i="34"/>
  <c r="P3607" i="34"/>
  <c r="P3608" i="34"/>
  <c r="P3609" i="34"/>
  <c r="P3610" i="34"/>
  <c r="P3611" i="34"/>
  <c r="P3612" i="34"/>
  <c r="P3613" i="34"/>
  <c r="P3614" i="34"/>
  <c r="P3615" i="34"/>
  <c r="P3616" i="34"/>
  <c r="P3617" i="34"/>
  <c r="P3618" i="34"/>
  <c r="P3619" i="34"/>
  <c r="P3620" i="34"/>
  <c r="P3621" i="34"/>
  <c r="P3622" i="34"/>
  <c r="P3623" i="34"/>
  <c r="P3624" i="34"/>
  <c r="P3625" i="34"/>
  <c r="P3626" i="34"/>
  <c r="P3627" i="34"/>
  <c r="P3628" i="34"/>
  <c r="P3629" i="34"/>
  <c r="P3630" i="34"/>
  <c r="P3631" i="34"/>
  <c r="P3632" i="34"/>
  <c r="P3633" i="34"/>
  <c r="P3634" i="34"/>
  <c r="P3635" i="34"/>
  <c r="P3636" i="34"/>
  <c r="P3637" i="34"/>
  <c r="P3638" i="34"/>
  <c r="P3639" i="34"/>
  <c r="P3640" i="34"/>
  <c r="P3641" i="34"/>
  <c r="P3642" i="34"/>
  <c r="P3643" i="34"/>
  <c r="P3644" i="34"/>
  <c r="P3645" i="34"/>
  <c r="P3646" i="34"/>
  <c r="P3647" i="34"/>
  <c r="P3648" i="34"/>
  <c r="P3649" i="34"/>
  <c r="P3650" i="34"/>
  <c r="P3651" i="34"/>
  <c r="P3652" i="34"/>
  <c r="P3653" i="34"/>
  <c r="P3654" i="34"/>
  <c r="P3655" i="34"/>
  <c r="P3656" i="34"/>
  <c r="P3657" i="34"/>
  <c r="P3658" i="34"/>
  <c r="P3659" i="34"/>
  <c r="P3660" i="34"/>
  <c r="P3661" i="34"/>
  <c r="P3662" i="34"/>
  <c r="P3663" i="34"/>
  <c r="P3664" i="34"/>
  <c r="P3665" i="34"/>
  <c r="P3666" i="34"/>
  <c r="P3667" i="34"/>
  <c r="P3668" i="34"/>
  <c r="P3669" i="34"/>
  <c r="P3670" i="34"/>
  <c r="P3671" i="34"/>
  <c r="P3672" i="34"/>
  <c r="P3673" i="34"/>
  <c r="P3674" i="34"/>
  <c r="P3675" i="34"/>
  <c r="P3676" i="34"/>
  <c r="P3677" i="34"/>
  <c r="P3678" i="34"/>
  <c r="P3679" i="34"/>
  <c r="P3680" i="34"/>
  <c r="P3681" i="34"/>
  <c r="P3682" i="34"/>
  <c r="P3683" i="34"/>
  <c r="P3684" i="34"/>
  <c r="P3685" i="34"/>
  <c r="P3686" i="34"/>
  <c r="P3687" i="34"/>
  <c r="P3688" i="34"/>
  <c r="P3689" i="34"/>
  <c r="P3690" i="34"/>
  <c r="P3691" i="34"/>
  <c r="P3692" i="34"/>
  <c r="P3693" i="34"/>
  <c r="P3694" i="34"/>
  <c r="P3695" i="34"/>
  <c r="P3696" i="34"/>
  <c r="P3697" i="34"/>
  <c r="P3698" i="34"/>
  <c r="P3699" i="34"/>
  <c r="P3700" i="34"/>
  <c r="P3701" i="34"/>
  <c r="P3702" i="34"/>
  <c r="P3703" i="34"/>
  <c r="P3704" i="34"/>
  <c r="P3705" i="34"/>
  <c r="P3706" i="34"/>
  <c r="P3707" i="34"/>
  <c r="P3708" i="34"/>
  <c r="P3709" i="34"/>
  <c r="P3710" i="34"/>
  <c r="P3711" i="34"/>
  <c r="P3712" i="34"/>
  <c r="P3713" i="34"/>
  <c r="P3714" i="34"/>
  <c r="P3715" i="34"/>
  <c r="P3716" i="34"/>
  <c r="P3717" i="34"/>
  <c r="P3718" i="34"/>
  <c r="P3719" i="34"/>
  <c r="P3720" i="34"/>
  <c r="P3721" i="34"/>
  <c r="P3722" i="34"/>
  <c r="P3723" i="34"/>
  <c r="P3724" i="34"/>
  <c r="P3725" i="34"/>
  <c r="P3726" i="34"/>
  <c r="P3727" i="34"/>
  <c r="P3728" i="34"/>
  <c r="P3729" i="34"/>
  <c r="P3730" i="34"/>
  <c r="P3731" i="34"/>
  <c r="P3732" i="34"/>
  <c r="P3733" i="34"/>
  <c r="P3734" i="34"/>
  <c r="P3735" i="34"/>
  <c r="P3736" i="34"/>
  <c r="P3737" i="34"/>
  <c r="P3738" i="34"/>
  <c r="P3739" i="34"/>
  <c r="P3740" i="34"/>
  <c r="P3741" i="34"/>
  <c r="P3742" i="34"/>
  <c r="P3743" i="34"/>
  <c r="P3744" i="34"/>
  <c r="P3745" i="34"/>
  <c r="P3746" i="34"/>
  <c r="P3747" i="34"/>
  <c r="P3748" i="34"/>
  <c r="P3749" i="34"/>
  <c r="P3750" i="34"/>
  <c r="P3751" i="34"/>
  <c r="P3752" i="34"/>
  <c r="P3753" i="34"/>
  <c r="P3754" i="34"/>
  <c r="P3755" i="34"/>
  <c r="P3756" i="34"/>
  <c r="P3757" i="34"/>
  <c r="P3758" i="34"/>
  <c r="P3759" i="34"/>
  <c r="P3760" i="34"/>
  <c r="P3761" i="34"/>
  <c r="P3762" i="34"/>
  <c r="P3763" i="34"/>
  <c r="P3764" i="34"/>
  <c r="P3765" i="34"/>
  <c r="P3766" i="34"/>
  <c r="P3767" i="34"/>
  <c r="P3768" i="34"/>
  <c r="P3769" i="34"/>
  <c r="P3770" i="34"/>
  <c r="P3771" i="34"/>
  <c r="P3772" i="34"/>
  <c r="P3773" i="34"/>
  <c r="P3774" i="34"/>
  <c r="P3775" i="34"/>
  <c r="P3776" i="34"/>
  <c r="P3777" i="34"/>
  <c r="P3778" i="34"/>
  <c r="P3779" i="34"/>
  <c r="P3780" i="34"/>
  <c r="P3781" i="34"/>
  <c r="P3782" i="34"/>
  <c r="P3783" i="34"/>
  <c r="P3784" i="34"/>
  <c r="P3785" i="34"/>
  <c r="P3786" i="34"/>
  <c r="P3787" i="34"/>
  <c r="P3788" i="34"/>
  <c r="P3789" i="34"/>
  <c r="P3790" i="34"/>
  <c r="P3791" i="34"/>
  <c r="P3792" i="34"/>
  <c r="P3793" i="34"/>
  <c r="P3794" i="34"/>
  <c r="P3795" i="34"/>
  <c r="P3796" i="34"/>
  <c r="P3797" i="34"/>
  <c r="P3798" i="34"/>
  <c r="P3799" i="34"/>
  <c r="P3800" i="34"/>
  <c r="P3801" i="34"/>
  <c r="P3802" i="34"/>
  <c r="P3803" i="34"/>
  <c r="P3804" i="34"/>
  <c r="P3805" i="34"/>
  <c r="P3806" i="34"/>
  <c r="P3807" i="34"/>
  <c r="P3808" i="34"/>
  <c r="P3809" i="34"/>
  <c r="P3810" i="34"/>
  <c r="P3811" i="34"/>
  <c r="P3812" i="34"/>
  <c r="P3813" i="34"/>
  <c r="P3814" i="34"/>
  <c r="P3815" i="34"/>
  <c r="P3816" i="34"/>
  <c r="P3817" i="34"/>
  <c r="P3818" i="34"/>
  <c r="P3819" i="34"/>
  <c r="P3820" i="34"/>
  <c r="P3821" i="34"/>
  <c r="P3822" i="34"/>
  <c r="P3823" i="34"/>
  <c r="P3824" i="34"/>
  <c r="P3825" i="34"/>
  <c r="P3826" i="34"/>
  <c r="P3827" i="34"/>
  <c r="P3828" i="34"/>
  <c r="P3829" i="34"/>
  <c r="P3830" i="34"/>
  <c r="P3831" i="34"/>
  <c r="P3832" i="34"/>
  <c r="P3833" i="34"/>
  <c r="P3834" i="34"/>
  <c r="P3835" i="34"/>
  <c r="P3836" i="34"/>
  <c r="P3837" i="34"/>
  <c r="P3838" i="34"/>
  <c r="P3839" i="34"/>
  <c r="P3840" i="34"/>
  <c r="P3841" i="34"/>
  <c r="P3842" i="34"/>
  <c r="P3843" i="34"/>
  <c r="P3844" i="34"/>
  <c r="P3845" i="34"/>
  <c r="P3846" i="34"/>
  <c r="P3847" i="34"/>
  <c r="P3848" i="34"/>
  <c r="P3849" i="34"/>
  <c r="P3850" i="34"/>
  <c r="P3851" i="34"/>
  <c r="P3852" i="34"/>
  <c r="P3853" i="34"/>
  <c r="P3854" i="34"/>
  <c r="P3855" i="34"/>
  <c r="P3856" i="34"/>
  <c r="P3857" i="34"/>
  <c r="P3858" i="34"/>
  <c r="P3859" i="34"/>
  <c r="P3860" i="34"/>
  <c r="P3861" i="34"/>
  <c r="P3862" i="34"/>
  <c r="P3863" i="34"/>
  <c r="P3864" i="34"/>
  <c r="P3865" i="34"/>
  <c r="P3866" i="34"/>
  <c r="P3867" i="34"/>
  <c r="P3868" i="34"/>
  <c r="P3869" i="34"/>
  <c r="P3870" i="34"/>
  <c r="P3871" i="34"/>
  <c r="P3872" i="34"/>
  <c r="P3873" i="34"/>
  <c r="P3874" i="34"/>
  <c r="P3875" i="34"/>
  <c r="P3876" i="34"/>
  <c r="P3877" i="34"/>
  <c r="P3878" i="34"/>
  <c r="P3879" i="34"/>
  <c r="P3880" i="34"/>
  <c r="P3881" i="34"/>
  <c r="P3882" i="34"/>
  <c r="P3883" i="34"/>
  <c r="P3884" i="34"/>
  <c r="P3885" i="34"/>
  <c r="P3886" i="34"/>
  <c r="P3887" i="34"/>
  <c r="P3888" i="34"/>
  <c r="P3889" i="34"/>
  <c r="P3890" i="34"/>
  <c r="P3891" i="34"/>
  <c r="P3892" i="34"/>
  <c r="P3893" i="34"/>
  <c r="P3894" i="34"/>
  <c r="P3895" i="34"/>
  <c r="P3896" i="34"/>
  <c r="P3897" i="34"/>
  <c r="P3898" i="34"/>
  <c r="P3899" i="34"/>
  <c r="P3900" i="34"/>
  <c r="P3901" i="34"/>
  <c r="P3902" i="34"/>
  <c r="P3903" i="34"/>
  <c r="P3904" i="34"/>
  <c r="P3905" i="34"/>
  <c r="P3906" i="34"/>
  <c r="P3907" i="34"/>
  <c r="P3908" i="34"/>
  <c r="P3909" i="34"/>
  <c r="P3910" i="34"/>
  <c r="P3911" i="34"/>
  <c r="P3912" i="34"/>
  <c r="P3913" i="34"/>
  <c r="P3914" i="34"/>
  <c r="P3915" i="34"/>
  <c r="P3916" i="34"/>
  <c r="P3917" i="34"/>
  <c r="P3918" i="34"/>
  <c r="P3919" i="34"/>
  <c r="P3920" i="34"/>
  <c r="P3921" i="34"/>
  <c r="P3922" i="34"/>
  <c r="P3923" i="34"/>
  <c r="P3924" i="34"/>
  <c r="P3925" i="34"/>
  <c r="P3926" i="34"/>
  <c r="P3927" i="34"/>
  <c r="P3928" i="34"/>
  <c r="P3929" i="34"/>
  <c r="P3930" i="34"/>
  <c r="P3931" i="34"/>
  <c r="P3932" i="34"/>
  <c r="P3933" i="34"/>
  <c r="P3934" i="34"/>
  <c r="P3935" i="34"/>
  <c r="P3936" i="34"/>
  <c r="P3937" i="34"/>
  <c r="P3938" i="34"/>
  <c r="P3939" i="34"/>
  <c r="P3940" i="34"/>
  <c r="P3941" i="34"/>
  <c r="P3942" i="34"/>
  <c r="P3943" i="34"/>
  <c r="P3944" i="34"/>
  <c r="P3945" i="34"/>
  <c r="P3946" i="34"/>
  <c r="P3947" i="34"/>
  <c r="P3948" i="34"/>
  <c r="P3949" i="34"/>
  <c r="P3950" i="34"/>
  <c r="P3951" i="34"/>
  <c r="P3952" i="34"/>
  <c r="P3953" i="34"/>
  <c r="P3954" i="34"/>
  <c r="P3955" i="34"/>
  <c r="P3956" i="34"/>
  <c r="P3957" i="34"/>
  <c r="P3958" i="34"/>
  <c r="P3959" i="34"/>
  <c r="P3960" i="34"/>
  <c r="P3961" i="34"/>
  <c r="P3962" i="34"/>
  <c r="P3963" i="34"/>
  <c r="P3964" i="34"/>
  <c r="P3965" i="34"/>
  <c r="P3966" i="34"/>
  <c r="P3967" i="34"/>
  <c r="P3968" i="34"/>
  <c r="P3969" i="34"/>
  <c r="P3970" i="34"/>
  <c r="P3971" i="34"/>
  <c r="P3972" i="34"/>
  <c r="P3973" i="34"/>
  <c r="P3974" i="34"/>
  <c r="P3975" i="34"/>
  <c r="P3976" i="34"/>
  <c r="P3977" i="34"/>
  <c r="P3978" i="34"/>
  <c r="P3979" i="34"/>
  <c r="P3980" i="34"/>
  <c r="P3981" i="34"/>
  <c r="P3982" i="34"/>
  <c r="P3983" i="34"/>
  <c r="P3984" i="34"/>
  <c r="P3985" i="34"/>
  <c r="P3986" i="34"/>
  <c r="P3987" i="34"/>
  <c r="P3988" i="34"/>
  <c r="P3989" i="34"/>
  <c r="P3990" i="34"/>
  <c r="P3991" i="34"/>
  <c r="P3992" i="34"/>
  <c r="P3993" i="34"/>
  <c r="P3994" i="34"/>
  <c r="P3995" i="34"/>
  <c r="P3996" i="34"/>
  <c r="P3997" i="34"/>
  <c r="P3998" i="34"/>
  <c r="P3999" i="34"/>
  <c r="P4000" i="34"/>
  <c r="P4001" i="34"/>
  <c r="P4002" i="34"/>
  <c r="P4003" i="34"/>
  <c r="P4004" i="34"/>
  <c r="P4005" i="34"/>
  <c r="P4006" i="34"/>
  <c r="P4007" i="34"/>
  <c r="P4008" i="34"/>
  <c r="P4009" i="34"/>
  <c r="P4010" i="34"/>
  <c r="P4011" i="34"/>
  <c r="P4012" i="34"/>
  <c r="P4013" i="34"/>
  <c r="P4014" i="34"/>
  <c r="P4015" i="34"/>
  <c r="P4016" i="34"/>
  <c r="P4017" i="34"/>
  <c r="P4018" i="34"/>
  <c r="P4019" i="34"/>
  <c r="P4020" i="34"/>
  <c r="P4021" i="34"/>
  <c r="P4022" i="34"/>
  <c r="P4023" i="34"/>
  <c r="P4024" i="34"/>
  <c r="P4025" i="34"/>
  <c r="P4026" i="34"/>
  <c r="P4027" i="34"/>
  <c r="P4028" i="34"/>
  <c r="P4029" i="34"/>
  <c r="P4030" i="34"/>
  <c r="P4031" i="34"/>
  <c r="P4032" i="34"/>
  <c r="P4033" i="34"/>
  <c r="P4034" i="34"/>
  <c r="P4035" i="34"/>
  <c r="P4036" i="34"/>
  <c r="P4037" i="34"/>
  <c r="P4038" i="34"/>
  <c r="P4039" i="34"/>
  <c r="P4040" i="34"/>
  <c r="P4041" i="34"/>
  <c r="P4042" i="34"/>
  <c r="P4043" i="34"/>
  <c r="P4044" i="34"/>
  <c r="P4045" i="34"/>
  <c r="P4046" i="34"/>
  <c r="P4047" i="34"/>
  <c r="P4048" i="34"/>
  <c r="P4049" i="34"/>
  <c r="P4050" i="34"/>
  <c r="P4051" i="34"/>
  <c r="P4052" i="34"/>
  <c r="P4053" i="34"/>
  <c r="P4054" i="34"/>
  <c r="P4055" i="34"/>
  <c r="P4056" i="34"/>
  <c r="P4057" i="34"/>
  <c r="P4058" i="34"/>
  <c r="P4059" i="34"/>
  <c r="P4060" i="34"/>
  <c r="P4061" i="34"/>
  <c r="P4062" i="34"/>
  <c r="P4063" i="34"/>
  <c r="P4064" i="34"/>
  <c r="P4065" i="34"/>
  <c r="P4066" i="34"/>
  <c r="P4067" i="34"/>
  <c r="P4068" i="34"/>
  <c r="P4069" i="34"/>
  <c r="P4070" i="34"/>
  <c r="P4071" i="34"/>
  <c r="P4072" i="34"/>
  <c r="P4073" i="34"/>
  <c r="P4074" i="34"/>
  <c r="P4075" i="34"/>
  <c r="P4076" i="34"/>
  <c r="P4077" i="34"/>
  <c r="P4078" i="34"/>
  <c r="P4079" i="34"/>
  <c r="P4080" i="34"/>
  <c r="P4081" i="34"/>
  <c r="P4082" i="34"/>
  <c r="P4083" i="34"/>
  <c r="P4084" i="34"/>
  <c r="P4085" i="34"/>
  <c r="P4086" i="34"/>
  <c r="P4087" i="34"/>
  <c r="P4088" i="34"/>
  <c r="P4089" i="34"/>
  <c r="P4090" i="34"/>
  <c r="P4091" i="34"/>
  <c r="P4092" i="34"/>
  <c r="P4093" i="34"/>
  <c r="P4094" i="34"/>
  <c r="P4095" i="34"/>
  <c r="P4096" i="34"/>
  <c r="P4097" i="34"/>
  <c r="P4098" i="34"/>
  <c r="P4099" i="34"/>
  <c r="P4100" i="34"/>
  <c r="P4101" i="34"/>
  <c r="P4102" i="34"/>
  <c r="P4103" i="34"/>
  <c r="P4104" i="34"/>
  <c r="P4105" i="34"/>
  <c r="P4106" i="34"/>
  <c r="P4107" i="34"/>
  <c r="P4108" i="34"/>
  <c r="P4109" i="34"/>
  <c r="P4110" i="34"/>
  <c r="P4111" i="34"/>
  <c r="P4112" i="34"/>
  <c r="P4113" i="34"/>
  <c r="P4114" i="34"/>
  <c r="P4115" i="34"/>
  <c r="P4116" i="34"/>
  <c r="P4117" i="34"/>
  <c r="P4118" i="34"/>
  <c r="P4119" i="34"/>
  <c r="P4120" i="34"/>
  <c r="P4121" i="34"/>
  <c r="P4122" i="34"/>
  <c r="P4123" i="34"/>
  <c r="P4124" i="34"/>
  <c r="P4125" i="34"/>
  <c r="P4126" i="34"/>
  <c r="P4127" i="34"/>
  <c r="P4128" i="34"/>
  <c r="P4129" i="34"/>
  <c r="P4130" i="34"/>
  <c r="P4131" i="34"/>
  <c r="P4132" i="34"/>
  <c r="P4133" i="34"/>
  <c r="P4134" i="34"/>
  <c r="P4135" i="34"/>
  <c r="P4136" i="34"/>
  <c r="P4137" i="34"/>
  <c r="P4138" i="34"/>
  <c r="P4139" i="34"/>
  <c r="P4140" i="34"/>
  <c r="P4141" i="34"/>
  <c r="P4142" i="34"/>
  <c r="P4143" i="34"/>
  <c r="P4144" i="34"/>
  <c r="P4145" i="34"/>
  <c r="P4146" i="34"/>
  <c r="P4147" i="34"/>
  <c r="P4148" i="34"/>
  <c r="P4149" i="34"/>
  <c r="P4150" i="34"/>
  <c r="P4151" i="34"/>
  <c r="P4152" i="34"/>
  <c r="P4153" i="34"/>
  <c r="P4154" i="34"/>
  <c r="P4155" i="34"/>
  <c r="P4156" i="34"/>
  <c r="P4157" i="34"/>
  <c r="P4158" i="34"/>
  <c r="P4159" i="34"/>
  <c r="P4160" i="34"/>
  <c r="P4161" i="34"/>
  <c r="P4162" i="34"/>
  <c r="P4163" i="34"/>
  <c r="P4164" i="34"/>
  <c r="P4165" i="34"/>
  <c r="P4166" i="34"/>
  <c r="P4167" i="34"/>
  <c r="P4168" i="34"/>
  <c r="P4169" i="34"/>
  <c r="P4170" i="34"/>
  <c r="P4171" i="34"/>
  <c r="P4172" i="34"/>
  <c r="P4173" i="34"/>
  <c r="P4174" i="34"/>
  <c r="P4175" i="34"/>
  <c r="P4176" i="34"/>
  <c r="P4177" i="34"/>
  <c r="P4178" i="34"/>
  <c r="P4179" i="34"/>
  <c r="P4180" i="34"/>
  <c r="P4181" i="34"/>
  <c r="P4182" i="34"/>
  <c r="P4183" i="34"/>
  <c r="P4184" i="34"/>
  <c r="P4185" i="34"/>
  <c r="P4186" i="34"/>
  <c r="P4187" i="34"/>
  <c r="P4188" i="34"/>
  <c r="P4189" i="34"/>
  <c r="P4190" i="34"/>
  <c r="P4191" i="34"/>
  <c r="P4192" i="34"/>
  <c r="P4193" i="34"/>
  <c r="P4194" i="34"/>
  <c r="P4195" i="34"/>
  <c r="P4196" i="34"/>
  <c r="P4197" i="34"/>
  <c r="P4198" i="34"/>
  <c r="P4199" i="34"/>
  <c r="P4200" i="34"/>
  <c r="P4201" i="34"/>
  <c r="P4202" i="34"/>
  <c r="P4203" i="34"/>
  <c r="P4204" i="34"/>
  <c r="P4205" i="34"/>
  <c r="P4206" i="34"/>
  <c r="P4207" i="34"/>
  <c r="P4208" i="34"/>
  <c r="P4209" i="34"/>
  <c r="P4210" i="34"/>
  <c r="P4211" i="34"/>
  <c r="P4212" i="34"/>
  <c r="P4213" i="34"/>
  <c r="P4214" i="34"/>
  <c r="P4215" i="34"/>
  <c r="P4216" i="34"/>
  <c r="P4217" i="34"/>
  <c r="P4218" i="34"/>
  <c r="P4219" i="34"/>
  <c r="P4220" i="34"/>
  <c r="P4221" i="34"/>
  <c r="P4222" i="34"/>
  <c r="P4223" i="34"/>
  <c r="P4224" i="34"/>
  <c r="P4225" i="34"/>
  <c r="P4226" i="34"/>
  <c r="P4227" i="34"/>
  <c r="P4228" i="34"/>
  <c r="P4229" i="34"/>
  <c r="P4230" i="34"/>
  <c r="P4231" i="34"/>
  <c r="P4232" i="34"/>
  <c r="P4233" i="34"/>
  <c r="P4234" i="34"/>
  <c r="P4235" i="34"/>
  <c r="P4236" i="34"/>
  <c r="P4237" i="34"/>
  <c r="P4238" i="34"/>
  <c r="P4239" i="34"/>
  <c r="P4240" i="34"/>
  <c r="P4241" i="34"/>
  <c r="P4242" i="34"/>
  <c r="P4243" i="34"/>
  <c r="P4244" i="34"/>
  <c r="P4245" i="34"/>
  <c r="P4246" i="34"/>
  <c r="P4247" i="34"/>
  <c r="P4248" i="34"/>
  <c r="P4249" i="34"/>
  <c r="P4250" i="34"/>
  <c r="P4251" i="34"/>
  <c r="P4252" i="34"/>
  <c r="P4253" i="34"/>
  <c r="P4254" i="34"/>
  <c r="P4255" i="34"/>
  <c r="P4256" i="34"/>
  <c r="P4257" i="34"/>
  <c r="P4258" i="34"/>
  <c r="P4259" i="34"/>
  <c r="P4260" i="34"/>
  <c r="P4261" i="34"/>
  <c r="P4262" i="34"/>
  <c r="P4263" i="34"/>
  <c r="P4264" i="34"/>
  <c r="P4265" i="34"/>
  <c r="P4266" i="34"/>
  <c r="P4267" i="34"/>
  <c r="P4268" i="34"/>
  <c r="P4269" i="34"/>
  <c r="P4270" i="34"/>
  <c r="P4271" i="34"/>
  <c r="P4272" i="34"/>
  <c r="P4273" i="34"/>
  <c r="P4274" i="34"/>
  <c r="P4275" i="34"/>
  <c r="P4276" i="34"/>
  <c r="P4277" i="34"/>
  <c r="P4278" i="34"/>
  <c r="P4279" i="34"/>
  <c r="P4280" i="34"/>
  <c r="P4281" i="34"/>
  <c r="P4282" i="34"/>
  <c r="P4283" i="34"/>
  <c r="P4284" i="34"/>
  <c r="P4285" i="34"/>
  <c r="P4286" i="34"/>
  <c r="P4287" i="34"/>
  <c r="P4288" i="34"/>
  <c r="P4289" i="34"/>
  <c r="P4290" i="34"/>
  <c r="P4291" i="34"/>
  <c r="P4292" i="34"/>
  <c r="P4293" i="34"/>
  <c r="P4294" i="34"/>
  <c r="P4295" i="34"/>
  <c r="P4296" i="34"/>
  <c r="P4297" i="34"/>
  <c r="P4298" i="34"/>
  <c r="P4299" i="34"/>
  <c r="P4300" i="34"/>
  <c r="P4301" i="34"/>
  <c r="P4302" i="34"/>
  <c r="P4303" i="34"/>
  <c r="P4304" i="34"/>
  <c r="P4305" i="34"/>
  <c r="P4306" i="34"/>
  <c r="P4307" i="34"/>
  <c r="P4308" i="34"/>
  <c r="P4309" i="34"/>
  <c r="P4310" i="34"/>
  <c r="P4311" i="34"/>
  <c r="P4312" i="34"/>
  <c r="P4313" i="34"/>
  <c r="P4314" i="34"/>
  <c r="P4315" i="34"/>
  <c r="P4316" i="34"/>
  <c r="P4317" i="34"/>
  <c r="P4318" i="34"/>
  <c r="P4319" i="34"/>
  <c r="P4320" i="34"/>
  <c r="P4321" i="34"/>
  <c r="P4322" i="34"/>
  <c r="P4323" i="34"/>
  <c r="P4324" i="34"/>
  <c r="P4325" i="34"/>
  <c r="P4326" i="34"/>
  <c r="P4327" i="34"/>
  <c r="P4328" i="34"/>
  <c r="P4329" i="34"/>
  <c r="P4330" i="34"/>
  <c r="P4331" i="34"/>
  <c r="P4332" i="34"/>
  <c r="P4333" i="34"/>
  <c r="P4334" i="34"/>
  <c r="P4335" i="34"/>
  <c r="P4336" i="34"/>
  <c r="P4337" i="34"/>
  <c r="P4338" i="34"/>
  <c r="P4339" i="34"/>
  <c r="P4340" i="34"/>
  <c r="P4341" i="34"/>
  <c r="P4342" i="34"/>
  <c r="P4343" i="34"/>
  <c r="P4344" i="34"/>
  <c r="P4345" i="34"/>
  <c r="P4346" i="34"/>
  <c r="P4347" i="34"/>
  <c r="P4348" i="34"/>
  <c r="P4349" i="34"/>
  <c r="P4350" i="34"/>
  <c r="P4351" i="34"/>
  <c r="P4352" i="34"/>
  <c r="P4353" i="34"/>
  <c r="P4354" i="34"/>
  <c r="P4355" i="34"/>
  <c r="P4356" i="34"/>
  <c r="P4357" i="34"/>
  <c r="P4358" i="34"/>
  <c r="P4359" i="34"/>
  <c r="P4360" i="34"/>
  <c r="P4361" i="34"/>
  <c r="P4362" i="34"/>
  <c r="P4363" i="34"/>
  <c r="P4364" i="34"/>
  <c r="P4365" i="34"/>
  <c r="P4366" i="34"/>
  <c r="P4367" i="34"/>
  <c r="P4368" i="34"/>
  <c r="P4369" i="34"/>
  <c r="P4370" i="34"/>
  <c r="P4371" i="34"/>
  <c r="P4372" i="34"/>
  <c r="P4373" i="34"/>
  <c r="P4374" i="34"/>
  <c r="P4375" i="34"/>
  <c r="P4376" i="34"/>
  <c r="P4377" i="34"/>
  <c r="P4378" i="34"/>
  <c r="P4379" i="34"/>
  <c r="P4380" i="34"/>
  <c r="P4381" i="34"/>
  <c r="P4382" i="34"/>
  <c r="P4383" i="34"/>
  <c r="P4384" i="34"/>
  <c r="P4385" i="34"/>
  <c r="P4386" i="34"/>
  <c r="P4387" i="34"/>
  <c r="P4388" i="34"/>
  <c r="P4389" i="34"/>
  <c r="P4390" i="34"/>
  <c r="P4391" i="34"/>
  <c r="P4392" i="34"/>
  <c r="P4393" i="34"/>
  <c r="P4394" i="34"/>
  <c r="P4395" i="34"/>
  <c r="P4396" i="34"/>
  <c r="P4397" i="34"/>
  <c r="P4398" i="34"/>
  <c r="P4399" i="34"/>
  <c r="P4400" i="34"/>
  <c r="P4401" i="34"/>
  <c r="P4402" i="34"/>
  <c r="P4403" i="34"/>
  <c r="P4404" i="34"/>
  <c r="P4405" i="34"/>
  <c r="P4406" i="34"/>
  <c r="P4407" i="34"/>
  <c r="P4408" i="34"/>
  <c r="P4409" i="34"/>
  <c r="P4410" i="34"/>
  <c r="P4411" i="34"/>
  <c r="P4412" i="34"/>
  <c r="P4413" i="34"/>
  <c r="P4414" i="34"/>
  <c r="P4415" i="34"/>
  <c r="P4416" i="34"/>
  <c r="P4417" i="34"/>
  <c r="P4418" i="34"/>
  <c r="P4419" i="34"/>
  <c r="P4420" i="34"/>
  <c r="P4421" i="34"/>
  <c r="P4422" i="34"/>
  <c r="P4423" i="34"/>
  <c r="P4424" i="34"/>
  <c r="P4425" i="34"/>
  <c r="P4426" i="34"/>
  <c r="P4427" i="34"/>
  <c r="P4428" i="34"/>
  <c r="P4429" i="34"/>
  <c r="P4430" i="34"/>
  <c r="P4431" i="34"/>
  <c r="P4432" i="34"/>
  <c r="P4433" i="34"/>
  <c r="P4434" i="34"/>
  <c r="P4435" i="34"/>
  <c r="P4436" i="34"/>
  <c r="P4437" i="34"/>
  <c r="P4438" i="34"/>
  <c r="P4439" i="34"/>
  <c r="P4440" i="34"/>
  <c r="P4441" i="34"/>
  <c r="P4442" i="34"/>
  <c r="P4443" i="34"/>
  <c r="P4444" i="34"/>
  <c r="P4445" i="34"/>
  <c r="P4446" i="34"/>
  <c r="P4447" i="34"/>
  <c r="P4448" i="34"/>
  <c r="P4449" i="34"/>
  <c r="P4450" i="34"/>
  <c r="P4451" i="34"/>
  <c r="P4452" i="34"/>
  <c r="P4453" i="34"/>
  <c r="P4454" i="34"/>
  <c r="P4455" i="34"/>
  <c r="P4456" i="34"/>
  <c r="P4457" i="34"/>
  <c r="P4458" i="34"/>
  <c r="P4459" i="34"/>
  <c r="P4460" i="34"/>
  <c r="P4461" i="34"/>
  <c r="P4462" i="34"/>
  <c r="P4463" i="34"/>
  <c r="P4464" i="34"/>
  <c r="P4465" i="34"/>
  <c r="P4466" i="34"/>
  <c r="P4467" i="34"/>
  <c r="P4468" i="34"/>
  <c r="P4469" i="34"/>
  <c r="P4470" i="34"/>
  <c r="P4471" i="34"/>
  <c r="P4472" i="34"/>
  <c r="P4473" i="34"/>
  <c r="P4474" i="34"/>
  <c r="P4475" i="34"/>
  <c r="P4476" i="34"/>
  <c r="P4477" i="34"/>
  <c r="P4478" i="34"/>
  <c r="P4479" i="34"/>
  <c r="P4480" i="34"/>
  <c r="P4481" i="34"/>
  <c r="P4482" i="34"/>
  <c r="P4483" i="34"/>
  <c r="P4484" i="34"/>
  <c r="P4485" i="34"/>
  <c r="P4486" i="34"/>
  <c r="P4487" i="34"/>
  <c r="P4488" i="34"/>
  <c r="P4489" i="34"/>
  <c r="P4490" i="34"/>
  <c r="P4491" i="34"/>
  <c r="P4492" i="34"/>
  <c r="P4493" i="34"/>
  <c r="P4494" i="34"/>
  <c r="P4495" i="34"/>
  <c r="P4496" i="34"/>
  <c r="P4497" i="34"/>
  <c r="P4498" i="34"/>
  <c r="P4499" i="34"/>
  <c r="P4500" i="34"/>
  <c r="P4501" i="34"/>
  <c r="P4502" i="34"/>
  <c r="P4503" i="34"/>
  <c r="P4504" i="34"/>
  <c r="P4505" i="34"/>
  <c r="P4506" i="34"/>
  <c r="P4507" i="34"/>
  <c r="P4508" i="34"/>
  <c r="P4509" i="34"/>
  <c r="P4510" i="34"/>
  <c r="P4511" i="34"/>
  <c r="P4512" i="34"/>
  <c r="P4513" i="34"/>
  <c r="P4514" i="34"/>
  <c r="P4515" i="34"/>
  <c r="P4516" i="34"/>
  <c r="P4517" i="34"/>
  <c r="P4518" i="34"/>
  <c r="P4519" i="34"/>
  <c r="P4520" i="34"/>
  <c r="P4521" i="34"/>
  <c r="P4522" i="34"/>
  <c r="P4523" i="34"/>
  <c r="P4524" i="34"/>
  <c r="P4525" i="34"/>
  <c r="P4526" i="34"/>
  <c r="P4527" i="34"/>
  <c r="P4528" i="34"/>
  <c r="P4529" i="34"/>
  <c r="P4530" i="34"/>
  <c r="P4531" i="34"/>
  <c r="P4532" i="34"/>
  <c r="P4533" i="34"/>
  <c r="P4534" i="34"/>
  <c r="P4535" i="34"/>
  <c r="P4536" i="34"/>
  <c r="P4537" i="34"/>
  <c r="P4538" i="34"/>
  <c r="P4539" i="34"/>
  <c r="P4540" i="34"/>
  <c r="P4541" i="34"/>
  <c r="P4542" i="34"/>
  <c r="P4543" i="34"/>
  <c r="P4544" i="34"/>
  <c r="P4545" i="34"/>
  <c r="P4546" i="34"/>
  <c r="P4547" i="34"/>
  <c r="P4548" i="34"/>
  <c r="P4549" i="34"/>
  <c r="P4550" i="34"/>
  <c r="P4551" i="34"/>
  <c r="P4552" i="34"/>
  <c r="P4553" i="34"/>
  <c r="P4554" i="34"/>
  <c r="P4555" i="34"/>
  <c r="P4556" i="34"/>
  <c r="P4557" i="34"/>
  <c r="P4558" i="34"/>
  <c r="P4559" i="34"/>
  <c r="P4560" i="34"/>
  <c r="P4561" i="34"/>
  <c r="P4562" i="34"/>
  <c r="P4563" i="34"/>
  <c r="P4564" i="34"/>
  <c r="P4565" i="34"/>
  <c r="P4566" i="34"/>
  <c r="P4567" i="34"/>
  <c r="P4568" i="34"/>
  <c r="P4569" i="34"/>
  <c r="P4570" i="34"/>
  <c r="P4571" i="34"/>
  <c r="P4572" i="34"/>
  <c r="P4573" i="34"/>
  <c r="P4574" i="34"/>
  <c r="P4575" i="34"/>
  <c r="P4576" i="34"/>
  <c r="P4577" i="34"/>
  <c r="P4578" i="34"/>
  <c r="P4579" i="34"/>
  <c r="P4580" i="34"/>
  <c r="P4581" i="34"/>
  <c r="P4582" i="34"/>
  <c r="P4583" i="34"/>
  <c r="P4584" i="34"/>
  <c r="P4585" i="34"/>
  <c r="P4586" i="34"/>
  <c r="P4587" i="34"/>
  <c r="P4588" i="34"/>
  <c r="P4589" i="34"/>
  <c r="P4590" i="34"/>
  <c r="P4591" i="34"/>
  <c r="P4592" i="34"/>
  <c r="P4593" i="34"/>
  <c r="P4594" i="34"/>
  <c r="P4595" i="34"/>
  <c r="P4596" i="34"/>
  <c r="P4597" i="34"/>
  <c r="P4598" i="34"/>
  <c r="P4599" i="34"/>
  <c r="P4600" i="34"/>
  <c r="P4601" i="34"/>
  <c r="P4602" i="34"/>
  <c r="P4603" i="34"/>
  <c r="P4604" i="34"/>
  <c r="P4605" i="34"/>
  <c r="P4606" i="34"/>
  <c r="P4607" i="34"/>
  <c r="P4608" i="34"/>
  <c r="P4609" i="34"/>
  <c r="P4610" i="34"/>
  <c r="P4611" i="34"/>
  <c r="P4612" i="34"/>
  <c r="P4613" i="34"/>
  <c r="P4614" i="34"/>
  <c r="P4615" i="34"/>
  <c r="P4616" i="34"/>
  <c r="P4617" i="34"/>
  <c r="P4618" i="34"/>
  <c r="P4619" i="34"/>
  <c r="P4620" i="34"/>
  <c r="P4621" i="34"/>
  <c r="P4622" i="34"/>
  <c r="P4623" i="34"/>
  <c r="P4624" i="34"/>
  <c r="P4625" i="34"/>
  <c r="P4626" i="34"/>
  <c r="P4627" i="34"/>
  <c r="P4628" i="34"/>
  <c r="P4629" i="34"/>
  <c r="P4630" i="34"/>
  <c r="P4631" i="34"/>
  <c r="P4632" i="34"/>
  <c r="P4633" i="34"/>
  <c r="P4634" i="34"/>
  <c r="P4635" i="34"/>
  <c r="P4636" i="34"/>
  <c r="P4637" i="34"/>
  <c r="P4638" i="34"/>
  <c r="P4639" i="34"/>
  <c r="P4640" i="34"/>
  <c r="P4641" i="34"/>
  <c r="P4642" i="34"/>
  <c r="P4643" i="34"/>
  <c r="P4644" i="34"/>
  <c r="P4645" i="34"/>
  <c r="P4646" i="34"/>
  <c r="P4647" i="34"/>
  <c r="P4648" i="34"/>
  <c r="P4649" i="34"/>
  <c r="P4650" i="34"/>
  <c r="P4651" i="34"/>
  <c r="P4652" i="34"/>
  <c r="P4653" i="34"/>
  <c r="P4654" i="34"/>
  <c r="P4655" i="34"/>
  <c r="P4656" i="34"/>
  <c r="P4657" i="34"/>
  <c r="P4658" i="34"/>
  <c r="P4659" i="34"/>
  <c r="P4660" i="34"/>
  <c r="P4661" i="34"/>
  <c r="P4662" i="34"/>
  <c r="P4663" i="34"/>
  <c r="P4664" i="34"/>
  <c r="P4665" i="34"/>
  <c r="P4666" i="34"/>
  <c r="P4667" i="34"/>
  <c r="P4668" i="34"/>
  <c r="P4669" i="34"/>
  <c r="P4670" i="34"/>
  <c r="P4671" i="34"/>
  <c r="P4672" i="34"/>
  <c r="P4673" i="34"/>
  <c r="P4674" i="34"/>
  <c r="P4675" i="34"/>
  <c r="P4676" i="34"/>
  <c r="P4677" i="34"/>
  <c r="P4678" i="34"/>
  <c r="P4679" i="34"/>
  <c r="P4680" i="34"/>
  <c r="P4681" i="34"/>
  <c r="P4682" i="34"/>
  <c r="P4683" i="34"/>
  <c r="P4684" i="34"/>
  <c r="P4685" i="34"/>
  <c r="P4686" i="34"/>
  <c r="P4687" i="34"/>
  <c r="P4688" i="34"/>
  <c r="P4689" i="34"/>
  <c r="P4690" i="34"/>
  <c r="P4691" i="34"/>
  <c r="P4692" i="34"/>
  <c r="P4693" i="34"/>
  <c r="P4694" i="34"/>
  <c r="P4695" i="34"/>
  <c r="P4696" i="34"/>
  <c r="P4697" i="34"/>
  <c r="P4698" i="34"/>
  <c r="P4699" i="34"/>
  <c r="P4700" i="34"/>
  <c r="P4701" i="34"/>
  <c r="P4702" i="34"/>
  <c r="P4703" i="34"/>
  <c r="P4704" i="34"/>
  <c r="P4705" i="34"/>
  <c r="P4706" i="34"/>
  <c r="P4707" i="34"/>
  <c r="P4708" i="34"/>
  <c r="P4709" i="34"/>
  <c r="P4710" i="34"/>
  <c r="P4711" i="34"/>
  <c r="P4712" i="34"/>
  <c r="P4713" i="34"/>
  <c r="P4714" i="34"/>
  <c r="P4715" i="34"/>
  <c r="P4716" i="34"/>
  <c r="P4717" i="34"/>
  <c r="P4718" i="34"/>
  <c r="P4719" i="34"/>
  <c r="P4720" i="34"/>
  <c r="P4721" i="34"/>
  <c r="P4722" i="34"/>
  <c r="P4723" i="34"/>
  <c r="P4724" i="34"/>
  <c r="P4725" i="34"/>
  <c r="P4726" i="34"/>
  <c r="P4727" i="34"/>
  <c r="P4728" i="34"/>
  <c r="P4729" i="34"/>
  <c r="P4730" i="34"/>
  <c r="P4731" i="34"/>
  <c r="P4732" i="34"/>
  <c r="P4733" i="34"/>
  <c r="P4734" i="34"/>
  <c r="P4735" i="34"/>
  <c r="P4736" i="34"/>
  <c r="P4737" i="34"/>
  <c r="P4738" i="34"/>
  <c r="P4739" i="34"/>
  <c r="P4740" i="34"/>
  <c r="P4741" i="34"/>
  <c r="P4742" i="34"/>
  <c r="P4743" i="34"/>
  <c r="P4744" i="34"/>
  <c r="P4745" i="34"/>
  <c r="P4746" i="34"/>
  <c r="P4747" i="34"/>
  <c r="P4748" i="34"/>
  <c r="P4749" i="34"/>
  <c r="P4750" i="34"/>
  <c r="P4751" i="34"/>
  <c r="P4752" i="34"/>
  <c r="P4753" i="34"/>
  <c r="P4754" i="34"/>
  <c r="P4755" i="34"/>
  <c r="P4756" i="34"/>
  <c r="P4757" i="34"/>
  <c r="P4758" i="34"/>
  <c r="P4759" i="34"/>
  <c r="P4760" i="34"/>
  <c r="P4761" i="34"/>
  <c r="P4762" i="34"/>
  <c r="P4763" i="34"/>
  <c r="P4764" i="34"/>
  <c r="P4765" i="34"/>
  <c r="P4766" i="34"/>
  <c r="P4767" i="34"/>
  <c r="P4768" i="34"/>
  <c r="P4769" i="34"/>
  <c r="P4770" i="34"/>
  <c r="P4771" i="34"/>
  <c r="P4772" i="34"/>
  <c r="P4773" i="34"/>
  <c r="P4774" i="34"/>
  <c r="P4775" i="34"/>
  <c r="P4776" i="34"/>
  <c r="P4777" i="34"/>
  <c r="P4778" i="34"/>
  <c r="P4779" i="34"/>
  <c r="P4780" i="34"/>
  <c r="P4781" i="34"/>
  <c r="P4782" i="34"/>
  <c r="P4783" i="34"/>
  <c r="P4784" i="34"/>
  <c r="P4785" i="34"/>
  <c r="P4786" i="34"/>
  <c r="P4787" i="34"/>
  <c r="P4788" i="34"/>
  <c r="P4789" i="34"/>
  <c r="P4790" i="34"/>
  <c r="P4791" i="34"/>
  <c r="P4792" i="34"/>
  <c r="P4793" i="34"/>
  <c r="P4794" i="34"/>
  <c r="P4795" i="34"/>
  <c r="P4796" i="34"/>
  <c r="P4797" i="34"/>
  <c r="P4798" i="34"/>
  <c r="P4799" i="34"/>
  <c r="P4800" i="34"/>
  <c r="P4801" i="34"/>
  <c r="P4802" i="34"/>
  <c r="P4803" i="34"/>
  <c r="P4804" i="34"/>
  <c r="P4805" i="34"/>
  <c r="P4806" i="34"/>
  <c r="P4807" i="34"/>
  <c r="P4808" i="34"/>
  <c r="P4809" i="34"/>
  <c r="P4810" i="34"/>
  <c r="P4811" i="34"/>
  <c r="P4812" i="34"/>
  <c r="P4813" i="34"/>
  <c r="P4814" i="34"/>
  <c r="P4815" i="34"/>
  <c r="P4816" i="34"/>
  <c r="P4817" i="34"/>
  <c r="P4818" i="34"/>
  <c r="P4819" i="34"/>
  <c r="P4820" i="34"/>
  <c r="P4821" i="34"/>
  <c r="P4822" i="34"/>
  <c r="P4823" i="34"/>
  <c r="P4824" i="34"/>
  <c r="P4825" i="34"/>
  <c r="P4826" i="34"/>
  <c r="P4827" i="34"/>
  <c r="P4828" i="34"/>
  <c r="P4829" i="34"/>
  <c r="P4830" i="34"/>
  <c r="P4831" i="34"/>
  <c r="P4832" i="34"/>
  <c r="P4833" i="34"/>
  <c r="P4834" i="34"/>
  <c r="P4835" i="34"/>
  <c r="P4836" i="34"/>
  <c r="P4837" i="34"/>
  <c r="P4838" i="34"/>
  <c r="P4839" i="34"/>
  <c r="P4840" i="34"/>
  <c r="P4841" i="34"/>
  <c r="P4842" i="34"/>
  <c r="P4843" i="34"/>
  <c r="P4844" i="34"/>
  <c r="P4845" i="34"/>
  <c r="P4846" i="34"/>
  <c r="P4847" i="34"/>
  <c r="P4848" i="34"/>
  <c r="P4849" i="34"/>
  <c r="P4850" i="34"/>
  <c r="P4851" i="34"/>
  <c r="P4852" i="34"/>
  <c r="P4853" i="34"/>
  <c r="P4854" i="34"/>
  <c r="P4855" i="34"/>
  <c r="P4856" i="34"/>
  <c r="P4857" i="34"/>
  <c r="P4858" i="34"/>
  <c r="P4859" i="34"/>
  <c r="P4860" i="34"/>
  <c r="P4861" i="34"/>
  <c r="P4862" i="34"/>
  <c r="P4863" i="34"/>
  <c r="P4864" i="34"/>
  <c r="P4865" i="34"/>
  <c r="P4866" i="34"/>
  <c r="P4867" i="34"/>
  <c r="P4868" i="34"/>
  <c r="P4869" i="34"/>
  <c r="P4870" i="34"/>
  <c r="P4871" i="34"/>
  <c r="P4872" i="34"/>
  <c r="P4873" i="34"/>
  <c r="P4874" i="34"/>
  <c r="P4875" i="34"/>
  <c r="P4876" i="34"/>
  <c r="P4877" i="34"/>
  <c r="P4878" i="34"/>
  <c r="P4879" i="34"/>
  <c r="P4880" i="34"/>
  <c r="P4881" i="34"/>
  <c r="P4882" i="34"/>
  <c r="P4883" i="34"/>
  <c r="P4884" i="34"/>
  <c r="P4885" i="34"/>
  <c r="P4886" i="34"/>
  <c r="P4887" i="34"/>
  <c r="P4888" i="34"/>
  <c r="P4889" i="34"/>
  <c r="P4890" i="34"/>
  <c r="P4891" i="34"/>
  <c r="P4892" i="34"/>
  <c r="P4893" i="34"/>
  <c r="P4894" i="34"/>
  <c r="P4895" i="34"/>
  <c r="P4896" i="34"/>
  <c r="P4897" i="34"/>
  <c r="P4898" i="34"/>
  <c r="P4899" i="34"/>
  <c r="P4900" i="34"/>
  <c r="P4901" i="34"/>
  <c r="P4902" i="34"/>
  <c r="P4903" i="34"/>
  <c r="P4904" i="34"/>
  <c r="P4905" i="34"/>
  <c r="P4906" i="34"/>
  <c r="P4907" i="34"/>
  <c r="P4908" i="34"/>
  <c r="P4909" i="34"/>
  <c r="P4910" i="34"/>
  <c r="P4911" i="34"/>
  <c r="P4912" i="34"/>
  <c r="P4913" i="34"/>
  <c r="P4914" i="34"/>
  <c r="P4915" i="34"/>
  <c r="P4916" i="34"/>
  <c r="P4917" i="34"/>
  <c r="P4918" i="34"/>
  <c r="P4919" i="34"/>
  <c r="P4920" i="34"/>
  <c r="P4921" i="34"/>
  <c r="P4922" i="34"/>
  <c r="P4923" i="34"/>
  <c r="P4924" i="34"/>
  <c r="P4925" i="34"/>
  <c r="P4926" i="34"/>
  <c r="P4927" i="34"/>
  <c r="P4928" i="34"/>
  <c r="P4929" i="34"/>
  <c r="P4930" i="34"/>
  <c r="P4931" i="34"/>
  <c r="P4932" i="34"/>
  <c r="P4933" i="34"/>
  <c r="P4934" i="34"/>
  <c r="P4935" i="34"/>
  <c r="P4936" i="34"/>
  <c r="P4937" i="34"/>
  <c r="P4938" i="34"/>
  <c r="P4939" i="34"/>
  <c r="P4940" i="34"/>
  <c r="P4941" i="34"/>
  <c r="P4942" i="34"/>
  <c r="P4943" i="34"/>
  <c r="P4944" i="34"/>
  <c r="P4945" i="34"/>
  <c r="P4946" i="34"/>
  <c r="P4947" i="34"/>
  <c r="P4948" i="34"/>
  <c r="P4949" i="34"/>
  <c r="P4950" i="34"/>
  <c r="P4951" i="34"/>
  <c r="P4952" i="34"/>
  <c r="P4953" i="34"/>
  <c r="P4954" i="34"/>
  <c r="P4955" i="34"/>
  <c r="P4956" i="34"/>
  <c r="P4957" i="34"/>
  <c r="P4958" i="34"/>
  <c r="P4959" i="34"/>
  <c r="P4960" i="34"/>
  <c r="P4961" i="34"/>
  <c r="P4962" i="34"/>
  <c r="P4963" i="34"/>
  <c r="P4964" i="34"/>
  <c r="P4965" i="34"/>
  <c r="P4966" i="34"/>
  <c r="P4967" i="34"/>
  <c r="P4968" i="34"/>
  <c r="P4969" i="34"/>
  <c r="P4970" i="34"/>
  <c r="P4971" i="34"/>
  <c r="P4972" i="34"/>
  <c r="P4973" i="34"/>
  <c r="P4974" i="34"/>
  <c r="P4975" i="34"/>
  <c r="P4976" i="34"/>
  <c r="P4977" i="34"/>
  <c r="P4978" i="34"/>
  <c r="P4979" i="34"/>
  <c r="P4980" i="34"/>
  <c r="P4981" i="34"/>
  <c r="P4982" i="34"/>
  <c r="P4983" i="34"/>
  <c r="P4984" i="34"/>
  <c r="P4985" i="34"/>
  <c r="P4986" i="34"/>
  <c r="P4987" i="34"/>
  <c r="P4988" i="34"/>
  <c r="P4989" i="34"/>
  <c r="P4990" i="34"/>
  <c r="P4991" i="34"/>
  <c r="P4992" i="34"/>
  <c r="P4993" i="34"/>
  <c r="P4994" i="34"/>
  <c r="P4995" i="34"/>
  <c r="P4996" i="34"/>
  <c r="P4997" i="34"/>
  <c r="P4998" i="34"/>
  <c r="P4999" i="34"/>
  <c r="P5000" i="34"/>
  <c r="P5001" i="34"/>
  <c r="P5002" i="34"/>
  <c r="P5003" i="34"/>
  <c r="P5004" i="34"/>
  <c r="P5005" i="34"/>
  <c r="P5006" i="34"/>
  <c r="P5007" i="34"/>
  <c r="P5008" i="34"/>
  <c r="P5009" i="34"/>
  <c r="P5010" i="34"/>
  <c r="P5011" i="34"/>
  <c r="P5012" i="34"/>
  <c r="P5013" i="34"/>
  <c r="P5014" i="34"/>
  <c r="P5015" i="34"/>
  <c r="P5016" i="34"/>
  <c r="P5017" i="34"/>
  <c r="P5018" i="34"/>
  <c r="P5019" i="34"/>
  <c r="P5020" i="34"/>
  <c r="P5021" i="34"/>
  <c r="P5022" i="34"/>
  <c r="P5023" i="34"/>
  <c r="P5024" i="34"/>
  <c r="P5025" i="34"/>
  <c r="P5026" i="34"/>
  <c r="P5027" i="34"/>
  <c r="P5028" i="34"/>
  <c r="P5029" i="34"/>
  <c r="P5030" i="34"/>
  <c r="P5031" i="34"/>
  <c r="P5032" i="34"/>
  <c r="P5033" i="34"/>
  <c r="P5034" i="34"/>
  <c r="P5035" i="34"/>
  <c r="P5036" i="34"/>
  <c r="P5037" i="34"/>
  <c r="P5038" i="34"/>
  <c r="P5039" i="34"/>
  <c r="P5040" i="34"/>
  <c r="P5041" i="34"/>
  <c r="P5042" i="34"/>
  <c r="P5043" i="34"/>
  <c r="P5044" i="34"/>
  <c r="P5045" i="34"/>
  <c r="P5046" i="34"/>
  <c r="P5047" i="34"/>
  <c r="P5048" i="34"/>
  <c r="P5049" i="34"/>
  <c r="P5050" i="34"/>
  <c r="P5051" i="34"/>
  <c r="P5052" i="34"/>
  <c r="P5053" i="34"/>
  <c r="P5054" i="34"/>
  <c r="P5055" i="34"/>
  <c r="P5056" i="34"/>
  <c r="P5057" i="34"/>
  <c r="P5058" i="34"/>
  <c r="P5059" i="34"/>
  <c r="P5060" i="34"/>
  <c r="P5061" i="34"/>
  <c r="P5062" i="34"/>
  <c r="P5063" i="34"/>
  <c r="P5064" i="34"/>
  <c r="P5065" i="34"/>
  <c r="P5066" i="34"/>
  <c r="P5067" i="34"/>
  <c r="P5068" i="34"/>
  <c r="P5069" i="34"/>
  <c r="P5070" i="34"/>
  <c r="P5071" i="34"/>
  <c r="P5072" i="34"/>
  <c r="P5073" i="34"/>
  <c r="P5074" i="34"/>
  <c r="P5075" i="34"/>
  <c r="P5076" i="34"/>
  <c r="P5077" i="34"/>
  <c r="P5078" i="34"/>
  <c r="P5079" i="34"/>
  <c r="P5080" i="34"/>
  <c r="P5081" i="34"/>
  <c r="P5082" i="34"/>
  <c r="P5083" i="34"/>
  <c r="P5084" i="34"/>
  <c r="P5085" i="34"/>
  <c r="P5086" i="34"/>
  <c r="P5087" i="34"/>
  <c r="P5088" i="34"/>
  <c r="P5089" i="34"/>
  <c r="P5090" i="34"/>
  <c r="P5091" i="34"/>
  <c r="P5092" i="34"/>
  <c r="P5093" i="34"/>
  <c r="P5094" i="34"/>
  <c r="P5095" i="34"/>
  <c r="P5096" i="34"/>
  <c r="P5097" i="34"/>
  <c r="P5098" i="34"/>
  <c r="P5099" i="34"/>
  <c r="P5100" i="34"/>
  <c r="P5101" i="34"/>
  <c r="P5102" i="34"/>
  <c r="P5103" i="34"/>
  <c r="P5104" i="34"/>
  <c r="P5105" i="34"/>
  <c r="P5106" i="34"/>
  <c r="P5107" i="34"/>
  <c r="P5108" i="34"/>
  <c r="P5109" i="34"/>
  <c r="P5110" i="34"/>
  <c r="P5111" i="34"/>
  <c r="P5112" i="34"/>
  <c r="P5113" i="34"/>
  <c r="P5114" i="34"/>
  <c r="P5115" i="34"/>
  <c r="P5116" i="34"/>
  <c r="P5117" i="34"/>
  <c r="P5118" i="34"/>
  <c r="P5119" i="34"/>
  <c r="P5120" i="34"/>
  <c r="P5121" i="34"/>
  <c r="P5122" i="34"/>
  <c r="P5123" i="34"/>
  <c r="P5124" i="34"/>
  <c r="P5125" i="34"/>
  <c r="P5126" i="34"/>
  <c r="P5127" i="34"/>
  <c r="P5128" i="34"/>
  <c r="P5129" i="34"/>
  <c r="P5130" i="34"/>
  <c r="P5131" i="34"/>
  <c r="P5132" i="34"/>
  <c r="P5133" i="34"/>
  <c r="P5134" i="34"/>
  <c r="P5135" i="34"/>
  <c r="P5136" i="34"/>
  <c r="P5137" i="34"/>
  <c r="P5138" i="34"/>
  <c r="P5139" i="34"/>
  <c r="P5140" i="34"/>
  <c r="P5141" i="34"/>
  <c r="P5142" i="34"/>
  <c r="P5143" i="34"/>
  <c r="P5144" i="34"/>
  <c r="P5145" i="34"/>
  <c r="P5146" i="34"/>
  <c r="P5147" i="34"/>
  <c r="P5148" i="34"/>
  <c r="P5149" i="34"/>
  <c r="P5150" i="34"/>
  <c r="P5151" i="34"/>
  <c r="P5152" i="34"/>
  <c r="P5153" i="34"/>
  <c r="P5154" i="34"/>
  <c r="P5155" i="34"/>
  <c r="P5156" i="34"/>
  <c r="P5157" i="34"/>
  <c r="P5158" i="34"/>
  <c r="P5159" i="34"/>
  <c r="P5160" i="34"/>
  <c r="P5161" i="34"/>
  <c r="P5162" i="34"/>
  <c r="P5163" i="34"/>
  <c r="P5164" i="34"/>
  <c r="P5165" i="34"/>
  <c r="P5166" i="34"/>
  <c r="P5167" i="34"/>
  <c r="P5168" i="34"/>
  <c r="P5169" i="34"/>
  <c r="P5170" i="34"/>
  <c r="P5171" i="34"/>
  <c r="P5172" i="34"/>
  <c r="P5173" i="34"/>
  <c r="P5174" i="34"/>
  <c r="P5175" i="34"/>
  <c r="P5176" i="34"/>
  <c r="P5177" i="34"/>
  <c r="P5178" i="34"/>
  <c r="P5179" i="34"/>
  <c r="P5180" i="34"/>
  <c r="P5181" i="34"/>
  <c r="P5182" i="34"/>
  <c r="P5183" i="34"/>
  <c r="P5184" i="34"/>
  <c r="P5185" i="34"/>
  <c r="P5186" i="34"/>
  <c r="P5187" i="34"/>
  <c r="P5188" i="34"/>
  <c r="P5189" i="34"/>
  <c r="P5190" i="34"/>
  <c r="P5191" i="34"/>
  <c r="P5192" i="34"/>
  <c r="P5193" i="34"/>
  <c r="P5194" i="34"/>
  <c r="P5195" i="34"/>
  <c r="P5196" i="34"/>
  <c r="P5197" i="34"/>
  <c r="P5198" i="34"/>
  <c r="P5199" i="34"/>
  <c r="P5200" i="34"/>
  <c r="P5201" i="34"/>
  <c r="P5202" i="34"/>
  <c r="P5203" i="34"/>
  <c r="P5204" i="34"/>
  <c r="P5205" i="34"/>
  <c r="P5206" i="34"/>
  <c r="P5207" i="34"/>
  <c r="P5208" i="34"/>
  <c r="P5209" i="34"/>
  <c r="P5210" i="34"/>
  <c r="P5211" i="34"/>
  <c r="P5212" i="34"/>
  <c r="P5213" i="34"/>
  <c r="P5214" i="34"/>
  <c r="P5215" i="34"/>
  <c r="P5216" i="34"/>
  <c r="P5217" i="34"/>
  <c r="P5218" i="34"/>
  <c r="P5219" i="34"/>
  <c r="P5220" i="34"/>
  <c r="P5221" i="34"/>
  <c r="P5222" i="34"/>
  <c r="P5223" i="34"/>
  <c r="P5224" i="34"/>
  <c r="P5225" i="34"/>
  <c r="P5226" i="34"/>
  <c r="P5227" i="34"/>
  <c r="P5228" i="34"/>
  <c r="P5229" i="34"/>
  <c r="P5230" i="34"/>
  <c r="P5231" i="34"/>
  <c r="P5232" i="34"/>
  <c r="P5233" i="34"/>
  <c r="P5234" i="34"/>
  <c r="P5235" i="34"/>
  <c r="P5236" i="34"/>
  <c r="P5237" i="34"/>
  <c r="P5238" i="34"/>
  <c r="P5239" i="34"/>
  <c r="P5240" i="34"/>
  <c r="P5241" i="34"/>
  <c r="P5242" i="34"/>
  <c r="P5243" i="34"/>
  <c r="P5244" i="34"/>
  <c r="P5245" i="34"/>
  <c r="P5246" i="34"/>
  <c r="P5247" i="34"/>
  <c r="P5248" i="34"/>
  <c r="P5249" i="34"/>
  <c r="P5250" i="34"/>
  <c r="P5251" i="34"/>
  <c r="P5252" i="34"/>
  <c r="P5253" i="34"/>
  <c r="P5254" i="34"/>
  <c r="P5255" i="34"/>
  <c r="P5256" i="34"/>
  <c r="P5257" i="34"/>
  <c r="P5258" i="34"/>
  <c r="P5259" i="34"/>
  <c r="P5260" i="34"/>
  <c r="P5261" i="34"/>
  <c r="P5262" i="34"/>
  <c r="P5263" i="34"/>
  <c r="P5264" i="34"/>
  <c r="P5265" i="34"/>
  <c r="P5266" i="34"/>
  <c r="P5267" i="34"/>
  <c r="P5268" i="34"/>
  <c r="P5269" i="34"/>
  <c r="P5270" i="34"/>
  <c r="P5271" i="34"/>
  <c r="P5272" i="34"/>
  <c r="P5273" i="34"/>
  <c r="P5274" i="34"/>
  <c r="P5275" i="34"/>
  <c r="P5276" i="34"/>
  <c r="P5277" i="34"/>
  <c r="P5278" i="34"/>
  <c r="P5279" i="34"/>
  <c r="P5280" i="34"/>
  <c r="P5281" i="34"/>
  <c r="P5282" i="34"/>
  <c r="P5283" i="34"/>
  <c r="P5284" i="34"/>
  <c r="P5285" i="34"/>
  <c r="P5286" i="34"/>
  <c r="P5287" i="34"/>
  <c r="P5288" i="34"/>
  <c r="P5289" i="34"/>
  <c r="P5290" i="34"/>
  <c r="P5291" i="34"/>
  <c r="P5292" i="34"/>
  <c r="P5293" i="34"/>
  <c r="P5294" i="34"/>
  <c r="P5295" i="34"/>
  <c r="P5296" i="34"/>
  <c r="P5297" i="34"/>
  <c r="P5298" i="34"/>
  <c r="P5299" i="34"/>
  <c r="P5300" i="34"/>
  <c r="P5301" i="34"/>
  <c r="P5302" i="34"/>
  <c r="P5303" i="34"/>
  <c r="P5304" i="34"/>
  <c r="P5305" i="34"/>
  <c r="P5306" i="34"/>
  <c r="P5307" i="34"/>
  <c r="P5308" i="34"/>
  <c r="P5309" i="34"/>
  <c r="P5310" i="34"/>
  <c r="P5311" i="34"/>
  <c r="P5312" i="34"/>
  <c r="P5313" i="34"/>
  <c r="P5314" i="34"/>
  <c r="P5315" i="34"/>
  <c r="P5316" i="34"/>
  <c r="P5317" i="34"/>
  <c r="P5318" i="34"/>
  <c r="P5319" i="34"/>
  <c r="P5320" i="34"/>
  <c r="P5321" i="34"/>
  <c r="P5322" i="34"/>
  <c r="P5323" i="34"/>
  <c r="P5324" i="34"/>
  <c r="P5325" i="34"/>
  <c r="P5326" i="34"/>
  <c r="P5327" i="34"/>
  <c r="P5328" i="34"/>
  <c r="P5329" i="34"/>
  <c r="P5330" i="34"/>
  <c r="P5331" i="34"/>
  <c r="P5332" i="34"/>
  <c r="P5333" i="34"/>
  <c r="P5334" i="34"/>
  <c r="P5335" i="34"/>
  <c r="P5336" i="34"/>
  <c r="P5337" i="34"/>
  <c r="P5338" i="34"/>
  <c r="P5339" i="34"/>
  <c r="P5340" i="34"/>
  <c r="P5341" i="34"/>
  <c r="P5342" i="34"/>
  <c r="P5343" i="34"/>
  <c r="P5344" i="34"/>
  <c r="P5345" i="34"/>
  <c r="P5346" i="34"/>
  <c r="P5347" i="34"/>
  <c r="P5348" i="34"/>
  <c r="P5349" i="34"/>
  <c r="P5350" i="34"/>
  <c r="P5351" i="34"/>
  <c r="P5352" i="34"/>
  <c r="P5353" i="34"/>
  <c r="P5354" i="34"/>
  <c r="P5355" i="34"/>
  <c r="P5356" i="34"/>
  <c r="P5357" i="34"/>
  <c r="P5358" i="34"/>
  <c r="P5359" i="34"/>
  <c r="P5360" i="34"/>
  <c r="P5361" i="34"/>
  <c r="P5362" i="34"/>
  <c r="P5363" i="34"/>
  <c r="P5364" i="34"/>
  <c r="P5365" i="34"/>
  <c r="P5366" i="34"/>
  <c r="P5367" i="34"/>
  <c r="P5368" i="34"/>
  <c r="P5369" i="34"/>
  <c r="P5370" i="34"/>
  <c r="P5371" i="34"/>
  <c r="P5372" i="34"/>
  <c r="P5373" i="34"/>
  <c r="P5374" i="34"/>
  <c r="P5375" i="34"/>
  <c r="P5376" i="34"/>
  <c r="P5377" i="34"/>
  <c r="P5378" i="34"/>
  <c r="P5379" i="34"/>
  <c r="P5380" i="34"/>
  <c r="P5381" i="34"/>
  <c r="P5382" i="34"/>
  <c r="P5383" i="34"/>
  <c r="P5384" i="34"/>
  <c r="P5385" i="34"/>
  <c r="P5386" i="34"/>
  <c r="P5387" i="34"/>
  <c r="P5388" i="34"/>
  <c r="P5389" i="34"/>
  <c r="P5390" i="34"/>
  <c r="P5391" i="34"/>
  <c r="P5392" i="34"/>
  <c r="P5393" i="34"/>
  <c r="P5394" i="34"/>
  <c r="P5395" i="34"/>
  <c r="P5396" i="34"/>
  <c r="P5397" i="34"/>
  <c r="P5398" i="34"/>
  <c r="P5399" i="34"/>
  <c r="P5400" i="34"/>
  <c r="P5401" i="34"/>
  <c r="P5402" i="34"/>
  <c r="P5403" i="34"/>
  <c r="P5404" i="34"/>
  <c r="P5405" i="34"/>
  <c r="P5406" i="34"/>
  <c r="P5407" i="34"/>
  <c r="P5408" i="34"/>
  <c r="P5409" i="34"/>
  <c r="P5410" i="34"/>
  <c r="P5411" i="34"/>
  <c r="P5412" i="34"/>
  <c r="P5413" i="34"/>
  <c r="P5414" i="34"/>
  <c r="P5415" i="34"/>
  <c r="P5416" i="34"/>
  <c r="P5417" i="34"/>
  <c r="P5418" i="34"/>
  <c r="P5419" i="34"/>
  <c r="P5420" i="34"/>
  <c r="P5421" i="34"/>
  <c r="P5422" i="34"/>
  <c r="P5423" i="34"/>
  <c r="P5424" i="34"/>
  <c r="P5425" i="34"/>
  <c r="P5426" i="34"/>
  <c r="P5427" i="34"/>
  <c r="P5428" i="34"/>
  <c r="P5429" i="34"/>
  <c r="P5430" i="34"/>
  <c r="P5431" i="34"/>
  <c r="P5432" i="34"/>
  <c r="P5433" i="34"/>
  <c r="P5434" i="34"/>
  <c r="P5435" i="34"/>
  <c r="P5436" i="34"/>
  <c r="P5437" i="34"/>
  <c r="P5438" i="34"/>
  <c r="P5439" i="34"/>
  <c r="P5440" i="34"/>
  <c r="P5441" i="34"/>
  <c r="P5442" i="34"/>
  <c r="P5443" i="34"/>
  <c r="P5444" i="34"/>
  <c r="P5445" i="34"/>
  <c r="P5446" i="34"/>
  <c r="P5447" i="34"/>
  <c r="P5448" i="34"/>
  <c r="P5449" i="34"/>
  <c r="P5450" i="34"/>
  <c r="P5451" i="34"/>
  <c r="P5452" i="34"/>
  <c r="P5453" i="34"/>
  <c r="P5454" i="34"/>
  <c r="P5455" i="34"/>
  <c r="P5456" i="34"/>
  <c r="P5457" i="34"/>
  <c r="P5458" i="34"/>
  <c r="P5459" i="34"/>
  <c r="P5460" i="34"/>
  <c r="P5461" i="34"/>
  <c r="P5462" i="34"/>
  <c r="P5463" i="34"/>
  <c r="P5464" i="34"/>
  <c r="P5465" i="34"/>
  <c r="P5466" i="34"/>
  <c r="P5467" i="34"/>
  <c r="P5468" i="34"/>
  <c r="P5469" i="34"/>
  <c r="P5470" i="34"/>
  <c r="P5471" i="34"/>
  <c r="P5472" i="34"/>
  <c r="P5473" i="34"/>
  <c r="P5474" i="34"/>
  <c r="P5475" i="34"/>
  <c r="P5476" i="34"/>
  <c r="P5477" i="34"/>
  <c r="P5478" i="34"/>
  <c r="P5479" i="34"/>
  <c r="P5480" i="34"/>
  <c r="P5481" i="34"/>
  <c r="P5482" i="34"/>
  <c r="P5483" i="34"/>
  <c r="P5484" i="34"/>
  <c r="P5485" i="34"/>
  <c r="P5486" i="34"/>
  <c r="P5487" i="34"/>
  <c r="P5488" i="34"/>
  <c r="P5489" i="34"/>
  <c r="P5490" i="34"/>
  <c r="P5491" i="34"/>
  <c r="P5492" i="34"/>
  <c r="P5493" i="34"/>
  <c r="P5494" i="34"/>
  <c r="P5495" i="34"/>
  <c r="P5496" i="34"/>
  <c r="P5497" i="34"/>
  <c r="P5498" i="34"/>
  <c r="P5499" i="34"/>
  <c r="P5500" i="34"/>
  <c r="P5501" i="34"/>
  <c r="P5502" i="34"/>
  <c r="P5503" i="34"/>
  <c r="P5504" i="34"/>
  <c r="P5505" i="34"/>
  <c r="P5506" i="34"/>
  <c r="P5507" i="34"/>
  <c r="P5508" i="34"/>
  <c r="P5509" i="34"/>
  <c r="P5510" i="34"/>
  <c r="P5511" i="34"/>
  <c r="P5512" i="34"/>
  <c r="P5513" i="34"/>
  <c r="P5514" i="34"/>
  <c r="P5515" i="34"/>
  <c r="P5516" i="34"/>
  <c r="P5517" i="34"/>
  <c r="P5518" i="34"/>
  <c r="P5519" i="34"/>
  <c r="P5520" i="34"/>
  <c r="P5521" i="34"/>
  <c r="P5522" i="34"/>
  <c r="P5523" i="34"/>
  <c r="P5524" i="34"/>
  <c r="P5525" i="34"/>
  <c r="P5526" i="34"/>
  <c r="P5527" i="34"/>
  <c r="P5528" i="34"/>
  <c r="P5529" i="34"/>
  <c r="P5530" i="34"/>
  <c r="P5531" i="34"/>
  <c r="P5532" i="34"/>
  <c r="P5533" i="34"/>
  <c r="P5534" i="34"/>
  <c r="P5535" i="34"/>
  <c r="P5536" i="34"/>
  <c r="P5537" i="34"/>
  <c r="P5538" i="34"/>
  <c r="P5539" i="34"/>
  <c r="P5540" i="34"/>
  <c r="P5541" i="34"/>
  <c r="P5542" i="34"/>
  <c r="P5543" i="34"/>
  <c r="P5544" i="34"/>
  <c r="P5545" i="34"/>
  <c r="P5546" i="34"/>
  <c r="P5547" i="34"/>
  <c r="P5548" i="34"/>
  <c r="P5549" i="34"/>
  <c r="P5550" i="34"/>
  <c r="P5551" i="34"/>
  <c r="P5552" i="34"/>
  <c r="P5553" i="34"/>
  <c r="P5554" i="34"/>
  <c r="P5555" i="34"/>
  <c r="P5556" i="34"/>
  <c r="P5557" i="34"/>
  <c r="P5558" i="34"/>
  <c r="P5559" i="34"/>
  <c r="P5560" i="34"/>
  <c r="P5561" i="34"/>
  <c r="P5562" i="34"/>
  <c r="P5563" i="34"/>
  <c r="P5564" i="34"/>
  <c r="P5565" i="34"/>
  <c r="P5566" i="34"/>
  <c r="P5567" i="34"/>
  <c r="P5568" i="34"/>
  <c r="P5569" i="34"/>
  <c r="P5570" i="34"/>
  <c r="P5571" i="34"/>
  <c r="P5572" i="34"/>
  <c r="P5573" i="34"/>
  <c r="P5574" i="34"/>
  <c r="P5575" i="34"/>
  <c r="P5576" i="34"/>
  <c r="P5577" i="34"/>
  <c r="P5578" i="34"/>
  <c r="P5579" i="34"/>
  <c r="P5580" i="34"/>
  <c r="P5581" i="34"/>
  <c r="P5582" i="34"/>
  <c r="P5583" i="34"/>
  <c r="P5584" i="34"/>
  <c r="P5585" i="34"/>
  <c r="P5586" i="34"/>
  <c r="P5587" i="34"/>
  <c r="P5588" i="34"/>
  <c r="P5589" i="34"/>
  <c r="P5590" i="34"/>
  <c r="P5591" i="34"/>
  <c r="P5592" i="34"/>
  <c r="P5593" i="34"/>
  <c r="P5594" i="34"/>
  <c r="P5595" i="34"/>
  <c r="P5596" i="34"/>
  <c r="P5597" i="34"/>
  <c r="P5598" i="34"/>
  <c r="P5599" i="34"/>
  <c r="P5600" i="34"/>
  <c r="P5601" i="34"/>
  <c r="P5602" i="34"/>
  <c r="P5603" i="34"/>
  <c r="P5604" i="34"/>
  <c r="P5605" i="34"/>
  <c r="P5606" i="34"/>
  <c r="P5607" i="34"/>
  <c r="P5608" i="34"/>
  <c r="P5609" i="34"/>
  <c r="P5610" i="34"/>
  <c r="P5611" i="34"/>
  <c r="P5612" i="34"/>
  <c r="P5613" i="34"/>
  <c r="P5614" i="34"/>
  <c r="P5615" i="34"/>
  <c r="P5616" i="34"/>
  <c r="P5617" i="34"/>
  <c r="P5618" i="34"/>
  <c r="P5619" i="34"/>
  <c r="P5620" i="34"/>
  <c r="P5621" i="34"/>
  <c r="P5622" i="34"/>
  <c r="P5623" i="34"/>
  <c r="P5624" i="34"/>
  <c r="P5625" i="34"/>
  <c r="P5626" i="34"/>
  <c r="P5627" i="34"/>
  <c r="P5628" i="34"/>
  <c r="P5629" i="34"/>
  <c r="P5630" i="34"/>
  <c r="P5631" i="34"/>
  <c r="P5632" i="34"/>
  <c r="P5633" i="34"/>
  <c r="P5634" i="34"/>
  <c r="P5635" i="34"/>
  <c r="P5636" i="34"/>
  <c r="P5637" i="34"/>
  <c r="P5638" i="34"/>
  <c r="P5639" i="34"/>
  <c r="P5640" i="34"/>
  <c r="P5641" i="34"/>
  <c r="P5642" i="34"/>
  <c r="P5643" i="34"/>
  <c r="P5644" i="34"/>
  <c r="P5645" i="34"/>
  <c r="P5646" i="34"/>
  <c r="P5647" i="34"/>
  <c r="P5648" i="34"/>
  <c r="P5649" i="34"/>
  <c r="P5650" i="34"/>
  <c r="P5651" i="34"/>
  <c r="P5652" i="34"/>
  <c r="P5653" i="34"/>
  <c r="P5654" i="34"/>
  <c r="P5655" i="34"/>
  <c r="P5656" i="34"/>
  <c r="P5657" i="34"/>
  <c r="P5658" i="34"/>
  <c r="P5659" i="34"/>
  <c r="P5660" i="34"/>
  <c r="P5661" i="34"/>
  <c r="P5662" i="34"/>
  <c r="P5663" i="34"/>
  <c r="P5664" i="34"/>
  <c r="P5665" i="34"/>
  <c r="P5666" i="34"/>
  <c r="P5667" i="34"/>
  <c r="P5668" i="34"/>
  <c r="P5669" i="34"/>
  <c r="P5670" i="34"/>
  <c r="P5671" i="34"/>
  <c r="P5672" i="34"/>
  <c r="P5673" i="34"/>
  <c r="P5674" i="34"/>
  <c r="P5675" i="34"/>
  <c r="P5676" i="34"/>
  <c r="P5677" i="34"/>
  <c r="P5678" i="34"/>
  <c r="P5679" i="34"/>
  <c r="P5680" i="34"/>
  <c r="P5681" i="34"/>
  <c r="P5682" i="34"/>
  <c r="P5683" i="34"/>
  <c r="P5684" i="34"/>
  <c r="P5685" i="34"/>
  <c r="P5686" i="34"/>
  <c r="P5687" i="34"/>
  <c r="P5688" i="34"/>
  <c r="P5689" i="34"/>
  <c r="P5690" i="34"/>
  <c r="P5691" i="34"/>
  <c r="P5692" i="34"/>
  <c r="P5693" i="34"/>
  <c r="P5694" i="34"/>
  <c r="P5695" i="34"/>
  <c r="P5696" i="34"/>
  <c r="P5697" i="34"/>
  <c r="P5698" i="34"/>
  <c r="P5699" i="34"/>
  <c r="P5700" i="34"/>
  <c r="P5701" i="34"/>
  <c r="P5702" i="34"/>
  <c r="P5703" i="34"/>
  <c r="P5704" i="34"/>
  <c r="P5705" i="34"/>
  <c r="P5706" i="34"/>
  <c r="P5707" i="34"/>
  <c r="P5708" i="34"/>
  <c r="P5709" i="34"/>
  <c r="P5710" i="34"/>
  <c r="P5711" i="34"/>
  <c r="P5712" i="34"/>
  <c r="P5713" i="34"/>
  <c r="P5714" i="34"/>
  <c r="P5715" i="34"/>
  <c r="P5716" i="34"/>
  <c r="P5717" i="34"/>
  <c r="P5718" i="34"/>
  <c r="P5719" i="34"/>
  <c r="P5720" i="34"/>
  <c r="P5721" i="34"/>
  <c r="P5722" i="34"/>
  <c r="P5723" i="34"/>
  <c r="P5724" i="34"/>
  <c r="P5725" i="34"/>
  <c r="P5726" i="34"/>
  <c r="P5727" i="34"/>
  <c r="P5728" i="34"/>
  <c r="P5729" i="34"/>
  <c r="P5730" i="34"/>
  <c r="P5731" i="34"/>
  <c r="P5732" i="34"/>
  <c r="P5733" i="34"/>
  <c r="P5734" i="34"/>
  <c r="P5735" i="34"/>
  <c r="P5736" i="34"/>
  <c r="P5737" i="34"/>
  <c r="P5738" i="34"/>
  <c r="P5739" i="34"/>
  <c r="P5740" i="34"/>
  <c r="P5741" i="34"/>
  <c r="P5742" i="34"/>
  <c r="P5743" i="34"/>
  <c r="P5744" i="34"/>
  <c r="P5745" i="34"/>
  <c r="P5746" i="34"/>
  <c r="P5747" i="34"/>
  <c r="P5748" i="34"/>
  <c r="P5749" i="34"/>
  <c r="P5750" i="34"/>
  <c r="P5751" i="34"/>
  <c r="P5752" i="34"/>
  <c r="P5753" i="34"/>
  <c r="P5754" i="34"/>
  <c r="P5755" i="34"/>
  <c r="P5756" i="34"/>
  <c r="P5757" i="34"/>
  <c r="P5758" i="34"/>
  <c r="P5759" i="34"/>
  <c r="P5760" i="34"/>
  <c r="P5761" i="34"/>
  <c r="P5762" i="34"/>
  <c r="P5763" i="34"/>
  <c r="P5764" i="34"/>
  <c r="P5765" i="34"/>
  <c r="P5766" i="34"/>
  <c r="P5767" i="34"/>
  <c r="P5768" i="34"/>
  <c r="P5769" i="34"/>
  <c r="P5770" i="34"/>
  <c r="P5771" i="34"/>
  <c r="P5772" i="34"/>
  <c r="P5773" i="34"/>
  <c r="P5774" i="34"/>
  <c r="P5775" i="34"/>
  <c r="P5776" i="34"/>
  <c r="P5777" i="34"/>
  <c r="P5778" i="34"/>
  <c r="P5779" i="34"/>
  <c r="P5780" i="34"/>
  <c r="P5781" i="34"/>
  <c r="P5782" i="34"/>
  <c r="P5783" i="34"/>
  <c r="P5784" i="34"/>
  <c r="P5785" i="34"/>
  <c r="P5786" i="34"/>
  <c r="P5787" i="34"/>
  <c r="P5788" i="34"/>
  <c r="P5789" i="34"/>
  <c r="P5790" i="34"/>
  <c r="P5791" i="34"/>
  <c r="P5792" i="34"/>
  <c r="P5793" i="34"/>
  <c r="P5794" i="34"/>
  <c r="P5795" i="34"/>
  <c r="P5796" i="34"/>
  <c r="P5797" i="34"/>
  <c r="P5798" i="34"/>
  <c r="P5799" i="34"/>
  <c r="P5800" i="34"/>
  <c r="P5801" i="34"/>
  <c r="P5802" i="34"/>
  <c r="P5803" i="34"/>
  <c r="P5804" i="34"/>
  <c r="P5805" i="34"/>
  <c r="P5806" i="34"/>
  <c r="P5807" i="34"/>
  <c r="P5808" i="34"/>
  <c r="P5809" i="34"/>
  <c r="P5810" i="34"/>
  <c r="P5811" i="34"/>
  <c r="P5812" i="34"/>
  <c r="P5813" i="34"/>
  <c r="P5814" i="34"/>
  <c r="P5815" i="34"/>
  <c r="P5816" i="34"/>
  <c r="P5817" i="34"/>
  <c r="P5818" i="34"/>
  <c r="P5819" i="34"/>
  <c r="P5820" i="34"/>
  <c r="P5821" i="34"/>
  <c r="P5822" i="34"/>
  <c r="P5823" i="34"/>
  <c r="P5824" i="34"/>
  <c r="P5825" i="34"/>
  <c r="P5826" i="34"/>
  <c r="P5827" i="34"/>
  <c r="P5828" i="34"/>
  <c r="P5829" i="34"/>
  <c r="P5830" i="34"/>
  <c r="P5831" i="34"/>
  <c r="P5832" i="34"/>
  <c r="P5833" i="34"/>
  <c r="P5834" i="34"/>
  <c r="P5835" i="34"/>
  <c r="P5836" i="34"/>
  <c r="P5837" i="34"/>
  <c r="P5838" i="34"/>
  <c r="P5839" i="34"/>
  <c r="P5840" i="34"/>
  <c r="P5841" i="34"/>
  <c r="P5842" i="34"/>
  <c r="P5843" i="34"/>
  <c r="P5844" i="34"/>
  <c r="P5845" i="34"/>
  <c r="P5846" i="34"/>
  <c r="P5847" i="34"/>
  <c r="P5848" i="34"/>
  <c r="P5849" i="34"/>
  <c r="P5850" i="34"/>
  <c r="P5851" i="34"/>
  <c r="P5852" i="34"/>
  <c r="P5853" i="34"/>
  <c r="P5854" i="34"/>
  <c r="P5855" i="34"/>
  <c r="P5856" i="34"/>
  <c r="P5857" i="34"/>
  <c r="P5858" i="34"/>
  <c r="P5859" i="34"/>
  <c r="P5860" i="34"/>
  <c r="P5861" i="34"/>
  <c r="P5862" i="34"/>
  <c r="P5863" i="34"/>
  <c r="P5864" i="34"/>
  <c r="P5865" i="34"/>
  <c r="P5866" i="34"/>
  <c r="P5867" i="34"/>
  <c r="P5868" i="34"/>
  <c r="P5869" i="34"/>
  <c r="P5870" i="34"/>
  <c r="P5871" i="34"/>
  <c r="P5872" i="34"/>
  <c r="P5873" i="34"/>
  <c r="P5874" i="34"/>
  <c r="P5875" i="34"/>
  <c r="P5876" i="34"/>
  <c r="P5877" i="34"/>
  <c r="P5878" i="34"/>
  <c r="P5879" i="34"/>
  <c r="P5880" i="34"/>
  <c r="P5881" i="34"/>
  <c r="P5882" i="34"/>
  <c r="P5883" i="34"/>
  <c r="P5884" i="34"/>
  <c r="P5885" i="34"/>
  <c r="P5886" i="34"/>
  <c r="P5887" i="34"/>
  <c r="P5888" i="34"/>
  <c r="P5889" i="34"/>
  <c r="P5890" i="34"/>
  <c r="P5891" i="34"/>
  <c r="P5892" i="34"/>
  <c r="P5893" i="34"/>
  <c r="P5894" i="34"/>
  <c r="P5895" i="34"/>
  <c r="P5896" i="34"/>
  <c r="P5897" i="34"/>
  <c r="P5898" i="34"/>
  <c r="P5899" i="34"/>
  <c r="P5900" i="34"/>
  <c r="P5901" i="34"/>
  <c r="P5902" i="34"/>
  <c r="P5903" i="34"/>
  <c r="P5904" i="34"/>
  <c r="P5905" i="34"/>
  <c r="P5906" i="34"/>
  <c r="P5907" i="34"/>
  <c r="P5908" i="34"/>
  <c r="P5909" i="34"/>
  <c r="P5910" i="34"/>
  <c r="P5911" i="34"/>
  <c r="P5912" i="34"/>
  <c r="P5913" i="34"/>
  <c r="P5914" i="34"/>
  <c r="P5915" i="34"/>
  <c r="P5916" i="34"/>
  <c r="P5917" i="34"/>
  <c r="P5918" i="34"/>
  <c r="P5919" i="34"/>
  <c r="P5920" i="34"/>
  <c r="P5921" i="34"/>
  <c r="P5922" i="34"/>
  <c r="P5923" i="34"/>
  <c r="P5924" i="34"/>
  <c r="P5925" i="34"/>
  <c r="P5926" i="34"/>
  <c r="P5927" i="34"/>
  <c r="P5928" i="34"/>
  <c r="P5929" i="34"/>
  <c r="P5930" i="34"/>
  <c r="P5931" i="34"/>
  <c r="P5932" i="34"/>
  <c r="P5933" i="34"/>
  <c r="P5934" i="34"/>
  <c r="P5935" i="34"/>
  <c r="P5936" i="34"/>
  <c r="P5937" i="34"/>
  <c r="P5938" i="34"/>
  <c r="P5939" i="34"/>
  <c r="P5940" i="34"/>
  <c r="P5941" i="34"/>
  <c r="P5942" i="34"/>
  <c r="P5943" i="34"/>
  <c r="P5944" i="34"/>
  <c r="P5945" i="34"/>
  <c r="P5946" i="34"/>
  <c r="P5947" i="34"/>
  <c r="P5948" i="34"/>
  <c r="P5949" i="34"/>
  <c r="P5950" i="34"/>
  <c r="P5951" i="34"/>
  <c r="P5952" i="34"/>
  <c r="P5953" i="34"/>
  <c r="P5954" i="34"/>
  <c r="P5955" i="34"/>
  <c r="P5956" i="34"/>
  <c r="P5957" i="34"/>
  <c r="P5958" i="34"/>
  <c r="P5959" i="34"/>
  <c r="P5960" i="34"/>
  <c r="P5961" i="34"/>
  <c r="P5962" i="34"/>
  <c r="P5963" i="34"/>
  <c r="P5964" i="34"/>
  <c r="P5965" i="34"/>
  <c r="P5966" i="34"/>
  <c r="P5967" i="34"/>
  <c r="P5968" i="34"/>
  <c r="P5969" i="34"/>
  <c r="P5970" i="34"/>
  <c r="P5971" i="34"/>
  <c r="P5972" i="34"/>
  <c r="P5973" i="34"/>
  <c r="P5974" i="34"/>
  <c r="P5975" i="34"/>
  <c r="P5976" i="34"/>
  <c r="P5977" i="34"/>
  <c r="P5978" i="34"/>
  <c r="P5979" i="34"/>
  <c r="P5980" i="34"/>
  <c r="P5981" i="34"/>
  <c r="P5982" i="34"/>
  <c r="P5983" i="34"/>
  <c r="P5984" i="34"/>
  <c r="P5985" i="34"/>
  <c r="P5986" i="34"/>
  <c r="P5987" i="34"/>
  <c r="P5988" i="34"/>
  <c r="P5989" i="34"/>
  <c r="P5990" i="34"/>
  <c r="P5991" i="34"/>
  <c r="P5992" i="34"/>
  <c r="P5993" i="34"/>
  <c r="P5994" i="34"/>
  <c r="P5995" i="34"/>
  <c r="P5996" i="34"/>
  <c r="P5997" i="34"/>
  <c r="P5998" i="34"/>
  <c r="P5999" i="34"/>
  <c r="P6000" i="34"/>
  <c r="P6001" i="34"/>
  <c r="P6002" i="34"/>
  <c r="P6003" i="34"/>
  <c r="P6004" i="34"/>
  <c r="P6005" i="34"/>
  <c r="P6006" i="34"/>
  <c r="P6007" i="34"/>
  <c r="P6008" i="34"/>
  <c r="P6009" i="34"/>
  <c r="P6010" i="34"/>
  <c r="P6011" i="34"/>
  <c r="P6012" i="34"/>
  <c r="P6013" i="34"/>
  <c r="P6014" i="34"/>
  <c r="P6015" i="34"/>
  <c r="P6016" i="34"/>
  <c r="P6017" i="34"/>
  <c r="P6018" i="34"/>
  <c r="P6019" i="34"/>
  <c r="P6020" i="34"/>
  <c r="P6021" i="34"/>
  <c r="P6022" i="34"/>
  <c r="P6023" i="34"/>
  <c r="P6024" i="34"/>
  <c r="P6025" i="34"/>
  <c r="P6026" i="34"/>
  <c r="P6027" i="34"/>
  <c r="P6028" i="34"/>
  <c r="P6029" i="34"/>
  <c r="P6030" i="34"/>
  <c r="P6031" i="34"/>
  <c r="P6032" i="34"/>
  <c r="P6033" i="34"/>
  <c r="P6034" i="34"/>
  <c r="P6035" i="34"/>
  <c r="P6036" i="34"/>
  <c r="P6037" i="34"/>
  <c r="P6038" i="34"/>
  <c r="P6039" i="34"/>
  <c r="P6040" i="34"/>
  <c r="P6041" i="34"/>
  <c r="P6042" i="34"/>
  <c r="P6043" i="34"/>
  <c r="P6044" i="34"/>
  <c r="P6045" i="34"/>
  <c r="P6046" i="34"/>
  <c r="P6047" i="34"/>
  <c r="P6048" i="34"/>
  <c r="P6049" i="34"/>
  <c r="P6050" i="34"/>
  <c r="P6051" i="34"/>
  <c r="P6052" i="34"/>
  <c r="P6053" i="34"/>
  <c r="P6054" i="34"/>
  <c r="P6055" i="34"/>
  <c r="P6056" i="34"/>
  <c r="P6057" i="34"/>
  <c r="P6058" i="34"/>
  <c r="P6059" i="34"/>
  <c r="P6060" i="34"/>
  <c r="P6061" i="34"/>
  <c r="P6062" i="34"/>
  <c r="P6063" i="34"/>
  <c r="P6064" i="34"/>
  <c r="P6065" i="34"/>
  <c r="P6066" i="34"/>
  <c r="P6067" i="34"/>
  <c r="P6068" i="34"/>
  <c r="P6069" i="34"/>
  <c r="P6070" i="34"/>
  <c r="P6071" i="34"/>
  <c r="P6072" i="34"/>
  <c r="P6073" i="34"/>
  <c r="P6074" i="34"/>
  <c r="P6075" i="34"/>
  <c r="P6076" i="34"/>
  <c r="P6077" i="34"/>
  <c r="P6078" i="34"/>
  <c r="P6079" i="34"/>
  <c r="P6080" i="34"/>
  <c r="P6081" i="34"/>
  <c r="P6082" i="34"/>
  <c r="P6083" i="34"/>
  <c r="P6084" i="34"/>
  <c r="P6085" i="34"/>
  <c r="P6086" i="34"/>
  <c r="P6087" i="34"/>
  <c r="P6088" i="34"/>
  <c r="P6089" i="34"/>
  <c r="P6090" i="34"/>
  <c r="P6091" i="34"/>
  <c r="P6092" i="34"/>
  <c r="P6093" i="34"/>
  <c r="P6094" i="34"/>
  <c r="P6095" i="34"/>
  <c r="P6096" i="34"/>
  <c r="P6097" i="34"/>
  <c r="P6098" i="34"/>
  <c r="P6099" i="34"/>
  <c r="P6100" i="34"/>
  <c r="P6101" i="34"/>
  <c r="P6102" i="34"/>
  <c r="P6103" i="34"/>
  <c r="P6104" i="34"/>
  <c r="P6105" i="34"/>
  <c r="P6106" i="34"/>
  <c r="P6107" i="34"/>
  <c r="P6108" i="34"/>
  <c r="P6109" i="34"/>
  <c r="P6110" i="34"/>
  <c r="P6111" i="34"/>
  <c r="P6112" i="34"/>
  <c r="P6113" i="34"/>
  <c r="P6114" i="34"/>
  <c r="P6115" i="34"/>
  <c r="P6116" i="34"/>
  <c r="P6117" i="34"/>
  <c r="P6118" i="34"/>
  <c r="P6119" i="34"/>
  <c r="P6120" i="34"/>
  <c r="P6121" i="34"/>
  <c r="P6122" i="34"/>
  <c r="P6123" i="34"/>
  <c r="P6124" i="34"/>
  <c r="P6125" i="34"/>
  <c r="P6126" i="34"/>
  <c r="P6127" i="34"/>
  <c r="P6128" i="34"/>
  <c r="P6129" i="34"/>
  <c r="P6130" i="34"/>
  <c r="P6131" i="34"/>
  <c r="P6132" i="34"/>
  <c r="P6133" i="34"/>
  <c r="P6134" i="34"/>
  <c r="P6135" i="34"/>
  <c r="P6136" i="34"/>
  <c r="P6137" i="34"/>
  <c r="P6138" i="34"/>
  <c r="P6139" i="34"/>
  <c r="P6140" i="34"/>
  <c r="P6141" i="34"/>
  <c r="P6142" i="34"/>
  <c r="P6143" i="34"/>
  <c r="P6144" i="34"/>
  <c r="P6145" i="34"/>
  <c r="P6146" i="34"/>
  <c r="P6147" i="34"/>
  <c r="P6148" i="34"/>
  <c r="P6149" i="34"/>
  <c r="P6150" i="34"/>
  <c r="P6151" i="34"/>
  <c r="P6152" i="34"/>
  <c r="P6153" i="34"/>
  <c r="P6154" i="34"/>
  <c r="P6155" i="34"/>
  <c r="P6156" i="34"/>
  <c r="P6157" i="34"/>
  <c r="P6158" i="34"/>
  <c r="P6159" i="34"/>
  <c r="P6160" i="34"/>
  <c r="P6161" i="34"/>
  <c r="P6162" i="34"/>
  <c r="P6163" i="34"/>
  <c r="P6164" i="34"/>
  <c r="P6165" i="34"/>
  <c r="P6166" i="34"/>
  <c r="P6167" i="34"/>
  <c r="P6168" i="34"/>
  <c r="P6169" i="34"/>
  <c r="P6170" i="34"/>
  <c r="P6171" i="34"/>
  <c r="P6172" i="34"/>
  <c r="P6173" i="34"/>
  <c r="P6174" i="34"/>
  <c r="P6175" i="34"/>
  <c r="P6176" i="34"/>
  <c r="P6177" i="34"/>
  <c r="P6178" i="34"/>
  <c r="P6179" i="34"/>
  <c r="P6180" i="34"/>
  <c r="P6181" i="34"/>
  <c r="P6182" i="34"/>
  <c r="P6183" i="34"/>
  <c r="P6184" i="34"/>
  <c r="P6185" i="34"/>
  <c r="P6186" i="34"/>
  <c r="P6187" i="34"/>
  <c r="P6188" i="34"/>
  <c r="P6189" i="34"/>
  <c r="P6190" i="34"/>
  <c r="P6191" i="34"/>
  <c r="P6192" i="34"/>
  <c r="P6193" i="34"/>
  <c r="P6194" i="34"/>
  <c r="P6195" i="34"/>
  <c r="P6196" i="34"/>
  <c r="P6197" i="34"/>
  <c r="P6198" i="34"/>
  <c r="P6199" i="34"/>
  <c r="P6200" i="34"/>
  <c r="P6201" i="34"/>
  <c r="P6202" i="34"/>
  <c r="P6203" i="34"/>
  <c r="P6204" i="34"/>
  <c r="P6205" i="34"/>
  <c r="P6206" i="34"/>
  <c r="P6207" i="34"/>
  <c r="P6208" i="34"/>
  <c r="P6209" i="34"/>
  <c r="P6210" i="34"/>
  <c r="P6211" i="34"/>
  <c r="P6212" i="34"/>
  <c r="P6213" i="34"/>
  <c r="P6214" i="34"/>
  <c r="P6215" i="34"/>
  <c r="P6216" i="34"/>
  <c r="P6217" i="34"/>
  <c r="P6218" i="34"/>
  <c r="P6219" i="34"/>
  <c r="P6220" i="34"/>
  <c r="P6221" i="34"/>
  <c r="P6222" i="34"/>
  <c r="P6223" i="34"/>
  <c r="P6224" i="34"/>
  <c r="P6225" i="34"/>
  <c r="P6226" i="34"/>
  <c r="P6227" i="34"/>
  <c r="P6228" i="34"/>
  <c r="P6229" i="34"/>
  <c r="P6230" i="34"/>
  <c r="P6231" i="34"/>
  <c r="P6232" i="34"/>
  <c r="P6233" i="34"/>
  <c r="P6234" i="34"/>
  <c r="P6235" i="34"/>
  <c r="P6236" i="34"/>
  <c r="P6237" i="34"/>
  <c r="P6238" i="34"/>
  <c r="P6239" i="34"/>
  <c r="P6240" i="34"/>
  <c r="P6241" i="34"/>
  <c r="P6242" i="34"/>
  <c r="P6243" i="34"/>
  <c r="P6244" i="34"/>
  <c r="P6245" i="34"/>
  <c r="P6246" i="34"/>
  <c r="P6247" i="34"/>
  <c r="P6248" i="34"/>
  <c r="P6249" i="34"/>
  <c r="P6250" i="34"/>
  <c r="P6251" i="34"/>
  <c r="P6252" i="34"/>
  <c r="P6253" i="34"/>
  <c r="P6254" i="34"/>
  <c r="P6255" i="34"/>
  <c r="P6256" i="34"/>
  <c r="P6257" i="34"/>
  <c r="P6258" i="34"/>
  <c r="P6259" i="34"/>
  <c r="P6260" i="34"/>
  <c r="P6261" i="34"/>
  <c r="P6262" i="34"/>
  <c r="P6263" i="34"/>
  <c r="P6264" i="34"/>
  <c r="P6265" i="34"/>
  <c r="P6266" i="34"/>
  <c r="P6267" i="34"/>
  <c r="P6268" i="34"/>
  <c r="P6269" i="34"/>
  <c r="P6270" i="34"/>
  <c r="P6271" i="34"/>
  <c r="P6272" i="34"/>
  <c r="P6273" i="34"/>
  <c r="P6274" i="34"/>
  <c r="P6275" i="34"/>
  <c r="P6276" i="34"/>
  <c r="P6277" i="34"/>
  <c r="P6278" i="34"/>
  <c r="P6279" i="34"/>
  <c r="P6280" i="34"/>
  <c r="P6281" i="34"/>
  <c r="P6282" i="34"/>
  <c r="P6283" i="34"/>
  <c r="P6284" i="34"/>
  <c r="P6285" i="34"/>
  <c r="P6286" i="34"/>
  <c r="P6287" i="34"/>
  <c r="P6288" i="34"/>
  <c r="P6289" i="34"/>
  <c r="P6290" i="34"/>
  <c r="P6291" i="34"/>
  <c r="P6292" i="34"/>
  <c r="P6293" i="34"/>
  <c r="P6294" i="34"/>
  <c r="P6295" i="34"/>
  <c r="P6296" i="34"/>
  <c r="P6297" i="34"/>
  <c r="P6298" i="34"/>
  <c r="P6299" i="34"/>
  <c r="P6300" i="34"/>
  <c r="P6301" i="34"/>
  <c r="P6302" i="34"/>
  <c r="P6303" i="34"/>
  <c r="P6304" i="34"/>
  <c r="P6305" i="34"/>
  <c r="P6306" i="34"/>
  <c r="P6307" i="34"/>
  <c r="P6308" i="34"/>
  <c r="P6309" i="34"/>
  <c r="P6310" i="34"/>
  <c r="P6311" i="34"/>
  <c r="P6312" i="34"/>
  <c r="P6313" i="34"/>
  <c r="P6314" i="34"/>
  <c r="P6315" i="34"/>
  <c r="P6316" i="34"/>
  <c r="P6317" i="34"/>
  <c r="P6318" i="34"/>
  <c r="P6319" i="34"/>
  <c r="P6320" i="34"/>
  <c r="P6321" i="34"/>
  <c r="P6322" i="34"/>
  <c r="P6323" i="34"/>
  <c r="P6324" i="34"/>
  <c r="P6325" i="34"/>
  <c r="P6326" i="34"/>
  <c r="P6327" i="34"/>
  <c r="P6328" i="34"/>
  <c r="P6329" i="34"/>
  <c r="P6330" i="34"/>
  <c r="P6331" i="34"/>
  <c r="P6332" i="34"/>
  <c r="P6333" i="34"/>
  <c r="P6334" i="34"/>
  <c r="P6335" i="34"/>
  <c r="P6336" i="34"/>
  <c r="P6337" i="34"/>
  <c r="P6338" i="34"/>
  <c r="P6339" i="34"/>
  <c r="P6340" i="34"/>
  <c r="P6341" i="34"/>
  <c r="P6342" i="34"/>
  <c r="P6343" i="34"/>
  <c r="P6344" i="34"/>
  <c r="P6345" i="34"/>
  <c r="P6346" i="34"/>
  <c r="P6347" i="34"/>
  <c r="P6348" i="34"/>
  <c r="P6349" i="34"/>
  <c r="P6350" i="34"/>
  <c r="P6351" i="34"/>
  <c r="P6352" i="34"/>
  <c r="P6353" i="34"/>
  <c r="P6354" i="34"/>
  <c r="P6355" i="34"/>
  <c r="P6356" i="34"/>
  <c r="P6357" i="34"/>
  <c r="P6358" i="34"/>
  <c r="P6359" i="34"/>
  <c r="P6360" i="34"/>
  <c r="P6361" i="34"/>
  <c r="P6362" i="34"/>
  <c r="P6363" i="34"/>
  <c r="P6364" i="34"/>
  <c r="P6365" i="34"/>
  <c r="P6366" i="34"/>
  <c r="P6367" i="34"/>
  <c r="P6368" i="34"/>
  <c r="P6369" i="34"/>
  <c r="P6370" i="34"/>
  <c r="P6371" i="34"/>
  <c r="P6372" i="34"/>
  <c r="P6373" i="34"/>
  <c r="P6374" i="34"/>
  <c r="P6375" i="34"/>
  <c r="P6376" i="34"/>
  <c r="P6377" i="34"/>
  <c r="P6378" i="34"/>
  <c r="P6379" i="34"/>
  <c r="P6380" i="34"/>
  <c r="P6381" i="34"/>
  <c r="P6382" i="34"/>
  <c r="P6383" i="34"/>
  <c r="P6384" i="34"/>
  <c r="P6385" i="34"/>
  <c r="P6386" i="34"/>
  <c r="P6387" i="34"/>
  <c r="P6388" i="34"/>
  <c r="P6389" i="34"/>
  <c r="P6390" i="34"/>
  <c r="P6391" i="34"/>
  <c r="P6392" i="34"/>
  <c r="P6393" i="34"/>
  <c r="P6394" i="34"/>
  <c r="P6395" i="34"/>
  <c r="P6396" i="34"/>
  <c r="P6397" i="34"/>
  <c r="P6398" i="34"/>
  <c r="P6399" i="34"/>
  <c r="P6400" i="34"/>
  <c r="P6401" i="34"/>
  <c r="P6402" i="34"/>
  <c r="P6403" i="34"/>
  <c r="P6404" i="34"/>
  <c r="P6405" i="34"/>
  <c r="P6406" i="34"/>
  <c r="P6407" i="34"/>
  <c r="P6408" i="34"/>
  <c r="P6409" i="34"/>
  <c r="P6410" i="34"/>
  <c r="P6411" i="34"/>
  <c r="P6412" i="34"/>
  <c r="P6413" i="34"/>
  <c r="P6414" i="34"/>
  <c r="P6415" i="34"/>
  <c r="P6416" i="34"/>
  <c r="P6417" i="34"/>
  <c r="P6418" i="34"/>
  <c r="P6419" i="34"/>
  <c r="P6420" i="34"/>
  <c r="P6421" i="34"/>
  <c r="P6422" i="34"/>
  <c r="P6423" i="34"/>
  <c r="P6424" i="34"/>
  <c r="P6425" i="34"/>
  <c r="P6426" i="34"/>
  <c r="P6427" i="34"/>
  <c r="P6428" i="34"/>
  <c r="P6429" i="34"/>
  <c r="P6430" i="34"/>
  <c r="P6431" i="34"/>
  <c r="P6432" i="34"/>
  <c r="P6433" i="34"/>
  <c r="P6434" i="34"/>
  <c r="P6435" i="34"/>
  <c r="P6436" i="34"/>
  <c r="P6437" i="34"/>
  <c r="P6438" i="34"/>
  <c r="P6439" i="34"/>
  <c r="P6440" i="34"/>
  <c r="P6441" i="34"/>
  <c r="P6442" i="34"/>
  <c r="P6443" i="34"/>
  <c r="P6444" i="34"/>
  <c r="P6445" i="34"/>
  <c r="P6446" i="34"/>
  <c r="P6447" i="34"/>
  <c r="P6448" i="34"/>
  <c r="P6449" i="34"/>
  <c r="P6450" i="34"/>
  <c r="P6451" i="34"/>
  <c r="P6452" i="34"/>
  <c r="P6453" i="34"/>
  <c r="P6454" i="34"/>
  <c r="P6455" i="34"/>
  <c r="P6456" i="34"/>
  <c r="P6457" i="34"/>
  <c r="P6458" i="34"/>
  <c r="P6459" i="34"/>
  <c r="P6460" i="34"/>
  <c r="P6461" i="34"/>
  <c r="P6462" i="34"/>
  <c r="P6463" i="34"/>
  <c r="P6464" i="34"/>
  <c r="P6465" i="34"/>
  <c r="P6466" i="34"/>
  <c r="P6467" i="34"/>
  <c r="P6468" i="34"/>
  <c r="P6469" i="34"/>
  <c r="P6470" i="34"/>
  <c r="P6471" i="34"/>
  <c r="P6472" i="34"/>
  <c r="P6473" i="34"/>
  <c r="P6474" i="34"/>
  <c r="P6475" i="34"/>
  <c r="P6476" i="34"/>
  <c r="P6477" i="34"/>
  <c r="P6478" i="34"/>
  <c r="P6479" i="34"/>
  <c r="P6480" i="34"/>
  <c r="P6481" i="34"/>
  <c r="P6482" i="34"/>
  <c r="P6483" i="34"/>
  <c r="P6484" i="34"/>
  <c r="P6485" i="34"/>
  <c r="P6486" i="34"/>
  <c r="P6487" i="34"/>
  <c r="P6488" i="34"/>
  <c r="P6489" i="34"/>
  <c r="P6490" i="34"/>
  <c r="P6491" i="34"/>
  <c r="P6492" i="34"/>
  <c r="P6493" i="34"/>
  <c r="P6494" i="34"/>
  <c r="P6495" i="34"/>
  <c r="P6496" i="34"/>
  <c r="P6497" i="34"/>
  <c r="P6498" i="34"/>
  <c r="P6499" i="34"/>
  <c r="P6500" i="34"/>
  <c r="P6501" i="34"/>
  <c r="P6502" i="34"/>
  <c r="P6503" i="34"/>
  <c r="P6504" i="34"/>
  <c r="P6505" i="34"/>
  <c r="P6506" i="34"/>
  <c r="P6507" i="34"/>
  <c r="P6508" i="34"/>
  <c r="P6509" i="34"/>
  <c r="P6510" i="34"/>
  <c r="P6511" i="34"/>
  <c r="P6512" i="34"/>
  <c r="P6513" i="34"/>
  <c r="P6514" i="34"/>
  <c r="P6515" i="34"/>
  <c r="P6516" i="34"/>
  <c r="P6517" i="34"/>
  <c r="P6518" i="34"/>
  <c r="P6519" i="34"/>
  <c r="P6520" i="34"/>
  <c r="P6521" i="34"/>
  <c r="P6522" i="34"/>
  <c r="P6523" i="34"/>
  <c r="P6524" i="34"/>
  <c r="P6525" i="34"/>
  <c r="P6526" i="34"/>
  <c r="P6527" i="34"/>
  <c r="P6528" i="34"/>
  <c r="P6529" i="34"/>
  <c r="P6530" i="34"/>
  <c r="P6531" i="34"/>
  <c r="P6532" i="34"/>
  <c r="P6533" i="34"/>
  <c r="P6534" i="34"/>
  <c r="P6535" i="34"/>
  <c r="P6536" i="34"/>
  <c r="P6537" i="34"/>
  <c r="P6538" i="34"/>
  <c r="P6539" i="34"/>
  <c r="P6540" i="34"/>
  <c r="P6541" i="34"/>
  <c r="P6542" i="34"/>
  <c r="P6543" i="34"/>
  <c r="P6544" i="34"/>
  <c r="P6545" i="34"/>
  <c r="P6546" i="34"/>
  <c r="P6547" i="34"/>
  <c r="P6548" i="34"/>
  <c r="P6549" i="34"/>
  <c r="P6550" i="34"/>
  <c r="P6551" i="34"/>
  <c r="P6552" i="34"/>
  <c r="P6553" i="34"/>
  <c r="P6554" i="34"/>
  <c r="P6555" i="34"/>
  <c r="P6556" i="34"/>
  <c r="P6557" i="34"/>
  <c r="P6558" i="34"/>
  <c r="P6559" i="34"/>
  <c r="P6560" i="34"/>
  <c r="P6561" i="34"/>
  <c r="P6562" i="34"/>
  <c r="P6563" i="34"/>
  <c r="P6564" i="34"/>
  <c r="P6565" i="34"/>
  <c r="P6566" i="34"/>
  <c r="P6567" i="34"/>
  <c r="P6568" i="34"/>
  <c r="P6569" i="34"/>
  <c r="P6570" i="34"/>
  <c r="P6571" i="34"/>
  <c r="P6572" i="34"/>
  <c r="P6573" i="34"/>
  <c r="P6574" i="34"/>
  <c r="P6575" i="34"/>
  <c r="P6576" i="34"/>
  <c r="P6577" i="34"/>
  <c r="P6578" i="34"/>
  <c r="P6579" i="34"/>
  <c r="P6580" i="34"/>
  <c r="P6581" i="34"/>
  <c r="P6582" i="34"/>
  <c r="P6583" i="34"/>
  <c r="P6584" i="34"/>
  <c r="P6585" i="34"/>
  <c r="P6586" i="34"/>
  <c r="P6587" i="34"/>
  <c r="P6588" i="34"/>
  <c r="P6589" i="34"/>
  <c r="P6590" i="34"/>
  <c r="P6591" i="34"/>
  <c r="P6592" i="34"/>
  <c r="P6593" i="34"/>
  <c r="P6594" i="34"/>
  <c r="P6595" i="34"/>
  <c r="P6596" i="34"/>
  <c r="P6597" i="34"/>
  <c r="P6598" i="34"/>
  <c r="P6599" i="34"/>
  <c r="P6600" i="34"/>
  <c r="P6601" i="34"/>
  <c r="P6602" i="34"/>
  <c r="P6603" i="34"/>
  <c r="P6604" i="34"/>
  <c r="P6605" i="34"/>
  <c r="P6606" i="34"/>
  <c r="P6607" i="34"/>
  <c r="P6608" i="34"/>
  <c r="P6609" i="34"/>
  <c r="P6610" i="34"/>
  <c r="P6611" i="34"/>
  <c r="P6612" i="34"/>
  <c r="P6613" i="34"/>
  <c r="P6614" i="34"/>
  <c r="P6615" i="34"/>
  <c r="P6616" i="34"/>
  <c r="P6617" i="34"/>
  <c r="P6618" i="34"/>
  <c r="P6619" i="34"/>
  <c r="P6620" i="34"/>
  <c r="P6621" i="34"/>
  <c r="P6622" i="34"/>
  <c r="P6623" i="34"/>
  <c r="P6624" i="34"/>
  <c r="P6625" i="34"/>
  <c r="P6626" i="34"/>
  <c r="P6627" i="34"/>
  <c r="P6628" i="34"/>
  <c r="P6629" i="34"/>
  <c r="P6630" i="34"/>
  <c r="P6631" i="34"/>
  <c r="P6632" i="34"/>
  <c r="P6633" i="34"/>
  <c r="P6634" i="34"/>
  <c r="P6635" i="34"/>
  <c r="P6636" i="34"/>
  <c r="P6637" i="34"/>
  <c r="P6638" i="34"/>
  <c r="P6639" i="34"/>
  <c r="P6640" i="34"/>
  <c r="P6641" i="34"/>
  <c r="P6642" i="34"/>
  <c r="P6643" i="34"/>
  <c r="P6644" i="34"/>
  <c r="P6645" i="34"/>
  <c r="P6646" i="34"/>
  <c r="P6647" i="34"/>
  <c r="P6648" i="34"/>
  <c r="P6649" i="34"/>
  <c r="P6650" i="34"/>
  <c r="P6651" i="34"/>
  <c r="P6652" i="34"/>
  <c r="P6653" i="34"/>
  <c r="P6654" i="34"/>
  <c r="P6655" i="34"/>
  <c r="P6656" i="34"/>
  <c r="P6657" i="34"/>
  <c r="P6658" i="34"/>
  <c r="P6659" i="34"/>
  <c r="P6660" i="34"/>
  <c r="P6661" i="34"/>
  <c r="P6662" i="34"/>
  <c r="P6663" i="34"/>
  <c r="P6664" i="34"/>
  <c r="P6665" i="34"/>
  <c r="P6666" i="34"/>
  <c r="P6667" i="34"/>
  <c r="P6668" i="34"/>
  <c r="P6669" i="34"/>
  <c r="P6670" i="34"/>
  <c r="P6671" i="34"/>
  <c r="P6672" i="34"/>
  <c r="P6673" i="34"/>
  <c r="P6674" i="34"/>
  <c r="P6675" i="34"/>
  <c r="P6676" i="34"/>
  <c r="P6677" i="34"/>
  <c r="P6678" i="34"/>
  <c r="P6679" i="34"/>
  <c r="P6680" i="34"/>
  <c r="P6681" i="34"/>
  <c r="P6682" i="34"/>
  <c r="P6683" i="34"/>
  <c r="P6684" i="34"/>
  <c r="P6685" i="34"/>
  <c r="P6686" i="34"/>
  <c r="P6687" i="34"/>
  <c r="P6688" i="34"/>
  <c r="P6689" i="34"/>
  <c r="P6690" i="34"/>
  <c r="P6691" i="34"/>
  <c r="P6692" i="34"/>
  <c r="P6693" i="34"/>
  <c r="P6694" i="34"/>
  <c r="P6695" i="34"/>
  <c r="P6696" i="34"/>
  <c r="P6697" i="34"/>
  <c r="P6698" i="34"/>
  <c r="P6699" i="34"/>
  <c r="P6700" i="34"/>
  <c r="P6701" i="34"/>
  <c r="P6702" i="34"/>
  <c r="P6703" i="34"/>
  <c r="P6704" i="34"/>
  <c r="P6705" i="34"/>
  <c r="P6706" i="34"/>
  <c r="P6707" i="34"/>
  <c r="P6708" i="34"/>
  <c r="P6709" i="34"/>
  <c r="P6710" i="34"/>
  <c r="P6711" i="34"/>
  <c r="P6712" i="34"/>
  <c r="P6713" i="34"/>
  <c r="P6714" i="34"/>
  <c r="P6715" i="34"/>
  <c r="P6716" i="34"/>
  <c r="P6717" i="34"/>
  <c r="P6718" i="34"/>
  <c r="P6719" i="34"/>
  <c r="P6720" i="34"/>
  <c r="P6721" i="34"/>
  <c r="P6722" i="34"/>
  <c r="P6723" i="34"/>
  <c r="P6724" i="34"/>
  <c r="P6725" i="34"/>
  <c r="P6726" i="34"/>
  <c r="P6727" i="34"/>
  <c r="P6728" i="34"/>
  <c r="P6729" i="34"/>
  <c r="P6730" i="34"/>
  <c r="P6731" i="34"/>
  <c r="P6732" i="34"/>
  <c r="P6733" i="34"/>
  <c r="P6734" i="34"/>
  <c r="P6735" i="34"/>
  <c r="P6736" i="34"/>
  <c r="P6737" i="34"/>
  <c r="P6738" i="34"/>
  <c r="P6739" i="34"/>
  <c r="P6740" i="34"/>
  <c r="P6741" i="34"/>
  <c r="P6742" i="34"/>
  <c r="P6743" i="34"/>
  <c r="P6744" i="34"/>
  <c r="P6745" i="34"/>
  <c r="P6746" i="34"/>
  <c r="P6747" i="34"/>
  <c r="P6748" i="34"/>
  <c r="P6749" i="34"/>
  <c r="P6750" i="34"/>
  <c r="P6751" i="34"/>
  <c r="P6752" i="34"/>
  <c r="P6753" i="34"/>
  <c r="P6754" i="34"/>
  <c r="P6755" i="34"/>
  <c r="P6756" i="34"/>
  <c r="P6757" i="34"/>
  <c r="P6758" i="34"/>
  <c r="P6759" i="34"/>
  <c r="P6760" i="34"/>
  <c r="P6761" i="34"/>
  <c r="P6762" i="34"/>
  <c r="P6763" i="34"/>
  <c r="P6764" i="34"/>
  <c r="P6765" i="34"/>
  <c r="P6766" i="34"/>
  <c r="P6767" i="34"/>
  <c r="P6768" i="34"/>
  <c r="P6769" i="34"/>
  <c r="P6770" i="34"/>
  <c r="P6771" i="34"/>
  <c r="P6772" i="34"/>
  <c r="P6773" i="34"/>
  <c r="P6774" i="34"/>
  <c r="P6775" i="34"/>
  <c r="P6776" i="34"/>
  <c r="P6777" i="34"/>
  <c r="P6778" i="34"/>
  <c r="P6779" i="34"/>
  <c r="P6780" i="34"/>
  <c r="P6781" i="34"/>
  <c r="P6782" i="34"/>
  <c r="P6783" i="34"/>
  <c r="P6784" i="34"/>
  <c r="P6785" i="34"/>
  <c r="P6786" i="34"/>
  <c r="P6787" i="34"/>
  <c r="P6788" i="34"/>
  <c r="P6789" i="34"/>
  <c r="P6790" i="34"/>
  <c r="P6791" i="34"/>
  <c r="P6792" i="34"/>
  <c r="P6793" i="34"/>
  <c r="P6794" i="34"/>
  <c r="P6795" i="34"/>
  <c r="P6796" i="34"/>
  <c r="P6797" i="34"/>
  <c r="P6798" i="34"/>
  <c r="P6799" i="34"/>
  <c r="P6800" i="34"/>
  <c r="P6801" i="34"/>
  <c r="P6802" i="34"/>
  <c r="P6803" i="34"/>
  <c r="P6804" i="34"/>
  <c r="P6805" i="34"/>
  <c r="P6806" i="34"/>
  <c r="P6807" i="34"/>
  <c r="P6808" i="34"/>
  <c r="P6809" i="34"/>
  <c r="P6810" i="34"/>
  <c r="P6811" i="34"/>
  <c r="P6812" i="34"/>
  <c r="P6813" i="34"/>
  <c r="P6814" i="34"/>
  <c r="P6815" i="34"/>
  <c r="P6816" i="34"/>
  <c r="P6817" i="34"/>
  <c r="P6818" i="34"/>
  <c r="P6819" i="34"/>
  <c r="P6820" i="34"/>
  <c r="P6821" i="34"/>
  <c r="P6822" i="34"/>
  <c r="P6823" i="34"/>
  <c r="P6824" i="34"/>
  <c r="P6825" i="34"/>
  <c r="P6826" i="34"/>
  <c r="P6827" i="34"/>
  <c r="P6828" i="34"/>
  <c r="P6829" i="34"/>
  <c r="P6830" i="34"/>
  <c r="P6831" i="34"/>
  <c r="P6832" i="34"/>
  <c r="P6833" i="34"/>
  <c r="P6834" i="34"/>
  <c r="P6835" i="34"/>
  <c r="P6836" i="34"/>
  <c r="P6837" i="34"/>
  <c r="P6838" i="34"/>
  <c r="P6839" i="34"/>
  <c r="P6840" i="34"/>
  <c r="P6841" i="34"/>
  <c r="P6842" i="34"/>
  <c r="P6843" i="34"/>
  <c r="P6844" i="34"/>
  <c r="P6845" i="34"/>
  <c r="P6846" i="34"/>
  <c r="P6847" i="34"/>
  <c r="P6848" i="34"/>
  <c r="P6849" i="34"/>
  <c r="P6850" i="34"/>
  <c r="P6851" i="34"/>
  <c r="P6852" i="34"/>
  <c r="P6853" i="34"/>
  <c r="P6854" i="34"/>
  <c r="P6855" i="34"/>
  <c r="P6856" i="34"/>
  <c r="P6857" i="34"/>
  <c r="P6858" i="34"/>
  <c r="P6859" i="34"/>
  <c r="P6860" i="34"/>
  <c r="P6861" i="34"/>
  <c r="P6862" i="34"/>
  <c r="P6863" i="34"/>
  <c r="P6864" i="34"/>
  <c r="P6865" i="34"/>
  <c r="P6866" i="34"/>
  <c r="P6867" i="34"/>
  <c r="P6868" i="34"/>
  <c r="P6869" i="34"/>
  <c r="P6870" i="34"/>
  <c r="P6871" i="34"/>
  <c r="P6872" i="34"/>
  <c r="P6873" i="34"/>
  <c r="P6874" i="34"/>
  <c r="P6875" i="34"/>
  <c r="P6876" i="34"/>
  <c r="P6877" i="34"/>
  <c r="P6878" i="34"/>
  <c r="P6879" i="34"/>
  <c r="P6880" i="34"/>
  <c r="P6881" i="34"/>
  <c r="P6882" i="34"/>
  <c r="P6883" i="34"/>
  <c r="P6884" i="34"/>
  <c r="P6885" i="34"/>
  <c r="P6886" i="34"/>
  <c r="P6887" i="34"/>
  <c r="P6888" i="34"/>
  <c r="P6889" i="34"/>
  <c r="P6890" i="34"/>
  <c r="P6891" i="34"/>
  <c r="P6892" i="34"/>
  <c r="P6893" i="34"/>
  <c r="P6894" i="34"/>
  <c r="P6895" i="34"/>
  <c r="P6896" i="34"/>
  <c r="P6897" i="34"/>
  <c r="P6898" i="34"/>
  <c r="P6899" i="34"/>
  <c r="P6900" i="34"/>
  <c r="P6901" i="34"/>
  <c r="P6902" i="34"/>
  <c r="P6903" i="34"/>
  <c r="P6904" i="34"/>
  <c r="P6905" i="34"/>
  <c r="P6906" i="34"/>
  <c r="P6907" i="34"/>
  <c r="P6908" i="34"/>
  <c r="P6909" i="34"/>
  <c r="P6910" i="34"/>
  <c r="P6911" i="34"/>
  <c r="P6912" i="34"/>
  <c r="P6913" i="34"/>
  <c r="P6914" i="34"/>
  <c r="P6915" i="34"/>
  <c r="P6916" i="34"/>
  <c r="P6917" i="34"/>
  <c r="P6918" i="34"/>
  <c r="P6919" i="34"/>
  <c r="P6920" i="34"/>
  <c r="P6921" i="34"/>
  <c r="P6922" i="34"/>
  <c r="P6923" i="34"/>
  <c r="P6924" i="34"/>
  <c r="P6925" i="34"/>
  <c r="P6926" i="34"/>
  <c r="P6927" i="34"/>
  <c r="P6928" i="34"/>
  <c r="P6929" i="34"/>
  <c r="P6930" i="34"/>
  <c r="P6931" i="34"/>
  <c r="P6932" i="34"/>
  <c r="P6933" i="34"/>
  <c r="P6934" i="34"/>
  <c r="P6935" i="34"/>
  <c r="P6936" i="34"/>
  <c r="P6937" i="34"/>
  <c r="P6938" i="34"/>
  <c r="P6939" i="34"/>
  <c r="P6940" i="34"/>
  <c r="P6941" i="34"/>
  <c r="P6942" i="34"/>
  <c r="P6943" i="34"/>
  <c r="P6944" i="34"/>
  <c r="P6945" i="34"/>
  <c r="P6946" i="34"/>
  <c r="P6947" i="34"/>
  <c r="P6948" i="34"/>
  <c r="P6949" i="34"/>
  <c r="P6950" i="34"/>
  <c r="P6951" i="34"/>
  <c r="P6952" i="34"/>
  <c r="P6953" i="34"/>
  <c r="P6954" i="34"/>
  <c r="P6955" i="34"/>
  <c r="P6956" i="34"/>
  <c r="P6957" i="34"/>
  <c r="P6958" i="34"/>
  <c r="P6959" i="34"/>
  <c r="P6960" i="34"/>
  <c r="P6961" i="34"/>
  <c r="P6962" i="34"/>
  <c r="P6963" i="34"/>
  <c r="P6964" i="34"/>
  <c r="P6965" i="34"/>
  <c r="P6966" i="34"/>
  <c r="P6967" i="34"/>
  <c r="P6968" i="34"/>
  <c r="P6969" i="34"/>
  <c r="P6970" i="34"/>
  <c r="P6971" i="34"/>
  <c r="P6972" i="34"/>
  <c r="P6973" i="34"/>
  <c r="P6974" i="34"/>
  <c r="P6975" i="34"/>
  <c r="P6976" i="34"/>
  <c r="P6977" i="34"/>
  <c r="P6978" i="34"/>
  <c r="P6979" i="34"/>
  <c r="P6980" i="34"/>
  <c r="P6981" i="34"/>
  <c r="P6982" i="34"/>
  <c r="P6983" i="34"/>
  <c r="P6984" i="34"/>
  <c r="P6985" i="34"/>
  <c r="P6986" i="34"/>
  <c r="P6987" i="34"/>
  <c r="P6988" i="34"/>
  <c r="P6989" i="34"/>
  <c r="P6990" i="34"/>
  <c r="P6991" i="34"/>
  <c r="P6992" i="34"/>
  <c r="P6993" i="34"/>
  <c r="P6994" i="34"/>
  <c r="P6995" i="34"/>
  <c r="P6996" i="34"/>
  <c r="P6997" i="34"/>
  <c r="P6998" i="34"/>
  <c r="P6999" i="34"/>
  <c r="P7000" i="34"/>
  <c r="P7001" i="34"/>
  <c r="P7002" i="34"/>
  <c r="P7003" i="34"/>
  <c r="P7004" i="34"/>
  <c r="P7005" i="34"/>
  <c r="P7006" i="34"/>
  <c r="P7007" i="34"/>
  <c r="P7008" i="34"/>
  <c r="P7009" i="34"/>
  <c r="P7010" i="34"/>
  <c r="P7011" i="34"/>
  <c r="P7012" i="34"/>
  <c r="P7013" i="34"/>
  <c r="P7014" i="34"/>
  <c r="P7015" i="34"/>
  <c r="P7016" i="34"/>
  <c r="P7017" i="34"/>
  <c r="P7018" i="34"/>
  <c r="P7019" i="34"/>
  <c r="P7020" i="34"/>
  <c r="P7021" i="34"/>
  <c r="P7022" i="34"/>
  <c r="P7023" i="34"/>
  <c r="P7024" i="34"/>
  <c r="P7025" i="34"/>
  <c r="P7026" i="34"/>
  <c r="P7027" i="34"/>
  <c r="P7028" i="34"/>
  <c r="P7029" i="34"/>
  <c r="P7030" i="34"/>
  <c r="P7031" i="34"/>
  <c r="P7032" i="34"/>
  <c r="P7033" i="34"/>
  <c r="P7034" i="34"/>
  <c r="P7035" i="34"/>
  <c r="P7036" i="34"/>
  <c r="P7037" i="34"/>
  <c r="P7038" i="34"/>
  <c r="P7039" i="34"/>
  <c r="P7040" i="34"/>
  <c r="P7041" i="34"/>
  <c r="P7042" i="34"/>
  <c r="P7043" i="34"/>
  <c r="P7044" i="34"/>
  <c r="P7045" i="34"/>
  <c r="P7046" i="34"/>
  <c r="P7047" i="34"/>
  <c r="P7048" i="34"/>
  <c r="P7049" i="34"/>
  <c r="P7050" i="34"/>
  <c r="P7051" i="34"/>
  <c r="P7052" i="34"/>
  <c r="P7053" i="34"/>
  <c r="P7054" i="34"/>
  <c r="P7055" i="34"/>
  <c r="P7056" i="34"/>
  <c r="P7057" i="34"/>
  <c r="P7058" i="34"/>
  <c r="P7059" i="34"/>
  <c r="P7060" i="34"/>
  <c r="P7061" i="34"/>
  <c r="P7062" i="34"/>
  <c r="P7063" i="34"/>
  <c r="P7064" i="34"/>
  <c r="P7065" i="34"/>
  <c r="P7066" i="34"/>
  <c r="P7067" i="34"/>
  <c r="P7068" i="34"/>
  <c r="P7069" i="34"/>
  <c r="P7070" i="34"/>
  <c r="P7071" i="34"/>
  <c r="P7072" i="34"/>
  <c r="P7073" i="34"/>
  <c r="P7074" i="34"/>
  <c r="P7075" i="34"/>
  <c r="P7076" i="34"/>
  <c r="P7077" i="34"/>
  <c r="P7078" i="34"/>
  <c r="P7079" i="34"/>
  <c r="P7080" i="34"/>
  <c r="P7081" i="34"/>
  <c r="P7082" i="34"/>
  <c r="P7083" i="34"/>
  <c r="P7084" i="34"/>
  <c r="P7085" i="34"/>
  <c r="P7086" i="34"/>
  <c r="P7087" i="34"/>
  <c r="P7088" i="34"/>
  <c r="P7089" i="34"/>
  <c r="P7090" i="34"/>
  <c r="P7091" i="34"/>
  <c r="P7092" i="34"/>
  <c r="P7093" i="34"/>
  <c r="P7094" i="34"/>
  <c r="P7095" i="34"/>
  <c r="P7096" i="34"/>
  <c r="P7097" i="34"/>
  <c r="P7098" i="34"/>
  <c r="P7099" i="34"/>
  <c r="P7100" i="34"/>
  <c r="P7101" i="34"/>
  <c r="P7102" i="34"/>
  <c r="P7103" i="34"/>
  <c r="P7104" i="34"/>
  <c r="P7105" i="34"/>
  <c r="P7106" i="34"/>
  <c r="P7107" i="34"/>
  <c r="P7108" i="34"/>
  <c r="P7109" i="34"/>
  <c r="P7110" i="34"/>
  <c r="P7111" i="34"/>
  <c r="P7112" i="34"/>
  <c r="P7113" i="34"/>
  <c r="P7114" i="34"/>
  <c r="P7115" i="34"/>
  <c r="P7116" i="34"/>
  <c r="P7117" i="34"/>
  <c r="P7118" i="34"/>
  <c r="P7119" i="34"/>
  <c r="P7120" i="34"/>
  <c r="P7121" i="34"/>
  <c r="P7122" i="34"/>
  <c r="P7123" i="34"/>
  <c r="P7124" i="34"/>
  <c r="P7125" i="34"/>
  <c r="P7126" i="34"/>
  <c r="P7127" i="34"/>
  <c r="P7128" i="34"/>
  <c r="P7129" i="34"/>
  <c r="P7130" i="34"/>
  <c r="P7131" i="34"/>
  <c r="P7132" i="34"/>
  <c r="P7133" i="34"/>
  <c r="P7134" i="34"/>
  <c r="P7135" i="34"/>
  <c r="P7136" i="34"/>
  <c r="P7137" i="34"/>
  <c r="P7138" i="34"/>
  <c r="P7139" i="34"/>
  <c r="P7140" i="34"/>
  <c r="P7141" i="34"/>
  <c r="P7142" i="34"/>
  <c r="P7143" i="34"/>
  <c r="P7144" i="34"/>
  <c r="P7145" i="34"/>
  <c r="P7146" i="34"/>
  <c r="P7147" i="34"/>
  <c r="P7148" i="34"/>
  <c r="P7149" i="34"/>
  <c r="P7150" i="34"/>
  <c r="P7151" i="34"/>
  <c r="P7152" i="34"/>
  <c r="P7153" i="34"/>
  <c r="P7154" i="34"/>
  <c r="P7155" i="34"/>
  <c r="P7156" i="34"/>
  <c r="P7157" i="34"/>
  <c r="P7158" i="34"/>
  <c r="P7159" i="34"/>
  <c r="P7160" i="34"/>
  <c r="P7161" i="34"/>
  <c r="P7162" i="34"/>
  <c r="P7163" i="34"/>
  <c r="P7164" i="34"/>
  <c r="P7165" i="34"/>
  <c r="P7166" i="34"/>
  <c r="P7167" i="34"/>
  <c r="P7168" i="34"/>
  <c r="P7169" i="34"/>
  <c r="P7170" i="34"/>
  <c r="P7171" i="34"/>
  <c r="P7172" i="34"/>
  <c r="P7173" i="34"/>
  <c r="P7174" i="34"/>
  <c r="P7175" i="34"/>
  <c r="P7176" i="34"/>
  <c r="P7177" i="34"/>
  <c r="P7178" i="34"/>
  <c r="P7179" i="34"/>
  <c r="P7180" i="34"/>
  <c r="P7181" i="34"/>
  <c r="P7182" i="34"/>
  <c r="P7183" i="34"/>
  <c r="P7184" i="34"/>
  <c r="P7185" i="34"/>
  <c r="P7186" i="34"/>
  <c r="P7187" i="34"/>
  <c r="P7188" i="34"/>
  <c r="P7189" i="34"/>
  <c r="P7190" i="34"/>
  <c r="P7191" i="34"/>
  <c r="P7192" i="34"/>
  <c r="P7193" i="34"/>
  <c r="P7194" i="34"/>
  <c r="P7195" i="34"/>
  <c r="P7196" i="34"/>
  <c r="P7197" i="34"/>
  <c r="P7198" i="34"/>
  <c r="P7199" i="34"/>
  <c r="P7200" i="34"/>
  <c r="P7201" i="34"/>
  <c r="P7202" i="34"/>
  <c r="P7203" i="34"/>
  <c r="P7204" i="34"/>
  <c r="P7205" i="34"/>
  <c r="P7206" i="34"/>
  <c r="P7207" i="34"/>
  <c r="P7208" i="34"/>
  <c r="P7209" i="34"/>
  <c r="P7210" i="34"/>
  <c r="P7211" i="34"/>
  <c r="P7212" i="34"/>
  <c r="P7213" i="34"/>
  <c r="P7214" i="34"/>
  <c r="P7215" i="34"/>
  <c r="P7216" i="34"/>
  <c r="P7217" i="34"/>
  <c r="P7218" i="34"/>
  <c r="P7219" i="34"/>
  <c r="P7220" i="34"/>
  <c r="P7221" i="34"/>
  <c r="P7222" i="34"/>
  <c r="P7223" i="34"/>
  <c r="P7224" i="34"/>
  <c r="P7225" i="34"/>
  <c r="P7226" i="34"/>
  <c r="P7227" i="34"/>
  <c r="P7228" i="34"/>
  <c r="P7229" i="34"/>
  <c r="P7230" i="34"/>
  <c r="P7231" i="34"/>
  <c r="P7232" i="34"/>
  <c r="P7233" i="34"/>
  <c r="P7234" i="34"/>
  <c r="P7235" i="34"/>
  <c r="P7236" i="34"/>
  <c r="P7237" i="34"/>
  <c r="P7238" i="34"/>
  <c r="P7239" i="34"/>
  <c r="P7240" i="34"/>
  <c r="P7241" i="34"/>
  <c r="P7242" i="34"/>
  <c r="P7243" i="34"/>
  <c r="P7244" i="34"/>
  <c r="P7245" i="34"/>
  <c r="P7246" i="34"/>
  <c r="P7247" i="34"/>
  <c r="P7248" i="34"/>
  <c r="P7249" i="34"/>
  <c r="P7250" i="34"/>
  <c r="P7251" i="34"/>
  <c r="P7252" i="34"/>
  <c r="P7253" i="34"/>
  <c r="P7254" i="34"/>
  <c r="P7255" i="34"/>
  <c r="P7256" i="34"/>
  <c r="P7257" i="34"/>
  <c r="P7258" i="34"/>
  <c r="P7259" i="34"/>
  <c r="P7260" i="34"/>
  <c r="P7261" i="34"/>
  <c r="P7262" i="34"/>
  <c r="P7263" i="34"/>
  <c r="P7264" i="34"/>
  <c r="P7265" i="34"/>
  <c r="P7266" i="34"/>
  <c r="P7267" i="34"/>
  <c r="P7268" i="34"/>
  <c r="P7269" i="34"/>
  <c r="P7270" i="34"/>
  <c r="P7271" i="34"/>
  <c r="P7272" i="34"/>
  <c r="P7273" i="34"/>
  <c r="P7274" i="34"/>
  <c r="P7275" i="34"/>
  <c r="P7276" i="34"/>
  <c r="P7277" i="34"/>
  <c r="P7278" i="34"/>
  <c r="P7279" i="34"/>
  <c r="P7280" i="34"/>
  <c r="P7281" i="34"/>
  <c r="P7282" i="34"/>
  <c r="P7283" i="34"/>
  <c r="P7284" i="34"/>
  <c r="P7285" i="34"/>
  <c r="P7286" i="34"/>
  <c r="P7287" i="34"/>
  <c r="P7288" i="34"/>
  <c r="P7289" i="34"/>
  <c r="P7290" i="34"/>
  <c r="P7291" i="34"/>
  <c r="P7292" i="34"/>
  <c r="P7293" i="34"/>
  <c r="P7294" i="34"/>
  <c r="P7295" i="34"/>
  <c r="P7296" i="34"/>
  <c r="P7297" i="34"/>
  <c r="P7298" i="34"/>
  <c r="P7299" i="34"/>
  <c r="P7300" i="34"/>
  <c r="P7301" i="34"/>
  <c r="P7302" i="34"/>
  <c r="P7303" i="34"/>
  <c r="P7304" i="34"/>
  <c r="P7305" i="34"/>
  <c r="P7306" i="34"/>
  <c r="P7307" i="34"/>
  <c r="P7308" i="34"/>
  <c r="P7309" i="34"/>
  <c r="P7310" i="34"/>
  <c r="P7311" i="34"/>
  <c r="P7312" i="34"/>
  <c r="P7313" i="34"/>
  <c r="P7314" i="34"/>
  <c r="P7315" i="34"/>
  <c r="P7316" i="34"/>
  <c r="P7317" i="34"/>
  <c r="P7318" i="34"/>
  <c r="P7319" i="34"/>
  <c r="P7320" i="34"/>
  <c r="P7321" i="34"/>
  <c r="P7322" i="34"/>
  <c r="P7323" i="34"/>
  <c r="P7324" i="34"/>
  <c r="P7325" i="34"/>
  <c r="P7326" i="34"/>
  <c r="P7327" i="34"/>
  <c r="P7328" i="34"/>
  <c r="P7329" i="34"/>
  <c r="P7330" i="34"/>
  <c r="P7331" i="34"/>
  <c r="P7332" i="34"/>
  <c r="P7333" i="34"/>
  <c r="P7334" i="34"/>
  <c r="P7335" i="34"/>
  <c r="P7336" i="34"/>
  <c r="P7337" i="34"/>
  <c r="P7338" i="34"/>
  <c r="P7339" i="34"/>
  <c r="P7340" i="34"/>
  <c r="P7341" i="34"/>
  <c r="P7342" i="34"/>
  <c r="P7343" i="34"/>
  <c r="P7344" i="34"/>
  <c r="P7345" i="34"/>
  <c r="P7346" i="34"/>
  <c r="P7347" i="34"/>
  <c r="P7348" i="34"/>
  <c r="P7349" i="34"/>
  <c r="P7350" i="34"/>
  <c r="P7351" i="34"/>
  <c r="P7352" i="34"/>
  <c r="P7353" i="34"/>
  <c r="P7354" i="34"/>
  <c r="P7355" i="34"/>
  <c r="P7356" i="34"/>
  <c r="P7357" i="34"/>
  <c r="P7358" i="34"/>
  <c r="P7359" i="34"/>
  <c r="P7360" i="34"/>
  <c r="P7361" i="34"/>
  <c r="P7362" i="34"/>
  <c r="P7363" i="34"/>
  <c r="P7364" i="34"/>
  <c r="P7365" i="34"/>
  <c r="P7366" i="34"/>
  <c r="P7367" i="34"/>
  <c r="P7368" i="34"/>
  <c r="P7369" i="34"/>
  <c r="P7370" i="34"/>
  <c r="P7371" i="34"/>
  <c r="P7372" i="34"/>
  <c r="P7373" i="34"/>
  <c r="P7374" i="34"/>
  <c r="P7375" i="34"/>
  <c r="P7376" i="34"/>
  <c r="P7377" i="34"/>
  <c r="P7378" i="34"/>
  <c r="P7379" i="34"/>
  <c r="P7380" i="34"/>
  <c r="P7381" i="34"/>
  <c r="P7382" i="34"/>
  <c r="P7383" i="34"/>
  <c r="P7384" i="34"/>
  <c r="P7385" i="34"/>
  <c r="P7386" i="34"/>
  <c r="P7387" i="34"/>
  <c r="P7388" i="34"/>
  <c r="P7389" i="34"/>
  <c r="P7390" i="34"/>
  <c r="P7391" i="34"/>
  <c r="P7392" i="34"/>
  <c r="P7393" i="34"/>
  <c r="P7394" i="34"/>
  <c r="P7395" i="34"/>
  <c r="P7396" i="34"/>
  <c r="P7397" i="34"/>
  <c r="P7398" i="34"/>
  <c r="P7399" i="34"/>
  <c r="P7400" i="34"/>
  <c r="P7401" i="34"/>
  <c r="P7402" i="34"/>
  <c r="P7403" i="34"/>
  <c r="P7404" i="34"/>
  <c r="P7405" i="34"/>
  <c r="P7406" i="34"/>
  <c r="P7407" i="34"/>
  <c r="P7408" i="34"/>
  <c r="P7409" i="34"/>
  <c r="P7410" i="34"/>
  <c r="P7411" i="34"/>
  <c r="P7412" i="34"/>
  <c r="P7413" i="34"/>
  <c r="P7414" i="34"/>
  <c r="P7415" i="34"/>
  <c r="P7416" i="34"/>
  <c r="P7417" i="34"/>
  <c r="P7418" i="34"/>
  <c r="P7419" i="34"/>
  <c r="P7420" i="34"/>
  <c r="P7421" i="34"/>
  <c r="P7422" i="34"/>
  <c r="P7423" i="34"/>
  <c r="P7424" i="34"/>
  <c r="P7425" i="34"/>
  <c r="P7426" i="34"/>
  <c r="P7427" i="34"/>
  <c r="P7428" i="34"/>
  <c r="P7429" i="34"/>
  <c r="P7430" i="34"/>
  <c r="P7431" i="34"/>
  <c r="P7432" i="34"/>
  <c r="P7433" i="34"/>
  <c r="P7434" i="34"/>
  <c r="P7435" i="34"/>
  <c r="P7436" i="34"/>
  <c r="P7437" i="34"/>
  <c r="P7438" i="34"/>
  <c r="P7439" i="34"/>
  <c r="P7440" i="34"/>
  <c r="P7441" i="34"/>
  <c r="P7442" i="34"/>
  <c r="P7443" i="34"/>
  <c r="P7444" i="34"/>
  <c r="P7445" i="34"/>
  <c r="P7446" i="34"/>
  <c r="P7447" i="34"/>
  <c r="P7448" i="34"/>
  <c r="P7449" i="34"/>
  <c r="P7450" i="34"/>
  <c r="P7451" i="34"/>
  <c r="P7452" i="34"/>
  <c r="P7453" i="34"/>
  <c r="P7454" i="34"/>
  <c r="P7455" i="34"/>
  <c r="P7456" i="34"/>
  <c r="P7457" i="34"/>
  <c r="P7458" i="34"/>
  <c r="P7459" i="34"/>
  <c r="P7460" i="34"/>
  <c r="P7461" i="34"/>
  <c r="P7462" i="34"/>
  <c r="P7463" i="34"/>
  <c r="P7464" i="34"/>
  <c r="P7465" i="34"/>
  <c r="P7466" i="34"/>
  <c r="P7467" i="34"/>
  <c r="P7468" i="34"/>
  <c r="P7469" i="34"/>
  <c r="P7470" i="34"/>
  <c r="P7471" i="34"/>
  <c r="P7472" i="34"/>
  <c r="P7473" i="34"/>
  <c r="P7474" i="34"/>
  <c r="P7475" i="34"/>
  <c r="P7476" i="34"/>
  <c r="P7477" i="34"/>
  <c r="P7478" i="34"/>
  <c r="P7479" i="34"/>
  <c r="P7480" i="34"/>
  <c r="P7481" i="34"/>
  <c r="P7482" i="34"/>
  <c r="P7483" i="34"/>
  <c r="P7484" i="34"/>
  <c r="P7485" i="34"/>
  <c r="P7486" i="34"/>
  <c r="P7487" i="34"/>
  <c r="P7488" i="34"/>
  <c r="P7489" i="34"/>
  <c r="P7490" i="34"/>
  <c r="P7491" i="34"/>
  <c r="P7492" i="34"/>
  <c r="P7493" i="34"/>
  <c r="P7494" i="34"/>
  <c r="P7495" i="34"/>
  <c r="P7496" i="34"/>
  <c r="P7497" i="34"/>
  <c r="P7498" i="34"/>
  <c r="P7499" i="34"/>
  <c r="P7500" i="34"/>
  <c r="P7501" i="34"/>
  <c r="P7502" i="34"/>
  <c r="P7503" i="34"/>
  <c r="P7504" i="34"/>
  <c r="P7505" i="34"/>
  <c r="P7506" i="34"/>
  <c r="P7507" i="34"/>
  <c r="P7508" i="34"/>
  <c r="P7509" i="34"/>
  <c r="P7510" i="34"/>
  <c r="P7511" i="34"/>
  <c r="P7512" i="34"/>
  <c r="P7513" i="34"/>
  <c r="P7514" i="34"/>
  <c r="P7515" i="34"/>
  <c r="P7516" i="34"/>
  <c r="P7517" i="34"/>
  <c r="P7518" i="34"/>
  <c r="P7519" i="34"/>
  <c r="P7520" i="34"/>
  <c r="P7521" i="34"/>
  <c r="P7522" i="34"/>
  <c r="P7523" i="34"/>
  <c r="P7524" i="34"/>
  <c r="P7525" i="34"/>
  <c r="P7526" i="34"/>
  <c r="P7527" i="34"/>
  <c r="P7528" i="34"/>
  <c r="P7529" i="34"/>
  <c r="P7530" i="34"/>
  <c r="P7531" i="34"/>
  <c r="P7532" i="34"/>
  <c r="P7533" i="34"/>
  <c r="P7534" i="34"/>
  <c r="P7535" i="34"/>
  <c r="P7536" i="34"/>
  <c r="P7537" i="34"/>
  <c r="P7538" i="34"/>
  <c r="P7539" i="34"/>
  <c r="P7540" i="34"/>
  <c r="P7541" i="34"/>
  <c r="P7542" i="34"/>
  <c r="P7543" i="34"/>
  <c r="P7544" i="34"/>
  <c r="P7545" i="34"/>
  <c r="P7546" i="34"/>
  <c r="P7547" i="34"/>
  <c r="P7548" i="34"/>
  <c r="P7549" i="34"/>
  <c r="P7550" i="34"/>
  <c r="P7551" i="34"/>
  <c r="P7552" i="34"/>
  <c r="P7553" i="34"/>
  <c r="P7554" i="34"/>
  <c r="P7555" i="34"/>
  <c r="P7556" i="34"/>
  <c r="P7557" i="34"/>
  <c r="P7558" i="34"/>
  <c r="P7559" i="34"/>
  <c r="P7560" i="34"/>
  <c r="P7561" i="34"/>
  <c r="P7562" i="34"/>
  <c r="P7563" i="34"/>
  <c r="P7564" i="34"/>
  <c r="P7565" i="34"/>
  <c r="P7566" i="34"/>
  <c r="P7567" i="34"/>
  <c r="P7568" i="34"/>
  <c r="P7569" i="34"/>
  <c r="P7570" i="34"/>
  <c r="P7571" i="34"/>
  <c r="P7572" i="34"/>
  <c r="P7573" i="34"/>
  <c r="P7574" i="34"/>
  <c r="P7575" i="34"/>
  <c r="P7576" i="34"/>
  <c r="P7577" i="34"/>
  <c r="P7578" i="34"/>
  <c r="P7579" i="34"/>
  <c r="P7580" i="34"/>
  <c r="P7581" i="34"/>
  <c r="P7582" i="34"/>
  <c r="P7583" i="34"/>
  <c r="P7584" i="34"/>
  <c r="P7585" i="34"/>
  <c r="P7586" i="34"/>
  <c r="P7587" i="34"/>
  <c r="P7588" i="34"/>
  <c r="P7589" i="34"/>
  <c r="P7590" i="34"/>
  <c r="P7591" i="34"/>
  <c r="P7592" i="34"/>
  <c r="P7593" i="34"/>
  <c r="P7594" i="34"/>
  <c r="P7595" i="34"/>
  <c r="P7596" i="34"/>
  <c r="P7597" i="34"/>
  <c r="P7598" i="34"/>
  <c r="P7599" i="34"/>
  <c r="P7600" i="34"/>
  <c r="P7601" i="34"/>
  <c r="P7602" i="34"/>
  <c r="P7603" i="34"/>
  <c r="P7604" i="34"/>
  <c r="P7605" i="34"/>
  <c r="P7606" i="34"/>
  <c r="P7607" i="34"/>
  <c r="P7608" i="34"/>
  <c r="P7609" i="34"/>
  <c r="P7610" i="34"/>
  <c r="P7611" i="34"/>
  <c r="P7612" i="34"/>
  <c r="P7613" i="34"/>
  <c r="P7614" i="34"/>
  <c r="P7615" i="34"/>
  <c r="P7616" i="34"/>
  <c r="P7617" i="34"/>
  <c r="P7618" i="34"/>
  <c r="P7619" i="34"/>
  <c r="P7620" i="34"/>
  <c r="P7621" i="34"/>
  <c r="P7622" i="34"/>
  <c r="P7623" i="34"/>
  <c r="P7624" i="34"/>
  <c r="P7625" i="34"/>
  <c r="P7626" i="34"/>
  <c r="P7627" i="34"/>
  <c r="P7628" i="34"/>
  <c r="P7629" i="34"/>
  <c r="P7630" i="34"/>
  <c r="P7631" i="34"/>
  <c r="P7632" i="34"/>
  <c r="P7633" i="34"/>
  <c r="P7634" i="34"/>
  <c r="P7635" i="34"/>
  <c r="P7636" i="34"/>
  <c r="P7637" i="34"/>
  <c r="P7638" i="34"/>
  <c r="P7639" i="34"/>
  <c r="P7640" i="34"/>
  <c r="P7641" i="34"/>
  <c r="P7642" i="34"/>
  <c r="P7643" i="34"/>
  <c r="P7644" i="34"/>
  <c r="P7645" i="34"/>
  <c r="P7646" i="34"/>
  <c r="P7647" i="34"/>
  <c r="P7648" i="34"/>
  <c r="P7649" i="34"/>
  <c r="P7650" i="34"/>
  <c r="P7651" i="34"/>
  <c r="P7652" i="34"/>
  <c r="P7653" i="34"/>
  <c r="P7654" i="34"/>
  <c r="P7655" i="34"/>
  <c r="P7656" i="34"/>
  <c r="P7657" i="34"/>
  <c r="P7658" i="34"/>
  <c r="P7659" i="34"/>
  <c r="P7660" i="34"/>
  <c r="P7661" i="34"/>
  <c r="P7662" i="34"/>
  <c r="P7663" i="34"/>
  <c r="P7664" i="34"/>
  <c r="P7665" i="34"/>
  <c r="P7666" i="34"/>
  <c r="P7667" i="34"/>
  <c r="P7668" i="34"/>
  <c r="P7669" i="34"/>
  <c r="P7670" i="34"/>
  <c r="P7671" i="34"/>
  <c r="P7672" i="34"/>
  <c r="P7673" i="34"/>
  <c r="P7674" i="34"/>
  <c r="P7675" i="34"/>
  <c r="P7676" i="34"/>
  <c r="P7677" i="34"/>
  <c r="P7678" i="34"/>
  <c r="P7679" i="34"/>
  <c r="P7680" i="34"/>
  <c r="P7681" i="34"/>
  <c r="P7682" i="34"/>
  <c r="P7683" i="34"/>
  <c r="P7684" i="34"/>
  <c r="P7685" i="34"/>
  <c r="P7686" i="34"/>
  <c r="P7687" i="34"/>
  <c r="P7688" i="34"/>
  <c r="P7689" i="34"/>
  <c r="P7690" i="34"/>
  <c r="P7691" i="34"/>
  <c r="P7692" i="34"/>
  <c r="P7693" i="34"/>
  <c r="P7694" i="34"/>
  <c r="P7695" i="34"/>
  <c r="P7696" i="34"/>
  <c r="P7697" i="34"/>
  <c r="P7698" i="34"/>
  <c r="P7699" i="34"/>
  <c r="P7700" i="34"/>
  <c r="P7701" i="34"/>
  <c r="P7702" i="34"/>
  <c r="P7703" i="34"/>
  <c r="P7704" i="34"/>
  <c r="P7705" i="34"/>
  <c r="P7706" i="34"/>
  <c r="P7707" i="34"/>
  <c r="P7708" i="34"/>
  <c r="P7709" i="34"/>
  <c r="P7710" i="34"/>
  <c r="P7711" i="34"/>
  <c r="P7712" i="34"/>
  <c r="P7713" i="34"/>
  <c r="P7714" i="34"/>
  <c r="P7715" i="34"/>
  <c r="P7716" i="34"/>
  <c r="P7717" i="34"/>
  <c r="P7718" i="34"/>
  <c r="P7719" i="34"/>
  <c r="P7720" i="34"/>
  <c r="P7721" i="34"/>
  <c r="P7722" i="34"/>
  <c r="P7723" i="34"/>
  <c r="P7724" i="34"/>
  <c r="P7725" i="34"/>
  <c r="P7726" i="34"/>
  <c r="P7727" i="34"/>
  <c r="P7728" i="34"/>
  <c r="P7729" i="34"/>
  <c r="P7730" i="34"/>
  <c r="P7731" i="34"/>
  <c r="P7732" i="34"/>
  <c r="P7733" i="34"/>
  <c r="P7734" i="34"/>
  <c r="P7735" i="34"/>
  <c r="P7736" i="34"/>
  <c r="P7737" i="34"/>
  <c r="P7738" i="34"/>
  <c r="P7739" i="34"/>
  <c r="P7740" i="34"/>
  <c r="P7741" i="34"/>
  <c r="P7742" i="34"/>
  <c r="P7743" i="34"/>
  <c r="P7744" i="34"/>
  <c r="P7745" i="34"/>
  <c r="P7746" i="34"/>
  <c r="P7747" i="34"/>
  <c r="P7748" i="34"/>
  <c r="P7749" i="34"/>
  <c r="P7750" i="34"/>
  <c r="P7751" i="34"/>
  <c r="P7752" i="34"/>
  <c r="P7753" i="34"/>
  <c r="P7754" i="34"/>
  <c r="P7755" i="34"/>
  <c r="P7756" i="34"/>
  <c r="P7757" i="34"/>
  <c r="P7758" i="34"/>
  <c r="P7759" i="34"/>
  <c r="P7760" i="34"/>
  <c r="P7761" i="34"/>
  <c r="P7762" i="34"/>
  <c r="P7763" i="34"/>
  <c r="P7764" i="34"/>
  <c r="P7765" i="34"/>
  <c r="P7766" i="34"/>
  <c r="P7767" i="34"/>
  <c r="P7768" i="34"/>
  <c r="P7769" i="34"/>
  <c r="P7770" i="34"/>
  <c r="P7771" i="34"/>
  <c r="P7772" i="34"/>
  <c r="P7773" i="34"/>
  <c r="P7774" i="34"/>
  <c r="P7775" i="34"/>
  <c r="P7776" i="34"/>
  <c r="P7777" i="34"/>
  <c r="P7778" i="34"/>
  <c r="P7779" i="34"/>
  <c r="P7780" i="34"/>
  <c r="P7781" i="34"/>
  <c r="P7782" i="34"/>
  <c r="P7783" i="34"/>
  <c r="P7784" i="34"/>
  <c r="P7785" i="34"/>
  <c r="P7786" i="34"/>
  <c r="P7787" i="34"/>
  <c r="P7788" i="34"/>
  <c r="P7789" i="34"/>
  <c r="P7790" i="34"/>
  <c r="P7791" i="34"/>
  <c r="P7792" i="34"/>
  <c r="P7793" i="34"/>
  <c r="P7794" i="34"/>
  <c r="P7795" i="34"/>
  <c r="P7796" i="34"/>
  <c r="P7797" i="34"/>
  <c r="P7798" i="34"/>
  <c r="P7799" i="34"/>
  <c r="P7800" i="34"/>
  <c r="P7801" i="34"/>
  <c r="P7802" i="34"/>
  <c r="P7803" i="34"/>
  <c r="P7804" i="34"/>
  <c r="P7805" i="34"/>
  <c r="P7806" i="34"/>
  <c r="P7807" i="34"/>
  <c r="P7808" i="34"/>
  <c r="P7809" i="34"/>
  <c r="P7810" i="34"/>
  <c r="P7811" i="34"/>
  <c r="P7812" i="34"/>
  <c r="P7813" i="34"/>
  <c r="P7814" i="34"/>
  <c r="P7815" i="34"/>
  <c r="P7816" i="34"/>
  <c r="P7817" i="34"/>
  <c r="P7818" i="34"/>
  <c r="P7819" i="34"/>
  <c r="P7820" i="34"/>
  <c r="P7821" i="34"/>
  <c r="P7822" i="34"/>
  <c r="P7823" i="34"/>
  <c r="P7824" i="34"/>
  <c r="P7825" i="34"/>
  <c r="P7826" i="34"/>
  <c r="P7827" i="34"/>
  <c r="P7828" i="34"/>
  <c r="P7829" i="34"/>
  <c r="P7830" i="34"/>
  <c r="P7831" i="34"/>
  <c r="P7832" i="34"/>
  <c r="P7833" i="34"/>
  <c r="P7834" i="34"/>
  <c r="P7835" i="34"/>
  <c r="P7836" i="34"/>
  <c r="P7837" i="34"/>
  <c r="P7838" i="34"/>
  <c r="P7839" i="34"/>
  <c r="P7840" i="34"/>
  <c r="P7841" i="34"/>
  <c r="P7842" i="34"/>
  <c r="P7843" i="34"/>
  <c r="P7844" i="34"/>
  <c r="P7845" i="34"/>
  <c r="P7846" i="34"/>
  <c r="P7847" i="34"/>
  <c r="P7848" i="34"/>
  <c r="P7849" i="34"/>
  <c r="P7850" i="34"/>
  <c r="P7851" i="34"/>
  <c r="P7852" i="34"/>
  <c r="P7853" i="34"/>
  <c r="P7854" i="34"/>
  <c r="P7855" i="34"/>
  <c r="P7856" i="34"/>
  <c r="P7857" i="34"/>
  <c r="P7858" i="34"/>
  <c r="P7859" i="34"/>
  <c r="P7860" i="34"/>
  <c r="P7861" i="34"/>
  <c r="P7862" i="34"/>
  <c r="P7863" i="34"/>
  <c r="P7864" i="34"/>
  <c r="P7865" i="34"/>
  <c r="P7866" i="34"/>
  <c r="P7867" i="34"/>
  <c r="P7868" i="34"/>
  <c r="P7869" i="34"/>
  <c r="P7870" i="34"/>
  <c r="P7871" i="34"/>
  <c r="P7872" i="34"/>
  <c r="P7873" i="34"/>
  <c r="P7874" i="34"/>
  <c r="P7875" i="34"/>
  <c r="P7876" i="34"/>
  <c r="P7877" i="34"/>
  <c r="P7878" i="34"/>
  <c r="P7879" i="34"/>
  <c r="P7880" i="34"/>
  <c r="P7881" i="34"/>
  <c r="P7882" i="34"/>
  <c r="P7883" i="34"/>
  <c r="P7884" i="34"/>
  <c r="P7885" i="34"/>
  <c r="P7886" i="34"/>
  <c r="P7887" i="34"/>
  <c r="P7888" i="34"/>
  <c r="P7889" i="34"/>
  <c r="P7890" i="34"/>
  <c r="P7891" i="34"/>
  <c r="P7892" i="34"/>
  <c r="P7893" i="34"/>
  <c r="P7894" i="34"/>
  <c r="P7895" i="34"/>
  <c r="P7896" i="34"/>
  <c r="P7897" i="34"/>
  <c r="P7898" i="34"/>
  <c r="P7899" i="34"/>
  <c r="P7900" i="34"/>
  <c r="P7901" i="34"/>
  <c r="P7902" i="34"/>
  <c r="P7903" i="34"/>
  <c r="P7904" i="34"/>
  <c r="P7905" i="34"/>
  <c r="P7906" i="34"/>
  <c r="P7907" i="34"/>
  <c r="P7908" i="34"/>
  <c r="P7909" i="34"/>
  <c r="P7910" i="34"/>
  <c r="P7911" i="34"/>
  <c r="P7912" i="34"/>
  <c r="P7913" i="34"/>
  <c r="P7914" i="34"/>
  <c r="P7915" i="34"/>
  <c r="P7916" i="34"/>
  <c r="P7917" i="34"/>
  <c r="P7918" i="34"/>
  <c r="P7919" i="34"/>
  <c r="P7920" i="34"/>
  <c r="P7921" i="34"/>
  <c r="P7922" i="34"/>
  <c r="P7923" i="34"/>
  <c r="P7924" i="34"/>
  <c r="P7925" i="34"/>
  <c r="P7926" i="34"/>
  <c r="P7927" i="34"/>
  <c r="P7928" i="34"/>
  <c r="P7929" i="34"/>
  <c r="P7930" i="34"/>
  <c r="P7931" i="34"/>
  <c r="P7932" i="34"/>
  <c r="P7933" i="34"/>
  <c r="P7934" i="34"/>
  <c r="P7935" i="34"/>
  <c r="P7936" i="34"/>
  <c r="P7937" i="34"/>
  <c r="P7938" i="34"/>
  <c r="P7939" i="34"/>
  <c r="P7940" i="34"/>
  <c r="P7941" i="34"/>
  <c r="P7942" i="34"/>
  <c r="P7943" i="34"/>
  <c r="P7944" i="34"/>
  <c r="P7945" i="34"/>
  <c r="P7946" i="34"/>
  <c r="P7947" i="34"/>
  <c r="P7948" i="34"/>
  <c r="P7949" i="34"/>
  <c r="P7950" i="34"/>
  <c r="P7951" i="34"/>
  <c r="P7952" i="34"/>
  <c r="P7953" i="34"/>
  <c r="P7954" i="34"/>
  <c r="P7955" i="34"/>
  <c r="P7956" i="34"/>
  <c r="P7957" i="34"/>
  <c r="P7958" i="34"/>
  <c r="P7959" i="34"/>
  <c r="P7960" i="34"/>
  <c r="P7961" i="34"/>
  <c r="P7962" i="34"/>
  <c r="P7963" i="34"/>
  <c r="P7964" i="34"/>
  <c r="P7965" i="34"/>
  <c r="P7966" i="34"/>
  <c r="P7967" i="34"/>
  <c r="P7968" i="34"/>
  <c r="P7969" i="34"/>
  <c r="P7970" i="34"/>
  <c r="P7971" i="34"/>
  <c r="P7972" i="34"/>
  <c r="P7973" i="34"/>
  <c r="P7974" i="34"/>
  <c r="P7975" i="34"/>
  <c r="P7976" i="34"/>
  <c r="P7977" i="34"/>
  <c r="P7978" i="34"/>
  <c r="P7979" i="34"/>
  <c r="P7980" i="34"/>
  <c r="P7981" i="34"/>
  <c r="P7982" i="34"/>
  <c r="P7983" i="34"/>
  <c r="P7984" i="34"/>
  <c r="P7985" i="34"/>
  <c r="P7986" i="34"/>
  <c r="P7987" i="34"/>
  <c r="P7988" i="34"/>
  <c r="P7989" i="34"/>
  <c r="P7990" i="34"/>
  <c r="P7991" i="34"/>
  <c r="P7992" i="34"/>
  <c r="P7993" i="34"/>
  <c r="P7994" i="34"/>
  <c r="P7995" i="34"/>
  <c r="P7996" i="34"/>
  <c r="P7997" i="34"/>
  <c r="P7998" i="34"/>
  <c r="P7999" i="34"/>
  <c r="P8000" i="34"/>
  <c r="P8001" i="34"/>
  <c r="P8002" i="34"/>
  <c r="P8003" i="34"/>
  <c r="P8004" i="34"/>
  <c r="P8005" i="34"/>
  <c r="P8006" i="34"/>
  <c r="P8007" i="34"/>
  <c r="P8008" i="34"/>
  <c r="P8009" i="34"/>
  <c r="P8010" i="34"/>
  <c r="P8011" i="34"/>
  <c r="P8012" i="34"/>
  <c r="P8013" i="34"/>
  <c r="P8014" i="34"/>
  <c r="P8015" i="34"/>
  <c r="P8016" i="34"/>
  <c r="P8017" i="34"/>
  <c r="P8018" i="34"/>
  <c r="P8019" i="34"/>
  <c r="P8020" i="34"/>
  <c r="P8021" i="34"/>
  <c r="P8022" i="34"/>
  <c r="P8023" i="34"/>
  <c r="P8024" i="34"/>
  <c r="P8025" i="34"/>
  <c r="P8026" i="34"/>
  <c r="P8027" i="34"/>
  <c r="P8028" i="34"/>
  <c r="P8029" i="34"/>
  <c r="P8030" i="34"/>
  <c r="P8031" i="34"/>
  <c r="P8032" i="34"/>
  <c r="P8033" i="34"/>
  <c r="P8034" i="34"/>
  <c r="P8035" i="34"/>
  <c r="P8036" i="34"/>
  <c r="P8037" i="34"/>
  <c r="P8038" i="34"/>
  <c r="P8039" i="34"/>
  <c r="P8040" i="34"/>
  <c r="P8041" i="34"/>
  <c r="P8042" i="34"/>
  <c r="P8043" i="34"/>
  <c r="P8044" i="34"/>
  <c r="P8045" i="34"/>
  <c r="P8046" i="34"/>
  <c r="P8047" i="34"/>
  <c r="P8048" i="34"/>
  <c r="P8049" i="34"/>
  <c r="P8050" i="34"/>
  <c r="P8051" i="34"/>
  <c r="P8052" i="34"/>
  <c r="P8053" i="34"/>
  <c r="P8054" i="34"/>
  <c r="P8055" i="34"/>
  <c r="P8056" i="34"/>
  <c r="P8057" i="34"/>
  <c r="P8058" i="34"/>
  <c r="P8059" i="34"/>
  <c r="P8060" i="34"/>
  <c r="P8061" i="34"/>
  <c r="P8062" i="34"/>
  <c r="P8063" i="34"/>
  <c r="P8064" i="34"/>
  <c r="P8065" i="34"/>
  <c r="P8066" i="34"/>
  <c r="P8067" i="34"/>
  <c r="P8068" i="34"/>
  <c r="P8069" i="34"/>
  <c r="P8070" i="34"/>
  <c r="P8071" i="34"/>
  <c r="P8072" i="34"/>
  <c r="P8073" i="34"/>
  <c r="P8074" i="34"/>
  <c r="P8075" i="34"/>
  <c r="P8076" i="34"/>
  <c r="P8077" i="34"/>
  <c r="P8078" i="34"/>
  <c r="P8079" i="34"/>
  <c r="P8080" i="34"/>
  <c r="P8081" i="34"/>
  <c r="P8082" i="34"/>
  <c r="P8083" i="34"/>
  <c r="P8084" i="34"/>
  <c r="P8085" i="34"/>
  <c r="P8086" i="34"/>
  <c r="P8087" i="34"/>
  <c r="P8088" i="34"/>
  <c r="P8089" i="34"/>
  <c r="P8090" i="34"/>
  <c r="P8091" i="34"/>
  <c r="P8092" i="34"/>
  <c r="P8093" i="34"/>
  <c r="P8094" i="34"/>
  <c r="P8095" i="34"/>
  <c r="P8096" i="34"/>
  <c r="P8097" i="34"/>
  <c r="P8098" i="34"/>
  <c r="P8099" i="34"/>
  <c r="P8100" i="34"/>
  <c r="P8101" i="34"/>
  <c r="P8102" i="34"/>
  <c r="P8103" i="34"/>
  <c r="P8104" i="34"/>
  <c r="P8105" i="34"/>
  <c r="P8106" i="34"/>
  <c r="P8107" i="34"/>
  <c r="P8108" i="34"/>
  <c r="P8109" i="34"/>
  <c r="P8110" i="34"/>
  <c r="P8111" i="34"/>
  <c r="P8112" i="34"/>
  <c r="P8113" i="34"/>
  <c r="P8114" i="34"/>
  <c r="P8115" i="34"/>
  <c r="P8116" i="34"/>
  <c r="P8117" i="34"/>
  <c r="P8118" i="34"/>
  <c r="P8119" i="34"/>
  <c r="P8120" i="34"/>
  <c r="P8121" i="34"/>
  <c r="P8122" i="34"/>
  <c r="P8123" i="34"/>
  <c r="P8124" i="34"/>
  <c r="P8125" i="34"/>
  <c r="P8126" i="34"/>
  <c r="P8127" i="34"/>
  <c r="P8128" i="34"/>
  <c r="P8129" i="34"/>
  <c r="P8130" i="34"/>
  <c r="P8131" i="34"/>
  <c r="P8132" i="34"/>
  <c r="P8133" i="34"/>
  <c r="P8134" i="34"/>
  <c r="P8135" i="34"/>
  <c r="P8136" i="34"/>
  <c r="P8137" i="34"/>
  <c r="P8138" i="34"/>
  <c r="P8139" i="34"/>
  <c r="P8140" i="34"/>
  <c r="P8141" i="34"/>
  <c r="P8142" i="34"/>
  <c r="P8143" i="34"/>
  <c r="P8144" i="34"/>
  <c r="P8145" i="34"/>
  <c r="P8146" i="34"/>
  <c r="P8147" i="34"/>
  <c r="P8148" i="34"/>
  <c r="P8149" i="34"/>
  <c r="P8150" i="34"/>
  <c r="P8151" i="34"/>
  <c r="P8152" i="34"/>
  <c r="P8153" i="34"/>
  <c r="P8154" i="34"/>
  <c r="P8155" i="34"/>
  <c r="P8156" i="34"/>
  <c r="P8157" i="34"/>
  <c r="P8158" i="34"/>
  <c r="P8159" i="34"/>
  <c r="P8160" i="34"/>
  <c r="P8161" i="34"/>
  <c r="P8162" i="34"/>
  <c r="P8163" i="34"/>
  <c r="P8164" i="34"/>
  <c r="P8165" i="34"/>
  <c r="P8166" i="34"/>
  <c r="P8167" i="34"/>
  <c r="P8168" i="34"/>
  <c r="P8169" i="34"/>
  <c r="P8170" i="34"/>
  <c r="P8171" i="34"/>
  <c r="P8172" i="34"/>
  <c r="P8173" i="34"/>
  <c r="P8174" i="34"/>
  <c r="P8175" i="34"/>
  <c r="P8176" i="34"/>
  <c r="P8177" i="34"/>
  <c r="P8178" i="34"/>
  <c r="P8179" i="34"/>
  <c r="P8180" i="34"/>
  <c r="P8181" i="34"/>
  <c r="P8182" i="34"/>
  <c r="P8183" i="34"/>
  <c r="P8184" i="34"/>
  <c r="P8185" i="34"/>
  <c r="P8186" i="34"/>
  <c r="P8187" i="34"/>
  <c r="P8188" i="34"/>
  <c r="P8189" i="34"/>
  <c r="P8190" i="34"/>
  <c r="P8191" i="34"/>
  <c r="P8192" i="34"/>
  <c r="P8193" i="34"/>
  <c r="P8194" i="34"/>
  <c r="P8195" i="34"/>
  <c r="P8196" i="34"/>
  <c r="P8197" i="34"/>
  <c r="P8198" i="34"/>
  <c r="P8199" i="34"/>
  <c r="P8200" i="34"/>
  <c r="P8201" i="34"/>
  <c r="P8202" i="34"/>
  <c r="P8203" i="34"/>
  <c r="P8204" i="34"/>
  <c r="P8205" i="34"/>
  <c r="P8206" i="34"/>
  <c r="P8207" i="34"/>
  <c r="P8208" i="34"/>
  <c r="P8209" i="34"/>
  <c r="P8210" i="34"/>
  <c r="P8211" i="34"/>
  <c r="P8212" i="34"/>
  <c r="P8213" i="34"/>
  <c r="P8214" i="34"/>
  <c r="P8215" i="34"/>
  <c r="P8216" i="34"/>
  <c r="P8217" i="34"/>
  <c r="P8218" i="34"/>
  <c r="P8219" i="34"/>
  <c r="P8220" i="34"/>
  <c r="P8221" i="34"/>
  <c r="P8222" i="34"/>
  <c r="P8223" i="34"/>
  <c r="P8224" i="34"/>
  <c r="P8225" i="34"/>
  <c r="P8226" i="34"/>
  <c r="P8227" i="34"/>
  <c r="P8228" i="34"/>
  <c r="P8229" i="34"/>
  <c r="P8230" i="34"/>
  <c r="P8231" i="34"/>
  <c r="P8232" i="34"/>
  <c r="P8233" i="34"/>
  <c r="P8234" i="34"/>
  <c r="P8235" i="34"/>
  <c r="P8236" i="34"/>
  <c r="P8237" i="34"/>
  <c r="P8238" i="34"/>
  <c r="P8239" i="34"/>
  <c r="P8240" i="34"/>
  <c r="P8241" i="34"/>
  <c r="P8242" i="34"/>
  <c r="P8243" i="34"/>
  <c r="P8244" i="34"/>
  <c r="P8245" i="34"/>
  <c r="P8246" i="34"/>
  <c r="P8247" i="34"/>
  <c r="P8248" i="34"/>
  <c r="P8249" i="34"/>
  <c r="P8250" i="34"/>
  <c r="P8251" i="34"/>
  <c r="P8252" i="34"/>
  <c r="P8253" i="34"/>
  <c r="P8254" i="34"/>
  <c r="P8255" i="34"/>
  <c r="P8256" i="34"/>
  <c r="P8257" i="34"/>
  <c r="P8258" i="34"/>
  <c r="P8259" i="34"/>
  <c r="P8260" i="34"/>
  <c r="P8261" i="34"/>
  <c r="P8262" i="34"/>
  <c r="P8263" i="34"/>
  <c r="P8264" i="34"/>
  <c r="P8265" i="34"/>
  <c r="P8266" i="34"/>
  <c r="P8267" i="34"/>
  <c r="P8268" i="34"/>
  <c r="P8269" i="34"/>
  <c r="P8270" i="34"/>
  <c r="P8271" i="34"/>
  <c r="P8272" i="34"/>
  <c r="P8273" i="34"/>
  <c r="P8274" i="34"/>
  <c r="P8275" i="34"/>
  <c r="P8276" i="34"/>
  <c r="P8277" i="34"/>
  <c r="P8278" i="34"/>
  <c r="P8279" i="34"/>
  <c r="P8280" i="34"/>
  <c r="P8281" i="34"/>
  <c r="P8282" i="34"/>
  <c r="P8283" i="34"/>
  <c r="P8284" i="34"/>
  <c r="P8285" i="34"/>
  <c r="P8286" i="34"/>
  <c r="P8287" i="34"/>
  <c r="P8288" i="34"/>
  <c r="P8289" i="34"/>
  <c r="P8290" i="34"/>
  <c r="P8291" i="34"/>
  <c r="P8292" i="34"/>
  <c r="P8293" i="34"/>
  <c r="P8294" i="34"/>
  <c r="P8295" i="34"/>
  <c r="P8296" i="34"/>
  <c r="P8297" i="34"/>
  <c r="P8298" i="34"/>
  <c r="P8299" i="34"/>
  <c r="P8300" i="34"/>
  <c r="P8301" i="34"/>
  <c r="P8302" i="34"/>
  <c r="P8303" i="34"/>
  <c r="P8304" i="34"/>
  <c r="P8305" i="34"/>
  <c r="P8306" i="34"/>
  <c r="P8307" i="34"/>
  <c r="P8308" i="34"/>
  <c r="P8309" i="34"/>
  <c r="P8310" i="34"/>
  <c r="P8311" i="34"/>
  <c r="P8312" i="34"/>
  <c r="P8313" i="34"/>
  <c r="P8314" i="34"/>
  <c r="P8315" i="34"/>
  <c r="P8316" i="34"/>
  <c r="P8317" i="34"/>
  <c r="P8318" i="34"/>
  <c r="P8319" i="34"/>
  <c r="P8320" i="34"/>
  <c r="P8321" i="34"/>
  <c r="P8322" i="34"/>
  <c r="P8323" i="34"/>
  <c r="P8324" i="34"/>
  <c r="P8325" i="34"/>
  <c r="P8326" i="34"/>
  <c r="P8327" i="34"/>
  <c r="P8328" i="34"/>
  <c r="P8329" i="34"/>
  <c r="P8330" i="34"/>
  <c r="P8331" i="34"/>
  <c r="P8332" i="34"/>
  <c r="P8333" i="34"/>
  <c r="P8334" i="34"/>
  <c r="P8335" i="34"/>
  <c r="P8336" i="34"/>
  <c r="P8337" i="34"/>
  <c r="P8338" i="34"/>
  <c r="P8339" i="34"/>
  <c r="P8340" i="34"/>
  <c r="P8341" i="34"/>
  <c r="P8342" i="34"/>
  <c r="P8343" i="34"/>
  <c r="P8344" i="34"/>
  <c r="P8345" i="34"/>
  <c r="P8346" i="34"/>
  <c r="P8347" i="34"/>
  <c r="P8348" i="34"/>
  <c r="P8349" i="34"/>
  <c r="P8350" i="34"/>
  <c r="P8351" i="34"/>
  <c r="P8352" i="34"/>
  <c r="P8353" i="34"/>
  <c r="P8354" i="34"/>
  <c r="P8355" i="34"/>
  <c r="P8356" i="34"/>
  <c r="P8357" i="34"/>
  <c r="P8358" i="34"/>
  <c r="P8359" i="34"/>
  <c r="P8360" i="34"/>
  <c r="P8361" i="34"/>
  <c r="P8362" i="34"/>
  <c r="P8363" i="34"/>
  <c r="P8364" i="34"/>
  <c r="P8365" i="34"/>
  <c r="P8366" i="34"/>
  <c r="P8367" i="34"/>
  <c r="P8368" i="34"/>
  <c r="P8369" i="34"/>
  <c r="P8370" i="34"/>
  <c r="P8371" i="34"/>
  <c r="P8372" i="34"/>
  <c r="P8373" i="34"/>
  <c r="P8374" i="34"/>
  <c r="P8375" i="34"/>
  <c r="P8376" i="34"/>
  <c r="P8377" i="34"/>
  <c r="P8378" i="34"/>
  <c r="P8379" i="34"/>
  <c r="P8380" i="34"/>
  <c r="P8381" i="34"/>
  <c r="P8382" i="34"/>
  <c r="P8383" i="34"/>
  <c r="P8384" i="34"/>
  <c r="P8385" i="34"/>
  <c r="P8386" i="34"/>
  <c r="P8387" i="34"/>
  <c r="P8388" i="34"/>
  <c r="P8389" i="34"/>
  <c r="P8390" i="34"/>
  <c r="P8391" i="34"/>
  <c r="P8392" i="34"/>
  <c r="P8393" i="34"/>
  <c r="P8394" i="34"/>
  <c r="P8395" i="34"/>
  <c r="P8396" i="34"/>
  <c r="P8397" i="34"/>
  <c r="P8398" i="34"/>
  <c r="P8399" i="34"/>
  <c r="P8400" i="34"/>
  <c r="P8401" i="34"/>
  <c r="P8402" i="34"/>
  <c r="P8403" i="34"/>
  <c r="P8404" i="34"/>
  <c r="P8405" i="34"/>
  <c r="P8406" i="34"/>
  <c r="P8407" i="34"/>
  <c r="P8408" i="34"/>
  <c r="P8409" i="34"/>
  <c r="P8410" i="34"/>
  <c r="P8411" i="34"/>
  <c r="P8412" i="34"/>
  <c r="P8413" i="34"/>
  <c r="P8414" i="34"/>
  <c r="P8415" i="34"/>
  <c r="P8416" i="34"/>
  <c r="P8417" i="34"/>
  <c r="P8418" i="34"/>
  <c r="P8419" i="34"/>
  <c r="P8420" i="34"/>
  <c r="P8421" i="34"/>
  <c r="P8422" i="34"/>
  <c r="P8423" i="34"/>
  <c r="P8424" i="34"/>
  <c r="P8425" i="34"/>
  <c r="P8426" i="34"/>
  <c r="P8427" i="34"/>
  <c r="P8428" i="34"/>
  <c r="P8429" i="34"/>
  <c r="P8430" i="34"/>
  <c r="P8431" i="34"/>
  <c r="P8432" i="34"/>
  <c r="P8433" i="34"/>
  <c r="P8434" i="34"/>
  <c r="P8435" i="34"/>
  <c r="P8436" i="34"/>
  <c r="P8437" i="34"/>
  <c r="P8438" i="34"/>
  <c r="P8439" i="34"/>
  <c r="P8440" i="34"/>
  <c r="P8441" i="34"/>
  <c r="P8442" i="34"/>
  <c r="P8443" i="34"/>
  <c r="P8444" i="34"/>
  <c r="P8445" i="34"/>
  <c r="P8446" i="34"/>
  <c r="P8447" i="34"/>
  <c r="P8448" i="34"/>
  <c r="P8449" i="34"/>
  <c r="P8450" i="34"/>
  <c r="P8451" i="34"/>
  <c r="P8452" i="34"/>
  <c r="P8453" i="34"/>
  <c r="P8454" i="34"/>
  <c r="P8455" i="34"/>
  <c r="P8456" i="34"/>
  <c r="P8457" i="34"/>
  <c r="P8458" i="34"/>
  <c r="P8459" i="34"/>
  <c r="P8460" i="34"/>
  <c r="P8461" i="34"/>
  <c r="P8462" i="34"/>
  <c r="P8463" i="34"/>
  <c r="P8464" i="34"/>
  <c r="P8465" i="34"/>
  <c r="P8466" i="34"/>
  <c r="P8467" i="34"/>
  <c r="P8468" i="34"/>
  <c r="P8469" i="34"/>
  <c r="P8470" i="34"/>
  <c r="P8471" i="34"/>
  <c r="P8472" i="34"/>
  <c r="P8473" i="34"/>
  <c r="P8474" i="34"/>
  <c r="P8475" i="34"/>
  <c r="P8476" i="34"/>
  <c r="P8477" i="34"/>
  <c r="P8478" i="34"/>
  <c r="P8479" i="34"/>
  <c r="P8480" i="34"/>
  <c r="P8481" i="34"/>
  <c r="P8482" i="34"/>
  <c r="P8483" i="34"/>
  <c r="P8484" i="34"/>
  <c r="P8485" i="34"/>
  <c r="P8486" i="34"/>
  <c r="P8487" i="34"/>
  <c r="P8488" i="34"/>
  <c r="P8489" i="34"/>
  <c r="P8490" i="34"/>
  <c r="P8491" i="34"/>
  <c r="P8492" i="34"/>
  <c r="P8493" i="34"/>
  <c r="P8494" i="34"/>
  <c r="P8495" i="34"/>
  <c r="P8496" i="34"/>
  <c r="P8497" i="34"/>
  <c r="P8498" i="34"/>
  <c r="P8499" i="34"/>
  <c r="P8500" i="34"/>
  <c r="P8501" i="34"/>
  <c r="P8502" i="34"/>
  <c r="P8503" i="34"/>
  <c r="P8504" i="34"/>
  <c r="P8505" i="34"/>
  <c r="P8506" i="34"/>
  <c r="P8507" i="34"/>
  <c r="P8508" i="34"/>
  <c r="P8509" i="34"/>
  <c r="P8510" i="34"/>
  <c r="P8511" i="34"/>
  <c r="P8512" i="34"/>
  <c r="P8513" i="34"/>
  <c r="P8514" i="34"/>
  <c r="P8515" i="34"/>
  <c r="P8516" i="34"/>
  <c r="P8517" i="34"/>
  <c r="P8518" i="34"/>
  <c r="P8519" i="34"/>
  <c r="P8520" i="34"/>
  <c r="P8521" i="34"/>
  <c r="P8522" i="34"/>
  <c r="P8523" i="34"/>
  <c r="P8524" i="34"/>
  <c r="P8525" i="34"/>
  <c r="P8526" i="34"/>
  <c r="P8527" i="34"/>
  <c r="P8528" i="34"/>
  <c r="P8529" i="34"/>
  <c r="P8530" i="34"/>
  <c r="P8531" i="34"/>
  <c r="P8532" i="34"/>
  <c r="P8533" i="34"/>
  <c r="P8534" i="34"/>
  <c r="P8535" i="34"/>
  <c r="P8536" i="34"/>
  <c r="P8537" i="34"/>
  <c r="P8538" i="34"/>
  <c r="P8539" i="34"/>
  <c r="P8540" i="34"/>
  <c r="P8541" i="34"/>
  <c r="P8542" i="34"/>
  <c r="P8543" i="34"/>
  <c r="P8544" i="34"/>
  <c r="P8545" i="34"/>
  <c r="P8546" i="34"/>
  <c r="P8547" i="34"/>
  <c r="P8548" i="34"/>
  <c r="P8549" i="34"/>
  <c r="P8550" i="34"/>
  <c r="P8551" i="34"/>
  <c r="P8552" i="34"/>
  <c r="P8553" i="34"/>
  <c r="P8554" i="34"/>
  <c r="P8555" i="34"/>
  <c r="P8556" i="34"/>
  <c r="P8557" i="34"/>
  <c r="P8558" i="34"/>
  <c r="P8559" i="34"/>
  <c r="P8560" i="34"/>
  <c r="P8561" i="34"/>
  <c r="P8562" i="34"/>
  <c r="P8563" i="34"/>
  <c r="P8564" i="34"/>
  <c r="P8565" i="34"/>
  <c r="P8566" i="34"/>
  <c r="P8567" i="34"/>
  <c r="P8568" i="34"/>
  <c r="P8569" i="34"/>
  <c r="P8570" i="34"/>
  <c r="P8571" i="34"/>
  <c r="P8572" i="34"/>
  <c r="P8573" i="34"/>
  <c r="P8574" i="34"/>
  <c r="P8575" i="34"/>
  <c r="P8576" i="34"/>
  <c r="P8577" i="34"/>
  <c r="P8578" i="34"/>
  <c r="P8579" i="34"/>
  <c r="P8580" i="34"/>
  <c r="P8581" i="34"/>
  <c r="P8582" i="34"/>
  <c r="P8583" i="34"/>
  <c r="P8584" i="34"/>
  <c r="P8585" i="34"/>
  <c r="P8586" i="34"/>
  <c r="P8587" i="34"/>
  <c r="P8588" i="34"/>
  <c r="P8589" i="34"/>
  <c r="P8590" i="34"/>
  <c r="P8591" i="34"/>
  <c r="P8592" i="34"/>
  <c r="P8593" i="34"/>
  <c r="P8594" i="34"/>
  <c r="P8595" i="34"/>
  <c r="P8596" i="34"/>
  <c r="P8597" i="34"/>
  <c r="P8598" i="34"/>
  <c r="P8599" i="34"/>
  <c r="P8600" i="34"/>
  <c r="P8601" i="34"/>
  <c r="P8602" i="34"/>
  <c r="P8603" i="34"/>
  <c r="P8604" i="34"/>
  <c r="P8605" i="34"/>
  <c r="P8606" i="34"/>
  <c r="P8607" i="34"/>
  <c r="P8608" i="34"/>
  <c r="P8609" i="34"/>
  <c r="P8610" i="34"/>
  <c r="P8611" i="34"/>
  <c r="P8612" i="34"/>
  <c r="P8613" i="34"/>
  <c r="P8614" i="34"/>
  <c r="P8615" i="34"/>
  <c r="P8616" i="34"/>
  <c r="P8617" i="34"/>
  <c r="P8618" i="34"/>
  <c r="P8619" i="34"/>
  <c r="P8620" i="34"/>
  <c r="P8621" i="34"/>
  <c r="P8622" i="34"/>
  <c r="P8623" i="34"/>
  <c r="P8624" i="34"/>
  <c r="P8625" i="34"/>
  <c r="P8626" i="34"/>
  <c r="P8627" i="34"/>
  <c r="P8628" i="34"/>
  <c r="P8629" i="34"/>
  <c r="P8630" i="34"/>
  <c r="P8631" i="34"/>
  <c r="P8632" i="34"/>
  <c r="P8633" i="34"/>
  <c r="P8634" i="34"/>
  <c r="P8635" i="34"/>
  <c r="P8636" i="34"/>
  <c r="P8637" i="34"/>
  <c r="P8638" i="34"/>
  <c r="P8639" i="34"/>
  <c r="P8640" i="34"/>
  <c r="P8641" i="34"/>
  <c r="P8642" i="34"/>
  <c r="P8643" i="34"/>
  <c r="P8644" i="34"/>
  <c r="P8645" i="34"/>
  <c r="P8646" i="34"/>
  <c r="P8647" i="34"/>
  <c r="P8648" i="34"/>
  <c r="P8649" i="34"/>
  <c r="P8650" i="34"/>
  <c r="P8651" i="34"/>
  <c r="P8652" i="34"/>
  <c r="P8653" i="34"/>
  <c r="P8654" i="34"/>
  <c r="P8655" i="34"/>
  <c r="P8656" i="34"/>
  <c r="P8657" i="34"/>
  <c r="P8658" i="34"/>
  <c r="P8659" i="34"/>
  <c r="P8660" i="34"/>
  <c r="P8661" i="34"/>
  <c r="P8662" i="34"/>
  <c r="P8663" i="34"/>
  <c r="P8664" i="34"/>
  <c r="P8665" i="34"/>
  <c r="P8666" i="34"/>
  <c r="P8667" i="34"/>
  <c r="P8668" i="34"/>
  <c r="P8669" i="34"/>
  <c r="P8670" i="34"/>
  <c r="P8671" i="34"/>
  <c r="P8672" i="34"/>
  <c r="P8673" i="34"/>
  <c r="P8674" i="34"/>
  <c r="P8675" i="34"/>
  <c r="P8676" i="34"/>
  <c r="P8677" i="34"/>
  <c r="P8678" i="34"/>
  <c r="P8679" i="34"/>
  <c r="P8680" i="34"/>
  <c r="P8681" i="34"/>
  <c r="P8682" i="34"/>
  <c r="P8683" i="34"/>
  <c r="P8684" i="34"/>
  <c r="P8685" i="34"/>
  <c r="P8686" i="34"/>
  <c r="P8687" i="34"/>
  <c r="P8688" i="34"/>
  <c r="P8689" i="34"/>
  <c r="P8690" i="34"/>
  <c r="P8691" i="34"/>
  <c r="P8692" i="34"/>
  <c r="P8693" i="34"/>
  <c r="P8694" i="34"/>
  <c r="P8695" i="34"/>
  <c r="P8696" i="34"/>
  <c r="P8697" i="34"/>
  <c r="P8698" i="34"/>
  <c r="P8699" i="34"/>
  <c r="P8700" i="34"/>
  <c r="P8701" i="34"/>
  <c r="P8702" i="34"/>
  <c r="P8703" i="34"/>
  <c r="P8704" i="34"/>
  <c r="P8705" i="34"/>
  <c r="P8706" i="34"/>
  <c r="P8707" i="34"/>
  <c r="P8708" i="34"/>
  <c r="P8709" i="34"/>
  <c r="P8710" i="34"/>
  <c r="P8711" i="34"/>
  <c r="P8712" i="34"/>
  <c r="P8713" i="34"/>
  <c r="P8714" i="34"/>
  <c r="P8715" i="34"/>
  <c r="P8716" i="34"/>
  <c r="P8717" i="34"/>
  <c r="P8718" i="34"/>
  <c r="P8719" i="34"/>
  <c r="P8720" i="34"/>
  <c r="P8721" i="34"/>
  <c r="P8722" i="34"/>
  <c r="P8723" i="34"/>
  <c r="P8724" i="34"/>
  <c r="P8725" i="34"/>
  <c r="P8726" i="34"/>
  <c r="P8727" i="34"/>
  <c r="P8728" i="34"/>
  <c r="P8729" i="34"/>
  <c r="P8730" i="34"/>
  <c r="P8731" i="34"/>
  <c r="P8732" i="34"/>
  <c r="P8733" i="34"/>
  <c r="P8734" i="34"/>
  <c r="P8735" i="34"/>
  <c r="P8736" i="34"/>
  <c r="P8737" i="34"/>
  <c r="P8738" i="34"/>
  <c r="P8739" i="34"/>
  <c r="P8740" i="34"/>
  <c r="P8741" i="34"/>
  <c r="P8742" i="34"/>
  <c r="P8743" i="34"/>
  <c r="P8744" i="34"/>
  <c r="P8745" i="34"/>
  <c r="P8746" i="34"/>
  <c r="P8747" i="34"/>
  <c r="P8748" i="34"/>
  <c r="P8749" i="34"/>
  <c r="P8750" i="34"/>
  <c r="P8751" i="34"/>
  <c r="P8752" i="34"/>
  <c r="P8753" i="34"/>
  <c r="P8754" i="34"/>
  <c r="P8755" i="34"/>
  <c r="P8756" i="34"/>
  <c r="P8757" i="34"/>
  <c r="P8758" i="34"/>
  <c r="P8759" i="34"/>
  <c r="P8760" i="34"/>
  <c r="P8761" i="34"/>
  <c r="P8762" i="34"/>
  <c r="P8763" i="34"/>
  <c r="P8764" i="34"/>
  <c r="P8765" i="34"/>
  <c r="P8766" i="34"/>
  <c r="P8767" i="34"/>
  <c r="P8768" i="34"/>
  <c r="P8769" i="34"/>
  <c r="P8770" i="34"/>
  <c r="P8771" i="34"/>
  <c r="P8772" i="34"/>
  <c r="P8773" i="34"/>
  <c r="P8774" i="34"/>
  <c r="P8775" i="34"/>
  <c r="P8776" i="34"/>
  <c r="P8777" i="34"/>
  <c r="P8778" i="34"/>
  <c r="P8779" i="34"/>
  <c r="P8780" i="34"/>
  <c r="P8781" i="34"/>
  <c r="P8782" i="34"/>
  <c r="P8783" i="34"/>
  <c r="P8784" i="34"/>
  <c r="P8785" i="34"/>
  <c r="P8786" i="34"/>
  <c r="P8787" i="34"/>
  <c r="P8788" i="34"/>
  <c r="P8789" i="34"/>
  <c r="P8790" i="34"/>
  <c r="P8791" i="34"/>
  <c r="P8792" i="34"/>
  <c r="P8793" i="34"/>
  <c r="P8794" i="34"/>
  <c r="P8795" i="34"/>
  <c r="P8796" i="34"/>
  <c r="P8797" i="34"/>
  <c r="P8798" i="34"/>
  <c r="P8799" i="34"/>
  <c r="P8800" i="34"/>
  <c r="P8801" i="34"/>
  <c r="P8802" i="34"/>
  <c r="P8803" i="34"/>
  <c r="P8804" i="34"/>
  <c r="P8805" i="34"/>
  <c r="P8806" i="34"/>
  <c r="P8807" i="34"/>
  <c r="P8808" i="34"/>
  <c r="P8809" i="34"/>
  <c r="P8810" i="34"/>
  <c r="P8811" i="34"/>
  <c r="P8812" i="34"/>
  <c r="P8813" i="34"/>
  <c r="P8814" i="34"/>
  <c r="P8815" i="34"/>
  <c r="P8816" i="34"/>
  <c r="P8817" i="34"/>
  <c r="P8818" i="34"/>
  <c r="P8819" i="34"/>
  <c r="P8820" i="34"/>
  <c r="P8821" i="34"/>
  <c r="P8822" i="34"/>
  <c r="P8823" i="34"/>
  <c r="P8824" i="34"/>
  <c r="P8825" i="34"/>
  <c r="P8826" i="34"/>
  <c r="P8827" i="34"/>
  <c r="P8828" i="34"/>
  <c r="P8829" i="34"/>
  <c r="P8830" i="34"/>
  <c r="P8831" i="34"/>
  <c r="P8832" i="34"/>
  <c r="P8833" i="34"/>
  <c r="P8834" i="34"/>
  <c r="P8835" i="34"/>
  <c r="P8836" i="34"/>
  <c r="P8837" i="34"/>
  <c r="P8838" i="34"/>
  <c r="P8839" i="34"/>
  <c r="P8840" i="34"/>
  <c r="P8841" i="34"/>
  <c r="P8842" i="34"/>
  <c r="P8843" i="34"/>
  <c r="P8844" i="34"/>
  <c r="P8845" i="34"/>
  <c r="P8846" i="34"/>
  <c r="P8847" i="34"/>
  <c r="P8848" i="34"/>
  <c r="P8849" i="34"/>
  <c r="P8850" i="34"/>
  <c r="P8851" i="34"/>
  <c r="P8852" i="34"/>
  <c r="P8853" i="34"/>
  <c r="P8854" i="34"/>
  <c r="P8855" i="34"/>
  <c r="P8856" i="34"/>
  <c r="P8857" i="34"/>
  <c r="P8858" i="34"/>
  <c r="P8859" i="34"/>
  <c r="P8860" i="34"/>
  <c r="P8861" i="34"/>
  <c r="P8862" i="34"/>
  <c r="P8863" i="34"/>
  <c r="P8864" i="34"/>
  <c r="P8865" i="34"/>
  <c r="P8866" i="34"/>
  <c r="P8867" i="34"/>
  <c r="P8868" i="34"/>
  <c r="P8869" i="34"/>
  <c r="P8870" i="34"/>
  <c r="P8871" i="34"/>
  <c r="P8872" i="34"/>
  <c r="P8873" i="34"/>
  <c r="P8874" i="34"/>
  <c r="P8875" i="34"/>
  <c r="P8876" i="34"/>
  <c r="P8877" i="34"/>
  <c r="P8878" i="34"/>
  <c r="P8879" i="34"/>
  <c r="P8880" i="34"/>
  <c r="P8881" i="34"/>
  <c r="P8882" i="34"/>
  <c r="P8883" i="34"/>
  <c r="P8884" i="34"/>
  <c r="P8885" i="34"/>
  <c r="P8886" i="34"/>
  <c r="P8887" i="34"/>
  <c r="P8888" i="34"/>
  <c r="P8889" i="34"/>
  <c r="P8890" i="34"/>
  <c r="P8891" i="34"/>
  <c r="P8892" i="34"/>
  <c r="P8893" i="34"/>
  <c r="P8894" i="34"/>
  <c r="P8895" i="34"/>
  <c r="P8896" i="34"/>
  <c r="P8897" i="34"/>
  <c r="P8898" i="34"/>
  <c r="P8899" i="34"/>
  <c r="P8900" i="34"/>
  <c r="P8901" i="34"/>
  <c r="P8902" i="34"/>
  <c r="P8903" i="34"/>
  <c r="P8904" i="34"/>
  <c r="P8905" i="34"/>
  <c r="P8906" i="34"/>
  <c r="P8907" i="34"/>
  <c r="P8908" i="34"/>
  <c r="P8909" i="34"/>
  <c r="P8910" i="34"/>
  <c r="P8911" i="34"/>
  <c r="P8912" i="34"/>
  <c r="P8913" i="34"/>
  <c r="P8914" i="34"/>
  <c r="P8915" i="34"/>
  <c r="P8916" i="34"/>
  <c r="P8917" i="34"/>
  <c r="P8918" i="34"/>
  <c r="P8919" i="34"/>
  <c r="P8920" i="34"/>
  <c r="P8921" i="34"/>
  <c r="P8922" i="34"/>
  <c r="P8923" i="34"/>
  <c r="P8924" i="34"/>
  <c r="P8925" i="34"/>
  <c r="P8926" i="34"/>
  <c r="P8927" i="34"/>
  <c r="P8928" i="34"/>
  <c r="P8929" i="34"/>
  <c r="P8930" i="34"/>
  <c r="P8931" i="34"/>
  <c r="P8932" i="34"/>
  <c r="P8933" i="34"/>
  <c r="P8934" i="34"/>
  <c r="P8935" i="34"/>
  <c r="P8936" i="34"/>
  <c r="P8937" i="34"/>
  <c r="P8938" i="34"/>
  <c r="P8939" i="34"/>
  <c r="P8940" i="34"/>
  <c r="P8941" i="34"/>
  <c r="P8942" i="34"/>
  <c r="P8943" i="34"/>
  <c r="P8944" i="34"/>
  <c r="P8945" i="34"/>
  <c r="P8946" i="34"/>
  <c r="P8947" i="34"/>
  <c r="P8948" i="34"/>
  <c r="P8949" i="34"/>
  <c r="P8950" i="34"/>
  <c r="P8951" i="34"/>
  <c r="P8952" i="34"/>
  <c r="P8953" i="34"/>
  <c r="P8954" i="34"/>
  <c r="P8955" i="34"/>
  <c r="P8956" i="34"/>
  <c r="P8957" i="34"/>
  <c r="P8958" i="34"/>
  <c r="P8959" i="34"/>
  <c r="P8960" i="34"/>
  <c r="P8961" i="34"/>
  <c r="P8962" i="34"/>
  <c r="P8963" i="34"/>
  <c r="P8964" i="34"/>
  <c r="P8965" i="34"/>
  <c r="P8966" i="34"/>
  <c r="P8967" i="34"/>
  <c r="P8968" i="34"/>
  <c r="P8969" i="34"/>
  <c r="P8970" i="34"/>
  <c r="P8971" i="34"/>
  <c r="P8972" i="34"/>
  <c r="P8973" i="34"/>
  <c r="P8974" i="34"/>
  <c r="P8975" i="34"/>
  <c r="P8976" i="34"/>
  <c r="P8977" i="34"/>
  <c r="P8978" i="34"/>
  <c r="P8979" i="34"/>
  <c r="P8980" i="34"/>
  <c r="P8981" i="34"/>
  <c r="P8982" i="34"/>
  <c r="P8983" i="34"/>
  <c r="P8984" i="34"/>
  <c r="P8985" i="34"/>
  <c r="P8986" i="34"/>
  <c r="P8987" i="34"/>
  <c r="P8988" i="34"/>
  <c r="P8989" i="34"/>
  <c r="P8990" i="34"/>
  <c r="P8991" i="34"/>
  <c r="P8992" i="34"/>
  <c r="P8993" i="34"/>
  <c r="P8994" i="34"/>
  <c r="P8995" i="34"/>
  <c r="P8996" i="34"/>
  <c r="P8997" i="34"/>
  <c r="P8998" i="34"/>
  <c r="P8999" i="34"/>
  <c r="P9000" i="34"/>
  <c r="P9001" i="34"/>
  <c r="P9002" i="34"/>
  <c r="P9003" i="34"/>
  <c r="P9004" i="34"/>
  <c r="P9005" i="34"/>
  <c r="P9006" i="34"/>
  <c r="P9007" i="34"/>
  <c r="P9008" i="34"/>
  <c r="P9009" i="34"/>
  <c r="P9010" i="34"/>
  <c r="P9011" i="34"/>
  <c r="P9012" i="34"/>
  <c r="P9013" i="34"/>
  <c r="P9014" i="34"/>
  <c r="P9015" i="34"/>
  <c r="P9016" i="34"/>
  <c r="P9017" i="34"/>
  <c r="P9018" i="34"/>
  <c r="P9019" i="34"/>
  <c r="P9020" i="34"/>
  <c r="P9021" i="34"/>
  <c r="P9022" i="34"/>
  <c r="P9023" i="34"/>
  <c r="P9024" i="34"/>
  <c r="P9025" i="34"/>
  <c r="P9026" i="34"/>
  <c r="P9027" i="34"/>
  <c r="P9028" i="34"/>
  <c r="P9029" i="34"/>
  <c r="P9030" i="34"/>
  <c r="P9031" i="34"/>
  <c r="P9032" i="34"/>
  <c r="P9033" i="34"/>
  <c r="P9034" i="34"/>
  <c r="P9035" i="34"/>
  <c r="P9036" i="34"/>
  <c r="P9037" i="34"/>
  <c r="P9038" i="34"/>
  <c r="P9039" i="34"/>
  <c r="P9040" i="34"/>
  <c r="P9041" i="34"/>
  <c r="P9042" i="34"/>
  <c r="P9043" i="34"/>
  <c r="P9044" i="34"/>
  <c r="P9045" i="34"/>
  <c r="P9046" i="34"/>
  <c r="P9047" i="34"/>
  <c r="P9048" i="34"/>
  <c r="P9049" i="34"/>
  <c r="P9050" i="34"/>
  <c r="P9051" i="34"/>
  <c r="P9052" i="34"/>
  <c r="P9053" i="34"/>
  <c r="P9054" i="34"/>
  <c r="P9055" i="34"/>
  <c r="P9056" i="34"/>
  <c r="P9057" i="34"/>
  <c r="P9058" i="34"/>
  <c r="P9059" i="34"/>
  <c r="P9060" i="34"/>
  <c r="P9061" i="34"/>
  <c r="P9062" i="34"/>
  <c r="P9063" i="34"/>
  <c r="P9064" i="34"/>
  <c r="P9065" i="34"/>
  <c r="P9066" i="34"/>
  <c r="P9067" i="34"/>
  <c r="P9068" i="34"/>
  <c r="P9069" i="34"/>
  <c r="P9070" i="34"/>
  <c r="P9071" i="34"/>
  <c r="P9072" i="34"/>
  <c r="P9073" i="34"/>
  <c r="P9074" i="34"/>
  <c r="P9075" i="34"/>
  <c r="P9076" i="34"/>
  <c r="P9077" i="34"/>
  <c r="P9078" i="34"/>
  <c r="P9079" i="34"/>
  <c r="P9080" i="34"/>
  <c r="P9081" i="34"/>
  <c r="P9082" i="34"/>
  <c r="P9083" i="34"/>
  <c r="P9084" i="34"/>
  <c r="P9085" i="34"/>
  <c r="P9086" i="34"/>
  <c r="P9087" i="34"/>
  <c r="P9088" i="34"/>
  <c r="P9089" i="34"/>
  <c r="P9090" i="34"/>
  <c r="P9091" i="34"/>
  <c r="P9092" i="34"/>
  <c r="P9093" i="34"/>
  <c r="P9094" i="34"/>
  <c r="P9095" i="34"/>
  <c r="P9096" i="34"/>
  <c r="P9097" i="34"/>
  <c r="P9098" i="34"/>
  <c r="P9099" i="34"/>
  <c r="P9100" i="34"/>
  <c r="P9101" i="34"/>
  <c r="P9102" i="34"/>
  <c r="P9103" i="34"/>
  <c r="P9104" i="34"/>
  <c r="P9105" i="34"/>
  <c r="P9106" i="34"/>
  <c r="P9107" i="34"/>
  <c r="P9108" i="34"/>
  <c r="P9109" i="34"/>
  <c r="P9110" i="34"/>
  <c r="P9111" i="34"/>
  <c r="P9112" i="34"/>
  <c r="P9113" i="34"/>
  <c r="P9114" i="34"/>
  <c r="P9115" i="34"/>
  <c r="P9116" i="34"/>
  <c r="P9117" i="34"/>
  <c r="P9118" i="34"/>
  <c r="P9119" i="34"/>
  <c r="P9120" i="34"/>
  <c r="P9121" i="34"/>
  <c r="P9122" i="34"/>
  <c r="P9123" i="34"/>
  <c r="P9124" i="34"/>
  <c r="P9125" i="34"/>
  <c r="P9126" i="34"/>
  <c r="P9127" i="34"/>
  <c r="P9128" i="34"/>
  <c r="P9129" i="34"/>
  <c r="P9130" i="34"/>
  <c r="P9131" i="34"/>
  <c r="P9132" i="34"/>
  <c r="P9133" i="34"/>
  <c r="P9134" i="34"/>
  <c r="P9135" i="34"/>
  <c r="P9136" i="34"/>
  <c r="P9137" i="34"/>
  <c r="P9138" i="34"/>
  <c r="P9139" i="34"/>
  <c r="P9140" i="34"/>
  <c r="P9141" i="34"/>
  <c r="P9142" i="34"/>
  <c r="P9143" i="34"/>
  <c r="P9144" i="34"/>
  <c r="P9145" i="34"/>
  <c r="P9146" i="34"/>
  <c r="P9147" i="34"/>
  <c r="P9148" i="34"/>
  <c r="P9149" i="34"/>
  <c r="P9150" i="34"/>
  <c r="P9151" i="34"/>
  <c r="P9152" i="34"/>
  <c r="P9153" i="34"/>
  <c r="P9154" i="34"/>
  <c r="P9155" i="34"/>
  <c r="P9156" i="34"/>
  <c r="P9157" i="34"/>
  <c r="P9158" i="34"/>
  <c r="P9159" i="34"/>
  <c r="P9160" i="34"/>
  <c r="P9161" i="34"/>
  <c r="P9162" i="34"/>
  <c r="P9163" i="34"/>
  <c r="P9164" i="34"/>
  <c r="P9165" i="34"/>
  <c r="P9166" i="34"/>
  <c r="P9167" i="34"/>
  <c r="P9168" i="34"/>
  <c r="P9169" i="34"/>
  <c r="P9170" i="34"/>
  <c r="P9171" i="34"/>
  <c r="P9172" i="34"/>
  <c r="P9173" i="34"/>
  <c r="P9174" i="34"/>
  <c r="P9175" i="34"/>
  <c r="P9176" i="34"/>
  <c r="P9177" i="34"/>
  <c r="P9178" i="34"/>
  <c r="P9179" i="34"/>
  <c r="P9180" i="34"/>
  <c r="P9181" i="34"/>
  <c r="P9182" i="34"/>
  <c r="P9183" i="34"/>
  <c r="P9184" i="34"/>
  <c r="P9185" i="34"/>
  <c r="P9186" i="34"/>
  <c r="P9187" i="34"/>
  <c r="P9188" i="34"/>
  <c r="P9189" i="34"/>
  <c r="P9190" i="34"/>
  <c r="P9191" i="34"/>
  <c r="P9192" i="34"/>
  <c r="P9193" i="34"/>
  <c r="P9194" i="34"/>
  <c r="P9195" i="34"/>
  <c r="P9196" i="34"/>
  <c r="P9197" i="34"/>
  <c r="P9198" i="34"/>
  <c r="P9199" i="34"/>
  <c r="P9200" i="34"/>
  <c r="P9201" i="34"/>
  <c r="P9202" i="34"/>
  <c r="P9203" i="34"/>
  <c r="P9204" i="34"/>
  <c r="P9205" i="34"/>
  <c r="P9206" i="34"/>
  <c r="P9207" i="34"/>
  <c r="P9208" i="34"/>
  <c r="P9209" i="34"/>
  <c r="P9210" i="34"/>
  <c r="P9211" i="34"/>
  <c r="P9212" i="34"/>
  <c r="P9213" i="34"/>
  <c r="P9214" i="34"/>
  <c r="P9215" i="34"/>
  <c r="P9216" i="34"/>
  <c r="P9217" i="34"/>
  <c r="P9218" i="34"/>
  <c r="P9219" i="34"/>
  <c r="P9220" i="34"/>
  <c r="P9221" i="34"/>
  <c r="P9222" i="34"/>
  <c r="P9223" i="34"/>
  <c r="P9224" i="34"/>
  <c r="P9225" i="34"/>
  <c r="P9226" i="34"/>
  <c r="P9227" i="34"/>
  <c r="P9228" i="34"/>
  <c r="P9229" i="34"/>
  <c r="P9230" i="34"/>
  <c r="P9231" i="34"/>
  <c r="P9232" i="34"/>
  <c r="P9233" i="34"/>
  <c r="P9234" i="34"/>
  <c r="P9235" i="34"/>
  <c r="P9236" i="34"/>
  <c r="P9237" i="34"/>
  <c r="P9238" i="34"/>
  <c r="P9239" i="34"/>
  <c r="P9240" i="34"/>
  <c r="P9241" i="34"/>
  <c r="P9242" i="34"/>
  <c r="P9243" i="34"/>
  <c r="P9244" i="34"/>
  <c r="P9245" i="34"/>
  <c r="P9246" i="34"/>
  <c r="P9247" i="34"/>
  <c r="P9248" i="34"/>
  <c r="P9249" i="34"/>
  <c r="P9250" i="34"/>
  <c r="P9251" i="34"/>
  <c r="P9252" i="34"/>
  <c r="P9253" i="34"/>
  <c r="P9254" i="34"/>
  <c r="P9255" i="34"/>
  <c r="P9256" i="34"/>
  <c r="P9257" i="34"/>
  <c r="P9258" i="34"/>
  <c r="P9259" i="34"/>
  <c r="P9260" i="34"/>
  <c r="P9261" i="34"/>
  <c r="P9262" i="34"/>
  <c r="P9263" i="34"/>
  <c r="P9264" i="34"/>
  <c r="P9265" i="34"/>
  <c r="P9266" i="34"/>
  <c r="P9267" i="34"/>
  <c r="P9268" i="34"/>
  <c r="P9269" i="34"/>
  <c r="P9270" i="34"/>
  <c r="P9271" i="34"/>
  <c r="P9272" i="34"/>
  <c r="P9273" i="34"/>
  <c r="P9274" i="34"/>
  <c r="P9275" i="34"/>
  <c r="P9276" i="34"/>
  <c r="P9277" i="34"/>
  <c r="P9278" i="34"/>
  <c r="P9279" i="34"/>
  <c r="P9280" i="34"/>
  <c r="P9281" i="34"/>
  <c r="P9282" i="34"/>
  <c r="P9283" i="34"/>
  <c r="P9284" i="34"/>
  <c r="P9285" i="34"/>
  <c r="P9286" i="34"/>
  <c r="P9287" i="34"/>
  <c r="P9288" i="34"/>
  <c r="P9289" i="34"/>
  <c r="P9290" i="34"/>
  <c r="P9291" i="34"/>
  <c r="P9292" i="34"/>
  <c r="P9293" i="34"/>
  <c r="P9294" i="34"/>
  <c r="P9295" i="34"/>
  <c r="P9296" i="34"/>
  <c r="P9297" i="34"/>
  <c r="P9298" i="34"/>
  <c r="P9299" i="34"/>
  <c r="P9300" i="34"/>
  <c r="P9301" i="34"/>
  <c r="P9302" i="34"/>
  <c r="P9303" i="34"/>
  <c r="P9304" i="34"/>
  <c r="P9305" i="34"/>
  <c r="P9306" i="34"/>
  <c r="P9307" i="34"/>
  <c r="P9308" i="34"/>
  <c r="P9309" i="34"/>
  <c r="P9310" i="34"/>
  <c r="P9311" i="34"/>
  <c r="P9312" i="34"/>
  <c r="P9313" i="34"/>
  <c r="P9314" i="34"/>
  <c r="P9315" i="34"/>
  <c r="P9316" i="34"/>
  <c r="P9317" i="34"/>
  <c r="P9318" i="34"/>
  <c r="P9319" i="34"/>
  <c r="P9320" i="34"/>
  <c r="P9321" i="34"/>
  <c r="P9322" i="34"/>
  <c r="P9323" i="34"/>
  <c r="P9324" i="34"/>
  <c r="P9325" i="34"/>
  <c r="P9326" i="34"/>
  <c r="P9327" i="34"/>
  <c r="P9328" i="34"/>
  <c r="P9329" i="34"/>
  <c r="P9330" i="34"/>
  <c r="P9331" i="34"/>
  <c r="P9332" i="34"/>
  <c r="P9333" i="34"/>
  <c r="P9334" i="34"/>
  <c r="P9335" i="34"/>
  <c r="P9336" i="34"/>
  <c r="P9337" i="34"/>
  <c r="P9338" i="34"/>
  <c r="P9339" i="34"/>
  <c r="P9340" i="34"/>
  <c r="P9341" i="34"/>
  <c r="P9342" i="34"/>
  <c r="P9343" i="34"/>
  <c r="P9344" i="34"/>
  <c r="P9345" i="34"/>
  <c r="P9346" i="34"/>
  <c r="P9347" i="34"/>
  <c r="P9348" i="34"/>
  <c r="P9349" i="34"/>
  <c r="P9350" i="34"/>
  <c r="P9351" i="34"/>
  <c r="P9352" i="34"/>
  <c r="P9353" i="34"/>
  <c r="P9354" i="34"/>
  <c r="P9355" i="34"/>
  <c r="P9356" i="34"/>
  <c r="P9357" i="34"/>
  <c r="P9358" i="34"/>
  <c r="P9359" i="34"/>
  <c r="P9360" i="34"/>
  <c r="P9361" i="34"/>
  <c r="P9362" i="34"/>
  <c r="P9363" i="34"/>
  <c r="P9364" i="34"/>
  <c r="P9365" i="34"/>
  <c r="P9366" i="34"/>
  <c r="P9367" i="34"/>
  <c r="P9368" i="34"/>
  <c r="P9369" i="34"/>
  <c r="P9370" i="34"/>
  <c r="P9371" i="34"/>
  <c r="P9372" i="34"/>
  <c r="P9373" i="34"/>
  <c r="P9374" i="34"/>
  <c r="P9375" i="34"/>
  <c r="P9376" i="34"/>
  <c r="P9377" i="34"/>
  <c r="P9378" i="34"/>
  <c r="P9379" i="34"/>
  <c r="P9380" i="34"/>
  <c r="P9381" i="34"/>
  <c r="P9382" i="34"/>
  <c r="P9383" i="34"/>
  <c r="P9384" i="34"/>
  <c r="P9385" i="34"/>
  <c r="P9386" i="34"/>
  <c r="P9387" i="34"/>
  <c r="P9388" i="34"/>
  <c r="P9389" i="34"/>
  <c r="P9390" i="34"/>
  <c r="P9391" i="34"/>
  <c r="P9392" i="34"/>
  <c r="P9393" i="34"/>
  <c r="P9394" i="34"/>
  <c r="P9395" i="34"/>
  <c r="P9396" i="34"/>
  <c r="P9397" i="34"/>
  <c r="P9398" i="34"/>
  <c r="P9399" i="34"/>
  <c r="P9400" i="34"/>
  <c r="P9401" i="34"/>
  <c r="P9402" i="34"/>
  <c r="P9403" i="34"/>
  <c r="P9404" i="34"/>
  <c r="P9405" i="34"/>
  <c r="P9406" i="34"/>
  <c r="P9407" i="34"/>
  <c r="P9408" i="34"/>
  <c r="P9409" i="34"/>
  <c r="P9410" i="34"/>
  <c r="P9411" i="34"/>
  <c r="P9412" i="34"/>
  <c r="P9413" i="34"/>
  <c r="P9414" i="34"/>
  <c r="P9415" i="34"/>
  <c r="P9416" i="34"/>
  <c r="P9417" i="34"/>
  <c r="P9418" i="34"/>
  <c r="P9419" i="34"/>
  <c r="P9420" i="34"/>
  <c r="P9421" i="34"/>
  <c r="P9422" i="34"/>
  <c r="P9423" i="34"/>
  <c r="P9424" i="34"/>
  <c r="P9425" i="34"/>
  <c r="P9426" i="34"/>
  <c r="P9427" i="34"/>
  <c r="P9428" i="34"/>
  <c r="P9429" i="34"/>
  <c r="P9430" i="34"/>
  <c r="P9431" i="34"/>
  <c r="P9432" i="34"/>
  <c r="P9433" i="34"/>
  <c r="P9434" i="34"/>
  <c r="P9435" i="34"/>
  <c r="P9436" i="34"/>
  <c r="P9437" i="34"/>
  <c r="P9438" i="34"/>
  <c r="P9439" i="34"/>
  <c r="P9440" i="34"/>
  <c r="P9441" i="34"/>
  <c r="P9442" i="34"/>
  <c r="P9443" i="34"/>
  <c r="P9444" i="34"/>
  <c r="P9445" i="34"/>
  <c r="P9446" i="34"/>
  <c r="P9447" i="34"/>
  <c r="P9448" i="34"/>
  <c r="P9449" i="34"/>
  <c r="P9450" i="34"/>
  <c r="P9451" i="34"/>
  <c r="P9452" i="34"/>
  <c r="P9453" i="34"/>
  <c r="P9454" i="34"/>
  <c r="P9455" i="34"/>
  <c r="P9456" i="34"/>
  <c r="P9457" i="34"/>
  <c r="P9458" i="34"/>
  <c r="P9459" i="34"/>
  <c r="P9460" i="34"/>
  <c r="P9461" i="34"/>
  <c r="P9462" i="34"/>
  <c r="P9463" i="34"/>
  <c r="P9464" i="34"/>
  <c r="P9465" i="34"/>
  <c r="P9466" i="34"/>
  <c r="P9467" i="34"/>
  <c r="P9468" i="34"/>
  <c r="P9469" i="34"/>
  <c r="P9470" i="34"/>
  <c r="P9471" i="34"/>
  <c r="P9472" i="34"/>
  <c r="P9473" i="34"/>
  <c r="P9474" i="34"/>
  <c r="P9475" i="34"/>
  <c r="P9476" i="34"/>
  <c r="P9477" i="34"/>
  <c r="P9478" i="34"/>
  <c r="P9479" i="34"/>
  <c r="P9480" i="34"/>
  <c r="P9481" i="34"/>
  <c r="P9482" i="34"/>
  <c r="P9483" i="34"/>
  <c r="P9484" i="34"/>
  <c r="P9485" i="34"/>
  <c r="P9486" i="34"/>
  <c r="P9487" i="34"/>
  <c r="P9488" i="34"/>
  <c r="P9489" i="34"/>
  <c r="P9490" i="34"/>
  <c r="P9491" i="34"/>
  <c r="P9492" i="34"/>
  <c r="P9493" i="34"/>
  <c r="P9494" i="34"/>
  <c r="P9495" i="34"/>
  <c r="P9496" i="34"/>
  <c r="P9497" i="34"/>
  <c r="P9498" i="34"/>
  <c r="P9499" i="34"/>
  <c r="P9500" i="34"/>
  <c r="P9501" i="34"/>
  <c r="P9502" i="34"/>
  <c r="P9503" i="34"/>
  <c r="P9504" i="34"/>
  <c r="P9505" i="34"/>
  <c r="P9506" i="34"/>
  <c r="P9507" i="34"/>
  <c r="P9508" i="34"/>
  <c r="P9509" i="34"/>
  <c r="P9510" i="34"/>
  <c r="P9511" i="34"/>
  <c r="P9512" i="34"/>
  <c r="P9513" i="34"/>
  <c r="P9514" i="34"/>
  <c r="P9515" i="34"/>
  <c r="P9516" i="34"/>
  <c r="P9517" i="34"/>
  <c r="P9518" i="34"/>
  <c r="P9519" i="34"/>
  <c r="P9520" i="34"/>
  <c r="P9521" i="34"/>
  <c r="P9522" i="34"/>
  <c r="P9523" i="34"/>
  <c r="P9524" i="34"/>
  <c r="P9525" i="34"/>
  <c r="P9526" i="34"/>
  <c r="P9527" i="34"/>
  <c r="P9528" i="34"/>
  <c r="P9529" i="34"/>
  <c r="P9530" i="34"/>
  <c r="P9531" i="34"/>
  <c r="P9532" i="34"/>
  <c r="P9533" i="34"/>
  <c r="P9534" i="34"/>
  <c r="P9535" i="34"/>
  <c r="P9536" i="34"/>
  <c r="P9537" i="34"/>
  <c r="P9538" i="34"/>
  <c r="P9539" i="34"/>
  <c r="P9540" i="34"/>
  <c r="P9541" i="34"/>
  <c r="P9542" i="34"/>
  <c r="P9543" i="34"/>
  <c r="P9544" i="34"/>
  <c r="P9545" i="34"/>
  <c r="P9546" i="34"/>
  <c r="P9547" i="34"/>
  <c r="P9548" i="34"/>
  <c r="P9549" i="34"/>
  <c r="P9550" i="34"/>
  <c r="P9551" i="34"/>
  <c r="P9552" i="34"/>
  <c r="P9553" i="34"/>
  <c r="P9554" i="34"/>
  <c r="P9555" i="34"/>
  <c r="P9556" i="34"/>
  <c r="P9557" i="34"/>
  <c r="P9558" i="34"/>
  <c r="P9559" i="34"/>
  <c r="P9560" i="34"/>
  <c r="P9561" i="34"/>
  <c r="P9562" i="34"/>
  <c r="P9563" i="34"/>
  <c r="P9564" i="34"/>
  <c r="P9565" i="34"/>
  <c r="P9566" i="34"/>
  <c r="P9567" i="34"/>
  <c r="P9568" i="34"/>
  <c r="P9569" i="34"/>
  <c r="P9570" i="34"/>
  <c r="P9571" i="34"/>
  <c r="P9572" i="34"/>
  <c r="P9573" i="34"/>
  <c r="P9574" i="34"/>
  <c r="P9575" i="34"/>
  <c r="P9576" i="34"/>
  <c r="P9577" i="34"/>
  <c r="P9578" i="34"/>
  <c r="P9579" i="34"/>
  <c r="P9580" i="34"/>
  <c r="P9581" i="34"/>
  <c r="P9582" i="34"/>
  <c r="P9583" i="34"/>
  <c r="P9584" i="34"/>
  <c r="P9585" i="34"/>
  <c r="P9586" i="34"/>
  <c r="P9587" i="34"/>
  <c r="P9588" i="34"/>
  <c r="P9589" i="34"/>
  <c r="P9590" i="34"/>
  <c r="P9591" i="34"/>
  <c r="P9592" i="34"/>
  <c r="P9593" i="34"/>
  <c r="P9594" i="34"/>
  <c r="P9595" i="34"/>
  <c r="P9596" i="34"/>
  <c r="P9597" i="34"/>
  <c r="P9598" i="34"/>
  <c r="P9599" i="34"/>
  <c r="P9600" i="34"/>
  <c r="P9601" i="34"/>
  <c r="P9602" i="34"/>
  <c r="P9603" i="34"/>
  <c r="P9604" i="34"/>
  <c r="P9605" i="34"/>
  <c r="P9606" i="34"/>
  <c r="P9607" i="34"/>
  <c r="P9608" i="34"/>
  <c r="P9609" i="34"/>
  <c r="P9610" i="34"/>
  <c r="P9611" i="34"/>
  <c r="P9612" i="34"/>
  <c r="P9613" i="34"/>
  <c r="P9614" i="34"/>
  <c r="P9615" i="34"/>
  <c r="P9616" i="34"/>
  <c r="P9617" i="34"/>
  <c r="P9618" i="34"/>
  <c r="P9619" i="34"/>
  <c r="P9620" i="34"/>
  <c r="P9621" i="34"/>
  <c r="P9622" i="34"/>
  <c r="P9623" i="34"/>
  <c r="P9624" i="34"/>
  <c r="P9625" i="34"/>
  <c r="P9626" i="34"/>
  <c r="P9627" i="34"/>
  <c r="P9628" i="34"/>
  <c r="P9629" i="34"/>
  <c r="P9630" i="34"/>
  <c r="P9631" i="34"/>
  <c r="P9632" i="34"/>
  <c r="P9633" i="34"/>
  <c r="P9634" i="34"/>
  <c r="P9635" i="34"/>
  <c r="P9636" i="34"/>
  <c r="P9637" i="34"/>
  <c r="P9638" i="34"/>
  <c r="P9639" i="34"/>
  <c r="P9640" i="34"/>
  <c r="P9641" i="34"/>
  <c r="P9642" i="34"/>
  <c r="P9643" i="34"/>
  <c r="P9644" i="34"/>
  <c r="P9645" i="34"/>
  <c r="P9646" i="34"/>
  <c r="P9647" i="34"/>
  <c r="P9648" i="34"/>
  <c r="P9649" i="34"/>
  <c r="P9650" i="34"/>
  <c r="P9651" i="34"/>
  <c r="P9652" i="34"/>
  <c r="P9653" i="34"/>
  <c r="P9654" i="34"/>
  <c r="P9655" i="34"/>
  <c r="P9656" i="34"/>
  <c r="P9657" i="34"/>
  <c r="P9658" i="34"/>
  <c r="P9659" i="34"/>
  <c r="P9660" i="34"/>
  <c r="P9661" i="34"/>
  <c r="P9662" i="34"/>
  <c r="P9663" i="34"/>
  <c r="P9664" i="34"/>
  <c r="P9665" i="34"/>
  <c r="P9666" i="34"/>
  <c r="P9667" i="34"/>
  <c r="P9668" i="34"/>
  <c r="P9669" i="34"/>
  <c r="P9670" i="34"/>
  <c r="P9671" i="34"/>
  <c r="P9672" i="34"/>
  <c r="P9673" i="34"/>
  <c r="P9674" i="34"/>
  <c r="P9675" i="34"/>
  <c r="P9676" i="34"/>
  <c r="P9677" i="34"/>
  <c r="P9678" i="34"/>
  <c r="P9679" i="34"/>
  <c r="P9680" i="34"/>
  <c r="P9681" i="34"/>
  <c r="P9682" i="34"/>
  <c r="P9683" i="34"/>
  <c r="P9684" i="34"/>
  <c r="P9685" i="34"/>
  <c r="P9686" i="34"/>
  <c r="P9687" i="34"/>
  <c r="P9688" i="34"/>
  <c r="P9689" i="34"/>
  <c r="P9690" i="34"/>
  <c r="P9691" i="34"/>
  <c r="P9692" i="34"/>
  <c r="P9693" i="34"/>
  <c r="P9694" i="34"/>
  <c r="P9695" i="34"/>
  <c r="P9696" i="34"/>
  <c r="P9697" i="34"/>
  <c r="P9698" i="34"/>
  <c r="P9699" i="34"/>
  <c r="P9700" i="34"/>
  <c r="P9701" i="34"/>
  <c r="P9702" i="34"/>
  <c r="P9703" i="34"/>
  <c r="P9704" i="34"/>
  <c r="P9705" i="34"/>
  <c r="P9706" i="34"/>
  <c r="P9707" i="34"/>
  <c r="P9708" i="34"/>
  <c r="P9709" i="34"/>
  <c r="P9710" i="34"/>
  <c r="P9711" i="34"/>
  <c r="P9712" i="34"/>
  <c r="P9713" i="34"/>
  <c r="P9714" i="34"/>
  <c r="P9715" i="34"/>
  <c r="P9716" i="34"/>
  <c r="P9717" i="34"/>
  <c r="P9718" i="34"/>
  <c r="P9719" i="34"/>
  <c r="P9720" i="34"/>
  <c r="P9721" i="34"/>
  <c r="P9722" i="34"/>
  <c r="P9723" i="34"/>
  <c r="P9724" i="34"/>
  <c r="P9725" i="34"/>
  <c r="P9726" i="34"/>
  <c r="P9727" i="34"/>
  <c r="P9728" i="34"/>
  <c r="P9729" i="34"/>
  <c r="P9730" i="34"/>
  <c r="P9731" i="34"/>
  <c r="P9732" i="34"/>
  <c r="P9733" i="34"/>
  <c r="P9734" i="34"/>
  <c r="P9735" i="34"/>
  <c r="P9736" i="34"/>
  <c r="P9737" i="34"/>
  <c r="P9738" i="34"/>
  <c r="P9739" i="34"/>
  <c r="P9740" i="34"/>
  <c r="P9741" i="34"/>
  <c r="P9742" i="34"/>
  <c r="P9743" i="34"/>
  <c r="P9744" i="34"/>
  <c r="P9745" i="34"/>
  <c r="P9746" i="34"/>
  <c r="P9747" i="34"/>
  <c r="P9748" i="34"/>
  <c r="P9749" i="34"/>
  <c r="P9750" i="34"/>
  <c r="P9751" i="34"/>
  <c r="P9752" i="34"/>
  <c r="P9753" i="34"/>
  <c r="P9754" i="34"/>
  <c r="P9755" i="34"/>
  <c r="P9756" i="34"/>
  <c r="P9757" i="34"/>
  <c r="P9758" i="34"/>
  <c r="P9759" i="34"/>
  <c r="P9760" i="34"/>
  <c r="P9761" i="34"/>
  <c r="P9762" i="34"/>
  <c r="P9763" i="34"/>
  <c r="P9764" i="34"/>
  <c r="P9765" i="34"/>
  <c r="P9766" i="34"/>
  <c r="P9767" i="34"/>
  <c r="P9768" i="34"/>
  <c r="P9769" i="34"/>
  <c r="P9770" i="34"/>
  <c r="P9771" i="34"/>
  <c r="P9772" i="34"/>
  <c r="P9773" i="34"/>
  <c r="P9774" i="34"/>
  <c r="P9775" i="34"/>
  <c r="P9776" i="34"/>
  <c r="P9777" i="34"/>
  <c r="P9778" i="34"/>
  <c r="P9779" i="34"/>
  <c r="P9780" i="34"/>
  <c r="P9781" i="34"/>
  <c r="P9782" i="34"/>
  <c r="P9783" i="34"/>
  <c r="P9784" i="34"/>
  <c r="P9785" i="34"/>
  <c r="P9786" i="34"/>
  <c r="P9787" i="34"/>
  <c r="P9788" i="34"/>
  <c r="P9789" i="34"/>
  <c r="P9790" i="34"/>
  <c r="P9791" i="34"/>
  <c r="P9792" i="34"/>
  <c r="P9793" i="34"/>
  <c r="P9794" i="34"/>
  <c r="P9795" i="34"/>
  <c r="P9796" i="34"/>
  <c r="P9797" i="34"/>
  <c r="P9798" i="34"/>
  <c r="P9799" i="34"/>
  <c r="P9800" i="34"/>
  <c r="P9801" i="34"/>
  <c r="P9802" i="34"/>
  <c r="P9803" i="34"/>
  <c r="P9804" i="34"/>
  <c r="P9805" i="34"/>
  <c r="P9806" i="34"/>
  <c r="P9807" i="34"/>
  <c r="P9808" i="34"/>
  <c r="P9809" i="34"/>
  <c r="P9810" i="34"/>
  <c r="P9811" i="34"/>
  <c r="P9812" i="34"/>
  <c r="P9813" i="34"/>
  <c r="P9814" i="34"/>
  <c r="P9815" i="34"/>
  <c r="P9816" i="34"/>
  <c r="P9817" i="34"/>
  <c r="P9818" i="34"/>
  <c r="P9819" i="34"/>
  <c r="P9820" i="34"/>
  <c r="P9821" i="34"/>
  <c r="P9822" i="34"/>
  <c r="P9823" i="34"/>
  <c r="P9824" i="34"/>
  <c r="P9825" i="34"/>
  <c r="P9826" i="34"/>
  <c r="P9827" i="34"/>
  <c r="P9828" i="34"/>
  <c r="P9829" i="34"/>
  <c r="P9830" i="34"/>
  <c r="P9831" i="34"/>
  <c r="P9832" i="34"/>
  <c r="P9833" i="34"/>
  <c r="P9834" i="34"/>
  <c r="P9835" i="34"/>
  <c r="P9836" i="34"/>
  <c r="P9837" i="34"/>
  <c r="P9838" i="34"/>
  <c r="P9839" i="34"/>
  <c r="P9840" i="34"/>
  <c r="P9841" i="34"/>
  <c r="P9842" i="34"/>
  <c r="P9843" i="34"/>
  <c r="P9844" i="34"/>
  <c r="P9845" i="34"/>
  <c r="P9846" i="34"/>
  <c r="P9847" i="34"/>
  <c r="P9848" i="34"/>
  <c r="P9849" i="34"/>
  <c r="P9850" i="34"/>
  <c r="P9851" i="34"/>
  <c r="P9852" i="34"/>
  <c r="P9853" i="34"/>
  <c r="P9854" i="34"/>
  <c r="P9855" i="34"/>
  <c r="P9856" i="34"/>
  <c r="P9857" i="34"/>
  <c r="P9858" i="34"/>
  <c r="P9859" i="34"/>
  <c r="P9860" i="34"/>
  <c r="P9861" i="34"/>
  <c r="P9862" i="34"/>
  <c r="P9863" i="34"/>
  <c r="P9864" i="34"/>
  <c r="P9865" i="34"/>
  <c r="P9866" i="34"/>
  <c r="P9867" i="34"/>
  <c r="P9868" i="34"/>
  <c r="P9869" i="34"/>
  <c r="P9870" i="34"/>
  <c r="P9871" i="34"/>
  <c r="P9872" i="34"/>
  <c r="P9873" i="34"/>
  <c r="P9874" i="34"/>
  <c r="P9875" i="34"/>
  <c r="P9876" i="34"/>
  <c r="P9877" i="34"/>
  <c r="P9878" i="34"/>
  <c r="P9879" i="34"/>
  <c r="P9880" i="34"/>
  <c r="P9881" i="34"/>
  <c r="P9882" i="34"/>
  <c r="P9883" i="34"/>
  <c r="P9884" i="34"/>
  <c r="P9885" i="34"/>
  <c r="P9886" i="34"/>
  <c r="P9887" i="34"/>
  <c r="P9888" i="34"/>
  <c r="P9889" i="34"/>
  <c r="P9890" i="34"/>
  <c r="P9891" i="34"/>
  <c r="P9892" i="34"/>
  <c r="P9893" i="34"/>
  <c r="P9894" i="34"/>
  <c r="P9895" i="34"/>
  <c r="P9896" i="34"/>
  <c r="P9897" i="34"/>
  <c r="P9898" i="34"/>
  <c r="P9899" i="34"/>
  <c r="P9900" i="34"/>
  <c r="P9901" i="34"/>
  <c r="P9902" i="34"/>
  <c r="P9903" i="34"/>
  <c r="P9904" i="34"/>
  <c r="P9905" i="34"/>
  <c r="P9906" i="34"/>
  <c r="P9907" i="34"/>
  <c r="P9908" i="34"/>
  <c r="P9909" i="34"/>
  <c r="P9910" i="34"/>
  <c r="P9911" i="34"/>
  <c r="P9912" i="34"/>
  <c r="P9913" i="34"/>
  <c r="P9914" i="34"/>
  <c r="P9915" i="34"/>
  <c r="P9916" i="34"/>
  <c r="P9917" i="34"/>
  <c r="P9918" i="34"/>
  <c r="P9919" i="34"/>
  <c r="P9920" i="34"/>
  <c r="P9921" i="34"/>
  <c r="P9922" i="34"/>
  <c r="P9923" i="34"/>
  <c r="P9924" i="34"/>
  <c r="P9925" i="34"/>
  <c r="P9926" i="34"/>
  <c r="P9927" i="34"/>
  <c r="P9928" i="34"/>
  <c r="P9929" i="34"/>
  <c r="P9930" i="34"/>
  <c r="P9931" i="34"/>
  <c r="P9932" i="34"/>
  <c r="P9933" i="34"/>
  <c r="P9934" i="34"/>
  <c r="P9935" i="34"/>
  <c r="P9936" i="34"/>
  <c r="P9937" i="34"/>
  <c r="P9938" i="34"/>
  <c r="P9939" i="34"/>
  <c r="P9940" i="34"/>
  <c r="P9941" i="34"/>
  <c r="P9942" i="34"/>
  <c r="P9943" i="34"/>
  <c r="P9944" i="34"/>
  <c r="P9945" i="34"/>
  <c r="P9946" i="34"/>
  <c r="P9947" i="34"/>
  <c r="P9948" i="34"/>
  <c r="P9949" i="34"/>
  <c r="P9950" i="34"/>
  <c r="P9951" i="34"/>
  <c r="P9952" i="34"/>
  <c r="P9953" i="34"/>
  <c r="P9954" i="34"/>
  <c r="P9955" i="34"/>
  <c r="P9956" i="34"/>
  <c r="P9957" i="34"/>
  <c r="P9958" i="34"/>
  <c r="P9959" i="34"/>
  <c r="P9960" i="34"/>
  <c r="P9961" i="34"/>
  <c r="P9962" i="34"/>
  <c r="P9963" i="34"/>
  <c r="P9964" i="34"/>
  <c r="P9965" i="34"/>
  <c r="P9966" i="34"/>
  <c r="P9967" i="34"/>
  <c r="P9968" i="34"/>
  <c r="P9969" i="34"/>
  <c r="P9970" i="34"/>
  <c r="P9971" i="34"/>
  <c r="P9972" i="34"/>
  <c r="P9973" i="34"/>
  <c r="P9974" i="34"/>
  <c r="P9975" i="34"/>
  <c r="P9976" i="34"/>
  <c r="P9977" i="34"/>
  <c r="P9978" i="34"/>
  <c r="P9979" i="34"/>
  <c r="P9980" i="34"/>
  <c r="P9981" i="34"/>
  <c r="P9982" i="34"/>
  <c r="P9983" i="34"/>
  <c r="P9984" i="34"/>
  <c r="P9985" i="34"/>
  <c r="P9986" i="34"/>
  <c r="P9987" i="34"/>
  <c r="P9988" i="34"/>
  <c r="P9989" i="34"/>
  <c r="P9990" i="34"/>
  <c r="P9991" i="34"/>
  <c r="P9992" i="34"/>
  <c r="P9993" i="34"/>
  <c r="P9994" i="34"/>
  <c r="P9995" i="34"/>
  <c r="P9996" i="34"/>
  <c r="P9997" i="34"/>
  <c r="P9998" i="34"/>
  <c r="P9999" i="34"/>
  <c r="P10000" i="34"/>
  <c r="P10001" i="34"/>
  <c r="P10002" i="34"/>
  <c r="P10003" i="34"/>
  <c r="P10004" i="34"/>
  <c r="P10005" i="34"/>
  <c r="P10006" i="34"/>
  <c r="P10007" i="34"/>
  <c r="P10008" i="34"/>
  <c r="P10009" i="34"/>
  <c r="P10010" i="34"/>
  <c r="P10011" i="34"/>
  <c r="P10012" i="34"/>
  <c r="P10013" i="34"/>
  <c r="P10014" i="34"/>
  <c r="P10015" i="34"/>
  <c r="P10016" i="34"/>
  <c r="P10017" i="34"/>
  <c r="P10018" i="34"/>
  <c r="P10019" i="34"/>
  <c r="P10020" i="34"/>
  <c r="P10021" i="34"/>
  <c r="P10022" i="34"/>
  <c r="P10023" i="34"/>
  <c r="P10024" i="34"/>
  <c r="P10025" i="34"/>
  <c r="P10026" i="34"/>
  <c r="P10027" i="34"/>
  <c r="P10028" i="34"/>
  <c r="P10029" i="34"/>
  <c r="P10030" i="34"/>
  <c r="P10031" i="34"/>
  <c r="P10032" i="34"/>
  <c r="P10033" i="34"/>
  <c r="P10034" i="34"/>
  <c r="P10035" i="34"/>
  <c r="P10036" i="34"/>
  <c r="P10037" i="34"/>
  <c r="P10038" i="34"/>
  <c r="P10039" i="34"/>
  <c r="P10040" i="34"/>
  <c r="P10041" i="34"/>
  <c r="P10042" i="34"/>
  <c r="P10043" i="34"/>
  <c r="P10044" i="34"/>
  <c r="P10045" i="34"/>
  <c r="P10046" i="34"/>
  <c r="P10047" i="34"/>
  <c r="P10048" i="34"/>
  <c r="P10049" i="34"/>
  <c r="P10050" i="34"/>
  <c r="P10051" i="34"/>
  <c r="P10052" i="34"/>
  <c r="P10053" i="34"/>
  <c r="P10054" i="34"/>
  <c r="P10055" i="34"/>
  <c r="P10056" i="34"/>
  <c r="P10057" i="34"/>
  <c r="P10058" i="34"/>
  <c r="P10059" i="34"/>
  <c r="P10060" i="34"/>
  <c r="P10061" i="34"/>
  <c r="P10062" i="34"/>
  <c r="P10063" i="34"/>
  <c r="P10064" i="34"/>
  <c r="P10065" i="34"/>
  <c r="P10066" i="34"/>
  <c r="P10067" i="34"/>
  <c r="P10068" i="34"/>
  <c r="P10069" i="34"/>
  <c r="P10070" i="34"/>
  <c r="P10071" i="34"/>
  <c r="P10072" i="34"/>
  <c r="P10073" i="34"/>
  <c r="P10074" i="34"/>
  <c r="P10075" i="34"/>
  <c r="P10076" i="34"/>
  <c r="P10077" i="34"/>
  <c r="P10078" i="34"/>
  <c r="P10079" i="34"/>
  <c r="P10080" i="34"/>
  <c r="P10081" i="34"/>
  <c r="P10082" i="34"/>
  <c r="P10083" i="34"/>
  <c r="P10084" i="34"/>
  <c r="P10085" i="34"/>
  <c r="P10086" i="34"/>
  <c r="P10087" i="34"/>
  <c r="P10088" i="34"/>
  <c r="P10089" i="34"/>
  <c r="P10090" i="34"/>
  <c r="P10091" i="34"/>
  <c r="P10092" i="34"/>
  <c r="P10093" i="34"/>
  <c r="P10094" i="34"/>
  <c r="P10095" i="34"/>
  <c r="P10096" i="34"/>
  <c r="P10097" i="34"/>
  <c r="P10098" i="34"/>
  <c r="P10099" i="34"/>
  <c r="P10100" i="34"/>
  <c r="P10101" i="34"/>
  <c r="P10102" i="34"/>
  <c r="P10103" i="34"/>
  <c r="P10104" i="34"/>
  <c r="P10105" i="34"/>
  <c r="P10106" i="34"/>
  <c r="P10107" i="34"/>
  <c r="P10108" i="34"/>
  <c r="P10109" i="34"/>
  <c r="P10110" i="34"/>
  <c r="P10111" i="34"/>
  <c r="P10112" i="34"/>
  <c r="P10113" i="34"/>
  <c r="P10114" i="34"/>
  <c r="P10115" i="34"/>
  <c r="P10116" i="34"/>
  <c r="P10117" i="34"/>
  <c r="P10118" i="34"/>
  <c r="P10119" i="34"/>
  <c r="P10120" i="34"/>
  <c r="P10121" i="34"/>
  <c r="P10122" i="34"/>
  <c r="P10123" i="34"/>
  <c r="P10124" i="34"/>
  <c r="P10125" i="34"/>
  <c r="P10126" i="34"/>
  <c r="P10127" i="34"/>
  <c r="P10128" i="34"/>
  <c r="P10129" i="34"/>
  <c r="P10130" i="34"/>
  <c r="P10131" i="34"/>
  <c r="P10132" i="34"/>
  <c r="P10133" i="34"/>
  <c r="P10134" i="34"/>
  <c r="P10135" i="34"/>
  <c r="P10136" i="34"/>
  <c r="P10137" i="34"/>
  <c r="P10138" i="34"/>
  <c r="P10139" i="34"/>
  <c r="P10140" i="34"/>
  <c r="P10141" i="34"/>
  <c r="P10142" i="34"/>
  <c r="P10143" i="34"/>
  <c r="P10144" i="34"/>
  <c r="P10145" i="34"/>
  <c r="P10146" i="34"/>
  <c r="P10147" i="34"/>
  <c r="P10148" i="34"/>
  <c r="P10149" i="34"/>
  <c r="P10150" i="34"/>
  <c r="P10151" i="34"/>
  <c r="P10152" i="34"/>
  <c r="P10153" i="34"/>
  <c r="P10154" i="34"/>
  <c r="P10155" i="34"/>
  <c r="P10156" i="34"/>
  <c r="P10157" i="34"/>
  <c r="P10158" i="34"/>
  <c r="P10159" i="34"/>
  <c r="P10160" i="34"/>
  <c r="P10161" i="34"/>
  <c r="P10162" i="34"/>
  <c r="P10163" i="34"/>
  <c r="P10164" i="34"/>
  <c r="P10165" i="34"/>
  <c r="P10166" i="34"/>
  <c r="P10167" i="34"/>
  <c r="P10168" i="34"/>
  <c r="P10169" i="34"/>
  <c r="P10170" i="34"/>
  <c r="P10171" i="34"/>
  <c r="P10172" i="34"/>
  <c r="P10173" i="34"/>
  <c r="P10174" i="34"/>
  <c r="P10175" i="34"/>
  <c r="P10176" i="34"/>
  <c r="P10177" i="34"/>
  <c r="P10178" i="34"/>
  <c r="P10179" i="34"/>
  <c r="P10180" i="34"/>
  <c r="P10181" i="34"/>
  <c r="P10182" i="34"/>
  <c r="P10183" i="34"/>
  <c r="P10184" i="34"/>
  <c r="P10185" i="34"/>
  <c r="P10186" i="34"/>
  <c r="P10187" i="34"/>
  <c r="P10188" i="34"/>
  <c r="P10189" i="34"/>
  <c r="P10190" i="34"/>
  <c r="P10191" i="34"/>
  <c r="P10192" i="34"/>
  <c r="P10193" i="34"/>
  <c r="P10194" i="34"/>
  <c r="P10195" i="34"/>
  <c r="P10196" i="34"/>
  <c r="P10197" i="34"/>
  <c r="P10198" i="34"/>
  <c r="P10199" i="34"/>
  <c r="P10200" i="34"/>
  <c r="P10201" i="34"/>
  <c r="P10202" i="34"/>
  <c r="P10203" i="34"/>
  <c r="P10204" i="34"/>
  <c r="P10205" i="34"/>
  <c r="P10206" i="34"/>
  <c r="P10207" i="34"/>
  <c r="P10208" i="34"/>
  <c r="P10209" i="34"/>
  <c r="P10210" i="34"/>
  <c r="P10211" i="34"/>
  <c r="P10212" i="34"/>
  <c r="P10213" i="34"/>
  <c r="P10214" i="34"/>
  <c r="P10215" i="34"/>
  <c r="P10216" i="34"/>
  <c r="P10217" i="34"/>
  <c r="P10218" i="34"/>
  <c r="P10219" i="34"/>
  <c r="P10220" i="34"/>
  <c r="P10221" i="34"/>
  <c r="P10222" i="34"/>
  <c r="P10223" i="34"/>
  <c r="P10224" i="34"/>
  <c r="P10225" i="34"/>
  <c r="P10226" i="34"/>
  <c r="P10227" i="34"/>
  <c r="P10228" i="34"/>
  <c r="P10229" i="34"/>
  <c r="P10230" i="34"/>
  <c r="P10231" i="34"/>
  <c r="P10232" i="34"/>
  <c r="P10233" i="34"/>
  <c r="P10234" i="34"/>
  <c r="P10235" i="34"/>
  <c r="P10236" i="34"/>
  <c r="P10237" i="34"/>
  <c r="P10238" i="34"/>
  <c r="P10239" i="34"/>
  <c r="P10240" i="34"/>
  <c r="P10241" i="34"/>
  <c r="P10242" i="34"/>
  <c r="P10243" i="34"/>
  <c r="P10244" i="34"/>
  <c r="P10245" i="34"/>
  <c r="P10246" i="34"/>
  <c r="P10247" i="34"/>
  <c r="P10248" i="34"/>
  <c r="P10249" i="34"/>
  <c r="P10250" i="34"/>
  <c r="P10251" i="34"/>
  <c r="P10252" i="34"/>
  <c r="P10253" i="34"/>
  <c r="P10254" i="34"/>
  <c r="P10255" i="34"/>
  <c r="P10256" i="34"/>
  <c r="P10257" i="34"/>
  <c r="P10258" i="34"/>
  <c r="P10259" i="34"/>
  <c r="P10260" i="34"/>
  <c r="P10261" i="34"/>
  <c r="P10262" i="34"/>
  <c r="P10263" i="34"/>
  <c r="P10264" i="34"/>
  <c r="P10265" i="34"/>
  <c r="P10266" i="34"/>
  <c r="P10267" i="34"/>
  <c r="P10268" i="34"/>
  <c r="P10269" i="34"/>
  <c r="P10270" i="34"/>
  <c r="P10271" i="34"/>
  <c r="P10272" i="34"/>
  <c r="P10273" i="34"/>
  <c r="P10274" i="34"/>
  <c r="P10275" i="34"/>
  <c r="P10276" i="34"/>
  <c r="P10277" i="34"/>
  <c r="P10278" i="34"/>
  <c r="P10279" i="34"/>
  <c r="P10280" i="34"/>
  <c r="P10281" i="34"/>
  <c r="P10282" i="34"/>
  <c r="P10283" i="34"/>
  <c r="P10284" i="34"/>
  <c r="P10285" i="34"/>
  <c r="P10286" i="34"/>
  <c r="P10287" i="34"/>
  <c r="P10288" i="34"/>
  <c r="P10289" i="34"/>
  <c r="P10290" i="34"/>
  <c r="P10291" i="34"/>
  <c r="P10292" i="34"/>
  <c r="P10293" i="34"/>
  <c r="P10294" i="34"/>
  <c r="P10295" i="34"/>
  <c r="P10296" i="34"/>
  <c r="P10297" i="34"/>
  <c r="P10298" i="34"/>
  <c r="P10299" i="34"/>
  <c r="P10300" i="34"/>
  <c r="P10301" i="34"/>
  <c r="P10302" i="34"/>
  <c r="P10303" i="34"/>
  <c r="P10304" i="34"/>
  <c r="P10305" i="34"/>
  <c r="P10306" i="34"/>
  <c r="P10307" i="34"/>
  <c r="P10308" i="34"/>
  <c r="P10309" i="34"/>
  <c r="P10310" i="34"/>
  <c r="P10311" i="34"/>
  <c r="P10312" i="34"/>
  <c r="P10313" i="34"/>
  <c r="P10314" i="34"/>
  <c r="P10315" i="34"/>
  <c r="P10316" i="34"/>
  <c r="P10317" i="34"/>
  <c r="P10318" i="34"/>
  <c r="P10319" i="34"/>
  <c r="P10320" i="34"/>
  <c r="P10321" i="34"/>
  <c r="P10322" i="34"/>
  <c r="P10323" i="34"/>
  <c r="P10324" i="34"/>
  <c r="P10325" i="34"/>
  <c r="P10326" i="34"/>
  <c r="P10327" i="34"/>
  <c r="P10328" i="34"/>
  <c r="P10329" i="34"/>
  <c r="P10330" i="34"/>
  <c r="P10331" i="34"/>
  <c r="P10332" i="34"/>
  <c r="P10333" i="34"/>
  <c r="P10334" i="34"/>
  <c r="P10335" i="34"/>
  <c r="P10336" i="34"/>
  <c r="P10337" i="34"/>
  <c r="P10338" i="34"/>
  <c r="P10339" i="34"/>
  <c r="P10340" i="34"/>
  <c r="P10341" i="34"/>
  <c r="P10342" i="34"/>
  <c r="P10343" i="34"/>
  <c r="P10344" i="34"/>
  <c r="P10345" i="34"/>
  <c r="P10346" i="34"/>
  <c r="P10347" i="34"/>
  <c r="P10348" i="34"/>
  <c r="P10349" i="34"/>
  <c r="P10350" i="34"/>
  <c r="P10351" i="34"/>
  <c r="P10352" i="34"/>
  <c r="P10353" i="34"/>
  <c r="P10354" i="34"/>
  <c r="P10355" i="34"/>
  <c r="P10356" i="34"/>
  <c r="P10357" i="34"/>
  <c r="P10358" i="34"/>
  <c r="P10359" i="34"/>
  <c r="P10360" i="34"/>
  <c r="P10361" i="34"/>
  <c r="P10362" i="34"/>
  <c r="P10363" i="34"/>
  <c r="P10364" i="34"/>
  <c r="P10365" i="34"/>
  <c r="P10366" i="34"/>
  <c r="P10367" i="34"/>
  <c r="P10368" i="34"/>
  <c r="P10369" i="34"/>
  <c r="P10370" i="34"/>
  <c r="P10371" i="34"/>
  <c r="P10372" i="34"/>
  <c r="P10373" i="34"/>
  <c r="P10374" i="34"/>
  <c r="P10375" i="34"/>
  <c r="P10376" i="34"/>
  <c r="P10377" i="34"/>
  <c r="P10378" i="34"/>
  <c r="P10379" i="34"/>
  <c r="P10380" i="34"/>
  <c r="P10381" i="34"/>
  <c r="P10382" i="34"/>
  <c r="P10383" i="34"/>
  <c r="P10384" i="34"/>
  <c r="P10385" i="34"/>
  <c r="P10386" i="34"/>
  <c r="P10387" i="34"/>
  <c r="P10388" i="34"/>
  <c r="P10389" i="34"/>
  <c r="P10390" i="34"/>
  <c r="P10391" i="34"/>
  <c r="P10392" i="34"/>
  <c r="P10393" i="34"/>
  <c r="P10394" i="34"/>
  <c r="P10395" i="34"/>
  <c r="P10396" i="34"/>
  <c r="P10397" i="34"/>
  <c r="P10398" i="34"/>
  <c r="P10399" i="34"/>
  <c r="P10400" i="34"/>
  <c r="P10401" i="34"/>
  <c r="P10402" i="34"/>
  <c r="P10403" i="34"/>
  <c r="P10404" i="34"/>
  <c r="P10405" i="34"/>
  <c r="P10406" i="34"/>
  <c r="P10407" i="34"/>
  <c r="P10408" i="34"/>
  <c r="P10409" i="34"/>
  <c r="P10410" i="34"/>
  <c r="P10411" i="34"/>
  <c r="P10412" i="34"/>
  <c r="P10413" i="34"/>
  <c r="P10414" i="34"/>
  <c r="P10415" i="34"/>
  <c r="P10416" i="34"/>
  <c r="P10417" i="34"/>
  <c r="P10418" i="34"/>
  <c r="P10419" i="34"/>
  <c r="P10420" i="34"/>
  <c r="P10421" i="34"/>
  <c r="P10422" i="34"/>
  <c r="P10423" i="34"/>
  <c r="P10424" i="34"/>
  <c r="P10425" i="34"/>
  <c r="P10426" i="34"/>
  <c r="P10427" i="34"/>
  <c r="P10428" i="34"/>
  <c r="P10429" i="34"/>
  <c r="P10430" i="34"/>
  <c r="P10431" i="34"/>
  <c r="P10432" i="34"/>
  <c r="P10433" i="34"/>
  <c r="P10434" i="34"/>
  <c r="P10435" i="34"/>
  <c r="P10436" i="34"/>
  <c r="P10437" i="34"/>
  <c r="P10438" i="34"/>
  <c r="P10439" i="34"/>
  <c r="P10440" i="34"/>
  <c r="P10441" i="34"/>
  <c r="P10442" i="34"/>
  <c r="P10443" i="34"/>
  <c r="P10444" i="34"/>
  <c r="P10445" i="34"/>
  <c r="P10446" i="34"/>
  <c r="P10447" i="34"/>
  <c r="P10448" i="34"/>
  <c r="P10449" i="34"/>
  <c r="P10450" i="34"/>
  <c r="P10451" i="34"/>
  <c r="P10452" i="34"/>
  <c r="P10453" i="34"/>
  <c r="P10454" i="34"/>
  <c r="P10455" i="34"/>
  <c r="P10456" i="34"/>
  <c r="P10457" i="34"/>
  <c r="P10458" i="34"/>
  <c r="P10459" i="34"/>
  <c r="P10460" i="34"/>
  <c r="P10461" i="34"/>
  <c r="P10462" i="34"/>
  <c r="P10463" i="34"/>
  <c r="P10464" i="34"/>
  <c r="P10465" i="34"/>
  <c r="P10466" i="34"/>
  <c r="P10467" i="34"/>
  <c r="P10468" i="34"/>
  <c r="P10469" i="34"/>
  <c r="P10470" i="34"/>
  <c r="P10471" i="34"/>
  <c r="P10472" i="34"/>
  <c r="P10473" i="34"/>
  <c r="P10474" i="34"/>
  <c r="P10475" i="34"/>
  <c r="P10476" i="34"/>
  <c r="P10477" i="34"/>
  <c r="P10478" i="34"/>
  <c r="P10479" i="34"/>
  <c r="P10480" i="34"/>
  <c r="P10481" i="34"/>
  <c r="P10482" i="34"/>
  <c r="P10483" i="34"/>
  <c r="P10484" i="34"/>
  <c r="P10485" i="34"/>
  <c r="P10486" i="34"/>
  <c r="P10487" i="34"/>
  <c r="P10488" i="34"/>
  <c r="P10489" i="34"/>
  <c r="P10490" i="34"/>
  <c r="P10491" i="34"/>
  <c r="P10492" i="34"/>
  <c r="P10493" i="34"/>
  <c r="P10494" i="34"/>
  <c r="P10495" i="34"/>
  <c r="P10496" i="34"/>
  <c r="P10497" i="34"/>
  <c r="P10498" i="34"/>
  <c r="P10499" i="34"/>
  <c r="P10500" i="34"/>
  <c r="P10501" i="34"/>
  <c r="P10502" i="34"/>
  <c r="P10503" i="34"/>
  <c r="P10504" i="34"/>
  <c r="P10505" i="34"/>
  <c r="P10506" i="34"/>
  <c r="P10507" i="34"/>
  <c r="P10508" i="34"/>
  <c r="P10509" i="34"/>
  <c r="P10510" i="34"/>
  <c r="P10511" i="34"/>
  <c r="P10512" i="34"/>
  <c r="P10513" i="34"/>
  <c r="P10514" i="34"/>
  <c r="P10515" i="34"/>
  <c r="P10516" i="34"/>
  <c r="P10517" i="34"/>
  <c r="P10518" i="34"/>
  <c r="P10519" i="34"/>
  <c r="P10520" i="34"/>
  <c r="P10521" i="34"/>
  <c r="P10522" i="34"/>
  <c r="P10523" i="34"/>
  <c r="P10524" i="34"/>
  <c r="P10525" i="34"/>
  <c r="P10526" i="34"/>
  <c r="P10527" i="34"/>
  <c r="P10528" i="34"/>
  <c r="P10529" i="34"/>
  <c r="P10530" i="34"/>
  <c r="P10531" i="34"/>
  <c r="P10532" i="34"/>
  <c r="P10533" i="34"/>
  <c r="P10534" i="34"/>
  <c r="P10535" i="34"/>
  <c r="P10536" i="34"/>
  <c r="P10537" i="34"/>
  <c r="P10538" i="34"/>
  <c r="P10539" i="34"/>
  <c r="P10540" i="34"/>
  <c r="P10541" i="34"/>
  <c r="P10542" i="34"/>
  <c r="P10543" i="34"/>
  <c r="P10544" i="34"/>
  <c r="P10545" i="34"/>
  <c r="P10546" i="34"/>
  <c r="P10547" i="34"/>
  <c r="P10548" i="34"/>
  <c r="P10549" i="34"/>
  <c r="P10550" i="34"/>
  <c r="P10551" i="34"/>
  <c r="P10552" i="34"/>
  <c r="P10553" i="34"/>
  <c r="P10554" i="34"/>
  <c r="P10555" i="34"/>
  <c r="P10556" i="34"/>
  <c r="P10557" i="34"/>
  <c r="P10558" i="34"/>
  <c r="P10559" i="34"/>
  <c r="P10560" i="34"/>
  <c r="P10561" i="34"/>
  <c r="P10562" i="34"/>
  <c r="P10563" i="34"/>
  <c r="P10564" i="34"/>
  <c r="P10565" i="34"/>
  <c r="P10566" i="34"/>
  <c r="P10567" i="34"/>
  <c r="P10568" i="34"/>
  <c r="P10569" i="34"/>
  <c r="P10570" i="34"/>
  <c r="P10571" i="34"/>
  <c r="P10572" i="34"/>
  <c r="P10573" i="34"/>
  <c r="P10574" i="34"/>
  <c r="P10575" i="34"/>
  <c r="P10576" i="34"/>
  <c r="P10577" i="34"/>
  <c r="P10578" i="34"/>
  <c r="P10579" i="34"/>
  <c r="P10580" i="34"/>
  <c r="P10581" i="34"/>
  <c r="P10582" i="34"/>
  <c r="P10583" i="34"/>
  <c r="P10584" i="34"/>
  <c r="P10585" i="34"/>
  <c r="P10586" i="34"/>
  <c r="P10587" i="34"/>
  <c r="P10588" i="34"/>
  <c r="P10589" i="34"/>
  <c r="P10590" i="34"/>
  <c r="P10591" i="34"/>
  <c r="P10592" i="34"/>
  <c r="P10593" i="34"/>
  <c r="P10594" i="34"/>
  <c r="P10595" i="34"/>
  <c r="P10596" i="34"/>
  <c r="P10597" i="34"/>
  <c r="P10598" i="34"/>
  <c r="P10599" i="34"/>
  <c r="P10600" i="34"/>
  <c r="P10601" i="34"/>
  <c r="P10602" i="34"/>
  <c r="P10603" i="34"/>
  <c r="P10604" i="34"/>
  <c r="P10605" i="34"/>
  <c r="P10606" i="34"/>
  <c r="P10607" i="34"/>
  <c r="P10608" i="34"/>
  <c r="P10609" i="34"/>
  <c r="P10610" i="34"/>
  <c r="P10611" i="34"/>
  <c r="P10612" i="34"/>
  <c r="P10613" i="34"/>
  <c r="P10614" i="34"/>
  <c r="P10615" i="34"/>
  <c r="P10616" i="34"/>
  <c r="P10617" i="34"/>
  <c r="P10618" i="34"/>
  <c r="P10619" i="34"/>
  <c r="P10620" i="34"/>
  <c r="P10621" i="34"/>
  <c r="P10622" i="34"/>
  <c r="P10623" i="34"/>
  <c r="P10624" i="34"/>
  <c r="P10625" i="34"/>
  <c r="P10626" i="34"/>
  <c r="P10627" i="34"/>
  <c r="P10628" i="34"/>
  <c r="P10629" i="34"/>
  <c r="P10630" i="34"/>
  <c r="P10631" i="34"/>
  <c r="P10632" i="34"/>
  <c r="P10633" i="34"/>
  <c r="P10634" i="34"/>
  <c r="P10635" i="34"/>
  <c r="P10636" i="34"/>
  <c r="P10637" i="34"/>
  <c r="P10638" i="34"/>
  <c r="P10639" i="34"/>
  <c r="P10640" i="34"/>
  <c r="P10641" i="34"/>
  <c r="P10642" i="34"/>
  <c r="P10643" i="34"/>
  <c r="P10644" i="34"/>
  <c r="P10645" i="34"/>
  <c r="P10646" i="34"/>
  <c r="P10647" i="34"/>
  <c r="P10648" i="34"/>
  <c r="P10649" i="34"/>
  <c r="P10650" i="34"/>
  <c r="P10651" i="34"/>
  <c r="P10652" i="34"/>
  <c r="P10653" i="34"/>
  <c r="P10654" i="34"/>
  <c r="P10655" i="34"/>
  <c r="P10656" i="34"/>
  <c r="P10657" i="34"/>
  <c r="P10658" i="34"/>
  <c r="P10659" i="34"/>
  <c r="P10660" i="34"/>
  <c r="P10661" i="34"/>
  <c r="P10662" i="34"/>
  <c r="P10663" i="34"/>
  <c r="P10664" i="34"/>
  <c r="P10665" i="34"/>
  <c r="P10666" i="34"/>
  <c r="P10667" i="34"/>
  <c r="P10668" i="34"/>
  <c r="P10669" i="34"/>
  <c r="P10670" i="34"/>
  <c r="P10671" i="34"/>
  <c r="P10672" i="34"/>
  <c r="P10673" i="34"/>
  <c r="P10674" i="34"/>
  <c r="P10675" i="34"/>
  <c r="P10676" i="34"/>
  <c r="P10677" i="34"/>
  <c r="P10678" i="34"/>
  <c r="P10679" i="34"/>
  <c r="P10680" i="34"/>
  <c r="P10681" i="34"/>
  <c r="P10682" i="34"/>
  <c r="P10683" i="34"/>
  <c r="P10684" i="34"/>
  <c r="P10685" i="34"/>
  <c r="P10686" i="34"/>
  <c r="P10687" i="34"/>
  <c r="P10688" i="34"/>
  <c r="P10689" i="34"/>
  <c r="P10690" i="34"/>
  <c r="P10691" i="34"/>
  <c r="P10692" i="34"/>
  <c r="P10693" i="34"/>
  <c r="P10694" i="34"/>
  <c r="P10695" i="34"/>
  <c r="P10696" i="34"/>
  <c r="P10697" i="34"/>
  <c r="P10698" i="34"/>
  <c r="P10699" i="34"/>
  <c r="P10700" i="34"/>
  <c r="P10701" i="34"/>
  <c r="P10702" i="34"/>
  <c r="P10703" i="34"/>
  <c r="P10704" i="34"/>
  <c r="P10705" i="34"/>
  <c r="P10706" i="34"/>
  <c r="P10707" i="34"/>
  <c r="P10708" i="34"/>
  <c r="P10709" i="34"/>
  <c r="P10710" i="34"/>
  <c r="P10711" i="34"/>
  <c r="P10712" i="34"/>
  <c r="P10713" i="34"/>
  <c r="P10714" i="34"/>
  <c r="P10715" i="34"/>
  <c r="P10716" i="34"/>
  <c r="P10717" i="34"/>
  <c r="P10718" i="34"/>
  <c r="P10719" i="34"/>
  <c r="P10720" i="34"/>
  <c r="P10721" i="34"/>
  <c r="P10722" i="34"/>
  <c r="P10723" i="34"/>
  <c r="P10724" i="34"/>
  <c r="P10725" i="34"/>
  <c r="P10726" i="34"/>
  <c r="P10727" i="34"/>
  <c r="P10728" i="34"/>
  <c r="P10729" i="34"/>
  <c r="P10730" i="34"/>
  <c r="P10731" i="34"/>
  <c r="P10732" i="34"/>
  <c r="P10733" i="34"/>
  <c r="P10734" i="34"/>
  <c r="P10735" i="34"/>
  <c r="P10736" i="34"/>
  <c r="P10737" i="34"/>
  <c r="P10738" i="34"/>
  <c r="P10739" i="34"/>
  <c r="P10740" i="34"/>
  <c r="P10741" i="34"/>
  <c r="P10742" i="34"/>
  <c r="P10743" i="34"/>
  <c r="P10744" i="34"/>
  <c r="P10745" i="34"/>
  <c r="P10746" i="34"/>
  <c r="P10747" i="34"/>
  <c r="P10748" i="34"/>
  <c r="P10749" i="34"/>
  <c r="P10750" i="34"/>
  <c r="P10751" i="34"/>
  <c r="P10752" i="34"/>
  <c r="P10753" i="34"/>
  <c r="P10754" i="34"/>
  <c r="P10755" i="34"/>
  <c r="P10756" i="34"/>
  <c r="P10757" i="34"/>
  <c r="P10758" i="34"/>
  <c r="P10759" i="34"/>
  <c r="P10760" i="34"/>
  <c r="P10761" i="34"/>
  <c r="P10762" i="34"/>
  <c r="P10763" i="34"/>
  <c r="P10764" i="34"/>
  <c r="P10765" i="34"/>
  <c r="P10766" i="34"/>
  <c r="P10767" i="34"/>
  <c r="P10768" i="34"/>
  <c r="P10769" i="34"/>
  <c r="P10770" i="34"/>
  <c r="P10771" i="34"/>
  <c r="P10772" i="34"/>
  <c r="P10773" i="34"/>
  <c r="P10774" i="34"/>
  <c r="P10775" i="34"/>
  <c r="P10776" i="34"/>
  <c r="P10777" i="34"/>
  <c r="P10778" i="34"/>
  <c r="P10779" i="34"/>
  <c r="P10780" i="34"/>
  <c r="P10781" i="34"/>
  <c r="P10782" i="34"/>
  <c r="P10783" i="34"/>
  <c r="P10784" i="34"/>
  <c r="P10785" i="34"/>
  <c r="P10786" i="34"/>
  <c r="P10787" i="34"/>
  <c r="P10788" i="34"/>
  <c r="P10789" i="34"/>
  <c r="P10790" i="34"/>
  <c r="P10791" i="34"/>
  <c r="P10792" i="34"/>
  <c r="P10793" i="34"/>
  <c r="P10794" i="34"/>
  <c r="P10795" i="34"/>
  <c r="P10796" i="34"/>
  <c r="P10797" i="34"/>
  <c r="P10798" i="34"/>
  <c r="P10799" i="34"/>
  <c r="P10800" i="34"/>
  <c r="P10801" i="34"/>
  <c r="P10802" i="34"/>
  <c r="P10803" i="34"/>
  <c r="P10804" i="34"/>
  <c r="P10805" i="34"/>
  <c r="P10806" i="34"/>
  <c r="P10807" i="34"/>
  <c r="P10808" i="34"/>
  <c r="P10809" i="34"/>
  <c r="P10810" i="34"/>
  <c r="P10811" i="34"/>
  <c r="P10812" i="34"/>
  <c r="P10813" i="34"/>
  <c r="P10814" i="34"/>
  <c r="P10815" i="34"/>
  <c r="P10816" i="34"/>
  <c r="P10817" i="34"/>
  <c r="P10818" i="34"/>
  <c r="P10819" i="34"/>
  <c r="P10820" i="34"/>
  <c r="P10821" i="34"/>
  <c r="P10822" i="34"/>
  <c r="P10823" i="34"/>
  <c r="P10824" i="34"/>
  <c r="P10825" i="34"/>
  <c r="P10826" i="34"/>
  <c r="P10827" i="34"/>
  <c r="P10828" i="34"/>
  <c r="P10829" i="34"/>
  <c r="P10830" i="34"/>
  <c r="P10831" i="34"/>
  <c r="P10832" i="34"/>
  <c r="P10833" i="34"/>
  <c r="P10834" i="34"/>
  <c r="P10835" i="34"/>
  <c r="P10836" i="34"/>
  <c r="P10837" i="34"/>
  <c r="P10838" i="34"/>
  <c r="P10839" i="34"/>
  <c r="P10840" i="34"/>
  <c r="P10841" i="34"/>
  <c r="P10842" i="34"/>
  <c r="P10843" i="34"/>
  <c r="P10844" i="34"/>
  <c r="P10845" i="34"/>
  <c r="P10846" i="34"/>
  <c r="P10847" i="34"/>
  <c r="P10848" i="34"/>
  <c r="P10849" i="34"/>
  <c r="P10850" i="34"/>
  <c r="P10851" i="34"/>
  <c r="P10852" i="34"/>
  <c r="P10853" i="34"/>
  <c r="P10854" i="34"/>
  <c r="P10855" i="34"/>
  <c r="P10856" i="34"/>
  <c r="P10857" i="34"/>
  <c r="P10858" i="34"/>
  <c r="P10859" i="34"/>
  <c r="P10860" i="34"/>
  <c r="P10861" i="34"/>
  <c r="P10862" i="34"/>
  <c r="P10863" i="34"/>
  <c r="P10864" i="34"/>
  <c r="P10865" i="34"/>
  <c r="P10866" i="34"/>
  <c r="P10867" i="34"/>
  <c r="P10868" i="34"/>
  <c r="P10869" i="34"/>
  <c r="P10870" i="34"/>
  <c r="P10871" i="34"/>
  <c r="P10872" i="34"/>
  <c r="P10873" i="34"/>
  <c r="P10874" i="34"/>
  <c r="P10875" i="34"/>
  <c r="P10876" i="34"/>
  <c r="P10877" i="34"/>
  <c r="P10878" i="34"/>
  <c r="P10879" i="34"/>
  <c r="P10880" i="34"/>
  <c r="P10881" i="34"/>
  <c r="P10882" i="34"/>
  <c r="P10883" i="34"/>
  <c r="P10884" i="34"/>
  <c r="P10885" i="34"/>
  <c r="P10886" i="34"/>
  <c r="P10887" i="34"/>
  <c r="P10888" i="34"/>
  <c r="P10889" i="34"/>
  <c r="P10890" i="34"/>
  <c r="P10891" i="34"/>
  <c r="P10892" i="34"/>
  <c r="P10893" i="34"/>
  <c r="P10894" i="34"/>
  <c r="P10895" i="34"/>
  <c r="P10896" i="34"/>
  <c r="P10897" i="34"/>
  <c r="P10898" i="34"/>
  <c r="P10899" i="34"/>
  <c r="P10900" i="34"/>
  <c r="P10901" i="34"/>
  <c r="P10902" i="34"/>
  <c r="P10903" i="34"/>
  <c r="P10904" i="34"/>
  <c r="P10905" i="34"/>
  <c r="P10906" i="34"/>
  <c r="P10907" i="34"/>
  <c r="P10908" i="34"/>
  <c r="P10909" i="34"/>
  <c r="P10910" i="34"/>
  <c r="P10911" i="34"/>
  <c r="P10912" i="34"/>
  <c r="P10913" i="34"/>
  <c r="P10914" i="34"/>
  <c r="P10915" i="34"/>
  <c r="P10916" i="34"/>
  <c r="P10917" i="34"/>
  <c r="P10918" i="34"/>
  <c r="P10919" i="34"/>
  <c r="P10920" i="34"/>
  <c r="P10921" i="34"/>
  <c r="P10922" i="34"/>
  <c r="P10923" i="34"/>
  <c r="P10924" i="34"/>
  <c r="P10925" i="34"/>
  <c r="P10926" i="34"/>
  <c r="P10927" i="34"/>
  <c r="P10928" i="34"/>
  <c r="P10929" i="34"/>
  <c r="P10930" i="34"/>
  <c r="P10931" i="34"/>
  <c r="P10932" i="34"/>
  <c r="P10933" i="34"/>
  <c r="P10934" i="34"/>
  <c r="P10935" i="34"/>
  <c r="P10936" i="34"/>
  <c r="P10937" i="34"/>
  <c r="P10938" i="34"/>
  <c r="P10939" i="34"/>
  <c r="P10940" i="34"/>
  <c r="P10941" i="34"/>
  <c r="P10942" i="34"/>
  <c r="P10943" i="34"/>
  <c r="P10944" i="34"/>
  <c r="P10945" i="34"/>
  <c r="P10946" i="34"/>
  <c r="P10947" i="34"/>
  <c r="P10948" i="34"/>
  <c r="P10949" i="34"/>
  <c r="P10950" i="34"/>
  <c r="P10951" i="34"/>
  <c r="P10952" i="34"/>
  <c r="P10953" i="34"/>
  <c r="P10954" i="34"/>
  <c r="P10955" i="34"/>
  <c r="P10956" i="34"/>
  <c r="P10957" i="34"/>
  <c r="P10958" i="34"/>
  <c r="P10959" i="34"/>
  <c r="P10960" i="34"/>
  <c r="P10961" i="34"/>
  <c r="P10962" i="34"/>
  <c r="P10963" i="34"/>
  <c r="P10964" i="34"/>
  <c r="P10965" i="34"/>
  <c r="P10966" i="34"/>
  <c r="P10967" i="34"/>
  <c r="P10968" i="34"/>
  <c r="P10969" i="34"/>
  <c r="P10970" i="34"/>
  <c r="P10971" i="34"/>
  <c r="P10972" i="34"/>
  <c r="P10973" i="34"/>
  <c r="P10974" i="34"/>
  <c r="P10975" i="34"/>
  <c r="P10976" i="34"/>
  <c r="P10977" i="34"/>
  <c r="P10978" i="34"/>
  <c r="P10979" i="34"/>
  <c r="P10980" i="34"/>
  <c r="P10981" i="34"/>
  <c r="P10982" i="34"/>
  <c r="P10983" i="34"/>
  <c r="P10984" i="34"/>
  <c r="P10985" i="34"/>
  <c r="P10986" i="34"/>
  <c r="P10987" i="34"/>
  <c r="P10988" i="34"/>
  <c r="P10989" i="34"/>
  <c r="P10990" i="34"/>
  <c r="P10991" i="34"/>
  <c r="P10992" i="34"/>
  <c r="P10993" i="34"/>
  <c r="P10994" i="34"/>
  <c r="P10995" i="34"/>
  <c r="P10996" i="34"/>
  <c r="P10997" i="34"/>
  <c r="P10998" i="34"/>
  <c r="P10999" i="34"/>
  <c r="P11000" i="34"/>
  <c r="P11001" i="34"/>
  <c r="P11002" i="34"/>
  <c r="P11003" i="34"/>
  <c r="P11004" i="34"/>
  <c r="P11005" i="34"/>
  <c r="P11006" i="34"/>
  <c r="P11007" i="34"/>
  <c r="P11008" i="34"/>
  <c r="P11009" i="34"/>
  <c r="P11010" i="34"/>
  <c r="P11011" i="34"/>
  <c r="P11012" i="34"/>
  <c r="P11013" i="34"/>
  <c r="P11014" i="34"/>
  <c r="P11015" i="34"/>
  <c r="P11016" i="34"/>
  <c r="P11017" i="34"/>
  <c r="P11018" i="34"/>
  <c r="P11019" i="34"/>
  <c r="P11020" i="34"/>
  <c r="P11021" i="34"/>
  <c r="P11022" i="34"/>
  <c r="P11023" i="34"/>
  <c r="P11024" i="34"/>
  <c r="P11025" i="34"/>
  <c r="P11026" i="34"/>
  <c r="P11027" i="34"/>
  <c r="P11028" i="34"/>
  <c r="P11029" i="34"/>
  <c r="P11030" i="34"/>
  <c r="P11031" i="34"/>
  <c r="P11032" i="34"/>
  <c r="P11033" i="34"/>
  <c r="P11034" i="34"/>
  <c r="P11035" i="34"/>
  <c r="P11036" i="34"/>
  <c r="P11037" i="34"/>
  <c r="P11038" i="34"/>
  <c r="P11039" i="34"/>
  <c r="P11040" i="34"/>
  <c r="P11041" i="34"/>
  <c r="P11042" i="34"/>
  <c r="P11043" i="34"/>
  <c r="P11044" i="34"/>
  <c r="P11045" i="34"/>
  <c r="P11046" i="34"/>
  <c r="P11047" i="34"/>
  <c r="P11048" i="34"/>
  <c r="P11049" i="34"/>
  <c r="P11050" i="34"/>
  <c r="P11051" i="34"/>
  <c r="P11052" i="34"/>
  <c r="P11053" i="34"/>
  <c r="P11054" i="34"/>
  <c r="P11055" i="34"/>
  <c r="P11056" i="34"/>
  <c r="P11057" i="34"/>
  <c r="P11058" i="34"/>
  <c r="P11059" i="34"/>
  <c r="P11060" i="34"/>
  <c r="P11061" i="34"/>
  <c r="P11062" i="34"/>
  <c r="P11063" i="34"/>
  <c r="P11064" i="34"/>
  <c r="P11065" i="34"/>
  <c r="P11066" i="34"/>
  <c r="P11067" i="34"/>
  <c r="P11068" i="34"/>
  <c r="P11069" i="34"/>
  <c r="P11070" i="34"/>
  <c r="P11071" i="34"/>
  <c r="P11072" i="34"/>
  <c r="P11073" i="34"/>
  <c r="P11074" i="34"/>
  <c r="P11075" i="34"/>
  <c r="P11076" i="34"/>
  <c r="P11077" i="34"/>
  <c r="P11078" i="34"/>
  <c r="P11079" i="34"/>
  <c r="P11080" i="34"/>
  <c r="P11081" i="34"/>
  <c r="P11082" i="34"/>
  <c r="P11083" i="34"/>
  <c r="P11084" i="34"/>
  <c r="P11085" i="34"/>
  <c r="P11086" i="34"/>
  <c r="P11087" i="34"/>
  <c r="P11088" i="34"/>
  <c r="P11089" i="34"/>
  <c r="P11090" i="34"/>
  <c r="P11091" i="34"/>
  <c r="P11092" i="34"/>
  <c r="P11093" i="34"/>
  <c r="P11094" i="34"/>
  <c r="P11095" i="34"/>
  <c r="P11096" i="34"/>
  <c r="P11097" i="34"/>
  <c r="P11098" i="34"/>
  <c r="P11099" i="34"/>
  <c r="P11100" i="34"/>
  <c r="P11101" i="34"/>
  <c r="P11102" i="34"/>
  <c r="P11103" i="34"/>
  <c r="P11104" i="34"/>
  <c r="P11105" i="34"/>
  <c r="P11106" i="34"/>
  <c r="P11107" i="34"/>
  <c r="P11108" i="34"/>
  <c r="P11109" i="34"/>
  <c r="P11110" i="34"/>
  <c r="P11111" i="34"/>
  <c r="P11112" i="34"/>
  <c r="P11113" i="34"/>
  <c r="P11114" i="34"/>
  <c r="P11115" i="34"/>
  <c r="P11116" i="34"/>
  <c r="P11117" i="34"/>
  <c r="P11118" i="34"/>
  <c r="P11119" i="34"/>
  <c r="P11120" i="34"/>
  <c r="P11121" i="34"/>
  <c r="P11122" i="34"/>
  <c r="P11123" i="34"/>
  <c r="P11124" i="34"/>
  <c r="P11125" i="34"/>
  <c r="P11126" i="34"/>
  <c r="P11127" i="34"/>
  <c r="P11128" i="34"/>
  <c r="P11129" i="34"/>
  <c r="P11130" i="34"/>
  <c r="P11131" i="34"/>
  <c r="P11132" i="34"/>
  <c r="P11133" i="34"/>
  <c r="P11134" i="34"/>
  <c r="P11135" i="34"/>
  <c r="P11136" i="34"/>
  <c r="P11137" i="34"/>
  <c r="P11138" i="34"/>
  <c r="P11139" i="34"/>
  <c r="P11140" i="34"/>
  <c r="P11141" i="34"/>
  <c r="P11142" i="34"/>
  <c r="P11143" i="34"/>
  <c r="P11144" i="34"/>
  <c r="P11145" i="34"/>
  <c r="P11146" i="34"/>
  <c r="P11147" i="34"/>
  <c r="P11148" i="34"/>
  <c r="P11149" i="34"/>
  <c r="P11150" i="34"/>
  <c r="P11151" i="34"/>
  <c r="P11152" i="34"/>
  <c r="P11153" i="34"/>
  <c r="P11154" i="34"/>
  <c r="P11155" i="34"/>
  <c r="P11156" i="34"/>
  <c r="P11157" i="34"/>
  <c r="P11158" i="34"/>
  <c r="P11159" i="34"/>
  <c r="P11160" i="34"/>
  <c r="P11161" i="34"/>
  <c r="P11162" i="34"/>
  <c r="P11163" i="34"/>
  <c r="P11164" i="34"/>
  <c r="P11165" i="34"/>
  <c r="P11166" i="34"/>
  <c r="P11167" i="34"/>
  <c r="P11168" i="34"/>
  <c r="P11169" i="34"/>
  <c r="P11170" i="34"/>
  <c r="P11171" i="34"/>
  <c r="P11172" i="34"/>
  <c r="P11173" i="34"/>
  <c r="P11174" i="34"/>
  <c r="P11175" i="34"/>
  <c r="P11176" i="34"/>
  <c r="P11177" i="34"/>
  <c r="P11178" i="34"/>
  <c r="P11179" i="34"/>
  <c r="P11180" i="34"/>
  <c r="P11181" i="34"/>
  <c r="P11182" i="34"/>
  <c r="P11183" i="34"/>
  <c r="P11184" i="34"/>
  <c r="P11185" i="34"/>
  <c r="P11186" i="34"/>
  <c r="P11187" i="34"/>
  <c r="P11188" i="34"/>
  <c r="P11189" i="34"/>
  <c r="P11190" i="34"/>
  <c r="P11191" i="34"/>
  <c r="P11192" i="34"/>
  <c r="P11193" i="34"/>
  <c r="P11194" i="34"/>
  <c r="P11195" i="34"/>
  <c r="P11196" i="34"/>
  <c r="P11197" i="34"/>
  <c r="P11198" i="34"/>
  <c r="P11199" i="34"/>
  <c r="P11200" i="34"/>
  <c r="P11201" i="34"/>
  <c r="P11202" i="34"/>
  <c r="P11203" i="34"/>
  <c r="P11204" i="34"/>
  <c r="P11205" i="34"/>
  <c r="P11206" i="34"/>
  <c r="P11207" i="34"/>
  <c r="P11208" i="34"/>
  <c r="P11209" i="34"/>
  <c r="P11210" i="34"/>
  <c r="P11211" i="34"/>
  <c r="P11212" i="34"/>
  <c r="P11213" i="34"/>
  <c r="P11214" i="34"/>
  <c r="P11215" i="34"/>
  <c r="P11216" i="34"/>
  <c r="P11217" i="34"/>
  <c r="P11218" i="34"/>
  <c r="P11219" i="34"/>
  <c r="P11220" i="34"/>
  <c r="P11221" i="34"/>
  <c r="P11222" i="34"/>
  <c r="P11223" i="34"/>
  <c r="P11224" i="34"/>
  <c r="P11225" i="34"/>
  <c r="P11226" i="34"/>
  <c r="P11227" i="34"/>
  <c r="P11228" i="34"/>
  <c r="P11229" i="34"/>
  <c r="P11230" i="34"/>
  <c r="P11231" i="34"/>
  <c r="P11232" i="34"/>
  <c r="P11233" i="34"/>
  <c r="P11234" i="34"/>
  <c r="P11235" i="34"/>
  <c r="P11236" i="34"/>
  <c r="P11237" i="34"/>
  <c r="P11238" i="34"/>
  <c r="P11239" i="34"/>
  <c r="P11240" i="34"/>
  <c r="P11241" i="34"/>
  <c r="P11242" i="34"/>
  <c r="P11243" i="34"/>
  <c r="P11244" i="34"/>
  <c r="P11245" i="34"/>
  <c r="P11246" i="34"/>
  <c r="P11247" i="34"/>
  <c r="P11248" i="34"/>
  <c r="P11249" i="34"/>
  <c r="P11250" i="34"/>
  <c r="P11251" i="34"/>
  <c r="P11252" i="34"/>
  <c r="P11253" i="34"/>
  <c r="P11254" i="34"/>
  <c r="P11255" i="34"/>
  <c r="P11256" i="34"/>
  <c r="P11257" i="34"/>
  <c r="P11258" i="34"/>
  <c r="P11259" i="34"/>
  <c r="P11260" i="34"/>
  <c r="P11261" i="34"/>
  <c r="P11262" i="34"/>
  <c r="P11263" i="34"/>
  <c r="P11264" i="34"/>
  <c r="P11265" i="34"/>
  <c r="P11266" i="34"/>
  <c r="P11267" i="34"/>
  <c r="P11268" i="34"/>
  <c r="P11269" i="34"/>
  <c r="P11270" i="34"/>
  <c r="P11271" i="34"/>
  <c r="P11272" i="34"/>
  <c r="P11273" i="34"/>
  <c r="P11274" i="34"/>
  <c r="P11275" i="34"/>
  <c r="P11276" i="34"/>
  <c r="P11277" i="34"/>
  <c r="P11278" i="34"/>
  <c r="P11279" i="34"/>
  <c r="P11280" i="34"/>
  <c r="P11281" i="34"/>
  <c r="P11282" i="34"/>
  <c r="P11283" i="34"/>
  <c r="P11284" i="34"/>
  <c r="P11285" i="34"/>
  <c r="P11286" i="34"/>
  <c r="P11287" i="34"/>
  <c r="P11288" i="34"/>
  <c r="P11289" i="34"/>
  <c r="P11290" i="34"/>
  <c r="P11291" i="34"/>
  <c r="P11292" i="34"/>
  <c r="P11293" i="34"/>
  <c r="P11294" i="34"/>
  <c r="P11295" i="34"/>
  <c r="P11296" i="34"/>
  <c r="P11297" i="34"/>
  <c r="P11298" i="34"/>
  <c r="P11299" i="34"/>
  <c r="P11300" i="34"/>
  <c r="P11301" i="34"/>
  <c r="P11302" i="34"/>
  <c r="P11303" i="34"/>
  <c r="P11304" i="34"/>
  <c r="P11305" i="34"/>
  <c r="P11306" i="34"/>
  <c r="P11307" i="34"/>
  <c r="P11308" i="34"/>
  <c r="P11309" i="34"/>
  <c r="P11310" i="34"/>
  <c r="P11311" i="34"/>
  <c r="P11312" i="34"/>
  <c r="P11313" i="34"/>
  <c r="P11314" i="34"/>
  <c r="P11315" i="34"/>
  <c r="P11316" i="34"/>
  <c r="P11317" i="34"/>
  <c r="P11318" i="34"/>
  <c r="P11319" i="34"/>
  <c r="P11320" i="34"/>
  <c r="P11321" i="34"/>
  <c r="P11322" i="34"/>
  <c r="P11323" i="34"/>
  <c r="P11324" i="34"/>
  <c r="P11325" i="34"/>
  <c r="P11326" i="34"/>
  <c r="P11327" i="34"/>
  <c r="P11328" i="34"/>
  <c r="P11329" i="34"/>
  <c r="P11330" i="34"/>
  <c r="P11331" i="34"/>
  <c r="P11332" i="34"/>
  <c r="P11333" i="34"/>
  <c r="P11334" i="34"/>
  <c r="P11335" i="34"/>
  <c r="P11336" i="34"/>
  <c r="P11337" i="34"/>
  <c r="P11338" i="34"/>
  <c r="P11339" i="34"/>
  <c r="P11340" i="34"/>
  <c r="P11341" i="34"/>
  <c r="P11342" i="34"/>
  <c r="P11343" i="34"/>
  <c r="P11344" i="34"/>
  <c r="P11345" i="34"/>
  <c r="P11346" i="34"/>
  <c r="P11347" i="34"/>
  <c r="P11348" i="34"/>
  <c r="P11349" i="34"/>
  <c r="P11350" i="34"/>
  <c r="P11351" i="34"/>
  <c r="P11352" i="34"/>
  <c r="P11353" i="34"/>
  <c r="P11354" i="34"/>
  <c r="P11355" i="34"/>
  <c r="P11356" i="34"/>
  <c r="P11357" i="34"/>
  <c r="P11358" i="34"/>
  <c r="P11359" i="34"/>
  <c r="P11360" i="34"/>
  <c r="P11361" i="34"/>
  <c r="P11362" i="34"/>
  <c r="P11363" i="34"/>
  <c r="P11364" i="34"/>
  <c r="P11365" i="34"/>
  <c r="P11366" i="34"/>
  <c r="P11367" i="34"/>
  <c r="P11368" i="34"/>
  <c r="P11369" i="34"/>
  <c r="P11370" i="34"/>
  <c r="P11371" i="34"/>
  <c r="P11372" i="34"/>
  <c r="P11373" i="34"/>
  <c r="P11374" i="34"/>
  <c r="P11375" i="34"/>
  <c r="P11376" i="34"/>
  <c r="P11377" i="34"/>
  <c r="P11378" i="34"/>
  <c r="P11379" i="34"/>
  <c r="P11380" i="34"/>
  <c r="P11381" i="34"/>
  <c r="P11382" i="34"/>
  <c r="P11383" i="34"/>
  <c r="P11384" i="34"/>
  <c r="P11385" i="34"/>
  <c r="P11386" i="34"/>
  <c r="P11387" i="34"/>
  <c r="P11388" i="34"/>
  <c r="P11389" i="34"/>
  <c r="P11390" i="34"/>
  <c r="P11391" i="34"/>
  <c r="P11392" i="34"/>
  <c r="P11393" i="34"/>
  <c r="P11394" i="34"/>
  <c r="P11395" i="34"/>
  <c r="P11396" i="34"/>
  <c r="P11397" i="34"/>
  <c r="P11398" i="34"/>
  <c r="P11399" i="34"/>
  <c r="P11400" i="34"/>
  <c r="P11401" i="34"/>
  <c r="P11402" i="34"/>
  <c r="P11403" i="34"/>
  <c r="P11404" i="34"/>
  <c r="P11405" i="34"/>
  <c r="P11406" i="34"/>
  <c r="P11407" i="34"/>
  <c r="P11408" i="34"/>
  <c r="P11409" i="34"/>
  <c r="P11410" i="34"/>
  <c r="P11411" i="34"/>
  <c r="P11412" i="34"/>
  <c r="P11413" i="34"/>
  <c r="P11414" i="34"/>
  <c r="P11415" i="34"/>
  <c r="P11416" i="34"/>
  <c r="P11417" i="34"/>
  <c r="P11418" i="34"/>
  <c r="P11419" i="34"/>
  <c r="P11420" i="34"/>
  <c r="P11421" i="34"/>
  <c r="P11422" i="34"/>
  <c r="P11423" i="34"/>
  <c r="P11424" i="34"/>
  <c r="P11425" i="34"/>
  <c r="P11426" i="34"/>
  <c r="P11427" i="34"/>
  <c r="P11428" i="34"/>
  <c r="P11429" i="34"/>
  <c r="P11430" i="34"/>
  <c r="P11431" i="34"/>
  <c r="P11432" i="34"/>
  <c r="P11433" i="34"/>
  <c r="P11434" i="34"/>
  <c r="P11435" i="34"/>
  <c r="P11436" i="34"/>
  <c r="P11437" i="34"/>
  <c r="P11438" i="34"/>
  <c r="P11439" i="34"/>
  <c r="P11440" i="34"/>
  <c r="P11441" i="34"/>
  <c r="P11442" i="34"/>
  <c r="P11443" i="34"/>
  <c r="P11444" i="34"/>
  <c r="P11445" i="34"/>
  <c r="P11446" i="34"/>
  <c r="P11447" i="34"/>
  <c r="P11448" i="34"/>
  <c r="P11449" i="34"/>
  <c r="P11450" i="34"/>
  <c r="P11451" i="34"/>
  <c r="P11452" i="34"/>
  <c r="P11453" i="34"/>
  <c r="P11454" i="34"/>
  <c r="P11455" i="34"/>
  <c r="P11456" i="34"/>
  <c r="P11457" i="34"/>
  <c r="P11458" i="34"/>
  <c r="P11459" i="34"/>
  <c r="P11460" i="34"/>
  <c r="P11461" i="34"/>
  <c r="P11462" i="34"/>
  <c r="P11463" i="34"/>
  <c r="P11464" i="34"/>
  <c r="P11465" i="34"/>
  <c r="P11466" i="34"/>
  <c r="P11467" i="34"/>
  <c r="P11468" i="34"/>
  <c r="P11469" i="34"/>
  <c r="P11470" i="34"/>
  <c r="P11471" i="34"/>
  <c r="P11472" i="34"/>
  <c r="P11473" i="34"/>
  <c r="P11474" i="34"/>
  <c r="P11475" i="34"/>
  <c r="P11476" i="34"/>
  <c r="P11477" i="34"/>
  <c r="P11478" i="34"/>
  <c r="P11479" i="34"/>
  <c r="P11480" i="34"/>
  <c r="P11481" i="34"/>
  <c r="P11482" i="34"/>
  <c r="P11483" i="34"/>
  <c r="P11484" i="34"/>
  <c r="P11485" i="34"/>
  <c r="P11486" i="34"/>
  <c r="P11487" i="34"/>
  <c r="P11488" i="34"/>
  <c r="P11489" i="34"/>
  <c r="P11490" i="34"/>
  <c r="P11491" i="34"/>
  <c r="P11492" i="34"/>
  <c r="P11493" i="34"/>
  <c r="P11494" i="34"/>
  <c r="P11495" i="34"/>
  <c r="P11496" i="34"/>
  <c r="P11497" i="34"/>
  <c r="P11498" i="34"/>
  <c r="P11499" i="34"/>
  <c r="P11500" i="34"/>
  <c r="P11501" i="34"/>
  <c r="P11502" i="34"/>
  <c r="P11503" i="34"/>
  <c r="P11504" i="34"/>
  <c r="P11505" i="34"/>
  <c r="P11506" i="34"/>
  <c r="P11507" i="34"/>
  <c r="P11508" i="34"/>
  <c r="P11509" i="34"/>
  <c r="P11510" i="34"/>
  <c r="P11511" i="34"/>
  <c r="P11512" i="34"/>
  <c r="P11513" i="34"/>
  <c r="P11514" i="34"/>
  <c r="P11515" i="34"/>
  <c r="P11516" i="34"/>
  <c r="P11517" i="34"/>
  <c r="P11518" i="34"/>
  <c r="P11519" i="34"/>
  <c r="P11520" i="34"/>
  <c r="P11521" i="34"/>
  <c r="P11522" i="34"/>
  <c r="P11523" i="34"/>
  <c r="P11524" i="34"/>
  <c r="P11525" i="34"/>
  <c r="P11526" i="34"/>
  <c r="P11527" i="34"/>
  <c r="P11528" i="34"/>
  <c r="P11529" i="34"/>
  <c r="P11530" i="34"/>
  <c r="P11531" i="34"/>
  <c r="P11532" i="34"/>
  <c r="P11533" i="34"/>
  <c r="P11534" i="34"/>
  <c r="P11535" i="34"/>
  <c r="P11536" i="34"/>
  <c r="P11537" i="34"/>
  <c r="P11538" i="34"/>
  <c r="P11539" i="34"/>
  <c r="P11540" i="34"/>
  <c r="P11541" i="34"/>
  <c r="P11542" i="34"/>
  <c r="P11543" i="34"/>
  <c r="P11544" i="34"/>
  <c r="P11545" i="34"/>
  <c r="P11546" i="34"/>
  <c r="P11547" i="34"/>
  <c r="P11548" i="34"/>
  <c r="P11549" i="34"/>
  <c r="P11550" i="34"/>
  <c r="P11551" i="34"/>
  <c r="P11552" i="34"/>
  <c r="P11553" i="34"/>
  <c r="P11554" i="34"/>
  <c r="P11555" i="34"/>
  <c r="P11556" i="34"/>
  <c r="P11557" i="34"/>
  <c r="P11558" i="34"/>
  <c r="P11559" i="34"/>
  <c r="P11560" i="34"/>
  <c r="P11561" i="34"/>
  <c r="P11562" i="34"/>
  <c r="P11563" i="34"/>
  <c r="P11564" i="34"/>
  <c r="P11565" i="34"/>
  <c r="P11566" i="34"/>
  <c r="P11567" i="34"/>
  <c r="P11568" i="34"/>
  <c r="P11569" i="34"/>
  <c r="P11570" i="34"/>
  <c r="P11571" i="34"/>
  <c r="P11572" i="34"/>
  <c r="P11573" i="34"/>
  <c r="P11574" i="34"/>
  <c r="P11575" i="34"/>
  <c r="P11576" i="34"/>
  <c r="P11577" i="34"/>
  <c r="P11578" i="34"/>
  <c r="P11579" i="34"/>
  <c r="P11580" i="34"/>
  <c r="P11581" i="34"/>
  <c r="P11582" i="34"/>
  <c r="P11583" i="34"/>
  <c r="P11584" i="34"/>
  <c r="P11585" i="34"/>
  <c r="P11586" i="34"/>
  <c r="P11587" i="34"/>
  <c r="P11588" i="34"/>
  <c r="P11589" i="34"/>
  <c r="P11590" i="34"/>
  <c r="P11591" i="34"/>
  <c r="P11592" i="34"/>
  <c r="P11593" i="34"/>
  <c r="P11594" i="34"/>
  <c r="P11595" i="34"/>
  <c r="P11596" i="34"/>
  <c r="P11597" i="34"/>
  <c r="P11598" i="34"/>
  <c r="P11599" i="34"/>
  <c r="P11600" i="34"/>
  <c r="P11601" i="34"/>
  <c r="P11602" i="34"/>
  <c r="P11603" i="34"/>
  <c r="P11604" i="34"/>
  <c r="P11605" i="34"/>
  <c r="P11606" i="34"/>
  <c r="P11607" i="34"/>
  <c r="P11608" i="34"/>
  <c r="P11609" i="34"/>
  <c r="P11610" i="34"/>
  <c r="P11611" i="34"/>
  <c r="P11612" i="34"/>
  <c r="P11613" i="34"/>
  <c r="P11614" i="34"/>
  <c r="P11615" i="34"/>
  <c r="P11616" i="34"/>
  <c r="P11617" i="34"/>
  <c r="P11618" i="34"/>
  <c r="P11619" i="34"/>
  <c r="P11620" i="34"/>
  <c r="P11621" i="34"/>
  <c r="P11622" i="34"/>
  <c r="P11623" i="34"/>
  <c r="P11624" i="34"/>
  <c r="P11625" i="34"/>
  <c r="P11626" i="34"/>
  <c r="P11627" i="34"/>
  <c r="P11628" i="34"/>
  <c r="P11629" i="34"/>
  <c r="P11630" i="34"/>
  <c r="P11631" i="34"/>
  <c r="P11632" i="34"/>
  <c r="P11633" i="34"/>
  <c r="P11634" i="34"/>
  <c r="P11635" i="34"/>
  <c r="P11636" i="34"/>
  <c r="P11637" i="34"/>
  <c r="P11638" i="34"/>
  <c r="P11639" i="34"/>
  <c r="P11640" i="34"/>
  <c r="P11641" i="34"/>
  <c r="P11642" i="34"/>
  <c r="P11643" i="34"/>
  <c r="P11644" i="34"/>
  <c r="P11645" i="34"/>
  <c r="P11646" i="34"/>
  <c r="P11647" i="34"/>
  <c r="P11648" i="34"/>
  <c r="P11649" i="34"/>
  <c r="P11650" i="34"/>
  <c r="P11651" i="34"/>
  <c r="P11652" i="34"/>
  <c r="P11653" i="34"/>
  <c r="P11654" i="34"/>
  <c r="P11655" i="34"/>
  <c r="P11656" i="34"/>
  <c r="P11657" i="34"/>
  <c r="P11658" i="34"/>
  <c r="P11659" i="34"/>
  <c r="P11660" i="34"/>
  <c r="P11661" i="34"/>
  <c r="P11662" i="34"/>
  <c r="P11663" i="34"/>
  <c r="P11664" i="34"/>
  <c r="P11665" i="34"/>
  <c r="P11666" i="34"/>
  <c r="P11667" i="34"/>
  <c r="P11668" i="34"/>
  <c r="P11669" i="34"/>
  <c r="P11670" i="34"/>
  <c r="P11671" i="34"/>
  <c r="P11672" i="34"/>
  <c r="P11673" i="34"/>
  <c r="P11674" i="34"/>
  <c r="P11675" i="34"/>
  <c r="P11676" i="34"/>
  <c r="P11677" i="34"/>
  <c r="P11678" i="34"/>
  <c r="P11679" i="34"/>
  <c r="P11680" i="34"/>
  <c r="P11681" i="34"/>
  <c r="P11682" i="34"/>
  <c r="P11683" i="34"/>
  <c r="P11684" i="34"/>
  <c r="P11685" i="34"/>
  <c r="P11686" i="34"/>
  <c r="P11687" i="34"/>
  <c r="P11688" i="34"/>
  <c r="P11689" i="34"/>
  <c r="P11690" i="34"/>
  <c r="P11691" i="34"/>
  <c r="P11692" i="34"/>
  <c r="P11693" i="34"/>
  <c r="P11694" i="34"/>
  <c r="P11695" i="34"/>
  <c r="P11696" i="34"/>
  <c r="P11697" i="34"/>
  <c r="P11698" i="34"/>
  <c r="P11699" i="34"/>
  <c r="P11700" i="34"/>
  <c r="P11701" i="34"/>
  <c r="P11702" i="34"/>
  <c r="P11703" i="34"/>
  <c r="P11704" i="34"/>
  <c r="P11705" i="34"/>
  <c r="P11706" i="34"/>
  <c r="P11707" i="34"/>
  <c r="P11708" i="34"/>
  <c r="P11709" i="34"/>
  <c r="P11710" i="34"/>
  <c r="P11711" i="34"/>
  <c r="P11712" i="34"/>
  <c r="P11713" i="34"/>
  <c r="P11714" i="34"/>
  <c r="P11715" i="34"/>
  <c r="P11716" i="34"/>
  <c r="P11717" i="34"/>
  <c r="P11718" i="34"/>
  <c r="P11719" i="34"/>
  <c r="P11720" i="34"/>
  <c r="P11721" i="34"/>
  <c r="P11722" i="34"/>
  <c r="P11723" i="34"/>
  <c r="P11724" i="34"/>
  <c r="P11725" i="34"/>
  <c r="P11726" i="34"/>
  <c r="P11727" i="34"/>
  <c r="P11728" i="34"/>
  <c r="P11729" i="34"/>
  <c r="P11730" i="34"/>
  <c r="P11731" i="34"/>
  <c r="P11732" i="34"/>
  <c r="P11733" i="34"/>
  <c r="P11734" i="34"/>
  <c r="P11735" i="34"/>
  <c r="P11736" i="34"/>
  <c r="P11737" i="34"/>
  <c r="P11738" i="34"/>
  <c r="P11739" i="34"/>
  <c r="P11740" i="34"/>
  <c r="P11741" i="34"/>
  <c r="P11742" i="34"/>
  <c r="P11743" i="34"/>
  <c r="P11744" i="34"/>
  <c r="P11745" i="34"/>
  <c r="P11746" i="34"/>
  <c r="P11747" i="34"/>
  <c r="P11748" i="34"/>
  <c r="P11749" i="34"/>
  <c r="P11750" i="34"/>
  <c r="P11751" i="34"/>
  <c r="P11752" i="34"/>
  <c r="P11753" i="34"/>
  <c r="P11754" i="34"/>
  <c r="P11755" i="34"/>
  <c r="P11756" i="34"/>
  <c r="P11757" i="34"/>
  <c r="P11758" i="34"/>
  <c r="P11759" i="34"/>
  <c r="P11760" i="34"/>
  <c r="P11761" i="34"/>
  <c r="P11762" i="34"/>
  <c r="P11763" i="34"/>
  <c r="P11764" i="34"/>
  <c r="P11765" i="34"/>
  <c r="P11766" i="34"/>
  <c r="P11767" i="34"/>
  <c r="P11768" i="34"/>
  <c r="P11769" i="34"/>
  <c r="P11770" i="34"/>
  <c r="P11771" i="34"/>
  <c r="P11772" i="34"/>
  <c r="P11773" i="34"/>
  <c r="P11774" i="34"/>
  <c r="P11775" i="34"/>
  <c r="P11776" i="34"/>
  <c r="P11777" i="34"/>
  <c r="P11778" i="34"/>
  <c r="P11779" i="34"/>
  <c r="P11780" i="34"/>
  <c r="P11781" i="34"/>
  <c r="P11782" i="34"/>
  <c r="P11783" i="34"/>
  <c r="P11784" i="34"/>
  <c r="P11785" i="34"/>
  <c r="P11786" i="34"/>
  <c r="P11787" i="34"/>
  <c r="P11788" i="34"/>
  <c r="P11789" i="34"/>
  <c r="P11790" i="34"/>
  <c r="P11791" i="34"/>
  <c r="P11792" i="34"/>
  <c r="P11793" i="34"/>
  <c r="P11794" i="34"/>
  <c r="P11795" i="34"/>
  <c r="P11796" i="34"/>
  <c r="P11797" i="34"/>
  <c r="P11798" i="34"/>
  <c r="P11799" i="34"/>
  <c r="P11800" i="34"/>
  <c r="P11801" i="34"/>
  <c r="P11802" i="34"/>
  <c r="P11803" i="34"/>
  <c r="P11804" i="34"/>
  <c r="P11805" i="34"/>
  <c r="P11806" i="34"/>
  <c r="P11807" i="34"/>
  <c r="P11808" i="34"/>
  <c r="P11809" i="34"/>
  <c r="P11810" i="34"/>
  <c r="P11811" i="34"/>
  <c r="P11812" i="34"/>
  <c r="P11813" i="34"/>
  <c r="P11814" i="34"/>
  <c r="P11815" i="34"/>
  <c r="Q113" i="17"/>
  <c r="N113" i="17"/>
  <c r="Q112" i="17"/>
  <c r="N112" i="17"/>
  <c r="Q111" i="17"/>
  <c r="N111" i="17"/>
  <c r="Q110" i="17"/>
  <c r="N110" i="17"/>
  <c r="N140" i="17"/>
  <c r="F426" i="58" l="1"/>
  <c r="F425" i="58"/>
  <c r="F424" i="58"/>
  <c r="F423" i="58"/>
  <c r="F422" i="58"/>
  <c r="F421" i="58"/>
  <c r="F420" i="58"/>
  <c r="N180" i="17" l="1"/>
  <c r="Z1" i="1" l="1"/>
  <c r="L1" i="17"/>
  <c r="S6" i="74" l="1"/>
  <c r="C9" i="74"/>
  <c r="C4" i="74"/>
  <c r="D4" i="74"/>
  <c r="E4" i="74"/>
  <c r="M6" i="74"/>
  <c r="N6" i="74" s="1"/>
  <c r="O6" i="74" s="1"/>
  <c r="P6" i="74" s="1"/>
  <c r="Q6" i="74" s="1"/>
  <c r="R6" i="74" s="1"/>
  <c r="M4" i="74"/>
  <c r="N4" i="74"/>
  <c r="O4" i="74"/>
  <c r="P4" i="74"/>
  <c r="Q4" i="74"/>
  <c r="R4" i="74"/>
  <c r="L4" i="74"/>
  <c r="G4" i="74"/>
  <c r="H4" i="74"/>
  <c r="I4" i="74"/>
  <c r="J4" i="74"/>
  <c r="K4" i="74"/>
  <c r="F4" i="74"/>
  <c r="F419" i="58" l="1"/>
  <c r="F418" i="58"/>
  <c r="F417" i="58"/>
  <c r="F416" i="58"/>
  <c r="F415" i="58"/>
  <c r="F414" i="58"/>
  <c r="F413" i="58"/>
  <c r="F412" i="58"/>
  <c r="F411" i="58"/>
  <c r="F410" i="58"/>
  <c r="F409" i="58"/>
  <c r="F408" i="58"/>
  <c r="F407" i="58"/>
  <c r="F406" i="58"/>
  <c r="F405" i="58"/>
  <c r="F404" i="58"/>
  <c r="F403" i="58"/>
  <c r="F402" i="58"/>
  <c r="Q166" i="17" l="1"/>
  <c r="F401" i="58" l="1"/>
  <c r="R1" i="17" l="1"/>
  <c r="R39" i="17" l="1"/>
  <c r="R40" i="17"/>
  <c r="R41" i="17"/>
  <c r="R38" i="17"/>
  <c r="R8" i="17"/>
  <c r="R9" i="17"/>
  <c r="R60" i="17"/>
  <c r="R73" i="17"/>
  <c r="R19" i="17"/>
  <c r="R31" i="17"/>
  <c r="R30" i="17"/>
  <c r="R26" i="17"/>
  <c r="R27" i="17"/>
  <c r="R29" i="17"/>
  <c r="R25" i="17"/>
  <c r="R28" i="17"/>
  <c r="R24" i="17"/>
  <c r="R86" i="17"/>
  <c r="R90" i="17"/>
  <c r="R89" i="17"/>
  <c r="R88" i="17"/>
  <c r="R87" i="17"/>
  <c r="R103" i="17"/>
  <c r="R104" i="17"/>
  <c r="R71" i="17"/>
  <c r="R72" i="17"/>
  <c r="R18" i="17"/>
  <c r="R96" i="17"/>
  <c r="R6" i="17"/>
  <c r="R7" i="17"/>
  <c r="R5" i="17"/>
  <c r="R4" i="17"/>
  <c r="R78" i="17"/>
  <c r="R85" i="17"/>
  <c r="R81" i="17"/>
  <c r="R84" i="17"/>
  <c r="R80" i="17"/>
  <c r="R83" i="17"/>
  <c r="R79" i="17"/>
  <c r="R82" i="17"/>
  <c r="R99" i="17"/>
  <c r="R102" i="17"/>
  <c r="R98" i="17"/>
  <c r="R101" i="17"/>
  <c r="R97" i="17"/>
  <c r="R100" i="17"/>
  <c r="R70" i="17"/>
  <c r="R66" i="17"/>
  <c r="R69" i="17"/>
  <c r="R68" i="17"/>
  <c r="R67" i="17"/>
  <c r="R65" i="17"/>
  <c r="R55" i="17"/>
  <c r="R48" i="17"/>
  <c r="R54" i="17"/>
  <c r="R46" i="17"/>
  <c r="R47" i="17"/>
  <c r="R49" i="17"/>
  <c r="R52" i="17"/>
  <c r="R51" i="17"/>
  <c r="R50" i="17"/>
  <c r="R53" i="17"/>
  <c r="R95" i="17"/>
  <c r="R37" i="17"/>
  <c r="R36" i="17"/>
  <c r="R56" i="17" l="1"/>
  <c r="Q56" i="17"/>
  <c r="F400" i="58" l="1"/>
  <c r="F399" i="58"/>
  <c r="F398" i="58" l="1"/>
  <c r="F397" i="58"/>
  <c r="F396" i="58"/>
  <c r="F395" i="58"/>
  <c r="F394" i="58"/>
  <c r="F393" i="58"/>
  <c r="F392" i="58"/>
  <c r="F374" i="58" l="1"/>
  <c r="F391" i="58"/>
  <c r="N61" i="17" l="1"/>
  <c r="N59" i="17" s="1"/>
  <c r="N74" i="17" l="1"/>
  <c r="N64" i="17" s="1"/>
  <c r="F390" i="58" l="1"/>
  <c r="N20" i="17" l="1"/>
  <c r="N17" i="17" s="1"/>
  <c r="N91" i="17" l="1"/>
  <c r="N77" i="17" s="1"/>
  <c r="M91" i="17"/>
  <c r="F389" i="58" l="1"/>
  <c r="F388" i="58"/>
  <c r="F387" i="58"/>
  <c r="F386" i="58"/>
  <c r="F385" i="58"/>
  <c r="F384" i="58"/>
  <c r="F383" i="58" l="1"/>
  <c r="GZ25" i="62" l="1"/>
  <c r="GY25" i="62"/>
  <c r="GX25" i="62"/>
  <c r="GW25" i="62"/>
  <c r="GV25" i="62"/>
  <c r="GU25" i="62"/>
  <c r="GZ24" i="62"/>
  <c r="GY24" i="62"/>
  <c r="GX24" i="62"/>
  <c r="GW24" i="62"/>
  <c r="GV24" i="62"/>
  <c r="GU24" i="62"/>
  <c r="GZ23" i="62"/>
  <c r="GY23" i="62"/>
  <c r="GX23" i="62"/>
  <c r="GW23" i="62"/>
  <c r="GV23" i="62"/>
  <c r="GU23" i="62"/>
  <c r="GZ22" i="62"/>
  <c r="GY22" i="62"/>
  <c r="GX22" i="62"/>
  <c r="GX26" i="62" s="1"/>
  <c r="GW22" i="62"/>
  <c r="GV22" i="62"/>
  <c r="GV26" i="62" s="1"/>
  <c r="GU22" i="62"/>
  <c r="GU26" i="62" s="1"/>
  <c r="GZ16" i="62"/>
  <c r="GZ17" i="62" s="1"/>
  <c r="GY16" i="62"/>
  <c r="GX16" i="62"/>
  <c r="GW16" i="62"/>
  <c r="GV16" i="62"/>
  <c r="GU16" i="62"/>
  <c r="HC15" i="62"/>
  <c r="HA15" i="62"/>
  <c r="HC14" i="62"/>
  <c r="HA14" i="62"/>
  <c r="HC13" i="62"/>
  <c r="HA13" i="62"/>
  <c r="HC12" i="62"/>
  <c r="HA12" i="62"/>
  <c r="HA11" i="62"/>
  <c r="GV11" i="62"/>
  <c r="GV10" i="62" s="1"/>
  <c r="GU11" i="62"/>
  <c r="GU10" i="62" s="1"/>
  <c r="GY8" i="62"/>
  <c r="GX8" i="62"/>
  <c r="GW8" i="62"/>
  <c r="GV8" i="62"/>
  <c r="GU8" i="62"/>
  <c r="HA7" i="62"/>
  <c r="HA6" i="62"/>
  <c r="HA5" i="62"/>
  <c r="HA4" i="62"/>
  <c r="GV3" i="62"/>
  <c r="GW3" i="62" s="1"/>
  <c r="GV2" i="62"/>
  <c r="GU2" i="62"/>
  <c r="GY26" i="62" l="1"/>
  <c r="GW26" i="62"/>
  <c r="HA16" i="62"/>
  <c r="HA22" i="62"/>
  <c r="GY17" i="62"/>
  <c r="HA8" i="62"/>
  <c r="HB13" i="62"/>
  <c r="HB12" i="62"/>
  <c r="HC16" i="62"/>
  <c r="GU17" i="62"/>
  <c r="GW17" i="62"/>
  <c r="GX17" i="62"/>
  <c r="HA24" i="62"/>
  <c r="HB15" i="62"/>
  <c r="GW11" i="62"/>
  <c r="GX3" i="62"/>
  <c r="GW2" i="62"/>
  <c r="GV17" i="62"/>
  <c r="HB14" i="62"/>
  <c r="GU21" i="62"/>
  <c r="GU20" i="62" s="1"/>
  <c r="HA25" i="62"/>
  <c r="GV21" i="62"/>
  <c r="GV20" i="62" s="1"/>
  <c r="HA23" i="62"/>
  <c r="HA17" i="62" l="1"/>
  <c r="HB16" i="62"/>
  <c r="HA26" i="62"/>
  <c r="GX11" i="62"/>
  <c r="GX2" i="62"/>
  <c r="GY3" i="62"/>
  <c r="GW21" i="62"/>
  <c r="GW20" i="62" s="1"/>
  <c r="GW10" i="62"/>
  <c r="GY2" i="62" l="1"/>
  <c r="GY11" i="62"/>
  <c r="GZ3" i="62"/>
  <c r="GX21" i="62"/>
  <c r="GX20" i="62" s="1"/>
  <c r="GX10" i="62"/>
  <c r="GP25" i="62"/>
  <c r="GO25" i="62"/>
  <c r="GN25" i="62"/>
  <c r="GM25" i="62"/>
  <c r="GL25" i="62"/>
  <c r="GK25" i="62"/>
  <c r="GP24" i="62"/>
  <c r="GO24" i="62"/>
  <c r="GN24" i="62"/>
  <c r="GM24" i="62"/>
  <c r="GL24" i="62"/>
  <c r="GK24" i="62"/>
  <c r="GP23" i="62"/>
  <c r="GO23" i="62"/>
  <c r="GN23" i="62"/>
  <c r="GM23" i="62"/>
  <c r="GL23" i="62"/>
  <c r="GK23" i="62"/>
  <c r="GP22" i="62"/>
  <c r="GO22" i="62"/>
  <c r="GN22" i="62"/>
  <c r="GM22" i="62"/>
  <c r="GL22" i="62"/>
  <c r="GK22" i="62"/>
  <c r="GP16" i="62"/>
  <c r="GO16" i="62"/>
  <c r="GN16" i="62"/>
  <c r="GM16" i="62"/>
  <c r="GL16" i="62"/>
  <c r="GK16" i="62"/>
  <c r="GS15" i="62"/>
  <c r="GQ15" i="62"/>
  <c r="GS14" i="62"/>
  <c r="GQ14" i="62"/>
  <c r="GS13" i="62"/>
  <c r="GQ13" i="62"/>
  <c r="GS12" i="62"/>
  <c r="GQ12" i="62"/>
  <c r="GQ11" i="62"/>
  <c r="GK11" i="62"/>
  <c r="GK21" i="62" s="1"/>
  <c r="GK20" i="62" s="1"/>
  <c r="GP8" i="62"/>
  <c r="GO8" i="62"/>
  <c r="GN8" i="62"/>
  <c r="GM8" i="62"/>
  <c r="GL8" i="62"/>
  <c r="GK8" i="62"/>
  <c r="GQ7" i="62"/>
  <c r="GQ6" i="62"/>
  <c r="GQ5" i="62"/>
  <c r="GQ4" i="62"/>
  <c r="GM3" i="62"/>
  <c r="GM2" i="62" s="1"/>
  <c r="GL3" i="62"/>
  <c r="GL11" i="62" s="1"/>
  <c r="GL2" i="62"/>
  <c r="GK2" i="62"/>
  <c r="GZ2" i="62" l="1"/>
  <c r="GZ11" i="62"/>
  <c r="GZ10" i="62" s="1"/>
  <c r="GY10" i="62"/>
  <c r="GY21" i="62"/>
  <c r="GY20" i="62" s="1"/>
  <c r="GM26" i="62"/>
  <c r="GR13" i="62"/>
  <c r="GL26" i="62"/>
  <c r="GK26" i="62"/>
  <c r="GO17" i="62"/>
  <c r="GO26" i="62"/>
  <c r="GN26" i="62"/>
  <c r="GN17" i="62"/>
  <c r="GR15" i="62"/>
  <c r="GQ22" i="62"/>
  <c r="GK10" i="62"/>
  <c r="GP17" i="62"/>
  <c r="GR12" i="62"/>
  <c r="GQ8" i="62"/>
  <c r="GK17" i="62"/>
  <c r="GQ23" i="62"/>
  <c r="GL17" i="62"/>
  <c r="GR14" i="62"/>
  <c r="GM17" i="62"/>
  <c r="GL10" i="62"/>
  <c r="GL21" i="62"/>
  <c r="GL20" i="62" s="1"/>
  <c r="GQ25" i="62"/>
  <c r="GQ16" i="62"/>
  <c r="GQ24" i="62"/>
  <c r="GM11" i="62"/>
  <c r="GS16" i="62"/>
  <c r="GN3" i="62"/>
  <c r="GM10" i="62" l="1"/>
  <c r="GM21" i="62"/>
  <c r="GM20" i="62" s="1"/>
  <c r="GQ26" i="62"/>
  <c r="GQ17" i="62"/>
  <c r="GR16" i="62"/>
  <c r="GO3" i="62"/>
  <c r="GN2" i="62"/>
  <c r="GN11" i="62"/>
  <c r="GN10" i="62" l="1"/>
  <c r="GN21" i="62"/>
  <c r="GN20" i="62" s="1"/>
  <c r="GP3" i="62"/>
  <c r="GO11" i="62"/>
  <c r="GO2" i="62"/>
  <c r="GO10" i="62" l="1"/>
  <c r="GO21" i="62"/>
  <c r="GO20" i="62" s="1"/>
  <c r="GP11" i="62"/>
  <c r="GP10" i="62" s="1"/>
  <c r="GP2" i="62"/>
  <c r="N32" i="17" l="1"/>
  <c r="N23" i="17" s="1"/>
  <c r="N165" i="17" l="1"/>
  <c r="N42" i="17" l="1"/>
  <c r="N35" i="17" s="1"/>
  <c r="N56" i="17"/>
  <c r="N45" i="17" s="1"/>
  <c r="M105" i="17" l="1"/>
  <c r="N105" i="17"/>
  <c r="N94" i="17" s="1"/>
  <c r="F382" i="58" l="1"/>
  <c r="F381" i="58"/>
  <c r="F380" i="58"/>
  <c r="F379" i="58"/>
  <c r="F378" i="58"/>
  <c r="F377" i="58"/>
  <c r="F376" i="58"/>
  <c r="F375" i="58"/>
  <c r="M56" i="17" l="1"/>
  <c r="N10" i="17" l="1"/>
  <c r="N3" i="17" s="1"/>
  <c r="R105" i="17" l="1"/>
  <c r="N162" i="17" l="1"/>
  <c r="N143" i="17" s="1"/>
  <c r="GE25" i="62" l="1"/>
  <c r="GD25" i="62"/>
  <c r="GC25" i="62"/>
  <c r="GB25" i="62"/>
  <c r="GA25" i="62"/>
  <c r="FZ25" i="62"/>
  <c r="GE24" i="62"/>
  <c r="GD24" i="62"/>
  <c r="GC24" i="62"/>
  <c r="GB24" i="62"/>
  <c r="GA24" i="62"/>
  <c r="FZ24" i="62"/>
  <c r="GE23" i="62"/>
  <c r="GD23" i="62"/>
  <c r="GC23" i="62"/>
  <c r="GB23" i="62"/>
  <c r="GA23" i="62"/>
  <c r="FZ23" i="62"/>
  <c r="GE22" i="62"/>
  <c r="GD22" i="62"/>
  <c r="GC22" i="62"/>
  <c r="GC26" i="62" s="1"/>
  <c r="GB22" i="62"/>
  <c r="GB26" i="62" s="1"/>
  <c r="GA22" i="62"/>
  <c r="FZ22" i="62"/>
  <c r="FZ26" i="62" s="1"/>
  <c r="GE16" i="62"/>
  <c r="GD16" i="62"/>
  <c r="GC16" i="62"/>
  <c r="GB16" i="62"/>
  <c r="GA16" i="62"/>
  <c r="GA17" i="62" s="1"/>
  <c r="FZ16" i="62"/>
  <c r="GH15" i="62"/>
  <c r="GF15" i="62"/>
  <c r="GH14" i="62"/>
  <c r="GF14" i="62"/>
  <c r="GH13" i="62"/>
  <c r="GF13" i="62"/>
  <c r="GH12" i="62"/>
  <c r="GF12" i="62"/>
  <c r="GF11" i="62"/>
  <c r="FZ11" i="62"/>
  <c r="FZ21" i="62" s="1"/>
  <c r="FZ20" i="62" s="1"/>
  <c r="FZ10" i="62"/>
  <c r="GE8" i="62"/>
  <c r="GD8" i="62"/>
  <c r="GC8" i="62"/>
  <c r="GB8" i="62"/>
  <c r="GA8" i="62"/>
  <c r="FZ8" i="62"/>
  <c r="GF7" i="62"/>
  <c r="GF6" i="62"/>
  <c r="GF5" i="62"/>
  <c r="GF4" i="62"/>
  <c r="GA3" i="62"/>
  <c r="GB3" i="62" s="1"/>
  <c r="FZ2" i="62"/>
  <c r="GA26" i="62" l="1"/>
  <c r="FZ17" i="62"/>
  <c r="GD26" i="62"/>
  <c r="GD17" i="62"/>
  <c r="GF24" i="62"/>
  <c r="GG13" i="62"/>
  <c r="GH16" i="62"/>
  <c r="GC17" i="62"/>
  <c r="GE17" i="62"/>
  <c r="GG15" i="62"/>
  <c r="GB17" i="62"/>
  <c r="GF8" i="62"/>
  <c r="GF22" i="62"/>
  <c r="GB11" i="62"/>
  <c r="GB2" i="62"/>
  <c r="GC3" i="62"/>
  <c r="GA2" i="62"/>
  <c r="GG12" i="62"/>
  <c r="GF25" i="62"/>
  <c r="GG14" i="62"/>
  <c r="GA11" i="62"/>
  <c r="GF16" i="62"/>
  <c r="GF23" i="62"/>
  <c r="GA10" i="62" l="1"/>
  <c r="GA21" i="62"/>
  <c r="GA20" i="62" s="1"/>
  <c r="GC11" i="62"/>
  <c r="GD3" i="62"/>
  <c r="GC2" i="62"/>
  <c r="GF17" i="62"/>
  <c r="GG16" i="62"/>
  <c r="GF26" i="62"/>
  <c r="GB21" i="62"/>
  <c r="GB20" i="62" s="1"/>
  <c r="GB10" i="62"/>
  <c r="GD2" i="62" l="1"/>
  <c r="GE3" i="62"/>
  <c r="GD11" i="62"/>
  <c r="GC21" i="62"/>
  <c r="GC20" i="62" s="1"/>
  <c r="GC10" i="62"/>
  <c r="GD10" i="62" l="1"/>
  <c r="GD21" i="62"/>
  <c r="GD20" i="62" s="1"/>
  <c r="GE2" i="62"/>
  <c r="GE11" i="62"/>
  <c r="GE10" i="62" s="1"/>
  <c r="FU25" i="62" l="1"/>
  <c r="FT25" i="62"/>
  <c r="FS25" i="62"/>
  <c r="FR25" i="62"/>
  <c r="FQ25" i="62"/>
  <c r="FP25" i="62"/>
  <c r="FU24" i="62"/>
  <c r="FT24" i="62"/>
  <c r="FS24" i="62"/>
  <c r="FR24" i="62"/>
  <c r="FQ24" i="62"/>
  <c r="FP24" i="62"/>
  <c r="FU23" i="62"/>
  <c r="FT23" i="62"/>
  <c r="FS23" i="62"/>
  <c r="FR23" i="62"/>
  <c r="FQ23" i="62"/>
  <c r="FP23" i="62"/>
  <c r="FU22" i="62"/>
  <c r="FT22" i="62"/>
  <c r="FS22" i="62"/>
  <c r="FS26" i="62" s="1"/>
  <c r="FR22" i="62"/>
  <c r="FQ22" i="62"/>
  <c r="FP22" i="62"/>
  <c r="FP26" i="62" s="1"/>
  <c r="FU16" i="62"/>
  <c r="FT16" i="62"/>
  <c r="FS16" i="62"/>
  <c r="FR16" i="62"/>
  <c r="FQ16" i="62"/>
  <c r="FP16" i="62"/>
  <c r="FX15" i="62"/>
  <c r="FV15" i="62"/>
  <c r="FX14" i="62"/>
  <c r="FV14" i="62"/>
  <c r="FX13" i="62"/>
  <c r="FV13" i="62"/>
  <c r="FX12" i="62"/>
  <c r="FV12" i="62"/>
  <c r="FV11" i="62"/>
  <c r="FQ11" i="62"/>
  <c r="FQ21" i="62" s="1"/>
  <c r="FQ20" i="62" s="1"/>
  <c r="FP11" i="62"/>
  <c r="FP21" i="62" s="1"/>
  <c r="FP20" i="62" s="1"/>
  <c r="FU8" i="62"/>
  <c r="FT8" i="62"/>
  <c r="FS8" i="62"/>
  <c r="FR8" i="62"/>
  <c r="FQ8" i="62"/>
  <c r="FP8" i="62"/>
  <c r="FV7" i="62"/>
  <c r="FV6" i="62"/>
  <c r="FV5" i="62"/>
  <c r="FV4" i="62"/>
  <c r="FQ3" i="62"/>
  <c r="FQ2" i="62" s="1"/>
  <c r="FP2" i="62"/>
  <c r="FU17" i="62" l="1"/>
  <c r="FR26" i="62"/>
  <c r="FQ26" i="62"/>
  <c r="FW15" i="62"/>
  <c r="FV16" i="62"/>
  <c r="FT26" i="62"/>
  <c r="FW14" i="62"/>
  <c r="FV22" i="62"/>
  <c r="FT17" i="62"/>
  <c r="FV24" i="62"/>
  <c r="FS17" i="62"/>
  <c r="FQ17" i="62"/>
  <c r="FV25" i="62"/>
  <c r="FV8" i="62"/>
  <c r="FW12" i="62"/>
  <c r="FP17" i="62"/>
  <c r="FW13" i="62"/>
  <c r="FR17" i="62"/>
  <c r="FP10" i="62"/>
  <c r="FV23" i="62"/>
  <c r="FR3" i="62"/>
  <c r="FQ10" i="62"/>
  <c r="FX16" i="62"/>
  <c r="FV17" i="62" l="1"/>
  <c r="FW16" i="62"/>
  <c r="FV26" i="62"/>
  <c r="FR2" i="62"/>
  <c r="FS3" i="62"/>
  <c r="FR11" i="62"/>
  <c r="FR10" i="62" l="1"/>
  <c r="FR21" i="62"/>
  <c r="FR20" i="62" s="1"/>
  <c r="FS2" i="62"/>
  <c r="FT3" i="62"/>
  <c r="FS11" i="62"/>
  <c r="FS10" i="62" l="1"/>
  <c r="FS21" i="62"/>
  <c r="FS20" i="62" s="1"/>
  <c r="FT2" i="62"/>
  <c r="FU3" i="62"/>
  <c r="FT11" i="62"/>
  <c r="FT10" i="62" l="1"/>
  <c r="FT21" i="62"/>
  <c r="FT20" i="62" s="1"/>
  <c r="FU11" i="62"/>
  <c r="FU10" i="62" s="1"/>
  <c r="FU2" i="62"/>
  <c r="FK25" i="62" l="1"/>
  <c r="FJ25" i="62"/>
  <c r="FI25" i="62"/>
  <c r="FH25" i="62"/>
  <c r="FG25" i="62"/>
  <c r="FF25" i="62"/>
  <c r="FK24" i="62"/>
  <c r="FJ24" i="62"/>
  <c r="FI24" i="62"/>
  <c r="FH24" i="62"/>
  <c r="FG24" i="62"/>
  <c r="FF24" i="62"/>
  <c r="FK23" i="62"/>
  <c r="FJ23" i="62"/>
  <c r="FI23" i="62"/>
  <c r="FH23" i="62"/>
  <c r="FG23" i="62"/>
  <c r="FF23" i="62"/>
  <c r="FK22" i="62"/>
  <c r="FJ22" i="62"/>
  <c r="FI22" i="62"/>
  <c r="FI26" i="62" s="1"/>
  <c r="FH22" i="62"/>
  <c r="FG22" i="62"/>
  <c r="FF22" i="62"/>
  <c r="FK16" i="62"/>
  <c r="FJ16" i="62"/>
  <c r="FI16" i="62"/>
  <c r="FH16" i="62"/>
  <c r="FG16" i="62"/>
  <c r="FF16" i="62"/>
  <c r="FN15" i="62"/>
  <c r="FL15" i="62"/>
  <c r="FN14" i="62"/>
  <c r="FL14" i="62"/>
  <c r="FN13" i="62"/>
  <c r="FL13" i="62"/>
  <c r="FN12" i="62"/>
  <c r="FL12" i="62"/>
  <c r="FL11" i="62"/>
  <c r="FG11" i="62"/>
  <c r="FG10" i="62" s="1"/>
  <c r="FF11" i="62"/>
  <c r="FF21" i="62" s="1"/>
  <c r="FF20" i="62" s="1"/>
  <c r="FF10" i="62"/>
  <c r="FK8" i="62"/>
  <c r="FJ8" i="62"/>
  <c r="FI8" i="62"/>
  <c r="FH8" i="62"/>
  <c r="FG8" i="62"/>
  <c r="FF8" i="62"/>
  <c r="FL7" i="62"/>
  <c r="FL6" i="62"/>
  <c r="FL5" i="62"/>
  <c r="FL4" i="62"/>
  <c r="FG3" i="62"/>
  <c r="FG2" i="62" s="1"/>
  <c r="FF2" i="62"/>
  <c r="FK17" i="62" l="1"/>
  <c r="FJ26" i="62"/>
  <c r="FH26" i="62"/>
  <c r="FG26" i="62"/>
  <c r="FL16" i="62"/>
  <c r="FM16" i="62" s="1"/>
  <c r="FL24" i="62"/>
  <c r="FF26" i="62"/>
  <c r="FI17" i="62"/>
  <c r="FL8" i="62"/>
  <c r="FH17" i="62"/>
  <c r="FM15" i="62"/>
  <c r="FM14" i="62"/>
  <c r="FJ17" i="62"/>
  <c r="FL25" i="62"/>
  <c r="FL22" i="62"/>
  <c r="FF17" i="62"/>
  <c r="FL23" i="62"/>
  <c r="FG17" i="62"/>
  <c r="FG21" i="62"/>
  <c r="FG20" i="62" s="1"/>
  <c r="FM12" i="62"/>
  <c r="FH3" i="62"/>
  <c r="FM13" i="62"/>
  <c r="FN16" i="62"/>
  <c r="FL26" i="62" l="1"/>
  <c r="FL17" i="62"/>
  <c r="FH2" i="62"/>
  <c r="FI3" i="62"/>
  <c r="FH11" i="62"/>
  <c r="FH21" i="62" l="1"/>
  <c r="FH20" i="62" s="1"/>
  <c r="FH10" i="62"/>
  <c r="FJ3" i="62"/>
  <c r="FI11" i="62"/>
  <c r="FI2" i="62"/>
  <c r="FI10" i="62" l="1"/>
  <c r="FI21" i="62"/>
  <c r="FI20" i="62" s="1"/>
  <c r="FJ11" i="62"/>
  <c r="FJ2" i="62"/>
  <c r="FK3" i="62"/>
  <c r="FK11" i="62" l="1"/>
  <c r="FK10" i="62" s="1"/>
  <c r="FK2" i="62"/>
  <c r="FJ21" i="62"/>
  <c r="FJ20" i="62" s="1"/>
  <c r="FJ10" i="62"/>
  <c r="F373" i="58" l="1"/>
  <c r="F372" i="58"/>
  <c r="F371" i="58"/>
  <c r="F370" i="58"/>
  <c r="F369" i="58"/>
  <c r="F368" i="58"/>
  <c r="F367" i="58"/>
  <c r="F366" i="58"/>
  <c r="F365" i="58"/>
  <c r="F364" i="58"/>
  <c r="F363" i="58"/>
  <c r="F362" i="58"/>
  <c r="F361" i="58"/>
  <c r="F360" i="58"/>
  <c r="F359" i="58"/>
  <c r="F358" i="58"/>
  <c r="F357" i="58"/>
  <c r="F356" i="58"/>
  <c r="F355" i="58"/>
  <c r="M14" i="17" l="1"/>
  <c r="N14" i="17"/>
  <c r="N13" i="17" s="1"/>
  <c r="R14" i="17"/>
  <c r="FA25" i="62" l="1"/>
  <c r="EZ25" i="62"/>
  <c r="EY25" i="62"/>
  <c r="EX25" i="62"/>
  <c r="EW25" i="62"/>
  <c r="EV25" i="62"/>
  <c r="FA24" i="62"/>
  <c r="EZ24" i="62"/>
  <c r="EY24" i="62"/>
  <c r="EX24" i="62"/>
  <c r="EW24" i="62"/>
  <c r="EV24" i="62"/>
  <c r="FA23" i="62"/>
  <c r="EZ23" i="62"/>
  <c r="EY23" i="62"/>
  <c r="EX23" i="62"/>
  <c r="EW23" i="62"/>
  <c r="EV23" i="62"/>
  <c r="FA22" i="62"/>
  <c r="EZ22" i="62"/>
  <c r="EY22" i="62"/>
  <c r="EY26" i="62" s="1"/>
  <c r="EX22" i="62"/>
  <c r="EW22" i="62"/>
  <c r="EV22" i="62"/>
  <c r="EV26" i="62" s="1"/>
  <c r="FA16" i="62"/>
  <c r="EZ16" i="62"/>
  <c r="EY16" i="62"/>
  <c r="EX16" i="62"/>
  <c r="EW16" i="62"/>
  <c r="EV16" i="62"/>
  <c r="FD15" i="62"/>
  <c r="FB15" i="62"/>
  <c r="FD14" i="62"/>
  <c r="FB14" i="62"/>
  <c r="FD13" i="62"/>
  <c r="FB13" i="62"/>
  <c r="FD12" i="62"/>
  <c r="FB12" i="62"/>
  <c r="FB11" i="62"/>
  <c r="EV11" i="62"/>
  <c r="EV10" i="62" s="1"/>
  <c r="FA8" i="62"/>
  <c r="EZ8" i="62"/>
  <c r="EY8" i="62"/>
  <c r="EX8" i="62"/>
  <c r="EW8" i="62"/>
  <c r="EV8" i="62"/>
  <c r="FB7" i="62"/>
  <c r="FB6" i="62"/>
  <c r="FB5" i="62"/>
  <c r="FB4" i="62"/>
  <c r="EW3" i="62"/>
  <c r="EX3" i="62" s="1"/>
  <c r="EV2" i="62"/>
  <c r="EX26" i="62" l="1"/>
  <c r="EW26" i="62"/>
  <c r="EZ26" i="62"/>
  <c r="FB22" i="62"/>
  <c r="EY3" i="62"/>
  <c r="EX2" i="62"/>
  <c r="EW2" i="62"/>
  <c r="EW11" i="62"/>
  <c r="EW17" i="62"/>
  <c r="FC13" i="62"/>
  <c r="EV17" i="62"/>
  <c r="FB23" i="62"/>
  <c r="EX17" i="62"/>
  <c r="EY17" i="62"/>
  <c r="FC14" i="62"/>
  <c r="EZ17" i="62"/>
  <c r="FB8" i="62"/>
  <c r="FA17" i="62"/>
  <c r="FC15" i="62"/>
  <c r="EZ3" i="62"/>
  <c r="EY11" i="62"/>
  <c r="EY2" i="62"/>
  <c r="FB16" i="62"/>
  <c r="FB24" i="62"/>
  <c r="FC12" i="62"/>
  <c r="EV21" i="62"/>
  <c r="EV20" i="62" s="1"/>
  <c r="FB25" i="62"/>
  <c r="EX11" i="62"/>
  <c r="FD16" i="62"/>
  <c r="EW21" i="62" l="1"/>
  <c r="EW20" i="62" s="1"/>
  <c r="EW10" i="62"/>
  <c r="FB26" i="62"/>
  <c r="FB17" i="62"/>
  <c r="FC16" i="62"/>
  <c r="EY21" i="62"/>
  <c r="EY20" i="62" s="1"/>
  <c r="EY10" i="62"/>
  <c r="EX10" i="62"/>
  <c r="EX21" i="62"/>
  <c r="EX20" i="62" s="1"/>
  <c r="EZ11" i="62"/>
  <c r="EZ2" i="62"/>
  <c r="FA3" i="62"/>
  <c r="EZ21" i="62" l="1"/>
  <c r="EZ20" i="62" s="1"/>
  <c r="EZ10" i="62"/>
  <c r="FA11" i="62"/>
  <c r="FA10" i="62" s="1"/>
  <c r="FA2" i="62"/>
  <c r="EQ25" i="62" l="1"/>
  <c r="EP25" i="62"/>
  <c r="EO25" i="62"/>
  <c r="EN25" i="62"/>
  <c r="EM25" i="62"/>
  <c r="EL25" i="62"/>
  <c r="EQ24" i="62"/>
  <c r="EP24" i="62"/>
  <c r="EO24" i="62"/>
  <c r="EN24" i="62"/>
  <c r="EM24" i="62"/>
  <c r="EL24" i="62"/>
  <c r="EQ23" i="62"/>
  <c r="EP23" i="62"/>
  <c r="EO23" i="62"/>
  <c r="EN23" i="62"/>
  <c r="EM23" i="62"/>
  <c r="EL23" i="62"/>
  <c r="EQ22" i="62"/>
  <c r="EP22" i="62"/>
  <c r="EP26" i="62" s="1"/>
  <c r="EO22" i="62"/>
  <c r="EN22" i="62"/>
  <c r="EM22" i="62"/>
  <c r="EL22" i="62"/>
  <c r="EQ16" i="62"/>
  <c r="EQ17" i="62" s="1"/>
  <c r="EP16" i="62"/>
  <c r="EO16" i="62"/>
  <c r="EN16" i="62"/>
  <c r="EM16" i="62"/>
  <c r="EL16" i="62"/>
  <c r="ET15" i="62"/>
  <c r="ER15" i="62"/>
  <c r="ET14" i="62"/>
  <c r="ER14" i="62"/>
  <c r="ET13" i="62"/>
  <c r="ER13" i="62"/>
  <c r="ET12" i="62"/>
  <c r="ER12" i="62"/>
  <c r="ER11" i="62"/>
  <c r="EM11" i="62"/>
  <c r="EM21" i="62" s="1"/>
  <c r="EM20" i="62" s="1"/>
  <c r="EL11" i="62"/>
  <c r="EL21" i="62" s="1"/>
  <c r="EL20" i="62" s="1"/>
  <c r="EQ8" i="62"/>
  <c r="EP8" i="62"/>
  <c r="EO8" i="62"/>
  <c r="EN8" i="62"/>
  <c r="EM8" i="62"/>
  <c r="EL8" i="62"/>
  <c r="ER7" i="62"/>
  <c r="ER6" i="62"/>
  <c r="ES14" i="62" s="1"/>
  <c r="ER5" i="62"/>
  <c r="ER4" i="62"/>
  <c r="EM3" i="62"/>
  <c r="EM2" i="62" s="1"/>
  <c r="EL2" i="62"/>
  <c r="F354" i="58"/>
  <c r="F353" i="58"/>
  <c r="F352" i="58"/>
  <c r="F351" i="58"/>
  <c r="F350" i="58"/>
  <c r="F349" i="58"/>
  <c r="F348" i="58"/>
  <c r="F347" i="58"/>
  <c r="F346" i="58"/>
  <c r="F345" i="58"/>
  <c r="F344" i="58"/>
  <c r="F343" i="58"/>
  <c r="F342" i="58"/>
  <c r="F341" i="58"/>
  <c r="F340" i="58"/>
  <c r="F339" i="58"/>
  <c r="F338" i="58"/>
  <c r="F337" i="58"/>
  <c r="EP17" i="62" l="1"/>
  <c r="ET16" i="62"/>
  <c r="EO26" i="62"/>
  <c r="EN17" i="62"/>
  <c r="EN26" i="62"/>
  <c r="EM26" i="62"/>
  <c r="EL26" i="62"/>
  <c r="ES12" i="62"/>
  <c r="ES15" i="62"/>
  <c r="ER22" i="62"/>
  <c r="EM17" i="62"/>
  <c r="ES13" i="62"/>
  <c r="ER8" i="62"/>
  <c r="EO17" i="62"/>
  <c r="ER25" i="62"/>
  <c r="ER16" i="62"/>
  <c r="EL10" i="62"/>
  <c r="EN3" i="62"/>
  <c r="EM10" i="62"/>
  <c r="EL17" i="62"/>
  <c r="ER24" i="62"/>
  <c r="ER23" i="62"/>
  <c r="EN2" i="62" l="1"/>
  <c r="EO3" i="62"/>
  <c r="EN11" i="62"/>
  <c r="ER26" i="62"/>
  <c r="ER17" i="62"/>
  <c r="ES16" i="62"/>
  <c r="EN21" i="62" l="1"/>
  <c r="EN20" i="62" s="1"/>
  <c r="EN10" i="62"/>
  <c r="EO11" i="62"/>
  <c r="EP3" i="62"/>
  <c r="EO2" i="62"/>
  <c r="EQ3" i="62" l="1"/>
  <c r="EP11" i="62"/>
  <c r="EP2" i="62"/>
  <c r="EO21" i="62"/>
  <c r="EO20" i="62" s="1"/>
  <c r="EO10" i="62"/>
  <c r="P4" i="68"/>
  <c r="Q4" i="68" s="1"/>
  <c r="P5" i="68"/>
  <c r="Q5" i="68" s="1"/>
  <c r="P6" i="68"/>
  <c r="Q6" i="68" s="1"/>
  <c r="P7" i="68"/>
  <c r="Q7" i="68" s="1"/>
  <c r="P8" i="68"/>
  <c r="Q8" i="68" s="1"/>
  <c r="P9" i="68"/>
  <c r="Q9" i="68" s="1"/>
  <c r="P10" i="68"/>
  <c r="Q10" i="68" s="1"/>
  <c r="P11" i="68"/>
  <c r="Q11" i="68" s="1"/>
  <c r="P12" i="68"/>
  <c r="Q12" i="68" s="1"/>
  <c r="P13" i="68"/>
  <c r="Q13" i="68" s="1"/>
  <c r="P14" i="68"/>
  <c r="Q14" i="68" s="1"/>
  <c r="P15" i="68"/>
  <c r="Q15" i="68" s="1"/>
  <c r="P16" i="68"/>
  <c r="Q16" i="68" s="1"/>
  <c r="P17" i="68"/>
  <c r="Q17" i="68" s="1"/>
  <c r="P18" i="68"/>
  <c r="Q18" i="68" s="1"/>
  <c r="P19" i="68"/>
  <c r="Q19" i="68" s="1"/>
  <c r="P20" i="68"/>
  <c r="Q20" i="68" s="1"/>
  <c r="P21" i="68"/>
  <c r="Q21" i="68" s="1"/>
  <c r="P22" i="68"/>
  <c r="Q22" i="68" s="1"/>
  <c r="P23" i="68"/>
  <c r="Q23" i="68" s="1"/>
  <c r="P24" i="68"/>
  <c r="Q24" i="68" s="1"/>
  <c r="P25" i="68"/>
  <c r="Q25" i="68" s="1"/>
  <c r="P26" i="68"/>
  <c r="Q26" i="68" s="1"/>
  <c r="P27" i="68"/>
  <c r="Q27" i="68" s="1"/>
  <c r="P28" i="68"/>
  <c r="Q28" i="68" s="1"/>
  <c r="P29" i="68"/>
  <c r="Q29" i="68" s="1"/>
  <c r="P30" i="68"/>
  <c r="Q30" i="68" s="1"/>
  <c r="P31" i="68"/>
  <c r="Q31" i="68" s="1"/>
  <c r="P32" i="68"/>
  <c r="Q32" i="68" s="1"/>
  <c r="P33" i="68"/>
  <c r="Q33" i="68" s="1"/>
  <c r="P34" i="68"/>
  <c r="Q34" i="68" s="1"/>
  <c r="P35" i="68"/>
  <c r="Q35" i="68" s="1"/>
  <c r="P36" i="68"/>
  <c r="Q36" i="68" s="1"/>
  <c r="P37" i="68"/>
  <c r="Q37" i="68" s="1"/>
  <c r="P38" i="68"/>
  <c r="Q38" i="68" s="1"/>
  <c r="P39" i="68"/>
  <c r="Q39" i="68" s="1"/>
  <c r="P40" i="68"/>
  <c r="Q40" i="68" s="1"/>
  <c r="P41" i="68"/>
  <c r="Q41" i="68" s="1"/>
  <c r="P42" i="68"/>
  <c r="Q42" i="68" s="1"/>
  <c r="P43" i="68"/>
  <c r="Q43" i="68" s="1"/>
  <c r="P44" i="68"/>
  <c r="Q44" i="68" s="1"/>
  <c r="P45" i="68"/>
  <c r="Q45" i="68" s="1"/>
  <c r="P46" i="68"/>
  <c r="Q46" i="68" s="1"/>
  <c r="P47" i="68"/>
  <c r="Q47" i="68" s="1"/>
  <c r="P48" i="68"/>
  <c r="Q48" i="68" s="1"/>
  <c r="P3" i="68"/>
  <c r="Q3" i="68" s="1"/>
  <c r="EP10" i="62" l="1"/>
  <c r="EP21" i="62"/>
  <c r="EP20" i="62" s="1"/>
  <c r="EQ2" i="62"/>
  <c r="EQ11" i="62"/>
  <c r="EQ10" i="62" s="1"/>
  <c r="EG25" i="62" l="1"/>
  <c r="EF25" i="62"/>
  <c r="EE25" i="62"/>
  <c r="ED25" i="62"/>
  <c r="EC25" i="62"/>
  <c r="EB25" i="62"/>
  <c r="EG24" i="62"/>
  <c r="EF24" i="62"/>
  <c r="EE24" i="62"/>
  <c r="ED24" i="62"/>
  <c r="EC24" i="62"/>
  <c r="EB24" i="62"/>
  <c r="EG23" i="62"/>
  <c r="EF23" i="62"/>
  <c r="EE23" i="62"/>
  <c r="ED23" i="62"/>
  <c r="EC23" i="62"/>
  <c r="EB23" i="62"/>
  <c r="EG22" i="62"/>
  <c r="EF22" i="62"/>
  <c r="EE22" i="62"/>
  <c r="ED22" i="62"/>
  <c r="EC22" i="62"/>
  <c r="EB22" i="62"/>
  <c r="EG16" i="62"/>
  <c r="EF16" i="62"/>
  <c r="EE16" i="62"/>
  <c r="ED16" i="62"/>
  <c r="EC16" i="62"/>
  <c r="EB16" i="62"/>
  <c r="EJ15" i="62"/>
  <c r="EH15" i="62"/>
  <c r="EJ14" i="62"/>
  <c r="EH14" i="62"/>
  <c r="EJ13" i="62"/>
  <c r="EH13" i="62"/>
  <c r="EJ12" i="62"/>
  <c r="EH12" i="62"/>
  <c r="EH11" i="62"/>
  <c r="EB11" i="62"/>
  <c r="EB21" i="62" s="1"/>
  <c r="EB20" i="62" s="1"/>
  <c r="EG8" i="62"/>
  <c r="EF8" i="62"/>
  <c r="EF17" i="62" s="1"/>
  <c r="EE8" i="62"/>
  <c r="ED8" i="62"/>
  <c r="EC8" i="62"/>
  <c r="EB8" i="62"/>
  <c r="EH7" i="62"/>
  <c r="EH6" i="62"/>
  <c r="EH5" i="62"/>
  <c r="EH4" i="62"/>
  <c r="EC3" i="62"/>
  <c r="EC2" i="62" s="1"/>
  <c r="EB2" i="62"/>
  <c r="EH24" i="62" l="1"/>
  <c r="EE26" i="62"/>
  <c r="EB26" i="62"/>
  <c r="EF26" i="62"/>
  <c r="ED26" i="62"/>
  <c r="EC26" i="62"/>
  <c r="EC17" i="62"/>
  <c r="EI12" i="62"/>
  <c r="EB17" i="62"/>
  <c r="EI13" i="62"/>
  <c r="ED17" i="62"/>
  <c r="EE17" i="62"/>
  <c r="EH8" i="62"/>
  <c r="EI14" i="62"/>
  <c r="EG17" i="62"/>
  <c r="EI15" i="62"/>
  <c r="EH22" i="62"/>
  <c r="EC11" i="62"/>
  <c r="EC10" i="62" s="1"/>
  <c r="EH25" i="62"/>
  <c r="EH16" i="62"/>
  <c r="EC21" i="62"/>
  <c r="EC20" i="62" s="1"/>
  <c r="EB10" i="62"/>
  <c r="EH23" i="62"/>
  <c r="ED3" i="62"/>
  <c r="EJ16" i="62"/>
  <c r="EH26" i="62" l="1"/>
  <c r="EH17" i="62"/>
  <c r="EI16" i="62"/>
  <c r="ED2" i="62"/>
  <c r="EE3" i="62"/>
  <c r="ED11" i="62"/>
  <c r="EF3" i="62" l="1"/>
  <c r="EE11" i="62"/>
  <c r="EE2" i="62"/>
  <c r="ED10" i="62"/>
  <c r="ED21" i="62"/>
  <c r="ED20" i="62" s="1"/>
  <c r="EE10" i="62" l="1"/>
  <c r="EE21" i="62"/>
  <c r="EE20" i="62" s="1"/>
  <c r="EG3" i="62"/>
  <c r="EF2" i="62"/>
  <c r="EF11" i="62"/>
  <c r="EF10" i="62" l="1"/>
  <c r="EF21" i="62"/>
  <c r="EF20" i="62" s="1"/>
  <c r="EG11" i="62"/>
  <c r="EG10" i="62" s="1"/>
  <c r="EG2" i="62"/>
  <c r="DW16" i="62" l="1"/>
  <c r="DZ14" i="62"/>
  <c r="DZ13" i="62"/>
  <c r="DZ12" i="62"/>
  <c r="DZ15" i="62"/>
  <c r="DW25" i="62" l="1"/>
  <c r="DV25" i="62"/>
  <c r="DU25" i="62"/>
  <c r="DT25" i="62"/>
  <c r="DS25" i="62"/>
  <c r="DR25" i="62"/>
  <c r="DW24" i="62"/>
  <c r="DV24" i="62"/>
  <c r="DU24" i="62"/>
  <c r="DT24" i="62"/>
  <c r="DS24" i="62"/>
  <c r="DR24" i="62"/>
  <c r="DW23" i="62"/>
  <c r="DV23" i="62"/>
  <c r="DU23" i="62"/>
  <c r="DT23" i="62"/>
  <c r="DS23" i="62"/>
  <c r="DR23" i="62"/>
  <c r="DW22" i="62"/>
  <c r="DV22" i="62"/>
  <c r="DU22" i="62"/>
  <c r="DT22" i="62"/>
  <c r="DS22" i="62"/>
  <c r="DS26" i="62" s="1"/>
  <c r="DR22" i="62"/>
  <c r="DR26" i="62" s="1"/>
  <c r="DV16" i="62"/>
  <c r="DU16" i="62"/>
  <c r="DT16" i="62"/>
  <c r="DS16" i="62"/>
  <c r="DR16" i="62"/>
  <c r="DR17" i="62" s="1"/>
  <c r="DX15" i="62"/>
  <c r="DX14" i="62"/>
  <c r="DX13" i="62"/>
  <c r="DX12" i="62"/>
  <c r="DX11" i="62"/>
  <c r="DR11" i="62"/>
  <c r="DR21" i="62" s="1"/>
  <c r="DR20" i="62" s="1"/>
  <c r="DW8" i="62"/>
  <c r="DW17" i="62" s="1"/>
  <c r="DV8" i="62"/>
  <c r="DU8" i="62"/>
  <c r="DT8" i="62"/>
  <c r="DS8" i="62"/>
  <c r="DR8" i="62"/>
  <c r="DX7" i="62"/>
  <c r="DX6" i="62"/>
  <c r="DX5" i="62"/>
  <c r="DX4" i="62"/>
  <c r="DS3" i="62"/>
  <c r="DT3" i="62" s="1"/>
  <c r="DR2" i="62"/>
  <c r="DS2" i="62" l="1"/>
  <c r="DT26" i="62"/>
  <c r="DV26" i="62"/>
  <c r="DU26" i="62"/>
  <c r="DS17" i="62"/>
  <c r="DX22" i="62"/>
  <c r="DX24" i="62"/>
  <c r="DX25" i="62"/>
  <c r="DR10" i="62"/>
  <c r="DZ16" i="62"/>
  <c r="DY14" i="62"/>
  <c r="DY13" i="62"/>
  <c r="DT17" i="62"/>
  <c r="DX8" i="62"/>
  <c r="DV17" i="62"/>
  <c r="DY15" i="62"/>
  <c r="DT11" i="62"/>
  <c r="DT2" i="62"/>
  <c r="DU3" i="62"/>
  <c r="DU17" i="62"/>
  <c r="DY12" i="62"/>
  <c r="DX16" i="62"/>
  <c r="DX23" i="62"/>
  <c r="DS11" i="62"/>
  <c r="DS10" i="62" l="1"/>
  <c r="DS21" i="62"/>
  <c r="DS20" i="62" s="1"/>
  <c r="DX26" i="62"/>
  <c r="DY16" i="62"/>
  <c r="DX17" i="62"/>
  <c r="DU11" i="62"/>
  <c r="DU2" i="62"/>
  <c r="DV3" i="62"/>
  <c r="DW3" i="62" s="1"/>
  <c r="DT10" i="62"/>
  <c r="DT21" i="62"/>
  <c r="DT20" i="62" s="1"/>
  <c r="DW2" i="62" l="1"/>
  <c r="DW11" i="62"/>
  <c r="DW10" i="62" s="1"/>
  <c r="DV11" i="62"/>
  <c r="DV2" i="62"/>
  <c r="DU21" i="62"/>
  <c r="DU20" i="62" s="1"/>
  <c r="DU10" i="62"/>
  <c r="DV21" i="62" l="1"/>
  <c r="DV20" i="62" s="1"/>
  <c r="DV10" i="62"/>
  <c r="DM11" i="62" l="1"/>
  <c r="DM25" i="62"/>
  <c r="DL25" i="62"/>
  <c r="DK25" i="62"/>
  <c r="DJ25" i="62"/>
  <c r="DI25" i="62"/>
  <c r="DH25" i="62"/>
  <c r="DM24" i="62"/>
  <c r="DL24" i="62"/>
  <c r="DK24" i="62"/>
  <c r="DJ24" i="62"/>
  <c r="DI24" i="62"/>
  <c r="DH24" i="62"/>
  <c r="DM23" i="62"/>
  <c r="DL23" i="62"/>
  <c r="DK23" i="62"/>
  <c r="DJ23" i="62"/>
  <c r="DI23" i="62"/>
  <c r="DH23" i="62"/>
  <c r="DM22" i="62"/>
  <c r="DL22" i="62"/>
  <c r="DK22" i="62"/>
  <c r="DJ22" i="62"/>
  <c r="DI22" i="62"/>
  <c r="DH22" i="62"/>
  <c r="DL16" i="62"/>
  <c r="DK16" i="62"/>
  <c r="DJ16" i="62"/>
  <c r="DI16" i="62"/>
  <c r="DH16" i="62"/>
  <c r="DP15" i="62"/>
  <c r="DN15" i="62"/>
  <c r="DP14" i="62"/>
  <c r="DN14" i="62"/>
  <c r="DP13" i="62"/>
  <c r="DN13" i="62"/>
  <c r="DP12" i="62"/>
  <c r="DN12" i="62"/>
  <c r="DN11" i="62"/>
  <c r="DH11" i="62"/>
  <c r="DH10" i="62" s="1"/>
  <c r="DM10" i="62"/>
  <c r="DM8" i="62"/>
  <c r="DL8" i="62"/>
  <c r="DK8" i="62"/>
  <c r="DJ8" i="62"/>
  <c r="DI8" i="62"/>
  <c r="DH8" i="62"/>
  <c r="DN7" i="62"/>
  <c r="DN6" i="62"/>
  <c r="DN5" i="62"/>
  <c r="DN4" i="62"/>
  <c r="DJ3" i="62"/>
  <c r="DK3" i="62" s="1"/>
  <c r="DI3" i="62"/>
  <c r="DI11" i="62" s="1"/>
  <c r="DM2" i="62"/>
  <c r="DI2" i="62"/>
  <c r="DH2" i="62"/>
  <c r="DO13" i="62" l="1"/>
  <c r="DN25" i="62"/>
  <c r="DO15" i="62"/>
  <c r="DI26" i="62"/>
  <c r="DN8" i="62"/>
  <c r="DN22" i="62"/>
  <c r="DK26" i="62"/>
  <c r="DJ26" i="62"/>
  <c r="DL26" i="62"/>
  <c r="DH26" i="62"/>
  <c r="DH17" i="62"/>
  <c r="DI17" i="62"/>
  <c r="DJ17" i="62"/>
  <c r="DO14" i="62"/>
  <c r="DK17" i="62"/>
  <c r="DL17" i="62"/>
  <c r="DH21" i="62"/>
  <c r="DH20" i="62" s="1"/>
  <c r="DI10" i="62"/>
  <c r="DI21" i="62"/>
  <c r="DI20" i="62" s="1"/>
  <c r="DK11" i="62"/>
  <c r="DK2" i="62"/>
  <c r="DL3" i="62"/>
  <c r="DN24" i="62"/>
  <c r="DJ2" i="62"/>
  <c r="DO12" i="62"/>
  <c r="DN16" i="62"/>
  <c r="DN23" i="62"/>
  <c r="DP16" i="62"/>
  <c r="DJ11" i="62"/>
  <c r="DJ10" i="62" l="1"/>
  <c r="DJ21" i="62"/>
  <c r="DJ20" i="62" s="1"/>
  <c r="DK21" i="62"/>
  <c r="DK20" i="62" s="1"/>
  <c r="DK10" i="62"/>
  <c r="DL2" i="62"/>
  <c r="DL11" i="62"/>
  <c r="DN26" i="62"/>
  <c r="DO16" i="62"/>
  <c r="DN17" i="62"/>
  <c r="DL21" i="62" l="1"/>
  <c r="DL20" i="62" s="1"/>
  <c r="DL10" i="62"/>
  <c r="CX24" i="62" l="1"/>
  <c r="CY24" i="62"/>
  <c r="CZ24" i="62"/>
  <c r="DA24" i="62"/>
  <c r="DB24" i="62"/>
  <c r="DC24" i="62"/>
  <c r="DC25" i="62"/>
  <c r="DC23" i="62"/>
  <c r="DC22" i="62"/>
  <c r="DC8" i="62"/>
  <c r="DD15" i="62"/>
  <c r="DD14" i="62"/>
  <c r="DD13" i="62"/>
  <c r="DD12" i="62"/>
  <c r="DD7" i="62"/>
  <c r="DD6" i="62"/>
  <c r="DD5" i="62"/>
  <c r="DD4" i="62"/>
  <c r="DC10" i="62"/>
  <c r="DC2" i="62"/>
  <c r="DB25" i="62"/>
  <c r="DA25" i="62"/>
  <c r="CZ25" i="62"/>
  <c r="CY25" i="62"/>
  <c r="CX25" i="62"/>
  <c r="DB23" i="62"/>
  <c r="DA23" i="62"/>
  <c r="CZ23" i="62"/>
  <c r="CY23" i="62"/>
  <c r="CX23" i="62"/>
  <c r="DB22" i="62"/>
  <c r="DA22" i="62"/>
  <c r="CZ22" i="62"/>
  <c r="CY22" i="62"/>
  <c r="CX22" i="62"/>
  <c r="DB16" i="62"/>
  <c r="DA16" i="62"/>
  <c r="CZ16" i="62"/>
  <c r="CY16" i="62"/>
  <c r="CX16" i="62"/>
  <c r="DF15" i="62"/>
  <c r="DF14" i="62"/>
  <c r="DF13" i="62"/>
  <c r="DF12" i="62"/>
  <c r="DD11" i="62"/>
  <c r="CX11" i="62"/>
  <c r="CX21" i="62" s="1"/>
  <c r="CX20" i="62" s="1"/>
  <c r="DB8" i="62"/>
  <c r="DA8" i="62"/>
  <c r="CZ8" i="62"/>
  <c r="CY8" i="62"/>
  <c r="CX8" i="62"/>
  <c r="CY3" i="62"/>
  <c r="CZ3" i="62" s="1"/>
  <c r="CY2" i="62"/>
  <c r="CX2" i="62"/>
  <c r="DD25" i="62" l="1"/>
  <c r="DB17" i="62"/>
  <c r="DD16" i="62"/>
  <c r="DF16" i="62"/>
  <c r="DD23" i="62"/>
  <c r="DD8" i="62"/>
  <c r="CX26" i="62"/>
  <c r="CY26" i="62"/>
  <c r="CY17" i="62"/>
  <c r="DA26" i="62"/>
  <c r="CZ17" i="62"/>
  <c r="DB26" i="62"/>
  <c r="CZ26" i="62"/>
  <c r="DE14" i="62"/>
  <c r="DA17" i="62"/>
  <c r="DE15" i="62"/>
  <c r="DE12" i="62"/>
  <c r="DD22" i="62"/>
  <c r="CY11" i="62"/>
  <c r="CY21" i="62" s="1"/>
  <c r="CY20" i="62" s="1"/>
  <c r="DA3" i="62"/>
  <c r="CZ11" i="62"/>
  <c r="CZ2" i="62"/>
  <c r="DE13" i="62"/>
  <c r="CX17" i="62"/>
  <c r="CX10" i="62"/>
  <c r="DD24" i="62"/>
  <c r="CY10" i="62"/>
  <c r="DE16" i="62" l="1"/>
  <c r="DD17" i="62"/>
  <c r="DD26" i="62"/>
  <c r="CZ21" i="62"/>
  <c r="CZ20" i="62" s="1"/>
  <c r="CZ10" i="62"/>
  <c r="DA11" i="62"/>
  <c r="DA2" i="62"/>
  <c r="DB3" i="62"/>
  <c r="DB11" i="62" l="1"/>
  <c r="DB2" i="62"/>
  <c r="DA10" i="62"/>
  <c r="DA21" i="62"/>
  <c r="DA20" i="62" s="1"/>
  <c r="DB10" i="62" l="1"/>
  <c r="DB21" i="62"/>
  <c r="DB20" i="62" s="1"/>
  <c r="F336" i="58" l="1"/>
  <c r="F335" i="58"/>
  <c r="F334" i="58"/>
  <c r="F333" i="58"/>
  <c r="F332" i="58"/>
  <c r="F331" i="58"/>
  <c r="F330" i="58"/>
  <c r="F329" i="58"/>
  <c r="F328" i="58"/>
  <c r="F327" i="58"/>
  <c r="F326" i="58"/>
  <c r="F325" i="58"/>
  <c r="F324" i="58"/>
  <c r="F323" i="58"/>
  <c r="F322" i="58"/>
  <c r="F321" i="58"/>
  <c r="F320" i="58"/>
  <c r="F319" i="58"/>
  <c r="F318" i="58"/>
  <c r="F317" i="58"/>
  <c r="F316" i="58"/>
  <c r="F315" i="58"/>
  <c r="F313" i="58"/>
  <c r="F310" i="58"/>
  <c r="F309" i="58"/>
  <c r="F307" i="58"/>
  <c r="F305" i="58"/>
  <c r="F303" i="58"/>
  <c r="F301" i="58"/>
  <c r="F299" i="58"/>
  <c r="F291" i="58"/>
  <c r="F290" i="58"/>
  <c r="F289" i="58"/>
  <c r="F288" i="58"/>
  <c r="F282" i="58"/>
  <c r="F278" i="58"/>
  <c r="F264" i="58"/>
  <c r="F263" i="58"/>
  <c r="F262" i="58"/>
  <c r="F261" i="58"/>
  <c r="F260" i="58"/>
  <c r="F259" i="58"/>
  <c r="F258" i="58"/>
  <c r="F257" i="58"/>
  <c r="F256" i="58"/>
  <c r="F255" i="58"/>
  <c r="F253" i="58"/>
  <c r="F252" i="58"/>
  <c r="F250" i="58"/>
  <c r="F248" i="58"/>
  <c r="F246" i="58"/>
  <c r="F244" i="58"/>
  <c r="F242" i="58"/>
  <c r="F240" i="58"/>
  <c r="F238" i="58"/>
  <c r="F226" i="58"/>
  <c r="F223" i="58"/>
  <c r="F220" i="58"/>
  <c r="F219" i="58"/>
  <c r="F217" i="58"/>
  <c r="F215" i="58"/>
  <c r="F213" i="58"/>
  <c r="F211" i="58"/>
  <c r="F209" i="58"/>
  <c r="F207" i="58"/>
  <c r="F205" i="58"/>
  <c r="F203" i="58"/>
  <c r="F201" i="58"/>
  <c r="F199" i="58"/>
  <c r="F198" i="58"/>
  <c r="F196" i="58"/>
  <c r="F194" i="58"/>
  <c r="F192" i="58"/>
  <c r="F190" i="58"/>
  <c r="F187" i="58"/>
  <c r="F185" i="58"/>
  <c r="F161" i="58"/>
  <c r="F156" i="58"/>
  <c r="F154" i="58"/>
  <c r="F142" i="58"/>
  <c r="F141" i="58"/>
  <c r="F140" i="58"/>
  <c r="F139" i="58"/>
  <c r="F138" i="58"/>
  <c r="F137" i="58"/>
  <c r="F136" i="58"/>
  <c r="F135" i="58"/>
  <c r="F134" i="58"/>
  <c r="F133" i="58"/>
  <c r="F131" i="58"/>
  <c r="F128" i="58"/>
  <c r="F126" i="58"/>
  <c r="F124" i="58"/>
  <c r="F122" i="58"/>
  <c r="F120" i="58"/>
  <c r="F118" i="58"/>
  <c r="F116" i="58"/>
  <c r="F114" i="58"/>
  <c r="F103" i="58"/>
  <c r="F102" i="58"/>
  <c r="F101" i="58"/>
  <c r="F100" i="58"/>
  <c r="F99" i="58"/>
  <c r="F96" i="58"/>
  <c r="F95" i="58"/>
  <c r="F93" i="58"/>
  <c r="F91" i="58"/>
  <c r="F89" i="58"/>
  <c r="F87" i="58"/>
  <c r="F85" i="58"/>
  <c r="F83" i="58"/>
  <c r="F81" i="58"/>
  <c r="F79" i="58"/>
  <c r="F77" i="58"/>
  <c r="F75" i="58"/>
  <c r="F73" i="58"/>
  <c r="F71" i="58"/>
  <c r="F69" i="58"/>
  <c r="F67" i="58"/>
  <c r="F65" i="58"/>
  <c r="F63" i="58"/>
  <c r="F62" i="58"/>
  <c r="F60" i="58"/>
  <c r="F55" i="58"/>
  <c r="F44" i="58"/>
  <c r="F43" i="58"/>
  <c r="F38" i="58"/>
  <c r="F36" i="58"/>
  <c r="F31" i="58"/>
  <c r="F29" i="58"/>
  <c r="F15" i="58"/>
  <c r="CS25" i="62"/>
  <c r="CR25" i="62"/>
  <c r="CQ25" i="62"/>
  <c r="CP25" i="62"/>
  <c r="CO25" i="62"/>
  <c r="CJ25" i="62"/>
  <c r="CI25" i="62"/>
  <c r="CH25" i="62"/>
  <c r="CG25" i="62"/>
  <c r="CF25" i="62"/>
  <c r="CE25" i="62"/>
  <c r="CD25" i="62"/>
  <c r="BY25" i="62"/>
  <c r="BX25" i="62"/>
  <c r="BW25" i="62"/>
  <c r="BV25" i="62"/>
  <c r="BU25" i="62"/>
  <c r="BT25" i="62"/>
  <c r="BO25" i="62"/>
  <c r="BN25" i="62"/>
  <c r="BM25" i="62"/>
  <c r="BL25" i="62"/>
  <c r="BK25" i="62"/>
  <c r="BJ25" i="62"/>
  <c r="BE25" i="62"/>
  <c r="BD25" i="62"/>
  <c r="BC25" i="62"/>
  <c r="BB25" i="62"/>
  <c r="BA25" i="62"/>
  <c r="AZ25" i="62"/>
  <c r="AU25" i="62"/>
  <c r="AT25" i="62"/>
  <c r="AS25" i="62"/>
  <c r="AR25" i="62"/>
  <c r="AQ25" i="62"/>
  <c r="AP25" i="62"/>
  <c r="AK25" i="62"/>
  <c r="AJ25" i="62"/>
  <c r="AI25" i="62"/>
  <c r="AH25" i="62"/>
  <c r="AG25" i="62"/>
  <c r="AF25" i="62"/>
  <c r="AA25" i="62"/>
  <c r="Z25" i="62"/>
  <c r="Y25" i="62"/>
  <c r="X25" i="62"/>
  <c r="W25" i="62"/>
  <c r="V25" i="62"/>
  <c r="Q25" i="62"/>
  <c r="P25" i="62"/>
  <c r="O25" i="62"/>
  <c r="N25" i="62"/>
  <c r="M25" i="62"/>
  <c r="L25" i="62"/>
  <c r="G25" i="62"/>
  <c r="F25" i="62"/>
  <c r="E25" i="62"/>
  <c r="D25" i="62"/>
  <c r="C25" i="62"/>
  <c r="B25" i="62"/>
  <c r="CS24" i="62"/>
  <c r="CR24" i="62"/>
  <c r="CQ24" i="62"/>
  <c r="CP24" i="62"/>
  <c r="CO24" i="62"/>
  <c r="CJ24" i="62"/>
  <c r="CI24" i="62"/>
  <c r="CH24" i="62"/>
  <c r="CG24" i="62"/>
  <c r="CF24" i="62"/>
  <c r="CE24" i="62"/>
  <c r="CD24" i="62"/>
  <c r="BY24" i="62"/>
  <c r="BX24" i="62"/>
  <c r="BW24" i="62"/>
  <c r="BV24" i="62"/>
  <c r="BU24" i="62"/>
  <c r="BT24" i="62"/>
  <c r="BO24" i="62"/>
  <c r="BN24" i="62"/>
  <c r="BM24" i="62"/>
  <c r="BL24" i="62"/>
  <c r="BK24" i="62"/>
  <c r="BJ24" i="62"/>
  <c r="BE24" i="62"/>
  <c r="BD24" i="62"/>
  <c r="BC24" i="62"/>
  <c r="BB24" i="62"/>
  <c r="BA24" i="62"/>
  <c r="AZ24" i="62"/>
  <c r="AU24" i="62"/>
  <c r="AT24" i="62"/>
  <c r="AS24" i="62"/>
  <c r="AR24" i="62"/>
  <c r="AQ24" i="62"/>
  <c r="AP24" i="62"/>
  <c r="AK24" i="62"/>
  <c r="AJ24" i="62"/>
  <c r="AI24" i="62"/>
  <c r="AH24" i="62"/>
  <c r="AG24" i="62"/>
  <c r="AF24" i="62"/>
  <c r="AA24" i="62"/>
  <c r="Z24" i="62"/>
  <c r="Y24" i="62"/>
  <c r="X24" i="62"/>
  <c r="W24" i="62"/>
  <c r="V24" i="62"/>
  <c r="Q24" i="62"/>
  <c r="P24" i="62"/>
  <c r="O24" i="62"/>
  <c r="N24" i="62"/>
  <c r="M24" i="62"/>
  <c r="L24" i="62"/>
  <c r="G24" i="62"/>
  <c r="F24" i="62"/>
  <c r="E24" i="62"/>
  <c r="D24" i="62"/>
  <c r="C24" i="62"/>
  <c r="B24" i="62"/>
  <c r="CS23" i="62"/>
  <c r="CR23" i="62"/>
  <c r="CQ23" i="62"/>
  <c r="CP23" i="62"/>
  <c r="CO23" i="62"/>
  <c r="CJ23" i="62"/>
  <c r="CI23" i="62"/>
  <c r="CH23" i="62"/>
  <c r="CG23" i="62"/>
  <c r="CF23" i="62"/>
  <c r="CE23" i="62"/>
  <c r="CD23" i="62"/>
  <c r="BY23" i="62"/>
  <c r="BX23" i="62"/>
  <c r="BW23" i="62"/>
  <c r="BV23" i="62"/>
  <c r="BU23" i="62"/>
  <c r="BT23" i="62"/>
  <c r="BO23" i="62"/>
  <c r="BN23" i="62"/>
  <c r="BM23" i="62"/>
  <c r="BL23" i="62"/>
  <c r="BK23" i="62"/>
  <c r="BJ23" i="62"/>
  <c r="BE23" i="62"/>
  <c r="BD23" i="62"/>
  <c r="BC23" i="62"/>
  <c r="BB23" i="62"/>
  <c r="BA23" i="62"/>
  <c r="AZ23" i="62"/>
  <c r="AU23" i="62"/>
  <c r="AT23" i="62"/>
  <c r="AS23" i="62"/>
  <c r="AR23" i="62"/>
  <c r="AQ23" i="62"/>
  <c r="AP23" i="62"/>
  <c r="AK23" i="62"/>
  <c r="AJ23" i="62"/>
  <c r="AI23" i="62"/>
  <c r="AH23" i="62"/>
  <c r="AG23" i="62"/>
  <c r="AF23" i="62"/>
  <c r="AA23" i="62"/>
  <c r="Z23" i="62"/>
  <c r="Y23" i="62"/>
  <c r="X23" i="62"/>
  <c r="W23" i="62"/>
  <c r="V23" i="62"/>
  <c r="Q23" i="62"/>
  <c r="P23" i="62"/>
  <c r="O23" i="62"/>
  <c r="N23" i="62"/>
  <c r="M23" i="62"/>
  <c r="L23" i="62"/>
  <c r="G23" i="62"/>
  <c r="F23" i="62"/>
  <c r="E23" i="62"/>
  <c r="D23" i="62"/>
  <c r="C23" i="62"/>
  <c r="B23" i="62"/>
  <c r="CS22" i="62"/>
  <c r="CS26" i="62" s="1"/>
  <c r="CR22" i="62"/>
  <c r="CR26" i="62" s="1"/>
  <c r="CQ22" i="62"/>
  <c r="CP22" i="62"/>
  <c r="CO22" i="62"/>
  <c r="CJ22" i="62"/>
  <c r="CI22" i="62"/>
  <c r="CH22" i="62"/>
  <c r="CH26" i="62" s="1"/>
  <c r="CG22" i="62"/>
  <c r="CG26" i="62" s="1"/>
  <c r="CF22" i="62"/>
  <c r="CF26" i="62" s="1"/>
  <c r="CE22" i="62"/>
  <c r="CD22" i="62"/>
  <c r="BY22" i="62"/>
  <c r="BY26" i="62" s="1"/>
  <c r="BX22" i="62"/>
  <c r="BW22" i="62"/>
  <c r="BV22" i="62"/>
  <c r="BV26" i="62" s="1"/>
  <c r="BU22" i="62"/>
  <c r="BU26" i="62" s="1"/>
  <c r="BT22" i="62"/>
  <c r="BT26" i="62" s="1"/>
  <c r="BO22" i="62"/>
  <c r="BN22" i="62"/>
  <c r="BM22" i="62"/>
  <c r="BL22" i="62"/>
  <c r="BK22" i="62"/>
  <c r="BJ22" i="62"/>
  <c r="BJ26" i="62" s="1"/>
  <c r="BE22" i="62"/>
  <c r="BE26" i="62" s="1"/>
  <c r="BD22" i="62"/>
  <c r="BD26" i="62" s="1"/>
  <c r="BC22" i="62"/>
  <c r="BB22" i="62"/>
  <c r="BA22" i="62"/>
  <c r="AZ22" i="62"/>
  <c r="AU22" i="62"/>
  <c r="AT22" i="62"/>
  <c r="AT26" i="62" s="1"/>
  <c r="AS22" i="62"/>
  <c r="AS26" i="62" s="1"/>
  <c r="AR22" i="62"/>
  <c r="AR26" i="62" s="1"/>
  <c r="AQ22" i="62"/>
  <c r="AP22" i="62"/>
  <c r="AK22" i="62"/>
  <c r="AK26" i="62" s="1"/>
  <c r="AJ22" i="62"/>
  <c r="AI22" i="62"/>
  <c r="AH22" i="62"/>
  <c r="AH26" i="62" s="1"/>
  <c r="AG22" i="62"/>
  <c r="AG26" i="62" s="1"/>
  <c r="AF22" i="62"/>
  <c r="AF26" i="62" s="1"/>
  <c r="AA22" i="62"/>
  <c r="Z22" i="62"/>
  <c r="Y22" i="62"/>
  <c r="X22" i="62"/>
  <c r="W22" i="62"/>
  <c r="V22" i="62"/>
  <c r="V26" i="62" s="1"/>
  <c r="Q22" i="62"/>
  <c r="Q26" i="62" s="1"/>
  <c r="P22" i="62"/>
  <c r="P26" i="62" s="1"/>
  <c r="O22" i="62"/>
  <c r="N22" i="62"/>
  <c r="M22" i="62"/>
  <c r="L22" i="62"/>
  <c r="G22" i="62"/>
  <c r="G26" i="62" s="1"/>
  <c r="F22" i="62"/>
  <c r="F26" i="62" s="1"/>
  <c r="E22" i="62"/>
  <c r="E26" i="62" s="1"/>
  <c r="D22" i="62"/>
  <c r="D26" i="62" s="1"/>
  <c r="C22" i="62"/>
  <c r="B22" i="62"/>
  <c r="L21" i="62"/>
  <c r="L20" i="62" s="1"/>
  <c r="AS17" i="62"/>
  <c r="AH17" i="62"/>
  <c r="W17" i="62"/>
  <c r="CS16" i="62"/>
  <c r="CR16" i="62"/>
  <c r="CQ16" i="62"/>
  <c r="CP16" i="62"/>
  <c r="CO16" i="62"/>
  <c r="CT16" i="62" s="1"/>
  <c r="CJ16" i="62"/>
  <c r="CI16" i="62"/>
  <c r="CI17" i="62" s="1"/>
  <c r="CH16" i="62"/>
  <c r="CG16" i="62"/>
  <c r="CF16" i="62"/>
  <c r="CE16" i="62"/>
  <c r="CD16" i="62"/>
  <c r="BY16" i="62"/>
  <c r="BX16" i="62"/>
  <c r="BX17" i="62" s="1"/>
  <c r="BW16" i="62"/>
  <c r="BW17" i="62" s="1"/>
  <c r="BV16" i="62"/>
  <c r="BU16" i="62"/>
  <c r="BT16" i="62"/>
  <c r="BO16" i="62"/>
  <c r="BO17" i="62" s="1"/>
  <c r="BN16" i="62"/>
  <c r="BM16" i="62"/>
  <c r="BM17" i="62" s="1"/>
  <c r="BL16" i="62"/>
  <c r="BL17" i="62" s="1"/>
  <c r="BK16" i="62"/>
  <c r="BK17" i="62" s="1"/>
  <c r="BJ16" i="62"/>
  <c r="BE16" i="62"/>
  <c r="BD16" i="62"/>
  <c r="BC16" i="62"/>
  <c r="BB16" i="62"/>
  <c r="BA16" i="62"/>
  <c r="BA17" i="62" s="1"/>
  <c r="AZ16" i="62"/>
  <c r="AZ17" i="62" s="1"/>
  <c r="AU16" i="62"/>
  <c r="AU17" i="62" s="1"/>
  <c r="AT16" i="62"/>
  <c r="AS16" i="62"/>
  <c r="AR16" i="62"/>
  <c r="AQ16" i="62"/>
  <c r="AP16" i="62"/>
  <c r="AK16" i="62"/>
  <c r="AK17" i="62" s="1"/>
  <c r="AJ16" i="62"/>
  <c r="AJ17" i="62" s="1"/>
  <c r="AI16" i="62"/>
  <c r="AH16" i="62"/>
  <c r="AG16" i="62"/>
  <c r="AF16" i="62"/>
  <c r="AA16" i="62"/>
  <c r="Z16" i="62"/>
  <c r="AB16" i="62" s="1"/>
  <c r="Y16" i="62"/>
  <c r="X16" i="62"/>
  <c r="W16" i="62"/>
  <c r="V16" i="62"/>
  <c r="Q16" i="62"/>
  <c r="P16" i="62"/>
  <c r="O16" i="62"/>
  <c r="N16" i="62"/>
  <c r="M16" i="62"/>
  <c r="L16" i="62"/>
  <c r="G16" i="62"/>
  <c r="F16" i="62"/>
  <c r="E16" i="62"/>
  <c r="D16" i="62"/>
  <c r="C16" i="62"/>
  <c r="B16" i="62"/>
  <c r="J16" i="62" s="1"/>
  <c r="CV15" i="62"/>
  <c r="CT15" i="62"/>
  <c r="CM15" i="62"/>
  <c r="CK15" i="62"/>
  <c r="CB15" i="62"/>
  <c r="BZ15" i="62"/>
  <c r="BZ25" i="62" s="1"/>
  <c r="BR15" i="62"/>
  <c r="BP15" i="62"/>
  <c r="BP25" i="62" s="1"/>
  <c r="BH15" i="62"/>
  <c r="BF15" i="62"/>
  <c r="AX15" i="62"/>
  <c r="AV15" i="62"/>
  <c r="AN15" i="62"/>
  <c r="AL15" i="62"/>
  <c r="AD15" i="62"/>
  <c r="AC15" i="62"/>
  <c r="AB15" i="62"/>
  <c r="T15" i="62"/>
  <c r="R15" i="62"/>
  <c r="J15" i="62"/>
  <c r="H15" i="62"/>
  <c r="H25" i="62" s="1"/>
  <c r="CV14" i="62"/>
  <c r="CT14" i="62"/>
  <c r="CT24" i="62" s="1"/>
  <c r="CM14" i="62"/>
  <c r="CK14" i="62"/>
  <c r="CK24" i="62" s="1"/>
  <c r="CB14" i="62"/>
  <c r="BZ14" i="62"/>
  <c r="BR14" i="62"/>
  <c r="BP14" i="62"/>
  <c r="BH14" i="62"/>
  <c r="BF14" i="62"/>
  <c r="AX14" i="62"/>
  <c r="AV14" i="62"/>
  <c r="AN14" i="62"/>
  <c r="AL14" i="62"/>
  <c r="AD14" i="62"/>
  <c r="AB14" i="62"/>
  <c r="AB24" i="62" s="1"/>
  <c r="T14" i="62"/>
  <c r="R14" i="62"/>
  <c r="R24" i="62" s="1"/>
  <c r="J14" i="62"/>
  <c r="H14" i="62"/>
  <c r="CV13" i="62"/>
  <c r="CT13" i="62"/>
  <c r="CM13" i="62"/>
  <c r="CK13" i="62"/>
  <c r="CB13" i="62"/>
  <c r="BZ13" i="62"/>
  <c r="BR13" i="62"/>
  <c r="BP13" i="62"/>
  <c r="BH13" i="62"/>
  <c r="BF13" i="62"/>
  <c r="BG13" i="62" s="1"/>
  <c r="AX13" i="62"/>
  <c r="AV13" i="62"/>
  <c r="AV23" i="62" s="1"/>
  <c r="AN13" i="62"/>
  <c r="AL13" i="62"/>
  <c r="AL23" i="62" s="1"/>
  <c r="AD13" i="62"/>
  <c r="AB13" i="62"/>
  <c r="T13" i="62"/>
  <c r="R13" i="62"/>
  <c r="J13" i="62"/>
  <c r="H13" i="62"/>
  <c r="CV12" i="62"/>
  <c r="CT12" i="62"/>
  <c r="CM12" i="62"/>
  <c r="CK12" i="62"/>
  <c r="CB12" i="62"/>
  <c r="BZ12" i="62"/>
  <c r="CA12" i="62" s="1"/>
  <c r="BR12" i="62"/>
  <c r="BP12" i="62"/>
  <c r="BP22" i="62" s="1"/>
  <c r="BH12" i="62"/>
  <c r="BF12" i="62"/>
  <c r="AX12" i="62"/>
  <c r="AV12" i="62"/>
  <c r="AN12" i="62"/>
  <c r="AL12" i="62"/>
  <c r="AD12" i="62"/>
  <c r="AB12" i="62"/>
  <c r="AB22" i="62" s="1"/>
  <c r="T12" i="62"/>
  <c r="R12" i="62"/>
  <c r="J12" i="62"/>
  <c r="H12" i="62"/>
  <c r="H22" i="62" s="1"/>
  <c r="CT11" i="62"/>
  <c r="CO11" i="62"/>
  <c r="CO21" i="62" s="1"/>
  <c r="CO20" i="62" s="1"/>
  <c r="CK11" i="62"/>
  <c r="CD11" i="62"/>
  <c r="CD21" i="62" s="1"/>
  <c r="CD20" i="62" s="1"/>
  <c r="BZ11" i="62"/>
  <c r="BT11" i="62"/>
  <c r="BT21" i="62" s="1"/>
  <c r="BT20" i="62" s="1"/>
  <c r="BP11" i="62"/>
  <c r="BJ11" i="62"/>
  <c r="BJ21" i="62" s="1"/>
  <c r="BJ20" i="62" s="1"/>
  <c r="BF11" i="62"/>
  <c r="AZ11" i="62"/>
  <c r="AZ21" i="62" s="1"/>
  <c r="AZ20" i="62" s="1"/>
  <c r="AV11" i="62"/>
  <c r="AP11" i="62"/>
  <c r="AP21" i="62" s="1"/>
  <c r="AP20" i="62" s="1"/>
  <c r="AL11" i="62"/>
  <c r="AF11" i="62"/>
  <c r="AF21" i="62" s="1"/>
  <c r="AF20" i="62" s="1"/>
  <c r="AB11" i="62"/>
  <c r="V11" i="62"/>
  <c r="V21" i="62" s="1"/>
  <c r="V20" i="62" s="1"/>
  <c r="R11" i="62"/>
  <c r="M11" i="62"/>
  <c r="M10" i="62" s="1"/>
  <c r="L11" i="62"/>
  <c r="B11" i="62"/>
  <c r="B21" i="62" s="1"/>
  <c r="B20" i="62" s="1"/>
  <c r="CD10" i="62"/>
  <c r="BT10" i="62"/>
  <c r="BJ10" i="62"/>
  <c r="AZ10" i="62"/>
  <c r="AP10" i="62"/>
  <c r="L10" i="62"/>
  <c r="CS8" i="62"/>
  <c r="CR8" i="62"/>
  <c r="CQ8" i="62"/>
  <c r="CP8" i="62"/>
  <c r="CO8" i="62"/>
  <c r="CJ8" i="62"/>
  <c r="CI8" i="62"/>
  <c r="CH8" i="62"/>
  <c r="CG8" i="62"/>
  <c r="CF8" i="62"/>
  <c r="CF17" i="62" s="1"/>
  <c r="CE8" i="62"/>
  <c r="CD8" i="62"/>
  <c r="CK8" i="62" s="1"/>
  <c r="BY8" i="62"/>
  <c r="BX8" i="62"/>
  <c r="BW8" i="62"/>
  <c r="BV8" i="62"/>
  <c r="BU8" i="62"/>
  <c r="BT8" i="62"/>
  <c r="BO8" i="62"/>
  <c r="BN8" i="62"/>
  <c r="BN17" i="62" s="1"/>
  <c r="BM8" i="62"/>
  <c r="BL8" i="62"/>
  <c r="BK8" i="62"/>
  <c r="BJ8" i="62"/>
  <c r="BJ17" i="62" s="1"/>
  <c r="BE8" i="62"/>
  <c r="BD8" i="62"/>
  <c r="BC8" i="62"/>
  <c r="BB8" i="62"/>
  <c r="BF8" i="62" s="1"/>
  <c r="BA8" i="62"/>
  <c r="AZ8" i="62"/>
  <c r="AU8" i="62"/>
  <c r="AT8" i="62"/>
  <c r="AS8" i="62"/>
  <c r="AR8" i="62"/>
  <c r="AR17" i="62" s="1"/>
  <c r="AQ8" i="62"/>
  <c r="AP8" i="62"/>
  <c r="AV8" i="62" s="1"/>
  <c r="AK8" i="62"/>
  <c r="AJ8" i="62"/>
  <c r="AI8" i="62"/>
  <c r="AH8" i="62"/>
  <c r="AG8" i="62"/>
  <c r="AG17" i="62" s="1"/>
  <c r="AF8" i="62"/>
  <c r="AA8" i="62"/>
  <c r="Z8" i="62"/>
  <c r="Z17" i="62" s="1"/>
  <c r="Y8" i="62"/>
  <c r="X8" i="62"/>
  <c r="W8" i="62"/>
  <c r="V8" i="62"/>
  <c r="V17" i="62" s="1"/>
  <c r="Q8" i="62"/>
  <c r="P8" i="62"/>
  <c r="O8" i="62"/>
  <c r="N8" i="62"/>
  <c r="M8" i="62"/>
  <c r="L8" i="62"/>
  <c r="G8" i="62"/>
  <c r="F8" i="62"/>
  <c r="E8" i="62"/>
  <c r="D8" i="62"/>
  <c r="D17" i="62" s="1"/>
  <c r="C8" i="62"/>
  <c r="B8" i="62"/>
  <c r="H8" i="62" s="1"/>
  <c r="CT7" i="62"/>
  <c r="CK7" i="62"/>
  <c r="BZ7" i="62"/>
  <c r="BP7" i="62"/>
  <c r="BF7" i="62"/>
  <c r="AV7" i="62"/>
  <c r="AW15" i="62" s="1"/>
  <c r="AL7" i="62"/>
  <c r="AM15" i="62" s="1"/>
  <c r="AB7" i="62"/>
  <c r="R7" i="62"/>
  <c r="H7" i="62"/>
  <c r="CT6" i="62"/>
  <c r="CK6" i="62"/>
  <c r="BZ6" i="62"/>
  <c r="BP6" i="62"/>
  <c r="BQ14" i="62" s="1"/>
  <c r="BF6" i="62"/>
  <c r="BG14" i="62" s="1"/>
  <c r="AV6" i="62"/>
  <c r="AW14" i="62" s="1"/>
  <c r="AL6" i="62"/>
  <c r="AB6" i="62"/>
  <c r="R6" i="62"/>
  <c r="H6" i="62"/>
  <c r="CT5" i="62"/>
  <c r="CK5" i="62"/>
  <c r="CL13" i="62" s="1"/>
  <c r="BZ5" i="62"/>
  <c r="CA13" i="62" s="1"/>
  <c r="BP5" i="62"/>
  <c r="BF5" i="62"/>
  <c r="AV5" i="62"/>
  <c r="AL5" i="62"/>
  <c r="AB5" i="62"/>
  <c r="R5" i="62"/>
  <c r="H5" i="62"/>
  <c r="I13" i="62" s="1"/>
  <c r="CT4" i="62"/>
  <c r="CU12" i="62" s="1"/>
  <c r="CK4" i="62"/>
  <c r="CL12" i="62" s="1"/>
  <c r="BZ4" i="62"/>
  <c r="BP4" i="62"/>
  <c r="BF4" i="62"/>
  <c r="BG12" i="62" s="1"/>
  <c r="AV4" i="62"/>
  <c r="AL4" i="62"/>
  <c r="AB4" i="62"/>
  <c r="R4" i="62"/>
  <c r="S12" i="62" s="1"/>
  <c r="H4" i="62"/>
  <c r="CQ3" i="62"/>
  <c r="CQ2" i="62" s="1"/>
  <c r="CP3" i="62"/>
  <c r="CP2" i="62" s="1"/>
  <c r="CF3" i="62"/>
  <c r="CF11" i="62" s="1"/>
  <c r="CE3" i="62"/>
  <c r="CE11" i="62" s="1"/>
  <c r="BU3" i="62"/>
  <c r="BV3" i="62" s="1"/>
  <c r="BL3" i="62"/>
  <c r="BL11" i="62" s="1"/>
  <c r="BK3" i="62"/>
  <c r="BK11" i="62" s="1"/>
  <c r="BA3" i="62"/>
  <c r="BA11" i="62" s="1"/>
  <c r="AR3" i="62"/>
  <c r="AR11" i="62" s="1"/>
  <c r="AR21" i="62" s="1"/>
  <c r="AR20" i="62" s="1"/>
  <c r="AQ3" i="62"/>
  <c r="AQ11" i="62" s="1"/>
  <c r="AQ21" i="62" s="1"/>
  <c r="AQ20" i="62" s="1"/>
  <c r="AG3" i="62"/>
  <c r="AG11" i="62" s="1"/>
  <c r="W3" i="62"/>
  <c r="X3" i="62" s="1"/>
  <c r="M3" i="62"/>
  <c r="M2" i="62" s="1"/>
  <c r="C3" i="62"/>
  <c r="C11" i="62" s="1"/>
  <c r="CO2" i="62"/>
  <c r="CF2" i="62"/>
  <c r="CE2" i="62"/>
  <c r="CD2" i="62"/>
  <c r="BT2" i="62"/>
  <c r="BJ2" i="62"/>
  <c r="AZ2" i="62"/>
  <c r="AR2" i="62"/>
  <c r="AQ2" i="62"/>
  <c r="AP2" i="62"/>
  <c r="AF2" i="62"/>
  <c r="V2" i="62"/>
  <c r="L2" i="62"/>
  <c r="C2" i="62"/>
  <c r="B2" i="62"/>
  <c r="I1" i="73"/>
  <c r="R164" i="17"/>
  <c r="Q164" i="17"/>
  <c r="R142" i="17"/>
  <c r="N109" i="17"/>
  <c r="R91" i="17"/>
  <c r="M32" i="17"/>
  <c r="W1" i="17"/>
  <c r="V1" i="17"/>
  <c r="U1" i="17"/>
  <c r="Y4" i="17" l="1"/>
  <c r="Z4" i="17"/>
  <c r="AL8" i="62"/>
  <c r="BZ8" i="62"/>
  <c r="AL22" i="62"/>
  <c r="CK23" i="62"/>
  <c r="AL25" i="62"/>
  <c r="P17" i="62"/>
  <c r="AP17" i="62"/>
  <c r="BB17" i="62"/>
  <c r="CK16" i="62"/>
  <c r="CP17" i="62"/>
  <c r="BZ23" i="62"/>
  <c r="AC12" i="62"/>
  <c r="AA17" i="62"/>
  <c r="R23" i="62"/>
  <c r="BP24" i="62"/>
  <c r="E17" i="62"/>
  <c r="Q17" i="62"/>
  <c r="AF17" i="62"/>
  <c r="AQ17" i="62"/>
  <c r="BC17" i="62"/>
  <c r="CE17" i="62"/>
  <c r="CQ17" i="62"/>
  <c r="W26" i="62"/>
  <c r="AI26" i="62"/>
  <c r="AU26" i="62"/>
  <c r="BK26" i="62"/>
  <c r="BW26" i="62"/>
  <c r="CI26" i="62"/>
  <c r="N17" i="62"/>
  <c r="H23" i="62"/>
  <c r="D3" i="62"/>
  <c r="AS3" i="62"/>
  <c r="AM13" i="62"/>
  <c r="S14" i="62"/>
  <c r="CU14" i="62"/>
  <c r="CA15" i="62"/>
  <c r="B10" i="62"/>
  <c r="CO10" i="62"/>
  <c r="I12" i="62"/>
  <c r="AV22" i="62"/>
  <c r="CK22" i="62"/>
  <c r="CT23" i="62"/>
  <c r="AM14" i="62"/>
  <c r="AV25" i="62"/>
  <c r="CK25" i="62"/>
  <c r="F17" i="62"/>
  <c r="AD16" i="62"/>
  <c r="BD17" i="62"/>
  <c r="CB16" i="62"/>
  <c r="CR17" i="62"/>
  <c r="L26" i="62"/>
  <c r="X26" i="62"/>
  <c r="AJ26" i="62"/>
  <c r="AZ26" i="62"/>
  <c r="BL26" i="62"/>
  <c r="BX26" i="62"/>
  <c r="CJ26" i="62"/>
  <c r="BQ12" i="62"/>
  <c r="AW13" i="62"/>
  <c r="AC14" i="62"/>
  <c r="I15" i="62"/>
  <c r="AB23" i="62"/>
  <c r="BP23" i="62"/>
  <c r="BZ24" i="62"/>
  <c r="S15" i="62"/>
  <c r="G17" i="62"/>
  <c r="BE17" i="62"/>
  <c r="BU17" i="62"/>
  <c r="CG17" i="62"/>
  <c r="CS17" i="62"/>
  <c r="M26" i="62"/>
  <c r="Y26" i="62"/>
  <c r="BA26" i="62"/>
  <c r="BM26" i="62"/>
  <c r="CO26" i="62"/>
  <c r="BF24" i="62"/>
  <c r="O17" i="62"/>
  <c r="N3" i="62"/>
  <c r="CR3" i="62"/>
  <c r="CR2" i="62" s="1"/>
  <c r="CJ17" i="62"/>
  <c r="AF10" i="62"/>
  <c r="R22" i="62"/>
  <c r="BF22" i="62"/>
  <c r="BQ13" i="62"/>
  <c r="H24" i="62"/>
  <c r="AV24" i="62"/>
  <c r="BF25" i="62"/>
  <c r="CU15" i="62"/>
  <c r="R16" i="62"/>
  <c r="X17" i="62"/>
  <c r="AI17" i="62"/>
  <c r="AT17" i="62"/>
  <c r="BR16" i="62"/>
  <c r="BV17" i="62"/>
  <c r="CH17" i="62"/>
  <c r="CV16" i="62"/>
  <c r="B26" i="62"/>
  <c r="N26" i="62"/>
  <c r="Z26" i="62"/>
  <c r="AP26" i="62"/>
  <c r="BB26" i="62"/>
  <c r="BN26" i="62"/>
  <c r="CD26" i="62"/>
  <c r="CP26" i="62"/>
  <c r="C17" i="62"/>
  <c r="AL16" i="62"/>
  <c r="W2" i="62"/>
  <c r="R8" i="62"/>
  <c r="BY17" i="62"/>
  <c r="CT8" i="62"/>
  <c r="CT22" i="62"/>
  <c r="CL14" i="62"/>
  <c r="AB25" i="62"/>
  <c r="M17" i="62"/>
  <c r="Y17" i="62"/>
  <c r="C26" i="62"/>
  <c r="O26" i="62"/>
  <c r="AA26" i="62"/>
  <c r="AQ26" i="62"/>
  <c r="BC26" i="62"/>
  <c r="BO26" i="62"/>
  <c r="CE26" i="62"/>
  <c r="CQ26" i="62"/>
  <c r="BA10" i="62"/>
  <c r="BA21" i="62"/>
  <c r="BA20" i="62" s="1"/>
  <c r="S16" i="62"/>
  <c r="R17" i="62"/>
  <c r="R26" i="62"/>
  <c r="BK21" i="62"/>
  <c r="BK20" i="62" s="1"/>
  <c r="BK10" i="62"/>
  <c r="Y3" i="62"/>
  <c r="X2" i="62"/>
  <c r="X11" i="62"/>
  <c r="BL10" i="62"/>
  <c r="BL21" i="62"/>
  <c r="BL20" i="62" s="1"/>
  <c r="AG21" i="62"/>
  <c r="AG20" i="62" s="1"/>
  <c r="AG10" i="62"/>
  <c r="BW3" i="62"/>
  <c r="BV11" i="62"/>
  <c r="BV2" i="62"/>
  <c r="AL17" i="62"/>
  <c r="CU16" i="62"/>
  <c r="CT17" i="62"/>
  <c r="CT26" i="62"/>
  <c r="CE21" i="62"/>
  <c r="CE20" i="62" s="1"/>
  <c r="CE10" i="62"/>
  <c r="CL16" i="62"/>
  <c r="CK26" i="62"/>
  <c r="CK17" i="62"/>
  <c r="C21" i="62"/>
  <c r="C20" i="62" s="1"/>
  <c r="C10" i="62"/>
  <c r="CF21" i="62"/>
  <c r="CF20" i="62" s="1"/>
  <c r="CF10" i="62"/>
  <c r="AG2" i="62"/>
  <c r="BU2" i="62"/>
  <c r="AH3" i="62"/>
  <c r="BM3" i="62"/>
  <c r="AQ10" i="62"/>
  <c r="W11" i="62"/>
  <c r="AM12" i="62"/>
  <c r="S13" i="62"/>
  <c r="CU13" i="62"/>
  <c r="CA14" i="62"/>
  <c r="BG15" i="62"/>
  <c r="AM16" i="62"/>
  <c r="AV16" i="62"/>
  <c r="B17" i="62"/>
  <c r="CD17" i="62"/>
  <c r="CO17" i="62"/>
  <c r="M21" i="62"/>
  <c r="M20" i="62" s="1"/>
  <c r="T16" i="62"/>
  <c r="CM16" i="62"/>
  <c r="BP8" i="62"/>
  <c r="AR10" i="62"/>
  <c r="CP11" i="62"/>
  <c r="CL15" i="62"/>
  <c r="AN16" i="62"/>
  <c r="BF16" i="62"/>
  <c r="BT17" i="62"/>
  <c r="BK2" i="62"/>
  <c r="BB3" i="62"/>
  <c r="CG3" i="62"/>
  <c r="N11" i="62"/>
  <c r="CQ11" i="62"/>
  <c r="AX16" i="62"/>
  <c r="BP16" i="62"/>
  <c r="AL26" i="62"/>
  <c r="BL2" i="62"/>
  <c r="V10" i="62"/>
  <c r="BU11" i="62"/>
  <c r="AW12" i="62"/>
  <c r="AC13" i="62"/>
  <c r="I14" i="62"/>
  <c r="BQ15" i="62"/>
  <c r="BH16" i="62"/>
  <c r="BZ16" i="62"/>
  <c r="BZ22" i="62"/>
  <c r="BF23" i="62"/>
  <c r="AL24" i="62"/>
  <c r="R25" i="62"/>
  <c r="CT25" i="62"/>
  <c r="BA2" i="62"/>
  <c r="H16" i="62"/>
  <c r="L17" i="62"/>
  <c r="AB8" i="62"/>
  <c r="AC16" i="62" s="1"/>
  <c r="U2" i="17"/>
  <c r="V2" i="17"/>
  <c r="W2" i="17"/>
  <c r="AK4" i="17" l="1"/>
  <c r="AM4" i="17"/>
  <c r="AI4" i="17"/>
  <c r="AH4" i="17"/>
  <c r="AL4" i="17"/>
  <c r="AA4" i="17"/>
  <c r="AN4" i="17" s="1"/>
  <c r="AO4" i="17" s="1"/>
  <c r="AJ4" i="17"/>
  <c r="D11" i="62"/>
  <c r="D2" i="62"/>
  <c r="CR11" i="62"/>
  <c r="N2" i="62"/>
  <c r="O3" i="62"/>
  <c r="AS11" i="62"/>
  <c r="AT3" i="62"/>
  <c r="AS2" i="62"/>
  <c r="E3" i="62"/>
  <c r="AB17" i="62"/>
  <c r="CS3" i="62"/>
  <c r="H17" i="62"/>
  <c r="I16" i="62"/>
  <c r="H26" i="62"/>
  <c r="BB11" i="62"/>
  <c r="BB2" i="62"/>
  <c r="BC3" i="62"/>
  <c r="E11" i="62"/>
  <c r="F3" i="62"/>
  <c r="E2" i="62"/>
  <c r="W21" i="62"/>
  <c r="W20" i="62" s="1"/>
  <c r="W10" i="62"/>
  <c r="AV26" i="62"/>
  <c r="AV17" i="62"/>
  <c r="AW16" i="62"/>
  <c r="X10" i="62"/>
  <c r="X21" i="62"/>
  <c r="X20" i="62" s="1"/>
  <c r="BP26" i="62"/>
  <c r="BQ16" i="62"/>
  <c r="BP17" i="62"/>
  <c r="CS11" i="62"/>
  <c r="CS2" i="62"/>
  <c r="BF26" i="62"/>
  <c r="BG16" i="62"/>
  <c r="BF17" i="62"/>
  <c r="BM11" i="62"/>
  <c r="BM2" i="62"/>
  <c r="BN3" i="62"/>
  <c r="BV21" i="62"/>
  <c r="BV20" i="62" s="1"/>
  <c r="BV10" i="62"/>
  <c r="Z3" i="62"/>
  <c r="Y2" i="62"/>
  <c r="Y11" i="62"/>
  <c r="CR21" i="62"/>
  <c r="CR20" i="62" s="1"/>
  <c r="CR10" i="62"/>
  <c r="CQ10" i="62"/>
  <c r="CQ21" i="62"/>
  <c r="CQ20" i="62" s="1"/>
  <c r="AB26" i="62"/>
  <c r="BX3" i="62"/>
  <c r="BW11" i="62"/>
  <c r="BW2" i="62"/>
  <c r="BU21" i="62"/>
  <c r="BU20" i="62" s="1"/>
  <c r="BU10" i="62"/>
  <c r="N21" i="62"/>
  <c r="N20" i="62" s="1"/>
  <c r="N10" i="62"/>
  <c r="AI3" i="62"/>
  <c r="AH2" i="62"/>
  <c r="AH11" i="62"/>
  <c r="CA16" i="62"/>
  <c r="BZ26" i="62"/>
  <c r="BZ17" i="62"/>
  <c r="CG11" i="62"/>
  <c r="CH3" i="62"/>
  <c r="CG2" i="62"/>
  <c r="CP10" i="62"/>
  <c r="CP21" i="62"/>
  <c r="CP20" i="62" s="1"/>
  <c r="AA2" i="17" l="1"/>
  <c r="AT11" i="62"/>
  <c r="AT2" i="62"/>
  <c r="AU3" i="62"/>
  <c r="AS21" i="62"/>
  <c r="AS20" i="62" s="1"/>
  <c r="AS10" i="62"/>
  <c r="O2" i="62"/>
  <c r="O11" i="62"/>
  <c r="P3" i="62"/>
  <c r="D21" i="62"/>
  <c r="D20" i="62" s="1"/>
  <c r="D10" i="62"/>
  <c r="F11" i="62"/>
  <c r="G3" i="62"/>
  <c r="F2" i="62"/>
  <c r="CG21" i="62"/>
  <c r="CG20" i="62" s="1"/>
  <c r="CG10" i="62"/>
  <c r="AJ3" i="62"/>
  <c r="AI2" i="62"/>
  <c r="AI11" i="62"/>
  <c r="E21" i="62"/>
  <c r="E20" i="62" s="1"/>
  <c r="E10" i="62"/>
  <c r="AA3" i="62"/>
  <c r="Z2" i="62"/>
  <c r="Z11" i="62"/>
  <c r="Y10" i="62"/>
  <c r="Y21" i="62"/>
  <c r="Y20" i="62" s="1"/>
  <c r="CS21" i="62"/>
  <c r="CS20" i="62" s="1"/>
  <c r="CS10" i="62"/>
  <c r="BB21" i="62"/>
  <c r="BB20" i="62" s="1"/>
  <c r="BB10" i="62"/>
  <c r="CH11" i="62"/>
  <c r="CI3" i="62"/>
  <c r="CH2" i="62"/>
  <c r="BC2" i="62"/>
  <c r="BD3" i="62"/>
  <c r="BC11" i="62"/>
  <c r="BX11" i="62"/>
  <c r="BX2" i="62"/>
  <c r="BY3" i="62"/>
  <c r="BN2" i="62"/>
  <c r="BO3" i="62"/>
  <c r="BN11" i="62"/>
  <c r="AH21" i="62"/>
  <c r="AH20" i="62" s="1"/>
  <c r="AH10" i="62"/>
  <c r="BW21" i="62"/>
  <c r="BW20" i="62" s="1"/>
  <c r="BW10" i="62"/>
  <c r="BM10" i="62"/>
  <c r="BM21" i="62"/>
  <c r="BM20" i="62" s="1"/>
  <c r="AU11" i="62" l="1"/>
  <c r="AU2" i="62"/>
  <c r="P2" i="62"/>
  <c r="P11" i="62"/>
  <c r="Q3" i="62"/>
  <c r="O21" i="62"/>
  <c r="O20" i="62" s="1"/>
  <c r="O10" i="62"/>
  <c r="AT10" i="62"/>
  <c r="AT21" i="62"/>
  <c r="AT20" i="62" s="1"/>
  <c r="AK3" i="62"/>
  <c r="AJ2" i="62"/>
  <c r="AJ11" i="62"/>
  <c r="AI21" i="62"/>
  <c r="AI20" i="62" s="1"/>
  <c r="AI10" i="62"/>
  <c r="BN21" i="62"/>
  <c r="BN20" i="62" s="1"/>
  <c r="BN10" i="62"/>
  <c r="BC21" i="62"/>
  <c r="BC20" i="62" s="1"/>
  <c r="BC10" i="62"/>
  <c r="AA2" i="62"/>
  <c r="AA11" i="62"/>
  <c r="Z10" i="62"/>
  <c r="Z21" i="62"/>
  <c r="Z20" i="62" s="1"/>
  <c r="BX10" i="62"/>
  <c r="BX21" i="62"/>
  <c r="BX20" i="62" s="1"/>
  <c r="BO2" i="62"/>
  <c r="BO11" i="62"/>
  <c r="BE3" i="62"/>
  <c r="BD11" i="62"/>
  <c r="BD2" i="62"/>
  <c r="G2" i="62"/>
  <c r="G11" i="62"/>
  <c r="BY11" i="62"/>
  <c r="BY2" i="62"/>
  <c r="CI11" i="62"/>
  <c r="CI2" i="62"/>
  <c r="CH21" i="62"/>
  <c r="CH20" i="62" s="1"/>
  <c r="CH10" i="62"/>
  <c r="F21" i="62"/>
  <c r="F20" i="62" s="1"/>
  <c r="F10" i="62"/>
  <c r="P21" i="62" l="1"/>
  <c r="P20" i="62" s="1"/>
  <c r="P10" i="62"/>
  <c r="Q11" i="62"/>
  <c r="Q2" i="62"/>
  <c r="AU21" i="62"/>
  <c r="AU20" i="62" s="1"/>
  <c r="AU10" i="62"/>
  <c r="G21" i="62"/>
  <c r="G20" i="62" s="1"/>
  <c r="G10" i="62"/>
  <c r="BD21" i="62"/>
  <c r="BD20" i="62" s="1"/>
  <c r="BD10" i="62"/>
  <c r="CI21" i="62"/>
  <c r="CI20" i="62" s="1"/>
  <c r="CI10" i="62"/>
  <c r="BO21" i="62"/>
  <c r="BO20" i="62" s="1"/>
  <c r="BO10" i="62"/>
  <c r="AA21" i="62"/>
  <c r="AA20" i="62" s="1"/>
  <c r="AA10" i="62"/>
  <c r="AJ10" i="62"/>
  <c r="AJ21" i="62"/>
  <c r="AJ20" i="62" s="1"/>
  <c r="BE11" i="62"/>
  <c r="BE2" i="62"/>
  <c r="BY10" i="62"/>
  <c r="BY21" i="62"/>
  <c r="BY20" i="62" s="1"/>
  <c r="AK2" i="62"/>
  <c r="AK11" i="62"/>
  <c r="Q21" i="62" l="1"/>
  <c r="Q20" i="62" s="1"/>
  <c r="Q10" i="62"/>
  <c r="BE21" i="62"/>
  <c r="BE20" i="62" s="1"/>
  <c r="BE10" i="62"/>
  <c r="AK10" i="62"/>
  <c r="AK21" i="62"/>
  <c r="AK20" i="6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Arruda (Savoy)</author>
  </authors>
  <commentList>
    <comment ref="B13" authorId="0" shapeId="0" xr:uid="{AE986FB9-4BBD-4010-BF48-E48C43B74F50}">
      <text>
        <r>
          <rPr>
            <b/>
            <sz val="9"/>
            <color indexed="81"/>
            <rFont val="Segoe UI"/>
            <family val="2"/>
          </rPr>
          <t>Carlos Arruda (Savoy):</t>
        </r>
        <r>
          <rPr>
            <sz val="9"/>
            <color indexed="81"/>
            <rFont val="Segoe UI"/>
            <family val="2"/>
          </rPr>
          <t xml:space="preserve">
Atraso do S.A Gliter / Tpa Colorida</t>
        </r>
      </text>
    </comment>
    <comment ref="C13" authorId="0" shapeId="0" xr:uid="{5BFC89E5-93A2-4A0C-B5A7-C6BA8D2C4411}">
      <text>
        <r>
          <rPr>
            <b/>
            <sz val="9"/>
            <color indexed="81"/>
            <rFont val="Segoe UI"/>
            <family val="2"/>
          </rPr>
          <t>Carlos Arruda (Savoy):</t>
        </r>
        <r>
          <rPr>
            <sz val="9"/>
            <color indexed="81"/>
            <rFont val="Segoe UI"/>
            <family val="2"/>
          </rPr>
          <t xml:space="preserve">
Atraso do S.A Gliter / Tpa Colorida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D77E95-3465-437A-B000-34F7DFAB0655}" keepAlive="1" name="Consulta - Sheet1" description="Conexão com a consulta 'Sheet1' na pasta de trabalho." type="5" refreshedVersion="7" background="1" saveData="1">
    <dbPr connection="Provider=Microsoft.Mashup.OleDb.1;Data Source=$Workbook$;Location=Sheet1;Extended Properties=&quot;&quot;" command="SELECT * FROM [Sheet1]"/>
  </connection>
  <connection id="2" xr16:uid="{770781EC-DEEA-45F0-B02C-33D7A5FEC061}" keepAlive="1" name="Consulta - Sheet1 (2)" description="Conexão com a consulta 'Sheet1 (2)' na pasta de trabalho." type="5" refreshedVersion="7" background="1" saveData="1">
    <dbPr connection="Provider=Microsoft.Mashup.OleDb.1;Data Source=$Workbook$;Location=&quot;Sheet1 (2)&quot;;Extended Properties=&quot;&quot;" command="SELECT * FROM [Sheet1 (2)]"/>
  </connection>
</connections>
</file>

<file path=xl/sharedStrings.xml><?xml version="1.0" encoding="utf-8"?>
<sst xmlns="http://schemas.openxmlformats.org/spreadsheetml/2006/main" count="91944" uniqueCount="14500">
  <si>
    <t>Bulk Envase Linha 01</t>
  </si>
  <si>
    <t>Nº ORDEM</t>
  </si>
  <si>
    <t>QTD (KG)</t>
  </si>
  <si>
    <t xml:space="preserve">CÓDIGO </t>
  </si>
  <si>
    <t>DESCRIÇÃO S.A.</t>
  </si>
  <si>
    <t>DATA ENVASE</t>
  </si>
  <si>
    <t>STATUS</t>
  </si>
  <si>
    <t>CÓDIGO P.A.</t>
  </si>
  <si>
    <t>DESCRIÇÃO P.A.</t>
  </si>
  <si>
    <t>OBSERVAÇÃO</t>
  </si>
  <si>
    <t>Bulk Envase Linha 02</t>
  </si>
  <si>
    <t>Bulk Envase Linha 05</t>
  </si>
  <si>
    <t>24629-0</t>
  </si>
  <si>
    <t>RISQUE DGEL TOP COAT FIXADOR CL 9,5ML</t>
  </si>
  <si>
    <t>Lote</t>
  </si>
  <si>
    <t>QTD</t>
  </si>
  <si>
    <t>DB</t>
  </si>
  <si>
    <t>Dias Abertos</t>
  </si>
  <si>
    <t>Status Fab PCP</t>
  </si>
  <si>
    <t>Qtdade</t>
  </si>
  <si>
    <t>Descrição</t>
  </si>
  <si>
    <t>SA GEL BENTONE TFF TESTE</t>
  </si>
  <si>
    <t>SA BASE GEL STF</t>
  </si>
  <si>
    <t>SA S.52 SOL PIG AMARELO CI 19140 15% STF</t>
  </si>
  <si>
    <t>SA S.69 SOL PIG VM CI 15850 15% STF</t>
  </si>
  <si>
    <t>Material</t>
  </si>
  <si>
    <t>Depósito</t>
  </si>
  <si>
    <t>Tipo de movimento</t>
  </si>
  <si>
    <t>Quantidade</t>
  </si>
  <si>
    <t>UM básica</t>
  </si>
  <si>
    <t>Data de lançamento</t>
  </si>
  <si>
    <t>Ordem</t>
  </si>
  <si>
    <t>Data do vencimento</t>
  </si>
  <si>
    <t>Fornecedor</t>
  </si>
  <si>
    <t>Hora do registro</t>
  </si>
  <si>
    <t>Data de entrada</t>
  </si>
  <si>
    <t>Texto breve de material</t>
  </si>
  <si>
    <t>SA S.54 SOL PIG BRUN CI 77491 15% STF</t>
  </si>
  <si>
    <t>SA S.59 SOL PIG ROUGE CI 15850 15% STF</t>
  </si>
  <si>
    <t>SA S.60 SOL PIG CERISE CI 15865 15% STF</t>
  </si>
  <si>
    <t>SA S.62 SOLU PIG RUBIS CI 15880 15% STF</t>
  </si>
  <si>
    <t>SA S.63 SOL PIG PRETO CI 77266 15% STF</t>
  </si>
  <si>
    <t>SA S.65 SOL PIG AZUL CI 77510 15% STF</t>
  </si>
  <si>
    <t>SA S.67 SOL PIG VM CI 15850 15% STF</t>
  </si>
  <si>
    <t>SA VERNIZ STF</t>
  </si>
  <si>
    <t>CÓDIGO</t>
  </si>
  <si>
    <t>24619-0</t>
  </si>
  <si>
    <t>RISQUE ESM DGEL CREM HIBISCO RS CL 9,5ML</t>
  </si>
  <si>
    <t>24624-0</t>
  </si>
  <si>
    <t>RISQUE ESM DGEL CREM VINHO BORDO CL9,5ML</t>
  </si>
  <si>
    <t>24625-0</t>
  </si>
  <si>
    <t>24622-0</t>
  </si>
  <si>
    <t>24610-0</t>
  </si>
  <si>
    <t>24611-0</t>
  </si>
  <si>
    <t>RISQUE ESM DGEL MET BCO CAMAFEU CL 9,5ML</t>
  </si>
  <si>
    <t>24612-0</t>
  </si>
  <si>
    <t>RISQUE ESM DGEL CREM NOZ MOSCAD CL 9,5ML</t>
  </si>
  <si>
    <t>24616-0</t>
  </si>
  <si>
    <t>RISQUE ESM DGEL CREM LAVAND FRA CL 9,5ML</t>
  </si>
  <si>
    <t>Doc.material</t>
  </si>
  <si>
    <t>SA SOLUCAO ACIDO MALICO 10%</t>
  </si>
  <si>
    <t/>
  </si>
  <si>
    <t>-</t>
  </si>
  <si>
    <t>26031-0</t>
  </si>
  <si>
    <t>RISQUE BIO BASE COUVE KALE 9ML</t>
  </si>
  <si>
    <t>26034-0</t>
  </si>
  <si>
    <t>RISQUE BIO PIMENTA CAIENA 9ML</t>
  </si>
  <si>
    <t>SA SOLUCAO CORANTE D&amp;C VIOLET</t>
  </si>
  <si>
    <t>Bulk Envase Linha 03</t>
  </si>
  <si>
    <t>Status</t>
  </si>
  <si>
    <t>SA BASE GEL STF 19</t>
  </si>
  <si>
    <t>QTD (UND)</t>
  </si>
  <si>
    <t>SA S.51 SOL PIG BRANCO CI 77891 40% BR</t>
  </si>
  <si>
    <t>8964-8</t>
  </si>
  <si>
    <t>13788-7</t>
  </si>
  <si>
    <t>27126-0</t>
  </si>
  <si>
    <t>25981-0</t>
  </si>
  <si>
    <t>27209-0</t>
  </si>
  <si>
    <t>27210-0</t>
  </si>
  <si>
    <t>19413-2</t>
  </si>
  <si>
    <t>2005</t>
  </si>
  <si>
    <t>101</t>
  </si>
  <si>
    <t>KG</t>
  </si>
  <si>
    <t>CX</t>
  </si>
  <si>
    <t>UN</t>
  </si>
  <si>
    <t>17111-6</t>
  </si>
  <si>
    <t>MONANGE DES ANTI HIDR INTEN 12X90G NVF</t>
  </si>
  <si>
    <t>2000</t>
  </si>
  <si>
    <t>8824-4</t>
  </si>
  <si>
    <t>8754-4</t>
  </si>
  <si>
    <t>19417-2</t>
  </si>
  <si>
    <t>27125-0</t>
  </si>
  <si>
    <t>8807-5</t>
  </si>
  <si>
    <t>SA FR GEL NYLOOKS 240G PET</t>
  </si>
  <si>
    <t>SA HASTE TPA RISQUE ESM 8ML</t>
  </si>
  <si>
    <t>SA RISQUE ESM CREM GRAO DE ARROZ NF</t>
  </si>
  <si>
    <t>SA TPA MONT RISQUE 100% ESM BRANCA 8ML</t>
  </si>
  <si>
    <t>8815-4</t>
  </si>
  <si>
    <t>25506-0</t>
  </si>
  <si>
    <t>8814-4</t>
  </si>
  <si>
    <t>8780-3</t>
  </si>
  <si>
    <t>DGEL</t>
  </si>
  <si>
    <t>SA S.50 SOL PIG PRETO CI 77266 15% STF B</t>
  </si>
  <si>
    <t>SA S.55 SOL PIG AZUL CI 77510 15% STF BR</t>
  </si>
  <si>
    <t>SA RISQUE ESM CREM NOZ MOSCADA</t>
  </si>
  <si>
    <t>SA TPA QUEBRA BICO AGUA OXIGENADA</t>
  </si>
  <si>
    <t>Esgotar Bulk</t>
  </si>
  <si>
    <t>SA TPA DOURADA OLEO PAIXAO</t>
  </si>
  <si>
    <t>SA WELLA KOLESTON AOX 6% HEMERA</t>
  </si>
  <si>
    <t>SA KOL TRAT GLOSS INTENSO 40ML ENV HM</t>
  </si>
  <si>
    <t>2009</t>
  </si>
  <si>
    <t>SA PT BOZZANO GEL FIXADOR 300G</t>
  </si>
  <si>
    <t>SA TPA RISQUE 100% ESM BRANCO PEROL 8ML</t>
  </si>
  <si>
    <t>SA RISQUE ESM CREM LAGRIMAS DE VENUS NF</t>
  </si>
  <si>
    <t>SA RISQUE ESM CREM ENERGIA NF</t>
  </si>
  <si>
    <t>SA RISQUE ESM CREM TAMARA</t>
  </si>
  <si>
    <t>SA RISQUE ESMALTE NAT RENDA</t>
  </si>
  <si>
    <t>SA RISQUE ESM CINT CRISTAL NF</t>
  </si>
  <si>
    <t>SA RISQUE ESM CINTILANTE PLATINO STF</t>
  </si>
  <si>
    <t>SA SOLU LAURIL ETER SULFATO DE SODIO</t>
  </si>
  <si>
    <t>SA TPA HID MONANGE ESS FL LAV</t>
  </si>
  <si>
    <t>SA S.53 SOL PIG RUBIS CI 15880 18% STF</t>
  </si>
  <si>
    <t>SA RISQUE ESM CREM CAPPUCCINO</t>
  </si>
  <si>
    <t>SA RISQUE ESM CREM LEO MANDOU FLORES NF</t>
  </si>
  <si>
    <t>SA RISQUE ESM CREM PRETO SEPIA NF</t>
  </si>
  <si>
    <t>SA RISQUE ESM EFT GLIT MIL PURPURINAS</t>
  </si>
  <si>
    <t>SA TPA VERMELHA HIDRATANTE TENTADORA</t>
  </si>
  <si>
    <t>432808</t>
  </si>
  <si>
    <t>432817</t>
  </si>
  <si>
    <t>432809</t>
  </si>
  <si>
    <t>442278</t>
  </si>
  <si>
    <t>462937</t>
  </si>
  <si>
    <t>432815</t>
  </si>
  <si>
    <t>Centro</t>
  </si>
  <si>
    <t>432810</t>
  </si>
  <si>
    <t>442276</t>
  </si>
  <si>
    <t>SA TPA AZUL HIDRATANTE INSPIRADORA</t>
  </si>
  <si>
    <t>SA RISQUE DG ESM CREM PODER QUE FLORESCE</t>
  </si>
  <si>
    <t>SA RISQUE DG ESM CREM VEJO FLORES EM MIM</t>
  </si>
  <si>
    <t>RISQUE ESM N RENDA CL 8ML BI NVL</t>
  </si>
  <si>
    <t>SA RISQUE CARE SECANTE EXPRESS</t>
  </si>
  <si>
    <t>28758-0</t>
  </si>
  <si>
    <t>RISQUE ESM DGEL CREM PODER QUE FLO 9 5ML</t>
  </si>
  <si>
    <t>28759-0</t>
  </si>
  <si>
    <t>RISQUE ESM DGEL CREM VEJO FLOR MIM 9 5ML</t>
  </si>
  <si>
    <t>431810</t>
  </si>
  <si>
    <t>442274</t>
  </si>
  <si>
    <t>442280</t>
  </si>
  <si>
    <t>442374</t>
  </si>
  <si>
    <t>432555</t>
  </si>
  <si>
    <t>432818</t>
  </si>
  <si>
    <t>SA RISQUE CARE SERUM HIDRATANTE</t>
  </si>
  <si>
    <t>SA FR BIOCOLOR AOX 30V 50ML SERIG SNC</t>
  </si>
  <si>
    <t>SA RISQUE ESM CREM CHIK POP</t>
  </si>
  <si>
    <t>SA RISQUE ESM CREM A.MAR</t>
  </si>
  <si>
    <t>SA TPA MONANGE SH COND T</t>
  </si>
  <si>
    <t>440366</t>
  </si>
  <si>
    <t>SA S.57 SOL LARANJA CI 15985 15% STF BR</t>
  </si>
  <si>
    <t>8828-4</t>
  </si>
  <si>
    <t>RISQUE ESM CINT MINI SAIA CL 8ML BI</t>
  </si>
  <si>
    <t>8792-3</t>
  </si>
  <si>
    <t>RISQUE ESM CR NUDE CL 8ML BI</t>
  </si>
  <si>
    <t>SA EMULSAO REV BIOCOLOR COLR CR 30VOL</t>
  </si>
  <si>
    <t>SA FR MONANGE SH COND LISOS BRIL 325ML</t>
  </si>
  <si>
    <t>SA RISQUE ESM CREM REBU NF</t>
  </si>
  <si>
    <t>Utilização livre</t>
  </si>
  <si>
    <t>Estoque em trânsito</t>
  </si>
  <si>
    <t>Em ctrl.qualidade</t>
  </si>
  <si>
    <t>Estq.não disponível</t>
  </si>
  <si>
    <t>Bloqueado</t>
  </si>
  <si>
    <t>Trânsito e TE</t>
  </si>
  <si>
    <t>Nº material antigo</t>
  </si>
  <si>
    <t>Devoluções</t>
  </si>
  <si>
    <t>T24D0543</t>
  </si>
  <si>
    <t>8936-4</t>
  </si>
  <si>
    <t>RISQUE ESM CINT CRISTAL BL 8ML BI</t>
  </si>
  <si>
    <t>8934-4</t>
  </si>
  <si>
    <t>RISQUE ESM CINT PEROLA BL 8ML BI</t>
  </si>
  <si>
    <t>8871-4</t>
  </si>
  <si>
    <t>RISQUE ESM CR BIANCO PURISSI BL 8ML BI</t>
  </si>
  <si>
    <t>RISQUE ESM CR BIANCO PURISSI CL 8ML BI</t>
  </si>
  <si>
    <t>16214-3</t>
  </si>
  <si>
    <t>RISQUE ESM CR CAPPUCCINO BL 8ML BI</t>
  </si>
  <si>
    <t>8903-4</t>
  </si>
  <si>
    <t>RISQUE ESM CR NUDE BL 8ML BI</t>
  </si>
  <si>
    <t>SA HASTE MONTADA TPA RISQUE ESM 8ML</t>
  </si>
  <si>
    <t>SA RISQUE ESMALTE CREM BIANCO PURISSIMO</t>
  </si>
  <si>
    <t>SA RISQUE ESMALTE NAT RENDINHA</t>
  </si>
  <si>
    <t>RISQUE ESM N MELISSA CL 8ML BI</t>
  </si>
  <si>
    <t>RISQUE ESM CINT PEROLA CL 8ML BI</t>
  </si>
  <si>
    <t>25442-0</t>
  </si>
  <si>
    <t>RISQUE ESM CREM CHIK POP BL 8ML</t>
  </si>
  <si>
    <t>25436-0</t>
  </si>
  <si>
    <t>RISQUE ESM CREM CHIK POP CL 8ML</t>
  </si>
  <si>
    <t>SA RISQUE ESMALTE CREM PARIS</t>
  </si>
  <si>
    <t>19412-2</t>
  </si>
  <si>
    <t>RISQUE ESM CR LAGRIMAS VENUS BL 8ML BI</t>
  </si>
  <si>
    <t>8902-4</t>
  </si>
  <si>
    <t>RISQUE ESM CR LOVE BL 8ML BI</t>
  </si>
  <si>
    <t>19414-2</t>
  </si>
  <si>
    <t>RISQUE ESM CR GRAO ARROZ CL 8ML BI</t>
  </si>
  <si>
    <t>408130</t>
  </si>
  <si>
    <t>458538</t>
  </si>
  <si>
    <t>449047</t>
  </si>
  <si>
    <t>460943</t>
  </si>
  <si>
    <t>454867</t>
  </si>
  <si>
    <t>432557</t>
  </si>
  <si>
    <t>432558</t>
  </si>
  <si>
    <t>462323</t>
  </si>
  <si>
    <t>432816</t>
  </si>
  <si>
    <t>460937</t>
  </si>
  <si>
    <t>466495</t>
  </si>
  <si>
    <t>432556</t>
  </si>
  <si>
    <t>460933</t>
  </si>
  <si>
    <t>462203</t>
  </si>
  <si>
    <t>457283</t>
  </si>
  <si>
    <t>460964</t>
  </si>
  <si>
    <t>462838</t>
  </si>
  <si>
    <t>465351</t>
  </si>
  <si>
    <t>SA FR PAIXAO OLEO AMEND C AVELA 100ML</t>
  </si>
  <si>
    <t>453713</t>
  </si>
  <si>
    <t>459804</t>
  </si>
  <si>
    <t>460931</t>
  </si>
  <si>
    <t>460951</t>
  </si>
  <si>
    <t>464790</t>
  </si>
  <si>
    <t>466489</t>
  </si>
  <si>
    <t>467602</t>
  </si>
  <si>
    <t>458536</t>
  </si>
  <si>
    <t>SA FR AGUA OXIGENADA D44 70ML SNC</t>
  </si>
  <si>
    <t>455537</t>
  </si>
  <si>
    <t>SA FR HIDR MONANGE BRANCO 200ML NV</t>
  </si>
  <si>
    <t>460938</t>
  </si>
  <si>
    <t>8918-5</t>
  </si>
  <si>
    <t>RISQUE ESM N RENDA BL 8ML BI NVL</t>
  </si>
  <si>
    <t>SOMA</t>
  </si>
  <si>
    <t>Rótulos de Linha</t>
  </si>
  <si>
    <t>(vazio)</t>
  </si>
  <si>
    <t>Total Geral</t>
  </si>
  <si>
    <t>Soma de SOMA</t>
  </si>
  <si>
    <t>23237-1</t>
  </si>
  <si>
    <t>RISQUE ESM CR LAVANDA ALMA BL 8ML BI</t>
  </si>
  <si>
    <t>8891-3</t>
  </si>
  <si>
    <t>RISQUE ESM CR ROSE BOM BL 8ML BI</t>
  </si>
  <si>
    <t>RISQUE ESM MET GOTA ANJOS CL 8ML BI</t>
  </si>
  <si>
    <t>SA RISQUE ESM EFT GLIT GRAN ROSE</t>
  </si>
  <si>
    <t>SA RISQUE ESM CR NINFA NB</t>
  </si>
  <si>
    <t>SA RISQUE ESM CREM BELA E PODEROSA NF</t>
  </si>
  <si>
    <t>16220-4</t>
  </si>
  <si>
    <t>RISQUE ESM CR BALI BL 8ML BI</t>
  </si>
  <si>
    <t>8909-3</t>
  </si>
  <si>
    <t>RISQUE ESM CR PRETO SEPIA BL 8ML BI</t>
  </si>
  <si>
    <t>21949-2</t>
  </si>
  <si>
    <t>RISQUE ESM EF GLIT MIL PURPURI BL 8ML BI</t>
  </si>
  <si>
    <t>SA RISQ ESM MET BRANCO CAMAFEU</t>
  </si>
  <si>
    <t>8827-4</t>
  </si>
  <si>
    <t>RISQUE ESM MET RUBI CL 8ML BI</t>
  </si>
  <si>
    <t>8937-4</t>
  </si>
  <si>
    <t>RISQUE ESM MET RUBI BL 8ML BI</t>
  </si>
  <si>
    <t>8879-4</t>
  </si>
  <si>
    <t>RISQUE ESM CR LICOR BL 8ML BI</t>
  </si>
  <si>
    <t>460982</t>
  </si>
  <si>
    <t>SA FR MONANGE SAB LIQ EXT D OLIVA 240ML</t>
  </si>
  <si>
    <t>SA RISQUE ESM DGEL GIN &amp; SUNSET NB</t>
  </si>
  <si>
    <t>SA RISQ ESM CREM VERMELHO CEREJA</t>
  </si>
  <si>
    <t>SA RISQUE ESM CREM PRETO CAVIAR</t>
  </si>
  <si>
    <t>SA RISQUE ESM CREM MELISSA NO</t>
  </si>
  <si>
    <t>SA RISQUE ESMALTE NATURAL CHA BRANCO</t>
  </si>
  <si>
    <t>460948</t>
  </si>
  <si>
    <t>ATUALIZAR</t>
  </si>
  <si>
    <t>RISQUE ESM N CONDESSA CL 8ML BI</t>
  </si>
  <si>
    <t>432408</t>
  </si>
  <si>
    <t>SA FR PAIXAO OLEO IRRESISTIVEL 200ML</t>
  </si>
  <si>
    <t>L01</t>
  </si>
  <si>
    <t>L02</t>
  </si>
  <si>
    <t>L03</t>
  </si>
  <si>
    <t>L05</t>
  </si>
  <si>
    <t>8933-4</t>
  </si>
  <si>
    <t>RISQUE ESM CINT PLATINO BL 8ML BI</t>
  </si>
  <si>
    <t>RISQUE ESM CR LAGRIMAS VENUS CL 8ML BI</t>
  </si>
  <si>
    <t>17444-3</t>
  </si>
  <si>
    <t>RISQUE ESM MET OURO NUDE BL 8ML BI</t>
  </si>
  <si>
    <t>8925-4</t>
  </si>
  <si>
    <t>RISQUE ESM N MELISSA BL 8ML BI</t>
  </si>
  <si>
    <t>8897-3</t>
  </si>
  <si>
    <t>RISQUE ESM CR ENERGIA BL 8ML BI</t>
  </si>
  <si>
    <t>8922-4</t>
  </si>
  <si>
    <t>RISQUE ESM N DUNA BL 8ML BI</t>
  </si>
  <si>
    <t>SA RISQUE CARE BASE E COBERTURA FOSCA</t>
  </si>
  <si>
    <t>SA RISQUE ESM CREM DESEJO NF</t>
  </si>
  <si>
    <t>BL</t>
  </si>
  <si>
    <t>SA RISQUE ESM CREM NUDE NF</t>
  </si>
  <si>
    <t>SA RISQUE ESM CREM EU SOU ESSE GLAMOUR T</t>
  </si>
  <si>
    <t>SA RISQUE ESM CREM SOL LARANJA ANIMA</t>
  </si>
  <si>
    <t>421093</t>
  </si>
  <si>
    <t>460952</t>
  </si>
  <si>
    <t>SA RISQUE ESM CINTILANTE PEROLA STF</t>
  </si>
  <si>
    <t>SA RISQUE DG ESM CREM MEU MUNDO ENCANT</t>
  </si>
  <si>
    <t>SA RISQUE DG TC MISTERIO DAS BORBOLETAS</t>
  </si>
  <si>
    <t>SA RISQUE DGEL TC INTUICAO E MAGIA</t>
  </si>
  <si>
    <t>SA RISQUE DGEL TC DANCA DAS FADAS</t>
  </si>
  <si>
    <t>SA BIOCOLOR AGUA OXIG 45ML FR NF</t>
  </si>
  <si>
    <t>SA RISQUE ESM NATURAL INCOLOR STF</t>
  </si>
  <si>
    <t>28763-0</t>
  </si>
  <si>
    <t>RISQUE ESM DGEL TC DANCA DAS FADAS 9 5ML</t>
  </si>
  <si>
    <t>CL</t>
  </si>
  <si>
    <t>RISQUE ESM DGEL SEDA LILAS 9,5ML</t>
  </si>
  <si>
    <t>SA RISQUE DIAMOND GEL T COAT EFE  PAETE</t>
  </si>
  <si>
    <t>SA RISQUE TOP COAT FIXADOR NF</t>
  </si>
  <si>
    <t>SA RISQUE BIO ESMALTE CREM GRAO DE AREIA</t>
  </si>
  <si>
    <t>SA RISQUE BIO ESMALTE CREMOSO ACAI</t>
  </si>
  <si>
    <t>SA RISQUE BIO ESM CREM ROSA HIMALAIA</t>
  </si>
  <si>
    <t>SA RISQUE BIO BASE COUVE KALE</t>
  </si>
  <si>
    <t>RISQUE DG TOP COAT EFEITO CRISTAL 9,5ML</t>
  </si>
  <si>
    <t>RISQUE DG TOP COAT EFEITO PAETE 9,5ML</t>
  </si>
  <si>
    <t>SA RISQUE ESM MET ESTRELA DA FESTA</t>
  </si>
  <si>
    <t>SA RISQUE ESM CREM PURO LUXO</t>
  </si>
  <si>
    <t>SA RISQUE ESM CREM DESFILANDO EM MILAO</t>
  </si>
  <si>
    <t>SA RISQUE ESM CREM LOOK FASHIONISTA</t>
  </si>
  <si>
    <t>460545</t>
  </si>
  <si>
    <t>SA BIOCOLOR MASCARA TRAT ENV 10G MINI</t>
  </si>
  <si>
    <t>SA RISQUE ESM CREM HIBISCO ROSA</t>
  </si>
  <si>
    <t xml:space="preserve">Nº ORDEM </t>
  </si>
  <si>
    <t xml:space="preserve">LOTE </t>
  </si>
  <si>
    <t xml:space="preserve">Nº ORDEM  </t>
  </si>
  <si>
    <t xml:space="preserve">LOTE  </t>
  </si>
  <si>
    <t xml:space="preserve">Nº ORDEM   </t>
  </si>
  <si>
    <t xml:space="preserve">LOTE   </t>
  </si>
  <si>
    <t xml:space="preserve">Nº ORDEM    </t>
  </si>
  <si>
    <t xml:space="preserve">LOTE    </t>
  </si>
  <si>
    <t>APONTADO</t>
  </si>
  <si>
    <t>465356</t>
  </si>
  <si>
    <t>466493</t>
  </si>
  <si>
    <t>SA FR MONANGE SH COND BOOST CRESC 325ML</t>
  </si>
  <si>
    <t>431811</t>
  </si>
  <si>
    <t>SA TPA BOZZANO GEL FIXADOR 300G</t>
  </si>
  <si>
    <t>26033-0</t>
  </si>
  <si>
    <t>RISQUE BIO GRAO DE AREIA 9ML</t>
  </si>
  <si>
    <t>26040-0</t>
  </si>
  <si>
    <t>RISQUE BIO ACAI 9ML</t>
  </si>
  <si>
    <t>SA RISQUE ESM CREM AZULIVRE MENTE</t>
  </si>
  <si>
    <t>SA RISQUE ESM MET GOTA ANJOS</t>
  </si>
  <si>
    <t>SA RISQUE ESM MET OURO NUDE</t>
  </si>
  <si>
    <t>460940</t>
  </si>
  <si>
    <t xml:space="preserve"> Nº ORDEM</t>
  </si>
  <si>
    <t xml:space="preserve"> LOTE</t>
  </si>
  <si>
    <t xml:space="preserve"> Nº ORDEM </t>
  </si>
  <si>
    <t xml:space="preserve"> LOTE </t>
  </si>
  <si>
    <t xml:space="preserve"> Nº ORDEM  </t>
  </si>
  <si>
    <t xml:space="preserve"> Lote  </t>
  </si>
  <si>
    <t xml:space="preserve">  Nº ORDEM  </t>
  </si>
  <si>
    <t xml:space="preserve"> Lote   </t>
  </si>
  <si>
    <t>29291-0</t>
  </si>
  <si>
    <t>RISQUE ESM EF ONCA QUE HABI EM MIM 8MLCL</t>
  </si>
  <si>
    <t>6005</t>
  </si>
  <si>
    <t>107019300</t>
  </si>
  <si>
    <t>456483</t>
  </si>
  <si>
    <t>SA FR DES TRES M CLAS SPR 100ML IMPR NVE</t>
  </si>
  <si>
    <t>450413</t>
  </si>
  <si>
    <t>456256</t>
  </si>
  <si>
    <t>460947</t>
  </si>
  <si>
    <t>465354</t>
  </si>
  <si>
    <t>466491</t>
  </si>
  <si>
    <t>SA FR MONANGE SH COND POS QUIMICA 325ML</t>
  </si>
  <si>
    <t>Data Fabricação</t>
  </si>
  <si>
    <t>Data fabricação</t>
  </si>
  <si>
    <t>28760-0</t>
  </si>
  <si>
    <t>RISQUE ESM DGEL CREM MEU MUNDO ENC 9 5ML</t>
  </si>
  <si>
    <t>RISQUE ESM DGEL LICOR DE CRANBERRY 9,5ML</t>
  </si>
  <si>
    <t>SA RISQUE ESM CREM ROXO SEM CRISE NB</t>
  </si>
  <si>
    <t>SA RISQUE ESM CREM ROSE BOMBOM NF</t>
  </si>
  <si>
    <t>SA RISQUE ESM CREM BEIJO NF</t>
  </si>
  <si>
    <t>19408-2</t>
  </si>
  <si>
    <t>RISQUE ESM MET GOTA ANJOS BL 8ML BI</t>
  </si>
  <si>
    <t>28761-0</t>
  </si>
  <si>
    <t>RISQUE ESM DGEL TC MISTERIO BRLETA 9 5ML</t>
  </si>
  <si>
    <t>23228-1</t>
  </si>
  <si>
    <t>RISQUE ESM CR AZULIVRE MENTE CL 8ML BI</t>
  </si>
  <si>
    <t>433912</t>
  </si>
  <si>
    <t>SA TPA FLIP TOP AZUL ESCURO NYLOOKS</t>
  </si>
  <si>
    <t>460934</t>
  </si>
  <si>
    <t>SA TPA VINHO HIDRATANTE FRAMBOESA</t>
  </si>
  <si>
    <t>460939</t>
  </si>
  <si>
    <t>438551</t>
  </si>
  <si>
    <t>456304</t>
  </si>
  <si>
    <t>SA TPA LUCRETIN LILAS NEUTRO</t>
  </si>
  <si>
    <t>460942</t>
  </si>
  <si>
    <t>26559-0</t>
  </si>
  <si>
    <t>RISQUE ESM EF CAPRICHA NO GLOW 8 ML CL</t>
  </si>
  <si>
    <t>26560-0</t>
  </si>
  <si>
    <t>RISQUE ESM EF CRAVEJADA GLITTER 8ML CL</t>
  </si>
  <si>
    <t>26561-0</t>
  </si>
  <si>
    <t>RISQUE ESM EF DONA DA FESTA 8ML CL</t>
  </si>
  <si>
    <t>26562-0</t>
  </si>
  <si>
    <t>RISQUE ESM EF CHEGA E ARRASA 8ML CL</t>
  </si>
  <si>
    <t>26563-0</t>
  </si>
  <si>
    <t>RISQUE ESM EF DE PAETE NA AVENIDA 8ML CL</t>
  </si>
  <si>
    <t>26564-0</t>
  </si>
  <si>
    <t>RISQUE ESM EF JA ACORDO DIVANDO 8ML CL</t>
  </si>
  <si>
    <t>Bulk em fabricação</t>
  </si>
  <si>
    <t>TIPO</t>
  </si>
  <si>
    <t>OBS</t>
  </si>
  <si>
    <t>QTD CL</t>
  </si>
  <si>
    <t>QTD BL</t>
  </si>
  <si>
    <t>QTD DGEL</t>
  </si>
  <si>
    <t>CHECK</t>
  </si>
  <si>
    <t>D+10</t>
  </si>
  <si>
    <t>SA RISQUE ESM CREM MENTA.LIZA NB</t>
  </si>
  <si>
    <t>RISQUE ESM DGEL GIN &amp; SUNSET CL 9,5ML</t>
  </si>
  <si>
    <t>SA RISQUE ESM CREM LOOK DIA GOOD VIBES</t>
  </si>
  <si>
    <t>SA RISQ ESM CR ANTES SOL MAL ILUMINADA</t>
  </si>
  <si>
    <t>SA RISQUE ESM CREM GUERREIRA ARCO IRI</t>
  </si>
  <si>
    <t>SA RISQUE ESM CREM TERRACOTA Q PROVOCA</t>
  </si>
  <si>
    <t>SA RISQUE ESM CREM MEUS SOUVENIRS NF</t>
  </si>
  <si>
    <t>SA RISQUE ESM CREM VERMELHO FELICIDADE</t>
  </si>
  <si>
    <t>SA RISQUE ESM CREM SE SOLTA NO BLUES NB</t>
  </si>
  <si>
    <t>SA RISQUE CARE COBERTURA BRILHANTE</t>
  </si>
  <si>
    <t>SA RISQUE CARE SEDA BASE</t>
  </si>
  <si>
    <t>SA RISQUE CARE BASE FORTALECEDORA NO</t>
  </si>
  <si>
    <t>DESC</t>
  </si>
  <si>
    <t>10781-4</t>
  </si>
  <si>
    <t>RISQUE ESM CR DOCE ORGULHO BL 8ML BI</t>
  </si>
  <si>
    <t>23235-1</t>
  </si>
  <si>
    <t>RISQUE ESM CR VIOLETRAZ O NOVO BL 8ML BI</t>
  </si>
  <si>
    <t>SAP</t>
  </si>
  <si>
    <t>SA RISQUE ESM GLITTER APRICHA NO GLOW</t>
  </si>
  <si>
    <t>SA RISQ ESM GLITTER CRAVEJADA NO GLITTER</t>
  </si>
  <si>
    <t>SA RISQUE ESM GLITTER DONA DA FESTA</t>
  </si>
  <si>
    <t>SA RISQUE ESM GLITTER CHEGA E ARRASA</t>
  </si>
  <si>
    <t>SA RISQUE ESM MET JA ACORDO DIVANDO</t>
  </si>
  <si>
    <t>27735-0</t>
  </si>
  <si>
    <t>RISQUE ESM DGEL CREM DESF EM MILAO 9 5ML</t>
  </si>
  <si>
    <t>27733-0</t>
  </si>
  <si>
    <t>RISQUE ESM DGEL CREM PURO LUXO 9 5ML</t>
  </si>
  <si>
    <t>27734-0</t>
  </si>
  <si>
    <t>RISQUE ESM DGEL CREM LOOK FASHION 9 5ML</t>
  </si>
  <si>
    <t>27732-0</t>
  </si>
  <si>
    <t>RISQUE ESM DGEL EF MET EST DA FEST 9 5ML</t>
  </si>
  <si>
    <t>27731-0</t>
  </si>
  <si>
    <t>RISQUE ESM DGEL N CHA BRANCO CL 9,5ML</t>
  </si>
  <si>
    <t>26614-0</t>
  </si>
  <si>
    <t>RISQUE ESM CREM ROXO SEM CRISE 8ML BL</t>
  </si>
  <si>
    <t>460932</t>
  </si>
  <si>
    <t>SA TPA ROXA HIDRATANTE IRRESISTIVEL</t>
  </si>
  <si>
    <t>463426</t>
  </si>
  <si>
    <t>SA COND MULTITRATAMENT WELLA SOFT CLR NI</t>
  </si>
  <si>
    <t>LINHA</t>
  </si>
  <si>
    <t>RISQUE ESM CR DESEJO CL 8ML BI</t>
  </si>
  <si>
    <t>FERT</t>
  </si>
  <si>
    <t>RISQUE CARE SEDA BASE CL 8ML</t>
  </si>
  <si>
    <t>460945</t>
  </si>
  <si>
    <t>460953</t>
  </si>
  <si>
    <t>460979</t>
  </si>
  <si>
    <t>460984</t>
  </si>
  <si>
    <t>SA TPA SAB E HIDR MONANGE DETOX</t>
  </si>
  <si>
    <t>462198</t>
  </si>
  <si>
    <t>SA KOLESTON REATIV COR TONS ESCUROS</t>
  </si>
  <si>
    <t>462322</t>
  </si>
  <si>
    <t>462681</t>
  </si>
  <si>
    <t>SA TPA MONT RISQUE VERDE BASE</t>
  </si>
  <si>
    <t>8874-4</t>
  </si>
  <si>
    <t>RISQUE ESM CR GABRIELA BL 8ML BI</t>
  </si>
  <si>
    <t>16210-3</t>
  </si>
  <si>
    <t>RISQUE ESM CR GRAO CAFE BL 8ML BI</t>
  </si>
  <si>
    <t>26615-0</t>
  </si>
  <si>
    <t>RISQUE ESM CREM MENTA.LIZA 8ML BL NV</t>
  </si>
  <si>
    <t>16219-4</t>
  </si>
  <si>
    <t>RISQUE ESM CR MALICIA BL 8ML BI</t>
  </si>
  <si>
    <t>23239-1</t>
  </si>
  <si>
    <t>RISQUE ESM CR SOL LARANJA ANIM BL 8ML BI</t>
  </si>
  <si>
    <t>8813-4</t>
  </si>
  <si>
    <t>RISQUE ESM N ANGELICA CL 8ML BI</t>
  </si>
  <si>
    <t>16211-3</t>
  </si>
  <si>
    <t>RISQUE ESM CR TURMALINA BL 8ML BI</t>
  </si>
  <si>
    <t>23248-1</t>
  </si>
  <si>
    <t>RISQUE ESM CR LINDA LEVE NUDE BL 8ML BI</t>
  </si>
  <si>
    <t>8893-4</t>
  </si>
  <si>
    <t>RISQUE ESM CR DESEJO BL 8ML BI</t>
  </si>
  <si>
    <t>RISQUE CARE COBERTURA BRILHANTE CL8ML</t>
  </si>
  <si>
    <t>13784-6</t>
  </si>
  <si>
    <t>RISQUE CARE COBERTURA BRILHANTE BL8ML</t>
  </si>
  <si>
    <t>23233-1</t>
  </si>
  <si>
    <t>RISQUE ESM CR SOL LARANJA ANIM CL 8ML BI</t>
  </si>
  <si>
    <t>RISQUE ESM DGEL CREM AMORA NEGRA CL9,5ML</t>
  </si>
  <si>
    <t>8901-4</t>
  </si>
  <si>
    <t>RISQUE ESM CR BEIJO BL 8ML BI</t>
  </si>
  <si>
    <t>8967-6</t>
  </si>
  <si>
    <t>RISQUE CARE SEDA BASE BL 8ML</t>
  </si>
  <si>
    <t>8962-7</t>
  </si>
  <si>
    <t>8969-7</t>
  </si>
  <si>
    <t>RISQUE CARE BASE FORTALECEDORA BL 8ML</t>
  </si>
  <si>
    <t>RISQUE CARE BASE FORTALECEDORA CL 8ML</t>
  </si>
  <si>
    <t>19409-2</t>
  </si>
  <si>
    <t>RISQUE ESM CR GRAO ARROZ BL 8ML BI</t>
  </si>
  <si>
    <t>20260-2</t>
  </si>
  <si>
    <t>RISQUE ESM CR LEO MANDOU FLR BL 8ML BI</t>
  </si>
  <si>
    <t>20263-2</t>
  </si>
  <si>
    <t>RISQUE ESM CR LEO MANDOU FLR CL 8ML BI</t>
  </si>
  <si>
    <t xml:space="preserve"> CÓDIGO P.A.</t>
  </si>
  <si>
    <t xml:space="preserve">CÓDIGO P.A. </t>
  </si>
  <si>
    <t xml:space="preserve"> CÓDIGO P.A. </t>
  </si>
  <si>
    <t>SA RISQUE DIAMOND GEL T COAT EFE CRISTAL</t>
  </si>
  <si>
    <t>Observação</t>
  </si>
  <si>
    <t>RISQUE CARE SECANTE EXPRESS CL 8ML</t>
  </si>
  <si>
    <t>25982-0</t>
  </si>
  <si>
    <t>RISQUE CARE SECANTE EXPRESS BL 8ML</t>
  </si>
  <si>
    <t>8759-4</t>
  </si>
  <si>
    <t>RISQUE ESM DGEL CREM VM CEREJA  CL 9,5ML</t>
  </si>
  <si>
    <t>RISQUE ESM CR GABRIELA CL 8ML BI</t>
  </si>
  <si>
    <t>QTD FERT</t>
  </si>
  <si>
    <t>OP JÁ ENVASE?</t>
  </si>
  <si>
    <t>RISQUE ESM DGEL EF MET GOLDEN DIVA 9 5ML</t>
  </si>
  <si>
    <t>456625</t>
  </si>
  <si>
    <t>SA FR DES SPRAY RASTRO DEC 90ML JEAN</t>
  </si>
  <si>
    <t>462683</t>
  </si>
  <si>
    <t>SA TPA MONT RISQUE LARANJA SECAN EXPRESS</t>
  </si>
  <si>
    <t>465358</t>
  </si>
  <si>
    <t>SA RISQUE ESM CREM ME DEIXA AMEIXA</t>
  </si>
  <si>
    <t>SA RISQUE ESM CREM CHOCOLIGHT</t>
  </si>
  <si>
    <t>SA RISQUE ESM CREM MARROMVILHOSO</t>
  </si>
  <si>
    <t>SA RISQUE ESM MET DOURA-ME S FOR CAPAZ</t>
  </si>
  <si>
    <t>SA RISQUE ESM MET PRATA NA LATA</t>
  </si>
  <si>
    <t>SA RISQUE ESM CREM CAIU DO CEU</t>
  </si>
  <si>
    <t>SA RISQUE ESM CREM JUJUVA</t>
  </si>
  <si>
    <t>SA RISQUE ESM CR CLIMA TENS ENTRE ROSAS</t>
  </si>
  <si>
    <t>SA RISQUE ESM CREM NUDEU TEMPO</t>
  </si>
  <si>
    <t>SA TPA RISQUE BC PEROLADO CM 8ML</t>
  </si>
  <si>
    <t>458695</t>
  </si>
  <si>
    <t>SA TPA MONT RISQUE BC PEROLADO CM 8ML</t>
  </si>
  <si>
    <t>458697</t>
  </si>
  <si>
    <t>SA TPA MONT RISQUE ROSE PEROLADO CM 8ML</t>
  </si>
  <si>
    <t>458699</t>
  </si>
  <si>
    <t>SA TPA MONT RISQUE VM PEROLADO CM 8ML</t>
  </si>
  <si>
    <t>464403</t>
  </si>
  <si>
    <t>SA TPA MONT RISQUE DOURADA 8ML</t>
  </si>
  <si>
    <t>451768</t>
  </si>
  <si>
    <t>SA TPA MONT RISQUE ESM AZUL SEM NC 8ML</t>
  </si>
  <si>
    <t>464069</t>
  </si>
  <si>
    <t>SA TPA MONT RISQUE FORA DA CAIXINHA</t>
  </si>
  <si>
    <t>HALB</t>
  </si>
  <si>
    <t>456486</t>
  </si>
  <si>
    <t>SA FR DES AVANCO ACTION SPR85ML IMPR NVE</t>
  </si>
  <si>
    <t>8885-4</t>
  </si>
  <si>
    <t>RISQUE ESM CR PO DE ARROZ BL 8ML BI</t>
  </si>
  <si>
    <t>W1</t>
  </si>
  <si>
    <t>1000</t>
  </si>
  <si>
    <t>23250-1</t>
  </si>
  <si>
    <t>RISQUE ESM CR TERRACOT PROVOCA BL 8ML BI</t>
  </si>
  <si>
    <t>24615-0</t>
  </si>
  <si>
    <t>RISQUE ESM DGEL CREM ESPUM ROSE CL 9,5ML</t>
  </si>
  <si>
    <t>431772</t>
  </si>
  <si>
    <t>SA TPA BIOCOLOR/FLUIDGEL COLOR 38G</t>
  </si>
  <si>
    <t>433909</t>
  </si>
  <si>
    <t>SA TPA FLIP TOP AZUL CLARO NYLOOKS</t>
  </si>
  <si>
    <t>433911</t>
  </si>
  <si>
    <t>SA TPA FLIP TOP VERDE NYLOOKS</t>
  </si>
  <si>
    <t>439634</t>
  </si>
  <si>
    <t>SA FR PRETO TONAL BIOCOLOR HOMEM GC</t>
  </si>
  <si>
    <t>439772</t>
  </si>
  <si>
    <t>SA TPA DES CONT AMOR VIDA/RASTRO VOLPI</t>
  </si>
  <si>
    <t>439773</t>
  </si>
  <si>
    <t>SA TPA DES CONTOURE VOLPI PRIM AMOR 85ML</t>
  </si>
  <si>
    <t>439774</t>
  </si>
  <si>
    <t>SA TPA DES CONTOURE VOLPI LEMBRANCA 85ML</t>
  </si>
  <si>
    <t>439798</t>
  </si>
  <si>
    <t>SA TPA DEO SPR TRES/AVANCO VOLPI 100ML</t>
  </si>
  <si>
    <t>453532</t>
  </si>
  <si>
    <t>SA FR ROSCA MARROM PP C&amp;B OLEO 110ML IP</t>
  </si>
  <si>
    <t>455535</t>
  </si>
  <si>
    <t>SA FR HIDR MONANGE BRANCO 400ML NV</t>
  </si>
  <si>
    <t>455541</t>
  </si>
  <si>
    <t>SA TPA HIDR MONANGE IOGURTE C AVEIA NV</t>
  </si>
  <si>
    <t>456305</t>
  </si>
  <si>
    <t>SA TPA LUCRETIN VERDE FRESH</t>
  </si>
  <si>
    <t>456306</t>
  </si>
  <si>
    <t>SA TPA LUCRETIN SALMAO HIDRATA</t>
  </si>
  <si>
    <t>457692</t>
  </si>
  <si>
    <t>SA LUCRETIN SAB LIQ FRESH KIT</t>
  </si>
  <si>
    <t>T24L0923</t>
  </si>
  <si>
    <t>460935</t>
  </si>
  <si>
    <t>SA TPA MARROM HIDRATANTE AVELA</t>
  </si>
  <si>
    <t>460936</t>
  </si>
  <si>
    <t>SA TPA ROSA HIDRATANTE BAUNILHA</t>
  </si>
  <si>
    <t>460941</t>
  </si>
  <si>
    <t>460944</t>
  </si>
  <si>
    <t>460949</t>
  </si>
  <si>
    <t>460950</t>
  </si>
  <si>
    <t>460965</t>
  </si>
  <si>
    <t>SA TPA HID MONANGE ESS FR VER</t>
  </si>
  <si>
    <t>460966</t>
  </si>
  <si>
    <t>SA TPA HID MONANGE INT PL EXT</t>
  </si>
  <si>
    <t>460968</t>
  </si>
  <si>
    <t>SA FR HID MONANGE INT PL EXT 200ML</t>
  </si>
  <si>
    <t>460972</t>
  </si>
  <si>
    <t>SA TPA HID MONANGE NT PL NOR</t>
  </si>
  <si>
    <t>460977</t>
  </si>
  <si>
    <t>SA FR HID MONANGE FIR Q10 C PL EXT 200ML</t>
  </si>
  <si>
    <t>T24G1411</t>
  </si>
  <si>
    <t>460981</t>
  </si>
  <si>
    <t>SA FR MONANGE SAB LIQ FRT VM 240ML</t>
  </si>
  <si>
    <t>460983</t>
  </si>
  <si>
    <t>SA FR MONANGE SAB LIQ DETOX 240ML</t>
  </si>
  <si>
    <t>461022</t>
  </si>
  <si>
    <t>SA JOOP HOMME EDT 200ML</t>
  </si>
  <si>
    <t>462199</t>
  </si>
  <si>
    <t>SA KOLESTON REATIV COR TONS CASTANHOS</t>
  </si>
  <si>
    <t>462200</t>
  </si>
  <si>
    <t>SA KTON REATIV COR REDUCAO ALARANJADO</t>
  </si>
  <si>
    <t>462201</t>
  </si>
  <si>
    <t>SA KTON REATIV COR TONS AVERMELHADOS</t>
  </si>
  <si>
    <t>462202</t>
  </si>
  <si>
    <t>462682</t>
  </si>
  <si>
    <t>SA TPA MONT RISQUE LILAS COBER BRILHANTE</t>
  </si>
  <si>
    <t>462687</t>
  </si>
  <si>
    <t>SA TPA RISQUE LARANJA SECAN EXPRESS</t>
  </si>
  <si>
    <t>SA TPA RISQUE AZUL SERUM HIDRATANTE</t>
  </si>
  <si>
    <t>463050</t>
  </si>
  <si>
    <t>SA CK ETERNITY MEN EDT 30 ML</t>
  </si>
  <si>
    <t>0031822024</t>
  </si>
  <si>
    <t>463509</t>
  </si>
  <si>
    <t>SA MARC JACOBS DAISY EDT 1.2ML AG</t>
  </si>
  <si>
    <t>0264842022</t>
  </si>
  <si>
    <t>463919</t>
  </si>
  <si>
    <t>SA FR SH BOZZANO 325ML</t>
  </si>
  <si>
    <t>463984</t>
  </si>
  <si>
    <t>(I)SA SEB CELLOPHANES CARAMEL BRO 300ML</t>
  </si>
  <si>
    <t>0195012023</t>
  </si>
  <si>
    <t>464381</t>
  </si>
  <si>
    <t>SA CHLOE ROSE NATURELLE INTENSE 50ML</t>
  </si>
  <si>
    <t>464620</t>
  </si>
  <si>
    <t>SA ADIDAS UEFA BEST OF T BEST EDT 100ML</t>
  </si>
  <si>
    <t>0076302024</t>
  </si>
  <si>
    <t>464662</t>
  </si>
  <si>
    <t>SA BURBERRY HER ELIXIR EDP 100ML</t>
  </si>
  <si>
    <t>464785</t>
  </si>
  <si>
    <t>SA TPA AGUA MICELAR BRANCA LEITOSA</t>
  </si>
  <si>
    <t>T23J1980</t>
  </si>
  <si>
    <t>465197</t>
  </si>
  <si>
    <t>SA KIT HUGO MAN EDT 125+SG50+DS75 SP23</t>
  </si>
  <si>
    <t>0061012023</t>
  </si>
  <si>
    <t>465355</t>
  </si>
  <si>
    <t>466256</t>
  </si>
  <si>
    <t>SA FR HID MONANGE ANTISSINAIS HIAL 200ML</t>
  </si>
  <si>
    <t>T24G1412</t>
  </si>
  <si>
    <t>466257</t>
  </si>
  <si>
    <t>SA TPA HID MONANGE ANTISSINAIS HIALU</t>
  </si>
  <si>
    <t>466270</t>
  </si>
  <si>
    <t>SA HB BOTT EDP 200ML V1</t>
  </si>
  <si>
    <t>466488</t>
  </si>
  <si>
    <t>SA FR MONAN SH COND HIDRATA INT 325ML</t>
  </si>
  <si>
    <t>466490</t>
  </si>
  <si>
    <t>SA FR MONANGE SH COND CACHOS DEF 325ML</t>
  </si>
  <si>
    <t>466617</t>
  </si>
  <si>
    <t>SA CK MY EUPHORIA EDP 100ML</t>
  </si>
  <si>
    <t>467061</t>
  </si>
  <si>
    <t>SA FR MONANGE CPP LISOS BRILHANTES 300ML</t>
  </si>
  <si>
    <t>467062</t>
  </si>
  <si>
    <t>SA FR MONANGE CPP CACHOS DEFINIDOS 300ML</t>
  </si>
  <si>
    <t>467726</t>
  </si>
  <si>
    <t>SA BIOC HOMEM BOZ TON CASTESC 30MLVL ENV</t>
  </si>
  <si>
    <t>8959-4</t>
  </si>
  <si>
    <t>RISQUE ESM N RENDA BR RENDINHA BL 8ML BI</t>
  </si>
  <si>
    <t>10000007735</t>
  </si>
  <si>
    <t>65605380005</t>
  </si>
  <si>
    <t>99350070982</t>
  </si>
  <si>
    <t>99350134872</t>
  </si>
  <si>
    <t>99350133810</t>
  </si>
  <si>
    <t>99350169329</t>
  </si>
  <si>
    <t>99350154015</t>
  </si>
  <si>
    <t>99350161411</t>
  </si>
  <si>
    <t>99350174854</t>
  </si>
  <si>
    <t>99350171141</t>
  </si>
  <si>
    <t>8938-4</t>
  </si>
  <si>
    <t>RISQUE ESM CINT MINI SAIA BL 8ML BI</t>
  </si>
  <si>
    <t>8883-4</t>
  </si>
  <si>
    <t>RISQUE ESM CR CARMIM BL 8ML BI</t>
  </si>
  <si>
    <t>23234-1</t>
  </si>
  <si>
    <t>RISQUE ESM CR AZULIVRE MENTE BL 8ML BI</t>
  </si>
  <si>
    <t>8970-4</t>
  </si>
  <si>
    <t>RISQUE CARE BASE E COB FOSCA BL 8ML</t>
  </si>
  <si>
    <t>8791-4</t>
  </si>
  <si>
    <t>RISQUE ESM CR LOVE CL 8ML BI</t>
  </si>
  <si>
    <t>16197-3</t>
  </si>
  <si>
    <t>RISQUE ESM CR TURMALINA CL 8ML BI</t>
  </si>
  <si>
    <t>RISQUE BIO ROSA DO HIMALAIA 9ML</t>
  </si>
  <si>
    <t>26035-0</t>
  </si>
  <si>
    <t>COD</t>
  </si>
  <si>
    <t>W2</t>
  </si>
  <si>
    <t>16206-4</t>
  </si>
  <si>
    <t>RISQUE ESM CR BALI CL 8ML BI</t>
  </si>
  <si>
    <t>T24M0601</t>
  </si>
  <si>
    <t>AUX</t>
  </si>
  <si>
    <t>DESC FERT</t>
  </si>
  <si>
    <t>28931-0</t>
  </si>
  <si>
    <t>RISQUE ESM CREM CAIU DO CEU 8ML BL</t>
  </si>
  <si>
    <t>28930-0</t>
  </si>
  <si>
    <t>RISQUE ESM CREM CHOCOLIGHT 8ML BL</t>
  </si>
  <si>
    <t>28933-0</t>
  </si>
  <si>
    <t>RISQUE ESM CREM CLIM TNS ENTRE ROS 8MLBL</t>
  </si>
  <si>
    <t>28932-0</t>
  </si>
  <si>
    <t>RISQUE ESM CREM JUJUVA 8ML BL</t>
  </si>
  <si>
    <t>28929-0</t>
  </si>
  <si>
    <t>RISQUE ESM CREM MARROMVILHOSO 8ML BL</t>
  </si>
  <si>
    <t>28928-0</t>
  </si>
  <si>
    <t>RISQUE ESM CREM ME DEIXA AMEIXA 8ML BL</t>
  </si>
  <si>
    <t>28934-0</t>
  </si>
  <si>
    <t>RISQUE ESM CREM NUDEU TEMPO 8ML BL</t>
  </si>
  <si>
    <t>28936-0</t>
  </si>
  <si>
    <t>RISQUE ESM MET DOURA ME SE FOR CAP 8MLBL</t>
  </si>
  <si>
    <t>28935-0</t>
  </si>
  <si>
    <t>RISQUE ESM MET PRATA NA LATA 8ML BL</t>
  </si>
  <si>
    <t>21951-2</t>
  </si>
  <si>
    <t>RISQUE ESM EF GLIT GRANUL ROSE BL 8ML BI</t>
  </si>
  <si>
    <t>8917-4</t>
  </si>
  <si>
    <t>RISQUE ESM N INCOLOR BL 8ML BI</t>
  </si>
  <si>
    <t>8872-4</t>
  </si>
  <si>
    <t>RISQUE ESM CR ASTRAL BL 8ML BI</t>
  </si>
  <si>
    <t>.SA RISQUE ESM CREM AZULIVRE MENTE NF</t>
  </si>
  <si>
    <t>.SA RISQUE ESM CREM SOL LARANJA ANIMA</t>
  </si>
  <si>
    <t>8873-4</t>
  </si>
  <si>
    <t>RISQUE ESM CR REBU BL 8ML BI</t>
  </si>
  <si>
    <t>8878-4</t>
  </si>
  <si>
    <t>RISQUE ESM CR PARIS BL 8ML BI</t>
  </si>
  <si>
    <t>8943-4</t>
  </si>
  <si>
    <t>RISQUE ESM MET MACA DO AMOR BL 8ML BI</t>
  </si>
  <si>
    <t>8924-4</t>
  </si>
  <si>
    <t>RISQUE ESM N ANGELICA BL 8ML BI</t>
  </si>
  <si>
    <t>8881-4</t>
  </si>
  <si>
    <t>RISQUE ESM CR NINFA BL 8ML BI</t>
  </si>
  <si>
    <t>8926-4</t>
  </si>
  <si>
    <t>RISQUE ESM N CONDESSA BL 8ML BI</t>
  </si>
  <si>
    <t>25440-0</t>
  </si>
  <si>
    <t>RISQUE ESM CREM GUER DO ARCO IRIS BL 8ML</t>
  </si>
  <si>
    <t>.SA RISQUE ESM CREM GUERREIRA ARCO IRI</t>
  </si>
  <si>
    <t>26612-0</t>
  </si>
  <si>
    <t>RISQUE ESM CREM LOOK DIA GOOD VIB 8ML BL</t>
  </si>
  <si>
    <t>.SA RISQUE ESM CREM LOOK DIA GOOD VIBES</t>
  </si>
  <si>
    <t>16218-4</t>
  </si>
  <si>
    <t>RISQUE ESM CR TAMARA BL 8ML BI</t>
  </si>
  <si>
    <t>27292-0</t>
  </si>
  <si>
    <t>RISQUE ESM EF MEU HOROSCOP DO DIA 8ML BL</t>
  </si>
  <si>
    <t>.SA RISQUE ESM MET MEU HOROSCOPO DO DIA</t>
  </si>
  <si>
    <t>27289-0</t>
  </si>
  <si>
    <t>RISQUE ESM EF HOJ SIM AMANHA TALV 8ML BL</t>
  </si>
  <si>
    <t>.SA RISQUE ESM CREM MENTA.LIZA NB</t>
  </si>
  <si>
    <t>25445-0</t>
  </si>
  <si>
    <t>RISQUE ESM CREM VERME FELICIDADE BL8ML</t>
  </si>
  <si>
    <t>SA RISQ ESM GLITTER DE PAETE NA AVENIDA</t>
  </si>
  <si>
    <t>16196-3</t>
  </si>
  <si>
    <t>RISQUE ESM CR GRAO CAFE CL 8ML BI</t>
  </si>
  <si>
    <t>28940-0</t>
  </si>
  <si>
    <t>RISQUE ESM CREM CAIU DO CEU 8ML CL</t>
  </si>
  <si>
    <t>28939-0</t>
  </si>
  <si>
    <t>RISQUE ESM CREM CHOCOLIGHT 8ML CL</t>
  </si>
  <si>
    <t>28942-0</t>
  </si>
  <si>
    <t>RISQUE ESM CREM CLIM TNS ENTRE ROS 8MLCL</t>
  </si>
  <si>
    <t>28941-0</t>
  </si>
  <si>
    <t>RISQUE ESM CREM JUJUVA 8ML CL</t>
  </si>
  <si>
    <t>28938-0</t>
  </si>
  <si>
    <t>RISQUE ESM CREM MARROMVILHOSO 8ML CL</t>
  </si>
  <si>
    <t>28937-0</t>
  </si>
  <si>
    <t>RISQUE ESM CREM ME DEIXA AMEIXA 8ML CL</t>
  </si>
  <si>
    <t>28943-0</t>
  </si>
  <si>
    <t>RISQUE ESM CREM NUDEU TEMPO 8ML CL</t>
  </si>
  <si>
    <t>28945-0</t>
  </si>
  <si>
    <t>RISQUE ESM MET DOURA ME SE FOR CAP 8MLCL</t>
  </si>
  <si>
    <t>28944-0</t>
  </si>
  <si>
    <t>RISQUE ESM MET PRATA NA LATA 8ML CL</t>
  </si>
  <si>
    <t>21948-2</t>
  </si>
  <si>
    <t>RISQUE ESM EF GLIT MIL PURPURI CL 8ML BI</t>
  </si>
  <si>
    <t>8768-4</t>
  </si>
  <si>
    <t>RISQUE ESM CR CARMIM CL 8ML BI</t>
  </si>
  <si>
    <t>8757-4</t>
  </si>
  <si>
    <t>RISQUE ESM CR REBU CL 8ML BI</t>
  </si>
  <si>
    <t>8806-4</t>
  </si>
  <si>
    <t>RISQUE ESM N INCOLOR CL 8ML BI</t>
  </si>
  <si>
    <t>8826-4</t>
  </si>
  <si>
    <t>RISQUE ESM CINT CRISTAL CL 8ML BI</t>
  </si>
  <si>
    <t>8756-4</t>
  </si>
  <si>
    <t>RISQUE ESM CR ASTRAL CL 8ML BI</t>
  </si>
  <si>
    <t>8955-4</t>
  </si>
  <si>
    <t>RISQUE ESM N RENDA BR RENDINHA CL 8ML BI</t>
  </si>
  <si>
    <t>23231-1</t>
  </si>
  <si>
    <t>RISQUE ESM CR LAVANDA ALMA CL 8ML BI</t>
  </si>
  <si>
    <t>16200-3</t>
  </si>
  <si>
    <t>RISQUE ESM CR CAPPUCCINO CL 8ML BI</t>
  </si>
  <si>
    <t>8763-4</t>
  </si>
  <si>
    <t>RISQUE ESM CR PARIS CL 8ML BI</t>
  </si>
  <si>
    <t>8764-4</t>
  </si>
  <si>
    <t>RISQUE ESM CR LICOR CL 8ML BI</t>
  </si>
  <si>
    <t>8798-3</t>
  </si>
  <si>
    <t>RISQUE ESM CR PRETO SEPIA CL 8ML BI</t>
  </si>
  <si>
    <t>.SA RISQUE ESM CREM PRETO SEPIA NF</t>
  </si>
  <si>
    <t>21950-2</t>
  </si>
  <si>
    <t>RISQUE ESM EF GLIT GRANUL ROSE CL 8ML BI</t>
  </si>
  <si>
    <t>.SA RISQUE ESM EFT GLIT GRAN ROSE</t>
  </si>
  <si>
    <t>8835-4</t>
  </si>
  <si>
    <t>RISQUE ESM MET MACA DO AMOR CL 8ML BI</t>
  </si>
  <si>
    <t>8766-4</t>
  </si>
  <si>
    <t>RISQUE ESM CR NINFA CL 8ML BI</t>
  </si>
  <si>
    <t>16205-4</t>
  </si>
  <si>
    <t>RISQUE ESM CR MALICIA CL 8ML BI</t>
  </si>
  <si>
    <t>23245-1</t>
  </si>
  <si>
    <t>RISQUE ESM CR TERRACOT PROVOCA CL 8ML BI</t>
  </si>
  <si>
    <t>27843-0</t>
  </si>
  <si>
    <t>RISQUE ESM MET CHICLETE ME ESQUE 8ML CL</t>
  </si>
  <si>
    <t>.SA RISQUE ESM CINT CHICLETE ME ESQUECE</t>
  </si>
  <si>
    <t>27842-0</t>
  </si>
  <si>
    <t>RISQUE ESM MET LA VEM OUTRA PEROLA 8MLCL</t>
  </si>
  <si>
    <t>.SA RISQUE ESM CINT LA VEM OUTRA PEROLA</t>
  </si>
  <si>
    <t>8811-4</t>
  </si>
  <si>
    <t>RISQUE ESM N DUNA CL 8ML BI</t>
  </si>
  <si>
    <t>8772-4</t>
  </si>
  <si>
    <t>RISQUE ESM CR ESCARLATE CL 8ML BI</t>
  </si>
  <si>
    <t>17435-3</t>
  </si>
  <si>
    <t>RISQUE ESM MET OURO NUDE CL 8ML BI</t>
  </si>
  <si>
    <t>25434-0</t>
  </si>
  <si>
    <t>RISQUE ESM CREM GUER DO ARCO IRIS CL 8ML</t>
  </si>
  <si>
    <t>10780-4</t>
  </si>
  <si>
    <t>RISQUE ESM CR DOCE ORGULHO CL 8ML BI</t>
  </si>
  <si>
    <t>8965-4</t>
  </si>
  <si>
    <t>RISQUE CARE BASE E COB FOSCA CL 8ML</t>
  </si>
  <si>
    <t>8823-4</t>
  </si>
  <si>
    <t>RISQUE ESM CINT PLATINO CL 8ML BI</t>
  </si>
  <si>
    <t>25438-0</t>
  </si>
  <si>
    <t>RISQUE ESM CREM EUSOU ESS GLAM TDO CL8ML</t>
  </si>
  <si>
    <t>.SA RISQUE ESM CREM EU SOU ESSE GLAMOUR T</t>
  </si>
  <si>
    <t>8790-4</t>
  </si>
  <si>
    <t>RISQUE ESM CR BEIJO CL 8ML BI</t>
  </si>
  <si>
    <t>.SA RISQUE ESM CREM BEIJO NF</t>
  </si>
  <si>
    <t>25439-0</t>
  </si>
  <si>
    <t>RISQUE ESM CREM VERME FELICIDADE CL8ML</t>
  </si>
  <si>
    <t>8770-3</t>
  </si>
  <si>
    <t>RISQUE ESM CR PO DE ARROZ CL 8ML BI</t>
  </si>
  <si>
    <t>16204-4</t>
  </si>
  <si>
    <t>RISQUE ESM CR TAMARA CL 8ML BI</t>
  </si>
  <si>
    <t>13787-9</t>
  </si>
  <si>
    <t>RISQUE CARE SERUM HIDRATANTE CL 8ML</t>
  </si>
  <si>
    <t>.SA RISQUE CARE SERUM HIDRATANTE</t>
  </si>
  <si>
    <t>23229-1</t>
  </si>
  <si>
    <t>RISQUE ESM CR VIOLETRAZ O NOVO CL 8ML BI</t>
  </si>
  <si>
    <t>RISQUE ESM DGEL CREM CHAMP ROSE CL 9,5ML</t>
  </si>
  <si>
    <t>26038-0</t>
  </si>
  <si>
    <t>RISQUE BIO CHA VERDE 9ML</t>
  </si>
  <si>
    <t>SA RISQUE BIO ESM CREM CHA VERDE</t>
  </si>
  <si>
    <t>24627-0</t>
  </si>
  <si>
    <t>RISQUE ESM DGEL CREM PR CAVIAR CL9,5ML</t>
  </si>
  <si>
    <t>24613-0</t>
  </si>
  <si>
    <t>RISQUE ESM DGEL CREM SAL ROSA CL 9,5ML</t>
  </si>
  <si>
    <t>SA RISQUE ESM CREM SAL ROSA</t>
  </si>
  <si>
    <t>24623-0</t>
  </si>
  <si>
    <t>RISQUE ESM DGEL CREM VM RUBI CL9,5ML</t>
  </si>
  <si>
    <t>28762-0</t>
  </si>
  <si>
    <t>RISQUE ESM DGEL TC INTUICAO MAGIA 9 5ML</t>
  </si>
  <si>
    <t>SA RISQUE ESM MET GOLDEN DIVA</t>
  </si>
  <si>
    <t>24620-0</t>
  </si>
  <si>
    <t>RISQUE ESM DGEL CREM CRM PITAYA CL 9,5ML</t>
  </si>
  <si>
    <t>468996</t>
  </si>
  <si>
    <t>SA NECESSAIRE GABRIELA SABATINI</t>
  </si>
  <si>
    <t>T24M1174</t>
  </si>
  <si>
    <t>Versão de produção</t>
  </si>
  <si>
    <t>Nº do material</t>
  </si>
  <si>
    <t>Unidade de medida (=GMEIN)</t>
  </si>
  <si>
    <t>Planejador MRP</t>
  </si>
  <si>
    <t>Quantidade da ordem (GMEIN)</t>
  </si>
  <si>
    <t>Qtd.fornecida (GMEIN)</t>
  </si>
  <si>
    <t>Data-base iníc.</t>
  </si>
  <si>
    <t>Data de conclusão base</t>
  </si>
  <si>
    <t>Hr.início programada</t>
  </si>
  <si>
    <t>Fim program. (hora)</t>
  </si>
  <si>
    <t>Linha de produção</t>
  </si>
  <si>
    <t>Data início real</t>
  </si>
  <si>
    <t>Data fim real</t>
  </si>
  <si>
    <t>Início real hr.</t>
  </si>
  <si>
    <t>Status do sistema</t>
  </si>
  <si>
    <t>Data início (prog.)</t>
  </si>
  <si>
    <t>Z01</t>
  </si>
  <si>
    <t>ABER CNAT DMNV NOLQ ORSL</t>
  </si>
  <si>
    <t>TNQ</t>
  </si>
  <si>
    <t>1</t>
  </si>
  <si>
    <t>TQ</t>
  </si>
  <si>
    <t>DATA SAP</t>
  </si>
  <si>
    <t>LIBERADA</t>
  </si>
  <si>
    <t>EM FABRICAÇÃO</t>
  </si>
  <si>
    <t>407956</t>
  </si>
  <si>
    <t>SA S.56 SOL PIG AZUL CI 74160 15% STF BR</t>
  </si>
  <si>
    <t>463508</t>
  </si>
  <si>
    <t>VS</t>
  </si>
  <si>
    <t>26283-1</t>
  </si>
  <si>
    <t>RISQUE ESM CREM CRIPTO ROSA BL8ML NV</t>
  </si>
  <si>
    <t>20250-2</t>
  </si>
  <si>
    <t>RISQUE ESM CR BELA E PODEROSA BL 8ML BI</t>
  </si>
  <si>
    <t>8887-4</t>
  </si>
  <si>
    <t>RISQUE ESM CR ESCARLATE BL 8ML BI</t>
  </si>
  <si>
    <t>13783-8</t>
  </si>
  <si>
    <t>RISQUE CARE SERUM HIDRATANTE BL 8ML</t>
  </si>
  <si>
    <t>26606-0</t>
  </si>
  <si>
    <t>RISQUE ESM CREM LOOK DIA GOOD VIB 8ML CL</t>
  </si>
  <si>
    <t>T24K1882</t>
  </si>
  <si>
    <t>T24L0694</t>
  </si>
  <si>
    <t>T24L1284</t>
  </si>
  <si>
    <t>464494</t>
  </si>
  <si>
    <t>SA GUCCI BLOOM EDP 100ML</t>
  </si>
  <si>
    <t>0237552023</t>
  </si>
  <si>
    <t>99350150690</t>
  </si>
  <si>
    <t>Abertura OP</t>
  </si>
  <si>
    <t>460546</t>
  </si>
  <si>
    <t>SA MARC JACOBS DAISY LOVE TST EDT 100ML</t>
  </si>
  <si>
    <t>0000832025</t>
  </si>
  <si>
    <t>58250003000</t>
  </si>
  <si>
    <t>SA RISQUE ESMALTE CREMOSO CRIPTO ROSA</t>
  </si>
  <si>
    <t>464939BL</t>
  </si>
  <si>
    <t>466719BL</t>
  </si>
  <si>
    <t>436025BL</t>
  </si>
  <si>
    <t>462729BL</t>
  </si>
  <si>
    <t>460434BL</t>
  </si>
  <si>
    <t>462724BL</t>
  </si>
  <si>
    <t>460424BL</t>
  </si>
  <si>
    <t>436026BL</t>
  </si>
  <si>
    <t>468573BL</t>
  </si>
  <si>
    <t>460403BL</t>
  </si>
  <si>
    <t>468449BL</t>
  </si>
  <si>
    <t>467560BL</t>
  </si>
  <si>
    <t>462727BL</t>
  </si>
  <si>
    <t>465065BL</t>
  </si>
  <si>
    <t>468329BL</t>
  </si>
  <si>
    <t>468333BL</t>
  </si>
  <si>
    <t>467926BL</t>
  </si>
  <si>
    <t>467922BL</t>
  </si>
  <si>
    <t>467928BL</t>
  </si>
  <si>
    <t>467927BL</t>
  </si>
  <si>
    <t>467923BL</t>
  </si>
  <si>
    <t>467921BL</t>
  </si>
  <si>
    <t>467929BL</t>
  </si>
  <si>
    <t>467924BL</t>
  </si>
  <si>
    <t>467925BL</t>
  </si>
  <si>
    <t>454846BL</t>
  </si>
  <si>
    <t>454844BL</t>
  </si>
  <si>
    <t>464934BL</t>
  </si>
  <si>
    <t>460395BL</t>
  </si>
  <si>
    <t>436575BL</t>
  </si>
  <si>
    <t>460407BL</t>
  </si>
  <si>
    <t>460435BL</t>
  </si>
  <si>
    <t>464937BL</t>
  </si>
  <si>
    <t>465053BL</t>
  </si>
  <si>
    <t>460433BL</t>
  </si>
  <si>
    <t>460381BL</t>
  </si>
  <si>
    <t>467561BL</t>
  </si>
  <si>
    <t>460405BL</t>
  </si>
  <si>
    <t>466487BL</t>
  </si>
  <si>
    <t>467562BL</t>
  </si>
  <si>
    <t>464935BL</t>
  </si>
  <si>
    <t>468330BL</t>
  </si>
  <si>
    <t>460432BL</t>
  </si>
  <si>
    <t>468332BL</t>
  </si>
  <si>
    <t>467558BL</t>
  </si>
  <si>
    <t>468564BL</t>
  </si>
  <si>
    <t>436028BL</t>
  </si>
  <si>
    <t>465060BL</t>
  </si>
  <si>
    <t>465055BL</t>
  </si>
  <si>
    <t>460440BL</t>
  </si>
  <si>
    <t>464206BL</t>
  </si>
  <si>
    <t>460436BL</t>
  </si>
  <si>
    <t>460420BL</t>
  </si>
  <si>
    <t>465062BL</t>
  </si>
  <si>
    <t>460419BL</t>
  </si>
  <si>
    <t>465063BL</t>
  </si>
  <si>
    <t>436046BL</t>
  </si>
  <si>
    <t>465054BL</t>
  </si>
  <si>
    <t>467559BL</t>
  </si>
  <si>
    <t>465548BL</t>
  </si>
  <si>
    <t>465553BL</t>
  </si>
  <si>
    <t>468566BL</t>
  </si>
  <si>
    <t>467539BL</t>
  </si>
  <si>
    <t>466719CL</t>
  </si>
  <si>
    <t>468573CL</t>
  </si>
  <si>
    <t>464175CL</t>
  </si>
  <si>
    <t>464179CL</t>
  </si>
  <si>
    <t>464177CL</t>
  </si>
  <si>
    <t>464176CL</t>
  </si>
  <si>
    <t>464178CL</t>
  </si>
  <si>
    <t>460435CL</t>
  </si>
  <si>
    <t>462729CL</t>
  </si>
  <si>
    <t>462724CL</t>
  </si>
  <si>
    <t>467560CL</t>
  </si>
  <si>
    <t>460419CL</t>
  </si>
  <si>
    <t>467926CL</t>
  </si>
  <si>
    <t>467922CL</t>
  </si>
  <si>
    <t>467928CL</t>
  </si>
  <si>
    <t>467927CL</t>
  </si>
  <si>
    <t>467923CL</t>
  </si>
  <si>
    <t>467921CL</t>
  </si>
  <si>
    <t>467929CL</t>
  </si>
  <si>
    <t>467924CL</t>
  </si>
  <si>
    <t>467925CL</t>
  </si>
  <si>
    <t>464934CL</t>
  </si>
  <si>
    <t>454844CL</t>
  </si>
  <si>
    <t>460433CL</t>
  </si>
  <si>
    <t>466487CL</t>
  </si>
  <si>
    <t>460405CL</t>
  </si>
  <si>
    <t>436575CL</t>
  </si>
  <si>
    <t>464939CL</t>
  </si>
  <si>
    <t>460381CL</t>
  </si>
  <si>
    <t>465053CL</t>
  </si>
  <si>
    <t>464937CL</t>
  </si>
  <si>
    <t>460407CL</t>
  </si>
  <si>
    <t>467558CL</t>
  </si>
  <si>
    <t>465049CL</t>
  </si>
  <si>
    <t>460434CL</t>
  </si>
  <si>
    <t>460424CL</t>
  </si>
  <si>
    <t>464935CL</t>
  </si>
  <si>
    <t>465055CL</t>
  </si>
  <si>
    <t>468449CL</t>
  </si>
  <si>
    <t>460395CL</t>
  </si>
  <si>
    <t>454846CL</t>
  </si>
  <si>
    <t>468330CL</t>
  </si>
  <si>
    <t>468564CL</t>
  </si>
  <si>
    <t>460420CL</t>
  </si>
  <si>
    <t>465775CL</t>
  </si>
  <si>
    <t>467027CL</t>
  </si>
  <si>
    <t>467026CL</t>
  </si>
  <si>
    <t>467562CL</t>
  </si>
  <si>
    <t>468333CL</t>
  </si>
  <si>
    <t>436048CL</t>
  </si>
  <si>
    <t>464180CL</t>
  </si>
  <si>
    <t>460436CL</t>
  </si>
  <si>
    <t>465063CL</t>
  </si>
  <si>
    <t>460440CL</t>
  </si>
  <si>
    <t>465549CL</t>
  </si>
  <si>
    <t>465062CL</t>
  </si>
  <si>
    <t>460403CL</t>
  </si>
  <si>
    <t>467568CL</t>
  </si>
  <si>
    <t>436046CL</t>
  </si>
  <si>
    <t>465065CL</t>
  </si>
  <si>
    <t>462727CL</t>
  </si>
  <si>
    <t>436026CL</t>
  </si>
  <si>
    <t>468332CL</t>
  </si>
  <si>
    <t>436028CL</t>
  </si>
  <si>
    <t>436025CL</t>
  </si>
  <si>
    <t>465067CL</t>
  </si>
  <si>
    <t>460432CL</t>
  </si>
  <si>
    <t>467539CL</t>
  </si>
  <si>
    <t>467561CL</t>
  </si>
  <si>
    <t>465060CL</t>
  </si>
  <si>
    <t>465054CL</t>
  </si>
  <si>
    <t>462723CL</t>
  </si>
  <si>
    <t>467559CL</t>
  </si>
  <si>
    <t>456705CL</t>
  </si>
  <si>
    <t>465350DGEL</t>
  </si>
  <si>
    <t>467571DGEL</t>
  </si>
  <si>
    <t>459807DGEL</t>
  </si>
  <si>
    <t>462900DGEL</t>
  </si>
  <si>
    <t>462903DGEL</t>
  </si>
  <si>
    <t>462902DGEL</t>
  </si>
  <si>
    <t>462909DGEL</t>
  </si>
  <si>
    <t>465070DGEL</t>
  </si>
  <si>
    <t>465068DGEL</t>
  </si>
  <si>
    <t>460737DGEL</t>
  </si>
  <si>
    <t>459818DGEL</t>
  </si>
  <si>
    <t>465180DGEL</t>
  </si>
  <si>
    <t>465349DGEL</t>
  </si>
  <si>
    <t>465077DGEL</t>
  </si>
  <si>
    <t>465075DGEL</t>
  </si>
  <si>
    <t>459820DGEL</t>
  </si>
  <si>
    <t>465079DGEL</t>
  </si>
  <si>
    <t>465179DGEL</t>
  </si>
  <si>
    <t>465076DGEL</t>
  </si>
  <si>
    <t>459819DGEL</t>
  </si>
  <si>
    <t>464792DGEL</t>
  </si>
  <si>
    <t>467720DGEL</t>
  </si>
  <si>
    <t>467569DGEL</t>
  </si>
  <si>
    <t>467572DGEL</t>
  </si>
  <si>
    <t>467719DGEL</t>
  </si>
  <si>
    <t>467718DGEL</t>
  </si>
  <si>
    <t>467715DGEL</t>
  </si>
  <si>
    <t>467716DGEL</t>
  </si>
  <si>
    <t>467717DGEL</t>
  </si>
  <si>
    <t>466656DGEL</t>
  </si>
  <si>
    <t>466655DGEL</t>
  </si>
  <si>
    <t>466657DGEL</t>
  </si>
  <si>
    <t>466659DGEL</t>
  </si>
  <si>
    <t>466658DGEL</t>
  </si>
  <si>
    <t>468572DGEL</t>
  </si>
  <si>
    <t>459816DGEL</t>
  </si>
  <si>
    <t>464206CL</t>
  </si>
  <si>
    <t>436048BL</t>
  </si>
  <si>
    <t>463587BL</t>
  </si>
  <si>
    <t>463587CL</t>
  </si>
  <si>
    <t>467566BL</t>
  </si>
  <si>
    <t>467566CL</t>
  </si>
  <si>
    <t>464207BL</t>
  </si>
  <si>
    <t>464207CL</t>
  </si>
  <si>
    <t>460837BL</t>
  </si>
  <si>
    <t>460837CL</t>
  </si>
  <si>
    <t>26277-1</t>
  </si>
  <si>
    <t>RISQUE ESM CREM CRIPTO ROSA CL8ML NV</t>
  </si>
  <si>
    <t>25441-0</t>
  </si>
  <si>
    <t>RISQUE ESM CREM MPOUPE MQUEM MEDERABL8ML</t>
  </si>
  <si>
    <t>25435-0</t>
  </si>
  <si>
    <t>RISQUE ESM CREM MPOUPE MQUEM MEDERACL8ML</t>
  </si>
  <si>
    <t>26613-0</t>
  </si>
  <si>
    <t>RISQUE ESM CREM ANTE SOL MAL ILUM 8ML BL</t>
  </si>
  <si>
    <t>26607-0</t>
  </si>
  <si>
    <t>RISQUE ESM CREM ANTE SOL MAL ILUM 8ML CL</t>
  </si>
  <si>
    <t>20261-2</t>
  </si>
  <si>
    <t>RISQUE ESM CR MEUS SOUVENIRS BL 8ML BI</t>
  </si>
  <si>
    <t>20264-2</t>
  </si>
  <si>
    <t>RISQUE ESM CR MEUS SOUVENIRS CL 8ML BI</t>
  </si>
  <si>
    <t>SA RISQUE ESM EF HOJ SIM AMAN TALVEZ NB</t>
  </si>
  <si>
    <t>SA RISQUE ESM CREM OI SUMIDA NB</t>
  </si>
  <si>
    <t>SA RISQUE ESM CINT LA VEM OUTRA PEROLA</t>
  </si>
  <si>
    <t>SA RISQUE ESM CINT CHICLETE ME ESQUECE</t>
  </si>
  <si>
    <t>SA RISQUE ESM MET ASAS PARA LIBERDADE</t>
  </si>
  <si>
    <t>SA RISQUE ESM MET POR TRAS DESSA LENTE</t>
  </si>
  <si>
    <t>SA RISQUE ESM MET PROFUNDEZAS DO MEU EU</t>
  </si>
  <si>
    <t>SA RISQUE INTENS VERM DA UM GRAU NA COR</t>
  </si>
  <si>
    <t>SA RISQUE ESM EF A ONCA Q HABITA EM MIM</t>
  </si>
  <si>
    <t>SA RISQUE ESM MET PARA TE VER MELHO R</t>
  </si>
  <si>
    <t>SA RISQUE ESM EF VERDELIRIO</t>
  </si>
  <si>
    <t>SA RISQUE ESM EF VERDADEIRA CAMALEOA</t>
  </si>
  <si>
    <t>SA RISQUE ESM CREM RAINHA SELVA PEDRA</t>
  </si>
  <si>
    <t>27283-0</t>
  </si>
  <si>
    <t>RISQUE ESM EF HOJ SIM AMANHA TALV 8ML CL</t>
  </si>
  <si>
    <t>27748-0</t>
  </si>
  <si>
    <t>RISQUE ESM CREM OI, SUMIDA BL 8ML</t>
  </si>
  <si>
    <t>27745-0</t>
  </si>
  <si>
    <t>RISQUE ESM CREM OI, SUMIDA CL 8ML</t>
  </si>
  <si>
    <t>29293-0</t>
  </si>
  <si>
    <t>RISQUE ESM MET ASAS PARA LIBERDADE 8MLBL</t>
  </si>
  <si>
    <t>29284-0</t>
  </si>
  <si>
    <t>RISQUE ESM MET ASAS PARA LIBERDADE 8MLCL</t>
  </si>
  <si>
    <t>29295-0</t>
  </si>
  <si>
    <t>RISQUE ESM MET POR TRAS DESSA LENT 8MLBL</t>
  </si>
  <si>
    <t>29286-0</t>
  </si>
  <si>
    <t>RISQUE ESM MET POR TRAS DESSA LENT 8MLCL</t>
  </si>
  <si>
    <t>29297-0</t>
  </si>
  <si>
    <t>RISQUE ESM MET PROFUN DO MEU EU 8ML BL</t>
  </si>
  <si>
    <t>29288-0</t>
  </si>
  <si>
    <t>RISQUE ESM MET PROFUN DO MEU EU 8ML CL</t>
  </si>
  <si>
    <t>29299-0</t>
  </si>
  <si>
    <t>RISQUE INTS VERM DA UM GR NA COR 8MLBL</t>
  </si>
  <si>
    <t>29290-0</t>
  </si>
  <si>
    <t>RISQUE INTS VERM DA UM GR NA COR 8MLCL</t>
  </si>
  <si>
    <t>29300-0</t>
  </si>
  <si>
    <t>RISQUE ESM EF ONCA QUE HABI EM MIM 8MLBL</t>
  </si>
  <si>
    <t>29301-0</t>
  </si>
  <si>
    <t>RISQUE ESM MET PRA TE VER MELHO R 8ML BL</t>
  </si>
  <si>
    <t>29292-0</t>
  </si>
  <si>
    <t>RISQUE ESM MET PRA TE VER MELHO R 8ML CL</t>
  </si>
  <si>
    <t>29294-0</t>
  </si>
  <si>
    <t>RISQUE ESM EF VERDELIRIO 8ML BL</t>
  </si>
  <si>
    <t>29285-0</t>
  </si>
  <si>
    <t>RISQUE ESM EF VERDELIRIO 8ML CL</t>
  </si>
  <si>
    <t>29298-0</t>
  </si>
  <si>
    <t>RISQUE ESM EF VERDADEIRA CAMALEOA 8ML BL</t>
  </si>
  <si>
    <t>29289-0</t>
  </si>
  <si>
    <t>RISQUE ESM EF VERDADEIRA CAMALEOA 8ML CL</t>
  </si>
  <si>
    <t>29296-0</t>
  </si>
  <si>
    <t>RISQUE ESM CREM RAI DA SELV DE PED 8MLBL</t>
  </si>
  <si>
    <t>29287-0</t>
  </si>
  <si>
    <t>RISQUE ESM CREM RAI DA SELV DE PED 8MLCL</t>
  </si>
  <si>
    <t>27844-0</t>
  </si>
  <si>
    <t>RISQUE ESM MET LA VEM OUTRA PEROLA 8MLBL</t>
  </si>
  <si>
    <t>27845-0</t>
  </si>
  <si>
    <t>RISQUE ESM MET CHICLETE ME ESQUE 8ML BL</t>
  </si>
  <si>
    <t>20236-2</t>
  </si>
  <si>
    <t>RISQUE ESM CR BELA E PODEROSA CL 8ML BI</t>
  </si>
  <si>
    <t>SA RISQUE ESM MET MEU HOROSCOPO DO DIA</t>
  </si>
  <si>
    <t>8786-3</t>
  </si>
  <si>
    <t>RISQUE ESM CR ENERGIA CL 8ML BI</t>
  </si>
  <si>
    <t>PCP</t>
  </si>
  <si>
    <t>25437-0</t>
  </si>
  <si>
    <t>RISQUE ESM CREM MOLETOM E SALTO CL 8ML</t>
  </si>
  <si>
    <t>25443-0</t>
  </si>
  <si>
    <t>RISQUE ESM CREM MOLETOM E SALTO BL 8ML</t>
  </si>
  <si>
    <t>SA RISQUE DG ESM MET CHARLOTTE DE ROMA</t>
  </si>
  <si>
    <t>SA RISQUE DG ESM CREM CUPCAKE DE MORANGO</t>
  </si>
  <si>
    <t>SA RISQUE DG ESM CRE BUQUE DE HORTENSIAS</t>
  </si>
  <si>
    <t>28754-0</t>
  </si>
  <si>
    <t>RISQUE ESM DGEL MET CHARLO DE ROMA 9 5ML</t>
  </si>
  <si>
    <t>28756-0</t>
  </si>
  <si>
    <t>RISQUE ESM DGEL CREM CUPCAKE MRNGO 9 5ML</t>
  </si>
  <si>
    <t>28757-0</t>
  </si>
  <si>
    <t>RISQUE ESM DGEL CREM BUQUE DE HORT 9 5ML</t>
  </si>
  <si>
    <t>25444-0</t>
  </si>
  <si>
    <t>RISQUE ESM CREM EUSOU ESS GLAM TDO BL8ML</t>
  </si>
  <si>
    <t>plano</t>
  </si>
  <si>
    <t>real</t>
  </si>
  <si>
    <t>SA RISQUE ESM CREM VERDE ESMERALDA</t>
  </si>
  <si>
    <t>27743-0</t>
  </si>
  <si>
    <t>RISQUE ESM CREM VERDE ESMERALDA CL 8ML</t>
  </si>
  <si>
    <t>27746-0</t>
  </si>
  <si>
    <t>RISQUE ESM CREM VERDE ESMERALDA BL 8ML</t>
  </si>
  <si>
    <t>SA RISQUE ESM CREM TODAS POR UMA NO</t>
  </si>
  <si>
    <t>25412-1</t>
  </si>
  <si>
    <t>RISQUE ESM CREM TODAS POR UMA CL 8ML NV</t>
  </si>
  <si>
    <t>25418-1</t>
  </si>
  <si>
    <t>RISQUE ESM CREM TODAS POR UMA BL 8ML NV</t>
  </si>
  <si>
    <t>SA TPA RISQUE 100% ESM AZUL 8ML</t>
  </si>
  <si>
    <t>8777-3</t>
  </si>
  <si>
    <t>RISQUE ESM CR ROSE BOM CL 8ML BI</t>
  </si>
  <si>
    <t>469529</t>
  </si>
  <si>
    <t>SA CHLOE L EDP LUMINEUSE REFIL 100ML</t>
  </si>
  <si>
    <t>99350187554</t>
  </si>
  <si>
    <t>APONT</t>
  </si>
  <si>
    <t>467278</t>
  </si>
  <si>
    <t>SA MONANGE SAB INT NEUTRO KIT</t>
  </si>
  <si>
    <t>468398</t>
  </si>
  <si>
    <t>SA C&amp;B PROT SOL FACIAL FPS30 50G KIT OMK</t>
  </si>
  <si>
    <t>SA RISQUE ESMALTE MET SORBET DE MIRTILO</t>
  </si>
  <si>
    <t>27124-0</t>
  </si>
  <si>
    <t>RISQUE ESM DGEL SORBET DE MIRTILO 9,5 ML</t>
  </si>
  <si>
    <t>T25B0915</t>
  </si>
  <si>
    <t>28302-0</t>
  </si>
  <si>
    <t>SA RISQUE ESM CREM VIOLETRAZ O NOVO</t>
  </si>
  <si>
    <t>SA RISQUE ESM CREM VERMELHO RUBI</t>
  </si>
  <si>
    <t>SA RISQUE ESM CR M POU M QU M DERA SR</t>
  </si>
  <si>
    <t>SA RISQUE ESM MET RUBI SR</t>
  </si>
  <si>
    <t>SA RISQUE ESM CREM VINHO BORDO N</t>
  </si>
  <si>
    <t>SA RISQUE ESM MET SEDA LILAS SR</t>
  </si>
  <si>
    <t>466492</t>
  </si>
  <si>
    <t>SA FR MONANGE SH COND RESTA COMP 325ML</t>
  </si>
  <si>
    <t>SA RISQUE ESM CREM BALI SB</t>
  </si>
  <si>
    <t>SA RISQUE BIO ESM CREM PIMENTA CAIENA</t>
  </si>
  <si>
    <t>SA RISQUE ESM CREM AMORA NEGRA N</t>
  </si>
  <si>
    <t>SA RISQUE ESM CREM CREME DE PITAYA</t>
  </si>
  <si>
    <t>SA RISQUE ESM CREM ESPUMANTE ROSE N</t>
  </si>
  <si>
    <t>SA RISQUE ESM CREM LAVANDA FRANCESA N</t>
  </si>
  <si>
    <t>SA RISQUE ESM MET LICOR DE CRANBERRY SR</t>
  </si>
  <si>
    <t>SA RISQUE ESM CREM MINI SAIA</t>
  </si>
  <si>
    <t>SA RISQUE ESM CREM ASTRAL SR</t>
  </si>
  <si>
    <t>SA RISQUE ESM CREM CARMIM</t>
  </si>
  <si>
    <t>SA RISQUE ESM CREM DOCE ORGULHO</t>
  </si>
  <si>
    <t>SA RISQUE ESM CREM ESCARLATE</t>
  </si>
  <si>
    <t>SA RISQUE ESM CREM GABRIELA</t>
  </si>
  <si>
    <t>SA RISQUE ESM CREM GRAO DE CAFE</t>
  </si>
  <si>
    <t>SA RISQUE ESM CREM LAVANDA ALMA</t>
  </si>
  <si>
    <t>SA RISQUE ESM CREM LICOR SR</t>
  </si>
  <si>
    <t>SA RISQUE ESM CREM LINDA LEVE E NUDE</t>
  </si>
  <si>
    <t>SA RISQUE ESM CREM LOVE</t>
  </si>
  <si>
    <t>SA RISQUE ESM CREM MALICIA</t>
  </si>
  <si>
    <t>SA RISQUE ESM CREM PO DE ARROZ</t>
  </si>
  <si>
    <t>SA RISQUE ESM CREM TURMALINA</t>
  </si>
  <si>
    <t>SA RISQUE ESM CREM DE MOLETOM DE SALTO</t>
  </si>
  <si>
    <t>SA RISQUE ESM MET MACA DO AMOR SR</t>
  </si>
  <si>
    <t>SA RISQUE ESM CREM ANGELICA</t>
  </si>
  <si>
    <t>SA RISQUE ESM CREM CONDESSA</t>
  </si>
  <si>
    <t>SA RISQUE ESM CREM DUNA</t>
  </si>
  <si>
    <t>SA RISQUE ESM CREM VER DE VERDADE</t>
  </si>
  <si>
    <t>SA RISQUE ESM CREM VERDE ESMERALDA NBL</t>
  </si>
  <si>
    <t>REATOR</t>
  </si>
  <si>
    <t>23243-1</t>
  </si>
  <si>
    <t>RISQUE ESM CR LINDA LEVE NUDE CL 8ML BI</t>
  </si>
  <si>
    <t>26608-0</t>
  </si>
  <si>
    <t>RISQUE ESM CREM ROXO SEM CRISE 8ML CL</t>
  </si>
  <si>
    <t>23230-1</t>
  </si>
  <si>
    <t>RISQUE ESM CR VER DE VERDADE CL 8ML BI</t>
  </si>
  <si>
    <t>23236-1</t>
  </si>
  <si>
    <t>RISQUE ESM CR VER DE VERDADE BL 8ML BI</t>
  </si>
  <si>
    <t>27286-0</t>
  </si>
  <si>
    <t>RISQUE ESM EF MEU HOROSCOP DO DIA 8ML CL</t>
  </si>
  <si>
    <t>SA RISQUE DG ESM MET BALLET</t>
  </si>
  <si>
    <t>28755-0</t>
  </si>
  <si>
    <t>RISQUE ESM DGEL MET BALLET 9 5ML</t>
  </si>
  <si>
    <t>TT</t>
  </si>
  <si>
    <t>TQ 2315 - 200 a 400kg</t>
  </si>
  <si>
    <t>TQ 2317 - 200 a 400kg</t>
  </si>
  <si>
    <t xml:space="preserve">Nº  ORDEM  </t>
  </si>
  <si>
    <t xml:space="preserve">  LOTE    </t>
  </si>
  <si>
    <t>TQ 2321 - 600 a 1.000kg</t>
  </si>
  <si>
    <t>458041</t>
  </si>
  <si>
    <t>SA CALVIN KLEIN CKIN2U MASC EDT 100ML</t>
  </si>
  <si>
    <t>65998234000</t>
  </si>
  <si>
    <t>460946</t>
  </si>
  <si>
    <t>467280</t>
  </si>
  <si>
    <t>SA MONANGE SAB INT HIDRATA O KIT</t>
  </si>
  <si>
    <r>
      <t xml:space="preserve">TQ 2319 - 600 a 1.000kg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</t>
    </r>
  </si>
  <si>
    <r>
      <t xml:space="preserve">TQ 2327 - 1.000 a 1.400kg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</t>
    </r>
  </si>
  <si>
    <t>468396</t>
  </si>
  <si>
    <t>SA C&amp;B PROT SOL FACIAL FPS50 50G KIT OMK</t>
  </si>
  <si>
    <t>QTD SAP</t>
  </si>
  <si>
    <t>Ordens de PA Linha 01</t>
  </si>
  <si>
    <t>Ordens de PA Linha 02</t>
  </si>
  <si>
    <t>Ordens de PA Linha 03</t>
  </si>
  <si>
    <t>Ordens de PA Linha 05</t>
  </si>
  <si>
    <t>TODOS</t>
  </si>
  <si>
    <t>SÓ 2325</t>
  </si>
  <si>
    <t>SÓ 2325 ou 2329</t>
  </si>
  <si>
    <t xml:space="preserve"> LOTE    </t>
  </si>
  <si>
    <t xml:space="preserve">    LOTE      </t>
  </si>
  <si>
    <t xml:space="preserve">  LOTE     </t>
  </si>
  <si>
    <t xml:space="preserve">   LOTE    </t>
  </si>
  <si>
    <t>0009232025</t>
  </si>
  <si>
    <t xml:space="preserve"> Nº ORDEM    </t>
  </si>
  <si>
    <t xml:space="preserve"> Nº  ORDEM </t>
  </si>
  <si>
    <t xml:space="preserve"> Nº  ORDEM  </t>
  </si>
  <si>
    <t>SA RISQUE ESMALTE MET SORBET DE MIRTILO NBL</t>
  </si>
  <si>
    <t>0119202024</t>
  </si>
  <si>
    <t>468064</t>
  </si>
  <si>
    <t>SA BBY GODDESS INTENSE EDP 100ML TST</t>
  </si>
  <si>
    <t>0018062025</t>
  </si>
  <si>
    <t>99350194595</t>
  </si>
  <si>
    <t>MÉDIA</t>
  </si>
  <si>
    <r>
      <t xml:space="preserve">TQ 2332 - 100 a 200kg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</t>
    </r>
  </si>
  <si>
    <t>T25C2155</t>
  </si>
  <si>
    <t>SA TPA RISQUE VERDE BASE</t>
  </si>
  <si>
    <t>468601</t>
  </si>
  <si>
    <t>SA GUCCI BLOOM EDP 1.5ML AG</t>
  </si>
  <si>
    <t>0065642025</t>
  </si>
  <si>
    <t>99350151794</t>
  </si>
  <si>
    <t>SA TPA RISQUE AZUL MET FORA DA CAIXINHA</t>
  </si>
  <si>
    <t>%</t>
  </si>
  <si>
    <t>FT</t>
  </si>
  <si>
    <t>459454</t>
  </si>
  <si>
    <t>ROT RISQUE BIANCO PURISSI BI 8ML</t>
  </si>
  <si>
    <t>462697</t>
  </si>
  <si>
    <t>ROT RISQ CARE SEDA BASE CL 8ML</t>
  </si>
  <si>
    <t>469599</t>
  </si>
  <si>
    <t>RT RISQUE ESM MINI SAIA 8ML BCP</t>
  </si>
  <si>
    <t>462701</t>
  </si>
  <si>
    <t>ROT RISQ CARE SECANTE EXPRESS CL 8ML</t>
  </si>
  <si>
    <t>459494</t>
  </si>
  <si>
    <t>ROT RISQUE DESEJO BI 8ML</t>
  </si>
  <si>
    <t>462700</t>
  </si>
  <si>
    <t>ROT RISQ CARE COBERTU BRILHANTE CL8ML</t>
  </si>
  <si>
    <t>459486</t>
  </si>
  <si>
    <t>ROT RISQUE LEO MANDOU FLORES BI 8ML</t>
  </si>
  <si>
    <t>459469</t>
  </si>
  <si>
    <t>ROT RISQUE PEROLA BI 8ML</t>
  </si>
  <si>
    <t>462698</t>
  </si>
  <si>
    <t>ROT RISQ CARE BASE FORTALECEDO CL 8ML</t>
  </si>
  <si>
    <t>459513</t>
  </si>
  <si>
    <t>ROT RISQUE GRAO ARROZ BI 8ML</t>
  </si>
  <si>
    <t>459482</t>
  </si>
  <si>
    <t>ROT RISQUE ENERGIA BI 8ML</t>
  </si>
  <si>
    <t>459511</t>
  </si>
  <si>
    <t>ROT RISQUE MELISSA BI 8ML</t>
  </si>
  <si>
    <t>469614</t>
  </si>
  <si>
    <t>RT RISQUE ESM CREM TURMALINA STF 8ML BCP</t>
  </si>
  <si>
    <t>462699</t>
  </si>
  <si>
    <t>ROT RISQ CARE BASE E COB FOSCA CL 8ML</t>
  </si>
  <si>
    <t>461759</t>
  </si>
  <si>
    <t>ROT RISQ ESM CHIK POP CL 8ML</t>
  </si>
  <si>
    <t>466307</t>
  </si>
  <si>
    <t>RT RISQUE ESM LINDA LEVE NUDE 8ML BCP</t>
  </si>
  <si>
    <t>459471</t>
  </si>
  <si>
    <t>ROT RISQUE DUNA BI 8ML</t>
  </si>
  <si>
    <t>467949</t>
  </si>
  <si>
    <t>ROT RISQUE CAIU DO CEU 8ML</t>
  </si>
  <si>
    <t>467948</t>
  </si>
  <si>
    <t>ROT RISQUE CHOCOLIGHT 8ML</t>
  </si>
  <si>
    <t>467951</t>
  </si>
  <si>
    <t>ROT RISQUE CLIMA TENSO ENTRE ROSAS 8ML</t>
  </si>
  <si>
    <t>467950</t>
  </si>
  <si>
    <t>ROT RISQUE JUJUVA 8ML</t>
  </si>
  <si>
    <t>467947</t>
  </si>
  <si>
    <t>ROT RISQUE MARROMVILHOSO 8ML</t>
  </si>
  <si>
    <t>467946</t>
  </si>
  <si>
    <t>ROT RISQUE ME DEIXA AMEIXA 8ML</t>
  </si>
  <si>
    <t>467952</t>
  </si>
  <si>
    <t>ROT RISQUE NUDEU TEMPO 8ML</t>
  </si>
  <si>
    <t>467954</t>
  </si>
  <si>
    <t>ROT RISQUE DOURA ME SE FOR CAPAZ 8ML</t>
  </si>
  <si>
    <t>467953</t>
  </si>
  <si>
    <t>ROT RISQUE PRATA NA LATA 8ML</t>
  </si>
  <si>
    <t>459525</t>
  </si>
  <si>
    <t>ROT RISQUE GRANULADO ROSE BI 8ML</t>
  </si>
  <si>
    <t>459524</t>
  </si>
  <si>
    <t>ROT RISQUE MIL PURPURINAS BI 8ML</t>
  </si>
  <si>
    <t>459465</t>
  </si>
  <si>
    <t>ROT RISQUE RENDA BI 8ML</t>
  </si>
  <si>
    <t>459553</t>
  </si>
  <si>
    <t>ROT RISQUEPRETO SP BI 8ML</t>
  </si>
  <si>
    <t>459457</t>
  </si>
  <si>
    <t>ROT RISQUE INCOLOR BI 8ML</t>
  </si>
  <si>
    <t>459519</t>
  </si>
  <si>
    <t>ROT RISQUE NUDE BI 8ML</t>
  </si>
  <si>
    <t>459563</t>
  </si>
  <si>
    <t>ROT RISQUE TERRACOTA PROVOCA BI 8ML</t>
  </si>
  <si>
    <t>466317</t>
  </si>
  <si>
    <t>RT RISQUE ESM GABRIELA 8ML BCP</t>
  </si>
  <si>
    <t>459462</t>
  </si>
  <si>
    <t>ROT RISQUE RENDA BR RENDINHA BI 8ML</t>
  </si>
  <si>
    <t>466310</t>
  </si>
  <si>
    <t>RT RISQUE ESM ASTRAL 8ML BCP</t>
  </si>
  <si>
    <t>469602</t>
  </si>
  <si>
    <t>RT RISQUE ESM CREM CARMIM 8ML BCP</t>
  </si>
  <si>
    <t>459460</t>
  </si>
  <si>
    <t>ROT RISQUE CRISTAL BI 8ML</t>
  </si>
  <si>
    <t>469600</t>
  </si>
  <si>
    <t>RT RISQUE ESM CREM PO DE ARROZ 8ML BCP</t>
  </si>
  <si>
    <t>459512</t>
  </si>
  <si>
    <t>ROT RISQUE CAPPUCCINO REG BI 8ML</t>
  </si>
  <si>
    <t>459516</t>
  </si>
  <si>
    <t>ROT RISQUE LAGRIMAS VENUS BI 8ML</t>
  </si>
  <si>
    <t>459530</t>
  </si>
  <si>
    <t>ROT RISQUE AZULIVRE MENTE BI 8ML</t>
  </si>
  <si>
    <t>459535</t>
  </si>
  <si>
    <t>ROT RISQUE SOL LARANJA ANIMA BI 8ML</t>
  </si>
  <si>
    <t>459489</t>
  </si>
  <si>
    <t>ROT RISQUE REBU BI 8ML</t>
  </si>
  <si>
    <t>459478</t>
  </si>
  <si>
    <t>ROT RISQUE BALI REG BI 8ML</t>
  </si>
  <si>
    <t>459455</t>
  </si>
  <si>
    <t>ROT RISQUE PARIS BI 8ML</t>
  </si>
  <si>
    <t>459506</t>
  </si>
  <si>
    <t>ROT RISQUE MACA DO AMOR BI 8ML</t>
  </si>
  <si>
    <t>459496</t>
  </si>
  <si>
    <t>ROT RISQUE BEIJO BI 8ML</t>
  </si>
  <si>
    <t>469596</t>
  </si>
  <si>
    <t>RT RISQUE ESM NATURAL ANGELICA 8ML BCP</t>
  </si>
  <si>
    <t>469612</t>
  </si>
  <si>
    <t>RT RISQUE ESM CREM LAVANDA ALMA 8ML BCP</t>
  </si>
  <si>
    <t>459480</t>
  </si>
  <si>
    <t>ROT RISQUE NINFA BI 8ML</t>
  </si>
  <si>
    <t>459459</t>
  </si>
  <si>
    <t>ROT RISQUE PLATINO BI 8ML</t>
  </si>
  <si>
    <t>466320</t>
  </si>
  <si>
    <t>RT RISQUE ESM RUBI 8ML BCP</t>
  </si>
  <si>
    <t>459481</t>
  </si>
  <si>
    <t>ROT RISQUE ROSE BOM BI 8ML</t>
  </si>
  <si>
    <t>469605</t>
  </si>
  <si>
    <t>RT RISQUE ESM CREM LICOR 8ML BCP</t>
  </si>
  <si>
    <t>466312</t>
  </si>
  <si>
    <t>RT RISQUE ESM CONDESSA 8ML BCP</t>
  </si>
  <si>
    <t>461757</t>
  </si>
  <si>
    <t>ROT RISQ ESM GUERREIRADO ARCO IRIS CL8ML</t>
  </si>
  <si>
    <t>464098</t>
  </si>
  <si>
    <t>ROT RISQUE LOOK DO DIA GOOD VIBES 8ML</t>
  </si>
  <si>
    <t>459497</t>
  </si>
  <si>
    <t>ROT RISQUE LOVE BI 8ML</t>
  </si>
  <si>
    <t>459477</t>
  </si>
  <si>
    <t>ROT RISQUE MALICIA REG BI 8ML</t>
  </si>
  <si>
    <t>459507</t>
  </si>
  <si>
    <t>ROT RISQUEALICO NUDE OURO BI 8ML</t>
  </si>
  <si>
    <t>469598</t>
  </si>
  <si>
    <t>RT RISQUE ESM CREM GRAO DE CAFE 8ML BCP</t>
  </si>
  <si>
    <t>459508</t>
  </si>
  <si>
    <t>ROT RISQUE GOTA ANJOS BI 8ML</t>
  </si>
  <si>
    <t>469603</t>
  </si>
  <si>
    <t>RT RISQUE ESM CREM DOCE ORGULHO 8ML BCP</t>
  </si>
  <si>
    <t>459540</t>
  </si>
  <si>
    <t>ROT RISQUE TAMARA REG BI 8ML</t>
  </si>
  <si>
    <t>459531</t>
  </si>
  <si>
    <t>ROT RISQUE VIOLETRAZ O NOVO BI 8ML</t>
  </si>
  <si>
    <t>464100</t>
  </si>
  <si>
    <t>ROT RISQUE ROXO SEM CRISE 8ML</t>
  </si>
  <si>
    <t>465556</t>
  </si>
  <si>
    <t>ROT RISQUE MEU HOROSCOP DO DIA 8ML</t>
  </si>
  <si>
    <t>465553</t>
  </si>
  <si>
    <t>ROT RISQUE HOJE SIM AMANHA TALVEZ 8ML</t>
  </si>
  <si>
    <t>464102</t>
  </si>
  <si>
    <t>ROT RISQUE MENTA.LIZA 8ML NV</t>
  </si>
  <si>
    <t>461762</t>
  </si>
  <si>
    <t>ROT RISQ ESM VERMELHO FELICIDADE CL 8ML</t>
  </si>
  <si>
    <t>464091</t>
  </si>
  <si>
    <t>ROT RISQUE CAPRICHA NO GLOW 8ML</t>
  </si>
  <si>
    <t>464095</t>
  </si>
  <si>
    <t>ROT RISQUE DE PAETE NA AVENIDA 8ML</t>
  </si>
  <si>
    <t>464093</t>
  </si>
  <si>
    <t>ROT RISQUE DONA DA FESTA 8ML</t>
  </si>
  <si>
    <t>464092</t>
  </si>
  <si>
    <t>ROT RISQUE CRAVEJADA NO GLITTER 8ML</t>
  </si>
  <si>
    <t>464094</t>
  </si>
  <si>
    <t>ROT RISQUE CHEGA E ARRASA 8ML</t>
  </si>
  <si>
    <t>467065</t>
  </si>
  <si>
    <t>ROT RISQUE CHICLETE ME ESQUECE 8ML</t>
  </si>
  <si>
    <t>467064</t>
  </si>
  <si>
    <t>ROT RISQUE LA VEM OUTRA PEROLA 8ML</t>
  </si>
  <si>
    <t>466316</t>
  </si>
  <si>
    <t>RT RISQUE ESM ESCARLATE 8ML BCP</t>
  </si>
  <si>
    <t>464096</t>
  </si>
  <si>
    <t>ROT RISQUE JA ACORDO DIVANDO 8ML</t>
  </si>
  <si>
    <t>461761</t>
  </si>
  <si>
    <t>ROT RISQ ESM EU SOU ESSE GLAM TODO CL8ML</t>
  </si>
  <si>
    <t>462702</t>
  </si>
  <si>
    <t>ROT RISQ CARE SERUM HIDRATANTE CL 8ML</t>
  </si>
  <si>
    <t>465391</t>
  </si>
  <si>
    <t>ROT RISQUE DG TOP CO EFEIT PAETE 9 5MLFT</t>
  </si>
  <si>
    <t>469629</t>
  </si>
  <si>
    <t>RT RISQUE DGEL ESPUMA ROSE FT 9 5ML BCP</t>
  </si>
  <si>
    <t>459649</t>
  </si>
  <si>
    <t>ROT RISQ DGEL BCO CAMAFEU 9.5ML FT</t>
  </si>
  <si>
    <t>462864</t>
  </si>
  <si>
    <t>ROT RISQ BIO BIO BASE COUVE KALE 9ML FT</t>
  </si>
  <si>
    <t>462867</t>
  </si>
  <si>
    <t>ROT RISQ BIO PIMENTA CAIENA 9ML FT</t>
  </si>
  <si>
    <t>462866</t>
  </si>
  <si>
    <t>ROT RISQ BIO GRAO DE AREIA 9ML FT</t>
  </si>
  <si>
    <t>462873</t>
  </si>
  <si>
    <t>ROT RISQ BIO ACAI 9ML FT</t>
  </si>
  <si>
    <t>462868</t>
  </si>
  <si>
    <t>ROT RISQ BIO ROSA DO HIMALAIA 9ML FT</t>
  </si>
  <si>
    <t>462871</t>
  </si>
  <si>
    <t>ROT RISQ BIO CHA VERDE 9ML FT</t>
  </si>
  <si>
    <t>459685</t>
  </si>
  <si>
    <t>ROT RISQ DGEL TOP COAT FIXADOR 9.5ML FT</t>
  </si>
  <si>
    <t>459671</t>
  </si>
  <si>
    <t>ROT RISQ DGEL CREM VM CEREJ  9.5ML FT</t>
  </si>
  <si>
    <t>469631</t>
  </si>
  <si>
    <t>RT RISQUE DGEL LC CRANBERRY FT 9 5ML BCP</t>
  </si>
  <si>
    <t>465390</t>
  </si>
  <si>
    <t>ROT RISQUE DG TOP CO EFTO CRIST 9 5ML FT</t>
  </si>
  <si>
    <t>459681</t>
  </si>
  <si>
    <t>ROT RISQ DGEL CREM PTO CAVIAR 9.5ML FT</t>
  </si>
  <si>
    <t>459665</t>
  </si>
  <si>
    <t>ROT RISQ DGEL CREM HIBISCO RS 9.5ML FT</t>
  </si>
  <si>
    <t>469639</t>
  </si>
  <si>
    <t>RT RISQUE DGEL VINHO BORDO FT 9 5ML BCP</t>
  </si>
  <si>
    <t>459653</t>
  </si>
  <si>
    <t>ROT RISQ DGEL CREM SAL ROSA 9.5ML FT</t>
  </si>
  <si>
    <t>468455</t>
  </si>
  <si>
    <t>RT RISQUE DGEL SEDA LILAS 9 5 ML FT BCP</t>
  </si>
  <si>
    <t>459651</t>
  </si>
  <si>
    <t>ROT RISQ DGEL CREM NOZ MOSC 9.5ML FT</t>
  </si>
  <si>
    <t>469637</t>
  </si>
  <si>
    <t>RT RISQUE DGEL VERM RUBI FT 9 5ML BCP</t>
  </si>
  <si>
    <t>459647</t>
  </si>
  <si>
    <t>ROT RISQ DGEL NAT CHA BCO 9.5ML FT</t>
  </si>
  <si>
    <t>467733</t>
  </si>
  <si>
    <t>ROT RISQUE DGEL DANCA DAS FADAS 9 5ML FT</t>
  </si>
  <si>
    <t>469625</t>
  </si>
  <si>
    <t>RT RISQUE DGEL AMORA NEGRA FT 9 5ML BCP</t>
  </si>
  <si>
    <t>466351</t>
  </si>
  <si>
    <t>RT RISQUE DGEL LAVANDA FR 9 5ML FT BCP</t>
  </si>
  <si>
    <t>467732</t>
  </si>
  <si>
    <t>ROT RISQUE DGEL INTUICAO MAGIA 9 5ML FT</t>
  </si>
  <si>
    <t>467731</t>
  </si>
  <si>
    <t>ROT RISQUE DGEL MISTERIO BRLETA 9 5ML FT</t>
  </si>
  <si>
    <t>467728</t>
  </si>
  <si>
    <t>ROT RISQUE DGEL PODER QUE FLOR 9 5ML FT</t>
  </si>
  <si>
    <t>467729</t>
  </si>
  <si>
    <t>ROT RISQUE DGEL VEJO FLOR MIM 9 5ML FT</t>
  </si>
  <si>
    <t>467730</t>
  </si>
  <si>
    <t>ROT RISQUE DGEL MEU MUNDO ENC 9 5ML FT</t>
  </si>
  <si>
    <t>466709</t>
  </si>
  <si>
    <t>ROT RISQUE DGEL ESTRELA DA FEST 9 5ML FT</t>
  </si>
  <si>
    <t>466708</t>
  </si>
  <si>
    <t>ROT RISQUE DGEL GOLDEN DIVA 9 5ML FT</t>
  </si>
  <si>
    <t>466710</t>
  </si>
  <si>
    <t>ROT RISQUE DGEL PURO LUXO 9 5ML FT</t>
  </si>
  <si>
    <t>466712</t>
  </si>
  <si>
    <t>ROT RISQUE DGEL DESFIL EM MILAO 9 5ML FT</t>
  </si>
  <si>
    <t>466711</t>
  </si>
  <si>
    <t>ROT RISQUE DGEL LOOK FASHIONIST 9 5ML FT</t>
  </si>
  <si>
    <t>465215</t>
  </si>
  <si>
    <t>ROT RISQUE DGEL GIN &amp; SUNSET 9 5ML FT IS</t>
  </si>
  <si>
    <t>469627</t>
  </si>
  <si>
    <t>RT RISQUE DGEL CREME PITAYA FT 9 5ML BCP</t>
  </si>
  <si>
    <t>467006</t>
  </si>
  <si>
    <t>ROT RISQUE ESM CREM CRIPTO ROSA 8ML NV</t>
  </si>
  <si>
    <t>469613</t>
  </si>
  <si>
    <t>RT RISQUE ESM M PPE MAS Q M DERA 8ML BCP</t>
  </si>
  <si>
    <t>467008</t>
  </si>
  <si>
    <t>ROT RISQUE ESM CREM OI SUMIDA 8ML</t>
  </si>
  <si>
    <t>468723</t>
  </si>
  <si>
    <t>RT RISQUE ESM MET ASAS PRA LIBERDADE 8ML</t>
  </si>
  <si>
    <t>468725</t>
  </si>
  <si>
    <t>RT RQUE ESM MET POR TRAS DESSA LENTE 8ML</t>
  </si>
  <si>
    <t>468727</t>
  </si>
  <si>
    <t>RT RISQUE ESM MET PROFU DO MEU EU 8ML</t>
  </si>
  <si>
    <t>468729</t>
  </si>
  <si>
    <t>RT RISQUE INTS VERM DA UM GR NA COR 8ML</t>
  </si>
  <si>
    <t>468730</t>
  </si>
  <si>
    <t>RT RISQUE ESM EF A ONCA Q HAB EM MIM 8ML</t>
  </si>
  <si>
    <t>468731</t>
  </si>
  <si>
    <t>RT RISQUE ESM MET PRA TE VER MELHO R 8ML</t>
  </si>
  <si>
    <t>468724</t>
  </si>
  <si>
    <t>RT RISQUE ESM EF VERDELIRIO 8ML</t>
  </si>
  <si>
    <t>468728</t>
  </si>
  <si>
    <t>RT RISQUE ESM EF VERDADEIRA CAMALEOA 8ML</t>
  </si>
  <si>
    <t>468726</t>
  </si>
  <si>
    <t>RT RISQUE ESM CREM RAI DA SELV DE PE 8ML</t>
  </si>
  <si>
    <t>459483</t>
  </si>
  <si>
    <t>ROT RISQUE BELA E PODEROSA BI 8ML</t>
  </si>
  <si>
    <t>461760</t>
  </si>
  <si>
    <t>ROT RISQ ESM DE MOLETOM E SALTO CL 8ML</t>
  </si>
  <si>
    <t>467748</t>
  </si>
  <si>
    <t>ROT RISQUE DGEL CHARLOT DE ROMA 9 5ML FT</t>
  </si>
  <si>
    <t>467750</t>
  </si>
  <si>
    <t>ROT RISQUE DGEL CUPCAKE DE MRGO 9 5ML FT</t>
  </si>
  <si>
    <t>467751</t>
  </si>
  <si>
    <t>ROT RISQUE DGEL BUQUE DE HORT 9 5ML FT</t>
  </si>
  <si>
    <t>467004</t>
  </si>
  <si>
    <t>ROT RISQUE ESM CREM VERDE ESMERALDA 8ML</t>
  </si>
  <si>
    <t>467005</t>
  </si>
  <si>
    <t>ROT RISQUE ESM CREM TODAS POR UMA 8ML NV</t>
  </si>
  <si>
    <t>465216</t>
  </si>
  <si>
    <t>ROT RISQUE DGEL SORBET DE MIRTI 9,5ML FT</t>
  </si>
  <si>
    <t>459532</t>
  </si>
  <si>
    <t>ROT RISQUE VER DE VERDADE BI 8ML</t>
  </si>
  <si>
    <t>467749</t>
  </si>
  <si>
    <t>ROT RISQUE DGEL BALLET 9 5ML FT</t>
  </si>
  <si>
    <t>465393</t>
  </si>
  <si>
    <t>ROT RISQUE DG TOP CO EFEIT PAETE 9 5MLVS</t>
  </si>
  <si>
    <t>469630</t>
  </si>
  <si>
    <t>RT RISQUE DGEL ESPUMA ROSE VS 9 5ML BCP</t>
  </si>
  <si>
    <t>459650</t>
  </si>
  <si>
    <t>ROT RISQ DGEL BCO CAMAFEU 9.5ML VS</t>
  </si>
  <si>
    <t>462879</t>
  </si>
  <si>
    <t>ROT RISQ BIO BIO BASE COUVE KALE 9ML VS</t>
  </si>
  <si>
    <t>462882</t>
  </si>
  <si>
    <t>ROT RISQ BIO PIMENTA CAIENA 9ML VS</t>
  </si>
  <si>
    <t>462881</t>
  </si>
  <si>
    <t>ROT RISQ BIO GRAO DE AREIA 9ML VS</t>
  </si>
  <si>
    <t>462888</t>
  </si>
  <si>
    <t>ROT RISQ BIO ACAI 9ML VS</t>
  </si>
  <si>
    <t>462883</t>
  </si>
  <si>
    <t>ROT RISQ BIO ROSA DO HIMALAIA 9ML VS</t>
  </si>
  <si>
    <t>462886</t>
  </si>
  <si>
    <t>ROT RISQ BIO CHA VERDE 9ML VS</t>
  </si>
  <si>
    <t>459686</t>
  </si>
  <si>
    <t>ROT RISQ DGEL TOP COAT FIXADOR 9.5ML VS</t>
  </si>
  <si>
    <t>459672</t>
  </si>
  <si>
    <t>ROT RISQ DGEL CREM VM CEREJ  9.5ML VS</t>
  </si>
  <si>
    <t>469632</t>
  </si>
  <si>
    <t>RT RISQUE DGEL LC CRANBERRY VS 9 5ML BCP</t>
  </si>
  <si>
    <t>465392</t>
  </si>
  <si>
    <t>ROT RISQUE DG TOP CO EFTO CRIST 9 5ML VS</t>
  </si>
  <si>
    <t>459682</t>
  </si>
  <si>
    <t>ROT RISQ DGEL CREM PTO CAVIAR 9.5ML VS</t>
  </si>
  <si>
    <t>459666</t>
  </si>
  <si>
    <t>ROT RISQ DGEL CREM HIBISCO RS 9.5ML VS</t>
  </si>
  <si>
    <t>469640</t>
  </si>
  <si>
    <t>RT RISQUE DGEL VINHO BORDO VS 9 5ML BCP</t>
  </si>
  <si>
    <t>459654</t>
  </si>
  <si>
    <t>ROT RISQ DGEL CREM SAL ROSA 9.5ML VS</t>
  </si>
  <si>
    <t>468456</t>
  </si>
  <si>
    <t>RT RISQUE DGEL SEDA LILAS 9 5 ML VS BCP</t>
  </si>
  <si>
    <t>459652</t>
  </si>
  <si>
    <t>ROT RISQ DGEL CREM NOZ MOSC 9.5ML VS</t>
  </si>
  <si>
    <t>469638</t>
  </si>
  <si>
    <t>RT RISQUE DGEL VERM RUBI VS 9 5ML BCP</t>
  </si>
  <si>
    <t>459648</t>
  </si>
  <si>
    <t>ROT RISQ DGEL NAT CHA BCO 9.5ML VS</t>
  </si>
  <si>
    <t>467739</t>
  </si>
  <si>
    <t>ROT RISQUE DGEL DANCA DAS FADAS 9 5ML VS</t>
  </si>
  <si>
    <t>469626</t>
  </si>
  <si>
    <t>RT RISQUE DGEL AMORA NEGRA VS 9 5ML BCP</t>
  </si>
  <si>
    <t>466352</t>
  </si>
  <si>
    <t>RT RISQUE DGEL LAVANDA FR 9 5ML VS BCP</t>
  </si>
  <si>
    <t>467738</t>
  </si>
  <si>
    <t>ROT RISQUE DGEL INTUICAO MAGIA 9 5ML VS</t>
  </si>
  <si>
    <t>467737</t>
  </si>
  <si>
    <t>ROT RISQUE DGEL MISTERIO BRLETA 9 5ML VS</t>
  </si>
  <si>
    <t>467734</t>
  </si>
  <si>
    <t>ROT RISQUE DGEL PODER QUE FLOR 9 5ML VS</t>
  </si>
  <si>
    <t>467735</t>
  </si>
  <si>
    <t>ROT RISQUE DGEL VEJO FLOR MIM 9 5ML VS</t>
  </si>
  <si>
    <t>467736</t>
  </si>
  <si>
    <t>ROT RISQUE DGEL MEU MUNDO ENC 9 5ML VS</t>
  </si>
  <si>
    <t>466714</t>
  </si>
  <si>
    <t>ROT RISQUE DGEL ESTRELA DA FEST 9 5ML VS</t>
  </si>
  <si>
    <t>466713</t>
  </si>
  <si>
    <t>ROT RISQUE DGEL GOLDEN DIVA 9 5ML VS</t>
  </si>
  <si>
    <t>466715</t>
  </si>
  <si>
    <t>ROT RISQUE DGEL PURO LUXO 9 5ML VS</t>
  </si>
  <si>
    <t>466717</t>
  </si>
  <si>
    <t>ROT RISQUE DGEL DESFIL EM MILAO 9 5ML VS</t>
  </si>
  <si>
    <t>466716</t>
  </si>
  <si>
    <t>ROT RISQUE DGEL LOOK FASHIONIST 9 5ML VS</t>
  </si>
  <si>
    <t>465219</t>
  </si>
  <si>
    <t>ROT RISQUE DGEL GIN &amp; SUNSET 9 5ML VS IS</t>
  </si>
  <si>
    <t>469628</t>
  </si>
  <si>
    <t>RT RISQUE DGEL CREME PITAYA VS 9 5ML BCP</t>
  </si>
  <si>
    <t>467752</t>
  </si>
  <si>
    <t>ROT RISQUE DGEL CHARLOT DE ROMA 9 5ML VS</t>
  </si>
  <si>
    <t>467754</t>
  </si>
  <si>
    <t>ROT RISQUE DGEL CUPCAKE DE MRGO 9 5ML VS</t>
  </si>
  <si>
    <t>467755</t>
  </si>
  <si>
    <t>ROT RISQUE DGEL BUQUE DE HORT 9 5ML VS</t>
  </si>
  <si>
    <t>465220</t>
  </si>
  <si>
    <t>ROT RISQUE DGEL SORBET DE MIRTI 9,5ML VS</t>
  </si>
  <si>
    <t>467753</t>
  </si>
  <si>
    <t>ROT RISQUE DGEL BALLET 9 5ML VS</t>
  </si>
  <si>
    <t>ESTRUT</t>
  </si>
  <si>
    <t>467185</t>
  </si>
  <si>
    <t>ESTR RISQUE ESM BC BI KK</t>
  </si>
  <si>
    <t>462703</t>
  </si>
  <si>
    <t>ESTR RISQUE CARE SEDA BS</t>
  </si>
  <si>
    <t>459595</t>
  </si>
  <si>
    <t>ESTR RISQUE ESM ROSAS CORE BI</t>
  </si>
  <si>
    <t>462854</t>
  </si>
  <si>
    <t>ESTR RISQUE CARE SEC EXPRESS</t>
  </si>
  <si>
    <t>467187</t>
  </si>
  <si>
    <t>ESTR RISQUE ESM COLORIDOS BI KK</t>
  </si>
  <si>
    <t>462853</t>
  </si>
  <si>
    <t>ESTR RISQUE CARE COBE BRI</t>
  </si>
  <si>
    <t>462851</t>
  </si>
  <si>
    <t>ESTR RISQUE CARE BS FORT</t>
  </si>
  <si>
    <t>459597</t>
  </si>
  <si>
    <t>ESTR RISQUE ESM NUDES BI</t>
  </si>
  <si>
    <t>462852</t>
  </si>
  <si>
    <t>ESTR RISQUE CARE BS E COBE FOSCA</t>
  </si>
  <si>
    <t>467186</t>
  </si>
  <si>
    <t>ESTR RISQUE ESM ESC BI KK</t>
  </si>
  <si>
    <t>467188</t>
  </si>
  <si>
    <t>ESTR RISQUE ESM EFEITOS BI KK</t>
  </si>
  <si>
    <t>459596</t>
  </si>
  <si>
    <t>ESTR RISQUE ESM VM BI</t>
  </si>
  <si>
    <t>468732</t>
  </si>
  <si>
    <t>ESTR BLISTER PIMENTA MALAGUETA</t>
  </si>
  <si>
    <t>462855</t>
  </si>
  <si>
    <t>ESTR RISQUE CARE SERUM HIDR</t>
  </si>
  <si>
    <t>464099</t>
  </si>
  <si>
    <t>ROT RISQUE ANTES SOL QUE MAL ILUMIN 8ML</t>
  </si>
  <si>
    <t>459487</t>
  </si>
  <si>
    <t>ROT RISQUE MEUS SOUVENIRS BI 8ML</t>
  </si>
  <si>
    <t>RT RISQUE DGEL SORBET MIRTILO FT 9,5ML</t>
  </si>
  <si>
    <t>RT RISQUE DGEL SORBET MIRTILO VS 9,5ML</t>
  </si>
  <si>
    <t>ROT FT</t>
  </si>
  <si>
    <t>ROT VS</t>
  </si>
  <si>
    <t>Qtd ROT</t>
  </si>
  <si>
    <t>Qtd Estrut</t>
  </si>
  <si>
    <t>VERS</t>
  </si>
  <si>
    <t>462717</t>
  </si>
  <si>
    <t>SA MARC JACOBS DAISY EDT 50ML CP</t>
  </si>
  <si>
    <t>99350102724</t>
  </si>
  <si>
    <t>0070192025</t>
  </si>
  <si>
    <t>0070352025</t>
  </si>
  <si>
    <t>470197</t>
  </si>
  <si>
    <t>SA HB REVERSED EDT 75ML</t>
  </si>
  <si>
    <t>0070422025</t>
  </si>
  <si>
    <t>99350203158</t>
  </si>
  <si>
    <t>SA TPA RISQUE LILAS COBER BRILHANTE</t>
  </si>
  <si>
    <t>463196</t>
  </si>
  <si>
    <t>SA BIOC DESCOL PO PES/CAMO DUST SCH NV</t>
  </si>
  <si>
    <t>RT RISQUE ESM CRM VDE ESMERALDA 8ML</t>
  </si>
  <si>
    <t>28311-0</t>
  </si>
  <si>
    <t>468559</t>
  </si>
  <si>
    <t>SA ADIDAS VIBES CHILL ZONE EDP 100ML TST</t>
  </si>
  <si>
    <t>99350198985</t>
  </si>
  <si>
    <t>T25D0931</t>
  </si>
  <si>
    <t>T25D0916</t>
  </si>
  <si>
    <t>T25D0968</t>
  </si>
  <si>
    <t>0008822025</t>
  </si>
  <si>
    <t>0167822024</t>
  </si>
  <si>
    <t>28306-0</t>
  </si>
  <si>
    <t>464385</t>
  </si>
  <si>
    <t>SA CHLOE EAU DE PARFUM 100ML</t>
  </si>
  <si>
    <t>0017742025</t>
  </si>
  <si>
    <t>99350133819</t>
  </si>
  <si>
    <t>464661</t>
  </si>
  <si>
    <t>SA BURBERRY HER ELIXIR EDP 50ML</t>
  </si>
  <si>
    <t>0194712024</t>
  </si>
  <si>
    <t>99350154014</t>
  </si>
  <si>
    <t>468423</t>
  </si>
  <si>
    <t>SA KIT GUCCI FLO GARD EDP 50+PS 10 XM24</t>
  </si>
  <si>
    <t>0191942024</t>
  </si>
  <si>
    <t>99350199175</t>
  </si>
  <si>
    <t>SA RISQUE ESM CREM INSPIRACAO DIVINA NB</t>
  </si>
  <si>
    <t>0291272023</t>
  </si>
  <si>
    <t>25407-1</t>
  </si>
  <si>
    <t>RISQUE ESM CREM INSPIRA DIVINA CL 8ML NV</t>
  </si>
  <si>
    <t>25413-1</t>
  </si>
  <si>
    <t>RISQUE ESM CREM INSPIRA DIVINA BL 8ML NV</t>
  </si>
  <si>
    <t>467009</t>
  </si>
  <si>
    <t>ROT RISQUE ESM CREM INSPIR DIVINA 8ML NV</t>
  </si>
  <si>
    <t>26604-0</t>
  </si>
  <si>
    <t>RISQUE ESM CREM AMAR 8ML CL</t>
  </si>
  <si>
    <t>26610-0</t>
  </si>
  <si>
    <t>RISQUE ESM CREM AMAR 8ML BL</t>
  </si>
  <si>
    <t>464097</t>
  </si>
  <si>
    <t>ROT RISQUE A.MAR 8ML</t>
  </si>
  <si>
    <t>W5</t>
  </si>
  <si>
    <t>462714</t>
  </si>
  <si>
    <t>SA GABRIELA SABATINI EDT 30ML BO</t>
  </si>
  <si>
    <t>99350131988</t>
  </si>
  <si>
    <t>469544</t>
  </si>
  <si>
    <t>SA CHLOE SIGN LUMINEUSE EDP 100ML TST</t>
  </si>
  <si>
    <t>99350187555</t>
  </si>
  <si>
    <t>RT RISQUE AZULIVRE MENTE 8ML BI</t>
  </si>
  <si>
    <t>23228-1            RISQUE ESM CR AZULIVRE MENTE CL 8ML BI</t>
  </si>
  <si>
    <t>0292062023</t>
  </si>
  <si>
    <t>468059</t>
  </si>
  <si>
    <t>SA BBY HERO PARFUM VELA 70G</t>
  </si>
  <si>
    <t>0082342024</t>
  </si>
  <si>
    <t>99350178744</t>
  </si>
  <si>
    <t>469072</t>
  </si>
  <si>
    <t>SA ADIDAS UEFA11 EDT 100ML</t>
  </si>
  <si>
    <t>0056822025</t>
  </si>
  <si>
    <t>0152282024</t>
  </si>
  <si>
    <t>0153102024</t>
  </si>
  <si>
    <t>0153122024</t>
  </si>
  <si>
    <t>466632</t>
  </si>
  <si>
    <t>SA CHLOE L'EAU DE PARFUM LUMIN 10ML PS</t>
  </si>
  <si>
    <t>99350181560</t>
  </si>
  <si>
    <t>Data inicial</t>
  </si>
  <si>
    <t>26605-0</t>
  </si>
  <si>
    <t>RISQUE ESM CREM SE SOLTA NO BLUES 8ML CL</t>
  </si>
  <si>
    <t>26611-0</t>
  </si>
  <si>
    <t>RISQUE ESM CREM SE SOLTA NO BLUES 8ML BL</t>
  </si>
  <si>
    <t>464101</t>
  </si>
  <si>
    <t>ROT RISQUE SE SOLTA NO BLUES 8ML</t>
  </si>
  <si>
    <t>w3</t>
  </si>
  <si>
    <t>462551</t>
  </si>
  <si>
    <t>SA BURBERRY HER EDT 100ML</t>
  </si>
  <si>
    <t>99350078552</t>
  </si>
  <si>
    <t>0093722025</t>
  </si>
  <si>
    <t>T25E1569</t>
  </si>
  <si>
    <t>470373</t>
  </si>
  <si>
    <t>SA BOZZANO CR BARBEAR PL SENS 24X65G 1</t>
  </si>
  <si>
    <t>300006</t>
  </si>
  <si>
    <t>SA SOL ALCOOLICA BENJOIN 5%</t>
  </si>
  <si>
    <t>111827</t>
  </si>
  <si>
    <t>29542-0</t>
  </si>
  <si>
    <t>RISQUE ESM DGEL CREM MOCACCINO 9 5 ML</t>
  </si>
  <si>
    <t>29543-0</t>
  </si>
  <si>
    <t>RISQUE ESM DGEL CREM MACARON AMO 9 5 ML</t>
  </si>
  <si>
    <t>29544-0</t>
  </si>
  <si>
    <t>RISQUE ESM DGEL CREM NTE ESTRELADA 9 5ML</t>
  </si>
  <si>
    <t>29545-0</t>
  </si>
  <si>
    <t>RISQUE ESM DGEL CREM SMTH PESSEGO 9 5ML</t>
  </si>
  <si>
    <t>29546-0</t>
  </si>
  <si>
    <t>RISQUE ESM DGEL MET COSTELA D ADAO 9 5ML</t>
  </si>
  <si>
    <t>29547-0</t>
  </si>
  <si>
    <t>RISQUE ESM DGEL EF AZ CAPRI 9 5ML</t>
  </si>
  <si>
    <t>SA RISQUE DG ESM CREM MOCACCINO</t>
  </si>
  <si>
    <t>SA RISQUE DG ESM CREM MACARON DE AMORA</t>
  </si>
  <si>
    <t>SA RISQUE DG ESM CREM NOITE ESTRELADA</t>
  </si>
  <si>
    <t>SA RISQUE DG ESM CREM SMOOTHIE PESSEGO</t>
  </si>
  <si>
    <t>SA RISQUE DG ESM MET COSTELA DE ADAO</t>
  </si>
  <si>
    <t>SA RISQUE DG ESM DE EFT AZ CAPRI</t>
  </si>
  <si>
    <t>469468</t>
  </si>
  <si>
    <t>RT RISQUE DGEL MOCACCINO 9 5 ML FT</t>
  </si>
  <si>
    <t>469469</t>
  </si>
  <si>
    <t>RT RISQUE DGEL MACARON AMORA 9 5ML FT</t>
  </si>
  <si>
    <t>469470</t>
  </si>
  <si>
    <t>RT RISQUE DGEL NTE ESTRELADA 9 5ML FT</t>
  </si>
  <si>
    <t>469471</t>
  </si>
  <si>
    <t>RT RISQUE DGEL SMOOTH PESSEGO 9 5ML FT</t>
  </si>
  <si>
    <t>469472</t>
  </si>
  <si>
    <t>RT RISQUE DGEL COSTELA DE ADAO 9 5ML FT</t>
  </si>
  <si>
    <t>469473</t>
  </si>
  <si>
    <t>RT RISQUE DGEL AZ CAPRI 9 5ML FT</t>
  </si>
  <si>
    <t>469474</t>
  </si>
  <si>
    <t>RT RISQUE DGEL MOCACCINO 9 5 ML VS</t>
  </si>
  <si>
    <t>469475</t>
  </si>
  <si>
    <t>RT RISQUE DGEL MACARON AMORA 9 5ML VS</t>
  </si>
  <si>
    <t>469476</t>
  </si>
  <si>
    <t>RT RISQUE DGEL NTE ESTRELADA 9 5ML VS</t>
  </si>
  <si>
    <t>469477</t>
  </si>
  <si>
    <t>RT RISQUE DGEL SMOOTH PESSEGO 9 5ML VS</t>
  </si>
  <si>
    <t>469478</t>
  </si>
  <si>
    <t>RT RISQUE DGEL COSTELA DE ADAO 9 5ML VS</t>
  </si>
  <si>
    <t>469479</t>
  </si>
  <si>
    <t>RT RISQUE DGEL AZ CAPRI 9 5ML VS</t>
  </si>
  <si>
    <t>467110</t>
  </si>
  <si>
    <t>SA C&amp;B PROT SOL FAC FPS30 12X50G OMK AL</t>
  </si>
  <si>
    <t>T25E1870</t>
  </si>
  <si>
    <t>28871-0</t>
  </si>
  <si>
    <t>T25E2472</t>
  </si>
  <si>
    <t>Código</t>
  </si>
  <si>
    <t>Sequência</t>
  </si>
  <si>
    <t>Grupo</t>
  </si>
  <si>
    <t>Atualização</t>
  </si>
  <si>
    <t>REG</t>
  </si>
  <si>
    <t>RISQUE ESM MET MEU HOROSCOPO DO DIA</t>
  </si>
  <si>
    <t>RISQUE HOJE SIM AMANHA TALVEZ 8ML</t>
  </si>
  <si>
    <t>0.1</t>
  </si>
  <si>
    <t>CARE/GLITTER</t>
  </si>
  <si>
    <t>0.2</t>
  </si>
  <si>
    <t>0.3</t>
  </si>
  <si>
    <t>0.4</t>
  </si>
  <si>
    <t>0.5</t>
  </si>
  <si>
    <t>0.6</t>
  </si>
  <si>
    <t>GLITTER 1</t>
  </si>
  <si>
    <t>GLITTER 2</t>
  </si>
  <si>
    <t>GLITTER 3</t>
  </si>
  <si>
    <t>GLITTER 4</t>
  </si>
  <si>
    <t>GLITTER 5</t>
  </si>
  <si>
    <t>GLITTER 6</t>
  </si>
  <si>
    <t>GLITTER 7</t>
  </si>
  <si>
    <t>SA RISQUE ESM DGEL MET BRANCO CAMAFEU</t>
  </si>
  <si>
    <t>SA RISQUE ESM CREM NOZ MOSCADA NV</t>
  </si>
  <si>
    <t>SA RISQUE ESM CREM SAL ROSA NV</t>
  </si>
  <si>
    <t>SA RISQUE ESM CREM ESPUMANTE ROSE NV</t>
  </si>
  <si>
    <t>SA RISQUE ESM CREM LAVANDA FRANCESA NV</t>
  </si>
  <si>
    <t>SA RISQUE ESM CREM VELUDO ROSE</t>
  </si>
  <si>
    <t>SA RISQUE ESM CREM HIBISCO ROSA NV</t>
  </si>
  <si>
    <t>SA RISQ ESM CREM CREME DE PITAYA</t>
  </si>
  <si>
    <t>SA RISQUE ESM MET LICOR DE CRANBERRY</t>
  </si>
  <si>
    <t>SA RISQUE ESM DGEL CREM VERMELHO CEREJA</t>
  </si>
  <si>
    <t>SA RISQ ESM CREM VERMELHO RUBI</t>
  </si>
  <si>
    <t>SA RISQ ESM CREM VINHO BORDO</t>
  </si>
  <si>
    <t>SA RISQUE ESMALTE MET SEDA LILAS</t>
  </si>
  <si>
    <t>SA RISQUE ESM CREM AMORA NEGRA NV</t>
  </si>
  <si>
    <t>SA RISQUE ESM CREM CALDA BLUEBERRY NV</t>
  </si>
  <si>
    <t>SA RISQUE ESM DGEL SORBET DE MIRTILO NBL</t>
  </si>
  <si>
    <t>Estrut</t>
  </si>
  <si>
    <t>Estrut n°</t>
  </si>
  <si>
    <t>Cod</t>
  </si>
  <si>
    <t>GLITTER 8</t>
  </si>
  <si>
    <t>T25E2707</t>
  </si>
  <si>
    <t>w4</t>
  </si>
  <si>
    <t>Data envase</t>
  </si>
  <si>
    <t>Ordem Envase</t>
  </si>
  <si>
    <t>Cod Fert</t>
  </si>
  <si>
    <t>Desc Fert</t>
  </si>
  <si>
    <t>Roote Cause 1</t>
  </si>
  <si>
    <t>Atraso fabricação Bulk</t>
  </si>
  <si>
    <t>RC</t>
  </si>
  <si>
    <t>RC1</t>
  </si>
  <si>
    <t>RC2</t>
  </si>
  <si>
    <t>Não localizou material no almox</t>
  </si>
  <si>
    <t>Responsável</t>
  </si>
  <si>
    <t>Fabricação Esmalte</t>
  </si>
  <si>
    <t>Almoxarifado</t>
  </si>
  <si>
    <t>Impacto Envase</t>
  </si>
  <si>
    <t>Pular ordem / Requisitar material fora do prazo</t>
  </si>
  <si>
    <t>Qtd Ocorrências</t>
  </si>
  <si>
    <t>Data ocorrência</t>
  </si>
  <si>
    <t>0098402025</t>
  </si>
  <si>
    <t>w1 - 06/2025</t>
  </si>
  <si>
    <t>Fabricação Gel Bentone (TQ 2400 / 2404)</t>
  </si>
  <si>
    <t xml:space="preserve">Fabricação Base Gel (TQ2302), Verniz (TQ2300) e Base 19 (TQ2304) </t>
  </si>
  <si>
    <t>T25C1922</t>
  </si>
  <si>
    <t>467111</t>
  </si>
  <si>
    <t>SA C&amp;B PROT SOL FAC FPS50 12X50G OMK AL</t>
  </si>
  <si>
    <t>T25E1083</t>
  </si>
  <si>
    <t>467112</t>
  </si>
  <si>
    <t>SA C&amp;B PROT SOL FAC FPS70 12X50G OMK AL</t>
  </si>
  <si>
    <t>T25E0743</t>
  </si>
  <si>
    <t>468400</t>
  </si>
  <si>
    <t>SA C&amp;B PROT CORPO FPS50 110ML KIT OMK</t>
  </si>
  <si>
    <t>Correção Bulk</t>
  </si>
  <si>
    <t>Fórmula (P&amp;D)</t>
  </si>
  <si>
    <t>T25F0550R</t>
  </si>
  <si>
    <t>28315-0</t>
  </si>
  <si>
    <t>w2 - 06/2025</t>
  </si>
  <si>
    <t>RT RISQUE DGEL BRCO CAMAFEU FT 9 5ML BCP</t>
  </si>
  <si>
    <t>RT RISQUE DGEL NOZ MOSCADA FT 9 5ML BCP</t>
  </si>
  <si>
    <t>RT RISQUE DGEL SAL ROSA FT 9 5ML BCP</t>
  </si>
  <si>
    <t>RT RISQUE DGEL HIBISCO ROSA FT 9 5ML BCP</t>
  </si>
  <si>
    <t>RT RISQUE DGEL VERM CEREJA FT 9 5ML BCP</t>
  </si>
  <si>
    <t>RT RISQUE DGEL BRCO CAMAFEU VS 9 5ML BCP</t>
  </si>
  <si>
    <t>RT RISQUE DGEL NOZ MOSCADA VS 9 5ML BCP</t>
  </si>
  <si>
    <t>RT RISQUE DGEL SAL ROSA VS 9 5ML BCP</t>
  </si>
  <si>
    <t>RT RISQUE DGEL HIBISCO ROSA VS 9 5ML BCP</t>
  </si>
  <si>
    <t>RT RISQUE DGEL VERM CEREJA VS 9 5ML BCP</t>
  </si>
  <si>
    <t>w3 - 06/2025</t>
  </si>
  <si>
    <t>0116802025</t>
  </si>
  <si>
    <t>468397</t>
  </si>
  <si>
    <t>SA C&amp;B PROT CORPORAL FPS30 200ML KIT OMK</t>
  </si>
  <si>
    <t>T25E1618</t>
  </si>
  <si>
    <t>469267</t>
  </si>
  <si>
    <t>SA POTE MONANGE BUMBUM 250G</t>
  </si>
  <si>
    <t>w4 - 06/2025</t>
  </si>
  <si>
    <t>T25F1574</t>
  </si>
  <si>
    <t>T25F1830</t>
  </si>
  <si>
    <t>SA GEL BENTONE TFF RISQUE</t>
  </si>
  <si>
    <t>467279</t>
  </si>
  <si>
    <t>SA MONANGE SAB INT FRESCOR KIT</t>
  </si>
  <si>
    <t>T25G0526</t>
  </si>
  <si>
    <t>SA TPA RISQUE ROSE PEROLADO CM 8ML</t>
  </si>
  <si>
    <t>T25G0728</t>
  </si>
  <si>
    <t>W1 - 07/2025</t>
  </si>
  <si>
    <t>T25E0970</t>
  </si>
  <si>
    <t>460980</t>
  </si>
  <si>
    <t>SA FR MONANGE SAB LIQ FL LAV 240ML</t>
  </si>
  <si>
    <t>T25G0870</t>
  </si>
  <si>
    <t>99260104626</t>
  </si>
  <si>
    <t>466392</t>
  </si>
  <si>
    <t>SA GUCCI GUILTY PH EDP PARFUM 5ML AG</t>
  </si>
  <si>
    <t>99350103846</t>
  </si>
  <si>
    <t>T25G0878</t>
  </si>
  <si>
    <t>T25G0879</t>
  </si>
  <si>
    <t>SA TPA RISQUE VM PEROLADO CM 8ML</t>
  </si>
  <si>
    <t>469758</t>
  </si>
  <si>
    <t>SA FR PAIXAO PET ED AURORA 200ML</t>
  </si>
  <si>
    <t>465360</t>
  </si>
  <si>
    <t>0130292025</t>
  </si>
  <si>
    <t>99260105343</t>
  </si>
  <si>
    <t>99260105344</t>
  </si>
  <si>
    <t>MONT</t>
  </si>
  <si>
    <t>W3 - 07/2025</t>
  </si>
  <si>
    <t>99260105346</t>
  </si>
  <si>
    <t>467727</t>
  </si>
  <si>
    <t>SA BIOCOLOR HOMEM BOZ TON PRETO VL ENV</t>
  </si>
  <si>
    <t>469761</t>
  </si>
  <si>
    <t>SA TP PRA OL PAIXAO</t>
  </si>
  <si>
    <t>T25G2158</t>
  </si>
  <si>
    <t>T25G2153</t>
  </si>
  <si>
    <t>469771</t>
  </si>
  <si>
    <t>SA KTON REATIV COR CABELO PRETO DLX</t>
  </si>
  <si>
    <t>99260117631</t>
  </si>
  <si>
    <t>469769</t>
  </si>
  <si>
    <t>SA KTON TRAT GLOSS INTENSO 40ML ENV DLX</t>
  </si>
  <si>
    <t>469772</t>
  </si>
  <si>
    <t>SA KTON REATIV COR TONS CASTANH DLX</t>
  </si>
  <si>
    <t>W4 - 07/2025</t>
  </si>
  <si>
    <t>469770</t>
  </si>
  <si>
    <t>SA KTON TRAT GLOSS ULT INT 40ML ENV DLX</t>
  </si>
  <si>
    <t>469939</t>
  </si>
  <si>
    <t>T25G1974</t>
  </si>
  <si>
    <t>T25D1185</t>
  </si>
  <si>
    <t>T25G2842</t>
  </si>
  <si>
    <t>1931997</t>
  </si>
  <si>
    <t>T25G3065</t>
  </si>
  <si>
    <t>T25G3042</t>
  </si>
  <si>
    <t>468395</t>
  </si>
  <si>
    <t>SA C&amp;B PROT CORPORAL FPS50 200ML KIT OMK</t>
  </si>
  <si>
    <t>469938</t>
  </si>
  <si>
    <t>SA MONANGE FR COND HIDRAT 200ML</t>
  </si>
  <si>
    <t>T25G1977</t>
  </si>
  <si>
    <t>1932073</t>
  </si>
  <si>
    <t>T25H0015</t>
  </si>
  <si>
    <t>1932244</t>
  </si>
  <si>
    <t>1932242</t>
  </si>
  <si>
    <t>1932195</t>
  </si>
  <si>
    <t>1932199</t>
  </si>
  <si>
    <t>W5 - 07/2025</t>
  </si>
  <si>
    <t>1932245</t>
  </si>
  <si>
    <t>1932198</t>
  </si>
  <si>
    <t>1932206</t>
  </si>
  <si>
    <t>1932196</t>
  </si>
  <si>
    <t>1932197</t>
  </si>
  <si>
    <t>1932241</t>
  </si>
  <si>
    <t>1932243</t>
  </si>
  <si>
    <t>1932205</t>
  </si>
  <si>
    <t>inj</t>
  </si>
  <si>
    <t>462684</t>
  </si>
  <si>
    <t>SA TPA MONT RISQUE AZUL SERUM HIDRATANTE</t>
  </si>
  <si>
    <t>1932246</t>
  </si>
  <si>
    <t>1932247</t>
  </si>
  <si>
    <t>1932248</t>
  </si>
  <si>
    <t>1932203</t>
  </si>
  <si>
    <t>1932249</t>
  </si>
  <si>
    <t>1932213</t>
  </si>
  <si>
    <t>T25H0371</t>
  </si>
  <si>
    <t>470065</t>
  </si>
  <si>
    <t>SA TP RISQUE ESM BENDITO ARTISTA</t>
  </si>
  <si>
    <t>1932250</t>
  </si>
  <si>
    <t>1932251</t>
  </si>
  <si>
    <t>1931521</t>
  </si>
  <si>
    <t>SA FR MONANGE COND LISOS 200ML</t>
  </si>
  <si>
    <t>470069</t>
  </si>
  <si>
    <t>SA TP RISQUE ESM O MAIS COBICADO</t>
  </si>
  <si>
    <t>1932253</t>
  </si>
  <si>
    <t>1932254</t>
  </si>
  <si>
    <t>1932212</t>
  </si>
  <si>
    <t>1932211</t>
  </si>
  <si>
    <t>1932204</t>
  </si>
  <si>
    <t>1931525</t>
  </si>
  <si>
    <t>1932252</t>
  </si>
  <si>
    <t>1932255</t>
  </si>
  <si>
    <t>Linha</t>
  </si>
  <si>
    <t>Periodo</t>
  </si>
  <si>
    <t>Total</t>
  </si>
  <si>
    <t>AR02</t>
  </si>
  <si>
    <t>HR01</t>
  </si>
  <si>
    <t>HR02</t>
  </si>
  <si>
    <t>IJ16</t>
  </si>
  <si>
    <t>1932218</t>
  </si>
  <si>
    <t>1932225</t>
  </si>
  <si>
    <t>1932232</t>
  </si>
  <si>
    <t>IJ17</t>
  </si>
  <si>
    <t>1932219</t>
  </si>
  <si>
    <t>1932226</t>
  </si>
  <si>
    <t>1932233</t>
  </si>
  <si>
    <t>IJ18</t>
  </si>
  <si>
    <t>470066</t>
  </si>
  <si>
    <t>SA TP RISQUE ESM SOCIEDADE DA FOFOCA</t>
  </si>
  <si>
    <t>1931522</t>
  </si>
  <si>
    <t>470072</t>
  </si>
  <si>
    <t>SA TP RISQUE SERUM OLEO DE AMENDOAS</t>
  </si>
  <si>
    <t>1931528</t>
  </si>
  <si>
    <t>470067</t>
  </si>
  <si>
    <t>SA TP RISQUE ESM CORTEJO NO JARDIM</t>
  </si>
  <si>
    <t>1931523</t>
  </si>
  <si>
    <t>SA TPA RISQUE UMA ABELHA ME CONTOU</t>
  </si>
  <si>
    <t>1931513</t>
  </si>
  <si>
    <t>470068</t>
  </si>
  <si>
    <t>SA TP RISQUE INFILTRADA NO BAILE</t>
  </si>
  <si>
    <t>1931524</t>
  </si>
  <si>
    <t>470070</t>
  </si>
  <si>
    <t>SA TP RISQUE PAIXAO DESMASCARADA</t>
  </si>
  <si>
    <t>1931526</t>
  </si>
  <si>
    <t>IJ19</t>
  </si>
  <si>
    <t>1932220</t>
  </si>
  <si>
    <t>1932227</t>
  </si>
  <si>
    <t>1932234</t>
  </si>
  <si>
    <t>hoje - 08/08</t>
  </si>
  <si>
    <t>Sab - 09/08</t>
  </si>
  <si>
    <t>Seg - 11/08</t>
  </si>
  <si>
    <t>Ter - 12/08</t>
  </si>
  <si>
    <t>SA RISQUE ESM CINT BENDITO ARTISTA</t>
  </si>
  <si>
    <t>SA RISQUE ESM CREM SOCIEDADE DA FOFOCA</t>
  </si>
  <si>
    <t>SA RISQUE ESM CREM CORTEJO NO JARDIM</t>
  </si>
  <si>
    <t>SA RISQUE ESM CREM INFILTRADA NO BAILE</t>
  </si>
  <si>
    <t>SA RISQUE ESM CREM O MAIS COBICADO</t>
  </si>
  <si>
    <t>SA RISQUE ESM CINT PAIXAO DES MASCARADA</t>
  </si>
  <si>
    <t>SA RISQUE ESM MET DAMA DE PRATA</t>
  </si>
  <si>
    <t>SA RISQUE ESM MET UMA ABELHA ME CONTOU B</t>
  </si>
  <si>
    <t>SA RISQUE SERUM COM OLEO DE AMENDOAS</t>
  </si>
  <si>
    <t>0105232024</t>
  </si>
  <si>
    <t>0204042024</t>
  </si>
  <si>
    <t>27383-2</t>
  </si>
  <si>
    <t>RISQUE ESM MET UMA ABELHA M CONT2 8ML CL</t>
  </si>
  <si>
    <t>29732-0</t>
  </si>
  <si>
    <t>RISQUE ESM CINT BENDITO ARTISTA 8ML CL</t>
  </si>
  <si>
    <t>29733-0</t>
  </si>
  <si>
    <t>RISQUE ESM CREM SCDADE DA FOFOCA 8ML CL</t>
  </si>
  <si>
    <t>29734-0</t>
  </si>
  <si>
    <t>RISQUE ESM CREM CORTEJO NO JARDIM 8MLCL</t>
  </si>
  <si>
    <t>29735-0</t>
  </si>
  <si>
    <t>RISQUE ESM CREM INFILT NO BAILE 8ML CL</t>
  </si>
  <si>
    <t>29736-0</t>
  </si>
  <si>
    <t>RISQUE ESM CREM O MAIS COBICADO 8ML CL</t>
  </si>
  <si>
    <t>29737-0</t>
  </si>
  <si>
    <t>RISQUE ESM CINT PAIXAO DESMASCAR 8ML CL</t>
  </si>
  <si>
    <t>29738-0</t>
  </si>
  <si>
    <t>RISQUE ESM MET DAMA DE PRATA 8ML CL</t>
  </si>
  <si>
    <t>29739-0</t>
  </si>
  <si>
    <t>RISQUE SERUM COM OLEO DE AMENDOAS 8MLCL</t>
  </si>
  <si>
    <t>469623</t>
  </si>
  <si>
    <t>469621</t>
  </si>
  <si>
    <t>469633</t>
  </si>
  <si>
    <t>469645</t>
  </si>
  <si>
    <t>469635</t>
  </si>
  <si>
    <t>469624</t>
  </si>
  <si>
    <t>469622</t>
  </si>
  <si>
    <t>469634</t>
  </si>
  <si>
    <t>469646</t>
  </si>
  <si>
    <t>469636</t>
  </si>
  <si>
    <t>470109</t>
  </si>
  <si>
    <t>RT RISQUE ESM MET ABELHA ME CON BN 8ML</t>
  </si>
  <si>
    <t>470102</t>
  </si>
  <si>
    <t>RT RISQUE ESM CINT BENDITO ARTISTA 8ML</t>
  </si>
  <si>
    <t>470103</t>
  </si>
  <si>
    <t>RT RISQUE ESM CREM SCDADE DA FOFOCA 8ML</t>
  </si>
  <si>
    <t>470104</t>
  </si>
  <si>
    <t>RT RISQUE ESM CREM CORTEJO NO JARDIM 8ML</t>
  </si>
  <si>
    <t>470105</t>
  </si>
  <si>
    <t>RT RISQUE ESM CREM INFILT NO BAILE 8ML</t>
  </si>
  <si>
    <t>470106</t>
  </si>
  <si>
    <t>RT RISQUE ESM CREM O MAIS COBICADO 8ML</t>
  </si>
  <si>
    <t>470107</t>
  </si>
  <si>
    <t>RT RISQUE ESM CINT PAIXAO DESMASCAR 8ML</t>
  </si>
  <si>
    <t>470108</t>
  </si>
  <si>
    <t>RT RISQUE ESM MET DAMA DE PRATA 8ML</t>
  </si>
  <si>
    <t>470110</t>
  </si>
  <si>
    <t>RT RISQUE SERUM COM OLEO DE AMENDOAS 8ML</t>
  </si>
  <si>
    <t>27391-1</t>
  </si>
  <si>
    <t>RISQUE ESM MET UMA ABELHA M CONT2 8ML BL</t>
  </si>
  <si>
    <t>29740-0</t>
  </si>
  <si>
    <t>RISQUE ESM CINT BENDITO ARTISTA 8ML BL</t>
  </si>
  <si>
    <t>29741-0</t>
  </si>
  <si>
    <t>RISQUE ESM CREM SCDADE DA FOFOCA 8ML BL</t>
  </si>
  <si>
    <t>29742-0</t>
  </si>
  <si>
    <t>RISQUE ESM CREM CORTEJO NO JARDIM 8MLBL</t>
  </si>
  <si>
    <t>29743-0</t>
  </si>
  <si>
    <t>RISQUE ESM CREM INFILT NO BAILE 8ML BL</t>
  </si>
  <si>
    <t>29744-0</t>
  </si>
  <si>
    <t>RISQUE ESM CREM O MAIS COBICADO 8ML BL</t>
  </si>
  <si>
    <t>29745-0</t>
  </si>
  <si>
    <t>RISQUE ESM CINT PAIXAO DESMASCAR 8ML BL</t>
  </si>
  <si>
    <t>29746-0</t>
  </si>
  <si>
    <t>RISQUE ESM MET DAMA DE PRATA 8ML BL</t>
  </si>
  <si>
    <t>29747-0</t>
  </si>
  <si>
    <t>RISQUE SERUM COM OLEO DE AMENDOAS 8MLBL</t>
  </si>
  <si>
    <t>ESTR RISQUE ESM BENEDICT</t>
  </si>
  <si>
    <t>470111</t>
  </si>
  <si>
    <t>W2 - 08/2025</t>
  </si>
  <si>
    <t>28322-0</t>
  </si>
  <si>
    <t>99260057703</t>
  </si>
  <si>
    <t>468403</t>
  </si>
  <si>
    <t>SA C&amp;B PRT SOL AERO FPS30 200ML KIT OMK</t>
  </si>
  <si>
    <t>28292-0</t>
  </si>
  <si>
    <t>28316-0</t>
  </si>
  <si>
    <t>99260104621</t>
  </si>
  <si>
    <t>28299-0</t>
  </si>
  <si>
    <t>99030057177</t>
  </si>
  <si>
    <t>W3 - 08/2025</t>
  </si>
  <si>
    <t>T25H1079</t>
  </si>
  <si>
    <t>29675-0</t>
  </si>
  <si>
    <t>RISQUE ESM GLI A GRADE E MINHA 8ML CL</t>
  </si>
  <si>
    <t>29676-0</t>
  </si>
  <si>
    <t>RISQUE ESM MET POR DO SHOW 8ML CL</t>
  </si>
  <si>
    <t>29677-0</t>
  </si>
  <si>
    <t>RISQUE ESM EFT CLRNDO MEU LINE UP 8MLCL</t>
  </si>
  <si>
    <t>29678-0</t>
  </si>
  <si>
    <t>RISQUE ESM EFT VO PR VER DE PERTO 8MLCL</t>
  </si>
  <si>
    <t>29679-0</t>
  </si>
  <si>
    <t>RISQUE ESM MET ME ENCONT NO LETRE 8MLCL</t>
  </si>
  <si>
    <t>29680-0</t>
  </si>
  <si>
    <t>RISQUE ESM EFT FOT NO LAMBE LAMBE 8MLCL</t>
  </si>
  <si>
    <t>29681-0</t>
  </si>
  <si>
    <t>RISQUE ESM MET NAO ESQUC A JQUETA 8MLCL</t>
  </si>
  <si>
    <t>29682-0</t>
  </si>
  <si>
    <t>RISQUE ESM MET BORA PRO MORRINHO 8ML CL</t>
  </si>
  <si>
    <t>29683-0</t>
  </si>
  <si>
    <t>RISQUE ESM MET PALCO CHERRY 8ML CL</t>
  </si>
  <si>
    <t>29684-0</t>
  </si>
  <si>
    <t>RISQUE ESM EFT ATRACAO PRINCIPAL 8ML CL</t>
  </si>
  <si>
    <t>29685-0</t>
  </si>
  <si>
    <t>RISQUE ESM GLI A GRADE E MINHA 8ML BL</t>
  </si>
  <si>
    <t>29686-0</t>
  </si>
  <si>
    <t>RISQUE ESM MET POR DO SHOW 8ML BL</t>
  </si>
  <si>
    <t>29687-0</t>
  </si>
  <si>
    <t>RISQUE ESM EFT CLRNDO MEU LINE UP 8MLBL</t>
  </si>
  <si>
    <t>29688-0</t>
  </si>
  <si>
    <t>RISQUE ESM EFT VO PR VER DE PERTO 8MLBL</t>
  </si>
  <si>
    <t>29689-0</t>
  </si>
  <si>
    <t>RISQUE ESM MET ME ENCONT NO LETRE 8MLBL</t>
  </si>
  <si>
    <t>29690-0</t>
  </si>
  <si>
    <t>RISQUE ESM EFT FOT NO LAMBE LAMBE 8MLBL</t>
  </si>
  <si>
    <t>29691-0</t>
  </si>
  <si>
    <t>RISQUE ESM MET NAO ESQUC A JQUETA 8MLBL</t>
  </si>
  <si>
    <t>29692-0</t>
  </si>
  <si>
    <t>RISQUE ESM MET BORA PRO MORRINHO 8ML BL</t>
  </si>
  <si>
    <t>29693-0</t>
  </si>
  <si>
    <t>RISQUE ESM MET PALCO CHERRY 8ML BL</t>
  </si>
  <si>
    <t>29694-0</t>
  </si>
  <si>
    <t>RISQUE ESM EFT ATRACAO PRINCIPAL 8ML BL</t>
  </si>
  <si>
    <t>469913</t>
  </si>
  <si>
    <t>SA RISQUE ESM GL A GRADE E MINHA</t>
  </si>
  <si>
    <t>469914</t>
  </si>
  <si>
    <t>SA RISQUE ESM MET POR DO SHOW</t>
  </si>
  <si>
    <t>469915</t>
  </si>
  <si>
    <t>SA RISQUE ESM EFT COLORINDO MEU LINE UP</t>
  </si>
  <si>
    <t>469916</t>
  </si>
  <si>
    <t>SA RISQUE ESM EFT VOU PRA VER(DE) PERTO</t>
  </si>
  <si>
    <t>469917</t>
  </si>
  <si>
    <t>SA RISQUE ESM MET M ENCONTRA N LETREIRO</t>
  </si>
  <si>
    <t>469918</t>
  </si>
  <si>
    <t>SA RISQUE ESM EFT FOTO NO LAMBE LAMBE</t>
  </si>
  <si>
    <t>469919</t>
  </si>
  <si>
    <t>SA RISQUE ESM MET NAO ESQUECE A JAQUETA</t>
  </si>
  <si>
    <t>469920</t>
  </si>
  <si>
    <t>SA RISQUE ESM MET BORA PRO MORRINHO</t>
  </si>
  <si>
    <t>469921</t>
  </si>
  <si>
    <t>SA RISQUE ESM MET PALCO CHERRY</t>
  </si>
  <si>
    <t>469922</t>
  </si>
  <si>
    <t>SA RISQUE ESM EFT ATRACAO PRINCIPAL</t>
  </si>
  <si>
    <t>T25H1275</t>
  </si>
  <si>
    <t>469836</t>
  </si>
  <si>
    <t>RT RISQUE ESM GLI A GRADE E MINHA 8ML</t>
  </si>
  <si>
    <t>469837</t>
  </si>
  <si>
    <t>RT RISQUE ESM MET POR DO SHOW 8ML</t>
  </si>
  <si>
    <t>469838</t>
  </si>
  <si>
    <t>RT RISQUE ESM EFT CLRNDO MEU LINE UP 8ML</t>
  </si>
  <si>
    <t>469839</t>
  </si>
  <si>
    <t>RT RISQUE ESM EFT VO PR VER DE PERTO 8ML</t>
  </si>
  <si>
    <t>469840</t>
  </si>
  <si>
    <t>RT RISQUE ESM MET ME ENCONT NO LETRE 8ML</t>
  </si>
  <si>
    <t>469841</t>
  </si>
  <si>
    <t>RT RISQUE ESM EFT FOT NO LAMBE LAMBE 8ML</t>
  </si>
  <si>
    <t>469842</t>
  </si>
  <si>
    <t>RT RISQUE ESM MET NAO ESQUC A JQUETA 8ML</t>
  </si>
  <si>
    <t>469843</t>
  </si>
  <si>
    <t>RT RISQUE ESM MET BORA PRO MORRINHO 8ML</t>
  </si>
  <si>
    <t>469844</t>
  </si>
  <si>
    <t>RT RISQUE ESM MET PALCO CHERRY 8ML</t>
  </si>
  <si>
    <t>469845</t>
  </si>
  <si>
    <t>RT RISQUE ESM EFT ATRACAO PRINCIPAL 8ML</t>
  </si>
  <si>
    <t>469846</t>
  </si>
  <si>
    <t>ESTR RISQUE ESM BALI</t>
  </si>
  <si>
    <t>PR</t>
  </si>
  <si>
    <t>T25E1609</t>
  </si>
  <si>
    <t>PRI</t>
  </si>
  <si>
    <t>T25H1348</t>
  </si>
  <si>
    <t>T25F0641</t>
  </si>
  <si>
    <t>W4 - 08/2025</t>
  </si>
  <si>
    <t>T25H1410</t>
  </si>
  <si>
    <t>469932</t>
  </si>
  <si>
    <t>SA MONANGE SH HIDRAT INT 300ML</t>
  </si>
  <si>
    <t>469936</t>
  </si>
  <si>
    <t>SA MONANGECOND LISOS 170ML</t>
  </si>
  <si>
    <t>T25H1438</t>
  </si>
  <si>
    <t>469935</t>
  </si>
  <si>
    <t>SA MONANGE COND HIDRAT 170ML</t>
  </si>
  <si>
    <t>28293-0</t>
  </si>
  <si>
    <t>99200013077</t>
  </si>
  <si>
    <t>T25F0747</t>
  </si>
  <si>
    <t>W1 - 09/2025</t>
  </si>
  <si>
    <t>453589</t>
  </si>
  <si>
    <t>SA BLONDOR LOCAO ATIVADORA 60ML EVS</t>
  </si>
  <si>
    <t>T25H0452</t>
  </si>
  <si>
    <t>Prioridade</t>
  </si>
  <si>
    <t>28323-0</t>
  </si>
  <si>
    <t>SALLY H ID CAP POWERSLIDE</t>
  </si>
  <si>
    <t>99260075886</t>
  </si>
  <si>
    <t>465714</t>
  </si>
  <si>
    <t>SA BBY GODDESS EDP 100ML TST</t>
  </si>
  <si>
    <t>0138442025</t>
  </si>
  <si>
    <t>99350093283</t>
  </si>
  <si>
    <t>T25J0267</t>
  </si>
  <si>
    <t>462713</t>
  </si>
  <si>
    <t>SA GABRIELA SABATINI EDT 60ML BO</t>
  </si>
  <si>
    <t>99350131989</t>
  </si>
  <si>
    <t>470290</t>
  </si>
  <si>
    <t>SA CHANSON D EAU BM ANDAL PEACH 75ML TST</t>
  </si>
  <si>
    <t>99350243718</t>
  </si>
  <si>
    <t>461058</t>
  </si>
  <si>
    <t>SA POTE BRA PAIXAO DEO LOCAO ACET 300G</t>
  </si>
  <si>
    <t>T25G2426</t>
  </si>
  <si>
    <t>461750</t>
  </si>
  <si>
    <t>SA TESTE ENVASE 2</t>
  </si>
  <si>
    <t>T25J0731</t>
  </si>
  <si>
    <t>T25J0733</t>
  </si>
  <si>
    <t>465361</t>
  </si>
  <si>
    <t>467900</t>
  </si>
  <si>
    <t>SA CK ETERNITY MEN EDT 30ML NV</t>
  </si>
  <si>
    <t>0165922025</t>
  </si>
  <si>
    <t>T25J0799</t>
  </si>
  <si>
    <t>469855</t>
  </si>
  <si>
    <t>SA TP MONT RISQUE ESM PALCO CHERRY</t>
  </si>
  <si>
    <t>467108</t>
  </si>
  <si>
    <t>SA C&amp;B PRT SOL AERO FPS30 200ML OMK</t>
  </si>
  <si>
    <t>469933</t>
  </si>
  <si>
    <t>SA MONANGE SH LISOS BRI 300ML</t>
  </si>
  <si>
    <t>T25J0950</t>
  </si>
  <si>
    <t>467060</t>
  </si>
  <si>
    <t>SA FR MONANGE CPP HIDRATA INTENS 300ML</t>
  </si>
  <si>
    <t>T25J1158</t>
  </si>
  <si>
    <t>T25J1213</t>
  </si>
  <si>
    <t>456282</t>
  </si>
  <si>
    <t>SA WELLA KOLESTON OIL AOX 9% DEITY</t>
  </si>
  <si>
    <t>28303-0</t>
  </si>
  <si>
    <t>99260105347</t>
  </si>
  <si>
    <t>463920</t>
  </si>
  <si>
    <t>SA FR SH COND BOZZANO 200ML</t>
  </si>
  <si>
    <t>464330</t>
  </si>
  <si>
    <t>SA NAUTICA BLUE EDT 100ML</t>
  </si>
  <si>
    <t>10000008164</t>
  </si>
  <si>
    <t>468638</t>
  </si>
  <si>
    <t>SA ADIDAS VIBES HAPPY FEELS EDP 30ML</t>
  </si>
  <si>
    <t>99350198976</t>
  </si>
  <si>
    <t>0174542025</t>
  </si>
  <si>
    <t>T25J1840</t>
  </si>
  <si>
    <t>28330-0</t>
  </si>
  <si>
    <t>99260117626</t>
  </si>
  <si>
    <t>T25H0622R</t>
  </si>
  <si>
    <t>469773</t>
  </si>
  <si>
    <t>SA KTON REATIV COR CABELO LOURO DLX</t>
  </si>
  <si>
    <t xml:space="preserve">Nº  ORDEM   </t>
  </si>
  <si>
    <t xml:space="preserve">  LOTE      </t>
  </si>
  <si>
    <t>463273</t>
  </si>
  <si>
    <t>108167</t>
  </si>
  <si>
    <t>GAS PROPELENTE 80/20 DESODORIZADO</t>
  </si>
  <si>
    <t>0183352025</t>
  </si>
  <si>
    <t>0183772025</t>
  </si>
  <si>
    <t>470651</t>
  </si>
  <si>
    <t>SA CK COTTON MUSK BODY MIST 236ML TST</t>
  </si>
  <si>
    <t>0184052025</t>
  </si>
  <si>
    <t>99350249368</t>
  </si>
  <si>
    <t>470652</t>
  </si>
  <si>
    <t>SA CK SHEER PEACH BODY MIST 236ML TST</t>
  </si>
  <si>
    <t>0184062025</t>
  </si>
  <si>
    <t>99350249369</t>
  </si>
  <si>
    <t>470653</t>
  </si>
  <si>
    <t>SA CK NUDE VANILLA BODY MIST 236ML TST</t>
  </si>
  <si>
    <t>0184072025</t>
  </si>
  <si>
    <t>99350249370</t>
  </si>
  <si>
    <t>470829</t>
  </si>
  <si>
    <t>SA CHLOE LE PARFUM 100ML TST</t>
  </si>
  <si>
    <t>99350219498</t>
  </si>
  <si>
    <t>456488</t>
  </si>
  <si>
    <t>SA FR DES AVANCO ORIGIN SPR85ML IMPR NVE</t>
  </si>
  <si>
    <t>469264</t>
  </si>
  <si>
    <t>SA FR HIDR MONANGE DETOX 400ML</t>
  </si>
  <si>
    <t>T25K0196</t>
  </si>
  <si>
    <t>28314-0</t>
  </si>
  <si>
    <t>99260097785</t>
  </si>
  <si>
    <t>SA RISQUE DG ESM EFT BRI DE VENUS</t>
  </si>
  <si>
    <t>SA RISQUE DG ESM MET BRONZE 3000</t>
  </si>
  <si>
    <t>SA RISQUE DG ESM MET CHUVA COSMICA</t>
  </si>
  <si>
    <t>SA RISQUE DG ESM MET METROPOLE NOT</t>
  </si>
  <si>
    <t>SA RISQUE DG ESM EFT ESPELHO DO AMH</t>
  </si>
  <si>
    <t>SA RISQUE DG ESM MET EUFORIA LL</t>
  </si>
  <si>
    <t>SA RISQUE DG ESM MET DISCO VOADOR</t>
  </si>
  <si>
    <t>SA RISQUE DG TOP COAT PIXELIZADO</t>
  </si>
  <si>
    <t>29625-0</t>
  </si>
  <si>
    <t>RISQUE ESM DGEL EFT BRILH DE VENUS 9 5ML</t>
  </si>
  <si>
    <t>29626-0</t>
  </si>
  <si>
    <t>RISQUE ESM DGEL MET BRONZE 3000 9 5 ML</t>
  </si>
  <si>
    <t>29627-0</t>
  </si>
  <si>
    <t>RISQUE ESM DGEL MET CHUVA COSMICA 9 5 ML</t>
  </si>
  <si>
    <t>29628-0</t>
  </si>
  <si>
    <t>RISQUE ESM DGEL MET METROP NOTURNA 9 5ML</t>
  </si>
  <si>
    <t>29629-0</t>
  </si>
  <si>
    <t>RISQUE ESM DGEL EFT ESP DO AMANHA 9 5ML</t>
  </si>
  <si>
    <t>29630-0</t>
  </si>
  <si>
    <t>RISQUE ESM DGEL MET EUFORIA LILAS 9 5ML</t>
  </si>
  <si>
    <t>29631-0</t>
  </si>
  <si>
    <t>RISQUE ESM DGEL MET DISCO VOADOR 9 5 ML</t>
  </si>
  <si>
    <t>29632-0</t>
  </si>
  <si>
    <t>RISQUE ESM DGEL TC PIXELIZADO 9 5 ML</t>
  </si>
  <si>
    <t>RT RISQUE DGEL BRILH DE VENUS 9 5ML FT</t>
  </si>
  <si>
    <t>RT RISQUE DGEL BRILH DE VENUS 9 5ML VS</t>
  </si>
  <si>
    <t>RT RISQUE DGEL MET BRONZE 3000 9 5 ML FT</t>
  </si>
  <si>
    <t>RT RISQUE DGEL MET BRONZE 3000 9 5 ML VS</t>
  </si>
  <si>
    <t>RT RISQUE DGEL CHUVA COSMICA 9 5 ML FT</t>
  </si>
  <si>
    <t>RT RISQUE DGEL CHUVA COSMICA 9 5 ML VS</t>
  </si>
  <si>
    <t>RT RISQUE DGEL METROP NOTURNA 9 5ML FT</t>
  </si>
  <si>
    <t>RT RISQUE DGEL METROP NOTURNA 9 5ML VS</t>
  </si>
  <si>
    <t>RT RISQUE DGEL ESPELH DO AMANHA 9 5ML FT</t>
  </si>
  <si>
    <t>RT RISQUE DGEL ESPELH DO AMANHA 9 5ML VS</t>
  </si>
  <si>
    <t>RT RISQUE DGEL EUFORIA LILAS 9 5ML FT</t>
  </si>
  <si>
    <t>RT RISQUE DGEL EUFORIA LILAS 9 5ML VS</t>
  </si>
  <si>
    <t>RT RISQUE DGEL DISCO VOADOR 9 5ML FT</t>
  </si>
  <si>
    <t>RT RISQUE DGEL DISCO VOADOR 9 5ML VS</t>
  </si>
  <si>
    <t>RT RISQUE DGEL TC PIXELIZADO 9 5 ML FT</t>
  </si>
  <si>
    <t>RT RISQUE DGEL TC PIXELIZADO 9 5 ML VS</t>
  </si>
  <si>
    <t>439770</t>
  </si>
  <si>
    <t>SA FR DES CONTOURE VOLPI SOPRO 80ML</t>
  </si>
  <si>
    <t>453551</t>
  </si>
  <si>
    <t>SA FR DES CONTOURE AMOR VDA 80ML IMPR SV</t>
  </si>
  <si>
    <t>456482</t>
  </si>
  <si>
    <t>SA FR DES TRES M BLACK SPR100ML IMPR NVE</t>
  </si>
  <si>
    <t>T25K0588</t>
  </si>
  <si>
    <t>461807</t>
  </si>
  <si>
    <t>SA TIFFANY ROSE GOLD EDP 75ML TST V1</t>
  </si>
  <si>
    <t>0193282025</t>
  </si>
  <si>
    <t>99350063848</t>
  </si>
  <si>
    <t>470246</t>
  </si>
  <si>
    <t>SA FR MONANGE CPP ACD HIALU</t>
  </si>
  <si>
    <t>99350133820</t>
  </si>
  <si>
    <t>0197032025</t>
  </si>
  <si>
    <t>W3 - OUT</t>
  </si>
  <si>
    <t>w4 out</t>
  </si>
  <si>
    <t>28298-0</t>
  </si>
  <si>
    <t>99030057198</t>
  </si>
  <si>
    <t>0239102023</t>
  </si>
  <si>
    <t>ENVASE</t>
  </si>
  <si>
    <t>5300C1</t>
  </si>
  <si>
    <t>465357</t>
  </si>
  <si>
    <t>0205592025</t>
  </si>
  <si>
    <t>SA RISQUE DG BS PRIMER FORT</t>
  </si>
  <si>
    <t>29376-0</t>
  </si>
  <si>
    <t>RISQUE DG BASE PRIMER FORT 9 5 ML</t>
  </si>
  <si>
    <t>RT RISQUE DG BASE PRIMER FORT 9 5 ML FT</t>
  </si>
  <si>
    <t>RT RISQUE DG BASE PRIMER FORT 9 5 ML VS</t>
  </si>
  <si>
    <t>SA RISQUE COBE EFT ESTRADA PARA A SERRA</t>
  </si>
  <si>
    <t>SA RISQUE COBE EFT TEMPESTADE DE CRISTAL</t>
  </si>
  <si>
    <t>SA RISQUE ESM MET CF C CAN</t>
  </si>
  <si>
    <t>SA RISQUE ESM MET LOOK INVERNAL</t>
  </si>
  <si>
    <t>SA RISQUE ESM MET GRANIZO</t>
  </si>
  <si>
    <t>SA RISQUE ESM MET CALOR DA FOGUEIRA</t>
  </si>
  <si>
    <t>29889-0</t>
  </si>
  <si>
    <t>RISQUE COBE EFT ESTRADA PARA SERRA 9 ML</t>
  </si>
  <si>
    <t>29890-0</t>
  </si>
  <si>
    <t>RISQUE COBE EFT TEMPESTADE CRISTAL 9ML</t>
  </si>
  <si>
    <t>29891-0</t>
  </si>
  <si>
    <t>RISQUE ESM MET CAFE COM CANELA 9 ML</t>
  </si>
  <si>
    <t>29892-0</t>
  </si>
  <si>
    <t>RISQUE ESM MET LOOK INVERNAL 9 ML</t>
  </si>
  <si>
    <t>29893-0</t>
  </si>
  <si>
    <t>RISQUE ESM MET GRANIZO 9ML</t>
  </si>
  <si>
    <t>29894-0</t>
  </si>
  <si>
    <t>RISQUE ESM MET CALOR DA FOGUEIRA 9 ML</t>
  </si>
  <si>
    <t>RT RISQUE TOP COAT ESTRADA SERRA 9 ML FT</t>
  </si>
  <si>
    <t>RT RISQUE TOP COAT ESTRADA SERRA 9 ML VS</t>
  </si>
  <si>
    <t>RT RISQUE TOP COAT TEMP CRISTAL 9ML FT</t>
  </si>
  <si>
    <t>RT RISQUE TOP COAT TEMP CRISTAL 9ML VS</t>
  </si>
  <si>
    <t>RT RISQUE ESM MET CAFE CANELA 9 ML FT</t>
  </si>
  <si>
    <t>RT RISQUE ESM MET CAFE CANELA 9 ML VS</t>
  </si>
  <si>
    <t>RT RISQUE ESM MET LOOK INVERNAL 9 ML FT</t>
  </si>
  <si>
    <t>RT RISQUE ESM MET LOOK INVERNAL 9 ML VS</t>
  </si>
  <si>
    <t>RT RISQUE ESM MET GRANIZO 9ML FT</t>
  </si>
  <si>
    <t>RT RISQUE ESM MET GRANIZO 9ML VS</t>
  </si>
  <si>
    <t>RT RISQUE ESM MET CALOR FOGUEIRA 9 ML FT</t>
  </si>
  <si>
    <t>RT RISQUE ESM MET CALOR FOGUEIRA 9 ML VS</t>
  </si>
  <si>
    <t>T25L0049</t>
  </si>
  <si>
    <t>T25L0873</t>
  </si>
  <si>
    <t>26687-0</t>
  </si>
  <si>
    <t>CHLOE ROSE NATU 100ML V2</t>
  </si>
  <si>
    <t>T25L1013</t>
  </si>
  <si>
    <t>470558</t>
  </si>
  <si>
    <t>SA CK EVERYONE EDP 50ML V2</t>
  </si>
  <si>
    <t>0214322025</t>
  </si>
  <si>
    <t>99350198215</t>
  </si>
  <si>
    <t>T25L1153</t>
  </si>
  <si>
    <t>T25L1209</t>
  </si>
  <si>
    <t>466255</t>
  </si>
  <si>
    <t>SA FR HID MONANGE ANTISSINAIS HIAL 400ML</t>
  </si>
  <si>
    <t>453590</t>
  </si>
  <si>
    <t>SA WELLA DESCOL BLONDOR CAMOMILA EVS</t>
  </si>
  <si>
    <t>5323C1</t>
  </si>
  <si>
    <t>T24D1008</t>
  </si>
  <si>
    <t>T24K2066</t>
  </si>
  <si>
    <t>T24L0012</t>
  </si>
  <si>
    <t>T25K1935</t>
  </si>
  <si>
    <t>T25L1714</t>
  </si>
  <si>
    <t>470490</t>
  </si>
  <si>
    <t>SA NAUTICA VOYAGE INTENSE EDT 100ML</t>
  </si>
  <si>
    <t>0224572025</t>
  </si>
  <si>
    <t>99350245180</t>
  </si>
  <si>
    <t>470854</t>
  </si>
  <si>
    <t>SA ADIDAS UEFA12 EDT 50ML</t>
  </si>
  <si>
    <t>99350225022</t>
  </si>
  <si>
    <t>470855</t>
  </si>
  <si>
    <t>SA ADIDAS UEFA 12 EDT 100ML</t>
  </si>
  <si>
    <t>99350225023</t>
  </si>
  <si>
    <t>470374</t>
  </si>
  <si>
    <t>SA BOZZANO CR BARBEAR PL SENS 24X65G 2</t>
  </si>
  <si>
    <t>439779</t>
  </si>
  <si>
    <t>SA FR DES RASTRO VOLPI SPRAY 90ML</t>
  </si>
  <si>
    <t>470510</t>
  </si>
  <si>
    <t>SA OLEO CORPORAL 100ML KIT AURORA</t>
  </si>
  <si>
    <t>T25L1433</t>
  </si>
  <si>
    <t>LIB  CAPC CPRE DMNV LOAT NOLQ ORSL</t>
  </si>
  <si>
    <t>462686</t>
  </si>
  <si>
    <t>T25M0013</t>
  </si>
  <si>
    <t>T25L1987</t>
  </si>
  <si>
    <t>0225362025</t>
  </si>
  <si>
    <t>0225462025</t>
  </si>
  <si>
    <t>465359</t>
  </si>
  <si>
    <t>T25C0964</t>
  </si>
  <si>
    <t>T25C1196</t>
  </si>
  <si>
    <t>T25M0072</t>
  </si>
  <si>
    <t>T25M0014</t>
  </si>
  <si>
    <t>5245C1</t>
  </si>
  <si>
    <t>470856</t>
  </si>
  <si>
    <t>SA ADIDAS UEFA 12 BODY SPLASH 75ML</t>
  </si>
  <si>
    <t>0227882025</t>
  </si>
  <si>
    <t>99350225026</t>
  </si>
  <si>
    <t>0227892025</t>
  </si>
  <si>
    <t>T25M0390</t>
  </si>
  <si>
    <t>T25M0598</t>
  </si>
  <si>
    <t>T25M0689</t>
  </si>
  <si>
    <t>SA RISQUE DG SEC FAST DRY</t>
  </si>
  <si>
    <t>SA TPA BR FLIP TOP LEITE DE COLONIA</t>
  </si>
  <si>
    <t>SA FR L COL ORIGINAL 100ML BT</t>
  </si>
  <si>
    <t>SA FR L COL ORIGINAL 200ML BT</t>
  </si>
  <si>
    <t>SA FR L COL FNL F 100ML BT</t>
  </si>
  <si>
    <t>SA FR L COL FNL F 200ML BT</t>
  </si>
  <si>
    <t>SA FR L COL TQ CARI 100ML BT</t>
  </si>
  <si>
    <t>SA FR L COL TQ CARI 200ML BT</t>
  </si>
  <si>
    <t>SA FR L COL TP AMAR 100ML BT</t>
  </si>
  <si>
    <t>SA FR L COL TP AMAR 200ML BT</t>
  </si>
  <si>
    <t>462688</t>
  </si>
  <si>
    <t>T25B1442</t>
  </si>
  <si>
    <t>T25M0819</t>
  </si>
  <si>
    <t>Jane Jetson</t>
  </si>
  <si>
    <t>Sublime</t>
  </si>
  <si>
    <t>Metamorfose</t>
  </si>
  <si>
    <t>99200013074</t>
  </si>
  <si>
    <t>468755</t>
  </si>
  <si>
    <t>SA BBY HER INTENSE EDP 100ML</t>
  </si>
  <si>
    <t>99350194893</t>
  </si>
  <si>
    <t>0235422025</t>
  </si>
  <si>
    <t>T25B1242</t>
  </si>
  <si>
    <t>T25G0710</t>
  </si>
  <si>
    <t>T25G0800</t>
  </si>
  <si>
    <t>T25A0911</t>
  </si>
  <si>
    <t>T25L0901</t>
  </si>
  <si>
    <t>T25M1372</t>
  </si>
  <si>
    <t>29624-0</t>
  </si>
  <si>
    <t>RISQUE DG SEC FAST DRY 9 ML</t>
  </si>
  <si>
    <t>LIB  CAPC ERRD CPRE LOAT MatC NOLQ ORSL</t>
  </si>
  <si>
    <t>465165</t>
  </si>
  <si>
    <t>SA DAVID BECKHAM CLASSIC BLUE EDT 50ML</t>
  </si>
  <si>
    <t>99350157668</t>
  </si>
  <si>
    <t>T25J1437</t>
  </si>
  <si>
    <t>0239072025</t>
  </si>
  <si>
    <t>T25J0759</t>
  </si>
  <si>
    <t>T25J0761</t>
  </si>
  <si>
    <t>T25M1907</t>
  </si>
  <si>
    <t>T26A0007</t>
  </si>
  <si>
    <t>SA RISQUE ESM CREM CAPPUCCINO SB</t>
  </si>
  <si>
    <t>T26A0061</t>
  </si>
  <si>
    <t>T25H0578R</t>
  </si>
  <si>
    <t>470885</t>
  </si>
  <si>
    <t>SA FR BOZZANO SH COND HIDR 200ML RV</t>
  </si>
  <si>
    <t>T26A0015</t>
  </si>
  <si>
    <t>RT RISQUE ESM CREM CAPPUCCINO 8ML BCP</t>
  </si>
  <si>
    <t>469606</t>
  </si>
  <si>
    <t>T26A0135</t>
  </si>
  <si>
    <t>T26A0204</t>
  </si>
  <si>
    <t>T25H0064R</t>
  </si>
  <si>
    <t>470886</t>
  </si>
  <si>
    <t>SA TP BOZZANO SH COND HIDR RV</t>
  </si>
  <si>
    <t>T26A0013</t>
  </si>
  <si>
    <t>LIB  MATF CAPC CPRE DMNV LOAT NOLQ ORSL</t>
  </si>
  <si>
    <t>T25J0770R</t>
  </si>
  <si>
    <t>T25J2075R</t>
  </si>
  <si>
    <t>T25J2136R</t>
  </si>
  <si>
    <t>T25E1618R</t>
  </si>
  <si>
    <t>T25H1410R</t>
  </si>
  <si>
    <t>T25H0095R</t>
  </si>
  <si>
    <t>T26A0425</t>
  </si>
  <si>
    <t>LIB  IMPR CAPC CPRE DMNV LOAT MOME NOLQ*</t>
  </si>
  <si>
    <t>460230</t>
  </si>
  <si>
    <t>SA CALVIN KLEIN ETERNITY F EDP100ML TST</t>
  </si>
  <si>
    <t>0006502026</t>
  </si>
  <si>
    <t>10000007890</t>
  </si>
  <si>
    <t>464655</t>
  </si>
  <si>
    <t>SA BURBERRY BRIT F EDT 50ML</t>
  </si>
  <si>
    <t>0006082026</t>
  </si>
  <si>
    <t>99350137999</t>
  </si>
  <si>
    <t>471223</t>
  </si>
  <si>
    <t>SA CHLOE SIG EDP BL 50ML</t>
  </si>
  <si>
    <t>0006612026</t>
  </si>
  <si>
    <t>99350251097</t>
  </si>
  <si>
    <t>SA RISQUE ESM MET PSICO C</t>
  </si>
  <si>
    <t>SA RISQUE ESM CREM DOCE PEROLA C</t>
  </si>
  <si>
    <t>SA RISQUE ESM MET A LOUCA DOS SIGNOS C</t>
  </si>
  <si>
    <t>SA RISQUE ESM MET COMIGO NINGUEM COBRE</t>
  </si>
  <si>
    <t>SA RISQUE ESM EFT TRIANGULUM</t>
  </si>
  <si>
    <t>SA RISQUE ESM MET NADA OBVIO C</t>
  </si>
  <si>
    <t>SA RISQUE ESM MET ROSA PITANGA C</t>
  </si>
  <si>
    <t>SA FR PAIXAO HIDR BAUNILHA 200ML</t>
  </si>
  <si>
    <t>SA FR PAIXAO HIDR INSPIRADORA 200ML</t>
  </si>
  <si>
    <t>SA FR PAIXAO HIDR INSPIRADORA 400ML</t>
  </si>
  <si>
    <t>SA FR PAIXAO HIDR IRRESISTIVEL 200ML</t>
  </si>
  <si>
    <t>SA FR PAIXAO HIDR TENTADORA 200ML</t>
  </si>
  <si>
    <t>SA FR PAIXAO HIDR TENTADORA 400ML</t>
  </si>
  <si>
    <t>SA FR PAIXAO OLEO BAUNILHA 100ML</t>
  </si>
  <si>
    <t>SA FR PAIXAO OLEO FRAMBOESA N 100ML</t>
  </si>
  <si>
    <t>SA FR PAIXAO OLEO INSPIRADORA 200ML</t>
  </si>
  <si>
    <t>SA FR PAIXAO OLEO IRRESISTIVEL 100ML</t>
  </si>
  <si>
    <t>SA FR PAIXAO OLEO TENTADORA 100ML</t>
  </si>
  <si>
    <t>SA FR PAIXAO OLEO TENTADORA 200ML</t>
  </si>
  <si>
    <t>17409-6</t>
  </si>
  <si>
    <t>RISQUE ESM MET PSICO 8ML CL</t>
  </si>
  <si>
    <t>RT RISQUE ESM PSICO 8ML</t>
  </si>
  <si>
    <t>Comeback</t>
  </si>
  <si>
    <t>470911</t>
  </si>
  <si>
    <t>19415-5</t>
  </si>
  <si>
    <t>RISQUE ESM CREM DOCE PEROLA 8ML CL</t>
  </si>
  <si>
    <t>24203-2</t>
  </si>
  <si>
    <t>RISQUE ESM MET A LOUCA DOS SIGN 8ML CL</t>
  </si>
  <si>
    <t>26507-2</t>
  </si>
  <si>
    <t>RISQUE ESM MET COMIGO NGM COBRE 8ML CL</t>
  </si>
  <si>
    <t>27901-3</t>
  </si>
  <si>
    <t>RISQUE ESM EF TRIANGULUM 8ML CL NV</t>
  </si>
  <si>
    <t>27907-3</t>
  </si>
  <si>
    <t>RISQUE ESM MET NADA OBVIO 8ML CL</t>
  </si>
  <si>
    <t>8839-5</t>
  </si>
  <si>
    <t>RISQUE ESM MET ROSA PITANGA 8ML CL</t>
  </si>
  <si>
    <t>RT RISQUE ESM DOCE PEROLA 8ML</t>
  </si>
  <si>
    <t>RT RISQUE ESM A LOUCA DOS SIGNOS 8ML</t>
  </si>
  <si>
    <t>RT RISQUE ESM COMIGO NINGUEM COBRE 8ML</t>
  </si>
  <si>
    <t>RT RISQUE ESM TRIANGUL 8ML</t>
  </si>
  <si>
    <t>RT RISQUE ESM NADA OBVIO 8ML</t>
  </si>
  <si>
    <t>RT RISQUE ESM RS PITANGA 8ML</t>
  </si>
  <si>
    <t>470907</t>
  </si>
  <si>
    <t>470912</t>
  </si>
  <si>
    <t>470909</t>
  </si>
  <si>
    <t>470908</t>
  </si>
  <si>
    <t>470913</t>
  </si>
  <si>
    <t>470910</t>
  </si>
  <si>
    <t>SA FR PAIXAO HIDR FRAMBOESA N 200ML</t>
  </si>
  <si>
    <t>SA FR PAIXAO HIDR AVELA 200ML</t>
  </si>
  <si>
    <t>SA FR PAIXAO HIDR IRRESISTIVEL 400ML</t>
  </si>
  <si>
    <t>SA FR PAIXAO OLEO INSPIRADORA 100ML</t>
  </si>
  <si>
    <t>SA RISQUE ESM CREM TERRACOTA PROVOCA NV</t>
  </si>
  <si>
    <t>SA RISQUE ESM CREM SOL LARANJA ANIMA NF</t>
  </si>
  <si>
    <t>RT RISQUE ESM CREM TERRAC Q PROV 8ML BCP</t>
  </si>
  <si>
    <t>RT RISQUE ESM CREM SOL LRNJ ANIM 8ML BCP</t>
  </si>
  <si>
    <t>Rougue</t>
  </si>
  <si>
    <t>465757</t>
  </si>
  <si>
    <t>SA GUCCI FL MAGNOLIA EDP 100MLTST</t>
  </si>
  <si>
    <t>99350175432</t>
  </si>
  <si>
    <t>0011032026</t>
  </si>
  <si>
    <t>470601</t>
  </si>
  <si>
    <t>SA CK ONE EDT 50ML V2</t>
  </si>
  <si>
    <t>99350242473</t>
  </si>
  <si>
    <t>T26A1294</t>
  </si>
  <si>
    <t>T26A1279</t>
  </si>
  <si>
    <t>T26A1486</t>
  </si>
  <si>
    <t>T25M1899R</t>
  </si>
  <si>
    <t>T26A1808</t>
  </si>
  <si>
    <t>T26B0011</t>
  </si>
  <si>
    <t>T26B0085</t>
  </si>
  <si>
    <t>T26B0209</t>
  </si>
  <si>
    <t>T26B0211</t>
  </si>
  <si>
    <t>LIB  IMPR CAPC CANC CPRE DMNV LOAT MOME*</t>
  </si>
  <si>
    <t>468199</t>
  </si>
  <si>
    <t>99350194306</t>
  </si>
  <si>
    <t>T26B0232</t>
  </si>
  <si>
    <t>460967</t>
  </si>
  <si>
    <t>SA FR HID MONANGE INT PL EXT 400ML</t>
  </si>
  <si>
    <t>T25J0824</t>
  </si>
  <si>
    <t>T26B0286</t>
  </si>
  <si>
    <t>453550</t>
  </si>
  <si>
    <t>SA FR DES CONTOURE LEMBR 80ML IMPR SV</t>
  </si>
  <si>
    <t>T26B0356</t>
  </si>
  <si>
    <t>T26B0532</t>
  </si>
  <si>
    <t>466040</t>
  </si>
  <si>
    <t>SA DAVID BECKHAM CLASSIC EDT 50ML</t>
  </si>
  <si>
    <t>99350157666</t>
  </si>
  <si>
    <t>466042</t>
  </si>
  <si>
    <t>SA DAVID BECKHAM CLASSIC EDT 100ML</t>
  </si>
  <si>
    <t>99350157667</t>
  </si>
  <si>
    <t>T26B0361</t>
  </si>
  <si>
    <t>T26B0565</t>
  </si>
  <si>
    <t>469559</t>
  </si>
  <si>
    <t>SA DB COLLEC EXQ LEATHER EDP 100ML TST</t>
  </si>
  <si>
    <t>99350201142</t>
  </si>
  <si>
    <t>470280</t>
  </si>
  <si>
    <t>SA CHANSON D EAU NS ROSE EDT 100ML TST</t>
  </si>
  <si>
    <t>0025682026</t>
  </si>
  <si>
    <t>99350231529</t>
  </si>
  <si>
    <t>470282</t>
  </si>
  <si>
    <t>SA CHANSON D EAU NS VANILLA EDT 100MLTST</t>
  </si>
  <si>
    <t>0025692026</t>
  </si>
  <si>
    <t>99350231531</t>
  </si>
  <si>
    <t>470283</t>
  </si>
  <si>
    <t>SA CHANSON D EAU BM MALDVES COCONUT 75ML</t>
  </si>
  <si>
    <t>99350243541</t>
  </si>
  <si>
    <t>470286</t>
  </si>
  <si>
    <t>SA CHANSON D EAU BM M COCONUT 75ML TST</t>
  </si>
  <si>
    <t>99350243714</t>
  </si>
  <si>
    <t>470287</t>
  </si>
  <si>
    <t>SA CHANSON D EAU BM POL VANILLA 75ML TST</t>
  </si>
  <si>
    <t>0025862026</t>
  </si>
  <si>
    <t>99350243715</t>
  </si>
  <si>
    <t>470288</t>
  </si>
  <si>
    <t>SA CHANSON D EAU BM CALIF CHERRY 75MLTST</t>
  </si>
  <si>
    <t>0025872026</t>
  </si>
  <si>
    <t>99350243716</t>
  </si>
  <si>
    <t>0025882026</t>
  </si>
  <si>
    <t>470289</t>
  </si>
  <si>
    <t>SA CHANSON D EAU BM ANDALUSIA PEACH 75ML</t>
  </si>
  <si>
    <t>99350243717</t>
  </si>
  <si>
    <t>0025902026</t>
  </si>
  <si>
    <t>470304</t>
  </si>
  <si>
    <t>SA HB BOSS BOTTLED BEYOND EDP 150ML</t>
  </si>
  <si>
    <t>0026662026</t>
  </si>
  <si>
    <t>99350214929</t>
  </si>
  <si>
    <t>470626</t>
  </si>
  <si>
    <t>SA ADIDAS VIBES FULL RECH EDP 100ML V2</t>
  </si>
  <si>
    <t>0025832026</t>
  </si>
  <si>
    <t>99350241833</t>
  </si>
  <si>
    <t>470835</t>
  </si>
  <si>
    <t>SA NAUTICA VOYAGE EDT 200ML V3</t>
  </si>
  <si>
    <t>99350241598</t>
  </si>
  <si>
    <t>0025662026</t>
  </si>
  <si>
    <t>470918</t>
  </si>
  <si>
    <t>SA PRET A PORTER CT COL PARIS EDP100MLV2</t>
  </si>
  <si>
    <t>99350231533</t>
  </si>
  <si>
    <t>471465</t>
  </si>
  <si>
    <t>SA NAUTICA VOYAGE SPORT EDT 100ML</t>
  </si>
  <si>
    <t>10000002338</t>
  </si>
  <si>
    <t>T26B0815</t>
  </si>
  <si>
    <t>0028042025</t>
  </si>
  <si>
    <t>468336</t>
  </si>
  <si>
    <t>T26B0918</t>
  </si>
  <si>
    <t>T25L1592</t>
  </si>
  <si>
    <t>T25J1220</t>
  </si>
  <si>
    <t>461317</t>
  </si>
  <si>
    <t>SA CALVIN KLEIN ETERNITY M EDP 200ML</t>
  </si>
  <si>
    <t>65110072000</t>
  </si>
  <si>
    <t>T26B1097</t>
  </si>
  <si>
    <t>T26B1112</t>
  </si>
  <si>
    <t>0030482026</t>
  </si>
  <si>
    <t>0174132025</t>
  </si>
  <si>
    <t>0030952026</t>
  </si>
  <si>
    <t>0030822026</t>
  </si>
  <si>
    <t>470919</t>
  </si>
  <si>
    <t>SA PRET APORTER CT COL MILA EDP100MLTST</t>
  </si>
  <si>
    <t>0030862026</t>
  </si>
  <si>
    <t>99350231538</t>
  </si>
  <si>
    <t>470920</t>
  </si>
  <si>
    <t>SA PRET APORTER CT COL TOKY EDP100MLTST</t>
  </si>
  <si>
    <t>0031002026</t>
  </si>
  <si>
    <t>99350231539</t>
  </si>
  <si>
    <t>T26B1118</t>
  </si>
  <si>
    <t>466370</t>
  </si>
  <si>
    <t>SA CHLOE L'EAU DE PARFUM LUMINEUSE 30ML</t>
  </si>
  <si>
    <t>0031862026</t>
  </si>
  <si>
    <t>99350181555</t>
  </si>
  <si>
    <t>T26B1312</t>
  </si>
  <si>
    <t>0025632026</t>
  </si>
  <si>
    <t>T26B1116</t>
  </si>
  <si>
    <t>471270</t>
  </si>
  <si>
    <t>SA DAVIDOFF ELIXI WOMAN PARFUM 100ML TST</t>
  </si>
  <si>
    <t>99350214703</t>
  </si>
  <si>
    <t>0032012026</t>
  </si>
  <si>
    <t>471453</t>
  </si>
  <si>
    <t>SA DAVID BECKHAM CLASSIC BLUE DEO 150ML</t>
  </si>
  <si>
    <t>0032272026</t>
  </si>
  <si>
    <t>99350207801</t>
  </si>
  <si>
    <t>0032252026</t>
  </si>
  <si>
    <t>465139</t>
  </si>
  <si>
    <t>SA BOURJOIS MB FANTASTIQUE EDP 50ML</t>
  </si>
  <si>
    <t>0032652026</t>
  </si>
  <si>
    <t>99350137726</t>
  </si>
  <si>
    <t>T26B1515</t>
  </si>
  <si>
    <t>T26B1324</t>
  </si>
  <si>
    <t>0032942026</t>
  </si>
  <si>
    <t>0032952026</t>
  </si>
  <si>
    <t>0032972026</t>
  </si>
  <si>
    <t>0032782026</t>
  </si>
  <si>
    <t>0032792026</t>
  </si>
  <si>
    <t>0032802026</t>
  </si>
  <si>
    <t>0032852026</t>
  </si>
  <si>
    <t>0032742026</t>
  </si>
  <si>
    <t>471454</t>
  </si>
  <si>
    <t>SA NAUTICA VOYAGE PS EDT 10ML</t>
  </si>
  <si>
    <t>0032812026</t>
  </si>
  <si>
    <t>99350227973</t>
  </si>
  <si>
    <t>T26C0011</t>
  </si>
  <si>
    <t>T26C0007</t>
  </si>
  <si>
    <t>T26C0401</t>
  </si>
  <si>
    <t>466402</t>
  </si>
  <si>
    <t>SA GUCCI BAMBOO EDP 75ML TST V2</t>
  </si>
  <si>
    <t>0035252026</t>
  </si>
  <si>
    <t>99350150670</t>
  </si>
  <si>
    <t>468588</t>
  </si>
  <si>
    <t>SA HB BOTTLED ABSOLU PARFUM 100 ML TST</t>
  </si>
  <si>
    <t>99350201967</t>
  </si>
  <si>
    <t>436026</t>
  </si>
  <si>
    <t>466086</t>
  </si>
  <si>
    <t>468564</t>
  </si>
  <si>
    <t>T26C0416</t>
  </si>
  <si>
    <t>460887</t>
  </si>
  <si>
    <t>SA MONANGE SABONETE LIQ DETOX</t>
  </si>
  <si>
    <t>466278</t>
  </si>
  <si>
    <t>SA HB BOTT PARFUM 100ML</t>
  </si>
  <si>
    <t>0011382026</t>
  </si>
  <si>
    <t>99350174857</t>
  </si>
  <si>
    <t>T26C0534</t>
  </si>
  <si>
    <t>T26C0532</t>
  </si>
  <si>
    <t>3308BD</t>
  </si>
  <si>
    <t>17111-5</t>
  </si>
  <si>
    <t>27382-0</t>
  </si>
  <si>
    <t>RISQUE ESM MET A VEZ DA PENELOPE 8ML CL</t>
  </si>
  <si>
    <t>4138C2</t>
  </si>
  <si>
    <t>5014C1</t>
  </si>
  <si>
    <t>5178C1</t>
  </si>
  <si>
    <t>T26C0597</t>
  </si>
  <si>
    <t>T26C0639</t>
  </si>
  <si>
    <t>0105212024</t>
  </si>
  <si>
    <t>467723</t>
  </si>
  <si>
    <t>SA BIO HOMEM BOZ TON LOU ESC 30ML VL ENV</t>
  </si>
  <si>
    <t>467724</t>
  </si>
  <si>
    <t>SA BIOC HOMEM BOZ TON CASTCL 30ML VL ENV</t>
  </si>
  <si>
    <t>T26C0654</t>
  </si>
  <si>
    <t>470241</t>
  </si>
  <si>
    <t>SA FR HIDR MONANGE INT PL EXT 22G 200ML</t>
  </si>
  <si>
    <t>T25E1406</t>
  </si>
  <si>
    <t>T25K2196</t>
  </si>
  <si>
    <t>T25K2220</t>
  </si>
  <si>
    <t>T26C0733</t>
  </si>
  <si>
    <t>T26C0769</t>
  </si>
  <si>
    <t>T26C0794</t>
  </si>
  <si>
    <t>0238402025</t>
  </si>
  <si>
    <t>467725</t>
  </si>
  <si>
    <t>SA BIOC HOMEM BOZ TON CASTMD 30ML VL ENV</t>
  </si>
  <si>
    <t>06:40</t>
  </si>
  <si>
    <t>200000051</t>
  </si>
  <si>
    <t>T26C0850</t>
  </si>
  <si>
    <t>T26C0924</t>
  </si>
  <si>
    <t>T26C0937</t>
  </si>
  <si>
    <t>469430</t>
  </si>
  <si>
    <t>SA CK ETY W AMBER ESSENCE EDP 1.2ML AG</t>
  </si>
  <si>
    <t>0042172026</t>
  </si>
  <si>
    <t>99350202813</t>
  </si>
  <si>
    <t>471070</t>
  </si>
  <si>
    <t>SA HB HUGO KRINK EDP 75ML</t>
  </si>
  <si>
    <t>99350247228</t>
  </si>
  <si>
    <t>0042402026</t>
  </si>
  <si>
    <t>471277</t>
  </si>
  <si>
    <t>SA MJ DAISY WILD EAU SO EXTRA 4ML AG</t>
  </si>
  <si>
    <t>0042252026</t>
  </si>
  <si>
    <t>99350246477</t>
  </si>
  <si>
    <t>0042262026</t>
  </si>
  <si>
    <t>471278</t>
  </si>
  <si>
    <t>SA MJ DAISY WILD EAU SO EXTRA 1.2ML AG</t>
  </si>
  <si>
    <t>0042322026</t>
  </si>
  <si>
    <t>99350246478</t>
  </si>
  <si>
    <t>BRUM</t>
  </si>
  <si>
    <t>469607</t>
  </si>
  <si>
    <t>469610</t>
  </si>
  <si>
    <t>TQ23</t>
  </si>
  <si>
    <t>T26C0988</t>
  </si>
  <si>
    <t>461573</t>
  </si>
  <si>
    <t>SA JOOP WOW EDT 100ML</t>
  </si>
  <si>
    <t>0044222026</t>
  </si>
  <si>
    <t>50993011000</t>
  </si>
  <si>
    <t>T26C0949</t>
  </si>
  <si>
    <t>0044592026</t>
  </si>
  <si>
    <t>T26C1004</t>
  </si>
  <si>
    <t>T26C1009</t>
  </si>
  <si>
    <t>T26C1025</t>
  </si>
  <si>
    <t>T26C1015</t>
  </si>
  <si>
    <t>SA RISQUE DG ESM MET FREQUENCIA MISTICA</t>
  </si>
  <si>
    <t>T26C1071</t>
  </si>
  <si>
    <t>30089-0</t>
  </si>
  <si>
    <t>RISQUE DGEL MAG FREQUENCIA MISTICA 9,5ML</t>
  </si>
  <si>
    <t>RT RISQUE DGEL MAGN FREQNCIA MISTICA FT</t>
  </si>
  <si>
    <t>RT RISQUE DGEL MAGN FREQNCIA MISTICA VS</t>
  </si>
  <si>
    <t>471082</t>
  </si>
  <si>
    <t>T26C1115</t>
  </si>
  <si>
    <t>TQ1</t>
  </si>
  <si>
    <t>466088</t>
  </si>
  <si>
    <t>468334</t>
  </si>
  <si>
    <t>468335</t>
  </si>
  <si>
    <t>470868</t>
  </si>
  <si>
    <t>T26C1344</t>
  </si>
  <si>
    <t>T26C1056</t>
  </si>
  <si>
    <t>466494</t>
  </si>
  <si>
    <t>SA FR MONANGE SH COND DETOXTERAPIA 325ML</t>
  </si>
  <si>
    <t>T25M0850R</t>
  </si>
  <si>
    <t>T25M0937R</t>
  </si>
  <si>
    <t>T26C1052</t>
  </si>
  <si>
    <t>SA RISQUE ESM MET O BREAK PERFTO EXISTE</t>
  </si>
  <si>
    <t>SA RISQUE ESM CREM AMOR A PRIME MORDIDA</t>
  </si>
  <si>
    <t>SA RISQUE ESM EFT EU MERECO ESSE GLOW</t>
  </si>
  <si>
    <t>SA RISQUE ESM CREM CROCANTE NA MEDIDA</t>
  </si>
  <si>
    <t>SA RISQUE ESM MET KITKAT MANIA</t>
  </si>
  <si>
    <t>SA RISQUE ESM MET CHOCO COSMICO</t>
  </si>
  <si>
    <t>SA RISQUE ESM MET MEU WAFERVORITO</t>
  </si>
  <si>
    <t>SA RISQUE ESM CREM SO MAIS UM PEDACINHO</t>
  </si>
  <si>
    <t>SA RISQUE ESM CREM VEM KIT KERO</t>
  </si>
  <si>
    <t>30151-0</t>
  </si>
  <si>
    <t>RISQUE ESM MET O BREAK PFT EXISTE 8ML CL</t>
  </si>
  <si>
    <t>30160-0</t>
  </si>
  <si>
    <t>RISQUE ESM MET O BREAK PFT EXISTE 8ML BL</t>
  </si>
  <si>
    <t>30150-0</t>
  </si>
  <si>
    <t>RISQUE ESM CREM AMOR A PRIM MORDD 8ML CL</t>
  </si>
  <si>
    <t>30159-0</t>
  </si>
  <si>
    <t>RISQUE ESM CREM AMOR A PRIM MORDD 8ML BL</t>
  </si>
  <si>
    <t>30152-0</t>
  </si>
  <si>
    <t>RISQUE ESM EFT EU MERECO ESSE GLOW 8MLCL</t>
  </si>
  <si>
    <t>30161-0</t>
  </si>
  <si>
    <t>RISQUE ESM EFT EU MERECO ESSE GLOW 8MLBL</t>
  </si>
  <si>
    <t>30153-0</t>
  </si>
  <si>
    <t>RISQUE ESM CREM CROCANTE NA MEDIDA 8MLCL</t>
  </si>
  <si>
    <t>30162-0</t>
  </si>
  <si>
    <t>RISQUE ESM CREM CROCANTE NA MEDIDA 8MLBL</t>
  </si>
  <si>
    <t>30154-0</t>
  </si>
  <si>
    <t>RISQUE ESM MET KITKAT MANIA 8ML CL</t>
  </si>
  <si>
    <t>30163-0</t>
  </si>
  <si>
    <t>RISQUE ESM MET KITKAT MANIA 8ML BL</t>
  </si>
  <si>
    <t>30155-0</t>
  </si>
  <si>
    <t>RISQUE ESM MET CHOCO COSMICO 8ML CL</t>
  </si>
  <si>
    <t>30164-0</t>
  </si>
  <si>
    <t>RISQUE ESM MET CHOCO COSMICO 8ML BL</t>
  </si>
  <si>
    <t>30156-0</t>
  </si>
  <si>
    <t>RISQUE ESM MET MEU WAFERVORITO 8ML CL</t>
  </si>
  <si>
    <t>30165-0</t>
  </si>
  <si>
    <t>RISQUE ESM MET MEU WAFERVORITO 8ML BL</t>
  </si>
  <si>
    <t>30157-0</t>
  </si>
  <si>
    <t>RISQUE ESM CREM SO MAIS UM PEDACIN 8MLCL</t>
  </si>
  <si>
    <t>30166-0</t>
  </si>
  <si>
    <t>RISQUE ESM CREM SO MAIS UM PEDACIN 8MLBL</t>
  </si>
  <si>
    <t>30158-0</t>
  </si>
  <si>
    <t>RISQUE ESM CREM VEM KIT KERO 8ML CL</t>
  </si>
  <si>
    <t>30167-0</t>
  </si>
  <si>
    <t>RISQUE ESM CREM VEM KIT KERO 8ML BL</t>
  </si>
  <si>
    <t>RT RISQUE ESM MET O BREAK PFT EXISTE</t>
  </si>
  <si>
    <t>ESTR RISQUE ESM BELGA 1</t>
  </si>
  <si>
    <t>Belga</t>
  </si>
  <si>
    <t>RT RISQUE ESM CREM AMOR A PRIME MORDIDA</t>
  </si>
  <si>
    <t>RT RISQUE ESM EF EU MERECO ESSE GLOW</t>
  </si>
  <si>
    <t>RT RISQUE ESM CREM CROCANTE NA MEDIDA</t>
  </si>
  <si>
    <t>RT RISQUE ESM MET KIT KAT MANIA</t>
  </si>
  <si>
    <t>RT RISQUE ESM MET CHOCO COSMICO</t>
  </si>
  <si>
    <t>RT RISQUE ESM MET MEU WAFERVORITO</t>
  </si>
  <si>
    <t>RT RISQUE ESM CREM SO MAIS UM PEDACINHO</t>
  </si>
  <si>
    <t>RT RISQUE ESM CREM VEM KIT KERO</t>
  </si>
  <si>
    <t>471157</t>
  </si>
  <si>
    <t>471156</t>
  </si>
  <si>
    <t>471158</t>
  </si>
  <si>
    <t>471159</t>
  </si>
  <si>
    <t>471160</t>
  </si>
  <si>
    <t>471161</t>
  </si>
  <si>
    <t>471162</t>
  </si>
  <si>
    <t>471163</t>
  </si>
  <si>
    <t>471164</t>
  </si>
  <si>
    <t>SALLY H CAP PLAST MODIFIED 2700 WHITE NV</t>
  </si>
  <si>
    <t>5364C1R</t>
  </si>
  <si>
    <t>T26C1513</t>
  </si>
  <si>
    <t>465832</t>
  </si>
  <si>
    <t>SA TPA PAIXAO HID CACAU E PIMENTA</t>
  </si>
  <si>
    <t>T26C1522</t>
  </si>
  <si>
    <t>471012</t>
  </si>
  <si>
    <t>471013</t>
  </si>
  <si>
    <t>471014</t>
  </si>
  <si>
    <t>471015</t>
  </si>
  <si>
    <t>471016</t>
  </si>
  <si>
    <t>471017</t>
  </si>
  <si>
    <t>471018</t>
  </si>
  <si>
    <t>439785</t>
  </si>
  <si>
    <t>SA FR DES AVANCO VOLPI SPR SOPRO 85ML</t>
  </si>
  <si>
    <t>T26C1714</t>
  </si>
  <si>
    <t>T26C1622</t>
  </si>
  <si>
    <t>T26C1623</t>
  </si>
  <si>
    <t>T26C1618</t>
  </si>
  <si>
    <t>T26C1608</t>
  </si>
  <si>
    <t>T26C1620</t>
  </si>
  <si>
    <t>T26C1725</t>
  </si>
  <si>
    <t>6083C1</t>
  </si>
  <si>
    <t>T26C1791</t>
  </si>
  <si>
    <t>T26C1739</t>
  </si>
  <si>
    <t>T26C1748</t>
  </si>
  <si>
    <t>463520</t>
  </si>
  <si>
    <t>SA GUCCI FL GENTLE JASMINE EDP 100ML TST</t>
  </si>
  <si>
    <t>0048802026</t>
  </si>
  <si>
    <t>99350126938</t>
  </si>
  <si>
    <t>0048922026</t>
  </si>
  <si>
    <t>0049462026</t>
  </si>
  <si>
    <t>0049482026</t>
  </si>
  <si>
    <t>0049492026</t>
  </si>
  <si>
    <t>0049522026</t>
  </si>
  <si>
    <t>0049532026</t>
  </si>
  <si>
    <t>0049542026</t>
  </si>
  <si>
    <t>0049552026</t>
  </si>
  <si>
    <t>470649</t>
  </si>
  <si>
    <t>SA CK NUDE VANILLA BODY MIST 236ML</t>
  </si>
  <si>
    <t>0049362026</t>
  </si>
  <si>
    <t>99350245302</t>
  </si>
  <si>
    <t>470743</t>
  </si>
  <si>
    <t>SA ADIDAS VIBES D G EDP 50ML​</t>
  </si>
  <si>
    <t>99350232256</t>
  </si>
  <si>
    <t>0049572026</t>
  </si>
  <si>
    <t>T26C1980</t>
  </si>
  <si>
    <t>T26C1958</t>
  </si>
  <si>
    <t>TPM.</t>
  </si>
  <si>
    <t>471141</t>
  </si>
  <si>
    <t>SA KTON REATIV COR TONS ESCUROS KR</t>
  </si>
  <si>
    <t>T26C1795</t>
  </si>
  <si>
    <t>T26C2032</t>
  </si>
  <si>
    <t>T26C2026</t>
  </si>
  <si>
    <t>465830</t>
  </si>
  <si>
    <t>SA FCO PAIXAO PET CACAU E PIMENTA 200ML</t>
  </si>
  <si>
    <t>SALLY H CAP PLAST MODIFIED 2700 BLACK NV</t>
  </si>
  <si>
    <t>470173</t>
  </si>
  <si>
    <t>SA WELLA COLOR TOUCH CLR 55.54 CHERRY</t>
  </si>
  <si>
    <t>T26C0867</t>
  </si>
  <si>
    <t>T26C2114</t>
  </si>
  <si>
    <t>Fabricação Soluções Corantes e outros (40 a 150kg)</t>
  </si>
  <si>
    <t>T26C2123</t>
  </si>
  <si>
    <t>T24K0138</t>
  </si>
  <si>
    <t>T26C2122</t>
  </si>
  <si>
    <t>T26C2156</t>
  </si>
  <si>
    <t>L05  LINHA MANUAL ESMALTE</t>
  </si>
  <si>
    <t>FERIADO</t>
  </si>
  <si>
    <t>QTD OP</t>
  </si>
  <si>
    <t>PROD L05 ATÉ 06/04</t>
  </si>
  <si>
    <t>verniz</t>
  </si>
  <si>
    <t>pes. Fab</t>
  </si>
  <si>
    <t>env</t>
  </si>
  <si>
    <t>vidro e tampa de bio</t>
  </si>
  <si>
    <t>VD RISQUE BIO TEARS 9ML</t>
  </si>
  <si>
    <t>TP RISQUE BIO</t>
  </si>
  <si>
    <t>vidro</t>
  </si>
  <si>
    <t>479k</t>
  </si>
  <si>
    <t>tpa</t>
  </si>
  <si>
    <t>359k</t>
  </si>
  <si>
    <t>dia 06 e 07</t>
  </si>
  <si>
    <t>T26C2173</t>
  </si>
  <si>
    <t>T26C2164</t>
  </si>
  <si>
    <t>T26C2132</t>
  </si>
  <si>
    <t>T26C2145</t>
  </si>
  <si>
    <t>T26C2342</t>
  </si>
  <si>
    <t>0174452025</t>
  </si>
  <si>
    <t>T26C2678</t>
  </si>
  <si>
    <t>T24K0138R</t>
  </si>
  <si>
    <t>T26C2580</t>
  </si>
  <si>
    <t>T26C2101</t>
  </si>
  <si>
    <t>464937</t>
  </si>
  <si>
    <t>465062</t>
  </si>
  <si>
    <t>5307C1R</t>
  </si>
  <si>
    <t>SALLY H CAP INSTA DRI CLR MTCHED 489 NV</t>
  </si>
  <si>
    <t>5321C1R</t>
  </si>
  <si>
    <t>SALLY H ID CAP MIND BLENDING NV</t>
  </si>
  <si>
    <t>5323C1R</t>
  </si>
  <si>
    <t>SALLY H ID TREND TRY CLR MTCHED CAP66 NV</t>
  </si>
  <si>
    <t>5332C1R</t>
  </si>
  <si>
    <t>T26C2702</t>
  </si>
  <si>
    <t>463271</t>
  </si>
  <si>
    <t>SA CK ONE EDT 100ML TST</t>
  </si>
  <si>
    <t>0053032026</t>
  </si>
  <si>
    <t>99350135577</t>
  </si>
  <si>
    <t>465792</t>
  </si>
  <si>
    <t>SA DAVIDOFF COOL WATER MAN EDT 125ML V2</t>
  </si>
  <si>
    <t>99350171921</t>
  </si>
  <si>
    <t>470927</t>
  </si>
  <si>
    <t>SA HB JUST DIFFERENT OTH 75ML</t>
  </si>
  <si>
    <t>99350232932</t>
  </si>
  <si>
    <t>471220</t>
  </si>
  <si>
    <t>SA HB BOTT NIGHT EDT 100ML</t>
  </si>
  <si>
    <t>99350233746</t>
  </si>
  <si>
    <t>471258</t>
  </si>
  <si>
    <t>SA HB BOTT TONIC EDT 100ML TST</t>
  </si>
  <si>
    <t>0053162026</t>
  </si>
  <si>
    <t>99350233743</t>
  </si>
  <si>
    <t>471306</t>
  </si>
  <si>
    <t>SA CK EUPHORIA BOLD EDP ELIXIR 100ML</t>
  </si>
  <si>
    <t>99350229640</t>
  </si>
  <si>
    <t>471312</t>
  </si>
  <si>
    <t>SA CK EUPHORIA BOLD EDP ELIXIR 50ML</t>
  </si>
  <si>
    <t>0053092026</t>
  </si>
  <si>
    <t>99350230006</t>
  </si>
  <si>
    <t>471314</t>
  </si>
  <si>
    <t>SA CK EUPHORIA MAGNETIC ELIXIR 100ML TST</t>
  </si>
  <si>
    <t>99350248064</t>
  </si>
  <si>
    <t>5309C1R</t>
  </si>
  <si>
    <t>T26A0026R</t>
  </si>
  <si>
    <t>T26C2708</t>
  </si>
  <si>
    <t>LIB  MATF IMPR CAPC CPRE DMNV LOAT MOME*</t>
  </si>
  <si>
    <t>T26D0044</t>
  </si>
  <si>
    <t>T26D0047</t>
  </si>
  <si>
    <t>471144</t>
  </si>
  <si>
    <t>SA KTON REATIV COR TONS CASTANHOS KR</t>
  </si>
  <si>
    <t>T26D0011</t>
  </si>
  <si>
    <t>T26D0073</t>
  </si>
  <si>
    <t>T26D0108</t>
  </si>
  <si>
    <t>T26D0089</t>
  </si>
  <si>
    <t>T26D0081</t>
  </si>
  <si>
    <t>T26D0053</t>
  </si>
  <si>
    <t>5322C1R</t>
  </si>
  <si>
    <t>5305C1R</t>
  </si>
  <si>
    <t>SALLY H CAP INSTA DRI CLR MTCHED 526 NV</t>
  </si>
  <si>
    <t>5324C1R</t>
  </si>
  <si>
    <t>LIB  IMPR CNPA FORN CAPC CPRE DMNV LOAT*</t>
  </si>
  <si>
    <t>SA RISQUE ESM CREM VERMELHO FELICIDADE N</t>
  </si>
  <si>
    <t>T26D0013</t>
  </si>
  <si>
    <t>T26D0169</t>
  </si>
  <si>
    <t>T25H0678</t>
  </si>
  <si>
    <t>462821</t>
  </si>
  <si>
    <t>SA BOZZANO DES ANTI DRY NVF</t>
  </si>
  <si>
    <t>T26D0129</t>
  </si>
  <si>
    <t>T26D0175</t>
  </si>
  <si>
    <t>4058C1</t>
  </si>
  <si>
    <t>4060C1</t>
  </si>
  <si>
    <t>0056092026</t>
  </si>
  <si>
    <t>0056142026</t>
  </si>
  <si>
    <t>6099C1</t>
  </si>
  <si>
    <t>467539</t>
  </si>
  <si>
    <t>T26D0210</t>
  </si>
  <si>
    <t>460970</t>
  </si>
  <si>
    <t>SA FR HID MONANGE INT PL SEC 400ML</t>
  </si>
  <si>
    <t>T25J0875</t>
  </si>
  <si>
    <t>T25L1558</t>
  </si>
  <si>
    <t>463921</t>
  </si>
  <si>
    <t>SA TPA SH COND BOZZANO</t>
  </si>
  <si>
    <t>T26C1028</t>
  </si>
  <si>
    <t>T26D0112</t>
  </si>
  <si>
    <t>T26D0209</t>
  </si>
  <si>
    <t>471819</t>
  </si>
  <si>
    <t>SA CK SHEER PEACH BD MIST 236ML V2</t>
  </si>
  <si>
    <t>99350245301</t>
  </si>
  <si>
    <t>471825</t>
  </si>
  <si>
    <t>SA CK SILKY COCONUT BD MIST 1.2ML AG V2</t>
  </si>
  <si>
    <t>99350253007</t>
  </si>
  <si>
    <t>5325C2R</t>
  </si>
  <si>
    <t>5335C1R</t>
  </si>
  <si>
    <t>20257-3</t>
  </si>
  <si>
    <t>MONANGE DES ANTI INVISIVEL 12X89G NVF</t>
  </si>
  <si>
    <t>20257-2</t>
  </si>
  <si>
    <t>6029C1</t>
  </si>
  <si>
    <t>29950-0</t>
  </si>
  <si>
    <t>CK SHEER PEACH BODY MIST 236ML TST</t>
  </si>
  <si>
    <t>T26D0282</t>
  </si>
  <si>
    <t>T26D0300</t>
  </si>
  <si>
    <t>T26D0220</t>
  </si>
  <si>
    <t>T26D0101</t>
  </si>
  <si>
    <t>T26D0289</t>
  </si>
  <si>
    <t>T26D0278</t>
  </si>
  <si>
    <t>T26D0221</t>
  </si>
  <si>
    <t>T26D0253</t>
  </si>
  <si>
    <t>470650</t>
  </si>
  <si>
    <t>SA CK SILKY COCONUT BODY MIST 236ML TST</t>
  </si>
  <si>
    <t>0184042025</t>
  </si>
  <si>
    <t>99350249361</t>
  </si>
  <si>
    <t>SALLY H ID TREND TRY CLR MTCHED CAP61 NV</t>
  </si>
  <si>
    <t>5266C1R</t>
  </si>
  <si>
    <t>SALLY H CAP INSTA DRI CLR MTCHED 460 NV</t>
  </si>
  <si>
    <t>5255C1R</t>
  </si>
  <si>
    <t>SALLY H ID CAP AUGMENTED REDALITY NV</t>
  </si>
  <si>
    <t>5325C1R</t>
  </si>
  <si>
    <t>5330C1R</t>
  </si>
  <si>
    <t>463188</t>
  </si>
  <si>
    <t>COCAMIDOPROPYL BETAINE ALTO PH</t>
  </si>
  <si>
    <t>T26D0316</t>
  </si>
  <si>
    <t>471140</t>
  </si>
  <si>
    <t>T26D0271</t>
  </si>
  <si>
    <t>SA KTON REATIV COR TONS ALARANJADOS KR</t>
  </si>
  <si>
    <t>T26D0288</t>
  </si>
  <si>
    <t>460434</t>
  </si>
  <si>
    <t>466092</t>
  </si>
  <si>
    <t>T26D0369</t>
  </si>
  <si>
    <t>29948-0</t>
  </si>
  <si>
    <t>CK SILKY COCONUT BODY MIST 236ML TST</t>
  </si>
  <si>
    <t>5309C1</t>
  </si>
  <si>
    <t>T26C1772</t>
  </si>
  <si>
    <t>453549</t>
  </si>
  <si>
    <t>SA FR DES CONTOURE PRIM A 80ML IMPR SV</t>
  </si>
  <si>
    <t>T26A0014</t>
  </si>
  <si>
    <t>T26D0239</t>
  </si>
  <si>
    <t>T26D0304</t>
  </si>
  <si>
    <t>T26D0321</t>
  </si>
  <si>
    <t>T26D0420</t>
  </si>
  <si>
    <t>SA KJ SUPPLE KISS LIP GLAZE LOVABLE</t>
  </si>
  <si>
    <t>T26D0291</t>
  </si>
  <si>
    <t>T26D0290</t>
  </si>
  <si>
    <t>462724</t>
  </si>
  <si>
    <t>T26D0442</t>
  </si>
  <si>
    <t>T26D0443</t>
  </si>
  <si>
    <t>T26D0353</t>
  </si>
  <si>
    <t>T26D0428</t>
  </si>
  <si>
    <t>T26D0424</t>
  </si>
  <si>
    <t>T26D0324</t>
  </si>
  <si>
    <t>T26D0463</t>
  </si>
  <si>
    <t>T26D0467</t>
  </si>
  <si>
    <t>T26B0937</t>
  </si>
  <si>
    <t>T26D0312</t>
  </si>
  <si>
    <t>T26D0473</t>
  </si>
  <si>
    <t>457839</t>
  </si>
  <si>
    <t>SA CALVIN KLEIN IN2U EDT100ML TST</t>
  </si>
  <si>
    <t>65998256000</t>
  </si>
  <si>
    <t>T26D0448</t>
  </si>
  <si>
    <t>460969</t>
  </si>
  <si>
    <t>SA TPA HID MONANGE INT PL SEC</t>
  </si>
  <si>
    <t>T26D0480</t>
  </si>
  <si>
    <t>T26D0395</t>
  </si>
  <si>
    <t>463568</t>
  </si>
  <si>
    <t>SA WELLA SOFT COLOR AOX 4% DARWIN</t>
  </si>
  <si>
    <t>T26D0437</t>
  </si>
  <si>
    <t>0062782026</t>
  </si>
  <si>
    <t>469151</t>
  </si>
  <si>
    <t>SA HB BOTT ELIXIR TST EDP 100 ML 24IV</t>
  </si>
  <si>
    <t>0062802026</t>
  </si>
  <si>
    <t>99350221028</t>
  </si>
  <si>
    <t>T26D0394</t>
  </si>
  <si>
    <t>470795</t>
  </si>
  <si>
    <t>SA MJ PERFECT ELIXIR EDP 100ML V2</t>
  </si>
  <si>
    <t>0062832026</t>
  </si>
  <si>
    <t>99350237373</t>
  </si>
  <si>
    <t>471064</t>
  </si>
  <si>
    <t>SA CHLOE SIGNATURE EDP 100ML</t>
  </si>
  <si>
    <t>99350226885</t>
  </si>
  <si>
    <t>471543</t>
  </si>
  <si>
    <t>0062862026</t>
  </si>
  <si>
    <t>99350245053</t>
  </si>
  <si>
    <t>0062872026</t>
  </si>
  <si>
    <t>471545</t>
  </si>
  <si>
    <t>0062892026</t>
  </si>
  <si>
    <t>99350245064</t>
  </si>
  <si>
    <t>0062902026</t>
  </si>
  <si>
    <t>SALLY H ID 117 SPRINKLE SPRINKLE NV</t>
  </si>
  <si>
    <t>5277C1R</t>
  </si>
  <si>
    <t>5258C1R</t>
  </si>
  <si>
    <t>SALLY H CAP INSTA DRI CLR MTCHED 509 NV</t>
  </si>
  <si>
    <t>5276C1R</t>
  </si>
  <si>
    <t>5329C1R</t>
  </si>
  <si>
    <t>5291C1R</t>
  </si>
  <si>
    <t>6002C1R</t>
  </si>
  <si>
    <t>SALLY H INST DRI TAUPE PRIORTY 133CAP NV</t>
  </si>
  <si>
    <t>T26D0474</t>
  </si>
  <si>
    <t>SA KTON REATIV COR TONS DOURADOS</t>
  </si>
  <si>
    <t>SA KTON TRAT GLOSS ULT INT 40ML ENV HM</t>
  </si>
  <si>
    <t>T26D0461</t>
  </si>
  <si>
    <t>T26D0498</t>
  </si>
  <si>
    <t>T26D0504</t>
  </si>
  <si>
    <t>5254C1R</t>
  </si>
  <si>
    <t>5339C1R</t>
  </si>
  <si>
    <t>5331C1R</t>
  </si>
  <si>
    <t>SALLY H INSTA DRI CLR MTCHED CAP 413 NV</t>
  </si>
  <si>
    <t>T26D0541</t>
  </si>
  <si>
    <t>T25J2133</t>
  </si>
  <si>
    <t>T26D0484</t>
  </si>
  <si>
    <t>T26C0552</t>
  </si>
  <si>
    <t>470085</t>
  </si>
  <si>
    <t>SA WELLA KOLESTON AOX 9% DELUXE</t>
  </si>
  <si>
    <t>5293C1R</t>
  </si>
  <si>
    <t>T26C1464</t>
  </si>
  <si>
    <t>5275C1R</t>
  </si>
  <si>
    <t>5224C1R</t>
  </si>
  <si>
    <t>6012C1R</t>
  </si>
  <si>
    <t>SALLY H INSTA DRI CLR MTCHED CAP 203 NV</t>
  </si>
  <si>
    <t>T26D0721</t>
  </si>
  <si>
    <t>T26D0724</t>
  </si>
  <si>
    <t>T26D0728</t>
  </si>
  <si>
    <t>T26D0774</t>
  </si>
  <si>
    <t>T26D0760</t>
  </si>
  <si>
    <t>T26D0785</t>
  </si>
  <si>
    <t>T26D0716</t>
  </si>
  <si>
    <t>T26D0742</t>
  </si>
  <si>
    <t>T26D0773</t>
  </si>
  <si>
    <t>T26D0801</t>
  </si>
  <si>
    <t>T26D0556</t>
  </si>
  <si>
    <t>T26D0524</t>
  </si>
  <si>
    <t>T26D0727</t>
  </si>
  <si>
    <t>T26D0786</t>
  </si>
  <si>
    <t>T26D0783</t>
  </si>
  <si>
    <t>T26D0810</t>
  </si>
  <si>
    <t>T26D0717</t>
  </si>
  <si>
    <t>T26D0753</t>
  </si>
  <si>
    <t>T26C0429</t>
  </si>
  <si>
    <t>T26D0793</t>
  </si>
  <si>
    <t>T25B0061</t>
  </si>
  <si>
    <t>T26D0751</t>
  </si>
  <si>
    <t>T26D0787</t>
  </si>
  <si>
    <t>T26D0555</t>
  </si>
  <si>
    <t>T26D0712</t>
  </si>
  <si>
    <t>T26D0802</t>
  </si>
  <si>
    <t>470084</t>
  </si>
  <si>
    <t>SA WELLA KOLESTON AOX 6% DELUXE</t>
  </si>
  <si>
    <t>0214562025</t>
  </si>
  <si>
    <t>470932</t>
  </si>
  <si>
    <t>SA TP MONT RISQUE AMOR PRIMEIRA MORDIDA</t>
  </si>
  <si>
    <t>T26D0738</t>
  </si>
  <si>
    <t>470933</t>
  </si>
  <si>
    <t>SA TP MONT RISQUE O BREAK PFT EXISTE</t>
  </si>
  <si>
    <t>T26D0750</t>
  </si>
  <si>
    <t>470935</t>
  </si>
  <si>
    <t>SA TP MONT RISQUE CROCANTE NA MEDIDA</t>
  </si>
  <si>
    <t>T26D0532</t>
  </si>
  <si>
    <t>470937</t>
  </si>
  <si>
    <t>SA TP MONT RISQUE CHOCO COSMICO</t>
  </si>
  <si>
    <t>T26D0749</t>
  </si>
  <si>
    <t>470938</t>
  </si>
  <si>
    <t>SA TP MONT RISQUE MEU WAFERVORITO</t>
  </si>
  <si>
    <t>T26D0533</t>
  </si>
  <si>
    <t>471142</t>
  </si>
  <si>
    <t>SA KTON REATIV COR TONS DOURADOS KR</t>
  </si>
  <si>
    <t>T26D0509</t>
  </si>
  <si>
    <t>T26D1060</t>
  </si>
  <si>
    <t>T26D0816</t>
  </si>
  <si>
    <t>T26D0822</t>
  </si>
  <si>
    <t>T26D0813</t>
  </si>
  <si>
    <t>T26D0820</t>
  </si>
  <si>
    <t>T26D0711</t>
  </si>
  <si>
    <t>465067</t>
  </si>
  <si>
    <t>466098</t>
  </si>
  <si>
    <t>T26D1026</t>
  </si>
  <si>
    <t>441154</t>
  </si>
  <si>
    <t>SA FR L COL FINAL F 200ML MOLDE</t>
  </si>
  <si>
    <t>T26D0833</t>
  </si>
  <si>
    <t>T26C1460</t>
  </si>
  <si>
    <t>20462-1</t>
  </si>
  <si>
    <t>PAIXAO DEO OLEO AVELA 24X100ML</t>
  </si>
  <si>
    <t>T26D1133</t>
  </si>
  <si>
    <t>T26D1134</t>
  </si>
  <si>
    <t>T26D1135</t>
  </si>
  <si>
    <t>27915-1</t>
  </si>
  <si>
    <t>RISQUE ESM MET NADA OBVIO 8ML BL NV</t>
  </si>
  <si>
    <t>26515-1</t>
  </si>
  <si>
    <t>RISQUE ESM MET COMIGO NGM COBRE 8ML BL</t>
  </si>
  <si>
    <t>8945-5</t>
  </si>
  <si>
    <t>RISQUE ESM MET ROSA PITANGA 8ML BL</t>
  </si>
  <si>
    <t>24209-2</t>
  </si>
  <si>
    <t>RISQUE ESM MET A LOUCA DOS SIGN 8ML BL</t>
  </si>
  <si>
    <t>19410-3</t>
  </si>
  <si>
    <t>RISQUE ESM CREM DOCE PEROLA 8ML BL</t>
  </si>
  <si>
    <t>17406-5</t>
  </si>
  <si>
    <t>RISQUE ESM MET PSICO 8ML BL</t>
  </si>
  <si>
    <t>27909-1</t>
  </si>
  <si>
    <t>RISQUE ESM EF TRIANGULUM 8ML BL NV</t>
  </si>
  <si>
    <t>ESTR RISQUE ESM ESC BI</t>
  </si>
  <si>
    <t>ESTR RISQUE ESM EFEITOS 8ML COMEBACK</t>
  </si>
  <si>
    <t>ESTR RISQUE ESM ROSAS 8ML COMEBACK</t>
  </si>
  <si>
    <t>ESTR RISQUE ESM COLORIDOS 8ML COMEBACK</t>
  </si>
  <si>
    <t>ESTR RISQUE ESM NUDES 8ML COMEBACK</t>
  </si>
  <si>
    <t>ESTR RISQUE ESM BRANCOS 8ML COMEBACK</t>
  </si>
  <si>
    <t>T26D1081</t>
  </si>
  <si>
    <t>T26D1083</t>
  </si>
  <si>
    <t>T26D1078</t>
  </si>
  <si>
    <t>T26D1065</t>
  </si>
  <si>
    <t>T26D0827</t>
  </si>
  <si>
    <t>T26D1084</t>
  </si>
  <si>
    <t>T26D1073</t>
  </si>
  <si>
    <t>T26D1071</t>
  </si>
  <si>
    <t>T26D1082</t>
  </si>
  <si>
    <t>T26D1080</t>
  </si>
  <si>
    <t>461935</t>
  </si>
  <si>
    <t>SA KJ HIGH GLOSS LABIAL DAMN GINA</t>
  </si>
  <si>
    <t>0067232026</t>
  </si>
  <si>
    <t>99350103523</t>
  </si>
  <si>
    <t>T26D1066</t>
  </si>
  <si>
    <t>467172</t>
  </si>
  <si>
    <t>SA KJ LAPIS LABIAL 629</t>
  </si>
  <si>
    <t>0067342026</t>
  </si>
  <si>
    <t>99350194367</t>
  </si>
  <si>
    <t>467175</t>
  </si>
  <si>
    <t>SA KJ LAPIS LABIAL 357</t>
  </si>
  <si>
    <t>0067352026</t>
  </si>
  <si>
    <t>99350196332</t>
  </si>
  <si>
    <t>468201</t>
  </si>
  <si>
    <t>SA KJ SUPPLE KISS LIP GLAZE ROSEWOOD</t>
  </si>
  <si>
    <t>0067332026</t>
  </si>
  <si>
    <t>99350194308</t>
  </si>
  <si>
    <t>T26D0829</t>
  </si>
  <si>
    <t>T26D1203</t>
  </si>
  <si>
    <t>T26D1186</t>
  </si>
  <si>
    <t>T26D1332</t>
  </si>
  <si>
    <t>T26D1345</t>
  </si>
  <si>
    <t>T26D1331</t>
  </si>
  <si>
    <t>T26D1193</t>
  </si>
  <si>
    <t>T26D1333</t>
  </si>
  <si>
    <t>T26D1349</t>
  </si>
  <si>
    <t>T26D1192</t>
  </si>
  <si>
    <t>T26D1325</t>
  </si>
  <si>
    <t>T26D1202</t>
  </si>
  <si>
    <t>T26D1347</t>
  </si>
  <si>
    <t>T26D1350</t>
  </si>
  <si>
    <t>T26D1336</t>
  </si>
  <si>
    <t>T26D1184</t>
  </si>
  <si>
    <t>T26D1330</t>
  </si>
  <si>
    <t>T26D1182</t>
  </si>
  <si>
    <t>T26D1335</t>
  </si>
  <si>
    <t>T26C1731</t>
  </si>
  <si>
    <t>470551</t>
  </si>
  <si>
    <t>SA BASE FIAB ENDURECEDORA RISQUE CARE</t>
  </si>
  <si>
    <t>0003162026</t>
  </si>
  <si>
    <t>T26D1212</t>
  </si>
  <si>
    <t>T26D1360</t>
  </si>
  <si>
    <t>T26D1352</t>
  </si>
  <si>
    <t>T26D1359</t>
  </si>
  <si>
    <t>T26D1348</t>
  </si>
  <si>
    <t>T26D1342</t>
  </si>
  <si>
    <t>T26D1370</t>
  </si>
  <si>
    <t>T26D1404</t>
  </si>
  <si>
    <t>T26D1374</t>
  </si>
  <si>
    <t>T26D1403</t>
  </si>
  <si>
    <t>T26D1809</t>
  </si>
  <si>
    <t>T26D1806</t>
  </si>
  <si>
    <t>T26D1805</t>
  </si>
  <si>
    <t>T26D1771</t>
  </si>
  <si>
    <t>T26D1410</t>
  </si>
  <si>
    <t>T26D1411</t>
  </si>
  <si>
    <t>T26D1824</t>
  </si>
  <si>
    <t>T26D1773</t>
  </si>
  <si>
    <t>T26D1358</t>
  </si>
  <si>
    <t>466097</t>
  </si>
  <si>
    <t>T26D1883</t>
  </si>
  <si>
    <t>T26D1886</t>
  </si>
  <si>
    <t>T26D1829</t>
  </si>
  <si>
    <t>470515</t>
  </si>
  <si>
    <t>T26D1338</t>
  </si>
  <si>
    <t>SA FR PAIXAO LOC E OL ONLY YOU 200ML</t>
  </si>
  <si>
    <t>T26D1802</t>
  </si>
  <si>
    <t>T26D1804</t>
  </si>
  <si>
    <t>T26D1831</t>
  </si>
  <si>
    <t>T26D1814</t>
  </si>
  <si>
    <t>T26D1825</t>
  </si>
  <si>
    <t>T26D1876</t>
  </si>
  <si>
    <t>T26D1905</t>
  </si>
  <si>
    <t>T26D1903</t>
  </si>
  <si>
    <t>471138</t>
  </si>
  <si>
    <t>SA KTON TRAT GLOSS INTENSO KR</t>
  </si>
  <si>
    <t>T26D1187</t>
  </si>
  <si>
    <t>T26D1819</t>
  </si>
  <si>
    <t>T26D1817</t>
  </si>
  <si>
    <t>T26D1892</t>
  </si>
  <si>
    <t>T26D1909</t>
  </si>
  <si>
    <t>T26D1910</t>
  </si>
  <si>
    <t>T26D1935</t>
  </si>
  <si>
    <t>T26E0014</t>
  </si>
  <si>
    <t>T26D1355</t>
  </si>
  <si>
    <t>T26E0023</t>
  </si>
  <si>
    <t>T26D1907</t>
  </si>
  <si>
    <t>T26E0013</t>
  </si>
  <si>
    <t>T26E0004</t>
  </si>
  <si>
    <t>T26E0021</t>
  </si>
  <si>
    <t>T26E0003</t>
  </si>
  <si>
    <t>T26E0040</t>
  </si>
  <si>
    <t>T26C1433</t>
  </si>
  <si>
    <t>T26D1826</t>
  </si>
  <si>
    <t>T26D1937</t>
  </si>
  <si>
    <t>T26E0024</t>
  </si>
  <si>
    <t>T26E0044</t>
  </si>
  <si>
    <t>T26E0015</t>
  </si>
  <si>
    <t>T26E0019</t>
  </si>
  <si>
    <t>T26E0062</t>
  </si>
  <si>
    <t>T26D1899</t>
  </si>
  <si>
    <t>T26E0018</t>
  </si>
  <si>
    <t>471139</t>
  </si>
  <si>
    <t>SA KTON TRAT GLOSS ULTRA INTENSO KR</t>
  </si>
  <si>
    <t>T26D1900</t>
  </si>
  <si>
    <t>SA KIT CK ONE EDT200+EDT15+BL200+SG100</t>
  </si>
  <si>
    <t>SA KIT CK EUPH EDP100+EDP15+TS10+BL100</t>
  </si>
  <si>
    <t>99200013078</t>
  </si>
  <si>
    <t>SALLY H CAP PLAST MODIFIED 2700 BLUE NV</t>
  </si>
  <si>
    <t>27123-0</t>
  </si>
  <si>
    <t>BLONDOR MULTI BLONDE 400G NV</t>
  </si>
  <si>
    <t>26027-1</t>
  </si>
  <si>
    <t>MONANGE SAB CFI LIQ REF DETOX 06X400MLPR</t>
  </si>
  <si>
    <t>T26E0088</t>
  </si>
  <si>
    <t>460879</t>
  </si>
  <si>
    <t>SA PAIXAO DEO LOC INSP ROSAS BRA</t>
  </si>
  <si>
    <t>T26E0060</t>
  </si>
  <si>
    <t>T26E0061</t>
  </si>
  <si>
    <t>T26E0087</t>
  </si>
  <si>
    <t>T26E0033</t>
  </si>
  <si>
    <t>T26E0017</t>
  </si>
  <si>
    <t>T26E0065</t>
  </si>
  <si>
    <t>T26E0069</t>
  </si>
  <si>
    <t>T26E0042</t>
  </si>
  <si>
    <t>6125C1</t>
  </si>
  <si>
    <t>T26E0089</t>
  </si>
  <si>
    <t>T26E0124</t>
  </si>
  <si>
    <t>T26E0127</t>
  </si>
  <si>
    <t>T26E0128</t>
  </si>
  <si>
    <t>T26E0129</t>
  </si>
  <si>
    <t>T26E0130</t>
  </si>
  <si>
    <t>T26E0131</t>
  </si>
  <si>
    <t>T26E0133</t>
  </si>
  <si>
    <t>T26E0134</t>
  </si>
  <si>
    <t>T26E0135</t>
  </si>
  <si>
    <t>T26E0136</t>
  </si>
  <si>
    <t>T26E0137</t>
  </si>
  <si>
    <t>T26E0028</t>
  </si>
  <si>
    <t>T26E0141</t>
  </si>
  <si>
    <t>T26E0109</t>
  </si>
  <si>
    <t>T26E0093</t>
  </si>
  <si>
    <t>T26E0110</t>
  </si>
  <si>
    <t>T26E0086</t>
  </si>
  <si>
    <t>T26C1435</t>
  </si>
  <si>
    <t>T26E0071</t>
  </si>
  <si>
    <t>T26E0295</t>
  </si>
  <si>
    <t>T26E0067</t>
  </si>
  <si>
    <t>470934</t>
  </si>
  <si>
    <t>SA TP MONT RISQUE EU MERECO ESSE GLOW</t>
  </si>
  <si>
    <t>T26D0782</t>
  </si>
  <si>
    <t>99200013079</t>
  </si>
  <si>
    <t>SALLY H CAP TRMNT 2700 198C RED NV</t>
  </si>
  <si>
    <t>28295-0</t>
  </si>
  <si>
    <t>111352</t>
  </si>
  <si>
    <t>100007</t>
  </si>
  <si>
    <t>OLEO MINERAL 70 80</t>
  </si>
  <si>
    <t>LIB  IMPR CNPA CAPC CPRE DMNV FRNP LOAT*</t>
  </si>
  <si>
    <t>T26E0037</t>
  </si>
  <si>
    <t>T26E0307</t>
  </si>
  <si>
    <t>T26E0300</t>
  </si>
  <si>
    <t>T26E0321</t>
  </si>
  <si>
    <t>T26E0297</t>
  </si>
  <si>
    <t>T26E0296</t>
  </si>
  <si>
    <t>T26E0324</t>
  </si>
  <si>
    <t>T26C0673</t>
  </si>
  <si>
    <t>T26E0073</t>
  </si>
  <si>
    <t>471271</t>
  </si>
  <si>
    <t>SA DAVIDOFF ELIXIR MAN PARFUM 100ML TST</t>
  </si>
  <si>
    <t>0073882026</t>
  </si>
  <si>
    <t>99350214020</t>
  </si>
  <si>
    <t>471318</t>
  </si>
  <si>
    <t>SA CK EUPHORIA MAGNETIC ELIXIR 4ML AG</t>
  </si>
  <si>
    <t>0073892026</t>
  </si>
  <si>
    <t>99350248088</t>
  </si>
  <si>
    <t>0073902026</t>
  </si>
  <si>
    <t>102</t>
  </si>
  <si>
    <t>24043-2</t>
  </si>
  <si>
    <t>T26E0334</t>
  </si>
  <si>
    <t>467633</t>
  </si>
  <si>
    <t>T26E0318</t>
  </si>
  <si>
    <t>SA FR PRETO AGUA OXIGENADA D44 70ML SNC</t>
  </si>
  <si>
    <t>T26E0335</t>
  </si>
  <si>
    <t>T26E0361</t>
  </si>
  <si>
    <t>T26E0360</t>
  </si>
  <si>
    <t>462685</t>
  </si>
  <si>
    <t>T26E0357</t>
  </si>
  <si>
    <t>T26D1189</t>
  </si>
  <si>
    <t>T26E0375</t>
  </si>
  <si>
    <t>T26E0376</t>
  </si>
  <si>
    <t>T26E0377</t>
  </si>
  <si>
    <t>T26E0378</t>
  </si>
  <si>
    <t>T26E0379</t>
  </si>
  <si>
    <t>T26E0380</t>
  </si>
  <si>
    <t>T26E0381</t>
  </si>
  <si>
    <t>T26E0382</t>
  </si>
  <si>
    <t>T26E0387</t>
  </si>
  <si>
    <t>T26E0372</t>
  </si>
  <si>
    <t>T26E0365</t>
  </si>
  <si>
    <t>T26E0407</t>
  </si>
  <si>
    <t>T26E0403</t>
  </si>
  <si>
    <t>T26E0383</t>
  </si>
  <si>
    <t>T26E0424</t>
  </si>
  <si>
    <t>T26B1469</t>
  </si>
  <si>
    <t>T26E0362</t>
  </si>
  <si>
    <t>T26E0412</t>
  </si>
  <si>
    <t>T26E0369</t>
  </si>
  <si>
    <t>T26E0319</t>
  </si>
  <si>
    <t>470516</t>
  </si>
  <si>
    <t>SA TP RS PAIXAO LOC ONLY YOU</t>
  </si>
  <si>
    <t>T26E0329</t>
  </si>
  <si>
    <t>T26E0406</t>
  </si>
  <si>
    <t>T26E0074</t>
  </si>
  <si>
    <t>T26E0146</t>
  </si>
  <si>
    <t>T26E0399</t>
  </si>
  <si>
    <t>6129C1</t>
  </si>
  <si>
    <t>115806</t>
  </si>
  <si>
    <t>6131C1</t>
  </si>
  <si>
    <t>467536</t>
  </si>
  <si>
    <t>T26E0482</t>
  </si>
  <si>
    <t>T26E0413</t>
  </si>
  <si>
    <t>460403</t>
  </si>
  <si>
    <t>460405</t>
  </si>
  <si>
    <t>466096</t>
  </si>
  <si>
    <t>468449</t>
  </si>
  <si>
    <t>T26E0494</t>
  </si>
  <si>
    <t>T26E0496</t>
  </si>
  <si>
    <t>T26E0428</t>
  </si>
  <si>
    <t>T26E0442</t>
  </si>
  <si>
    <t>T26E0504</t>
  </si>
  <si>
    <t>T26E0432</t>
  </si>
  <si>
    <t>T26E0421</t>
  </si>
  <si>
    <t>T26E0502</t>
  </si>
  <si>
    <t>T26C2210</t>
  </si>
  <si>
    <t>469811</t>
  </si>
  <si>
    <t>SA GUCCI FL GG GARDENIA PF INT 100ML</t>
  </si>
  <si>
    <t>0076522026</t>
  </si>
  <si>
    <t>99350226707</t>
  </si>
  <si>
    <t>469812</t>
  </si>
  <si>
    <t>SA GUCCI FL GG GARDENIA PF INT 50 ML</t>
  </si>
  <si>
    <t>0076532026</t>
  </si>
  <si>
    <t>99350226708</t>
  </si>
  <si>
    <t>0030932026</t>
  </si>
  <si>
    <t>T26E0439</t>
  </si>
  <si>
    <t>471257</t>
  </si>
  <si>
    <t>SA HB BOTT TONIC EDT 100ML</t>
  </si>
  <si>
    <t>99350233742</t>
  </si>
  <si>
    <t>0076452026</t>
  </si>
  <si>
    <t>471311</t>
  </si>
  <si>
    <t>SA CK EUPHORIA BOLD EDP ELIXIR 1.2ML AG</t>
  </si>
  <si>
    <t>0076542026</t>
  </si>
  <si>
    <t>99350229648</t>
  </si>
  <si>
    <t>0076552026</t>
  </si>
  <si>
    <t>0076562026</t>
  </si>
  <si>
    <t>471313</t>
  </si>
  <si>
    <t>SA CK EUPHORIA BOLD EDP ELIXIR 4ML AG</t>
  </si>
  <si>
    <t>0076592026</t>
  </si>
  <si>
    <t>99350232005</t>
  </si>
  <si>
    <t>0076602026</t>
  </si>
  <si>
    <t>0076612026</t>
  </si>
  <si>
    <t>471533</t>
  </si>
  <si>
    <t>SA HB BT STRIKING LAVEND LE EDP 100MLTST</t>
  </si>
  <si>
    <t>0076382026</t>
  </si>
  <si>
    <t>99350253560</t>
  </si>
  <si>
    <t>471827</t>
  </si>
  <si>
    <t>SA CK SHEER PEACH BD MIST 1.2ML AG V2</t>
  </si>
  <si>
    <t>99350253009</t>
  </si>
  <si>
    <t>6132C1</t>
  </si>
  <si>
    <t>T26E0030</t>
  </si>
  <si>
    <t>T26E0566</t>
  </si>
  <si>
    <t>0077662026</t>
  </si>
  <si>
    <t>458042</t>
  </si>
  <si>
    <t>SA CALVIN KLEIN CKIN2U FEM EDT 100ML</t>
  </si>
  <si>
    <t>65998238000</t>
  </si>
  <si>
    <t>T26E0427</t>
  </si>
  <si>
    <t>T26E0570</t>
  </si>
  <si>
    <t>T26E0511</t>
  </si>
  <si>
    <t>0077622026</t>
  </si>
  <si>
    <t>0077612026</t>
  </si>
  <si>
    <t>462334</t>
  </si>
  <si>
    <t>SA CHLOE LOVE STORY EDP LIL 30ML</t>
  </si>
  <si>
    <t>99350071093</t>
  </si>
  <si>
    <t>462336</t>
  </si>
  <si>
    <t>SA CALVIN KLEIN CKIN2U MASC EDT 100ML TS</t>
  </si>
  <si>
    <t>0077642026</t>
  </si>
  <si>
    <t>65998235000</t>
  </si>
  <si>
    <t>462986</t>
  </si>
  <si>
    <t>SA TIFFANY EDP 50ML</t>
  </si>
  <si>
    <t>99350133620</t>
  </si>
  <si>
    <t>464427</t>
  </si>
  <si>
    <t>SA WELLA COLOR BRILLIANCE COND MERCURY</t>
  </si>
  <si>
    <t>T26E0441</t>
  </si>
  <si>
    <t>466626</t>
  </si>
  <si>
    <t>SA HB BOTT EDP 100ML V2</t>
  </si>
  <si>
    <t>99350174861</t>
  </si>
  <si>
    <t>467311</t>
  </si>
  <si>
    <t>SA HB HUGO MAN EDT 40ML</t>
  </si>
  <si>
    <t>0077802026</t>
  </si>
  <si>
    <t>99350186045</t>
  </si>
  <si>
    <t>468584</t>
  </si>
  <si>
    <t>SA GUCCI GUILTY BLACK PH EDT V2 90ML</t>
  </si>
  <si>
    <t>0077852026</t>
  </si>
  <si>
    <t>99350202504</t>
  </si>
  <si>
    <t>0077832026</t>
  </si>
  <si>
    <t>0077842026</t>
  </si>
  <si>
    <t>0077922026</t>
  </si>
  <si>
    <t>470309</t>
  </si>
  <si>
    <t>SA CK BE EDT 100ML</t>
  </si>
  <si>
    <t>99350241878</t>
  </si>
  <si>
    <t>470599</t>
  </si>
  <si>
    <t>SA CK ONE EDT 200ML V3</t>
  </si>
  <si>
    <t>0078022026</t>
  </si>
  <si>
    <t>99350241871</t>
  </si>
  <si>
    <t>0077912026</t>
  </si>
  <si>
    <t>470928</t>
  </si>
  <si>
    <t>SA HB BOTTLED NIGHT EDT 100ML TST V3</t>
  </si>
  <si>
    <t>99350233748</t>
  </si>
  <si>
    <t>470940</t>
  </si>
  <si>
    <t>SA TP MONT RISQUE VEM KIT KERO</t>
  </si>
  <si>
    <t>T26D0535</t>
  </si>
  <si>
    <t>0077992026</t>
  </si>
  <si>
    <t>471623</t>
  </si>
  <si>
    <t>SA CHLOE NOMADE VOYAGE 3 EDP 30ML</t>
  </si>
  <si>
    <t>0077932026</t>
  </si>
  <si>
    <t>99350227141</t>
  </si>
  <si>
    <t>471624</t>
  </si>
  <si>
    <t>SA CHLOE NOMADE VOYAGE 3 EDP 50ML</t>
  </si>
  <si>
    <t>0077942026</t>
  </si>
  <si>
    <t>99350227142</t>
  </si>
  <si>
    <t>471625</t>
  </si>
  <si>
    <t>SA CHLOE NOMADE VOYAGE 3 EDP 75ML</t>
  </si>
  <si>
    <t>0077952026</t>
  </si>
  <si>
    <t>99350227145</t>
  </si>
  <si>
    <t>471626</t>
  </si>
  <si>
    <t>SA CHLOE NOMADE VOYAGE 3 EDP 75ML TST</t>
  </si>
  <si>
    <t>0077962026</t>
  </si>
  <si>
    <t>99350227146</t>
  </si>
  <si>
    <t>0078062026</t>
  </si>
  <si>
    <t>471822</t>
  </si>
  <si>
    <t>SA CK COTTON MUSK BD MIST 236ML TST V2</t>
  </si>
  <si>
    <t>471823</t>
  </si>
  <si>
    <t>SA CK SHEER PEACH BODY MIST 236ML TST V2</t>
  </si>
  <si>
    <t>0078102026</t>
  </si>
  <si>
    <t>471824</t>
  </si>
  <si>
    <t>SA CK NUDE VANILLA BD MIST 236ML TST V2</t>
  </si>
  <si>
    <t>99260097788</t>
  </si>
  <si>
    <t>SALLY H CAP ID 390 THAT'S A-BLAZING! NV</t>
  </si>
  <si>
    <t>6133C1</t>
  </si>
  <si>
    <t>T26E0583</t>
  </si>
  <si>
    <r>
      <t xml:space="preserve">TQ 2323 - 600 a 800kg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 + Bomba secante + Top Coat</t>
    </r>
  </si>
  <si>
    <t>TQ 2325 - 300 a 500kg (TOP COAT E CARE) + Bomba secante + Top Coat</t>
  </si>
  <si>
    <r>
      <t xml:space="preserve">TQ 2329 - 400 a 500kg (REG e </t>
    </r>
    <r>
      <rPr>
        <b/>
        <sz val="14"/>
        <color rgb="FFFFFF00"/>
        <rFont val="CotySans"/>
        <family val="2"/>
      </rPr>
      <t>DGEL</t>
    </r>
    <r>
      <rPr>
        <b/>
        <sz val="14"/>
        <color theme="0"/>
        <rFont val="CotySans"/>
        <family val="2"/>
      </rPr>
      <t>) + Bomba secante + Top Coat</t>
    </r>
  </si>
  <si>
    <t>TQ 2331 - 100 a 300kg + Bomba secante + Top Coat</t>
  </si>
  <si>
    <t>Esgotar Bulk - Ruptura</t>
  </si>
  <si>
    <t>T26E0565</t>
  </si>
  <si>
    <t>T26E0594</t>
  </si>
  <si>
    <t>T26E0515</t>
  </si>
  <si>
    <t>T26E0568</t>
  </si>
  <si>
    <t>T26E0598</t>
  </si>
  <si>
    <t>T26E0585</t>
  </si>
  <si>
    <t>T26E0581</t>
  </si>
  <si>
    <t>T26C1483</t>
  </si>
  <si>
    <t>464424</t>
  </si>
  <si>
    <t>SA WELLA NUTRI ENRICH COND MERCURY</t>
  </si>
  <si>
    <t>T26E0577</t>
  </si>
  <si>
    <t>469296</t>
  </si>
  <si>
    <t>SA MONANGE DEO CORP HID FRUTAS VM PETRI</t>
  </si>
  <si>
    <t>28309-0</t>
  </si>
  <si>
    <t>99260097790</t>
  </si>
  <si>
    <t>SALLY H CAP ID 138 INSTANT COFFEE NV</t>
  </si>
  <si>
    <t>6134C1</t>
  </si>
  <si>
    <t>T26E0596</t>
  </si>
  <si>
    <t>T26E0575</t>
  </si>
  <si>
    <t>T26E0588</t>
  </si>
  <si>
    <t>T26E0740</t>
  </si>
  <si>
    <t>T26E0734</t>
  </si>
  <si>
    <t>465141</t>
  </si>
  <si>
    <t>SA BOURJOIS MB MAGNETIQUE EDP 50ML</t>
  </si>
  <si>
    <t>0080272026</t>
  </si>
  <si>
    <t>99350138018</t>
  </si>
  <si>
    <t>465169</t>
  </si>
  <si>
    <t>SA DAVID BECKHAM CL HOMME EDT 100ML</t>
  </si>
  <si>
    <t>0080402026</t>
  </si>
  <si>
    <t>99350157825</t>
  </si>
  <si>
    <t>0080212026</t>
  </si>
  <si>
    <t>T26E0599</t>
  </si>
  <si>
    <t>466645</t>
  </si>
  <si>
    <t>SA DAVID BECKHAM INSTINCT EDP 50ML</t>
  </si>
  <si>
    <t>0080412026</t>
  </si>
  <si>
    <t>99350160410</t>
  </si>
  <si>
    <t>0080142026</t>
  </si>
  <si>
    <t>470285</t>
  </si>
  <si>
    <t>SA CHANSON D EAU BM CALIF CHERRY 75ML</t>
  </si>
  <si>
    <t>0080152026</t>
  </si>
  <si>
    <t>99350243543</t>
  </si>
  <si>
    <t>0080162026</t>
  </si>
  <si>
    <t>0080172026</t>
  </si>
  <si>
    <t>470623</t>
  </si>
  <si>
    <t>SA ADIDAS VIBES SPARK UP EDP 50ML V2</t>
  </si>
  <si>
    <t>99350241832</t>
  </si>
  <si>
    <t>0080312026</t>
  </si>
  <si>
    <t>470631</t>
  </si>
  <si>
    <t>SA ADIDAS VB ENERGY DRIVE EDP 100ML V2</t>
  </si>
  <si>
    <t>0080242026</t>
  </si>
  <si>
    <t>99350230531</t>
  </si>
  <si>
    <t>0080282026</t>
  </si>
  <si>
    <t>0080292026</t>
  </si>
  <si>
    <t>471462</t>
  </si>
  <si>
    <t>SA CHANSON D EAU PEACHANSON EDT100ML TST</t>
  </si>
  <si>
    <t>0080262026</t>
  </si>
  <si>
    <t>99350221286</t>
  </si>
  <si>
    <t>0080332026</t>
  </si>
  <si>
    <t>0080342026</t>
  </si>
  <si>
    <t>0080352026</t>
  </si>
  <si>
    <t>0080362026</t>
  </si>
  <si>
    <t>28324-0</t>
  </si>
  <si>
    <t>99260097791</t>
  </si>
  <si>
    <t>SALLY H CAP ID 218 FAST MAUVER NV</t>
  </si>
  <si>
    <t>28879-0</t>
  </si>
  <si>
    <t>T26E0748</t>
  </si>
  <si>
    <t>T26E0749</t>
  </si>
  <si>
    <t>T26E0750</t>
  </si>
  <si>
    <t>T26E0751</t>
  </si>
  <si>
    <t>T26E0752</t>
  </si>
  <si>
    <t>T26E0753</t>
  </si>
  <si>
    <t>T26E0754</t>
  </si>
  <si>
    <t>T26E0755</t>
  </si>
  <si>
    <t>T26E0778</t>
  </si>
  <si>
    <t>T26E0780</t>
  </si>
  <si>
    <t>T26E0781</t>
  </si>
  <si>
    <t>T26E0782</t>
  </si>
  <si>
    <t>T26E0790</t>
  </si>
  <si>
    <t>471143</t>
  </si>
  <si>
    <t>T26E0512</t>
  </si>
  <si>
    <t>SA KTON REATIV COR TONS AVERMELHADOS KR</t>
  </si>
  <si>
    <t>439795</t>
  </si>
  <si>
    <t>SA FR DES TRES MARC VOLPI BLAC SPR 100ML</t>
  </si>
  <si>
    <t>T26E0818</t>
  </si>
  <si>
    <t>441423</t>
  </si>
  <si>
    <t>SA TRES MARCHAND DES SPRAY CLASSIC 50%</t>
  </si>
  <si>
    <t>T26E0815</t>
  </si>
  <si>
    <t>T26E0622</t>
  </si>
  <si>
    <t>T26E0728</t>
  </si>
  <si>
    <t>T26E0736</t>
  </si>
  <si>
    <t>T26E0737</t>
  </si>
  <si>
    <t>T26E0819</t>
  </si>
  <si>
    <t>T26E0810</t>
  </si>
  <si>
    <t>T26E0816</t>
  </si>
  <si>
    <t>461029</t>
  </si>
  <si>
    <t>SA BURBERRY HER EDP 100ML TESTER</t>
  </si>
  <si>
    <t>0062702026</t>
  </si>
  <si>
    <t>10000008474</t>
  </si>
  <si>
    <t>T26E0832</t>
  </si>
  <si>
    <t>T26E0743</t>
  </si>
  <si>
    <t>T26E0829</t>
  </si>
  <si>
    <t>T26E0848</t>
  </si>
  <si>
    <t>T26E0849</t>
  </si>
  <si>
    <t>T26E0746</t>
  </si>
  <si>
    <t>T26E0838</t>
  </si>
  <si>
    <t>T26E0580</t>
  </si>
  <si>
    <t>99030057196</t>
  </si>
  <si>
    <t>SALLY H INSTA DRI CLR MTCHED CAP 393 NV</t>
  </si>
  <si>
    <t>28300-0</t>
  </si>
  <si>
    <t>6136C1</t>
  </si>
  <si>
    <t>29877-0</t>
  </si>
  <si>
    <t>PAIXAO DEO LOCAO RS IMPER 24X200ML</t>
  </si>
  <si>
    <t>T26E0883</t>
  </si>
  <si>
    <t>T26E0892</t>
  </si>
  <si>
    <t>T26E0888</t>
  </si>
  <si>
    <t>T26E0895</t>
  </si>
  <si>
    <t>T26E0896</t>
  </si>
  <si>
    <t>T26E0902</t>
  </si>
  <si>
    <t>T26E0903</t>
  </si>
  <si>
    <t>466085</t>
  </si>
  <si>
    <t>467922</t>
  </si>
  <si>
    <t>T26E0906</t>
  </si>
  <si>
    <t>T26E0909</t>
  </si>
  <si>
    <t>T26E0911</t>
  </si>
  <si>
    <t>T26E0912</t>
  </si>
  <si>
    <t>T26E0913</t>
  </si>
  <si>
    <t>T26E0915</t>
  </si>
  <si>
    <t>T26E0916</t>
  </si>
  <si>
    <t>T26E0917</t>
  </si>
  <si>
    <t>T26E0918</t>
  </si>
  <si>
    <t>T26E0919</t>
  </si>
  <si>
    <t>T26E0920</t>
  </si>
  <si>
    <t>T26E0921</t>
  </si>
  <si>
    <t>T26E0874</t>
  </si>
  <si>
    <t>T26E0847</t>
  </si>
  <si>
    <t>T26E0846</t>
  </si>
  <si>
    <t>T26E0822</t>
  </si>
  <si>
    <t>T26C2285</t>
  </si>
  <si>
    <t>T26E0836</t>
  </si>
  <si>
    <t>T26E0835</t>
  </si>
  <si>
    <t>T26E0844</t>
  </si>
  <si>
    <t>0083452026</t>
  </si>
  <si>
    <t>0083462026</t>
  </si>
  <si>
    <t>T26E0820</t>
  </si>
  <si>
    <t>T26E0821</t>
  </si>
  <si>
    <t>T26E0876</t>
  </si>
  <si>
    <t>0083442026</t>
  </si>
  <si>
    <t>461336</t>
  </si>
  <si>
    <t>SA GUCCI GUILTY PH EDT 90ML</t>
  </si>
  <si>
    <t>0083472026</t>
  </si>
  <si>
    <t>99240009914</t>
  </si>
  <si>
    <t>461629</t>
  </si>
  <si>
    <t>SA JOOP WOW EDT 60ML TESTER</t>
  </si>
  <si>
    <t>0083432026</t>
  </si>
  <si>
    <t>50600045000</t>
  </si>
  <si>
    <t>0083482026</t>
  </si>
  <si>
    <t>462718</t>
  </si>
  <si>
    <t>SA MARC JACOBS DAISY EDT 100ML CP</t>
  </si>
  <si>
    <t>0083492026</t>
  </si>
  <si>
    <t>99350102725</t>
  </si>
  <si>
    <t>0083512026</t>
  </si>
  <si>
    <t>463688</t>
  </si>
  <si>
    <t>SA TIFFANY EDP - 75ML TST</t>
  </si>
  <si>
    <t>0083522026</t>
  </si>
  <si>
    <t>99350147181</t>
  </si>
  <si>
    <t>463690</t>
  </si>
  <si>
    <t>SA GUCCI BLOOM EDT 100ML TST</t>
  </si>
  <si>
    <t>0083532026</t>
  </si>
  <si>
    <t>99350150680</t>
  </si>
  <si>
    <t>464139</t>
  </si>
  <si>
    <t>SA GUCCI GUILTY PH EDP PARFUM 90ML TST</t>
  </si>
  <si>
    <t>0083502026</t>
  </si>
  <si>
    <t>99350103899</t>
  </si>
  <si>
    <t>0082482026</t>
  </si>
  <si>
    <t>0082492026</t>
  </si>
  <si>
    <t>0082522026</t>
  </si>
  <si>
    <t>465166</t>
  </si>
  <si>
    <t>SA DAVID BECKHAM CLASSIC BLUE EDT 100ML</t>
  </si>
  <si>
    <t>0082532026</t>
  </si>
  <si>
    <t>99350157669</t>
  </si>
  <si>
    <t>0082542026</t>
  </si>
  <si>
    <t>465718</t>
  </si>
  <si>
    <t>SA BURBERRY B5 EDP 150ML</t>
  </si>
  <si>
    <t>0083622026</t>
  </si>
  <si>
    <t>99350184607</t>
  </si>
  <si>
    <t>0083572026</t>
  </si>
  <si>
    <t>0083552026</t>
  </si>
  <si>
    <t>0082502026</t>
  </si>
  <si>
    <t>0083002026</t>
  </si>
  <si>
    <t>0082512026</t>
  </si>
  <si>
    <t>0083562026</t>
  </si>
  <si>
    <t>466650</t>
  </si>
  <si>
    <t>SA DAVID BECKHAM BD INSTINCT EDP75ML TST</t>
  </si>
  <si>
    <t>0082552026</t>
  </si>
  <si>
    <t>99350160417</t>
  </si>
  <si>
    <t>467031</t>
  </si>
  <si>
    <t>SA TIFF LOVE M EDT 50ML</t>
  </si>
  <si>
    <t>0083632026</t>
  </si>
  <si>
    <t>99350185175</t>
  </si>
  <si>
    <t>467299</t>
  </si>
  <si>
    <t>SA BBY MR BURBERRY EDP 100ML</t>
  </si>
  <si>
    <t>0083602026</t>
  </si>
  <si>
    <t>99350183238</t>
  </si>
  <si>
    <t>0083612026</t>
  </si>
  <si>
    <t>467491</t>
  </si>
  <si>
    <t>SA BBY HERO PARFUM 100ML TST</t>
  </si>
  <si>
    <t>0083582026</t>
  </si>
  <si>
    <t>99350178735</t>
  </si>
  <si>
    <t>467495</t>
  </si>
  <si>
    <t>SA BBY HERO PARFUM 100ML</t>
  </si>
  <si>
    <t>0083592026</t>
  </si>
  <si>
    <t>99350178739</t>
  </si>
  <si>
    <t>467762</t>
  </si>
  <si>
    <t>SA BBY HERO REFIL EDP 100ML TST</t>
  </si>
  <si>
    <t>0083642026</t>
  </si>
  <si>
    <t>99350185931</t>
  </si>
  <si>
    <t>468545</t>
  </si>
  <si>
    <t>SA ADIDAS VIBES ENERGY DRIVE EDP 50ML</t>
  </si>
  <si>
    <t>0082562026</t>
  </si>
  <si>
    <t>99350198958</t>
  </si>
  <si>
    <t>468609</t>
  </si>
  <si>
    <t>SA CHLOE SIGN INTENSEM EDP REFIL 100ML</t>
  </si>
  <si>
    <t>0083542026</t>
  </si>
  <si>
    <t>99350153177</t>
  </si>
  <si>
    <t>0082572026</t>
  </si>
  <si>
    <t>468909</t>
  </si>
  <si>
    <t>SA GUCCI FL MAGNOLIA EDP 100ML V2</t>
  </si>
  <si>
    <t>0083652026</t>
  </si>
  <si>
    <t>99350204898</t>
  </si>
  <si>
    <t>469416</t>
  </si>
  <si>
    <t>SA HB THE SCENT ELIXIR PARFUM 30 ML</t>
  </si>
  <si>
    <t>0083662026</t>
  </si>
  <si>
    <t>99350208306</t>
  </si>
  <si>
    <t>469420</t>
  </si>
  <si>
    <t>SA HB THE SCENT ELIXIR PARFUM 50 ML TST</t>
  </si>
  <si>
    <t>0083672026</t>
  </si>
  <si>
    <t>99350208319</t>
  </si>
  <si>
    <t>T26E0927</t>
  </si>
  <si>
    <t>0082762026</t>
  </si>
  <si>
    <t>0082772026</t>
  </si>
  <si>
    <t>0082782026</t>
  </si>
  <si>
    <t>0082792026</t>
  </si>
  <si>
    <t>0082802026</t>
  </si>
  <si>
    <t>0082812026</t>
  </si>
  <si>
    <t>0082822026</t>
  </si>
  <si>
    <t>0082832026</t>
  </si>
  <si>
    <t>0083722026</t>
  </si>
  <si>
    <t>T26E0877</t>
  </si>
  <si>
    <t>T26E0933</t>
  </si>
  <si>
    <t>470607</t>
  </si>
  <si>
    <t>SA NAUTICA VOYAGE EDT 100ML V2</t>
  </si>
  <si>
    <t>0082712026</t>
  </si>
  <si>
    <t>99350235392</t>
  </si>
  <si>
    <t>470620</t>
  </si>
  <si>
    <t>SA NAUTICA VOYAGE EDT 100ML TST V2</t>
  </si>
  <si>
    <t>0082722026</t>
  </si>
  <si>
    <t>99350235393</t>
  </si>
  <si>
    <t>0083022026</t>
  </si>
  <si>
    <t>0082742026</t>
  </si>
  <si>
    <t>470624</t>
  </si>
  <si>
    <t>SA ADIDAS VIBES SPARK UP EDP 100ML V2</t>
  </si>
  <si>
    <t>0082622026</t>
  </si>
  <si>
    <t>99350230528</t>
  </si>
  <si>
    <t>470627</t>
  </si>
  <si>
    <t>SA ADIDAS VIBES GET COMFY EDP 100ML V2</t>
  </si>
  <si>
    <t>0082752026</t>
  </si>
  <si>
    <t>99350241835</t>
  </si>
  <si>
    <t>0082632026</t>
  </si>
  <si>
    <t>0083012026</t>
  </si>
  <si>
    <t>470735</t>
  </si>
  <si>
    <t>SA ADIDAS VB W F EDP 100ML​ TST</t>
  </si>
  <si>
    <t>0082642026</t>
  </si>
  <si>
    <t>99350232247</t>
  </si>
  <si>
    <t>0082652026</t>
  </si>
  <si>
    <t>470740</t>
  </si>
  <si>
    <t>SA ADIDAS VIBES POWER ZONE EDP 100ML TST</t>
  </si>
  <si>
    <t>0082662026</t>
  </si>
  <si>
    <t>99350232253</t>
  </si>
  <si>
    <t>0082672026</t>
  </si>
  <si>
    <t>0082682026</t>
  </si>
  <si>
    <t>470745</t>
  </si>
  <si>
    <t>SA ADIDAS VB D G EDP 100ML TST</t>
  </si>
  <si>
    <t>0082692026</t>
  </si>
  <si>
    <t>99350232258</t>
  </si>
  <si>
    <t>0082702026</t>
  </si>
  <si>
    <t>470796</t>
  </si>
  <si>
    <t>SA MJ PERFECT ELIXIR EDP 50ML V2</t>
  </si>
  <si>
    <t>0083712026</t>
  </si>
  <si>
    <t>99350237374</t>
  </si>
  <si>
    <t>0082732026</t>
  </si>
  <si>
    <t>470858</t>
  </si>
  <si>
    <t>SA ADIDAS UEFA 12 EDT 100ML TST</t>
  </si>
  <si>
    <t>0082602026</t>
  </si>
  <si>
    <t>99350225027</t>
  </si>
  <si>
    <t>0083692026</t>
  </si>
  <si>
    <t>0083392026</t>
  </si>
  <si>
    <t>0083682026</t>
  </si>
  <si>
    <t>T26E0875</t>
  </si>
  <si>
    <t>0083702026</t>
  </si>
  <si>
    <t>0082612026</t>
  </si>
  <si>
    <t>0083372026</t>
  </si>
  <si>
    <t>471627</t>
  </si>
  <si>
    <t>SA CHLOE NOMADE VOYAGE 3 EDP 5ML AG</t>
  </si>
  <si>
    <t>0083382026</t>
  </si>
  <si>
    <t>99350227147</t>
  </si>
  <si>
    <t>471630</t>
  </si>
  <si>
    <t>SA MJ PERFECT NS EDT 100ML TST</t>
  </si>
  <si>
    <t>0083772026</t>
  </si>
  <si>
    <t>99350157558</t>
  </si>
  <si>
    <t>471818</t>
  </si>
  <si>
    <t>SA CK COTTON MUSK BD MIST 236ML V2</t>
  </si>
  <si>
    <t>0083732026</t>
  </si>
  <si>
    <t>99350245300</t>
  </si>
  <si>
    <t>0083742026</t>
  </si>
  <si>
    <t>0083752026</t>
  </si>
  <si>
    <t>0083762026</t>
  </si>
  <si>
    <t>460837</t>
  </si>
  <si>
    <t>464205</t>
  </si>
  <si>
    <t>464207</t>
  </si>
  <si>
    <t>467926</t>
  </si>
  <si>
    <t>6139C1</t>
  </si>
  <si>
    <t>T26E0931</t>
  </si>
  <si>
    <t>T26E1040</t>
  </si>
  <si>
    <t>T26E1041</t>
  </si>
  <si>
    <t>T26E1043</t>
  </si>
  <si>
    <t>T26E0843</t>
  </si>
  <si>
    <t>T26E0937</t>
  </si>
  <si>
    <t>T26E0923</t>
  </si>
  <si>
    <t>464175</t>
  </si>
  <si>
    <t>464178</t>
  </si>
  <si>
    <t>466083</t>
  </si>
  <si>
    <t>T26E1127</t>
  </si>
  <si>
    <t>T26E1142</t>
  </si>
  <si>
    <t>440430</t>
  </si>
  <si>
    <t>SA FR L COL ORIG 100ML MOLDE</t>
  </si>
  <si>
    <t>T26E0947</t>
  </si>
  <si>
    <t>T26E1080</t>
  </si>
  <si>
    <t>T26E0842</t>
  </si>
  <si>
    <t>T26E0935</t>
  </si>
  <si>
    <t>T26E1078</t>
  </si>
  <si>
    <t>466333</t>
  </si>
  <si>
    <t>SA MONANGE LISOS SH T</t>
  </si>
  <si>
    <t>T26E0945</t>
  </si>
  <si>
    <t>T26E1079</t>
  </si>
  <si>
    <t>T26E0925</t>
  </si>
  <si>
    <t>6140C1</t>
  </si>
  <si>
    <t>T26E1336</t>
  </si>
  <si>
    <t>T26E1077</t>
  </si>
  <si>
    <t>T26E1083</t>
  </si>
  <si>
    <t>T26E0939</t>
  </si>
  <si>
    <t>T26E0938</t>
  </si>
  <si>
    <t>T26E1137</t>
  </si>
  <si>
    <t>T26E1226</t>
  </si>
  <si>
    <t>T26E1225</t>
  </si>
  <si>
    <t>T26E1229</t>
  </si>
  <si>
    <t>T26E1596</t>
  </si>
  <si>
    <t>T26E1140</t>
  </si>
  <si>
    <t>T26E1530</t>
  </si>
  <si>
    <t>0076362026</t>
  </si>
  <si>
    <t>6141C1</t>
  </si>
  <si>
    <t>T26E1604</t>
  </si>
  <si>
    <t>T26E1138</t>
  </si>
  <si>
    <t>T26E1139</t>
  </si>
  <si>
    <t>T26E1610</t>
  </si>
  <si>
    <t>T26E1664</t>
  </si>
  <si>
    <t>T26E1600</t>
  </si>
  <si>
    <t>461753</t>
  </si>
  <si>
    <t>SA WELLA KOLESTON CC05L HEMERA</t>
  </si>
  <si>
    <t>T26D1199</t>
  </si>
  <si>
    <t>T26E1654</t>
  </si>
  <si>
    <t>T25J1403R</t>
  </si>
  <si>
    <t>T26E1609</t>
  </si>
  <si>
    <t>T26E1231</t>
  </si>
  <si>
    <t>0061512026</t>
  </si>
  <si>
    <t>28294-0</t>
  </si>
  <si>
    <t>25003-1</t>
  </si>
  <si>
    <t>BOZZANO DES ANTI DRY 12X90G NVF</t>
  </si>
  <si>
    <t>T26E1670</t>
  </si>
  <si>
    <t>T26E1614</t>
  </si>
  <si>
    <t>T26E1552</t>
  </si>
  <si>
    <t>T26E1602</t>
  </si>
  <si>
    <t>T26E0554</t>
  </si>
  <si>
    <t>30492-0</t>
  </si>
  <si>
    <t>CK ONE NIGHT ESSENCE DISPLAY</t>
  </si>
  <si>
    <t>533800</t>
  </si>
  <si>
    <t>99350264772</t>
  </si>
  <si>
    <t>T26E1711</t>
  </si>
  <si>
    <t>T26E1687</t>
  </si>
  <si>
    <t>T26E1601</t>
  </si>
  <si>
    <t>T26E1667</t>
  </si>
  <si>
    <t>T26E1668</t>
  </si>
  <si>
    <t>T26E1701</t>
  </si>
  <si>
    <t>T26E1681</t>
  </si>
  <si>
    <t>T26E1683</t>
  </si>
  <si>
    <t>T26E1659</t>
  </si>
  <si>
    <t>T26E1690</t>
  </si>
  <si>
    <t>T26C2028</t>
  </si>
  <si>
    <t>T26E1700</t>
  </si>
  <si>
    <t>T26E1686</t>
  </si>
  <si>
    <t>T26E1697</t>
  </si>
  <si>
    <t>T26E1682</t>
  </si>
  <si>
    <t>T26E1673</t>
  </si>
  <si>
    <t>T26E1648</t>
  </si>
  <si>
    <t>T26E1696</t>
  </si>
  <si>
    <t>T26E1680</t>
  </si>
  <si>
    <t>T26E1707</t>
  </si>
  <si>
    <t>471019</t>
  </si>
  <si>
    <t>471020</t>
  </si>
  <si>
    <t>0086992026</t>
  </si>
  <si>
    <t>0087002026</t>
  </si>
  <si>
    <t>0087012026</t>
  </si>
  <si>
    <t>471319</t>
  </si>
  <si>
    <t>SA CK EUPHORIA SOLAR EDP ELIXIR 4ML AGV1</t>
  </si>
  <si>
    <t>0087022026</t>
  </si>
  <si>
    <t>99350248089</t>
  </si>
  <si>
    <t>471614</t>
  </si>
  <si>
    <t>SA GUCCI FLORA GORGE INTENSE EDP 100ML</t>
  </si>
  <si>
    <t>0087032026</t>
  </si>
  <si>
    <t>99350243544</t>
  </si>
  <si>
    <t>471615</t>
  </si>
  <si>
    <t>SA GUCCI FLORA GORGE INTENSE EDP 50ML</t>
  </si>
  <si>
    <t>0087042026</t>
  </si>
  <si>
    <t>99350243545</t>
  </si>
  <si>
    <t>471616</t>
  </si>
  <si>
    <t>SA GUCCI FLORA GORGE INTENSE EDP 5ML</t>
  </si>
  <si>
    <t>0087052026</t>
  </si>
  <si>
    <t>99350243548</t>
  </si>
  <si>
    <t>471617</t>
  </si>
  <si>
    <t>SA GUCCI FLORA INTENSE EDP 1.5ML AG</t>
  </si>
  <si>
    <t>0087062026</t>
  </si>
  <si>
    <t>99350243549</t>
  </si>
  <si>
    <t>471618</t>
  </si>
  <si>
    <t>SA GUCCI FLORA INTENSE EDP 100ML TST</t>
  </si>
  <si>
    <t>0087072026</t>
  </si>
  <si>
    <t>99350243551</t>
  </si>
  <si>
    <t>471670</t>
  </si>
  <si>
    <t>SA CK PMIST COL BM SLKY COCNT 100ML</t>
  </si>
  <si>
    <t>0087082026</t>
  </si>
  <si>
    <t>99350264254</t>
  </si>
  <si>
    <t>471671</t>
  </si>
  <si>
    <t>SA CK PMIST COL BM NUDE VANILLA 100ML</t>
  </si>
  <si>
    <t>0087092026</t>
  </si>
  <si>
    <t>99350264253</t>
  </si>
  <si>
    <t>0087102026</t>
  </si>
  <si>
    <t>0087112026</t>
  </si>
  <si>
    <t>6143C1</t>
  </si>
  <si>
    <t>6145C1</t>
  </si>
  <si>
    <t>T26E1796</t>
  </si>
  <si>
    <t>T26E1797</t>
  </si>
  <si>
    <t>T26E1798</t>
  </si>
  <si>
    <t>T26E1799</t>
  </si>
  <si>
    <t>T26E1800</t>
  </si>
  <si>
    <t>T26E1801</t>
  </si>
  <si>
    <t>12/06/2026</t>
  </si>
  <si>
    <t>13/06/2026</t>
  </si>
  <si>
    <t>T26E1805</t>
  </si>
  <si>
    <t>T26E1806</t>
  </si>
  <si>
    <t>T26E1807</t>
  </si>
  <si>
    <t>T26E1808</t>
  </si>
  <si>
    <t>T26E1809</t>
  </si>
  <si>
    <t>T26E1810</t>
  </si>
  <si>
    <t>15/06/2026</t>
  </si>
  <si>
    <t>T26E1814</t>
  </si>
  <si>
    <t>T26E1815</t>
  </si>
  <si>
    <t>T26E1816</t>
  </si>
  <si>
    <t>T26E1817</t>
  </si>
  <si>
    <t>T26E1813</t>
  </si>
  <si>
    <t>RISQUE ESM DGEL CREM VM CEREJA CL 9,5ML</t>
  </si>
  <si>
    <t>460432</t>
  </si>
  <si>
    <t>464206</t>
  </si>
  <si>
    <t>465549</t>
  </si>
  <si>
    <t>466082</t>
  </si>
  <si>
    <t>466084</t>
  </si>
  <si>
    <t>467852</t>
  </si>
  <si>
    <t>TQ2</t>
  </si>
  <si>
    <t>467855</t>
  </si>
  <si>
    <t>467859</t>
  </si>
  <si>
    <t>29727-0</t>
  </si>
  <si>
    <t>MONANGE PACK SH E COND LISOS BRIL 6UN</t>
  </si>
  <si>
    <t>T26E1740</t>
  </si>
  <si>
    <t>T26E1745</t>
  </si>
  <si>
    <t>T26E1688</t>
  </si>
  <si>
    <t>T26E1114</t>
  </si>
  <si>
    <t>T26E1714</t>
  </si>
  <si>
    <t>T26E1715</t>
  </si>
  <si>
    <t>T26E1819</t>
  </si>
  <si>
    <t>T26E1820</t>
  </si>
  <si>
    <t>T26E1821</t>
  </si>
  <si>
    <t>T26E1822</t>
  </si>
  <si>
    <t>T26E1823</t>
  </si>
  <si>
    <t>T26E1824</t>
  </si>
  <si>
    <t>T26E1825</t>
  </si>
  <si>
    <t>T26E1826</t>
  </si>
  <si>
    <t>T26E1827</t>
  </si>
  <si>
    <t>T26E1828</t>
  </si>
  <si>
    <t>16/06/2026</t>
  </si>
  <si>
    <t>17/06/2026</t>
  </si>
  <si>
    <t>18/06/2026</t>
  </si>
  <si>
    <t>19/06/2026</t>
  </si>
  <si>
    <t>22/06/2026</t>
  </si>
  <si>
    <t>T26E1829</t>
  </si>
  <si>
    <t>T26E1830</t>
  </si>
  <si>
    <t>T26E1831</t>
  </si>
  <si>
    <t>T26E1832</t>
  </si>
  <si>
    <t>T26E1833</t>
  </si>
  <si>
    <t>T26E1834</t>
  </si>
  <si>
    <t>T26E1835</t>
  </si>
  <si>
    <t>T26E1836</t>
  </si>
  <si>
    <t>T26E1837</t>
  </si>
  <si>
    <t>T26E1741</t>
  </si>
  <si>
    <t>453538</t>
  </si>
  <si>
    <t>T26E1716</t>
  </si>
  <si>
    <t>SA TPA ENCAIXE BRANCO PP C&amp;B IP</t>
  </si>
  <si>
    <t>460737</t>
  </si>
  <si>
    <t>T26E1844</t>
  </si>
  <si>
    <t>T26E1847</t>
  </si>
  <si>
    <t>T26E1738</t>
  </si>
  <si>
    <t>T26E1706</t>
  </si>
  <si>
    <t>T26E1846</t>
  </si>
  <si>
    <t>T26E1852</t>
  </si>
  <si>
    <t>6146C1</t>
  </si>
  <si>
    <t>T26E1870</t>
  </si>
  <si>
    <t>T26E1871</t>
  </si>
  <si>
    <t>T26E1872</t>
  </si>
  <si>
    <t>T26E1862</t>
  </si>
  <si>
    <t>T26E1858</t>
  </si>
  <si>
    <t>T26E1857</t>
  </si>
  <si>
    <t>T26E1853</t>
  </si>
  <si>
    <t>T26E1851</t>
  </si>
  <si>
    <t>T26E1818</t>
  </si>
  <si>
    <t>452721</t>
  </si>
  <si>
    <t>SA WELLA BLONDOR DESCOL DUSTFREE BLUE</t>
  </si>
  <si>
    <t>20450-0</t>
  </si>
  <si>
    <t>408094</t>
  </si>
  <si>
    <t>SA AGUA OXIG BIOCOLOR 12 VOL</t>
  </si>
  <si>
    <t>T26E1685</t>
  </si>
  <si>
    <t>107067200</t>
  </si>
  <si>
    <t>T26E1861</t>
  </si>
  <si>
    <t>T26E1838</t>
  </si>
  <si>
    <t>T26E1898</t>
  </si>
  <si>
    <t>T26E1865</t>
  </si>
  <si>
    <t>T26E1866</t>
  </si>
  <si>
    <t>T26E1620</t>
  </si>
  <si>
    <t>T26E1850</t>
  </si>
  <si>
    <t>T26E1864</t>
  </si>
  <si>
    <t>460971</t>
  </si>
  <si>
    <t>SA FR HID MONANGE INT PL SEC 200ML</t>
  </si>
  <si>
    <t>T26E1869</t>
  </si>
  <si>
    <t>T26E1744</t>
  </si>
  <si>
    <t>T26E1910</t>
  </si>
  <si>
    <t>T26E1845</t>
  </si>
  <si>
    <t>25693-0</t>
  </si>
  <si>
    <t>KOLESTON COLR MARROM DOURADO 77 12UN HM</t>
  </si>
  <si>
    <t>15476-3</t>
  </si>
  <si>
    <t>PAIXAO DEO LOCAO IRRES FLOR LIS 24X200ML</t>
  </si>
  <si>
    <t>6147C1</t>
  </si>
  <si>
    <t>T26E1911</t>
  </si>
  <si>
    <t>T26E1912</t>
  </si>
  <si>
    <t>T26E1914</t>
  </si>
  <si>
    <t>T26E1907</t>
  </si>
  <si>
    <t>T26E1908</t>
  </si>
  <si>
    <t>T26D1308</t>
  </si>
  <si>
    <t>T26E1922</t>
  </si>
  <si>
    <t>T26E1933</t>
  </si>
  <si>
    <t>T26E1849</t>
  </si>
  <si>
    <t>T26E1904</t>
  </si>
  <si>
    <t>T26E1943</t>
  </si>
  <si>
    <t>T26E1934</t>
  </si>
  <si>
    <t>T26E1900</t>
  </si>
  <si>
    <t>26848-0</t>
  </si>
  <si>
    <t>FUSION CONDICIONADOR 1000ML MC</t>
  </si>
  <si>
    <t>T26E1959</t>
  </si>
  <si>
    <t>T26E1960</t>
  </si>
  <si>
    <t>T26E1961</t>
  </si>
  <si>
    <t>T26E1962</t>
  </si>
  <si>
    <t>T26E1967</t>
  </si>
  <si>
    <t>T26E1968</t>
  </si>
  <si>
    <t>T26E1969</t>
  </si>
  <si>
    <t>T26E1970</t>
  </si>
  <si>
    <t>T26E1971</t>
  </si>
  <si>
    <t>T26E1972</t>
  </si>
  <si>
    <t>T26E1973</t>
  </si>
  <si>
    <t>T26E1963</t>
  </si>
  <si>
    <t>T26E1964</t>
  </si>
  <si>
    <t>T26E1965</t>
  </si>
  <si>
    <t>T26E1966</t>
  </si>
  <si>
    <t>T26E1974</t>
  </si>
  <si>
    <t>T26E1975</t>
  </si>
  <si>
    <t>T26E1984</t>
  </si>
  <si>
    <t>T26E1985</t>
  </si>
  <si>
    <t>T26E1976</t>
  </si>
  <si>
    <t>T26E1977</t>
  </si>
  <si>
    <t>T26E1978</t>
  </si>
  <si>
    <t>T26E1979</t>
  </si>
  <si>
    <t>T26E1980</t>
  </si>
  <si>
    <t>T26E1981</t>
  </si>
  <si>
    <t>T26E1982</t>
  </si>
  <si>
    <t>T26E1983</t>
  </si>
  <si>
    <t>BUILD UP - Projeto BELGA - COMERCIAL</t>
  </si>
  <si>
    <t>Build up - Belga - Comercial</t>
  </si>
  <si>
    <t>24043-3</t>
  </si>
  <si>
    <t>MONANGE SH REPARACAO BIOCOLAG 12X325ML</t>
  </si>
  <si>
    <t>T26E1913</t>
  </si>
  <si>
    <t>T26E1945</t>
  </si>
  <si>
    <t>T26E1948</t>
  </si>
  <si>
    <t>T26E1947</t>
  </si>
  <si>
    <t>T26E1930</t>
  </si>
  <si>
    <t>T26E1936</t>
  </si>
  <si>
    <t>T26E1941</t>
  </si>
  <si>
    <t>T26E1986</t>
  </si>
  <si>
    <t>T26E1987</t>
  </si>
  <si>
    <t>T26E1988</t>
  </si>
  <si>
    <t>T26E1989</t>
  </si>
  <si>
    <t>T26E1990</t>
  </si>
  <si>
    <t>T26E1991</t>
  </si>
  <si>
    <t>T26E1992</t>
  </si>
  <si>
    <t>T26E1994</t>
  </si>
  <si>
    <t>T26E1995</t>
  </si>
  <si>
    <t>T26E1998</t>
  </si>
  <si>
    <t>T26E1999</t>
  </si>
  <si>
    <t>T26E2000</t>
  </si>
  <si>
    <t>T26E2001</t>
  </si>
  <si>
    <t>T26E2002</t>
  </si>
  <si>
    <t>T26E2003</t>
  </si>
  <si>
    <t>T26E2004</t>
  </si>
  <si>
    <t>T26E1946</t>
  </si>
  <si>
    <t>T26E1951</t>
  </si>
  <si>
    <t>T26C1713</t>
  </si>
  <si>
    <t>T26E1953</t>
  </si>
  <si>
    <t>T26E1954</t>
  </si>
  <si>
    <t>T26E1921</t>
  </si>
  <si>
    <t>T26E1935</t>
  </si>
  <si>
    <t>T26E1937</t>
  </si>
  <si>
    <t>T26E2016</t>
  </si>
  <si>
    <t>T26E1958</t>
  </si>
  <si>
    <t>T26E2012</t>
  </si>
  <si>
    <t>T26E1938</t>
  </si>
  <si>
    <t>T26E0662</t>
  </si>
  <si>
    <t>T26E1916</t>
  </si>
  <si>
    <t>T26E2017</t>
  </si>
  <si>
    <t>T26E2007</t>
  </si>
  <si>
    <t>6149C1</t>
  </si>
  <si>
    <t>12:36</t>
  </si>
  <si>
    <t>14/06/2026</t>
  </si>
  <si>
    <t>T26E2014</t>
  </si>
  <si>
    <t>T26E2019</t>
  </si>
  <si>
    <t>T26E2015</t>
  </si>
  <si>
    <t>T26E2023</t>
  </si>
  <si>
    <t>T26E2022</t>
  </si>
  <si>
    <t>T26E2028</t>
  </si>
  <si>
    <t>1963108</t>
  </si>
  <si>
    <t>T26E1949</t>
  </si>
  <si>
    <t>T26E1926</t>
  </si>
  <si>
    <t>T26E1925</t>
  </si>
  <si>
    <t>T26E0719</t>
  </si>
  <si>
    <t>T26E0720</t>
  </si>
  <si>
    <t>15476-0</t>
  </si>
  <si>
    <t>30121-0</t>
  </si>
  <si>
    <t>BBY PAPEL DECORATIVO</t>
  </si>
  <si>
    <t>528800</t>
  </si>
  <si>
    <t>99350248112</t>
  </si>
  <si>
    <t>T26E1710</t>
  </si>
  <si>
    <t>T26E2051</t>
  </si>
  <si>
    <t>T26E2056</t>
  </si>
  <si>
    <t>T26E1993</t>
  </si>
  <si>
    <t>T26E1996</t>
  </si>
  <si>
    <t>T26E2030</t>
  </si>
  <si>
    <t>T26E2009</t>
  </si>
  <si>
    <t>T26E2025</t>
  </si>
  <si>
    <t>T26E2039</t>
  </si>
  <si>
    <t>T26E2057</t>
  </si>
  <si>
    <t>T26E2058</t>
  </si>
  <si>
    <t>T26E2059</t>
  </si>
  <si>
    <t>T26E2043</t>
  </si>
  <si>
    <t>457356</t>
  </si>
  <si>
    <t>SA BOZZANO GEL COND FAT2 BRILHO MOLHADO</t>
  </si>
  <si>
    <t>T26E2062</t>
  </si>
  <si>
    <t>460871</t>
  </si>
  <si>
    <t>SA PAIXAO DEO OLEO AVELA</t>
  </si>
  <si>
    <t>T26E2008</t>
  </si>
  <si>
    <t>T26E2011</t>
  </si>
  <si>
    <t>T26E2026</t>
  </si>
  <si>
    <t>T26E2044</t>
  </si>
  <si>
    <t>T26E2053</t>
  </si>
  <si>
    <t>T26E2047</t>
  </si>
  <si>
    <t>T26E2055</t>
  </si>
  <si>
    <t>T26E2052</t>
  </si>
  <si>
    <t>T26E2063</t>
  </si>
  <si>
    <t>460976</t>
  </si>
  <si>
    <t>SA TPA HID MONANGE FIR Q10 VIT C PL EXT</t>
  </si>
  <si>
    <t>T26E2010</t>
  </si>
  <si>
    <t>T26E2054</t>
  </si>
  <si>
    <t>T26D1915</t>
  </si>
  <si>
    <t>T26E2021</t>
  </si>
  <si>
    <t>465514</t>
  </si>
  <si>
    <t>SA BIOCOLOR CLR 2.0 BCP</t>
  </si>
  <si>
    <t>T26E2046</t>
  </si>
  <si>
    <t>T26E2045</t>
  </si>
  <si>
    <t>T26E2036</t>
  </si>
  <si>
    <t>T26F0003</t>
  </si>
  <si>
    <t>467687</t>
  </si>
  <si>
    <t>SA BOZZANO HIDRAT ESPUMA BARBA</t>
  </si>
  <si>
    <t>T26E1655</t>
  </si>
  <si>
    <t>T26E2018</t>
  </si>
  <si>
    <t>T26E2061</t>
  </si>
  <si>
    <t>470243</t>
  </si>
  <si>
    <t>SA FR HIDR MONANGE FIRM Q10 22G 200ML</t>
  </si>
  <si>
    <t>T26E2042</t>
  </si>
  <si>
    <t>T26E2020</t>
  </si>
  <si>
    <t>471817</t>
  </si>
  <si>
    <t>SA CK SILKY COCONUT BD MIST 236ML V2</t>
  </si>
  <si>
    <t>0084902026</t>
  </si>
  <si>
    <t>99350245299</t>
  </si>
  <si>
    <t>0084882026</t>
  </si>
  <si>
    <t>0084912026</t>
  </si>
  <si>
    <t>471820</t>
  </si>
  <si>
    <t>SA CK NUDE VANILLA BD MIST 236ML V2</t>
  </si>
  <si>
    <t>0084922026</t>
  </si>
  <si>
    <t>471821</t>
  </si>
  <si>
    <t>SA CK SILKY COCONUT BD MIST 236ML TST V2</t>
  </si>
  <si>
    <t>0084892026</t>
  </si>
  <si>
    <t>0084932026</t>
  </si>
  <si>
    <t>0084942026</t>
  </si>
  <si>
    <t>8486-5</t>
  </si>
  <si>
    <t>1962779</t>
  </si>
  <si>
    <t>6150C1</t>
  </si>
  <si>
    <t>BOZZANO ESPUMA BARBA PELE SEN 6X193G CIN</t>
  </si>
  <si>
    <t>4922051451</t>
  </si>
  <si>
    <t>0090202026</t>
  </si>
  <si>
    <t>5000815979</t>
  </si>
  <si>
    <t>0090192026</t>
  </si>
  <si>
    <t>5000815785</t>
  </si>
  <si>
    <t>24041-2</t>
  </si>
  <si>
    <t>1961407</t>
  </si>
  <si>
    <t>MONANGE SH LISOS BRILHANTES 12X325ML</t>
  </si>
  <si>
    <t>4922051501</t>
  </si>
  <si>
    <t>4922051357</t>
  </si>
  <si>
    <t>4922051440</t>
  </si>
  <si>
    <t>4922051403</t>
  </si>
  <si>
    <t>4922051603</t>
  </si>
  <si>
    <t>17998-4</t>
  </si>
  <si>
    <t>1961434</t>
  </si>
  <si>
    <t>PAIXAO DEO LOCAO INSP ROSAS BRA 12X400ML</t>
  </si>
  <si>
    <t>4922051486</t>
  </si>
  <si>
    <t>4922051454</t>
  </si>
  <si>
    <t>4922051591</t>
  </si>
  <si>
    <t>4922051583</t>
  </si>
  <si>
    <t>1961457</t>
  </si>
  <si>
    <t>4922051548</t>
  </si>
  <si>
    <t>1962829</t>
  </si>
  <si>
    <t>4922051558</t>
  </si>
  <si>
    <t>1962875</t>
  </si>
  <si>
    <t>4922051482</t>
  </si>
  <si>
    <t>1964609</t>
  </si>
  <si>
    <t>4922051322</t>
  </si>
  <si>
    <t>1965226</t>
  </si>
  <si>
    <t>4922051632</t>
  </si>
  <si>
    <t>1964728</t>
  </si>
  <si>
    <t>4922051670</t>
  </si>
  <si>
    <t>1964739</t>
  </si>
  <si>
    <t>4922051444</t>
  </si>
  <si>
    <t>1964726</t>
  </si>
  <si>
    <t>4922051589</t>
  </si>
  <si>
    <t>4922051446</t>
  </si>
  <si>
    <t>4922050928</t>
  </si>
  <si>
    <t>1964750</t>
  </si>
  <si>
    <t>4922050867</t>
  </si>
  <si>
    <t>1965222</t>
  </si>
  <si>
    <t>4922051448</t>
  </si>
  <si>
    <t>1965219</t>
  </si>
  <si>
    <t>4922051467</t>
  </si>
  <si>
    <t>4922051349</t>
  </si>
  <si>
    <t>4922051540</t>
  </si>
  <si>
    <t>1965215</t>
  </si>
  <si>
    <t>4922050746</t>
  </si>
  <si>
    <t>4922051245</t>
  </si>
  <si>
    <t>4922051198</t>
  </si>
  <si>
    <t>4922050983</t>
  </si>
  <si>
    <t>1964755</t>
  </si>
  <si>
    <t>4922050965</t>
  </si>
  <si>
    <t>4922050843</t>
  </si>
  <si>
    <t>4922050853</t>
  </si>
  <si>
    <t>4922050879</t>
  </si>
  <si>
    <t>4922050895</t>
  </si>
  <si>
    <t>4922050901</t>
  </si>
  <si>
    <t>1965216</t>
  </si>
  <si>
    <t>4922051405</t>
  </si>
  <si>
    <t>4922051427</t>
  </si>
  <si>
    <t>4922051474</t>
  </si>
  <si>
    <t>4922051361</t>
  </si>
  <si>
    <t>1964747</t>
  </si>
  <si>
    <t>4922050749</t>
  </si>
  <si>
    <t>4922051284</t>
  </si>
  <si>
    <t>4922051276</t>
  </si>
  <si>
    <t>4922051247</t>
  </si>
  <si>
    <t>4922050886</t>
  </si>
  <si>
    <t>4922050898</t>
  </si>
  <si>
    <t>4922050906</t>
  </si>
  <si>
    <t>4922050913</t>
  </si>
  <si>
    <t>4922050931</t>
  </si>
  <si>
    <t>4922050952</t>
  </si>
  <si>
    <t>4922050946</t>
  </si>
  <si>
    <t>1965214</t>
  </si>
  <si>
    <t>4922051378</t>
  </si>
  <si>
    <t>4922051376</t>
  </si>
  <si>
    <t>4922051078</t>
  </si>
  <si>
    <t>4922051442</t>
  </si>
  <si>
    <t>4922051355</t>
  </si>
  <si>
    <t>4922051338</t>
  </si>
  <si>
    <t>4922051516</t>
  </si>
  <si>
    <t>4922051311</t>
  </si>
  <si>
    <t>4922050775</t>
  </si>
  <si>
    <t>1965303</t>
  </si>
  <si>
    <t>4922050797</t>
  </si>
  <si>
    <t>4922050839</t>
  </si>
  <si>
    <t>4922050847</t>
  </si>
  <si>
    <t>4922050863</t>
  </si>
  <si>
    <t>4922050865</t>
  </si>
  <si>
    <t>4922050869</t>
  </si>
  <si>
    <t>4922050870</t>
  </si>
  <si>
    <t>4922050876</t>
  </si>
  <si>
    <t>4922050923</t>
  </si>
  <si>
    <t>4922050933</t>
  </si>
  <si>
    <t>4922050935</t>
  </si>
  <si>
    <t>4922050941</t>
  </si>
  <si>
    <t>4922051296</t>
  </si>
  <si>
    <t>4922050961</t>
  </si>
  <si>
    <t>4922050985</t>
  </si>
  <si>
    <t>4922051279</t>
  </si>
  <si>
    <t>4922051270</t>
  </si>
  <si>
    <t>4922051262</t>
  </si>
  <si>
    <t>4922051000</t>
  </si>
  <si>
    <t>1965304</t>
  </si>
  <si>
    <t>4922051336</t>
  </si>
  <si>
    <t>4922051640</t>
  </si>
  <si>
    <t>4922051359</t>
  </si>
  <si>
    <t>4922051429</t>
  </si>
  <si>
    <t>4922051382</t>
  </si>
  <si>
    <t>4922051400</t>
  </si>
  <si>
    <t>4922051409</t>
  </si>
  <si>
    <t>4922051593</t>
  </si>
  <si>
    <t>4922050911</t>
  </si>
  <si>
    <t>4922050915</t>
  </si>
  <si>
    <t>4922050950</t>
  </si>
  <si>
    <t>4922050963</t>
  </si>
  <si>
    <t>4922050981</t>
  </si>
  <si>
    <t>4922051098</t>
  </si>
  <si>
    <t>4922051266</t>
  </si>
  <si>
    <t>4922051293</t>
  </si>
  <si>
    <t>4922051298</t>
  </si>
  <si>
    <t>4922051300</t>
  </si>
  <si>
    <t>4922050777</t>
  </si>
  <si>
    <t>4922050779</t>
  </si>
  <si>
    <t>4922050799</t>
  </si>
  <si>
    <t>4922050874</t>
  </si>
  <si>
    <t>4922050872</t>
  </si>
  <si>
    <t>4922050833</t>
  </si>
  <si>
    <t>4922050851</t>
  </si>
  <si>
    <t>1964754</t>
  </si>
  <si>
    <t>4922050845</t>
  </si>
  <si>
    <t>4922050835</t>
  </si>
  <si>
    <t>1964832</t>
  </si>
  <si>
    <t>T26E2032</t>
  </si>
  <si>
    <t>4922051638</t>
  </si>
  <si>
    <t>1965113</t>
  </si>
  <si>
    <t>4922051478</t>
  </si>
  <si>
    <t>4922051570</t>
  </si>
  <si>
    <t>1965271</t>
  </si>
  <si>
    <t>4922051635</t>
  </si>
  <si>
    <t>1964840</t>
  </si>
  <si>
    <t>4922051662</t>
  </si>
  <si>
    <t>6153C1</t>
  </si>
  <si>
    <t>1962574</t>
  </si>
  <si>
    <t>1962293</t>
  </si>
  <si>
    <t>1960753</t>
  </si>
  <si>
    <t>1960754</t>
  </si>
  <si>
    <t>1962876</t>
  </si>
  <si>
    <t>1959786</t>
  </si>
  <si>
    <t>1959787</t>
  </si>
  <si>
    <t>4922051503</t>
  </si>
  <si>
    <t>4922051708</t>
  </si>
  <si>
    <t>4922051624</t>
  </si>
  <si>
    <t>4922051665</t>
  </si>
  <si>
    <t>4922051676</t>
  </si>
  <si>
    <t>4922051710</t>
  </si>
  <si>
    <t>0090442026</t>
  </si>
  <si>
    <t>5000816099</t>
  </si>
  <si>
    <t>4922051626</t>
  </si>
  <si>
    <t>4922051507</t>
  </si>
  <si>
    <t>4922051800</t>
  </si>
  <si>
    <t>4922051714</t>
  </si>
  <si>
    <t>4922051763</t>
  </si>
  <si>
    <t>4922051790</t>
  </si>
  <si>
    <t>1965114</t>
  </si>
  <si>
    <t>4922051718</t>
  </si>
  <si>
    <t>24/06/2026</t>
  </si>
  <si>
    <t>T26F0020</t>
  </si>
  <si>
    <t>T26F0021</t>
  </si>
  <si>
    <t>T26F0022</t>
  </si>
  <si>
    <t>T26F0023</t>
  </si>
  <si>
    <t>T26F0024</t>
  </si>
  <si>
    <t>T26F0025</t>
  </si>
  <si>
    <t>T26F0026</t>
  </si>
  <si>
    <t>T26F0027</t>
  </si>
  <si>
    <t>T26F0028</t>
  </si>
  <si>
    <t>T26F0029</t>
  </si>
  <si>
    <t>SA RISQUE DG ESM MET IMA DE DESEJOS</t>
  </si>
  <si>
    <t>SA RISQUE DG ESM MET PODER DA CONQUISTA</t>
  </si>
  <si>
    <t>SA RISQUE DG ESM MET CONEXAO DE ALMAS</t>
  </si>
  <si>
    <t>SA RISQUE DG ESM MET BRINDE COM A LUA</t>
  </si>
  <si>
    <t>SA RISQUE DG ESM MET OPOSTOS SE ATRAEM</t>
  </si>
  <si>
    <t>SA RISQUE DG ESM MET PODER DA ATRACAO</t>
  </si>
  <si>
    <t>SA RISQUE DG ESM MET IMA DE OLHARES</t>
  </si>
  <si>
    <t>T26F0033</t>
  </si>
  <si>
    <t>T26F0034</t>
  </si>
  <si>
    <t>T26F0035</t>
  </si>
  <si>
    <t>T26F0036</t>
  </si>
  <si>
    <t>T26F0037</t>
  </si>
  <si>
    <t>T26F0038</t>
  </si>
  <si>
    <t>T26F0039</t>
  </si>
  <si>
    <t>T26F0040</t>
  </si>
  <si>
    <t>Acompanhamento Amanda Cardeal &amp; Ana Barreto (TT)</t>
  </si>
  <si>
    <t>470861</t>
  </si>
  <si>
    <t>Projeto Precius</t>
  </si>
  <si>
    <t>30082-0</t>
  </si>
  <si>
    <t>RISQUE DGEL MAG IMA DE DESEJOS 9,5ML</t>
  </si>
  <si>
    <t>T26F0046</t>
  </si>
  <si>
    <t>T26F0047</t>
  </si>
  <si>
    <t>T26F0048</t>
  </si>
  <si>
    <t>T26F0049</t>
  </si>
  <si>
    <t>T26F0050</t>
  </si>
  <si>
    <t>T26F0051</t>
  </si>
  <si>
    <t>T26F0052</t>
  </si>
  <si>
    <t>T26F0053</t>
  </si>
  <si>
    <t>T26F0054</t>
  </si>
  <si>
    <t>470862</t>
  </si>
  <si>
    <t>470863</t>
  </si>
  <si>
    <t>470864</t>
  </si>
  <si>
    <t>470865</t>
  </si>
  <si>
    <t>470866</t>
  </si>
  <si>
    <t>470867</t>
  </si>
  <si>
    <t>23208-4</t>
  </si>
  <si>
    <t>1962343</t>
  </si>
  <si>
    <t>ADIDAS DES ANTI CONTR INVISIBLE FEM 150M</t>
  </si>
  <si>
    <t>4922052334</t>
  </si>
  <si>
    <t>4922052681</t>
  </si>
  <si>
    <t>4922052583</t>
  </si>
  <si>
    <t>4922051971</t>
  </si>
  <si>
    <t>4922052531</t>
  </si>
  <si>
    <t>4922053254</t>
  </si>
  <si>
    <t>4922053059</t>
  </si>
  <si>
    <t>4922053356</t>
  </si>
  <si>
    <t>1963471</t>
  </si>
  <si>
    <t>4922053415</t>
  </si>
  <si>
    <t>4922053235</t>
  </si>
  <si>
    <t>4922052170</t>
  </si>
  <si>
    <t>4922053242</t>
  </si>
  <si>
    <t>4922053249</t>
  </si>
  <si>
    <t>4922052750</t>
  </si>
  <si>
    <t>4922052416</t>
  </si>
  <si>
    <t>4922052739</t>
  </si>
  <si>
    <t>4922053219</t>
  </si>
  <si>
    <t>4922052406</t>
  </si>
  <si>
    <t>4922052385</t>
  </si>
  <si>
    <t>4922052735</t>
  </si>
  <si>
    <t>4922052380</t>
  </si>
  <si>
    <t>4922052374</t>
  </si>
  <si>
    <t>4922051946</t>
  </si>
  <si>
    <t>4922051815</t>
  </si>
  <si>
    <t>4922052928</t>
  </si>
  <si>
    <t>4922051867</t>
  </si>
  <si>
    <t>4922052468</t>
  </si>
  <si>
    <t>4922051931</t>
  </si>
  <si>
    <t>4922052315</t>
  </si>
  <si>
    <t>4922052346</t>
  </si>
  <si>
    <t>4922051915</t>
  </si>
  <si>
    <t>4922051857</t>
  </si>
  <si>
    <t>10907-4</t>
  </si>
  <si>
    <t>1962780</t>
  </si>
  <si>
    <t>BOZZANO ESPUMA BARBA HIDRAT 6X193G CIN</t>
  </si>
  <si>
    <t>4922053237</t>
  </si>
  <si>
    <t>4922052313</t>
  </si>
  <si>
    <t>4922052900</t>
  </si>
  <si>
    <t>4922052179</t>
  </si>
  <si>
    <t>4922052876</t>
  </si>
  <si>
    <t>4922052737</t>
  </si>
  <si>
    <t>4922052341</t>
  </si>
  <si>
    <t>23473-1</t>
  </si>
  <si>
    <t>1964087</t>
  </si>
  <si>
    <t>BOZZANO GEL COND FAT2 BM 6X300G</t>
  </si>
  <si>
    <t>4922053431</t>
  </si>
  <si>
    <t>20350-0</t>
  </si>
  <si>
    <t>1960958</t>
  </si>
  <si>
    <t>COLOR PERFECT RICH NATURALS 10/1 SC</t>
  </si>
  <si>
    <t>4922051789</t>
  </si>
  <si>
    <t>20316-0</t>
  </si>
  <si>
    <t>1965314</t>
  </si>
  <si>
    <t>COLOR PERFECT SPECIAL BLOND 12/1 SC</t>
  </si>
  <si>
    <t>4922053036</t>
  </si>
  <si>
    <t>20318-0</t>
  </si>
  <si>
    <t>1965313</t>
  </si>
  <si>
    <t>COLOR PERFECT SPECIAL BLOND 12/89 24U SC</t>
  </si>
  <si>
    <t>4922052227</t>
  </si>
  <si>
    <t>4922052263</t>
  </si>
  <si>
    <t>4922052446</t>
  </si>
  <si>
    <t>20321-0</t>
  </si>
  <si>
    <t>1965315</t>
  </si>
  <si>
    <t>COLOR PERFECT SPECIAL MIX 0/33 SC</t>
  </si>
  <si>
    <t>4922053405</t>
  </si>
  <si>
    <t>1965308</t>
  </si>
  <si>
    <t>4922053024</t>
  </si>
  <si>
    <t>4922053032</t>
  </si>
  <si>
    <t>4922051855</t>
  </si>
  <si>
    <t>4922052935</t>
  </si>
  <si>
    <t>4922052253</t>
  </si>
  <si>
    <t>4922052495</t>
  </si>
  <si>
    <t>4922052242</t>
  </si>
  <si>
    <t>4922053398</t>
  </si>
  <si>
    <t>4922052215</t>
  </si>
  <si>
    <t>4922053403</t>
  </si>
  <si>
    <t>0090512026</t>
  </si>
  <si>
    <t>5000816158</t>
  </si>
  <si>
    <t>1965310</t>
  </si>
  <si>
    <t>4922052225</t>
  </si>
  <si>
    <t>4922052223</t>
  </si>
  <si>
    <t>4922052237</t>
  </si>
  <si>
    <t>4922052219</t>
  </si>
  <si>
    <t>4922052217</t>
  </si>
  <si>
    <t>4922051936</t>
  </si>
  <si>
    <t>4922052268</t>
  </si>
  <si>
    <t>4922052275</t>
  </si>
  <si>
    <t>4922052511</t>
  </si>
  <si>
    <t>4922052173</t>
  </si>
  <si>
    <t>4922052520</t>
  </si>
  <si>
    <t>4922052388</t>
  </si>
  <si>
    <t>4922052409</t>
  </si>
  <si>
    <t>4922052525</t>
  </si>
  <si>
    <t>4922052444</t>
  </si>
  <si>
    <t>4922053022</t>
  </si>
  <si>
    <t>4922053354</t>
  </si>
  <si>
    <t>4922052995</t>
  </si>
  <si>
    <t>4922053040</t>
  </si>
  <si>
    <t>4922052992</t>
  </si>
  <si>
    <t>4922052921</t>
  </si>
  <si>
    <t>4922052867</t>
  </si>
  <si>
    <t>4922053352</t>
  </si>
  <si>
    <t>4922052849</t>
  </si>
  <si>
    <t>4922052835</t>
  </si>
  <si>
    <t>4922051792</t>
  </si>
  <si>
    <t>4922051794</t>
  </si>
  <si>
    <t>4922051810</t>
  </si>
  <si>
    <t>4922051825</t>
  </si>
  <si>
    <t>4922051812</t>
  </si>
  <si>
    <t>25184-1</t>
  </si>
  <si>
    <t>1963248</t>
  </si>
  <si>
    <t>MONANGE HIDR FIR Q10 VIT C 24X200ML PT</t>
  </si>
  <si>
    <t>4922052673</t>
  </si>
  <si>
    <t>4922052005</t>
  </si>
  <si>
    <t>4922052755</t>
  </si>
  <si>
    <t>4922053337</t>
  </si>
  <si>
    <t>4922052423</t>
  </si>
  <si>
    <t>4922053057</t>
  </si>
  <si>
    <t>4922053048</t>
  </si>
  <si>
    <t>4922052370</t>
  </si>
  <si>
    <t>4922052336</t>
  </si>
  <si>
    <t>4922052324</t>
  </si>
  <si>
    <t>4922052305</t>
  </si>
  <si>
    <t>4922052923</t>
  </si>
  <si>
    <t>4922052499</t>
  </si>
  <si>
    <t>4922052229</t>
  </si>
  <si>
    <t>4922052865</t>
  </si>
  <si>
    <t>4922053472</t>
  </si>
  <si>
    <t>4922053407</t>
  </si>
  <si>
    <t>4922052090</t>
  </si>
  <si>
    <t>1965187</t>
  </si>
  <si>
    <t>6153C2</t>
  </si>
  <si>
    <t>4922053301</t>
  </si>
  <si>
    <t>1965040</t>
  </si>
  <si>
    <t>4922052742</t>
  </si>
  <si>
    <t>4922052244</t>
  </si>
  <si>
    <t>4922052669</t>
  </si>
  <si>
    <t>4922053043</t>
  </si>
  <si>
    <t>1965190</t>
  </si>
  <si>
    <t>6153C3</t>
  </si>
  <si>
    <t>4922053256</t>
  </si>
  <si>
    <t>4922053050</t>
  </si>
  <si>
    <t>4922052470</t>
  </si>
  <si>
    <t>4922052092</t>
  </si>
  <si>
    <t>4922052120</t>
  </si>
  <si>
    <t>4922053445</t>
  </si>
  <si>
    <t>4922052838</t>
  </si>
  <si>
    <t>4922052101</t>
  </si>
  <si>
    <t>1963280</t>
  </si>
  <si>
    <t>4922051886</t>
  </si>
  <si>
    <t>4922052713</t>
  </si>
  <si>
    <t>4922051958</t>
  </si>
  <si>
    <t>4922052246</t>
  </si>
  <si>
    <t>4922053323</t>
  </si>
  <si>
    <t>4922052404</t>
  </si>
  <si>
    <t>4922052177</t>
  </si>
  <si>
    <t>4922051942</t>
  </si>
  <si>
    <t>4922053450</t>
  </si>
  <si>
    <t>4922052485</t>
  </si>
  <si>
    <t>4922052731</t>
  </si>
  <si>
    <t>4922053465</t>
  </si>
  <si>
    <t>4922052320</t>
  </si>
  <si>
    <t>4922053360</t>
  </si>
  <si>
    <t>4922053362</t>
  </si>
  <si>
    <t>4922051982</t>
  </si>
  <si>
    <t>4922053366</t>
  </si>
  <si>
    <t>4922052036</t>
  </si>
  <si>
    <t>4922052134</t>
  </si>
  <si>
    <t>4922052758</t>
  </si>
  <si>
    <t>4922052542</t>
  </si>
  <si>
    <t>4922052811</t>
  </si>
  <si>
    <t>4922052768</t>
  </si>
  <si>
    <t>4922053233</t>
  </si>
  <si>
    <t>4922053350</t>
  </si>
  <si>
    <t>4922053173</t>
  </si>
  <si>
    <t>4922051883</t>
  </si>
  <si>
    <t>4922052383</t>
  </si>
  <si>
    <t>4922052421</t>
  </si>
  <si>
    <t>4922051913</t>
  </si>
  <si>
    <t>4922053268</t>
  </si>
  <si>
    <t>4922052361</t>
  </si>
  <si>
    <t>4922051898</t>
  </si>
  <si>
    <t>4922052338</t>
  </si>
  <si>
    <t>4922053345</t>
  </si>
  <si>
    <t>4922052455</t>
  </si>
  <si>
    <t>4922052351</t>
  </si>
  <si>
    <t>4922052461</t>
  </si>
  <si>
    <t>4922052359</t>
  </si>
  <si>
    <t>0090722026</t>
  </si>
  <si>
    <t>5000816235</t>
  </si>
  <si>
    <t>4922053180</t>
  </si>
  <si>
    <t>4922053026</t>
  </si>
  <si>
    <t>4922052944</t>
  </si>
  <si>
    <t>4922053358</t>
  </si>
  <si>
    <t>4922052861</t>
  </si>
  <si>
    <t>4922052809</t>
  </si>
  <si>
    <t>4922053308</t>
  </si>
  <si>
    <t>4922052733</t>
  </si>
  <si>
    <t>4922051846</t>
  </si>
  <si>
    <t>4922052685</t>
  </si>
  <si>
    <t>4922051952</t>
  </si>
  <si>
    <t>4922052670</t>
  </si>
  <si>
    <t>4922053481</t>
  </si>
  <si>
    <t>4922052302</t>
  </si>
  <si>
    <t>4922052330</t>
  </si>
  <si>
    <t>4922052332</t>
  </si>
  <si>
    <t>4922052401</t>
  </si>
  <si>
    <t>4922052075</t>
  </si>
  <si>
    <t>4922051869</t>
  </si>
  <si>
    <t>1961459</t>
  </si>
  <si>
    <t>4922052586</t>
  </si>
  <si>
    <t>4922053244</t>
  </si>
  <si>
    <t>4922052255</t>
  </si>
  <si>
    <t>4922051881</t>
  </si>
  <si>
    <t>4922052621</t>
  </si>
  <si>
    <t>4922052687</t>
  </si>
  <si>
    <t>4922051994</t>
  </si>
  <si>
    <t>4922051911</t>
  </si>
  <si>
    <t>4922052740</t>
  </si>
  <si>
    <t>4922052522</t>
  </si>
  <si>
    <t>4922052434</t>
  </si>
  <si>
    <t>4922053191</t>
  </si>
  <si>
    <t>4922053470</t>
  </si>
  <si>
    <t>4922052630</t>
  </si>
  <si>
    <t>4922052300</t>
  </si>
  <si>
    <t>4922051988</t>
  </si>
  <si>
    <t>4922052442</t>
  </si>
  <si>
    <t>4922052103</t>
  </si>
  <si>
    <t>4922052071</t>
  </si>
  <si>
    <t>4922052372</t>
  </si>
  <si>
    <t>4922051796</t>
  </si>
  <si>
    <t>4922052746</t>
  </si>
  <si>
    <t>4922052764</t>
  </si>
  <si>
    <t>4922053396</t>
  </si>
  <si>
    <t>4922053184</t>
  </si>
  <si>
    <t>4922052077</t>
  </si>
  <si>
    <t>1964663</t>
  </si>
  <si>
    <t>4922052643</t>
  </si>
  <si>
    <t>1963650</t>
  </si>
  <si>
    <t>4922052574</t>
  </si>
  <si>
    <t>1963483</t>
  </si>
  <si>
    <t>T26E0859</t>
  </si>
  <si>
    <t>4922051889</t>
  </si>
  <si>
    <t>462820</t>
  </si>
  <si>
    <t>1962393</t>
  </si>
  <si>
    <t>T26E0163</t>
  </si>
  <si>
    <t>SA BOZZANO DES ANTI INVISIBLE NVF</t>
  </si>
  <si>
    <t>4922052250</t>
  </si>
  <si>
    <t>1964984</t>
  </si>
  <si>
    <t>T25F0690R</t>
  </si>
  <si>
    <t>4922053127</t>
  </si>
  <si>
    <t>1965196</t>
  </si>
  <si>
    <t>4922053061</t>
  </si>
  <si>
    <t>4922052517</t>
  </si>
  <si>
    <t>4922052676</t>
  </si>
  <si>
    <t>5000816274</t>
  </si>
  <si>
    <t>4922052709</t>
  </si>
  <si>
    <t>1964983</t>
  </si>
  <si>
    <t>T25E1246R</t>
  </si>
  <si>
    <t>4922052925</t>
  </si>
  <si>
    <t>5000816272</t>
  </si>
  <si>
    <t>4922053440</t>
  </si>
  <si>
    <t>4922052748</t>
  </si>
  <si>
    <t>4922052003</t>
  </si>
  <si>
    <t>4922052449</t>
  </si>
  <si>
    <t>1965218</t>
  </si>
  <si>
    <t>T26F0011</t>
  </si>
  <si>
    <t>4922053097</t>
  </si>
  <si>
    <t>4922053053</t>
  </si>
  <si>
    <t>4922052791</t>
  </si>
  <si>
    <t>4922051798</t>
  </si>
  <si>
    <t>4922051805</t>
  </si>
  <si>
    <t>4922052678</t>
  </si>
  <si>
    <t>4922053258</t>
  </si>
  <si>
    <t>4922053487</t>
  </si>
  <si>
    <t>4922052565</t>
  </si>
  <si>
    <t>4922052476</t>
  </si>
  <si>
    <t>4922053311</t>
  </si>
  <si>
    <t>4922052007</t>
  </si>
  <si>
    <t>4922053046</t>
  </si>
  <si>
    <t>4922053011</t>
  </si>
  <si>
    <t>4922052683</t>
  </si>
  <si>
    <t>4922051864</t>
  </si>
  <si>
    <t>4922052551</t>
  </si>
  <si>
    <t>4922052803</t>
  </si>
  <si>
    <t>4922053187</t>
  </si>
  <si>
    <t>5000816188</t>
  </si>
  <si>
    <t>4922052042</t>
  </si>
  <si>
    <t>4922052480</t>
  </si>
  <si>
    <t>4922052594</t>
  </si>
  <si>
    <t>4922053368</t>
  </si>
  <si>
    <t>1964749</t>
  </si>
  <si>
    <t>4922052540</t>
  </si>
  <si>
    <t>4922052957</t>
  </si>
  <si>
    <t>4922052634</t>
  </si>
  <si>
    <t>4922052795</t>
  </si>
  <si>
    <t>4922053321</t>
  </si>
  <si>
    <t>4922052710</t>
  </si>
  <si>
    <t>4922052863</t>
  </si>
  <si>
    <t>4922052719</t>
  </si>
  <si>
    <t>4922053055</t>
  </si>
  <si>
    <t>4922053029</t>
  </si>
  <si>
    <t>4922052029</t>
  </si>
  <si>
    <t>4922051848</t>
  </si>
  <si>
    <t>4922053270</t>
  </si>
  <si>
    <t>4922052690</t>
  </si>
  <si>
    <t>4922053364</t>
  </si>
  <si>
    <t>4922052840</t>
  </si>
  <si>
    <t>4922052569</t>
  </si>
  <si>
    <t>5000816189</t>
  </si>
  <si>
    <t>4922052625</t>
  </si>
  <si>
    <t>4922051933</t>
  </si>
  <si>
    <t>5000816230</t>
  </si>
  <si>
    <t>5000816231</t>
  </si>
  <si>
    <t>5000816232</t>
  </si>
  <si>
    <t>5000816234</t>
  </si>
  <si>
    <t>5000816233</t>
  </si>
  <si>
    <t>1965220</t>
  </si>
  <si>
    <t>T26F0012</t>
  </si>
  <si>
    <t>4922052952</t>
  </si>
  <si>
    <t>4922052926</t>
  </si>
  <si>
    <t>4922052105</t>
  </si>
  <si>
    <t>4922052096</t>
  </si>
  <si>
    <t>1964837</t>
  </si>
  <si>
    <t>T26F0018</t>
  </si>
  <si>
    <t>4922052884</t>
  </si>
  <si>
    <t>1964838</t>
  </si>
  <si>
    <t>T26E2033</t>
  </si>
  <si>
    <t>4922052399</t>
  </si>
  <si>
    <t>4922052527</t>
  </si>
  <si>
    <t>1963111</t>
  </si>
  <si>
    <t>T26F0005</t>
  </si>
  <si>
    <t>4922052021</t>
  </si>
  <si>
    <t>4922052603</t>
  </si>
  <si>
    <t>4922052581</t>
  </si>
  <si>
    <t>4922052547</t>
  </si>
  <si>
    <t>5000816221</t>
  </si>
  <si>
    <t>4922053401</t>
  </si>
  <si>
    <t>4922052258</t>
  </si>
  <si>
    <t>4922052873</t>
  </si>
  <si>
    <t>4922053105</t>
  </si>
  <si>
    <t>1961597</t>
  </si>
  <si>
    <t>T26D1654</t>
  </si>
  <si>
    <t>4922052196</t>
  </si>
  <si>
    <t>468177</t>
  </si>
  <si>
    <t>1963909</t>
  </si>
  <si>
    <t>T26E1132</t>
  </si>
  <si>
    <t>SA MONANGE GEL LIMPEZA FACIAL PL SECA</t>
  </si>
  <si>
    <t>4922052240</t>
  </si>
  <si>
    <t>1961355</t>
  </si>
  <si>
    <t>T26D1516</t>
  </si>
  <si>
    <t>4922052448</t>
  </si>
  <si>
    <t>1961354</t>
  </si>
  <si>
    <t>T26D1515</t>
  </si>
  <si>
    <t>4922052545</t>
  </si>
  <si>
    <t>1961663</t>
  </si>
  <si>
    <t>T26D1722</t>
  </si>
  <si>
    <t>4922052689</t>
  </si>
  <si>
    <t>1961501</t>
  </si>
  <si>
    <t>T26D1558</t>
  </si>
  <si>
    <t>4922052002</t>
  </si>
  <si>
    <t>414179</t>
  </si>
  <si>
    <t>1961744</t>
  </si>
  <si>
    <t>T26D1770</t>
  </si>
  <si>
    <t>SA SOLUCAO HIDROXIDO POTASSIO 37%</t>
  </si>
  <si>
    <t>4922051999</t>
  </si>
  <si>
    <t>414180</t>
  </si>
  <si>
    <t>1963988</t>
  </si>
  <si>
    <t>T26E1176</t>
  </si>
  <si>
    <t>SA SOLUCAO HIDROXIDO SODIO 36%</t>
  </si>
  <si>
    <t>4922051885</t>
  </si>
  <si>
    <t>1965269</t>
  </si>
  <si>
    <t>T26F0002</t>
  </si>
  <si>
    <t>4922052472</t>
  </si>
  <si>
    <t>4922052744</t>
  </si>
  <si>
    <t>4922053067</t>
  </si>
  <si>
    <t>4922052556</t>
  </si>
  <si>
    <t>4922053247</t>
  </si>
  <si>
    <t>4922053251</t>
  </si>
  <si>
    <t>1964841</t>
  </si>
  <si>
    <t>T26E2031</t>
  </si>
  <si>
    <t>4922052057</t>
  </si>
  <si>
    <t>1965267</t>
  </si>
  <si>
    <t>T26F0004</t>
  </si>
  <si>
    <t>4922052829</t>
  </si>
  <si>
    <t>458698</t>
  </si>
  <si>
    <t>1965268</t>
  </si>
  <si>
    <t>T26E2049</t>
  </si>
  <si>
    <t>4922053349</t>
  </si>
  <si>
    <t>470146</t>
  </si>
  <si>
    <t>1963623</t>
  </si>
  <si>
    <t>T26E0973</t>
  </si>
  <si>
    <t>SA WELLA COLOR TOUCH CLR 3.0 CHERRY</t>
  </si>
  <si>
    <t>4922053042</t>
  </si>
  <si>
    <t>1963624</t>
  </si>
  <si>
    <t>T26E0974</t>
  </si>
  <si>
    <t>4922053389</t>
  </si>
  <si>
    <t>1964075</t>
  </si>
  <si>
    <t>T26E1232</t>
  </si>
  <si>
    <t>4922051831</t>
  </si>
  <si>
    <t>1964077</t>
  </si>
  <si>
    <t>T26E1234</t>
  </si>
  <si>
    <t>4922052478</t>
  </si>
  <si>
    <t>1964084</t>
  </si>
  <si>
    <t>T26E1236</t>
  </si>
  <si>
    <t>4922052892</t>
  </si>
  <si>
    <t>462207</t>
  </si>
  <si>
    <t>1964567</t>
  </si>
  <si>
    <t>T26E1615</t>
  </si>
  <si>
    <t>SA WELLA KOLESTON CLR 1.0 HEMERA</t>
  </si>
  <si>
    <t>4922052072</t>
  </si>
  <si>
    <t>1964568</t>
  </si>
  <si>
    <t>T26E1616</t>
  </si>
  <si>
    <t>4922052070</t>
  </si>
  <si>
    <t>1964572</t>
  </si>
  <si>
    <t>T26E1621</t>
  </si>
  <si>
    <t>4922051669</t>
  </si>
  <si>
    <t>1964573</t>
  </si>
  <si>
    <t>T26E1622</t>
  </si>
  <si>
    <t>4922052600</t>
  </si>
  <si>
    <t>T26E1160</t>
  </si>
  <si>
    <t>T26E2029</t>
  </si>
  <si>
    <t>T26E2048</t>
  </si>
  <si>
    <t>T26F0061</t>
  </si>
  <si>
    <t>441430</t>
  </si>
  <si>
    <t>SA RASTRO DES SPRAY 50%</t>
  </si>
  <si>
    <t>T26E1535</t>
  </si>
  <si>
    <t>T26D1387</t>
  </si>
  <si>
    <t>452068</t>
  </si>
  <si>
    <t>SA BOZZANO CR BARBEAR REFRES COMF REPAIR</t>
  </si>
  <si>
    <t>T26E1147</t>
  </si>
  <si>
    <t>T26F0062</t>
  </si>
  <si>
    <t>T26E2060</t>
  </si>
  <si>
    <t>T26E1623</t>
  </si>
  <si>
    <t>T26E1246</t>
  </si>
  <si>
    <t>T26E1249</t>
  </si>
  <si>
    <t>T26F0013</t>
  </si>
  <si>
    <t>T26D1723</t>
  </si>
  <si>
    <t>460880</t>
  </si>
  <si>
    <t>SA PAIXAO DEO LOCAO IRRES FLOR LIS</t>
  </si>
  <si>
    <t>T26D1563</t>
  </si>
  <si>
    <t>T26E1133</t>
  </si>
  <si>
    <t>T26E1134</t>
  </si>
  <si>
    <t>T26F0001</t>
  </si>
  <si>
    <t>T26F0088</t>
  </si>
  <si>
    <t>T26F0016</t>
  </si>
  <si>
    <t>T26F0010</t>
  </si>
  <si>
    <t>T26F0057</t>
  </si>
  <si>
    <t>T26E1238</t>
  </si>
  <si>
    <t>T26E1240</t>
  </si>
  <si>
    <t>461826</t>
  </si>
  <si>
    <t>SA MONANGE CLINICAL CONFORTO AERO</t>
  </si>
  <si>
    <t>T26E1750</t>
  </si>
  <si>
    <t>T26E0164</t>
  </si>
  <si>
    <t>T26E0851</t>
  </si>
  <si>
    <t>T26E0852</t>
  </si>
  <si>
    <t>T26E0679</t>
  </si>
  <si>
    <t>T26E0680</t>
  </si>
  <si>
    <t>T26D1517</t>
  </si>
  <si>
    <t>T26D1518</t>
  </si>
  <si>
    <t>466339</t>
  </si>
  <si>
    <t>SA MONANGE DETOX SH T</t>
  </si>
  <si>
    <t>T26D1452</t>
  </si>
  <si>
    <t>T26F0014</t>
  </si>
  <si>
    <t>T26E0007</t>
  </si>
  <si>
    <t>T26B1532</t>
  </si>
  <si>
    <t>T26B1566</t>
  </si>
  <si>
    <t>T26D1655</t>
  </si>
  <si>
    <t>470145</t>
  </si>
  <si>
    <t>SA WELLA COLOR TOUCH CLR 2.0 CHERRY</t>
  </si>
  <si>
    <t>T26E0976</t>
  </si>
  <si>
    <t>470151</t>
  </si>
  <si>
    <t>SA WELLA COLOR TOUCH CLR 8.0 CHERRY</t>
  </si>
  <si>
    <t>T26E0977</t>
  </si>
  <si>
    <t>T26F0009</t>
  </si>
  <si>
    <t>4922055261</t>
  </si>
  <si>
    <t>4922053861</t>
  </si>
  <si>
    <t>4922053799</t>
  </si>
  <si>
    <t>23096-2</t>
  </si>
  <si>
    <t>1963819</t>
  </si>
  <si>
    <t>BIOCOLOR COL CASTANHO MD 4.0 12UN MK TN</t>
  </si>
  <si>
    <t>4922055124</t>
  </si>
  <si>
    <t>4922054238</t>
  </si>
  <si>
    <t>4922054997</t>
  </si>
  <si>
    <t>4922054219</t>
  </si>
  <si>
    <t>4922054177</t>
  </si>
  <si>
    <t>4922054995</t>
  </si>
  <si>
    <t>4922054968</t>
  </si>
  <si>
    <t>4922054560</t>
  </si>
  <si>
    <t>4922055219</t>
  </si>
  <si>
    <t>4922054575</t>
  </si>
  <si>
    <t>4922054577</t>
  </si>
  <si>
    <t>4922054595</t>
  </si>
  <si>
    <t>4922054631</t>
  </si>
  <si>
    <t>4922055904</t>
  </si>
  <si>
    <t>4922055951</t>
  </si>
  <si>
    <t>4922055988</t>
  </si>
  <si>
    <t>4922056022</t>
  </si>
  <si>
    <t>4922056028</t>
  </si>
  <si>
    <t>4922056039</t>
  </si>
  <si>
    <t>4922056164</t>
  </si>
  <si>
    <t>4922056221</t>
  </si>
  <si>
    <t>4922055881</t>
  </si>
  <si>
    <t>4922055872</t>
  </si>
  <si>
    <t>4922056238</t>
  </si>
  <si>
    <t>4922055432</t>
  </si>
  <si>
    <t>4922055468</t>
  </si>
  <si>
    <t>4922056580</t>
  </si>
  <si>
    <t>4922056551</t>
  </si>
  <si>
    <t>4922056475</t>
  </si>
  <si>
    <t>4922056341</t>
  </si>
  <si>
    <t>4922055560</t>
  </si>
  <si>
    <t>4922055639</t>
  </si>
  <si>
    <t>4922055643</t>
  </si>
  <si>
    <t>4922055649</t>
  </si>
  <si>
    <t>4922056243</t>
  </si>
  <si>
    <t>4922055751</t>
  </si>
  <si>
    <t>4922055692</t>
  </si>
  <si>
    <t>4922056249</t>
  </si>
  <si>
    <t>4922056252</t>
  </si>
  <si>
    <t>4922054136</t>
  </si>
  <si>
    <t>4922054171</t>
  </si>
  <si>
    <t>4922054153</t>
  </si>
  <si>
    <t>4922053874</t>
  </si>
  <si>
    <t>4922054151</t>
  </si>
  <si>
    <t>4922054597</t>
  </si>
  <si>
    <t>4922053863</t>
  </si>
  <si>
    <t>4922053842</t>
  </si>
  <si>
    <t>4922053965</t>
  </si>
  <si>
    <t>4922054609</t>
  </si>
  <si>
    <t>4922055066</t>
  </si>
  <si>
    <t>4922055072</t>
  </si>
  <si>
    <t>4922055168</t>
  </si>
  <si>
    <t>4922055207</t>
  </si>
  <si>
    <t>4922055240</t>
  </si>
  <si>
    <t>4922055250</t>
  </si>
  <si>
    <t>4922055257</t>
  </si>
  <si>
    <t>4922054934</t>
  </si>
  <si>
    <t>4922054897</t>
  </si>
  <si>
    <t>4922054672</t>
  </si>
  <si>
    <t>4922054738</t>
  </si>
  <si>
    <t>4922054872</t>
  </si>
  <si>
    <t>4922054874</t>
  </si>
  <si>
    <t>4922054890</t>
  </si>
  <si>
    <t>4922055327</t>
  </si>
  <si>
    <t>4922055897</t>
  </si>
  <si>
    <t>4922056181</t>
  </si>
  <si>
    <t>4922056148</t>
  </si>
  <si>
    <t>4922056052</t>
  </si>
  <si>
    <t>4922056031</t>
  </si>
  <si>
    <t>4922055968</t>
  </si>
  <si>
    <t>4922055926</t>
  </si>
  <si>
    <t>4922055373</t>
  </si>
  <si>
    <t>4922055353</t>
  </si>
  <si>
    <t>4922053474</t>
  </si>
  <si>
    <t>4922054846</t>
  </si>
  <si>
    <t>4922054910</t>
  </si>
  <si>
    <t>4922054939</t>
  </si>
  <si>
    <t>4922054960</t>
  </si>
  <si>
    <t>4922055144</t>
  </si>
  <si>
    <t>1964088</t>
  </si>
  <si>
    <t>4922055887</t>
  </si>
  <si>
    <t>4922055647</t>
  </si>
  <si>
    <t>4922055645</t>
  </si>
  <si>
    <t>4922055547</t>
  </si>
  <si>
    <t>4922055531</t>
  </si>
  <si>
    <t>4922055512</t>
  </si>
  <si>
    <t>4922055499</t>
  </si>
  <si>
    <t>4922055478</t>
  </si>
  <si>
    <t>4922055463</t>
  </si>
  <si>
    <t>1964089</t>
  </si>
  <si>
    <t>4922056693</t>
  </si>
  <si>
    <t>4922056702</t>
  </si>
  <si>
    <t>4922056308</t>
  </si>
  <si>
    <t>4922056304</t>
  </si>
  <si>
    <t>4922056256</t>
  </si>
  <si>
    <t>4922056245</t>
  </si>
  <si>
    <t>4922056223</t>
  </si>
  <si>
    <t>4922056191</t>
  </si>
  <si>
    <t>4922056063</t>
  </si>
  <si>
    <t>4922056040</t>
  </si>
  <si>
    <t>4922056026</t>
  </si>
  <si>
    <t>4922055983</t>
  </si>
  <si>
    <t>4922055924</t>
  </si>
  <si>
    <t>4922055899</t>
  </si>
  <si>
    <t>4922055361</t>
  </si>
  <si>
    <t>4922055296</t>
  </si>
  <si>
    <t>4922055064</t>
  </si>
  <si>
    <t>4922054918</t>
  </si>
  <si>
    <t>4922053456</t>
  </si>
  <si>
    <t>4922054952</t>
  </si>
  <si>
    <t>4922053846</t>
  </si>
  <si>
    <t>4922053872</t>
  </si>
  <si>
    <t>4922053925</t>
  </si>
  <si>
    <t>4922054883</t>
  </si>
  <si>
    <t>4922054147</t>
  </si>
  <si>
    <t>4922054779</t>
  </si>
  <si>
    <t>4922054570</t>
  </si>
  <si>
    <t>4922054600</t>
  </si>
  <si>
    <t>4922054743</t>
  </si>
  <si>
    <t>4922054858</t>
  </si>
  <si>
    <t>4922054565</t>
  </si>
  <si>
    <t>4922054610</t>
  </si>
  <si>
    <t>4922053551</t>
  </si>
  <si>
    <t>4922056319</t>
  </si>
  <si>
    <t>4922056347</t>
  </si>
  <si>
    <t>4922056317</t>
  </si>
  <si>
    <t>4922056231</t>
  </si>
  <si>
    <t>4922056351</t>
  </si>
  <si>
    <t>4922056362</t>
  </si>
  <si>
    <t>4922054088</t>
  </si>
  <si>
    <t>30410-0</t>
  </si>
  <si>
    <t>1965202</t>
  </si>
  <si>
    <t>GUCCI OUD INTENSE EDP 90 ML</t>
  </si>
  <si>
    <t>4922055315</t>
  </si>
  <si>
    <t>17109-7</t>
  </si>
  <si>
    <t>1962330</t>
  </si>
  <si>
    <t>MONANGE DES ANTIT FL LAV 12X90G MT</t>
  </si>
  <si>
    <t>4922055920</t>
  </si>
  <si>
    <t>4922055907</t>
  </si>
  <si>
    <t>4922056519</t>
  </si>
  <si>
    <t>4922055492</t>
  </si>
  <si>
    <t>4922056061</t>
  </si>
  <si>
    <t>4922056065</t>
  </si>
  <si>
    <t>4922056139</t>
  </si>
  <si>
    <t>4922056326</t>
  </si>
  <si>
    <t>4922055594</t>
  </si>
  <si>
    <t>4922056215</t>
  </si>
  <si>
    <t>4922055891</t>
  </si>
  <si>
    <t>4922056302</t>
  </si>
  <si>
    <t>4922056292</t>
  </si>
  <si>
    <t>4922055421</t>
  </si>
  <si>
    <t>4922055700</t>
  </si>
  <si>
    <t>4922055761</t>
  </si>
  <si>
    <t>4922055786</t>
  </si>
  <si>
    <t>4922056610</t>
  </si>
  <si>
    <t>4922054301</t>
  </si>
  <si>
    <t>4922054959</t>
  </si>
  <si>
    <t>4922055172</t>
  </si>
  <si>
    <t>4922054707</t>
  </si>
  <si>
    <t>4922054141</t>
  </si>
  <si>
    <t>4922054887</t>
  </si>
  <si>
    <t>4922055205</t>
  </si>
  <si>
    <t>4922055090</t>
  </si>
  <si>
    <t>4922054802</t>
  </si>
  <si>
    <t>4922054838</t>
  </si>
  <si>
    <t>4922055259</t>
  </si>
  <si>
    <t>4922055255</t>
  </si>
  <si>
    <t>4922054767</t>
  </si>
  <si>
    <t>4922054585</t>
  </si>
  <si>
    <t>4922055461</t>
  </si>
  <si>
    <t>4922055423</t>
  </si>
  <si>
    <t>4922053848</t>
  </si>
  <si>
    <t>4922054641</t>
  </si>
  <si>
    <t>4922054812</t>
  </si>
  <si>
    <t>4922054537</t>
  </si>
  <si>
    <t>4922054311</t>
  </si>
  <si>
    <t>4922054209</t>
  </si>
  <si>
    <t>4922054145</t>
  </si>
  <si>
    <t>4922054115</t>
  </si>
  <si>
    <t>4922054061</t>
  </si>
  <si>
    <t>4922053917</t>
  </si>
  <si>
    <t>4922054948</t>
  </si>
  <si>
    <t>4922054973</t>
  </si>
  <si>
    <t>4922056684</t>
  </si>
  <si>
    <t>4922055348</t>
  </si>
  <si>
    <t>4922053501</t>
  </si>
  <si>
    <t>1965350</t>
  </si>
  <si>
    <t>4922056315</t>
  </si>
  <si>
    <t>4922055912</t>
  </si>
  <si>
    <t>4922055466</t>
  </si>
  <si>
    <t>4922056335</t>
  </si>
  <si>
    <t>4922055621</t>
  </si>
  <si>
    <t>4922056283</t>
  </si>
  <si>
    <t>4922055784</t>
  </si>
  <si>
    <t>4922055452</t>
  </si>
  <si>
    <t>4922055799</t>
  </si>
  <si>
    <t>1963911</t>
  </si>
  <si>
    <t>4922056616</t>
  </si>
  <si>
    <t>4922056162</t>
  </si>
  <si>
    <t>4922055828</t>
  </si>
  <si>
    <t>4922055641</t>
  </si>
  <si>
    <t>4922056076</t>
  </si>
  <si>
    <t>4922055068</t>
  </si>
  <si>
    <t>4922054602</t>
  </si>
  <si>
    <t>4922054964</t>
  </si>
  <si>
    <t>4922055146</t>
  </si>
  <si>
    <t>4922053840</t>
  </si>
  <si>
    <t>4922054189</t>
  </si>
  <si>
    <t>4922054817</t>
  </si>
  <si>
    <t>4922054163</t>
  </si>
  <si>
    <t>4922053971</t>
  </si>
  <si>
    <t>4922054013</t>
  </si>
  <si>
    <t>4922054795</t>
  </si>
  <si>
    <t>4922054978</t>
  </si>
  <si>
    <t>1961409</t>
  </si>
  <si>
    <t>4922056418</t>
  </si>
  <si>
    <t>4922056410</t>
  </si>
  <si>
    <t>4922056509</t>
  </si>
  <si>
    <t>4922055606</t>
  </si>
  <si>
    <t>4922056520</t>
  </si>
  <si>
    <t>4922056553</t>
  </si>
  <si>
    <t>4922056584</t>
  </si>
  <si>
    <t>4922055457</t>
  </si>
  <si>
    <t>4922056642</t>
  </si>
  <si>
    <t>4922055108</t>
  </si>
  <si>
    <t>4922055128</t>
  </si>
  <si>
    <t>4922055192</t>
  </si>
  <si>
    <t>4922055203</t>
  </si>
  <si>
    <t>4922055275</t>
  </si>
  <si>
    <t>4922055277</t>
  </si>
  <si>
    <t>4922055324</t>
  </si>
  <si>
    <t>4922055053</t>
  </si>
  <si>
    <t>4922053828</t>
  </si>
  <si>
    <t>4922055017</t>
  </si>
  <si>
    <t>4922055337</t>
  </si>
  <si>
    <t>4922055004</t>
  </si>
  <si>
    <t>4922053870</t>
  </si>
  <si>
    <t>4922054651</t>
  </si>
  <si>
    <t>4922054604</t>
  </si>
  <si>
    <t>4922054688</t>
  </si>
  <si>
    <t>4922054805</t>
  </si>
  <si>
    <t>4922054607</t>
  </si>
  <si>
    <t>4922054820</t>
  </si>
  <si>
    <t>4922054830</t>
  </si>
  <si>
    <t>4922054851</t>
  </si>
  <si>
    <t>4922054870</t>
  </si>
  <si>
    <t>4922054526</t>
  </si>
  <si>
    <t>4922054876</t>
  </si>
  <si>
    <t>4922054878</t>
  </si>
  <si>
    <t>4922054521</t>
  </si>
  <si>
    <t>4922054207</t>
  </si>
  <si>
    <t>4922054143</t>
  </si>
  <si>
    <t>4922054120</t>
  </si>
  <si>
    <t>4922054104</t>
  </si>
  <si>
    <t>4922053998</t>
  </si>
  <si>
    <t>4922053555</t>
  </si>
  <si>
    <t>1961437</t>
  </si>
  <si>
    <t>4922056612</t>
  </si>
  <si>
    <t>4922055482</t>
  </si>
  <si>
    <t>4922056513</t>
  </si>
  <si>
    <t>4922056478</t>
  </si>
  <si>
    <t>4922055510</t>
  </si>
  <si>
    <t>4922056235</t>
  </si>
  <si>
    <t>4922054954</t>
  </si>
  <si>
    <t>4922054276</t>
  </si>
  <si>
    <t>4922055015</t>
  </si>
  <si>
    <t>4922054272</t>
  </si>
  <si>
    <t>4922055012</t>
  </si>
  <si>
    <t>4922054233</t>
  </si>
  <si>
    <t>4922054095</t>
  </si>
  <si>
    <t>4922054034</t>
  </si>
  <si>
    <t>4922053932</t>
  </si>
  <si>
    <t>4922053824</t>
  </si>
  <si>
    <t>4922054892</t>
  </si>
  <si>
    <t>4922053826</t>
  </si>
  <si>
    <t>4922054916</t>
  </si>
  <si>
    <t>4922053844</t>
  </si>
  <si>
    <t>4922054789</t>
  </si>
  <si>
    <t>4922055322</t>
  </si>
  <si>
    <t>4922055279</t>
  </si>
  <si>
    <t>4922055273</t>
  </si>
  <si>
    <t>4922055183</t>
  </si>
  <si>
    <t>4922054772</t>
  </si>
  <si>
    <t>4922054777</t>
  </si>
  <si>
    <t>4922054657</t>
  </si>
  <si>
    <t>4922054861</t>
  </si>
  <si>
    <t>4922055165</t>
  </si>
  <si>
    <t>4922054674</t>
  </si>
  <si>
    <t>4922054557</t>
  </si>
  <si>
    <t>4922054548</t>
  </si>
  <si>
    <t>4922054534</t>
  </si>
  <si>
    <t>4922056296</t>
  </si>
  <si>
    <t>4922055668</t>
  </si>
  <si>
    <t>4922055673</t>
  </si>
  <si>
    <t>4922056241</t>
  </si>
  <si>
    <t>4922056311</t>
  </si>
  <si>
    <t>4922056068</t>
  </si>
  <si>
    <t>4922056046</t>
  </si>
  <si>
    <t>4922055945</t>
  </si>
  <si>
    <t>4922055497</t>
  </si>
  <si>
    <t>4922056601</t>
  </si>
  <si>
    <t>4922055425</t>
  </si>
  <si>
    <t>4922054747</t>
  </si>
  <si>
    <t>4922054841</t>
  </si>
  <si>
    <t>4922053476</t>
  </si>
  <si>
    <t>4922054950</t>
  </si>
  <si>
    <t>4922054131</t>
  </si>
  <si>
    <t>4922054881</t>
  </si>
  <si>
    <t>4922055235</t>
  </si>
  <si>
    <t>4922055095</t>
  </si>
  <si>
    <t>4922055174</t>
  </si>
  <si>
    <t>4922054962</t>
  </si>
  <si>
    <t>4922056582</t>
  </si>
  <si>
    <t>4922056614</t>
  </si>
  <si>
    <t>4922055507</t>
  </si>
  <si>
    <t>4922054086</t>
  </si>
  <si>
    <t>4922053956</t>
  </si>
  <si>
    <t>4922054836</t>
  </si>
  <si>
    <t>4922055299</t>
  </si>
  <si>
    <t>4922054754</t>
  </si>
  <si>
    <t>4922055021</t>
  </si>
  <si>
    <t>4922055320</t>
  </si>
  <si>
    <t>1958169</t>
  </si>
  <si>
    <t>4922056670</t>
  </si>
  <si>
    <t>4922056290</t>
  </si>
  <si>
    <t>1963537</t>
  </si>
  <si>
    <t>4922056576</t>
  </si>
  <si>
    <t>4922056620</t>
  </si>
  <si>
    <t>4922055874</t>
  </si>
  <si>
    <t>4922055915</t>
  </si>
  <si>
    <t>4922055388</t>
  </si>
  <si>
    <t>4922056707</t>
  </si>
  <si>
    <t>4922056218</t>
  </si>
  <si>
    <t>4922055742</t>
  </si>
  <si>
    <t>4922056127</t>
  </si>
  <si>
    <t>4922055552</t>
  </si>
  <si>
    <t>4922056070</t>
  </si>
  <si>
    <t>4922054770</t>
  </si>
  <si>
    <t>4922053806</t>
  </si>
  <si>
    <t>4922054127</t>
  </si>
  <si>
    <t>4922055209</t>
  </si>
  <si>
    <t>4922054815</t>
  </si>
  <si>
    <t>4922053867</t>
  </si>
  <si>
    <t>4922054523</t>
  </si>
  <si>
    <t>4922055002</t>
  </si>
  <si>
    <t>4922053822</t>
  </si>
  <si>
    <t>4922055313</t>
  </si>
  <si>
    <t>4922053898</t>
  </si>
  <si>
    <t>1963955</t>
  </si>
  <si>
    <t>4922055686</t>
  </si>
  <si>
    <t>1963476</t>
  </si>
  <si>
    <t>4922056624</t>
  </si>
  <si>
    <t>1962394</t>
  </si>
  <si>
    <t>4922054529</t>
  </si>
  <si>
    <t>1963475</t>
  </si>
  <si>
    <t>4922054572</t>
  </si>
  <si>
    <t>1964108</t>
  </si>
  <si>
    <t>4922056555</t>
  </si>
  <si>
    <t>1964105</t>
  </si>
  <si>
    <t>4922054179</t>
  </si>
  <si>
    <t>1965221</t>
  </si>
  <si>
    <t>4922056306</t>
  </si>
  <si>
    <t>4922055940</t>
  </si>
  <si>
    <t>4922055495</t>
  </si>
  <si>
    <t>4922056176</t>
  </si>
  <si>
    <t>4922056323</t>
  </si>
  <si>
    <t>4922055671</t>
  </si>
  <si>
    <t>4922056401</t>
  </si>
  <si>
    <t>4922055960</t>
  </si>
  <si>
    <t>4922055158</t>
  </si>
  <si>
    <t>4922055997</t>
  </si>
  <si>
    <t>4922054583</t>
  </si>
  <si>
    <t>4922055101</t>
  </si>
  <si>
    <t>4922055515</t>
  </si>
  <si>
    <t>4922056333</t>
  </si>
  <si>
    <t>4922054091</t>
  </si>
  <si>
    <t>4922053491</t>
  </si>
  <si>
    <t>4922053659</t>
  </si>
  <si>
    <t>4922054683</t>
  </si>
  <si>
    <t>4922055052</t>
  </si>
  <si>
    <t>1965225</t>
  </si>
  <si>
    <t>4922055355</t>
  </si>
  <si>
    <t>4922056473</t>
  </si>
  <si>
    <t>1965112</t>
  </si>
  <si>
    <t>4922054699</t>
  </si>
  <si>
    <t>4922054787</t>
  </si>
  <si>
    <t>4922055222</t>
  </si>
  <si>
    <t>4922055227</t>
  </si>
  <si>
    <t>4922056270</t>
  </si>
  <si>
    <t>4922055386</t>
  </si>
  <si>
    <t>4922056115</t>
  </si>
  <si>
    <t>4922056095</t>
  </si>
  <si>
    <t>4922056101</t>
  </si>
  <si>
    <t>4922056020</t>
  </si>
  <si>
    <t>4922056278</t>
  </si>
  <si>
    <t>4922055966</t>
  </si>
  <si>
    <t>4922056288</t>
  </si>
  <si>
    <t>4922055329</t>
  </si>
  <si>
    <t>4922056171</t>
  </si>
  <si>
    <t>4922055596</t>
  </si>
  <si>
    <t>4922056456</t>
  </si>
  <si>
    <t>4922055703</t>
  </si>
  <si>
    <t>4922055770</t>
  </si>
  <si>
    <t>4922055215</t>
  </si>
  <si>
    <t>4922055188</t>
  </si>
  <si>
    <t>4922055118</t>
  </si>
  <si>
    <t>4922054895</t>
  </si>
  <si>
    <t>4922054885</t>
  </si>
  <si>
    <t>4922054684</t>
  </si>
  <si>
    <t>4922054327</t>
  </si>
  <si>
    <t>4922054262</t>
  </si>
  <si>
    <t>4922053682</t>
  </si>
  <si>
    <t>4922053705</t>
  </si>
  <si>
    <t>4922054017</t>
  </si>
  <si>
    <t>4922056088</t>
  </si>
  <si>
    <t>4922055678</t>
  </si>
  <si>
    <t>4922056313</t>
  </si>
  <si>
    <t>4922056331</t>
  </si>
  <si>
    <t>4922055626</t>
  </si>
  <si>
    <t>4922056048</t>
  </si>
  <si>
    <t>4922055727</t>
  </si>
  <si>
    <t>4922055379</t>
  </si>
  <si>
    <t>4922055057</t>
  </si>
  <si>
    <t>4922053653</t>
  </si>
  <si>
    <t>4922053987</t>
  </si>
  <si>
    <t>4922054559</t>
  </si>
  <si>
    <t>4922054293</t>
  </si>
  <si>
    <t>4922054717</t>
  </si>
  <si>
    <t>1965249</t>
  </si>
  <si>
    <t>4922056080</t>
  </si>
  <si>
    <t>4922055894</t>
  </si>
  <si>
    <t>4922055707</t>
  </si>
  <si>
    <t>4922056131</t>
  </si>
  <si>
    <t>4922055755</t>
  </si>
  <si>
    <t>4922055381</t>
  </si>
  <si>
    <t>4922056197</t>
  </si>
  <si>
    <t>4922055769</t>
  </si>
  <si>
    <t>4922056441</t>
  </si>
  <si>
    <t>4922056261</t>
  </si>
  <si>
    <t>4922056019</t>
  </si>
  <si>
    <t>4922055780</t>
  </si>
  <si>
    <t>4922055554</t>
  </si>
  <si>
    <t>4922055357</t>
  </si>
  <si>
    <t>4922055978</t>
  </si>
  <si>
    <t>4922056379</t>
  </si>
  <si>
    <t>4922055953</t>
  </si>
  <si>
    <t>4922055178</t>
  </si>
  <si>
    <t>4922054856</t>
  </si>
  <si>
    <t>4922054283</t>
  </si>
  <si>
    <t>4922055140</t>
  </si>
  <si>
    <t>4922054279</t>
  </si>
  <si>
    <t>4922055211</t>
  </si>
  <si>
    <t>4922054686</t>
  </si>
  <si>
    <t>4922055000</t>
  </si>
  <si>
    <t>4922054173</t>
  </si>
  <si>
    <t>4922054593</t>
  </si>
  <si>
    <t>1965223</t>
  </si>
  <si>
    <t>4922055922</t>
  </si>
  <si>
    <t>4922055928</t>
  </si>
  <si>
    <t>4922056072</t>
  </si>
  <si>
    <t>4922056090</t>
  </si>
  <si>
    <t>4922056137</t>
  </si>
  <si>
    <t>4922056159</t>
  </si>
  <si>
    <t>4922056233</t>
  </si>
  <si>
    <t>4922056266</t>
  </si>
  <si>
    <t>4922056298</t>
  </si>
  <si>
    <t>4922055598</t>
  </si>
  <si>
    <t>4922055775</t>
  </si>
  <si>
    <t>4922055572</t>
  </si>
  <si>
    <t>4922055788</t>
  </si>
  <si>
    <t>4922055747</t>
  </si>
  <si>
    <t>4922055383</t>
  </si>
  <si>
    <t>4922055409</t>
  </si>
  <si>
    <t>4922055879</t>
  </si>
  <si>
    <t>4922055616</t>
  </si>
  <si>
    <t>4922055093</t>
  </si>
  <si>
    <t>4922054368</t>
  </si>
  <si>
    <t>4922055062</t>
  </si>
  <si>
    <t>4922053409</t>
  </si>
  <si>
    <t>4922054987</t>
  </si>
  <si>
    <t>4922054832</t>
  </si>
  <si>
    <t>4922054616</t>
  </si>
  <si>
    <t>4922054648</t>
  </si>
  <si>
    <t>4922054690</t>
  </si>
  <si>
    <t>4922054713</t>
  </si>
  <si>
    <t>4922054780</t>
  </si>
  <si>
    <t>4922055300</t>
  </si>
  <si>
    <t>4922055232</t>
  </si>
  <si>
    <t>4922053719</t>
  </si>
  <si>
    <t>4922055130</t>
  </si>
  <si>
    <t>4922053698</t>
  </si>
  <si>
    <t>4922054266</t>
  </si>
  <si>
    <t>4922055583</t>
  </si>
  <si>
    <t>4922056024</t>
  </si>
  <si>
    <t>1965233</t>
  </si>
  <si>
    <t>4922056294</t>
  </si>
  <si>
    <t>4922056082</t>
  </si>
  <si>
    <t>4922055964</t>
  </si>
  <si>
    <t>4922055955</t>
  </si>
  <si>
    <t>4922056247</t>
  </si>
  <si>
    <t>4922056133</t>
  </si>
  <si>
    <t>4922055697</t>
  </si>
  <si>
    <t>4922055404</t>
  </si>
  <si>
    <t>4922056185</t>
  </si>
  <si>
    <t>4922055765</t>
  </si>
  <si>
    <t>4922055935</t>
  </si>
  <si>
    <t>4922055365</t>
  </si>
  <si>
    <t>4922056471</t>
  </si>
  <si>
    <t>4922055176</t>
  </si>
  <si>
    <t>4922055303</t>
  </si>
  <si>
    <t>4922054036</t>
  </si>
  <si>
    <t>4922054957</t>
  </si>
  <si>
    <t>4922054931</t>
  </si>
  <si>
    <t>4922053523</t>
  </si>
  <si>
    <t>4922053560</t>
  </si>
  <si>
    <t>4922053609</t>
  </si>
  <si>
    <t>4922054762</t>
  </si>
  <si>
    <t>4922054175</t>
  </si>
  <si>
    <t>4922054199</t>
  </si>
  <si>
    <t>4922054587</t>
  </si>
  <si>
    <t>4922053831</t>
  </si>
  <si>
    <t>4922054589</t>
  </si>
  <si>
    <t>1965230</t>
  </si>
  <si>
    <t>4922055877</t>
  </si>
  <si>
    <t>4922056208</t>
  </si>
  <si>
    <t>4922055359</t>
  </si>
  <si>
    <t>4922053593</t>
  </si>
  <si>
    <t>4922054694</t>
  </si>
  <si>
    <t>4922056107</t>
  </si>
  <si>
    <t>4922055735</t>
  </si>
  <si>
    <t>1965231</t>
  </si>
  <si>
    <t>4922056491</t>
  </si>
  <si>
    <t>4922054205</t>
  </si>
  <si>
    <t>4922054791</t>
  </si>
  <si>
    <t>4922054308</t>
  </si>
  <si>
    <t>4922054736</t>
  </si>
  <si>
    <t>1964803</t>
  </si>
  <si>
    <t>4922054808</t>
  </si>
  <si>
    <t>1965316</t>
  </si>
  <si>
    <t>4922056433</t>
  </si>
  <si>
    <t>4922056528</t>
  </si>
  <si>
    <t>4922054108</t>
  </si>
  <si>
    <t>4922054343</t>
  </si>
  <si>
    <t>4922055170</t>
  </si>
  <si>
    <t>4922053811</t>
  </si>
  <si>
    <t>4922054906</t>
  </si>
  <si>
    <t>4922054912</t>
  </si>
  <si>
    <t>4922053690</t>
  </si>
  <si>
    <t>1964912</t>
  </si>
  <si>
    <t>4922056129</t>
  </si>
  <si>
    <t>1961598</t>
  </si>
  <si>
    <t>4922054495</t>
  </si>
  <si>
    <t>1961291</t>
  </si>
  <si>
    <t>4922056358</t>
  </si>
  <si>
    <t>1961357</t>
  </si>
  <si>
    <t>4922055252</t>
  </si>
  <si>
    <t>1961356</t>
  </si>
  <si>
    <t>4922054545</t>
  </si>
  <si>
    <t>1963914</t>
  </si>
  <si>
    <t>4922055326</t>
  </si>
  <si>
    <t>1963915</t>
  </si>
  <si>
    <t>4922056526</t>
  </si>
  <si>
    <t>1961664</t>
  </si>
  <si>
    <t>4922054316</t>
  </si>
  <si>
    <t>1961506</t>
  </si>
  <si>
    <t>4922055821</t>
  </si>
  <si>
    <t>1964496</t>
  </si>
  <si>
    <t>4922054528</t>
  </si>
  <si>
    <t>1963550</t>
  </si>
  <si>
    <t>4922055696</t>
  </si>
  <si>
    <t>4922055720</t>
  </si>
  <si>
    <t>1964989</t>
  </si>
  <si>
    <t>4922056618</t>
  </si>
  <si>
    <t>1964988</t>
  </si>
  <si>
    <t>4922053744</t>
  </si>
  <si>
    <t>4922053734</t>
  </si>
  <si>
    <t>1963548</t>
  </si>
  <si>
    <t>4922055051</t>
  </si>
  <si>
    <t>4922055061</t>
  </si>
  <si>
    <t>1963545</t>
  </si>
  <si>
    <t>4922053675</t>
  </si>
  <si>
    <t>4922053539</t>
  </si>
  <si>
    <t>1961231</t>
  </si>
  <si>
    <t>4922056044</t>
  </si>
  <si>
    <t>1963972</t>
  </si>
  <si>
    <t>4922055143</t>
  </si>
  <si>
    <t>1963989</t>
  </si>
  <si>
    <t>T26E1177</t>
  </si>
  <si>
    <t>4922055106</t>
  </si>
  <si>
    <t>4922055581</t>
  </si>
  <si>
    <t>1965276</t>
  </si>
  <si>
    <t>4922056183</t>
  </si>
  <si>
    <t>4922056359</t>
  </si>
  <si>
    <t>4922053887</t>
  </si>
  <si>
    <t>4922055085</t>
  </si>
  <si>
    <t>4922055767</t>
  </si>
  <si>
    <t>4922055045</t>
  </si>
  <si>
    <t>4922053503</t>
  </si>
  <si>
    <t>4922054966</t>
  </si>
  <si>
    <t>1965272</t>
  </si>
  <si>
    <t>4922055317</t>
  </si>
  <si>
    <t>4922056276</t>
  </si>
  <si>
    <t>4922054041</t>
  </si>
  <si>
    <t>4922056122</t>
  </si>
  <si>
    <t>4922055631</t>
  </si>
  <si>
    <t>4922056354</t>
  </si>
  <si>
    <t>4922055962</t>
  </si>
  <si>
    <t>4922054622</t>
  </si>
  <si>
    <t>4922055055</t>
  </si>
  <si>
    <t>4922053892</t>
  </si>
  <si>
    <t>1964839</t>
  </si>
  <si>
    <t>4922055237</t>
  </si>
  <si>
    <t>4922055213</t>
  </si>
  <si>
    <t>4922055285</t>
  </si>
  <si>
    <t>4922056157</t>
  </si>
  <si>
    <t>4922055247</t>
  </si>
  <si>
    <t>4922053793</t>
  </si>
  <si>
    <t>4922055981</t>
  </si>
  <si>
    <t>4922055104</t>
  </si>
  <si>
    <t>1965270</t>
  </si>
  <si>
    <t>4922056225</t>
  </si>
  <si>
    <t>4922056086</t>
  </si>
  <si>
    <t>1963626</t>
  </si>
  <si>
    <t>4922054317</t>
  </si>
  <si>
    <t>1963627</t>
  </si>
  <si>
    <t>4922055092</t>
  </si>
  <si>
    <t>1964097</t>
  </si>
  <si>
    <t>4922053625</t>
  </si>
  <si>
    <t>1964099</t>
  </si>
  <si>
    <t>4922054243</t>
  </si>
  <si>
    <t>1964574</t>
  </si>
  <si>
    <t>4922054224</t>
  </si>
  <si>
    <t>1963148</t>
  </si>
  <si>
    <t>4922055985</t>
  </si>
  <si>
    <t>1963149</t>
  </si>
  <si>
    <t>4922056161</t>
  </si>
  <si>
    <t>6154C1</t>
  </si>
  <si>
    <t>26/06/2026</t>
  </si>
  <si>
    <t>29/06/2026</t>
  </si>
  <si>
    <t>01/07/2026</t>
  </si>
  <si>
    <t>03/07/2026</t>
  </si>
  <si>
    <t>06/07/2026</t>
  </si>
  <si>
    <t>08/07/2026</t>
  </si>
  <si>
    <t>30083-0</t>
  </si>
  <si>
    <t>RISQUE DGEL MAG PDER DA CONQUISTA 9,5ML</t>
  </si>
  <si>
    <t>30084-0</t>
  </si>
  <si>
    <t>RISQUE DGEL MAG CONEXAO DE ALMAS 9,5ML</t>
  </si>
  <si>
    <t>30085-0</t>
  </si>
  <si>
    <t>RISQUE DGEL MAG BRINDE COM A LUA 9,5ML</t>
  </si>
  <si>
    <t>30086-0</t>
  </si>
  <si>
    <t>RISQUE DGEL MAG OPOSTOS SE ATRAEM 9,5ML</t>
  </si>
  <si>
    <t>30087-0</t>
  </si>
  <si>
    <t>RISQUE DGEL MAG PODER DA ATRACAO 9,5ML</t>
  </si>
  <si>
    <t>30088-0</t>
  </si>
  <si>
    <t>RISQUE DGEL MAG IMA DE OLHARES 9,5ML</t>
  </si>
  <si>
    <t>Precius</t>
  </si>
  <si>
    <t>RT RISQUE DGEL MAGN IMA DE DESEJOS VS</t>
  </si>
  <si>
    <t>RT RISQUE DGEL MAGN IMA DE DESEJOS FT</t>
  </si>
  <si>
    <t>471075</t>
  </si>
  <si>
    <t>RT RISQUE DGEL MAGN PODER DA CONQSTA FT</t>
  </si>
  <si>
    <t>RT RISQUE DGEL MAGN PODER DA CONQSTA VS</t>
  </si>
  <si>
    <t>RT RISQUE DGEL MAGN CONEXAO DE ALMAS FT</t>
  </si>
  <si>
    <t>RT RISQUE DGEL MAGN CONEXAO DE ALMAS VS</t>
  </si>
  <si>
    <t>RT RISQUE DGEL MAGN BRINDE COM A LUA FT</t>
  </si>
  <si>
    <t>RT RISQUE DGEL MAGN BRINDE COM A LUA VS</t>
  </si>
  <si>
    <t>RT RISQUE DGEL MAGN OPOSTOS SE ATRAEM FT</t>
  </si>
  <si>
    <t>RT RISQUE DGEL MAGN OPOSTOS SE ATRAEM VS</t>
  </si>
  <si>
    <t>RT RISQUE DGEL MAGN PODER DA ATRACAO FT</t>
  </si>
  <si>
    <t>RT RISQUE DGEL MAGN PODER DA ATRACAO VS</t>
  </si>
  <si>
    <t>RT RISQUE DGEL MAGN IMA DE OLHARES FT</t>
  </si>
  <si>
    <t>RT RISQUE DGEL MAGN IMA DE OLHARES VS</t>
  </si>
  <si>
    <t>471076</t>
  </si>
  <si>
    <t>471077</t>
  </si>
  <si>
    <t>471078</t>
  </si>
  <si>
    <t>471079</t>
  </si>
  <si>
    <t>471080</t>
  </si>
  <si>
    <t>471081</t>
  </si>
  <si>
    <t>26832-0</t>
  </si>
  <si>
    <t>COLOR BRILLIANCE CONDICIONADOR 1000ML MC</t>
  </si>
  <si>
    <t>24577-0</t>
  </si>
  <si>
    <t>T26D0709</t>
  </si>
  <si>
    <t>T26E1526</t>
  </si>
  <si>
    <t>T26E1161</t>
  </si>
  <si>
    <t>T26E1178</t>
  </si>
  <si>
    <t>416994</t>
  </si>
  <si>
    <t>SA BIOCOLOR DESCOL RAP PESSEGO</t>
  </si>
  <si>
    <t>T26E1037</t>
  </si>
  <si>
    <t>T26F0055</t>
  </si>
  <si>
    <t>T26F0108</t>
  </si>
  <si>
    <t>T26F0128</t>
  </si>
  <si>
    <t>T26F0059</t>
  </si>
  <si>
    <t>T26F0060</t>
  </si>
  <si>
    <t>T26F0115</t>
  </si>
  <si>
    <t>T26F0116</t>
  </si>
  <si>
    <t>T26F0124</t>
  </si>
  <si>
    <t>T26F0126</t>
  </si>
  <si>
    <t>T26F0146</t>
  </si>
  <si>
    <t>T26F0015</t>
  </si>
  <si>
    <t>T26F0105</t>
  </si>
  <si>
    <t>T26F0123</t>
  </si>
  <si>
    <t>T26F0096</t>
  </si>
  <si>
    <t>T26F0127</t>
  </si>
  <si>
    <t>T26F0135</t>
  </si>
  <si>
    <t>T26F0147</t>
  </si>
  <si>
    <t>T26D1390</t>
  </si>
  <si>
    <t>T26D1391</t>
  </si>
  <si>
    <t>T25H1372R</t>
  </si>
  <si>
    <t>T26F0132</t>
  </si>
  <si>
    <t>T26F0158</t>
  </si>
  <si>
    <t>T26F0095</t>
  </si>
  <si>
    <t>T26F0118</t>
  </si>
  <si>
    <t>T26F0092</t>
  </si>
  <si>
    <t>T26F0119</t>
  </si>
  <si>
    <t>T26F0137</t>
  </si>
  <si>
    <t>T26F0161</t>
  </si>
  <si>
    <t>457367</t>
  </si>
  <si>
    <t>SA NYLOOKS GEL COND FAT4</t>
  </si>
  <si>
    <t>T26E1263</t>
  </si>
  <si>
    <t>T26E1267</t>
  </si>
  <si>
    <t>T26F0093</t>
  </si>
  <si>
    <t>T26F0120</t>
  </si>
  <si>
    <t>T26F0138</t>
  </si>
  <si>
    <t>T26F0076</t>
  </si>
  <si>
    <t>T26F0117</t>
  </si>
  <si>
    <t>T26F0143</t>
  </si>
  <si>
    <t>T26F0103</t>
  </si>
  <si>
    <t>460872</t>
  </si>
  <si>
    <t>SA PAIXAO DEO OLEO FRAMBOESA NEGRA</t>
  </si>
  <si>
    <t>T26E1459</t>
  </si>
  <si>
    <t>T26D1568</t>
  </si>
  <si>
    <t>T26D1571</t>
  </si>
  <si>
    <t>T26D1574</t>
  </si>
  <si>
    <t>460888</t>
  </si>
  <si>
    <t>SA MONANGE SABONETE LIQ FLOR DE LAVANDA</t>
  </si>
  <si>
    <t>T26E0807</t>
  </si>
  <si>
    <t>T26E1194</t>
  </si>
  <si>
    <t>T26F0114</t>
  </si>
  <si>
    <t>T26F0140</t>
  </si>
  <si>
    <t>T26F0090</t>
  </si>
  <si>
    <t>T26F0113</t>
  </si>
  <si>
    <t>T26F0139</t>
  </si>
  <si>
    <t>T26F0162</t>
  </si>
  <si>
    <t>T26F0017</t>
  </si>
  <si>
    <t>T26F0031</t>
  </si>
  <si>
    <t>T26F0032</t>
  </si>
  <si>
    <t>T26F0097</t>
  </si>
  <si>
    <t>T26F0098</t>
  </si>
  <si>
    <t>T26F0099</t>
  </si>
  <si>
    <t>T26F0100</t>
  </si>
  <si>
    <t>T26F0101</t>
  </si>
  <si>
    <t>T26F0141</t>
  </si>
  <si>
    <t>T26F0142</t>
  </si>
  <si>
    <t>T26F0150</t>
  </si>
  <si>
    <t>T26F0134</t>
  </si>
  <si>
    <t>T26F0091</t>
  </si>
  <si>
    <t>T26F0136</t>
  </si>
  <si>
    <t>T26F0106</t>
  </si>
  <si>
    <t>T26C1442</t>
  </si>
  <si>
    <t>T26C1443</t>
  </si>
  <si>
    <t>462208</t>
  </si>
  <si>
    <t>SA WELLA KOLESTON CLR 2.0 HEMERA</t>
  </si>
  <si>
    <t>T26E0963</t>
  </si>
  <si>
    <t>T26E1553</t>
  </si>
  <si>
    <t>T26E1554</t>
  </si>
  <si>
    <t>T26E1555</t>
  </si>
  <si>
    <t>462728</t>
  </si>
  <si>
    <t>SA RISQUE CARE REMOVEDOR DE ESMALTES</t>
  </si>
  <si>
    <t>T26E1955</t>
  </si>
  <si>
    <t>T26E0165</t>
  </si>
  <si>
    <t>T26E0166</t>
  </si>
  <si>
    <t>T26E0619</t>
  </si>
  <si>
    <t>462824</t>
  </si>
  <si>
    <t>SA MONANGE DES ANTI FLOR LAV NVF</t>
  </si>
  <si>
    <t>T26E1747</t>
  </si>
  <si>
    <t>462825</t>
  </si>
  <si>
    <t>SA MONANGE DES ANTI FRUTAS VM NVF</t>
  </si>
  <si>
    <t>T26E1748</t>
  </si>
  <si>
    <t>462828</t>
  </si>
  <si>
    <t>SA MONANGE DES ANTI DETOX FRESH NVF</t>
  </si>
  <si>
    <t>T26E1749</t>
  </si>
  <si>
    <t>T26F0030</t>
  </si>
  <si>
    <t>T26F0111</t>
  </si>
  <si>
    <t>463545</t>
  </si>
  <si>
    <t>SA BOZZANO ANTICASPA SH FOGUETE</t>
  </si>
  <si>
    <t>T26D1697</t>
  </si>
  <si>
    <t>T26D1702</t>
  </si>
  <si>
    <t>T26D1703</t>
  </si>
  <si>
    <t>T26D1704</t>
  </si>
  <si>
    <t>T26E0681</t>
  </si>
  <si>
    <t>T26E0682</t>
  </si>
  <si>
    <t>T26E0683</t>
  </si>
  <si>
    <t>T26E0684</t>
  </si>
  <si>
    <t>T26E0685</t>
  </si>
  <si>
    <t>T26E0686</t>
  </si>
  <si>
    <t>T26E0687</t>
  </si>
  <si>
    <t>T26E0688</t>
  </si>
  <si>
    <t>T26E0689</t>
  </si>
  <si>
    <t>T26E0690</t>
  </si>
  <si>
    <t>T26E0691</t>
  </si>
  <si>
    <t>T26E0692</t>
  </si>
  <si>
    <t>T26E0693</t>
  </si>
  <si>
    <t>T26E0694</t>
  </si>
  <si>
    <t>T26E0695</t>
  </si>
  <si>
    <t>T26E0696</t>
  </si>
  <si>
    <t>T26E0697</t>
  </si>
  <si>
    <t>T26E0698</t>
  </si>
  <si>
    <t>T26E0699</t>
  </si>
  <si>
    <t>T26E0700</t>
  </si>
  <si>
    <t>T26E0701</t>
  </si>
  <si>
    <t>T26E0702</t>
  </si>
  <si>
    <t>T26E0703</t>
  </si>
  <si>
    <t>T26E0704</t>
  </si>
  <si>
    <t>T26E0705</t>
  </si>
  <si>
    <t>T26E1091</t>
  </si>
  <si>
    <t>465515</t>
  </si>
  <si>
    <t>SA BIOCOLOR CLR 3.0 BCP</t>
  </si>
  <si>
    <t>T26E1092</t>
  </si>
  <si>
    <t>T26E1093</t>
  </si>
  <si>
    <t>T26D1457</t>
  </si>
  <si>
    <t>T26D1458</t>
  </si>
  <si>
    <t>T26F0094</t>
  </si>
  <si>
    <t>T26F0121</t>
  </si>
  <si>
    <t>T26F0148</t>
  </si>
  <si>
    <t>T26F0089</t>
  </si>
  <si>
    <t>T26F0107</t>
  </si>
  <si>
    <t>T26F0133</t>
  </si>
  <si>
    <t>T26F0159</t>
  </si>
  <si>
    <t>T26D1665</t>
  </si>
  <si>
    <t>T26E0351</t>
  </si>
  <si>
    <t>T26F0157</t>
  </si>
  <si>
    <t>T26F0087</t>
  </si>
  <si>
    <t>T26F0125</t>
  </si>
  <si>
    <t>T26F0149</t>
  </si>
  <si>
    <t>469971</t>
  </si>
  <si>
    <t>SA MONANGE DES ANTIT PROT SECA TCP</t>
  </si>
  <si>
    <t>T26F0006</t>
  </si>
  <si>
    <t>T26F0007</t>
  </si>
  <si>
    <t>470130</t>
  </si>
  <si>
    <t>SA WELLA COLOR TOUCH CLR 6.77 CHERRY</t>
  </si>
  <si>
    <t>T26E0983</t>
  </si>
  <si>
    <t>470131</t>
  </si>
  <si>
    <t>SA WELLA COLOR TOUCH CLR 7.7 CHERRY</t>
  </si>
  <si>
    <t>T26E0982</t>
  </si>
  <si>
    <t>470132</t>
  </si>
  <si>
    <t>SA WELLA COLOR TOUCH CLR 7.71 CHERRY</t>
  </si>
  <si>
    <t>T26E0984</t>
  </si>
  <si>
    <t>470135</t>
  </si>
  <si>
    <t>SA WELLA COLOR TOUCH CLR 6.7 CHERRY</t>
  </si>
  <si>
    <t>T26E0980</t>
  </si>
  <si>
    <t>T26E0981</t>
  </si>
  <si>
    <t>470152</t>
  </si>
  <si>
    <t>SA WELLA COLOR TOUCH CLR 9.0 CHERRY</t>
  </si>
  <si>
    <t>T26E0988</t>
  </si>
  <si>
    <t>470153</t>
  </si>
  <si>
    <t>SA WELLA COLOR TOUCH CLR 9.01 CHERRY</t>
  </si>
  <si>
    <t>T26E0978</t>
  </si>
  <si>
    <t>470154</t>
  </si>
  <si>
    <t>SA WELLA COLOR TOUCH CLR 9.03 CHERRY</t>
  </si>
  <si>
    <t>T26E0979</t>
  </si>
  <si>
    <t>470162</t>
  </si>
  <si>
    <t>SA WELLA COLOR TOUCH CLR 7.1 CHERRY</t>
  </si>
  <si>
    <t>T26E0985</t>
  </si>
  <si>
    <t>T26F0063</t>
  </si>
  <si>
    <t>T26F0112</t>
  </si>
  <si>
    <t>T26F0122</t>
  </si>
  <si>
    <t>T26F0131</t>
  </si>
  <si>
    <t>210805</t>
  </si>
  <si>
    <t>0092332026</t>
  </si>
  <si>
    <t>114256</t>
  </si>
  <si>
    <t>ACETATO ETILA</t>
  </si>
  <si>
    <t>5000816639</t>
  </si>
  <si>
    <t>26844-0</t>
  </si>
  <si>
    <t>1963122</t>
  </si>
  <si>
    <t>AQUA PURE SHAMPOO 1000ML MC</t>
  </si>
  <si>
    <t>4922061531</t>
  </si>
  <si>
    <t>4922061520</t>
  </si>
  <si>
    <t>4922062281</t>
  </si>
  <si>
    <t>4922061516</t>
  </si>
  <si>
    <t>4922061448</t>
  </si>
  <si>
    <t>4922062277</t>
  </si>
  <si>
    <t>4922061385</t>
  </si>
  <si>
    <t>4922061482</t>
  </si>
  <si>
    <t>4922062301</t>
  </si>
  <si>
    <t>4922061476</t>
  </si>
  <si>
    <t>4922062237</t>
  </si>
  <si>
    <t>4922061474</t>
  </si>
  <si>
    <t>4922061535</t>
  </si>
  <si>
    <t>4922062253</t>
  </si>
  <si>
    <t>4922062405</t>
  </si>
  <si>
    <t>4922061541</t>
  </si>
  <si>
    <t>23100-2</t>
  </si>
  <si>
    <t>1963826</t>
  </si>
  <si>
    <t>6156C1</t>
  </si>
  <si>
    <t>BIOCOLOR COL ACAJU PURP 5.59 12UN MK TN</t>
  </si>
  <si>
    <t>4922071514</t>
  </si>
  <si>
    <t>4922071817</t>
  </si>
  <si>
    <t>4922071428</t>
  </si>
  <si>
    <t>4922071673</t>
  </si>
  <si>
    <t>4922071728</t>
  </si>
  <si>
    <t>4922061222</t>
  </si>
  <si>
    <t>4922060412</t>
  </si>
  <si>
    <t>4922059000</t>
  </si>
  <si>
    <t>4922059938</t>
  </si>
  <si>
    <t>4922059963</t>
  </si>
  <si>
    <t>23104-2</t>
  </si>
  <si>
    <t>1965312</t>
  </si>
  <si>
    <t>BIOCOLOR COL CHOCOLATE 6.7 12UN MK TN</t>
  </si>
  <si>
    <t>4922064090</t>
  </si>
  <si>
    <t>4922064360</t>
  </si>
  <si>
    <t>4922063321</t>
  </si>
  <si>
    <t>4922063516</t>
  </si>
  <si>
    <t>4922063184</t>
  </si>
  <si>
    <t>4922064330</t>
  </si>
  <si>
    <t>4922063218</t>
  </si>
  <si>
    <t>4922064092</t>
  </si>
  <si>
    <t>4922063024</t>
  </si>
  <si>
    <t>4922064885</t>
  </si>
  <si>
    <t>4922066318</t>
  </si>
  <si>
    <t>4922064245</t>
  </si>
  <si>
    <t>4922060509</t>
  </si>
  <si>
    <t>4922061113</t>
  </si>
  <si>
    <t>4922060546</t>
  </si>
  <si>
    <t>4922061124</t>
  </si>
  <si>
    <t>4922061029</t>
  </si>
  <si>
    <t>4922061214</t>
  </si>
  <si>
    <t>4922060904</t>
  </si>
  <si>
    <t>4922061105</t>
  </si>
  <si>
    <t>4922061280</t>
  </si>
  <si>
    <t>4922060727</t>
  </si>
  <si>
    <t>4922060751</t>
  </si>
  <si>
    <t>4922060930</t>
  </si>
  <si>
    <t>4922060746</t>
  </si>
  <si>
    <t>23093-2</t>
  </si>
  <si>
    <t>1963821</t>
  </si>
  <si>
    <t>BIOCOLOR COL PRETO 1.0 12UN MK TN</t>
  </si>
  <si>
    <t>4922070353</t>
  </si>
  <si>
    <t>4922070561</t>
  </si>
  <si>
    <t>4922070591</t>
  </si>
  <si>
    <t>4922071147</t>
  </si>
  <si>
    <t>4922071145</t>
  </si>
  <si>
    <t>4922071139</t>
  </si>
  <si>
    <t>4922071492</t>
  </si>
  <si>
    <t>4922071237</t>
  </si>
  <si>
    <t>4922071498</t>
  </si>
  <si>
    <t>4922070951</t>
  </si>
  <si>
    <t>4922070277</t>
  </si>
  <si>
    <t>4922071224</t>
  </si>
  <si>
    <t>4922067136</t>
  </si>
  <si>
    <t>4922070361</t>
  </si>
  <si>
    <t>4922071257</t>
  </si>
  <si>
    <t>4922071812</t>
  </si>
  <si>
    <t>4922071440</t>
  </si>
  <si>
    <t>4922071443</t>
  </si>
  <si>
    <t>4922070705</t>
  </si>
  <si>
    <t>4922070718</t>
  </si>
  <si>
    <t>4922070988</t>
  </si>
  <si>
    <t>4922071520</t>
  </si>
  <si>
    <t>4922071455</t>
  </si>
  <si>
    <t>4922070787</t>
  </si>
  <si>
    <t>4922070957</t>
  </si>
  <si>
    <t>4922070859</t>
  </si>
  <si>
    <t>4922071267</t>
  </si>
  <si>
    <t>4922066181</t>
  </si>
  <si>
    <t>4922064829</t>
  </si>
  <si>
    <t>4922066751</t>
  </si>
  <si>
    <t>4922066729</t>
  </si>
  <si>
    <t>4922064858</t>
  </si>
  <si>
    <t>4922066126</t>
  </si>
  <si>
    <t>4922066135</t>
  </si>
  <si>
    <t>4922065564</t>
  </si>
  <si>
    <t>4922066186</t>
  </si>
  <si>
    <t>4922066410</t>
  </si>
  <si>
    <t>4922066152</t>
  </si>
  <si>
    <t>4922064800</t>
  </si>
  <si>
    <t>4922066397</t>
  </si>
  <si>
    <t>4922064765</t>
  </si>
  <si>
    <t>4922064737</t>
  </si>
  <si>
    <t>4922064716</t>
  </si>
  <si>
    <t>4922066104</t>
  </si>
  <si>
    <t>4922066876</t>
  </si>
  <si>
    <t>4922066889</t>
  </si>
  <si>
    <t>4922064698</t>
  </si>
  <si>
    <t>4922066302</t>
  </si>
  <si>
    <t>4922066158</t>
  </si>
  <si>
    <t>4922066940</t>
  </si>
  <si>
    <t>4922066041</t>
  </si>
  <si>
    <t>4922066038</t>
  </si>
  <si>
    <t>4922066166</t>
  </si>
  <si>
    <t>4922066423</t>
  </si>
  <si>
    <t>4922065544</t>
  </si>
  <si>
    <t>4922066647</t>
  </si>
  <si>
    <t>4922066477</t>
  </si>
  <si>
    <t>4922065427</t>
  </si>
  <si>
    <t>4922066674</t>
  </si>
  <si>
    <t>4922065483</t>
  </si>
  <si>
    <t>20157-2</t>
  </si>
  <si>
    <t>1965076</t>
  </si>
  <si>
    <t>6155C1</t>
  </si>
  <si>
    <t>BLONDOR KIT CLAREAD CAMOMILA 12UN SC</t>
  </si>
  <si>
    <t>4922071846</t>
  </si>
  <si>
    <t>4922071778</t>
  </si>
  <si>
    <t>4922071019</t>
  </si>
  <si>
    <t>4922071774</t>
  </si>
  <si>
    <t>8489-4</t>
  </si>
  <si>
    <t>1963922</t>
  </si>
  <si>
    <t>BOZZANO CR BARBEAR MENTOLADO 24X65G CIN</t>
  </si>
  <si>
    <t>4922068056</t>
  </si>
  <si>
    <t>4922069422</t>
  </si>
  <si>
    <t>4922069760</t>
  </si>
  <si>
    <t>1963920</t>
  </si>
  <si>
    <t>4922067575</t>
  </si>
  <si>
    <t>4922069021</t>
  </si>
  <si>
    <t>4922068197</t>
  </si>
  <si>
    <t>4922067326</t>
  </si>
  <si>
    <t>4922070332</t>
  </si>
  <si>
    <t>4922069933</t>
  </si>
  <si>
    <t>4922067863</t>
  </si>
  <si>
    <t>1963919</t>
  </si>
  <si>
    <t>4922061453</t>
  </si>
  <si>
    <t>4922066706</t>
  </si>
  <si>
    <t>4922065139</t>
  </si>
  <si>
    <t>4922065542</t>
  </si>
  <si>
    <t>4922064508</t>
  </si>
  <si>
    <t>4922064296</t>
  </si>
  <si>
    <t>4922064202</t>
  </si>
  <si>
    <t>4922066213</t>
  </si>
  <si>
    <t>4922066350</t>
  </si>
  <si>
    <t>4922063048</t>
  </si>
  <si>
    <t>4922060585</t>
  </si>
  <si>
    <t>4922060007</t>
  </si>
  <si>
    <t>4922061103</t>
  </si>
  <si>
    <t>4922059974</t>
  </si>
  <si>
    <t>4922057321</t>
  </si>
  <si>
    <t>4922056734</t>
  </si>
  <si>
    <t>4922057311</t>
  </si>
  <si>
    <t>4922056626</t>
  </si>
  <si>
    <t>27215-0</t>
  </si>
  <si>
    <t>1962361</t>
  </si>
  <si>
    <t>BOZZANO DES ANTI INVISIBLE 12X200ML</t>
  </si>
  <si>
    <t>4922073432</t>
  </si>
  <si>
    <t>4922073133</t>
  </si>
  <si>
    <t>4922073429</t>
  </si>
  <si>
    <t>4922073406</t>
  </si>
  <si>
    <t>4922073112</t>
  </si>
  <si>
    <t>4922073031</t>
  </si>
  <si>
    <t>4922072803</t>
  </si>
  <si>
    <t>4922070597</t>
  </si>
  <si>
    <t>4922070613</t>
  </si>
  <si>
    <t>4922068774</t>
  </si>
  <si>
    <t>1962360</t>
  </si>
  <si>
    <t>4922067378</t>
  </si>
  <si>
    <t>4922069235</t>
  </si>
  <si>
    <t>4922067357</t>
  </si>
  <si>
    <t>4922067287</t>
  </si>
  <si>
    <t>4922068643</t>
  </si>
  <si>
    <t>4922069153</t>
  </si>
  <si>
    <t>4922068726</t>
  </si>
  <si>
    <t>4922070641</t>
  </si>
  <si>
    <t>4922069613</t>
  </si>
  <si>
    <t>4922069620</t>
  </si>
  <si>
    <t>4922069626</t>
  </si>
  <si>
    <t>4922068387</t>
  </si>
  <si>
    <t>4922069661</t>
  </si>
  <si>
    <t>4922071136</t>
  </si>
  <si>
    <t>4922071557</t>
  </si>
  <si>
    <t>4922071189</t>
  </si>
  <si>
    <t>4922069604</t>
  </si>
  <si>
    <t>4922071571</t>
  </si>
  <si>
    <t>4922070983</t>
  </si>
  <si>
    <t>4922070974</t>
  </si>
  <si>
    <t>4922071606</t>
  </si>
  <si>
    <t>4922069865</t>
  </si>
  <si>
    <t>4922069883</t>
  </si>
  <si>
    <t>4922071642</t>
  </si>
  <si>
    <t>4922069109</t>
  </si>
  <si>
    <t>4922071658</t>
  </si>
  <si>
    <t>4922070937</t>
  </si>
  <si>
    <t>4922071684</t>
  </si>
  <si>
    <t>4922069593</t>
  </si>
  <si>
    <t>4922068452</t>
  </si>
  <si>
    <t>4922069242</t>
  </si>
  <si>
    <t>4922069979</t>
  </si>
  <si>
    <t>4922070758</t>
  </si>
  <si>
    <t>4922071744</t>
  </si>
  <si>
    <t>4922070066</t>
  </si>
  <si>
    <t>4922071204</t>
  </si>
  <si>
    <t>4922069567</t>
  </si>
  <si>
    <t>4922070073</t>
  </si>
  <si>
    <t>4922070646</t>
  </si>
  <si>
    <t>4922069462</t>
  </si>
  <si>
    <t>4922064363</t>
  </si>
  <si>
    <t>4922066089</t>
  </si>
  <si>
    <t>4922066306</t>
  </si>
  <si>
    <t>4922063247</t>
  </si>
  <si>
    <t>4922066049</t>
  </si>
  <si>
    <t>4922066047</t>
  </si>
  <si>
    <t>4922064063</t>
  </si>
  <si>
    <t>4922064474</t>
  </si>
  <si>
    <t>4922063377</t>
  </si>
  <si>
    <t>4922066276</t>
  </si>
  <si>
    <t>4922063876</t>
  </si>
  <si>
    <t>4922063798</t>
  </si>
  <si>
    <t>4922063523</t>
  </si>
  <si>
    <t>4922063570</t>
  </si>
  <si>
    <t>4922066241</t>
  </si>
  <si>
    <t>4922065655</t>
  </si>
  <si>
    <t>4922066823</t>
  </si>
  <si>
    <t>4922066665</t>
  </si>
  <si>
    <t>4922066834</t>
  </si>
  <si>
    <t>4922065555</t>
  </si>
  <si>
    <t>4922066821</t>
  </si>
  <si>
    <t>4922063063</t>
  </si>
  <si>
    <t>4922066618</t>
  </si>
  <si>
    <t>4922065269</t>
  </si>
  <si>
    <t>4922062683</t>
  </si>
  <si>
    <t>4922066697</t>
  </si>
  <si>
    <t>4922065264</t>
  </si>
  <si>
    <t>4922062911</t>
  </si>
  <si>
    <t>4922065245</t>
  </si>
  <si>
    <t>4922065228</t>
  </si>
  <si>
    <t>4922063089</t>
  </si>
  <si>
    <t>4922062610</t>
  </si>
  <si>
    <t>4922061414</t>
  </si>
  <si>
    <t>4922065651</t>
  </si>
  <si>
    <t>4922065208</t>
  </si>
  <si>
    <t>4922065693</t>
  </si>
  <si>
    <t>4922065217</t>
  </si>
  <si>
    <t>4922066699</t>
  </si>
  <si>
    <t>4922061439</t>
  </si>
  <si>
    <t>4922065226</t>
  </si>
  <si>
    <t>4922062446</t>
  </si>
  <si>
    <t>4922061424</t>
  </si>
  <si>
    <t>4922060625</t>
  </si>
  <si>
    <t>4922061176</t>
  </si>
  <si>
    <t>4922060017</t>
  </si>
  <si>
    <t>4922061107</t>
  </si>
  <si>
    <t>4922061064</t>
  </si>
  <si>
    <t>4922061171</t>
  </si>
  <si>
    <t>4922059354</t>
  </si>
  <si>
    <t>4922061166</t>
  </si>
  <si>
    <t>4922059955</t>
  </si>
  <si>
    <t>4922061134</t>
  </si>
  <si>
    <t>4922060826</t>
  </si>
  <si>
    <t>4922061115</t>
  </si>
  <si>
    <t>20159-4</t>
  </si>
  <si>
    <t>1963469</t>
  </si>
  <si>
    <t>BOZZANO DES ANTI INVISIBLE 12X89G NVF</t>
  </si>
  <si>
    <t>4922065239</t>
  </si>
  <si>
    <t>4922064232</t>
  </si>
  <si>
    <t>4922064243</t>
  </si>
  <si>
    <t>4922064903</t>
  </si>
  <si>
    <t>4922064299</t>
  </si>
  <si>
    <t>4922064305</t>
  </si>
  <si>
    <t>4922064314</t>
  </si>
  <si>
    <t>4922062235</t>
  </si>
  <si>
    <t>4922065166</t>
  </si>
  <si>
    <t>4922062258</t>
  </si>
  <si>
    <t>4922065111</t>
  </si>
  <si>
    <t>4922062511</t>
  </si>
  <si>
    <t>4922064545</t>
  </si>
  <si>
    <t>4922065068</t>
  </si>
  <si>
    <t>4922064889</t>
  </si>
  <si>
    <t>4922062312</t>
  </si>
  <si>
    <t>4922062915</t>
  </si>
  <si>
    <t>4922064602</t>
  </si>
  <si>
    <t>4922065582</t>
  </si>
  <si>
    <t>4922065587</t>
  </si>
  <si>
    <t>4922062436</t>
  </si>
  <si>
    <t>4922064867</t>
  </si>
  <si>
    <t>4922064819</t>
  </si>
  <si>
    <t>4922062332</t>
  </si>
  <si>
    <t>4922065625</t>
  </si>
  <si>
    <t>4922062426</t>
  </si>
  <si>
    <t>4922064117</t>
  </si>
  <si>
    <t>4922062054</t>
  </si>
  <si>
    <t>4922062076</t>
  </si>
  <si>
    <t>4922063379</t>
  </si>
  <si>
    <t>4922063392</t>
  </si>
  <si>
    <t>4922063411</t>
  </si>
  <si>
    <t>4922063434</t>
  </si>
  <si>
    <t>4922061741</t>
  </si>
  <si>
    <t>4922061625</t>
  </si>
  <si>
    <t>4922066243</t>
  </si>
  <si>
    <t>4922066229</t>
  </si>
  <si>
    <t>4922062124</t>
  </si>
  <si>
    <t>4922061611</t>
  </si>
  <si>
    <t>4922066217</t>
  </si>
  <si>
    <t>4922061526</t>
  </si>
  <si>
    <t>4922063096</t>
  </si>
  <si>
    <t>4922063087</t>
  </si>
  <si>
    <t>4922062178</t>
  </si>
  <si>
    <t>4922063068</t>
  </si>
  <si>
    <t>4922061444</t>
  </si>
  <si>
    <t>4922063938</t>
  </si>
  <si>
    <t>4922066565</t>
  </si>
  <si>
    <t>4922064107</t>
  </si>
  <si>
    <t>4922064103</t>
  </si>
  <si>
    <t>4922064044</t>
  </si>
  <si>
    <t>4922062616</t>
  </si>
  <si>
    <t>4922065529</t>
  </si>
  <si>
    <t>4922062663</t>
  </si>
  <si>
    <t>4922062672</t>
  </si>
  <si>
    <t>4922062669</t>
  </si>
  <si>
    <t>4922058992</t>
  </si>
  <si>
    <t>4922057969</t>
  </si>
  <si>
    <t>4922059441</t>
  </si>
  <si>
    <t>4922058591</t>
  </si>
  <si>
    <t>4922059405</t>
  </si>
  <si>
    <t>4922059006</t>
  </si>
  <si>
    <t>4922059384</t>
  </si>
  <si>
    <t>4922057758</t>
  </si>
  <si>
    <t>4922057879</t>
  </si>
  <si>
    <t>4922058559</t>
  </si>
  <si>
    <t>4922057856</t>
  </si>
  <si>
    <t>4922061381</t>
  </si>
  <si>
    <t>4922061286</t>
  </si>
  <si>
    <t>4922061208</t>
  </si>
  <si>
    <t>4922061118</t>
  </si>
  <si>
    <t>4922061109</t>
  </si>
  <si>
    <t>4922061088</t>
  </si>
  <si>
    <t>4922061086</t>
  </si>
  <si>
    <t>4922061080</t>
  </si>
  <si>
    <t>4922061023</t>
  </si>
  <si>
    <t>4922061013</t>
  </si>
  <si>
    <t>4922060920</t>
  </si>
  <si>
    <t>4922060860</t>
  </si>
  <si>
    <t>4922060741</t>
  </si>
  <si>
    <t>4922060733</t>
  </si>
  <si>
    <t>4922060680</t>
  </si>
  <si>
    <t>4922060627</t>
  </si>
  <si>
    <t>4922060612</t>
  </si>
  <si>
    <t>4922060581</t>
  </si>
  <si>
    <t>4922060260</t>
  </si>
  <si>
    <t>4922060104</t>
  </si>
  <si>
    <t>4922057555</t>
  </si>
  <si>
    <t>4922057560</t>
  </si>
  <si>
    <t>4922057582</t>
  </si>
  <si>
    <t>4922057593</t>
  </si>
  <si>
    <t>4922059911</t>
  </si>
  <si>
    <t>4922057607</t>
  </si>
  <si>
    <t>4922057619</t>
  </si>
  <si>
    <t>4922057642</t>
  </si>
  <si>
    <t>4922059731</t>
  </si>
  <si>
    <t>4922059443</t>
  </si>
  <si>
    <t>1964486</t>
  </si>
  <si>
    <t>6154C3</t>
  </si>
  <si>
    <t>4922062078</t>
  </si>
  <si>
    <t>4922062564</t>
  </si>
  <si>
    <t>1964090</t>
  </si>
  <si>
    <t>6154C2</t>
  </si>
  <si>
    <t>4922061403</t>
  </si>
  <si>
    <t>4922062065</t>
  </si>
  <si>
    <t>4922062083</t>
  </si>
  <si>
    <t>1964487</t>
  </si>
  <si>
    <t>4922064645</t>
  </si>
  <si>
    <t>4922062366</t>
  </si>
  <si>
    <t>1964485</t>
  </si>
  <si>
    <t>4922061396</t>
  </si>
  <si>
    <t>4922062370</t>
  </si>
  <si>
    <t>4922063981</t>
  </si>
  <si>
    <t>4922062099</t>
  </si>
  <si>
    <t>4922063858</t>
  </si>
  <si>
    <t>4922066114</t>
  </si>
  <si>
    <t>4922063794</t>
  </si>
  <si>
    <t>4922065449</t>
  </si>
  <si>
    <t>4922065201</t>
  </si>
  <si>
    <t>4922061478</t>
  </si>
  <si>
    <t>4922061504</t>
  </si>
  <si>
    <t>4922062530</t>
  </si>
  <si>
    <t>4922065391</t>
  </si>
  <si>
    <t>4922063338</t>
  </si>
  <si>
    <t>4922065325</t>
  </si>
  <si>
    <t>4922061597</t>
  </si>
  <si>
    <t>4922064021</t>
  </si>
  <si>
    <t>4922061650</t>
  </si>
  <si>
    <t>4922066258</t>
  </si>
  <si>
    <t>4922066043</t>
  </si>
  <si>
    <t>4922066268</t>
  </si>
  <si>
    <t>4922061770</t>
  </si>
  <si>
    <t>4922065275</t>
  </si>
  <si>
    <t>4922064807</t>
  </si>
  <si>
    <t>4922065103</t>
  </si>
  <si>
    <t>4922065114</t>
  </si>
  <si>
    <t>4922062982</t>
  </si>
  <si>
    <t>4922065670</t>
  </si>
  <si>
    <t>4922064793</t>
  </si>
  <si>
    <t>4922062905</t>
  </si>
  <si>
    <t>4922062927</t>
  </si>
  <si>
    <t>4922063091</t>
  </si>
  <si>
    <t>4922066323</t>
  </si>
  <si>
    <t>4922066321</t>
  </si>
  <si>
    <t>4922065701</t>
  </si>
  <si>
    <t>4922065048</t>
  </si>
  <si>
    <t>4922062114</t>
  </si>
  <si>
    <t>4922056775</t>
  </si>
  <si>
    <t>4922058763</t>
  </si>
  <si>
    <t>4922058839</t>
  </si>
  <si>
    <t>4922056860</t>
  </si>
  <si>
    <t>4922061238</t>
  </si>
  <si>
    <t>4922058864</t>
  </si>
  <si>
    <t>4922059794</t>
  </si>
  <si>
    <t>4922058395</t>
  </si>
  <si>
    <t>4922058593</t>
  </si>
  <si>
    <t>4922059883</t>
  </si>
  <si>
    <t>4922061021</t>
  </si>
  <si>
    <t>4922058982</t>
  </si>
  <si>
    <t>4922060614</t>
  </si>
  <si>
    <t>4922058870</t>
  </si>
  <si>
    <t>4922061205</t>
  </si>
  <si>
    <t>4922060640</t>
  </si>
  <si>
    <t>4922060634</t>
  </si>
  <si>
    <t>4922058266</t>
  </si>
  <si>
    <t>4922058264</t>
  </si>
  <si>
    <t>4922061066</t>
  </si>
  <si>
    <t>4922061101</t>
  </si>
  <si>
    <t>4922061307</t>
  </si>
  <si>
    <t>4922060812</t>
  </si>
  <si>
    <t>4922059314</t>
  </si>
  <si>
    <t>4922059158</t>
  </si>
  <si>
    <t>4922060251</t>
  </si>
  <si>
    <t>4922058727</t>
  </si>
  <si>
    <t>4922060792</t>
  </si>
  <si>
    <t>4922059397</t>
  </si>
  <si>
    <t>4922060783</t>
  </si>
  <si>
    <t>4922060879</t>
  </si>
  <si>
    <t>4922059595</t>
  </si>
  <si>
    <t>4922059762</t>
  </si>
  <si>
    <t>26289-0</t>
  </si>
  <si>
    <t>1961398</t>
  </si>
  <si>
    <t>BOZZANO SHAMPOO ANTICASPA 12X325ML</t>
  </si>
  <si>
    <t>4922071958</t>
  </si>
  <si>
    <t>4922071937</t>
  </si>
  <si>
    <t>4922071905</t>
  </si>
  <si>
    <t>4922072507</t>
  </si>
  <si>
    <t>4922072218</t>
  </si>
  <si>
    <t>4922072388</t>
  </si>
  <si>
    <t>4922072905</t>
  </si>
  <si>
    <t>4922072377</t>
  </si>
  <si>
    <t>4922072283</t>
  </si>
  <si>
    <t>4922072901</t>
  </si>
  <si>
    <t>4922072294</t>
  </si>
  <si>
    <t>4922072604</t>
  </si>
  <si>
    <t>4922072606</t>
  </si>
  <si>
    <t>4922072912</t>
  </si>
  <si>
    <t>4922072646</t>
  </si>
  <si>
    <t>4922072354</t>
  </si>
  <si>
    <t>4922072318</t>
  </si>
  <si>
    <t>4922071656</t>
  </si>
  <si>
    <t>4922071730</t>
  </si>
  <si>
    <t>4922071688</t>
  </si>
  <si>
    <t>4922071611</t>
  </si>
  <si>
    <t>4922071507</t>
  </si>
  <si>
    <t>30240-0</t>
  </si>
  <si>
    <t>1964626</t>
  </si>
  <si>
    <t>CK EUPHORIA MAGNETIC EDP 100ML</t>
  </si>
  <si>
    <t>4922057019</t>
  </si>
  <si>
    <t>4922057663</t>
  </si>
  <si>
    <t>4922058131</t>
  </si>
  <si>
    <t>4922057674</t>
  </si>
  <si>
    <t>1965309</t>
  </si>
  <si>
    <t>4922064191</t>
  </si>
  <si>
    <t>4922064222</t>
  </si>
  <si>
    <t>4922056750</t>
  </si>
  <si>
    <t>4922056752</t>
  </si>
  <si>
    <t>99410000085</t>
  </si>
  <si>
    <t>1963599</t>
  </si>
  <si>
    <t>COLOR TOUCH PURE NAT 5/0 60G CH</t>
  </si>
  <si>
    <t>4922061493</t>
  </si>
  <si>
    <t>4922064224</t>
  </si>
  <si>
    <t>4922062678</t>
  </si>
  <si>
    <t>4922061470</t>
  </si>
  <si>
    <t>4922062907</t>
  </si>
  <si>
    <t>4922063779</t>
  </si>
  <si>
    <t>4922063741</t>
  </si>
  <si>
    <t>4922063423</t>
  </si>
  <si>
    <t>4922058120</t>
  </si>
  <si>
    <t>4922057974</t>
  </si>
  <si>
    <t>4922057691</t>
  </si>
  <si>
    <t>4922057471</t>
  </si>
  <si>
    <t>4922057261</t>
  </si>
  <si>
    <t>99410000086</t>
  </si>
  <si>
    <t>1963601</t>
  </si>
  <si>
    <t>COLOR TOUCH PURE NAT 6/0 60G CH</t>
  </si>
  <si>
    <t>4922073323</t>
  </si>
  <si>
    <t>4922069749</t>
  </si>
  <si>
    <t>4922070181</t>
  </si>
  <si>
    <t>4922070104</t>
  </si>
  <si>
    <t>4922069812</t>
  </si>
  <si>
    <t>99410000087</t>
  </si>
  <si>
    <t>1963600</t>
  </si>
  <si>
    <t>COLOR TOUCH PURE NAT 7/0 60G CH</t>
  </si>
  <si>
    <t>4922069424</t>
  </si>
  <si>
    <t>4922069309</t>
  </si>
  <si>
    <t>4922069019</t>
  </si>
  <si>
    <t>4922069015</t>
  </si>
  <si>
    <t>4922068633</t>
  </si>
  <si>
    <t>4922064781</t>
  </si>
  <si>
    <t>4922064762</t>
  </si>
  <si>
    <t>4922064731</t>
  </si>
  <si>
    <t>0092752026</t>
  </si>
  <si>
    <t>5000816514</t>
  </si>
  <si>
    <t>0092412026</t>
  </si>
  <si>
    <t>5000816555</t>
  </si>
  <si>
    <t>0092022026</t>
  </si>
  <si>
    <t>5000816591</t>
  </si>
  <si>
    <t>0091472026</t>
  </si>
  <si>
    <t>5000816445</t>
  </si>
  <si>
    <t>25670-0</t>
  </si>
  <si>
    <t>1963113</t>
  </si>
  <si>
    <t>KOLESTON COLR BORGONHA 46 12UN HM</t>
  </si>
  <si>
    <t>4922073102</t>
  </si>
  <si>
    <t>4922073156</t>
  </si>
  <si>
    <t>4922073343</t>
  </si>
  <si>
    <t>4922073346</t>
  </si>
  <si>
    <t>4922073354</t>
  </si>
  <si>
    <t>25695-1</t>
  </si>
  <si>
    <t>1963116</t>
  </si>
  <si>
    <t>KOLESTON COLR LOURO CZ CLARO 81 12UN AC</t>
  </si>
  <si>
    <t>4922069789</t>
  </si>
  <si>
    <t>4922069782</t>
  </si>
  <si>
    <t>4922069843</t>
  </si>
  <si>
    <t>4922069759</t>
  </si>
  <si>
    <t>4922069793</t>
  </si>
  <si>
    <t>4922069705</t>
  </si>
  <si>
    <t>4922070077</t>
  </si>
  <si>
    <t>1963581</t>
  </si>
  <si>
    <t>4922068481</t>
  </si>
  <si>
    <t>4922069369</t>
  </si>
  <si>
    <t>4922068548</t>
  </si>
  <si>
    <t>4922069382</t>
  </si>
  <si>
    <t>4922069025</t>
  </si>
  <si>
    <t>4922070075</t>
  </si>
  <si>
    <t>4922069027</t>
  </si>
  <si>
    <t>4922069388</t>
  </si>
  <si>
    <t>4922068594</t>
  </si>
  <si>
    <t>4922069036</t>
  </si>
  <si>
    <t>4922068603</t>
  </si>
  <si>
    <t>4922069415</t>
  </si>
  <si>
    <t>4922069038</t>
  </si>
  <si>
    <t>4922069144</t>
  </si>
  <si>
    <t>4922068692</t>
  </si>
  <si>
    <t>4922069460</t>
  </si>
  <si>
    <t>4922069192</t>
  </si>
  <si>
    <t>4922069426</t>
  </si>
  <si>
    <t>4922069043</t>
  </si>
  <si>
    <t>4922069440</t>
  </si>
  <si>
    <t>4922068640</t>
  </si>
  <si>
    <t>1963580</t>
  </si>
  <si>
    <t>4922063906</t>
  </si>
  <si>
    <t>4922062900</t>
  </si>
  <si>
    <t>4922062884</t>
  </si>
  <si>
    <t>4922064049</t>
  </si>
  <si>
    <t>4922062868</t>
  </si>
  <si>
    <t>4922062866</t>
  </si>
  <si>
    <t>4922062858</t>
  </si>
  <si>
    <t>4922062828</t>
  </si>
  <si>
    <t>4922064228</t>
  </si>
  <si>
    <t>4922062813</t>
  </si>
  <si>
    <t>4922064271</t>
  </si>
  <si>
    <t>4922064484</t>
  </si>
  <si>
    <t>4922064226</t>
  </si>
  <si>
    <t>4922064480</t>
  </si>
  <si>
    <t>4922064471</t>
  </si>
  <si>
    <t>4922064209</t>
  </si>
  <si>
    <t>4922064426</t>
  </si>
  <si>
    <t>4922064241</t>
  </si>
  <si>
    <t>4922064704</t>
  </si>
  <si>
    <t>4922063595</t>
  </si>
  <si>
    <t>4922064686</t>
  </si>
  <si>
    <t>4922063626</t>
  </si>
  <si>
    <t>4922062969</t>
  </si>
  <si>
    <t>4922063628</t>
  </si>
  <si>
    <t>4922063593</t>
  </si>
  <si>
    <t>4922063475</t>
  </si>
  <si>
    <t>4922064649</t>
  </si>
  <si>
    <t>4922063755</t>
  </si>
  <si>
    <t>4922063757</t>
  </si>
  <si>
    <t>4922064760</t>
  </si>
  <si>
    <t>4922063764</t>
  </si>
  <si>
    <t>4922063028</t>
  </si>
  <si>
    <t>4922063784</t>
  </si>
  <si>
    <t>1963579</t>
  </si>
  <si>
    <t>4922061463</t>
  </si>
  <si>
    <t>4922063394</t>
  </si>
  <si>
    <t>4922061472</t>
  </si>
  <si>
    <t>4922063225</t>
  </si>
  <si>
    <t>4922057217</t>
  </si>
  <si>
    <t>4922057235</t>
  </si>
  <si>
    <t>4922057211</t>
  </si>
  <si>
    <t>4922057206</t>
  </si>
  <si>
    <t>4922057186</t>
  </si>
  <si>
    <t>4922057177</t>
  </si>
  <si>
    <t>4922057240</t>
  </si>
  <si>
    <t>4922057169</t>
  </si>
  <si>
    <t>4922057524</t>
  </si>
  <si>
    <t>4922057276</t>
  </si>
  <si>
    <t>4922057281</t>
  </si>
  <si>
    <t>4922057508</t>
  </si>
  <si>
    <t>4922057912</t>
  </si>
  <si>
    <t>4922057458</t>
  </si>
  <si>
    <t>4922057448</t>
  </si>
  <si>
    <t>4922057438</t>
  </si>
  <si>
    <t>4922057406</t>
  </si>
  <si>
    <t>4922057355</t>
  </si>
  <si>
    <t>4922057935</t>
  </si>
  <si>
    <t>4922057377</t>
  </si>
  <si>
    <t>4922057750</t>
  </si>
  <si>
    <t>4922057725</t>
  </si>
  <si>
    <t>4922057723</t>
  </si>
  <si>
    <t>4922057721</t>
  </si>
  <si>
    <t>4922058088</t>
  </si>
  <si>
    <t>4922056714</t>
  </si>
  <si>
    <t>4922056747</t>
  </si>
  <si>
    <t>4922056754</t>
  </si>
  <si>
    <t>4922057615</t>
  </si>
  <si>
    <t>4922057598</t>
  </si>
  <si>
    <t>4922058068</t>
  </si>
  <si>
    <t>4922057884</t>
  </si>
  <si>
    <t>4922057888</t>
  </si>
  <si>
    <t>4922057167</t>
  </si>
  <si>
    <t>4922057901</t>
  </si>
  <si>
    <t>4922057158</t>
  </si>
  <si>
    <t>431315</t>
  </si>
  <si>
    <t>0092342026</t>
  </si>
  <si>
    <t>102417</t>
  </si>
  <si>
    <t>LAURIL ETER SULFATO DE SODIO 70%</t>
  </si>
  <si>
    <t>5000816660</t>
  </si>
  <si>
    <t>25642-1</t>
  </si>
  <si>
    <t>1964889</t>
  </si>
  <si>
    <t>MONANGE CLINICAL CONFORTO AERO 12X94G NL</t>
  </si>
  <si>
    <t>4922061408</t>
  </si>
  <si>
    <t>4922061642</t>
  </si>
  <si>
    <t>4922060679</t>
  </si>
  <si>
    <t>4922060275</t>
  </si>
  <si>
    <t>4922061275</t>
  </si>
  <si>
    <t>4922060731</t>
  </si>
  <si>
    <t>4922061217</t>
  </si>
  <si>
    <t>4922061153</t>
  </si>
  <si>
    <t>4922061136</t>
  </si>
  <si>
    <t>4922060379</t>
  </si>
  <si>
    <t>4922060618</t>
  </si>
  <si>
    <t>4922060253</t>
  </si>
  <si>
    <t>4922059259</t>
  </si>
  <si>
    <t>4922061058</t>
  </si>
  <si>
    <t>4922059375</t>
  </si>
  <si>
    <t>4922060914</t>
  </si>
  <si>
    <t>4922060821</t>
  </si>
  <si>
    <t>4922059798</t>
  </si>
  <si>
    <t>24630-1</t>
  </si>
  <si>
    <t>1964892</t>
  </si>
  <si>
    <t>MONANGE DES ANTI DETOX FRESH 12X90G NVF</t>
  </si>
  <si>
    <t>4922067002</t>
  </si>
  <si>
    <t>4922067009</t>
  </si>
  <si>
    <t>4922067026</t>
  </si>
  <si>
    <t>4922066909</t>
  </si>
  <si>
    <t>4922066962</t>
  </si>
  <si>
    <t>4922066725</t>
  </si>
  <si>
    <t>4922067010</t>
  </si>
  <si>
    <t>4922066300</t>
  </si>
  <si>
    <t>4922064855</t>
  </si>
  <si>
    <t>4922062216</t>
  </si>
  <si>
    <t>4922062094</t>
  </si>
  <si>
    <t>4922064826</t>
  </si>
  <si>
    <t>4922066281</t>
  </si>
  <si>
    <t>4922061950</t>
  </si>
  <si>
    <t>4922061833</t>
  </si>
  <si>
    <t>4922062052</t>
  </si>
  <si>
    <t>4922062168</t>
  </si>
  <si>
    <t>4922061804</t>
  </si>
  <si>
    <t>4922062316</t>
  </si>
  <si>
    <t>4922065526</t>
  </si>
  <si>
    <t>4922066548</t>
  </si>
  <si>
    <t>4922062523</t>
  </si>
  <si>
    <t>4922066510</t>
  </si>
  <si>
    <t>4922065301</t>
  </si>
  <si>
    <t>4922065601</t>
  </si>
  <si>
    <t>4922066471</t>
  </si>
  <si>
    <t>4922062321</t>
  </si>
  <si>
    <t>4922066112</t>
  </si>
  <si>
    <t>4922066211</t>
  </si>
  <si>
    <t>4922062375</t>
  </si>
  <si>
    <t>4922065081</t>
  </si>
  <si>
    <t>17110-7</t>
  </si>
  <si>
    <t>1964891</t>
  </si>
  <si>
    <t>MONANGE DES ANTI FRUTAS VM 12X90G NVF</t>
  </si>
  <si>
    <t>4922072708</t>
  </si>
  <si>
    <t>4922072367</t>
  </si>
  <si>
    <t>4922072477</t>
  </si>
  <si>
    <t>4922072878</t>
  </si>
  <si>
    <t>4922072958</t>
  </si>
  <si>
    <t>4922072744</t>
  </si>
  <si>
    <t>4922072228</t>
  </si>
  <si>
    <t>4922072832</t>
  </si>
  <si>
    <t>4922072631</t>
  </si>
  <si>
    <t>4922072390</t>
  </si>
  <si>
    <t>4922072757</t>
  </si>
  <si>
    <t>1964890</t>
  </si>
  <si>
    <t>4922072023</t>
  </si>
  <si>
    <t>4922071809</t>
  </si>
  <si>
    <t>4922071215</t>
  </si>
  <si>
    <t>4922070469</t>
  </si>
  <si>
    <t>4922071853</t>
  </si>
  <si>
    <t>4922067428</t>
  </si>
  <si>
    <t>4922071206</t>
  </si>
  <si>
    <t>4922067569</t>
  </si>
  <si>
    <t>4922070622</t>
  </si>
  <si>
    <t>4922071750</t>
  </si>
  <si>
    <t>4922071529</t>
  </si>
  <si>
    <t>4922068172</t>
  </si>
  <si>
    <t>4922068097</t>
  </si>
  <si>
    <t>4922067571</t>
  </si>
  <si>
    <t>4922068059</t>
  </si>
  <si>
    <t>4922070850</t>
  </si>
  <si>
    <t>4922071476</t>
  </si>
  <si>
    <t>4922070927</t>
  </si>
  <si>
    <t>4922067940</t>
  </si>
  <si>
    <t>4922070929</t>
  </si>
  <si>
    <t>4922068050</t>
  </si>
  <si>
    <t>4922070400</t>
  </si>
  <si>
    <t>4922071682</t>
  </si>
  <si>
    <t>4922067370</t>
  </si>
  <si>
    <t>4922070183</t>
  </si>
  <si>
    <t>4922071327</t>
  </si>
  <si>
    <t>4922071798</t>
  </si>
  <si>
    <t>4922071581</t>
  </si>
  <si>
    <t>4922067638</t>
  </si>
  <si>
    <t>4922067418</t>
  </si>
  <si>
    <t>4922070319</t>
  </si>
  <si>
    <t>4922071577</t>
  </si>
  <si>
    <t>4922057036</t>
  </si>
  <si>
    <t>24631-2</t>
  </si>
  <si>
    <t>1965320</t>
  </si>
  <si>
    <t>MONANGE DES ANTIT PROT SEC 12X90G MT</t>
  </si>
  <si>
    <t>4922073261</t>
  </si>
  <si>
    <t>4922073234</t>
  </si>
  <si>
    <t>4922073154</t>
  </si>
  <si>
    <t>4922072896</t>
  </si>
  <si>
    <t>4922072459</t>
  </si>
  <si>
    <t>4922072930</t>
  </si>
  <si>
    <t>4922072946</t>
  </si>
  <si>
    <t>1964907</t>
  </si>
  <si>
    <t>4922072379</t>
  </si>
  <si>
    <t>4922072598</t>
  </si>
  <si>
    <t>4922072712</t>
  </si>
  <si>
    <t>4922071976</t>
  </si>
  <si>
    <t>4922071944</t>
  </si>
  <si>
    <t>4922072651</t>
  </si>
  <si>
    <t>4922072620</t>
  </si>
  <si>
    <t>4922071966</t>
  </si>
  <si>
    <t>4922072842</t>
  </si>
  <si>
    <t>4922072103</t>
  </si>
  <si>
    <t>4922072220</t>
  </si>
  <si>
    <t>4922072051</t>
  </si>
  <si>
    <t>4922072281</t>
  </si>
  <si>
    <t>4922072784</t>
  </si>
  <si>
    <t>4922072886</t>
  </si>
  <si>
    <t>4922072772</t>
  </si>
  <si>
    <t>4922072290</t>
  </si>
  <si>
    <t>4922071848</t>
  </si>
  <si>
    <t>4922071793</t>
  </si>
  <si>
    <t>4922068428</t>
  </si>
  <si>
    <t>4922071323</t>
  </si>
  <si>
    <t>4922071620</t>
  </si>
  <si>
    <t>4922071421</t>
  </si>
  <si>
    <t>4922071686</t>
  </si>
  <si>
    <t>4922068144</t>
  </si>
  <si>
    <t>4922071695</t>
  </si>
  <si>
    <t>4922068467</t>
  </si>
  <si>
    <t>4922071253</t>
  </si>
  <si>
    <t>4922069376</t>
  </si>
  <si>
    <t>4922069322</t>
  </si>
  <si>
    <t>4922068903</t>
  </si>
  <si>
    <t>4922068886</t>
  </si>
  <si>
    <t>4922071756</t>
  </si>
  <si>
    <t>4922068848</t>
  </si>
  <si>
    <t>4922069252</t>
  </si>
  <si>
    <t>4922069244</t>
  </si>
  <si>
    <t>4922068419</t>
  </si>
  <si>
    <t>4922069413</t>
  </si>
  <si>
    <t>4922071512</t>
  </si>
  <si>
    <t>4922071298</t>
  </si>
  <si>
    <t>4922071754</t>
  </si>
  <si>
    <t>4922071304</t>
  </si>
  <si>
    <t>4922069240</t>
  </si>
  <si>
    <t>4922068343</t>
  </si>
  <si>
    <t>4922068827</t>
  </si>
  <si>
    <t>4922071488</t>
  </si>
  <si>
    <t>4922068354</t>
  </si>
  <si>
    <t>4922071212</t>
  </si>
  <si>
    <t>4922071445</t>
  </si>
  <si>
    <t>4922068384</t>
  </si>
  <si>
    <t>4922066847</t>
  </si>
  <si>
    <t>4922071419</t>
  </si>
  <si>
    <t>4922070825</t>
  </si>
  <si>
    <t>4922070820</t>
  </si>
  <si>
    <t>4922067525</t>
  </si>
  <si>
    <t>4922067906</t>
  </si>
  <si>
    <t>4922070080</t>
  </si>
  <si>
    <t>4922069906</t>
  </si>
  <si>
    <t>4922067866</t>
  </si>
  <si>
    <t>4922067839</t>
  </si>
  <si>
    <t>4922067440</t>
  </si>
  <si>
    <t>4922070703</t>
  </si>
  <si>
    <t>4922070206</t>
  </si>
  <si>
    <t>4922067103</t>
  </si>
  <si>
    <t>4922067108</t>
  </si>
  <si>
    <t>4922070594</t>
  </si>
  <si>
    <t>4922070567</t>
  </si>
  <si>
    <t>4922067790</t>
  </si>
  <si>
    <t>4922070212</t>
  </si>
  <si>
    <t>4922067227</t>
  </si>
  <si>
    <t>4922067781</t>
  </si>
  <si>
    <t>4922069797</t>
  </si>
  <si>
    <t>4922069821</t>
  </si>
  <si>
    <t>4922067229</t>
  </si>
  <si>
    <t>4922067259</t>
  </si>
  <si>
    <t>4922067715</t>
  </si>
  <si>
    <t>4922070381</t>
  </si>
  <si>
    <t>4922070375</t>
  </si>
  <si>
    <t>4922067270</t>
  </si>
  <si>
    <t>4922069807</t>
  </si>
  <si>
    <t>4922069815</t>
  </si>
  <si>
    <t>4922070264</t>
  </si>
  <si>
    <t>4922068140</t>
  </si>
  <si>
    <t>4922069938</t>
  </si>
  <si>
    <t>4922068080</t>
  </si>
  <si>
    <t>4922069519</t>
  </si>
  <si>
    <t>4922067532</t>
  </si>
  <si>
    <t>4922067966</t>
  </si>
  <si>
    <t>4922069629</t>
  </si>
  <si>
    <t>4922069636</t>
  </si>
  <si>
    <t>4922066999</t>
  </si>
  <si>
    <t>4922070904</t>
  </si>
  <si>
    <t>4922067927</t>
  </si>
  <si>
    <t>4922070902</t>
  </si>
  <si>
    <t>4922069650</t>
  </si>
  <si>
    <t>4922066490</t>
  </si>
  <si>
    <t>4922066586</t>
  </si>
  <si>
    <t>4922066561</t>
  </si>
  <si>
    <t>4922066637</t>
  </si>
  <si>
    <t>4922066683</t>
  </si>
  <si>
    <t>4922066516</t>
  </si>
  <si>
    <t>26569-1</t>
  </si>
  <si>
    <t>1961455</t>
  </si>
  <si>
    <t>MONANGE DES CORP HIDR FR VER 12X400ML PT</t>
  </si>
  <si>
    <t>4922072673</t>
  </si>
  <si>
    <t>4922072568</t>
  </si>
  <si>
    <t>4922071892</t>
  </si>
  <si>
    <t>4922072431</t>
  </si>
  <si>
    <t>4922072874</t>
  </si>
  <si>
    <t>4922072195</t>
  </si>
  <si>
    <t>4922072078</t>
  </si>
  <si>
    <t>4922072856</t>
  </si>
  <si>
    <t>4922072521</t>
  </si>
  <si>
    <t>4922072618</t>
  </si>
  <si>
    <t>4922072502</t>
  </si>
  <si>
    <t>4922072040</t>
  </si>
  <si>
    <t>4922071995</t>
  </si>
  <si>
    <t>4922072435</t>
  </si>
  <si>
    <t>4922072770</t>
  </si>
  <si>
    <t>4922072365</t>
  </si>
  <si>
    <t>4922072903</t>
  </si>
  <si>
    <t>4922072613</t>
  </si>
  <si>
    <t>4922071804</t>
  </si>
  <si>
    <t>4922072369</t>
  </si>
  <si>
    <t>4922071599</t>
  </si>
  <si>
    <t>4922071802</t>
  </si>
  <si>
    <t>4922072278</t>
  </si>
  <si>
    <t>4922070261</t>
  </si>
  <si>
    <t>1965409</t>
  </si>
  <si>
    <t>4922067045</t>
  </si>
  <si>
    <t>4922070215</t>
  </si>
  <si>
    <t>4922070515</t>
  </si>
  <si>
    <t>4922067082</t>
  </si>
  <si>
    <t>4922071262</t>
  </si>
  <si>
    <t>4922071614</t>
  </si>
  <si>
    <t>4922070611</t>
  </si>
  <si>
    <t>4922067065</t>
  </si>
  <si>
    <t>4922071387</t>
  </si>
  <si>
    <t>4922071343</t>
  </si>
  <si>
    <t>4922067382</t>
  </si>
  <si>
    <t>4922067394</t>
  </si>
  <si>
    <t>4922067049</t>
  </si>
  <si>
    <t>4922067403</t>
  </si>
  <si>
    <t>4922071330</t>
  </si>
  <si>
    <t>4922067416</t>
  </si>
  <si>
    <t>4922070279</t>
  </si>
  <si>
    <t>4922070467</t>
  </si>
  <si>
    <t>4922070709</t>
  </si>
  <si>
    <t>4922070767</t>
  </si>
  <si>
    <t>4922070935</t>
  </si>
  <si>
    <t>4922070335</t>
  </si>
  <si>
    <t>4922070337</t>
  </si>
  <si>
    <t>4922070953</t>
  </si>
  <si>
    <t>4922071240</t>
  </si>
  <si>
    <t>4922067206</t>
  </si>
  <si>
    <t>4922067211</t>
  </si>
  <si>
    <t>4922071233</t>
  </si>
  <si>
    <t>4922071208</t>
  </si>
  <si>
    <t>4922071450</t>
  </si>
  <si>
    <t>4922071501</t>
  </si>
  <si>
    <t>4922071752</t>
  </si>
  <si>
    <t>4922070972</t>
  </si>
  <si>
    <t>4922070774</t>
  </si>
  <si>
    <t>4922071554</t>
  </si>
  <si>
    <t>4922071532</t>
  </si>
  <si>
    <t>4922068024</t>
  </si>
  <si>
    <t>4922069853</t>
  </si>
  <si>
    <t>4922067662</t>
  </si>
  <si>
    <t>4922067632</t>
  </si>
  <si>
    <t>4922067668</t>
  </si>
  <si>
    <t>4922067589</t>
  </si>
  <si>
    <t>4922069914</t>
  </si>
  <si>
    <t>4922067550</t>
  </si>
  <si>
    <t>4922069974</t>
  </si>
  <si>
    <t>4922069729</t>
  </si>
  <si>
    <t>4922069987</t>
  </si>
  <si>
    <t>4922069724</t>
  </si>
  <si>
    <t>4922069709</t>
  </si>
  <si>
    <t>4922067860</t>
  </si>
  <si>
    <t>4922067507</t>
  </si>
  <si>
    <t>4922067479</t>
  </si>
  <si>
    <t>4922070177</t>
  </si>
  <si>
    <t>4922070146</t>
  </si>
  <si>
    <t>4922070122</t>
  </si>
  <si>
    <t>4922067946</t>
  </si>
  <si>
    <t>4922067420</t>
  </si>
  <si>
    <t>4922067432</t>
  </si>
  <si>
    <t>1961449</t>
  </si>
  <si>
    <t>4922061859</t>
  </si>
  <si>
    <t>4922065994</t>
  </si>
  <si>
    <t>4922064085</t>
  </si>
  <si>
    <t>4922064172</t>
  </si>
  <si>
    <t>4922062808</t>
  </si>
  <si>
    <t>4922065199</t>
  </si>
  <si>
    <t>4922061807</t>
  </si>
  <si>
    <t>4922064359</t>
  </si>
  <si>
    <t>4922062135</t>
  </si>
  <si>
    <t>4922064357</t>
  </si>
  <si>
    <t>4922065157</t>
  </si>
  <si>
    <t>4922061764</t>
  </si>
  <si>
    <t>4922064067</t>
  </si>
  <si>
    <t>4922064065</t>
  </si>
  <si>
    <t>4922065516</t>
  </si>
  <si>
    <t>4922066162</t>
  </si>
  <si>
    <t>4922066746</t>
  </si>
  <si>
    <t>4922062396</t>
  </si>
  <si>
    <t>4922061692</t>
  </si>
  <si>
    <t>4922061681</t>
  </si>
  <si>
    <t>4922062896</t>
  </si>
  <si>
    <t>4922064183</t>
  </si>
  <si>
    <t>4922066168</t>
  </si>
  <si>
    <t>4922065399</t>
  </si>
  <si>
    <t>4922061901</t>
  </si>
  <si>
    <t>4922062451</t>
  </si>
  <si>
    <t>4922062461</t>
  </si>
  <si>
    <t>4922062487</t>
  </si>
  <si>
    <t>4922066785</t>
  </si>
  <si>
    <t>4922062498</t>
  </si>
  <si>
    <t>4922062041</t>
  </si>
  <si>
    <t>4922066902</t>
  </si>
  <si>
    <t>4922062440</t>
  </si>
  <si>
    <t>4922065220</t>
  </si>
  <si>
    <t>4922066083</t>
  </si>
  <si>
    <t>4922066606</t>
  </si>
  <si>
    <t>4922066150</t>
  </si>
  <si>
    <t>4922065214</t>
  </si>
  <si>
    <t>4922062545</t>
  </si>
  <si>
    <t>4922064109</t>
  </si>
  <si>
    <t>4922062641</t>
  </si>
  <si>
    <t>4922061955</t>
  </si>
  <si>
    <t>4922066573</t>
  </si>
  <si>
    <t>4922066942</t>
  </si>
  <si>
    <t>4922065530</t>
  </si>
  <si>
    <t>4922064514</t>
  </si>
  <si>
    <t>4922061940</t>
  </si>
  <si>
    <t>4922066841</t>
  </si>
  <si>
    <t>4922061926</t>
  </si>
  <si>
    <t>4922061923</t>
  </si>
  <si>
    <t>4922064098</t>
  </si>
  <si>
    <t>4922064165</t>
  </si>
  <si>
    <t>4922065136</t>
  </si>
  <si>
    <t>4922063745</t>
  </si>
  <si>
    <t>4922066681</t>
  </si>
  <si>
    <t>4922066204</t>
  </si>
  <si>
    <t>4922066209</t>
  </si>
  <si>
    <t>4922066220</t>
  </si>
  <si>
    <t>4922064804</t>
  </si>
  <si>
    <t>4922065633</t>
  </si>
  <si>
    <t>4922063150</t>
  </si>
  <si>
    <t>4922063011</t>
  </si>
  <si>
    <t>4922062239</t>
  </si>
  <si>
    <t>4922061484</t>
  </si>
  <si>
    <t>4922065520</t>
  </si>
  <si>
    <t>4922062307</t>
  </si>
  <si>
    <t>4922064670</t>
  </si>
  <si>
    <t>4922066225</t>
  </si>
  <si>
    <t>4922063129</t>
  </si>
  <si>
    <t>4922063441</t>
  </si>
  <si>
    <t>4922064327</t>
  </si>
  <si>
    <t>4922065653</t>
  </si>
  <si>
    <t>4922062351</t>
  </si>
  <si>
    <t>4922064734</t>
  </si>
  <si>
    <t>4922066335</t>
  </si>
  <si>
    <t>4922063323</t>
  </si>
  <si>
    <t>4922063987</t>
  </si>
  <si>
    <t>4922062903</t>
  </si>
  <si>
    <t>4922064595</t>
  </si>
  <si>
    <t>4922064597</t>
  </si>
  <si>
    <t>4922066430</t>
  </si>
  <si>
    <t>4922061594</t>
  </si>
  <si>
    <t>4922066712</t>
  </si>
  <si>
    <t>4922064822</t>
  </si>
  <si>
    <t>4922065100</t>
  </si>
  <si>
    <t>4922065522</t>
  </si>
  <si>
    <t>4922062917</t>
  </si>
  <si>
    <t>4922061587</t>
  </si>
  <si>
    <t>4922066106</t>
  </si>
  <si>
    <t>4922066190</t>
  </si>
  <si>
    <t>4922060305</t>
  </si>
  <si>
    <t>4922061233</t>
  </si>
  <si>
    <t>4922057551</t>
  </si>
  <si>
    <t>4922060343</t>
  </si>
  <si>
    <t>4922057547</t>
  </si>
  <si>
    <t>4922060661</t>
  </si>
  <si>
    <t>4922057249</t>
  </si>
  <si>
    <t>4922060623</t>
  </si>
  <si>
    <t>4922060285</t>
  </si>
  <si>
    <t>4922060596</t>
  </si>
  <si>
    <t>4922060590</t>
  </si>
  <si>
    <t>4922057118</t>
  </si>
  <si>
    <t>4922059984</t>
  </si>
  <si>
    <t>4922058721</t>
  </si>
  <si>
    <t>4922057693</t>
  </si>
  <si>
    <t>4922059573</t>
  </si>
  <si>
    <t>4922057747</t>
  </si>
  <si>
    <t>4922060999</t>
  </si>
  <si>
    <t>4922060818</t>
  </si>
  <si>
    <t>4922057766</t>
  </si>
  <si>
    <t>4922060816</t>
  </si>
  <si>
    <t>4922057785</t>
  </si>
  <si>
    <t>4922060527</t>
  </si>
  <si>
    <t>4922057787</t>
  </si>
  <si>
    <t>4922061320</t>
  </si>
  <si>
    <t>4922060072</t>
  </si>
  <si>
    <t>4922060798</t>
  </si>
  <si>
    <t>4922057506</t>
  </si>
  <si>
    <t>4922060778</t>
  </si>
  <si>
    <t>4922060767</t>
  </si>
  <si>
    <t>4922061313</t>
  </si>
  <si>
    <t>4922060738</t>
  </si>
  <si>
    <t>4922061084</t>
  </si>
  <si>
    <t>4922059046</t>
  </si>
  <si>
    <t>4922061132</t>
  </si>
  <si>
    <t>4922060576</t>
  </si>
  <si>
    <t>4922059227</t>
  </si>
  <si>
    <t>4922059903</t>
  </si>
  <si>
    <t>26821-1</t>
  </si>
  <si>
    <t>1963908</t>
  </si>
  <si>
    <t>MONANGE FAC GEL LIMP GELTIL 6X120G CR</t>
  </si>
  <si>
    <t>4922068133</t>
  </si>
  <si>
    <t>4922068072</t>
  </si>
  <si>
    <t>4922069232</t>
  </si>
  <si>
    <t>4922069239</t>
  </si>
  <si>
    <t>4922071680</t>
  </si>
  <si>
    <t>4922069929</t>
  </si>
  <si>
    <t>4922069799</t>
  </si>
  <si>
    <t>4922068455</t>
  </si>
  <si>
    <t>4922065169</t>
  </si>
  <si>
    <t>4922066160</t>
  </si>
  <si>
    <t>4922065535</t>
  </si>
  <si>
    <t>4922067012</t>
  </si>
  <si>
    <t>4922066198</t>
  </si>
  <si>
    <t>29726-0</t>
  </si>
  <si>
    <t>1965206</t>
  </si>
  <si>
    <t>MONANGE PACK SH E COND HIDRAT INTENS 6UN</t>
  </si>
  <si>
    <t>4922072862</t>
  </si>
  <si>
    <t>1965210</t>
  </si>
  <si>
    <t>4922072860</t>
  </si>
  <si>
    <t>4922072586</t>
  </si>
  <si>
    <t>4922072742</t>
  </si>
  <si>
    <t>1965558</t>
  </si>
  <si>
    <t>6156C7</t>
  </si>
  <si>
    <t>4922072953</t>
  </si>
  <si>
    <t>4922072818</t>
  </si>
  <si>
    <t>4922072310</t>
  </si>
  <si>
    <t>4922072909</t>
  </si>
  <si>
    <t>4922072596</t>
  </si>
  <si>
    <t>4922072593</t>
  </si>
  <si>
    <t>1965207</t>
  </si>
  <si>
    <t>6155C3</t>
  </si>
  <si>
    <t>4922068969</t>
  </si>
  <si>
    <t>4922069675</t>
  </si>
  <si>
    <t>4922069112</t>
  </si>
  <si>
    <t>1965205</t>
  </si>
  <si>
    <t>6155C2</t>
  </si>
  <si>
    <t>4922069841</t>
  </si>
  <si>
    <t>4922069931</t>
  </si>
  <si>
    <t>4922069787</t>
  </si>
  <si>
    <t>1965204</t>
  </si>
  <si>
    <t>4922067788</t>
  </si>
  <si>
    <t>4922069890</t>
  </si>
  <si>
    <t>4922071058</t>
  </si>
  <si>
    <t>4922067585</t>
  </si>
  <si>
    <t>4922069201</t>
  </si>
  <si>
    <t>4922069493</t>
  </si>
  <si>
    <t>4922069491</t>
  </si>
  <si>
    <t>4922069515</t>
  </si>
  <si>
    <t>4922070120</t>
  </si>
  <si>
    <t>4922069467</t>
  </si>
  <si>
    <t>4922070100</t>
  </si>
  <si>
    <t>4922069067</t>
  </si>
  <si>
    <t>4922068176</t>
  </si>
  <si>
    <t>4922070097</t>
  </si>
  <si>
    <t>4922070086</t>
  </si>
  <si>
    <t>4922068180</t>
  </si>
  <si>
    <t>4922070084</t>
  </si>
  <si>
    <t>4922069070</t>
  </si>
  <si>
    <t>4922069446</t>
  </si>
  <si>
    <t>4922070003</t>
  </si>
  <si>
    <t>4922070071</t>
  </si>
  <si>
    <t>4922068988</t>
  </si>
  <si>
    <t>4922067216</t>
  </si>
  <si>
    <t>1965208</t>
  </si>
  <si>
    <t>4922063529</t>
  </si>
  <si>
    <t>4922065256</t>
  </si>
  <si>
    <t>4922064746</t>
  </si>
  <si>
    <t>4922064700</t>
  </si>
  <si>
    <t>4922063969</t>
  </si>
  <si>
    <t>4922065045</t>
  </si>
  <si>
    <t>4922063610</t>
  </si>
  <si>
    <t>4922063325</t>
  </si>
  <si>
    <t>4922064722</t>
  </si>
  <si>
    <t>1965116</t>
  </si>
  <si>
    <t>4922069033</t>
  </si>
  <si>
    <t>1965115</t>
  </si>
  <si>
    <t>4922068742</t>
  </si>
  <si>
    <t>4922067552</t>
  </si>
  <si>
    <t>4922068810</t>
  </si>
  <si>
    <t>4922068924</t>
  </si>
  <si>
    <t>4922068915</t>
  </si>
  <si>
    <t>4922068195</t>
  </si>
  <si>
    <t>4922067222</t>
  </si>
  <si>
    <t>4922067975</t>
  </si>
  <si>
    <t>4922067629</t>
  </si>
  <si>
    <t>1965191</t>
  </si>
  <si>
    <t>4922062490</t>
  </si>
  <si>
    <t>4922062442</t>
  </si>
  <si>
    <t>4922065252</t>
  </si>
  <si>
    <t>1965189</t>
  </si>
  <si>
    <t>4922062409</t>
  </si>
  <si>
    <t>4922062407</t>
  </si>
  <si>
    <t>4922064776</t>
  </si>
  <si>
    <t>4922066313</t>
  </si>
  <si>
    <t>4922063240</t>
  </si>
  <si>
    <t>1965192</t>
  </si>
  <si>
    <t>6153C5</t>
  </si>
  <si>
    <t>4922061421</t>
  </si>
  <si>
    <t>4922063283</t>
  </si>
  <si>
    <t>4922063290</t>
  </si>
  <si>
    <t>4922063342</t>
  </si>
  <si>
    <t>4922063349</t>
  </si>
  <si>
    <t>4922063356</t>
  </si>
  <si>
    <t>4922063421</t>
  </si>
  <si>
    <t>4922064688</t>
  </si>
  <si>
    <t>4922066266</t>
  </si>
  <si>
    <t>4922063506</t>
  </si>
  <si>
    <t>4922063526</t>
  </si>
  <si>
    <t>4922064618</t>
  </si>
  <si>
    <t>4922064608</t>
  </si>
  <si>
    <t>4922064972</t>
  </si>
  <si>
    <t>4922063955</t>
  </si>
  <si>
    <t>4922064543</t>
  </si>
  <si>
    <t>4922063930</t>
  </si>
  <si>
    <t>4922063922</t>
  </si>
  <si>
    <t>4922063856</t>
  </si>
  <si>
    <t>4922056556</t>
  </si>
  <si>
    <t>1965034</t>
  </si>
  <si>
    <t>6153C4</t>
  </si>
  <si>
    <t>4922057637</t>
  </si>
  <si>
    <t>1965194</t>
  </si>
  <si>
    <t>6153C6</t>
  </si>
  <si>
    <t>4922059888</t>
  </si>
  <si>
    <t>4922059185</t>
  </si>
  <si>
    <t>4922058859</t>
  </si>
  <si>
    <t>4922056629</t>
  </si>
  <si>
    <t>4922057794</t>
  </si>
  <si>
    <t>4922058100</t>
  </si>
  <si>
    <t>4922057952</t>
  </si>
  <si>
    <t>4922057954</t>
  </si>
  <si>
    <t>4922057587</t>
  </si>
  <si>
    <t>4922058043</t>
  </si>
  <si>
    <t>4922057676</t>
  </si>
  <si>
    <t>4922059957</t>
  </si>
  <si>
    <t>4922058151</t>
  </si>
  <si>
    <t>4922057680</t>
  </si>
  <si>
    <t>4922058046</t>
  </si>
  <si>
    <t>4922059447</t>
  </si>
  <si>
    <t>4922057557</t>
  </si>
  <si>
    <t>4922057571</t>
  </si>
  <si>
    <t>1963910</t>
  </si>
  <si>
    <t>4922067696</t>
  </si>
  <si>
    <t>4922066981</t>
  </si>
  <si>
    <t>4922067594</t>
  </si>
  <si>
    <t>4922068033</t>
  </si>
  <si>
    <t>4922067272</t>
  </si>
  <si>
    <t>4922068170</t>
  </si>
  <si>
    <t>4922067028</t>
  </si>
  <si>
    <t>4922067885</t>
  </si>
  <si>
    <t>4922067988</t>
  </si>
  <si>
    <t>4922067414</t>
  </si>
  <si>
    <t>1963912</t>
  </si>
  <si>
    <t>4922061905</t>
  </si>
  <si>
    <t>1963913</t>
  </si>
  <si>
    <t>4922065308</t>
  </si>
  <si>
    <t>4922066428</t>
  </si>
  <si>
    <t>4922066247</t>
  </si>
  <si>
    <t>4922064151</t>
  </si>
  <si>
    <t>4922065551</t>
  </si>
  <si>
    <t>4922061546</t>
  </si>
  <si>
    <t>4922065099</t>
  </si>
  <si>
    <t>4922066911</t>
  </si>
  <si>
    <t>4922066923</t>
  </si>
  <si>
    <t>4922066358</t>
  </si>
  <si>
    <t>4922064100</t>
  </si>
  <si>
    <t>4922064105</t>
  </si>
  <si>
    <t>4922065085</t>
  </si>
  <si>
    <t>4922061944</t>
  </si>
  <si>
    <t>4922066116</t>
  </si>
  <si>
    <t>4922066714</t>
  </si>
  <si>
    <t>4922063213</t>
  </si>
  <si>
    <t>4922064824</t>
  </si>
  <si>
    <t>4922066283</t>
  </si>
  <si>
    <t>4922062229</t>
  </si>
  <si>
    <t>4922064046</t>
  </si>
  <si>
    <t>4922063900</t>
  </si>
  <si>
    <t>4922066262</t>
  </si>
  <si>
    <t>4922061571</t>
  </si>
  <si>
    <t>4922065470</t>
  </si>
  <si>
    <t>4922063787</t>
  </si>
  <si>
    <t>4922064082</t>
  </si>
  <si>
    <t>4922061468</t>
  </si>
  <si>
    <t>4922066655</t>
  </si>
  <si>
    <t>4922061795</t>
  </si>
  <si>
    <t>4922061455</t>
  </si>
  <si>
    <t>4922062387</t>
  </si>
  <si>
    <t>4922056933</t>
  </si>
  <si>
    <t>4922056943</t>
  </si>
  <si>
    <t>4922058851</t>
  </si>
  <si>
    <t>4922058900</t>
  </si>
  <si>
    <t>4922060902</t>
  </si>
  <si>
    <t>4922060786</t>
  </si>
  <si>
    <t>4922057603</t>
  </si>
  <si>
    <t>4922061038</t>
  </si>
  <si>
    <t>4922059458</t>
  </si>
  <si>
    <t>4922057516</t>
  </si>
  <si>
    <t>4922057514</t>
  </si>
  <si>
    <t>4922061129</t>
  </si>
  <si>
    <t>4922061138</t>
  </si>
  <si>
    <t>4922057219</t>
  </si>
  <si>
    <t>4922059275</t>
  </si>
  <si>
    <t>4922057553</t>
  </si>
  <si>
    <t>4922060360</t>
  </si>
  <si>
    <t>4922057944</t>
  </si>
  <si>
    <t>4922059952</t>
  </si>
  <si>
    <t>4922060648</t>
  </si>
  <si>
    <t>4922060655</t>
  </si>
  <si>
    <t>4922059945</t>
  </si>
  <si>
    <t>4922060341</t>
  </si>
  <si>
    <t>4922058064</t>
  </si>
  <si>
    <t>4922057789</t>
  </si>
  <si>
    <t>26029-1</t>
  </si>
  <si>
    <t>1963291</t>
  </si>
  <si>
    <t>6156C2</t>
  </si>
  <si>
    <t>MONANGE SAB CFI LIQ REF FL LAV06X400MLPR</t>
  </si>
  <si>
    <t>4922073455</t>
  </si>
  <si>
    <t>4922072702</t>
  </si>
  <si>
    <t>1963290</t>
  </si>
  <si>
    <t>4922072044</t>
  </si>
  <si>
    <t>4922072276</t>
  </si>
  <si>
    <t>4922072792</t>
  </si>
  <si>
    <t>4922072292</t>
  </si>
  <si>
    <t>4922072479</t>
  </si>
  <si>
    <t>4922072423</t>
  </si>
  <si>
    <t>4922072408</t>
  </si>
  <si>
    <t>4922069507</t>
  </si>
  <si>
    <t>4922071251</t>
  </si>
  <si>
    <t>4922070328</t>
  </si>
  <si>
    <t>4922071426</t>
  </si>
  <si>
    <t>4922070012</t>
  </si>
  <si>
    <t>4922070010</t>
  </si>
  <si>
    <t>4922071567</t>
  </si>
  <si>
    <t>4922070970</t>
  </si>
  <si>
    <t>4922071869</t>
  </si>
  <si>
    <t>4922069718</t>
  </si>
  <si>
    <t>4922071827</t>
  </si>
  <si>
    <t>4922069727</t>
  </si>
  <si>
    <t>4922070948</t>
  </si>
  <si>
    <t>4922069324</t>
  </si>
  <si>
    <t>24046-2</t>
  </si>
  <si>
    <t>1961403</t>
  </si>
  <si>
    <t>MONANGE SH DETOXTERAPIA 12X325ML</t>
  </si>
  <si>
    <t>4922067430</t>
  </si>
  <si>
    <t>4922067583</t>
  </si>
  <si>
    <t>4922067534</t>
  </si>
  <si>
    <t>4922067425</t>
  </si>
  <si>
    <t>4922067538</t>
  </si>
  <si>
    <t>4922067545</t>
  </si>
  <si>
    <t>4922067530</t>
  </si>
  <si>
    <t>4922067889</t>
  </si>
  <si>
    <t>4922067878</t>
  </si>
  <si>
    <t>4922067876</t>
  </si>
  <si>
    <t>4922067868</t>
  </si>
  <si>
    <t>4922067944</t>
  </si>
  <si>
    <t>4922066987</t>
  </si>
  <si>
    <t>4922067991</t>
  </si>
  <si>
    <t>4922067995</t>
  </si>
  <si>
    <t>4922068038</t>
  </si>
  <si>
    <t>4922067061</t>
  </si>
  <si>
    <t>4922067080</t>
  </si>
  <si>
    <t>1961399</t>
  </si>
  <si>
    <t>4922067093</t>
  </si>
  <si>
    <t>4922068085</t>
  </si>
  <si>
    <t>4922067830</t>
  </si>
  <si>
    <t>4922067151</t>
  </si>
  <si>
    <t>4922067186</t>
  </si>
  <si>
    <t>4922067799</t>
  </si>
  <si>
    <t>4922067230</t>
  </si>
  <si>
    <t>4922067711</t>
  </si>
  <si>
    <t>4922068182</t>
  </si>
  <si>
    <t>4922067301</t>
  </si>
  <si>
    <t>4922067333</t>
  </si>
  <si>
    <t>4922067335</t>
  </si>
  <si>
    <t>4922067636</t>
  </si>
  <si>
    <t>4922066849</t>
  </si>
  <si>
    <t>4922067372</t>
  </si>
  <si>
    <t>4922064809</t>
  </si>
  <si>
    <t>4922064977</t>
  </si>
  <si>
    <t>4922065697</t>
  </si>
  <si>
    <t>4922065553</t>
  </si>
  <si>
    <t>4922065095</t>
  </si>
  <si>
    <t>4922065540</t>
  </si>
  <si>
    <t>4922065141</t>
  </si>
  <si>
    <t>4922065176</t>
  </si>
  <si>
    <t>4922065182</t>
  </si>
  <si>
    <t>4922065204</t>
  </si>
  <si>
    <t>4922065210</t>
  </si>
  <si>
    <t>4922065533</t>
  </si>
  <si>
    <t>4922065247</t>
  </si>
  <si>
    <t>4922065250</t>
  </si>
  <si>
    <t>4922065273</t>
  </si>
  <si>
    <t>4922065291</t>
  </si>
  <si>
    <t>4922065462</t>
  </si>
  <si>
    <t>4922065500</t>
  </si>
  <si>
    <t>4922065524</t>
  </si>
  <si>
    <t>4922064759</t>
  </si>
  <si>
    <t>4922064581</t>
  </si>
  <si>
    <t>4922064579</t>
  </si>
  <si>
    <t>4922065996</t>
  </si>
  <si>
    <t>4922064517</t>
  </si>
  <si>
    <t>4922066045</t>
  </si>
  <si>
    <t>4922064120</t>
  </si>
  <si>
    <t>4922064128</t>
  </si>
  <si>
    <t>4922064435</t>
  </si>
  <si>
    <t>4922064422</t>
  </si>
  <si>
    <t>4922066081</t>
  </si>
  <si>
    <t>4922064385</t>
  </si>
  <si>
    <t>4922064143</t>
  </si>
  <si>
    <t>4922064161</t>
  </si>
  <si>
    <t>4922066091</t>
  </si>
  <si>
    <t>4922066156</t>
  </si>
  <si>
    <t>4922066110</t>
  </si>
  <si>
    <t>4922066154</t>
  </si>
  <si>
    <t>4922066121</t>
  </si>
  <si>
    <t>4922066141</t>
  </si>
  <si>
    <t>4922061916</t>
  </si>
  <si>
    <t>4922062817</t>
  </si>
  <si>
    <t>4922062824</t>
  </si>
  <si>
    <t>4922062103</t>
  </si>
  <si>
    <t>4922062886</t>
  </si>
  <si>
    <t>4922061903</t>
  </si>
  <si>
    <t>4922063159</t>
  </si>
  <si>
    <t>4922063145</t>
  </si>
  <si>
    <t>4922063932</t>
  </si>
  <si>
    <t>4922061835</t>
  </si>
  <si>
    <t>4922066173</t>
  </si>
  <si>
    <t>4922062347</t>
  </si>
  <si>
    <t>4922062909</t>
  </si>
  <si>
    <t>4922062319</t>
  </si>
  <si>
    <t>4922066829</t>
  </si>
  <si>
    <t>4922063065</t>
  </si>
  <si>
    <t>4922066703</t>
  </si>
  <si>
    <t>4922066789</t>
  </si>
  <si>
    <t>4922062192</t>
  </si>
  <si>
    <t>4922066412</t>
  </si>
  <si>
    <t>4922062941</t>
  </si>
  <si>
    <t>4922066414</t>
  </si>
  <si>
    <t>4922066773</t>
  </si>
  <si>
    <t>4922061508</t>
  </si>
  <si>
    <t>4922066753</t>
  </si>
  <si>
    <t>4922062212</t>
  </si>
  <si>
    <t>4922066222</t>
  </si>
  <si>
    <t>4922062290</t>
  </si>
  <si>
    <t>4922062288</t>
  </si>
  <si>
    <t>4922062251</t>
  </si>
  <si>
    <t>4922061743</t>
  </si>
  <si>
    <t>4922066245</t>
  </si>
  <si>
    <t>4922061734</t>
  </si>
  <si>
    <t>4922063533</t>
  </si>
  <si>
    <t>4922061720</t>
  </si>
  <si>
    <t>4922062670</t>
  </si>
  <si>
    <t>4922063327</t>
  </si>
  <si>
    <t>4922062012</t>
  </si>
  <si>
    <t>4922062656</t>
  </si>
  <si>
    <t>4922063330</t>
  </si>
  <si>
    <t>4922061993</t>
  </si>
  <si>
    <t>4922062537</t>
  </si>
  <si>
    <t>4922061990</t>
  </si>
  <si>
    <t>4922062516</t>
  </si>
  <si>
    <t>4922066608</t>
  </si>
  <si>
    <t>4922061972</t>
  </si>
  <si>
    <t>4922062483</t>
  </si>
  <si>
    <t>4922062444</t>
  </si>
  <si>
    <t>4922066893</t>
  </si>
  <si>
    <t>4922061942</t>
  </si>
  <si>
    <t>4922064026</t>
  </si>
  <si>
    <t>4922063242</t>
  </si>
  <si>
    <t>4922066642</t>
  </si>
  <si>
    <t>4922062101</t>
  </si>
  <si>
    <t>4922064001</t>
  </si>
  <si>
    <t>4922062414</t>
  </si>
  <si>
    <t>4922064003</t>
  </si>
  <si>
    <t>4922063951</t>
  </si>
  <si>
    <t>4922061921</t>
  </si>
  <si>
    <t>4922062422</t>
  </si>
  <si>
    <t>4922066951</t>
  </si>
  <si>
    <t>4922063953</t>
  </si>
  <si>
    <t>4922064005</t>
  </si>
  <si>
    <t>4922062410</t>
  </si>
  <si>
    <t>4922066657</t>
  </si>
  <si>
    <t>1965408</t>
  </si>
  <si>
    <t>4922059281</t>
  </si>
  <si>
    <t>4922056922</t>
  </si>
  <si>
    <t>4922059768</t>
  </si>
  <si>
    <t>4922058712</t>
  </si>
  <si>
    <t>4922057591</t>
  </si>
  <si>
    <t>4922056916</t>
  </si>
  <si>
    <t>4922056949</t>
  </si>
  <si>
    <t>4922060521</t>
  </si>
  <si>
    <t>4922057743</t>
  </si>
  <si>
    <t>4922057923</t>
  </si>
  <si>
    <t>4922057665</t>
  </si>
  <si>
    <t>4922057962</t>
  </si>
  <si>
    <t>4922056805</t>
  </si>
  <si>
    <t>4922060113</t>
  </si>
  <si>
    <t>4922057589</t>
  </si>
  <si>
    <t>4922059950</t>
  </si>
  <si>
    <t>4922056781</t>
  </si>
  <si>
    <t>4922057796</t>
  </si>
  <si>
    <t>4922058159</t>
  </si>
  <si>
    <t>4922057851</t>
  </si>
  <si>
    <t>4922058169</t>
  </si>
  <si>
    <t>4922057689</t>
  </si>
  <si>
    <t>4922059220</t>
  </si>
  <si>
    <t>4922060377</t>
  </si>
  <si>
    <t>4922059020</t>
  </si>
  <si>
    <t>4922057942</t>
  </si>
  <si>
    <t>4922056716</t>
  </si>
  <si>
    <t>4922060308</t>
  </si>
  <si>
    <t>4922060717</t>
  </si>
  <si>
    <t>4922059356</t>
  </si>
  <si>
    <t>4922058084</t>
  </si>
  <si>
    <t>4922060721</t>
  </si>
  <si>
    <t>4922059169</t>
  </si>
  <si>
    <t>4922059255</t>
  </si>
  <si>
    <t>4922060723</t>
  </si>
  <si>
    <t>4922060102</t>
  </si>
  <si>
    <t>4922057613</t>
  </si>
  <si>
    <t>4922060670</t>
  </si>
  <si>
    <t>4922058114</t>
  </si>
  <si>
    <t>4922060587</t>
  </si>
  <si>
    <t>4922058928</t>
  </si>
  <si>
    <t>4922059187</t>
  </si>
  <si>
    <t>4922057203</t>
  </si>
  <si>
    <t>4922056979</t>
  </si>
  <si>
    <t>26838-0</t>
  </si>
  <si>
    <t>1963124</t>
  </si>
  <si>
    <t>NUTRI ENRICH CONDICIONADOR 1000ML MC</t>
  </si>
  <si>
    <t>4922071949</t>
  </si>
  <si>
    <t>1963125</t>
  </si>
  <si>
    <t>4922072777</t>
  </si>
  <si>
    <t>4922071925</t>
  </si>
  <si>
    <t>4922072749</t>
  </si>
  <si>
    <t>4922072801</t>
  </si>
  <si>
    <t>4922071903</t>
  </si>
  <si>
    <t>4922072807</t>
  </si>
  <si>
    <t>4922072747</t>
  </si>
  <si>
    <t>4922071901</t>
  </si>
  <si>
    <t>4922072046</t>
  </si>
  <si>
    <t>4922072062</t>
  </si>
  <si>
    <t>4922071898</t>
  </si>
  <si>
    <t>4922072871</t>
  </si>
  <si>
    <t>4922072491</t>
  </si>
  <si>
    <t>4922072399</t>
  </si>
  <si>
    <t>4922072425</t>
  </si>
  <si>
    <t>4922072571</t>
  </si>
  <si>
    <t>4922072560</t>
  </si>
  <si>
    <t>4922071385</t>
  </si>
  <si>
    <t>4922071287</t>
  </si>
  <si>
    <t>4922068623</t>
  </si>
  <si>
    <t>4922067634</t>
  </si>
  <si>
    <t>4922069411</t>
  </si>
  <si>
    <t>4922069810</t>
  </si>
  <si>
    <t>4922071200</t>
  </si>
  <si>
    <t>4922071190</t>
  </si>
  <si>
    <t>4922067645</t>
  </si>
  <si>
    <t>4922069076</t>
  </si>
  <si>
    <t>4922069100</t>
  </si>
  <si>
    <t>4922068596</t>
  </si>
  <si>
    <t>4922071123</t>
  </si>
  <si>
    <t>4922069386</t>
  </si>
  <si>
    <t>4922069801</t>
  </si>
  <si>
    <t>4922067687</t>
  </si>
  <si>
    <t>4922067691</t>
  </si>
  <si>
    <t>4922071100</t>
  </si>
  <si>
    <t>4922071099</t>
  </si>
  <si>
    <t>4922071094</t>
  </si>
  <si>
    <t>4922071075</t>
  </si>
  <si>
    <t>4922070453</t>
  </si>
  <si>
    <t>4922067707</t>
  </si>
  <si>
    <t>4922071051</t>
  </si>
  <si>
    <t>4922070106</t>
  </si>
  <si>
    <t>4922069106</t>
  </si>
  <si>
    <t>4922069434</t>
  </si>
  <si>
    <t>4922070079</t>
  </si>
  <si>
    <t>4922068586</t>
  </si>
  <si>
    <t>4922070197</t>
  </si>
  <si>
    <t>4922069378</t>
  </si>
  <si>
    <t>4922069017</t>
  </si>
  <si>
    <t>4922067587</t>
  </si>
  <si>
    <t>4922067579</t>
  </si>
  <si>
    <t>4922067577</t>
  </si>
  <si>
    <t>4922067529</t>
  </si>
  <si>
    <t>4922069137</t>
  </si>
  <si>
    <t>4922064616</t>
  </si>
  <si>
    <t>4922062936</t>
  </si>
  <si>
    <t>4922066338</t>
  </si>
  <si>
    <t>4922066289</t>
  </si>
  <si>
    <t>4922063597</t>
  </si>
  <si>
    <t>4922064938</t>
  </si>
  <si>
    <t>4922065746</t>
  </si>
  <si>
    <t>4922063416</t>
  </si>
  <si>
    <t>4922063478</t>
  </si>
  <si>
    <t>4922065941</t>
  </si>
  <si>
    <t>4922065034</t>
  </si>
  <si>
    <t>4922063796</t>
  </si>
  <si>
    <t>4922065064</t>
  </si>
  <si>
    <t>4922063864</t>
  </si>
  <si>
    <t>4922063913</t>
  </si>
  <si>
    <t>4922065195</t>
  </si>
  <si>
    <t>4922064309</t>
  </si>
  <si>
    <t>4922065495</t>
  </si>
  <si>
    <t>4922065370</t>
  </si>
  <si>
    <t>4922065367</t>
  </si>
  <si>
    <t>4922065365</t>
  </si>
  <si>
    <t>4922065714</t>
  </si>
  <si>
    <t>4922064349</t>
  </si>
  <si>
    <t>4922064206</t>
  </si>
  <si>
    <t>4922064196</t>
  </si>
  <si>
    <t>4922063281</t>
  </si>
  <si>
    <t>4922064301</t>
  </si>
  <si>
    <t>4922065721</t>
  </si>
  <si>
    <t>4922057501</t>
  </si>
  <si>
    <t>4922057956</t>
  </si>
  <si>
    <t>4922057196</t>
  </si>
  <si>
    <t>4922057061</t>
  </si>
  <si>
    <t>4922056884</t>
  </si>
  <si>
    <t>4922056808</t>
  </si>
  <si>
    <t>4922056802</t>
  </si>
  <si>
    <t>4922057745</t>
  </si>
  <si>
    <t>4922056797</t>
  </si>
  <si>
    <t>4922056779</t>
  </si>
  <si>
    <t>4922057984</t>
  </si>
  <si>
    <t>4922057617</t>
  </si>
  <si>
    <t>18000-4</t>
  </si>
  <si>
    <t>1961442</t>
  </si>
  <si>
    <t>PAIXAO DEO LOCAO IRRES FLOR LIS 12X400ML</t>
  </si>
  <si>
    <t>4922069856</t>
  </si>
  <si>
    <t>4922070410</t>
  </si>
  <si>
    <t>4922071220</t>
  </si>
  <si>
    <t>1961445</t>
  </si>
  <si>
    <t>4922070701</t>
  </si>
  <si>
    <t>4922070343</t>
  </si>
  <si>
    <t>4922069871</t>
  </si>
  <si>
    <t>4922069074</t>
  </si>
  <si>
    <t>4922070933</t>
  </si>
  <si>
    <t>4922070370</t>
  </si>
  <si>
    <t>4922069908</t>
  </si>
  <si>
    <t>4922068834</t>
  </si>
  <si>
    <t>4922068852</t>
  </si>
  <si>
    <t>4922070707</t>
  </si>
  <si>
    <t>4922070179</t>
  </si>
  <si>
    <t>4922068580</t>
  </si>
  <si>
    <t>4922070170</t>
  </si>
  <si>
    <t>4922068984</t>
  </si>
  <si>
    <t>4922070124</t>
  </si>
  <si>
    <t>4922071219</t>
  </si>
  <si>
    <t>4922070804</t>
  </si>
  <si>
    <t>4922069147</t>
  </si>
  <si>
    <t>4922068804</t>
  </si>
  <si>
    <t>4922071187</t>
  </si>
  <si>
    <t>4922070088</t>
  </si>
  <si>
    <t>4922069195</t>
  </si>
  <si>
    <t>4922070558</t>
  </si>
  <si>
    <t>4922070536</t>
  </si>
  <si>
    <t>4922068292</t>
  </si>
  <si>
    <t>4922069733</t>
  </si>
  <si>
    <t>4922069769</t>
  </si>
  <si>
    <t>4922071334</t>
  </si>
  <si>
    <t>4922068319</t>
  </si>
  <si>
    <t>4922068367</t>
  </si>
  <si>
    <t>4922068238</t>
  </si>
  <si>
    <t>4922069656</t>
  </si>
  <si>
    <t>4922069652</t>
  </si>
  <si>
    <t>4922071283</t>
  </si>
  <si>
    <t>4922068411</t>
  </si>
  <si>
    <t>4922069326</t>
  </si>
  <si>
    <t>4922069624</t>
  </si>
  <si>
    <t>4922071255</t>
  </si>
  <si>
    <t>4922068992</t>
  </si>
  <si>
    <t>4922070939</t>
  </si>
  <si>
    <t>4922071389</t>
  </si>
  <si>
    <t>4922069803</t>
  </si>
  <si>
    <t>4922068207</t>
  </si>
  <si>
    <t>4922069582</t>
  </si>
  <si>
    <t>4922069805</t>
  </si>
  <si>
    <t>4922071332</t>
  </si>
  <si>
    <t>4922071559</t>
  </si>
  <si>
    <t>4922071435</t>
  </si>
  <si>
    <t>4922070976</t>
  </si>
  <si>
    <t>4922065234</t>
  </si>
  <si>
    <t>4922065224</t>
  </si>
  <si>
    <t>1961440</t>
  </si>
  <si>
    <t>4922063909</t>
  </si>
  <si>
    <t>4922065474</t>
  </si>
  <si>
    <t>4922063886</t>
  </si>
  <si>
    <t>4922064633</t>
  </si>
  <si>
    <t>4922062929</t>
  </si>
  <si>
    <t>4922066366</t>
  </si>
  <si>
    <t>4922064707</t>
  </si>
  <si>
    <t>4922066518</t>
  </si>
  <si>
    <t>4922064754</t>
  </si>
  <si>
    <t>4922065249</t>
  </si>
  <si>
    <t>4922063747</t>
  </si>
  <si>
    <t>4922066193</t>
  </si>
  <si>
    <t>4922066195</t>
  </si>
  <si>
    <t>4922065254</t>
  </si>
  <si>
    <t>4922066690</t>
  </si>
  <si>
    <t>4922066836</t>
  </si>
  <si>
    <t>4922066687</t>
  </si>
  <si>
    <t>4922063306</t>
  </si>
  <si>
    <t>4922063154</t>
  </si>
  <si>
    <t>4922066465</t>
  </si>
  <si>
    <t>4922066845</t>
  </si>
  <si>
    <t>4922066234</t>
  </si>
  <si>
    <t>4922063565</t>
  </si>
  <si>
    <t>4922065661</t>
  </si>
  <si>
    <t>4922065519</t>
  </si>
  <si>
    <t>4922063521</t>
  </si>
  <si>
    <t>4922066563</t>
  </si>
  <si>
    <t>4922066148</t>
  </si>
  <si>
    <t>4922062485</t>
  </si>
  <si>
    <t>4922064217</t>
  </si>
  <si>
    <t>4922066771</t>
  </si>
  <si>
    <t>4922065569</t>
  </si>
  <si>
    <t>4922065411</t>
  </si>
  <si>
    <t>4922064124</t>
  </si>
  <si>
    <t>4922065393</t>
  </si>
  <si>
    <t>4922062779</t>
  </si>
  <si>
    <t>4922063384</t>
  </si>
  <si>
    <t>4922064112</t>
  </si>
  <si>
    <t>4922066118</t>
  </si>
  <si>
    <t>4922066635</t>
  </si>
  <si>
    <t>4922062652</t>
  </si>
  <si>
    <t>4922062448</t>
  </si>
  <si>
    <t>4922066093</t>
  </si>
  <si>
    <t>4922064365</t>
  </si>
  <si>
    <t>4922065306</t>
  </si>
  <si>
    <t>4922062748</t>
  </si>
  <si>
    <t>4922066087</t>
  </si>
  <si>
    <t>4922063977</t>
  </si>
  <si>
    <t>4922064559</t>
  </si>
  <si>
    <t>4922064557</t>
  </si>
  <si>
    <t>4922063494</t>
  </si>
  <si>
    <t>4922065998</t>
  </si>
  <si>
    <t>4922065464</t>
  </si>
  <si>
    <t>4922064505</t>
  </si>
  <si>
    <t>4922066944</t>
  </si>
  <si>
    <t>4922062811</t>
  </si>
  <si>
    <t>4922065415</t>
  </si>
  <si>
    <t>4922064030</t>
  </si>
  <si>
    <t>4922062974</t>
  </si>
  <si>
    <t>4922066054</t>
  </si>
  <si>
    <t>4922065303</t>
  </si>
  <si>
    <t>4922063192</t>
  </si>
  <si>
    <t>4922064078</t>
  </si>
  <si>
    <t>4922066085</t>
  </si>
  <si>
    <t>4922065130</t>
  </si>
  <si>
    <t>4922064389</t>
  </si>
  <si>
    <t>4922058122</t>
  </si>
  <si>
    <t>4922058184</t>
  </si>
  <si>
    <t>4922058710</t>
  </si>
  <si>
    <t>4922059581</t>
  </si>
  <si>
    <t>4922059585</t>
  </si>
  <si>
    <t>4922059764</t>
  </si>
  <si>
    <t>4922059874</t>
  </si>
  <si>
    <t>4922059915</t>
  </si>
  <si>
    <t>4922060065</t>
  </si>
  <si>
    <t>4922060211</t>
  </si>
  <si>
    <t>4922060263</t>
  </si>
  <si>
    <t>4922060322</t>
  </si>
  <si>
    <t>4922060523</t>
  </si>
  <si>
    <t>4922060525</t>
  </si>
  <si>
    <t>4922060529</t>
  </si>
  <si>
    <t>4922060564</t>
  </si>
  <si>
    <t>4922060601</t>
  </si>
  <si>
    <t>4922060642</t>
  </si>
  <si>
    <t>4922060725</t>
  </si>
  <si>
    <t>4922060736</t>
  </si>
  <si>
    <t>4922060832</t>
  </si>
  <si>
    <t>4922060846</t>
  </si>
  <si>
    <t>4922060856</t>
  </si>
  <si>
    <t>4922060925</t>
  </si>
  <si>
    <t>4922060940</t>
  </si>
  <si>
    <t>4922061008</t>
  </si>
  <si>
    <t>4922059312</t>
  </si>
  <si>
    <t>4922061043</t>
  </si>
  <si>
    <t>4922061082</t>
  </si>
  <si>
    <t>4922059251</t>
  </si>
  <si>
    <t>4922059196</t>
  </si>
  <si>
    <t>4922059167</t>
  </si>
  <si>
    <t>4922061224</t>
  </si>
  <si>
    <t>4922061303</t>
  </si>
  <si>
    <t>4922061315</t>
  </si>
  <si>
    <t>4922057958</t>
  </si>
  <si>
    <t>4922058941</t>
  </si>
  <si>
    <t>4922058918</t>
  </si>
  <si>
    <t>4922058595</t>
  </si>
  <si>
    <t>4922056772</t>
  </si>
  <si>
    <t>25103-0</t>
  </si>
  <si>
    <t>1964309</t>
  </si>
  <si>
    <t>PAIXAO DEO OLEO FRAMBOESA NEGR 24X100ML</t>
  </si>
  <si>
    <t>4922073336</t>
  </si>
  <si>
    <t>4922073440</t>
  </si>
  <si>
    <t>4922072876</t>
  </si>
  <si>
    <t>4922071993</t>
  </si>
  <si>
    <t>4922072006</t>
  </si>
  <si>
    <t>4922072636</t>
  </si>
  <si>
    <t>4922072821</t>
  </si>
  <si>
    <t>4922072054</t>
  </si>
  <si>
    <t>4922072789</t>
  </si>
  <si>
    <t>4922072411</t>
  </si>
  <si>
    <t>4922071738</t>
  </si>
  <si>
    <t>4922071690</t>
  </si>
  <si>
    <t>4922070527</t>
  </si>
  <si>
    <t>4922070208</t>
  </si>
  <si>
    <t>4922071575</t>
  </si>
  <si>
    <t>4922070193</t>
  </si>
  <si>
    <t>4922070663</t>
  </si>
  <si>
    <t>4922070756</t>
  </si>
  <si>
    <t>17066-2</t>
  </si>
  <si>
    <t>1962969</t>
  </si>
  <si>
    <t>RASTRO DES VOLPI SPRAY 12X90ML</t>
  </si>
  <si>
    <t>4922063179</t>
  </si>
  <si>
    <t>4922062676</t>
  </si>
  <si>
    <t>4922063124</t>
  </si>
  <si>
    <t>4922058398</t>
  </si>
  <si>
    <t>4922061110</t>
  </si>
  <si>
    <t>4922061193</t>
  </si>
  <si>
    <t>4922059351</t>
  </si>
  <si>
    <t>4922058639</t>
  </si>
  <si>
    <t>4922061254</t>
  </si>
  <si>
    <t>4922061033</t>
  </si>
  <si>
    <t>4922057778</t>
  </si>
  <si>
    <t>4922058716</t>
  </si>
  <si>
    <t>4922057611</t>
  </si>
  <si>
    <t>4922059935</t>
  </si>
  <si>
    <t>4922058723</t>
  </si>
  <si>
    <t>4922060109</t>
  </si>
  <si>
    <t>4922059381</t>
  </si>
  <si>
    <t>4922058745</t>
  </si>
  <si>
    <t>4922060287</t>
  </si>
  <si>
    <t>4922058962</t>
  </si>
  <si>
    <t>4922056718</t>
  </si>
  <si>
    <t>4922060592</t>
  </si>
  <si>
    <t>4922059423</t>
  </si>
  <si>
    <t>4922056880</t>
  </si>
  <si>
    <t>4922058846</t>
  </si>
  <si>
    <t>4922059431</t>
  </si>
  <si>
    <t>4922058759</t>
  </si>
  <si>
    <t>4922056957</t>
  </si>
  <si>
    <t>4922058714</t>
  </si>
  <si>
    <t>4922069935</t>
  </si>
  <si>
    <t>4922068101</t>
  </si>
  <si>
    <t>4922067739</t>
  </si>
  <si>
    <t>4922070142</t>
  </si>
  <si>
    <t>4922068590</t>
  </si>
  <si>
    <t>4922069474</t>
  </si>
  <si>
    <t>4922062139</t>
  </si>
  <si>
    <t>4922064845</t>
  </si>
  <si>
    <t>4922066036</t>
  </si>
  <si>
    <t>4922064852</t>
  </si>
  <si>
    <t>4922063082</t>
  </si>
  <si>
    <t>4922058966</t>
  </si>
  <si>
    <t>4922058090</t>
  </si>
  <si>
    <t>1963533</t>
  </si>
  <si>
    <t>4922071978</t>
  </si>
  <si>
    <t>4922072759</t>
  </si>
  <si>
    <t>4922071806</t>
  </si>
  <si>
    <t>4922072644</t>
  </si>
  <si>
    <t>4922072918</t>
  </si>
  <si>
    <t>4922072296</t>
  </si>
  <si>
    <t>4922072120</t>
  </si>
  <si>
    <t>4922072289</t>
  </si>
  <si>
    <t>4922072881</t>
  </si>
  <si>
    <t>1963532</t>
  </si>
  <si>
    <t>4922069940</t>
  </si>
  <si>
    <t>4922071671</t>
  </si>
  <si>
    <t>4922070897</t>
  </si>
  <si>
    <t>4922071149</t>
  </si>
  <si>
    <t>4922070589</t>
  </si>
  <si>
    <t>4922071679</t>
  </si>
  <si>
    <t>4922071271</t>
  </si>
  <si>
    <t>4922070555</t>
  </si>
  <si>
    <t>4922071698</t>
  </si>
  <si>
    <t>4922070155</t>
  </si>
  <si>
    <t>4922071467</t>
  </si>
  <si>
    <t>4922070014</t>
  </si>
  <si>
    <t>4922070363</t>
  </si>
  <si>
    <t>4922060311</t>
  </si>
  <si>
    <t>4922059881</t>
  </si>
  <si>
    <t>4922060639</t>
  </si>
  <si>
    <t>4922059283</t>
  </si>
  <si>
    <t>4922056756</t>
  </si>
  <si>
    <t>4922057251</t>
  </si>
  <si>
    <t>4922057756</t>
  </si>
  <si>
    <t>4922057272</t>
  </si>
  <si>
    <t>4922058236</t>
  </si>
  <si>
    <t>4922057409</t>
  </si>
  <si>
    <t>4922058229</t>
  </si>
  <si>
    <t>4922057544</t>
  </si>
  <si>
    <t>1962826</t>
  </si>
  <si>
    <t>4922059358</t>
  </si>
  <si>
    <t>4922057632</t>
  </si>
  <si>
    <t>4922058973</t>
  </si>
  <si>
    <t>4922057950</t>
  </si>
  <si>
    <t>1963555</t>
  </si>
  <si>
    <t>4922072446</t>
  </si>
  <si>
    <t>4922072066</t>
  </si>
  <si>
    <t>4922071787</t>
  </si>
  <si>
    <t>4922071604</t>
  </si>
  <si>
    <t>1963542</t>
  </si>
  <si>
    <t>4922067948</t>
  </si>
  <si>
    <t>4922069428</t>
  </si>
  <si>
    <t>4922069464</t>
  </si>
  <si>
    <t>4922069513</t>
  </si>
  <si>
    <t>4922067405</t>
  </si>
  <si>
    <t>4922068076</t>
  </si>
  <si>
    <t>4922067340</t>
  </si>
  <si>
    <t>4922068074</t>
  </si>
  <si>
    <t>4922067178</t>
  </si>
  <si>
    <t>4922067021</t>
  </si>
  <si>
    <t>4922067734</t>
  </si>
  <si>
    <t>4922067837</t>
  </si>
  <si>
    <t>4922067660</t>
  </si>
  <si>
    <t>4922068846</t>
  </si>
  <si>
    <t>4922068998</t>
  </si>
  <si>
    <t>4922068369</t>
  </si>
  <si>
    <t>4922068360</t>
  </si>
  <si>
    <t>4922068205</t>
  </si>
  <si>
    <t>1963541</t>
  </si>
  <si>
    <t>4922062210</t>
  </si>
  <si>
    <t>4922066872</t>
  </si>
  <si>
    <t>4922061633</t>
  </si>
  <si>
    <t>4922066815</t>
  </si>
  <si>
    <t>4922061745</t>
  </si>
  <si>
    <t>4922061446</t>
  </si>
  <si>
    <t>4922062402</t>
  </si>
  <si>
    <t>4922065539</t>
  </si>
  <si>
    <t>4922062428</t>
  </si>
  <si>
    <t>4922066375</t>
  </si>
  <si>
    <t>4922061914</t>
  </si>
  <si>
    <t>4922062323</t>
  </si>
  <si>
    <t>4922066514</t>
  </si>
  <si>
    <t>4922062190</t>
  </si>
  <si>
    <t>4922066215</t>
  </si>
  <si>
    <t>4922061027</t>
  </si>
  <si>
    <t>4922061311</t>
  </si>
  <si>
    <t>4922061050</t>
  </si>
  <si>
    <t>1963554</t>
  </si>
  <si>
    <t>4922068501</t>
  </si>
  <si>
    <t>4922067006</t>
  </si>
  <si>
    <t>4922068650</t>
  </si>
  <si>
    <t>4922066575</t>
  </si>
  <si>
    <t>4922066813</t>
  </si>
  <si>
    <t>1962827</t>
  </si>
  <si>
    <t>4922066356</t>
  </si>
  <si>
    <t>4922065206</t>
  </si>
  <si>
    <t>4922064329</t>
  </si>
  <si>
    <t>4922063903</t>
  </si>
  <si>
    <t>4922063819</t>
  </si>
  <si>
    <t>4922065614</t>
  </si>
  <si>
    <t>4922064933</t>
  </si>
  <si>
    <t>4922066304</t>
  </si>
  <si>
    <t>1963503</t>
  </si>
  <si>
    <t>4922063346</t>
  </si>
  <si>
    <t>4922063026</t>
  </si>
  <si>
    <t>4922062336</t>
  </si>
  <si>
    <t>4922060609</t>
  </si>
  <si>
    <t>4922060997</t>
  </si>
  <si>
    <t>4922060226</t>
  </si>
  <si>
    <t>4922061056</t>
  </si>
  <si>
    <t>1963559</t>
  </si>
  <si>
    <t>4922073237</t>
  </si>
  <si>
    <t>4922072427</t>
  </si>
  <si>
    <t>4922072684</t>
  </si>
  <si>
    <t>4922072891</t>
  </si>
  <si>
    <t>4922072949</t>
  </si>
  <si>
    <t>1963553</t>
  </si>
  <si>
    <t>4922070653</t>
  </si>
  <si>
    <t>4922070754</t>
  </si>
  <si>
    <t>4922071463</t>
  </si>
  <si>
    <t>4922071285</t>
  </si>
  <si>
    <t>1962825</t>
  </si>
  <si>
    <t>4922070102</t>
  </si>
  <si>
    <t>4922069921</t>
  </si>
  <si>
    <t>4922069008</t>
  </si>
  <si>
    <t>4922069659</t>
  </si>
  <si>
    <t>4922069598</t>
  </si>
  <si>
    <t>1962585</t>
  </si>
  <si>
    <t>4922072142</t>
  </si>
  <si>
    <t>1962296</t>
  </si>
  <si>
    <t>4922068928</t>
  </si>
  <si>
    <t>1962295</t>
  </si>
  <si>
    <t>4922062243</t>
  </si>
  <si>
    <t>1962294</t>
  </si>
  <si>
    <t>4922056628</t>
  </si>
  <si>
    <t>1963729</t>
  </si>
  <si>
    <t>4922066387</t>
  </si>
  <si>
    <t>4922066689</t>
  </si>
  <si>
    <t>4922065559</t>
  </si>
  <si>
    <t>1963055</t>
  </si>
  <si>
    <t>4922060426</t>
  </si>
  <si>
    <t>4922060995</t>
  </si>
  <si>
    <t>4922060290</t>
  </si>
  <si>
    <t>4922060836</t>
  </si>
  <si>
    <t>4922059408</t>
  </si>
  <si>
    <t>4922061247</t>
  </si>
  <si>
    <t>4922058257</t>
  </si>
  <si>
    <t>4922057882</t>
  </si>
  <si>
    <t>1963844</t>
  </si>
  <si>
    <t>4922066285</t>
  </si>
  <si>
    <t>1963846</t>
  </si>
  <si>
    <t>4922070028</t>
  </si>
  <si>
    <t>1963845</t>
  </si>
  <si>
    <t>4922069466</t>
  </si>
  <si>
    <t>1963732</t>
  </si>
  <si>
    <t>4922063492</t>
  </si>
  <si>
    <t>1963054</t>
  </si>
  <si>
    <t>T26E0618</t>
  </si>
  <si>
    <t>4922057573</t>
  </si>
  <si>
    <t>1961644</t>
  </si>
  <si>
    <t>4922071824</t>
  </si>
  <si>
    <t>1961643</t>
  </si>
  <si>
    <t>4922071165</t>
  </si>
  <si>
    <t>1961641</t>
  </si>
  <si>
    <t>T26D1698</t>
  </si>
  <si>
    <t>4922067834</t>
  </si>
  <si>
    <t>1961642</t>
  </si>
  <si>
    <t>4922069381</t>
  </si>
  <si>
    <t>1961640</t>
  </si>
  <si>
    <t>4922066907</t>
  </si>
  <si>
    <t>1963957</t>
  </si>
  <si>
    <t>T26E1149</t>
  </si>
  <si>
    <t>4922066330</t>
  </si>
  <si>
    <t>1963956</t>
  </si>
  <si>
    <t>T26E1148</t>
  </si>
  <si>
    <t>4922060464</t>
  </si>
  <si>
    <t>1963056</t>
  </si>
  <si>
    <t>4922071166</t>
  </si>
  <si>
    <t>1962396</t>
  </si>
  <si>
    <t>4922065880</t>
  </si>
  <si>
    <t>1962395</t>
  </si>
  <si>
    <t>4922062195</t>
  </si>
  <si>
    <t>1963477</t>
  </si>
  <si>
    <t>T26E0853</t>
  </si>
  <si>
    <t>4922058952</t>
  </si>
  <si>
    <t>1964136</t>
  </si>
  <si>
    <t>T26E1257</t>
  </si>
  <si>
    <t>4922061457</t>
  </si>
  <si>
    <t>1964138</t>
  </si>
  <si>
    <t>T26E1259</t>
  </si>
  <si>
    <t>4922062713</t>
  </si>
  <si>
    <t>1964126</t>
  </si>
  <si>
    <t>T26E1253</t>
  </si>
  <si>
    <t>4922059025</t>
  </si>
  <si>
    <t>1962887</t>
  </si>
  <si>
    <t>5000816387</t>
  </si>
  <si>
    <t>1964480</t>
  </si>
  <si>
    <t>4922069005</t>
  </si>
  <si>
    <t>1960093</t>
  </si>
  <si>
    <t>4922065741</t>
  </si>
  <si>
    <t>1965253</t>
  </si>
  <si>
    <t>4922073230</t>
  </si>
  <si>
    <t>4922072139</t>
  </si>
  <si>
    <t>4922072805</t>
  </si>
  <si>
    <t>4922071972</t>
  </si>
  <si>
    <t>4922072480</t>
  </si>
  <si>
    <t>4922072962</t>
  </si>
  <si>
    <t>4922072700</t>
  </si>
  <si>
    <t>1965242</t>
  </si>
  <si>
    <t>4922069181</t>
  </si>
  <si>
    <t>4922067873</t>
  </si>
  <si>
    <t>4922067407</t>
  </si>
  <si>
    <t>4922070955</t>
  </si>
  <si>
    <t>4922071281</t>
  </si>
  <si>
    <t>4922071126</t>
  </si>
  <si>
    <t>4922067398</t>
  </si>
  <si>
    <t>4922069501</t>
  </si>
  <si>
    <t>4922069693</t>
  </si>
  <si>
    <t>4922068070</t>
  </si>
  <si>
    <t>4922070317</t>
  </si>
  <si>
    <t>4922068536</t>
  </si>
  <si>
    <t>4922070616</t>
  </si>
  <si>
    <t>4922069741</t>
  </si>
  <si>
    <t>4922069752</t>
  </si>
  <si>
    <t>4922068232</t>
  </si>
  <si>
    <t>4922067125</t>
  </si>
  <si>
    <t>4922071524</t>
  </si>
  <si>
    <t>4922066653</t>
  </si>
  <si>
    <t>4922064831</t>
  </si>
  <si>
    <t>1965232</t>
  </si>
  <si>
    <t>4922062529</t>
  </si>
  <si>
    <t>4922065016</t>
  </si>
  <si>
    <t>4922062023</t>
  </si>
  <si>
    <t>4922066370</t>
  </si>
  <si>
    <t>4922066819</t>
  </si>
  <si>
    <t>4922062674</t>
  </si>
  <si>
    <t>4922064344</t>
  </si>
  <si>
    <t>4922065817</t>
  </si>
  <si>
    <t>4922062685</t>
  </si>
  <si>
    <t>4922062039</t>
  </si>
  <si>
    <t>4922061674</t>
  </si>
  <si>
    <t>4922063674</t>
  </si>
  <si>
    <t>4922062286</t>
  </si>
  <si>
    <t>4922063176</t>
  </si>
  <si>
    <t>4922064498</t>
  </si>
  <si>
    <t>4922065907</t>
  </si>
  <si>
    <t>4922061426</t>
  </si>
  <si>
    <t>4922059959</t>
  </si>
  <si>
    <t>4922057389</t>
  </si>
  <si>
    <t>4922058914</t>
  </si>
  <si>
    <t>4922057385</t>
  </si>
  <si>
    <t>4922060830</t>
  </si>
  <si>
    <t>4922061220</t>
  </si>
  <si>
    <t>4922057921</t>
  </si>
  <si>
    <t>4922060598</t>
  </si>
  <si>
    <t>4922057145</t>
  </si>
  <si>
    <t>4922058262</t>
  </si>
  <si>
    <t>1965258</t>
  </si>
  <si>
    <t>4922073270</t>
  </si>
  <si>
    <t>4922069176</t>
  </si>
  <si>
    <t>1965246</t>
  </si>
  <si>
    <t>4922068652</t>
  </si>
  <si>
    <t>4922070969</t>
  </si>
  <si>
    <t>4922071371</t>
  </si>
  <si>
    <t>4922071381</t>
  </si>
  <si>
    <t>4922070697</t>
  </si>
  <si>
    <t>4922070311</t>
  </si>
  <si>
    <t>4922070199</t>
  </si>
  <si>
    <t>4922069721</t>
  </si>
  <si>
    <t>4922069689</t>
  </si>
  <si>
    <t>4922069444</t>
  </si>
  <si>
    <t>4922071246</t>
  </si>
  <si>
    <t>4922065909</t>
  </si>
  <si>
    <t>4922064428</t>
  </si>
  <si>
    <t>4922064406</t>
  </si>
  <si>
    <t>1965236</t>
  </si>
  <si>
    <t>4922061374</t>
  </si>
  <si>
    <t>4922066383</t>
  </si>
  <si>
    <t>4922064647</t>
  </si>
  <si>
    <t>4922065839</t>
  </si>
  <si>
    <t>4922063580</t>
  </si>
  <si>
    <t>4922063120</t>
  </si>
  <si>
    <t>4922066843</t>
  </si>
  <si>
    <t>4922065146</t>
  </si>
  <si>
    <t>4922062753</t>
  </si>
  <si>
    <t>4922066946</t>
  </si>
  <si>
    <t>4922056997</t>
  </si>
  <si>
    <t>4922058725</t>
  </si>
  <si>
    <t>4922058996</t>
  </si>
  <si>
    <t>4922060629</t>
  </si>
  <si>
    <t>4922059150</t>
  </si>
  <si>
    <t>4922057736</t>
  </si>
  <si>
    <t>4922060107</t>
  </si>
  <si>
    <t>4922060222</t>
  </si>
  <si>
    <t>4922057072</t>
  </si>
  <si>
    <t>1965265</t>
  </si>
  <si>
    <t>4922066004</t>
  </si>
  <si>
    <t>4922063496</t>
  </si>
  <si>
    <t>1965264</t>
  </si>
  <si>
    <t>4922062567</t>
  </si>
  <si>
    <t>4922065915</t>
  </si>
  <si>
    <t>4922066462</t>
  </si>
  <si>
    <t>4922064797</t>
  </si>
  <si>
    <t>4922065036</t>
  </si>
  <si>
    <t>4922064424</t>
  </si>
  <si>
    <t>4922064643</t>
  </si>
  <si>
    <t>4922063468</t>
  </si>
  <si>
    <t>4922062980</t>
  </si>
  <si>
    <t>4922066555</t>
  </si>
  <si>
    <t>4922066926</t>
  </si>
  <si>
    <t>4922061390</t>
  </si>
  <si>
    <t>4922063204</t>
  </si>
  <si>
    <t>4922064460</t>
  </si>
  <si>
    <t>4922066622</t>
  </si>
  <si>
    <t>4922064289</t>
  </si>
  <si>
    <t>4922065888</t>
  </si>
  <si>
    <t>4922060301</t>
  </si>
  <si>
    <t>4922059154</t>
  </si>
  <si>
    <t>4922060908</t>
  </si>
  <si>
    <t>4922060331</t>
  </si>
  <si>
    <t>4922059885</t>
  </si>
  <si>
    <t>4922060770</t>
  </si>
  <si>
    <t>4922059268</t>
  </si>
  <si>
    <t>4922060886</t>
  </si>
  <si>
    <t>4922061068</t>
  </si>
  <si>
    <t>1965429</t>
  </si>
  <si>
    <t>4922073461</t>
  </si>
  <si>
    <t>4922073035</t>
  </si>
  <si>
    <t>4922073316</t>
  </si>
  <si>
    <t>4922071772</t>
  </si>
  <si>
    <t>4922071770</t>
  </si>
  <si>
    <t>1965257</t>
  </si>
  <si>
    <t>4922070399</t>
  </si>
  <si>
    <t>4922071396</t>
  </si>
  <si>
    <t>4922070761</t>
  </si>
  <si>
    <t>4922069572</t>
  </si>
  <si>
    <t>4922071490</t>
  </si>
  <si>
    <t>4922071715</t>
  </si>
  <si>
    <t>4922069698</t>
  </si>
  <si>
    <t>4922071121</t>
  </si>
  <si>
    <t>4922069666</t>
  </si>
  <si>
    <t>4922069952</t>
  </si>
  <si>
    <t>4922070082</t>
  </si>
  <si>
    <t>4922070108</t>
  </si>
  <si>
    <t>4922057255</t>
  </si>
  <si>
    <t>4922057286</t>
  </si>
  <si>
    <t>4922058930</t>
  </si>
  <si>
    <t>4922057671</t>
  </si>
  <si>
    <t>1965422</t>
  </si>
  <si>
    <t>4922073442</t>
  </si>
  <si>
    <t>1965250</t>
  </si>
  <si>
    <t>4922071842</t>
  </si>
  <si>
    <t>4922072243</t>
  </si>
  <si>
    <t>4922071964</t>
  </si>
  <si>
    <t>4922072750</t>
  </si>
  <si>
    <t>4922072689</t>
  </si>
  <si>
    <t>4922072542</t>
  </si>
  <si>
    <t>4922072394</t>
  </si>
  <si>
    <t>4922072899</t>
  </si>
  <si>
    <t>4922072557</t>
  </si>
  <si>
    <t>4922072720</t>
  </si>
  <si>
    <t>4922071974</t>
  </si>
  <si>
    <t>1965239</t>
  </si>
  <si>
    <t>4922067297</t>
  </si>
  <si>
    <t>4922069078</t>
  </si>
  <si>
    <t>4922068110</t>
  </si>
  <si>
    <t>4922071412</t>
  </si>
  <si>
    <t>4922070581</t>
  </si>
  <si>
    <t>4922068022</t>
  </si>
  <si>
    <t>4922068201</t>
  </si>
  <si>
    <t>4922069680</t>
  </si>
  <si>
    <t>4922069677</t>
  </si>
  <si>
    <t>4922068290</t>
  </si>
  <si>
    <t>4922067133</t>
  </si>
  <si>
    <t>4922071675</t>
  </si>
  <si>
    <t>4922068338</t>
  </si>
  <si>
    <t>4922070008</t>
  </si>
  <si>
    <t>4922067084</t>
  </si>
  <si>
    <t>4922071665</t>
  </si>
  <si>
    <t>4922069902</t>
  </si>
  <si>
    <t>4922068409</t>
  </si>
  <si>
    <t>4922070237</t>
  </si>
  <si>
    <t>4922071593</t>
  </si>
  <si>
    <t>4922068872</t>
  </si>
  <si>
    <t>4922070189</t>
  </si>
  <si>
    <t>4922068706</t>
  </si>
  <si>
    <t>4922071537</t>
  </si>
  <si>
    <t>4922070134</t>
  </si>
  <si>
    <t>4922067825</t>
  </si>
  <si>
    <t>4922067567</t>
  </si>
  <si>
    <t>4922071141</t>
  </si>
  <si>
    <t>4922069622</t>
  </si>
  <si>
    <t>4922069569</t>
  </si>
  <si>
    <t>4922069197</t>
  </si>
  <si>
    <t>4922071000</t>
  </si>
  <si>
    <t>4922067952</t>
  </si>
  <si>
    <t>4922067559</t>
  </si>
  <si>
    <t>4922071104</t>
  </si>
  <si>
    <t>4922067699</t>
  </si>
  <si>
    <t>4922069479</t>
  </si>
  <si>
    <t>4922071275</t>
  </si>
  <si>
    <t>1965229</t>
  </si>
  <si>
    <t>4922062481</t>
  </si>
  <si>
    <t>4922066331</t>
  </si>
  <si>
    <t>4922066915</t>
  </si>
  <si>
    <t>4922066329</t>
  </si>
  <si>
    <t>4922061964</t>
  </si>
  <si>
    <t>4922061730</t>
  </si>
  <si>
    <t>4922064178</t>
  </si>
  <si>
    <t>4922061576</t>
  </si>
  <si>
    <t>4922066904</t>
  </si>
  <si>
    <t>4922064950</t>
  </si>
  <si>
    <t>4922061655</t>
  </si>
  <si>
    <t>4922062399</t>
  </si>
  <si>
    <t>4922066935</t>
  </si>
  <si>
    <t>4922064975</t>
  </si>
  <si>
    <t>4922064694</t>
  </si>
  <si>
    <t>4922064413</t>
  </si>
  <si>
    <t>4922062069</t>
  </si>
  <si>
    <t>4922065939</t>
  </si>
  <si>
    <t>4922062714</t>
  </si>
  <si>
    <t>4922065981</t>
  </si>
  <si>
    <t>4922065934</t>
  </si>
  <si>
    <t>4922066467</t>
  </si>
  <si>
    <t>4922065850</t>
  </si>
  <si>
    <t>4922062159</t>
  </si>
  <si>
    <t>4922061383</t>
  </si>
  <si>
    <t>4922062325</t>
  </si>
  <si>
    <t>4922066512</t>
  </si>
  <si>
    <t>4922062120</t>
  </si>
  <si>
    <t>4922066456</t>
  </si>
  <si>
    <t>4922062680</t>
  </si>
  <si>
    <t>4922061946</t>
  </si>
  <si>
    <t>4922064501</t>
  </si>
  <si>
    <t>4922061015</t>
  </si>
  <si>
    <t>4922057412</t>
  </si>
  <si>
    <t>4922058998</t>
  </si>
  <si>
    <t>4922060944</t>
  </si>
  <si>
    <t>4922057712</t>
  </si>
  <si>
    <t>4922059029</t>
  </si>
  <si>
    <t>4922057754</t>
  </si>
  <si>
    <t>4922059152</t>
  </si>
  <si>
    <t>4922057034</t>
  </si>
  <si>
    <t>4922060195</t>
  </si>
  <si>
    <t>4922057017</t>
  </si>
  <si>
    <t>4922060694</t>
  </si>
  <si>
    <t>4922057171</t>
  </si>
  <si>
    <t>4922057304</t>
  </si>
  <si>
    <t>4922058094</t>
  </si>
  <si>
    <t>4922060772</t>
  </si>
  <si>
    <t>4922057918</t>
  </si>
  <si>
    <t>4922060032</t>
  </si>
  <si>
    <t>4922060814</t>
  </si>
  <si>
    <t>4922060433</t>
  </si>
  <si>
    <t>4922060473</t>
  </si>
  <si>
    <t>4922057400</t>
  </si>
  <si>
    <t>4922058066</t>
  </si>
  <si>
    <t>4922061054</t>
  </si>
  <si>
    <t>1965256</t>
  </si>
  <si>
    <t>4922072910</t>
  </si>
  <si>
    <t>4922072133</t>
  </si>
  <si>
    <t>4922072108</t>
  </si>
  <si>
    <t>4922072396</t>
  </si>
  <si>
    <t>4922072421</t>
  </si>
  <si>
    <t>4922072740</t>
  </si>
  <si>
    <t>4922072916</t>
  </si>
  <si>
    <t>4922071970</t>
  </si>
  <si>
    <t>4922072449</t>
  </si>
  <si>
    <t>4922071882</t>
  </si>
  <si>
    <t>4922072495</t>
  </si>
  <si>
    <t>4922072847</t>
  </si>
  <si>
    <t>4922072552</t>
  </si>
  <si>
    <t>4922072655</t>
  </si>
  <si>
    <t>4922071410</t>
  </si>
  <si>
    <t>1965245</t>
  </si>
  <si>
    <t>4922069756</t>
  </si>
  <si>
    <t>4922070750</t>
  </si>
  <si>
    <t>4922068125</t>
  </si>
  <si>
    <t>4922071391</t>
  </si>
  <si>
    <t>4922069701</t>
  </si>
  <si>
    <t>4922069685</t>
  </si>
  <si>
    <t>4922068153</t>
  </si>
  <si>
    <t>4922067267</t>
  </si>
  <si>
    <t>4922070365</t>
  </si>
  <si>
    <t>4922069618</t>
  </si>
  <si>
    <t>4922067241</t>
  </si>
  <si>
    <t>4922069570</t>
  </si>
  <si>
    <t>4922068199</t>
  </si>
  <si>
    <t>4922070150</t>
  </si>
  <si>
    <t>4922068234</t>
  </si>
  <si>
    <t>4922067664</t>
  </si>
  <si>
    <t>4922069365</t>
  </si>
  <si>
    <t>4922067641</t>
  </si>
  <si>
    <t>4922070993</t>
  </si>
  <si>
    <t>4922067917</t>
  </si>
  <si>
    <t>4922069246</t>
  </si>
  <si>
    <t>4922071034</t>
  </si>
  <si>
    <t>4922069237</t>
  </si>
  <si>
    <t>4922069230</t>
  </si>
  <si>
    <t>4922068499</t>
  </si>
  <si>
    <t>4922071117</t>
  </si>
  <si>
    <t>4922071522</t>
  </si>
  <si>
    <t>4922069172</t>
  </si>
  <si>
    <t>4922068544</t>
  </si>
  <si>
    <t>4922070268</t>
  </si>
  <si>
    <t>4922067598</t>
  </si>
  <si>
    <t>4922068658</t>
  </si>
  <si>
    <t>4922067573</t>
  </si>
  <si>
    <t>4922071242</t>
  </si>
  <si>
    <t>4922068723</t>
  </si>
  <si>
    <t>4922071248</t>
  </si>
  <si>
    <t>4922067783</t>
  </si>
  <si>
    <t>4922070460</t>
  </si>
  <si>
    <t>4922067973</t>
  </si>
  <si>
    <t>4922069904</t>
  </si>
  <si>
    <t>4922071471</t>
  </si>
  <si>
    <t>4922071677</t>
  </si>
  <si>
    <t>4922069985</t>
  </si>
  <si>
    <t>4922071579</t>
  </si>
  <si>
    <t>4922070519</t>
  </si>
  <si>
    <t>4922067755</t>
  </si>
  <si>
    <t>1965235</t>
  </si>
  <si>
    <t>4922062391</t>
  </si>
  <si>
    <t>4922066832</t>
  </si>
  <si>
    <t>5000816576</t>
  </si>
  <si>
    <t>4922062132</t>
  </si>
  <si>
    <t>4922063619</t>
  </si>
  <si>
    <t>4922062416</t>
  </si>
  <si>
    <t>4922062988</t>
  </si>
  <si>
    <t>4922063189</t>
  </si>
  <si>
    <t>4922066333</t>
  </si>
  <si>
    <t>4922064260</t>
  </si>
  <si>
    <t>4922066578</t>
  </si>
  <si>
    <t>4922065847</t>
  </si>
  <si>
    <t>4922066692</t>
  </si>
  <si>
    <t>4922064194</t>
  </si>
  <si>
    <t>4922063537</t>
  </si>
  <si>
    <t>4922064523</t>
  </si>
  <si>
    <t>4922062198</t>
  </si>
  <si>
    <t>4922066364</t>
  </si>
  <si>
    <t>4922062741</t>
  </si>
  <si>
    <t>4922066488</t>
  </si>
  <si>
    <t>4922062783</t>
  </si>
  <si>
    <t>4922066474</t>
  </si>
  <si>
    <t>4922063550</t>
  </si>
  <si>
    <t>4922065966</t>
  </si>
  <si>
    <t>4922065032</t>
  </si>
  <si>
    <t>4922062788</t>
  </si>
  <si>
    <t>4922066021</t>
  </si>
  <si>
    <t>4922061837</t>
  </si>
  <si>
    <t>4922062913</t>
  </si>
  <si>
    <t>4922064338</t>
  </si>
  <si>
    <t>4922062255</t>
  </si>
  <si>
    <t>4922066016</t>
  </si>
  <si>
    <t>4922065637</t>
  </si>
  <si>
    <t>1965237</t>
  </si>
  <si>
    <t>4922069654</t>
  </si>
  <si>
    <t>1965247</t>
  </si>
  <si>
    <t>4922070908</t>
  </si>
  <si>
    <t>4922070688</t>
  </si>
  <si>
    <t>4922071652</t>
  </si>
  <si>
    <t>4922069858</t>
  </si>
  <si>
    <t>4922071383</t>
  </si>
  <si>
    <t>4922069960</t>
  </si>
  <si>
    <t>4922071734</t>
  </si>
  <si>
    <t>4922068099</t>
  </si>
  <si>
    <t>4922069158</t>
  </si>
  <si>
    <t>4922067556</t>
  </si>
  <si>
    <t>4922071586</t>
  </si>
  <si>
    <t>4922067315</t>
  </si>
  <si>
    <t>4922068002</t>
  </si>
  <si>
    <t>4922069029</t>
  </si>
  <si>
    <t>4922068174</t>
  </si>
  <si>
    <t>4922070298</t>
  </si>
  <si>
    <t>4922067071</t>
  </si>
  <si>
    <t>4922068689</t>
  </si>
  <si>
    <t>4922068510</t>
  </si>
  <si>
    <t>4922067773</t>
  </si>
  <si>
    <t>4922064169</t>
  </si>
  <si>
    <t>4922066948</t>
  </si>
  <si>
    <t>4922065044</t>
  </si>
  <si>
    <t>1965227</t>
  </si>
  <si>
    <t>4922062327</t>
  </si>
  <si>
    <t>5000816577</t>
  </si>
  <si>
    <t>4922062532</t>
  </si>
  <si>
    <t>4922066577</t>
  </si>
  <si>
    <t>4922062645</t>
  </si>
  <si>
    <t>4922062144</t>
  </si>
  <si>
    <t>4922063418</t>
  </si>
  <si>
    <t>4922061998</t>
  </si>
  <si>
    <t>4922063056</t>
  </si>
  <si>
    <t>4922064838</t>
  </si>
  <si>
    <t>4922061418</t>
  </si>
  <si>
    <t>4922066939</t>
  </si>
  <si>
    <t>4922064786</t>
  </si>
  <si>
    <t>4922065842</t>
  </si>
  <si>
    <t>4922064450</t>
  </si>
  <si>
    <t>4922065886</t>
  </si>
  <si>
    <t>4922064401</t>
  </si>
  <si>
    <t>4922064367</t>
  </si>
  <si>
    <t>4922061948</t>
  </si>
  <si>
    <t>4922061566</t>
  </si>
  <si>
    <t>4922065991</t>
  </si>
  <si>
    <t>4922057995</t>
  </si>
  <si>
    <t>4922061002</t>
  </si>
  <si>
    <t>4922057337</t>
  </si>
  <si>
    <t>4922057301</t>
  </si>
  <si>
    <t>4922059178</t>
  </si>
  <si>
    <t>4922060874</t>
  </si>
  <si>
    <t>4922057770</t>
  </si>
  <si>
    <t>4922057858</t>
  </si>
  <si>
    <t>4922059386</t>
  </si>
  <si>
    <t>4922059947</t>
  </si>
  <si>
    <t>4922057173</t>
  </si>
  <si>
    <t>4922060345</t>
  </si>
  <si>
    <t>1965228</t>
  </si>
  <si>
    <t>4922072924</t>
  </si>
  <si>
    <t>4922072209</t>
  </si>
  <si>
    <t>4922072692</t>
  </si>
  <si>
    <t>4922072852</t>
  </si>
  <si>
    <t>4922072453</t>
  </si>
  <si>
    <t>4922072653</t>
  </si>
  <si>
    <t>4922072471</t>
  </si>
  <si>
    <t>4922072511</t>
  </si>
  <si>
    <t>4922072497</t>
  </si>
  <si>
    <t>4922072797</t>
  </si>
  <si>
    <t>4922072117</t>
  </si>
  <si>
    <t>4922071984</t>
  </si>
  <si>
    <t>4922071874</t>
  </si>
  <si>
    <t>4922071749</t>
  </si>
  <si>
    <t>4922070627</t>
  </si>
  <si>
    <t>4922071647</t>
  </si>
  <si>
    <t>4922071724</t>
  </si>
  <si>
    <t>4922071337</t>
  </si>
  <si>
    <t>4922070273</t>
  </si>
  <si>
    <t>4922071542</t>
  </si>
  <si>
    <t>4922071227</t>
  </si>
  <si>
    <t>4922070618</t>
  </si>
  <si>
    <t>4922071007</t>
  </si>
  <si>
    <t>4922070462</t>
  </si>
  <si>
    <t>4922071782</t>
  </si>
  <si>
    <t>4922070195</t>
  </si>
  <si>
    <t>4922070258</t>
  </si>
  <si>
    <t>1965305</t>
  </si>
  <si>
    <t>4922068740</t>
  </si>
  <si>
    <t>4922067615</t>
  </si>
  <si>
    <t>4922067347</t>
  </si>
  <si>
    <t>4922067800</t>
  </si>
  <si>
    <t>4922067161</t>
  </si>
  <si>
    <t>4922067063</t>
  </si>
  <si>
    <t>4922067942</t>
  </si>
  <si>
    <t>4922068278</t>
  </si>
  <si>
    <t>4922067832</t>
  </si>
  <si>
    <t>4922067970</t>
  </si>
  <si>
    <t>4922068052</t>
  </si>
  <si>
    <t>4922067765</t>
  </si>
  <si>
    <t>4922067527</t>
  </si>
  <si>
    <t>4922068095</t>
  </si>
  <si>
    <t>4922064430</t>
  </si>
  <si>
    <t>4922062214</t>
  </si>
  <si>
    <t>4922066742</t>
  </si>
  <si>
    <t>4922066393</t>
  </si>
  <si>
    <t>4922063292</t>
  </si>
  <si>
    <t>4922062314</t>
  </si>
  <si>
    <t>4922064548</t>
  </si>
  <si>
    <t>4922062946</t>
  </si>
  <si>
    <t>4922061434</t>
  </si>
  <si>
    <t>4922062925</t>
  </si>
  <si>
    <t>4922063485</t>
  </si>
  <si>
    <t>4922063110</t>
  </si>
  <si>
    <t>4922064591</t>
  </si>
  <si>
    <t>4922062781</t>
  </si>
  <si>
    <t>4922062716</t>
  </si>
  <si>
    <t>4922066373</t>
  </si>
  <si>
    <t>4922061392</t>
  </si>
  <si>
    <t>4922061451</t>
  </si>
  <si>
    <t>4922062418</t>
  </si>
  <si>
    <t>4922062424</t>
  </si>
  <si>
    <t>4922061500</t>
  </si>
  <si>
    <t>4922064641</t>
  </si>
  <si>
    <t>4922064465</t>
  </si>
  <si>
    <t>4922066614</t>
  </si>
  <si>
    <t>4922066974</t>
  </si>
  <si>
    <t>4922066954</t>
  </si>
  <si>
    <t>4922064215</t>
  </si>
  <si>
    <t>4922061839</t>
  </si>
  <si>
    <t>4922062031</t>
  </si>
  <si>
    <t>4922062074</t>
  </si>
  <si>
    <t>4922063659</t>
  </si>
  <si>
    <t>4922062107</t>
  </si>
  <si>
    <t>4922062117</t>
  </si>
  <si>
    <t>4922066838</t>
  </si>
  <si>
    <t>4922064264</t>
  </si>
  <si>
    <t>4922062173</t>
  </si>
  <si>
    <t>4922061627</t>
  </si>
  <si>
    <t>4922064970</t>
  </si>
  <si>
    <t>4922060698</t>
  </si>
  <si>
    <t>4922057390</t>
  </si>
  <si>
    <t>4922058153</t>
  </si>
  <si>
    <t>4922061185</t>
  </si>
  <si>
    <t>4922057373</t>
  </si>
  <si>
    <t>4922061093</t>
  </si>
  <si>
    <t>4922057297</t>
  </si>
  <si>
    <t>4922060972</t>
  </si>
  <si>
    <t>4922058269</t>
  </si>
  <si>
    <t>4922060762</t>
  </si>
  <si>
    <t>4922059180</t>
  </si>
  <si>
    <t>4922057038</t>
  </si>
  <si>
    <t>4922060320</t>
  </si>
  <si>
    <t>4922059165</t>
  </si>
  <si>
    <t>4922060491</t>
  </si>
  <si>
    <t>4922058946</t>
  </si>
  <si>
    <t>4922059156</t>
  </si>
  <si>
    <t>4922060233</t>
  </si>
  <si>
    <t>4922060266</t>
  </si>
  <si>
    <t>4922060667</t>
  </si>
  <si>
    <t>4922057678</t>
  </si>
  <si>
    <t>4922061341</t>
  </si>
  <si>
    <t>4922060852</t>
  </si>
  <si>
    <t>4922057010</t>
  </si>
  <si>
    <t>4922057741</t>
  </si>
  <si>
    <t>4922057929</t>
  </si>
  <si>
    <t>4922060100</t>
  </si>
  <si>
    <t>5000816730</t>
  </si>
  <si>
    <t>4922061364</t>
  </si>
  <si>
    <t>4922061589</t>
  </si>
  <si>
    <t>4922061378</t>
  </si>
  <si>
    <t>4922061659</t>
  </si>
  <si>
    <t>4922061428</t>
  </si>
  <si>
    <t>4922062014</t>
  </si>
  <si>
    <t>4922061928</t>
  </si>
  <si>
    <t>4922060669</t>
  </si>
  <si>
    <t>4922060665</t>
  </si>
  <si>
    <t>4922059257</t>
  </si>
  <si>
    <t>4922061277</t>
  </si>
  <si>
    <t>4922061062</t>
  </si>
  <si>
    <t>4922061210</t>
  </si>
  <si>
    <t>4922061198</t>
  </si>
  <si>
    <t>4922056977</t>
  </si>
  <si>
    <t>4922060838</t>
  </si>
  <si>
    <t>4922060850</t>
  </si>
  <si>
    <t>4922060863</t>
  </si>
  <si>
    <t>4922059537</t>
  </si>
  <si>
    <t>4922059547</t>
  </si>
  <si>
    <t>4922061907</t>
  </si>
  <si>
    <t>4922062310</t>
  </si>
  <si>
    <t>4922062164</t>
  </si>
  <si>
    <t>4922061599</t>
  </si>
  <si>
    <t>4922061441</t>
  </si>
  <si>
    <t>4922062043</t>
  </si>
  <si>
    <t>4922062129</t>
  </si>
  <si>
    <t>4922062050</t>
  </si>
  <si>
    <t>4922061592</t>
  </si>
  <si>
    <t>4922061348</t>
  </si>
  <si>
    <t>4922061729</t>
  </si>
  <si>
    <t>4922062355</t>
  </si>
  <si>
    <t>4922057559</t>
  </si>
  <si>
    <t>4922060755</t>
  </si>
  <si>
    <t>4922060712</t>
  </si>
  <si>
    <t>4922060708</t>
  </si>
  <si>
    <t>4922057452</t>
  </si>
  <si>
    <t>4922060690</t>
  </si>
  <si>
    <t>4922060117</t>
  </si>
  <si>
    <t>4922060182</t>
  </si>
  <si>
    <t>4922057313</t>
  </si>
  <si>
    <t>4922057082</t>
  </si>
  <si>
    <t>4922057006</t>
  </si>
  <si>
    <t>4922060372</t>
  </si>
  <si>
    <t>4922060389</t>
  </si>
  <si>
    <t>4922060801</t>
  </si>
  <si>
    <t>4922057752</t>
  </si>
  <si>
    <t>4922058718</t>
  </si>
  <si>
    <t>4922059044</t>
  </si>
  <si>
    <t>4922061200</t>
  </si>
  <si>
    <t>4922058071</t>
  </si>
  <si>
    <t>4922058558</t>
  </si>
  <si>
    <t>4922060828</t>
  </si>
  <si>
    <t>4922058261</t>
  </si>
  <si>
    <t>4922059183</t>
  </si>
  <si>
    <t>4922061052</t>
  </si>
  <si>
    <t>4922058424</t>
  </si>
  <si>
    <t>4922058749</t>
  </si>
  <si>
    <t>4922058789</t>
  </si>
  <si>
    <t>4922058286</t>
  </si>
  <si>
    <t>1965427</t>
  </si>
  <si>
    <t>4922073179</t>
  </si>
  <si>
    <t>4922073265</t>
  </si>
  <si>
    <t>4922072704</t>
  </si>
  <si>
    <t>4922072865</t>
  </si>
  <si>
    <t>1965307</t>
  </si>
  <si>
    <t>4922071829</t>
  </si>
  <si>
    <t>4922072671</t>
  </si>
  <si>
    <t>4922072493</t>
  </si>
  <si>
    <t>4922071932</t>
  </si>
  <si>
    <t>4922072710</t>
  </si>
  <si>
    <t>4922072680</t>
  </si>
  <si>
    <t>4922072941</t>
  </si>
  <si>
    <t>4922072097</t>
  </si>
  <si>
    <t>4922071759</t>
  </si>
  <si>
    <t>4922072176</t>
  </si>
  <si>
    <t>4922072537</t>
  </si>
  <si>
    <t>1965306</t>
  </si>
  <si>
    <t>4922067352</t>
  </si>
  <si>
    <t>4922067536</t>
  </si>
  <si>
    <t>4922071376</t>
  </si>
  <si>
    <t>4922067978</t>
  </si>
  <si>
    <t>4922067666</t>
  </si>
  <si>
    <t>4922067957</t>
  </si>
  <si>
    <t>4922071068</t>
  </si>
  <si>
    <t>4922070931</t>
  </si>
  <si>
    <t>4922071339</t>
  </si>
  <si>
    <t>4922071319</t>
  </si>
  <si>
    <t>4922067776</t>
  </si>
  <si>
    <t>4922069409</t>
  </si>
  <si>
    <t>4922069448</t>
  </si>
  <si>
    <t>4922067581</t>
  </si>
  <si>
    <t>4922069227</t>
  </si>
  <si>
    <t>4922069631</t>
  </si>
  <si>
    <t>4922069129</t>
  </si>
  <si>
    <t>4922069442</t>
  </si>
  <si>
    <t>4922069795</t>
  </si>
  <si>
    <t>4922069923</t>
  </si>
  <si>
    <t>4922071654</t>
  </si>
  <si>
    <t>4922068795</t>
  </si>
  <si>
    <t>4922071562</t>
  </si>
  <si>
    <t>4922068575</t>
  </si>
  <si>
    <t>4922068554</t>
  </si>
  <si>
    <t>4922070220</t>
  </si>
  <si>
    <t>4922071518</t>
  </si>
  <si>
    <t>4922070275</t>
  </si>
  <si>
    <t>4922070281</t>
  </si>
  <si>
    <t>4922067623</t>
  </si>
  <si>
    <t>4922067098</t>
  </si>
  <si>
    <t>4922070385</t>
  </si>
  <si>
    <t>4922068285</t>
  </si>
  <si>
    <t>4922070631</t>
  </si>
  <si>
    <t>4922068178</t>
  </si>
  <si>
    <t>4922067236</t>
  </si>
  <si>
    <t>4922068167</t>
  </si>
  <si>
    <t>4922068107</t>
  </si>
  <si>
    <t>4922070752</t>
  </si>
  <si>
    <t>4922065072</t>
  </si>
  <si>
    <t>4922065038</t>
  </si>
  <si>
    <t>4922065639</t>
  </si>
  <si>
    <t>4922064925</t>
  </si>
  <si>
    <t>4922064802</t>
  </si>
  <si>
    <t>4922065843</t>
  </si>
  <si>
    <t>4922065845</t>
  </si>
  <si>
    <t>4922064613</t>
  </si>
  <si>
    <t>4922065930</t>
  </si>
  <si>
    <t>4922064586</t>
  </si>
  <si>
    <t>4922065949</t>
  </si>
  <si>
    <t>4922064323</t>
  </si>
  <si>
    <t>4922064303</t>
  </si>
  <si>
    <t>4922064275</t>
  </si>
  <si>
    <t>4922063558</t>
  </si>
  <si>
    <t>4922063407</t>
  </si>
  <si>
    <t>4922066949</t>
  </si>
  <si>
    <t>4922063162</t>
  </si>
  <si>
    <t>4922066362</t>
  </si>
  <si>
    <t>4922066402</t>
  </si>
  <si>
    <t>4922066479</t>
  </si>
  <si>
    <t>4922066600</t>
  </si>
  <si>
    <t>4922066778</t>
  </si>
  <si>
    <t>4922066694</t>
  </si>
  <si>
    <t>4922057215</t>
  </si>
  <si>
    <t>1965424</t>
  </si>
  <si>
    <t>4922073110</t>
  </si>
  <si>
    <t>1965262</t>
  </si>
  <si>
    <t>4922073400</t>
  </si>
  <si>
    <t>1965425</t>
  </si>
  <si>
    <t>4922073390</t>
  </si>
  <si>
    <t>1965435</t>
  </si>
  <si>
    <t>4922073097</t>
  </si>
  <si>
    <t>4922073093</t>
  </si>
  <si>
    <t>4922073168</t>
  </si>
  <si>
    <t>4922073175</t>
  </si>
  <si>
    <t>4922073279</t>
  </si>
  <si>
    <t>4922073263</t>
  </si>
  <si>
    <t>4922073275</t>
  </si>
  <si>
    <t>4922072993</t>
  </si>
  <si>
    <t>4922073052</t>
  </si>
  <si>
    <t>4922073050</t>
  </si>
  <si>
    <t>1965260</t>
  </si>
  <si>
    <t>4922073054</t>
  </si>
  <si>
    <t>4922073056</t>
  </si>
  <si>
    <t>4922073017</t>
  </si>
  <si>
    <t>1965263</t>
  </si>
  <si>
    <t>4922073069</t>
  </si>
  <si>
    <t>4922072837</t>
  </si>
  <si>
    <t>4922073070</t>
  </si>
  <si>
    <t>4922073072</t>
  </si>
  <si>
    <t>4922073080</t>
  </si>
  <si>
    <t>4922072995</t>
  </si>
  <si>
    <t>4922073007</t>
  </si>
  <si>
    <t>4922072966</t>
  </si>
  <si>
    <t>4922073012</t>
  </si>
  <si>
    <t>4922072907</t>
  </si>
  <si>
    <t>1965251</t>
  </si>
  <si>
    <t>4922072867</t>
  </si>
  <si>
    <t>4922072675</t>
  </si>
  <si>
    <t>4922072987</t>
  </si>
  <si>
    <t>1965261</t>
  </si>
  <si>
    <t>4922071776</t>
  </si>
  <si>
    <t>4922072455</t>
  </si>
  <si>
    <t>4922071927</t>
  </si>
  <si>
    <t>4922069049</t>
  </si>
  <si>
    <t>4922069845</t>
  </si>
  <si>
    <t>4922070068</t>
  </si>
  <si>
    <t>4922068148</t>
  </si>
  <si>
    <t>1965240</t>
  </si>
  <si>
    <t>4922067220</t>
  </si>
  <si>
    <t>4922068446</t>
  </si>
  <si>
    <t>4922070544</t>
  </si>
  <si>
    <t>4922071217</t>
  </si>
  <si>
    <t>4922067968</t>
  </si>
  <si>
    <t>1965252</t>
  </si>
  <si>
    <t>4922067611</t>
  </si>
  <si>
    <t>4922069601</t>
  </si>
  <si>
    <t>1965241</t>
  </si>
  <si>
    <t>4922062470</t>
  </si>
  <si>
    <t>4922061416</t>
  </si>
  <si>
    <t>4922066602</t>
  </si>
  <si>
    <t>4922065867</t>
  </si>
  <si>
    <t>4922061751</t>
  </si>
  <si>
    <t>4922062002</t>
  </si>
  <si>
    <t>4922064249</t>
  </si>
  <si>
    <t>4922063156</t>
  </si>
  <si>
    <t>4922066856</t>
  </si>
  <si>
    <t>4922064551</t>
  </si>
  <si>
    <t>4922063329</t>
  </si>
  <si>
    <t>4922066286</t>
  </si>
  <si>
    <t>4922065134</t>
  </si>
  <si>
    <t>4922058814</t>
  </si>
  <si>
    <t>4922059034</t>
  </si>
  <si>
    <t>4922060834</t>
  </si>
  <si>
    <t>4922059285</t>
  </si>
  <si>
    <t>4922060776</t>
  </si>
  <si>
    <t>4922061279</t>
  </si>
  <si>
    <t>4922057417</t>
  </si>
  <si>
    <t>1962288</t>
  </si>
  <si>
    <t>4922068936</t>
  </si>
  <si>
    <t>1962287</t>
  </si>
  <si>
    <t>4922063569</t>
  </si>
  <si>
    <t>1960755</t>
  </si>
  <si>
    <t>4922061614</t>
  </si>
  <si>
    <t>1962286</t>
  </si>
  <si>
    <t>4922056812</t>
  </si>
  <si>
    <t>1965299</t>
  </si>
  <si>
    <t>T26F0129</t>
  </si>
  <si>
    <t>4922068666</t>
  </si>
  <si>
    <t>4922069584</t>
  </si>
  <si>
    <t>4922070126</t>
  </si>
  <si>
    <t>4922070191</t>
  </si>
  <si>
    <t>1965296</t>
  </si>
  <si>
    <t>T26F0109</t>
  </si>
  <si>
    <t>4922064087</t>
  </si>
  <si>
    <t>4922064126</t>
  </si>
  <si>
    <t>4922066631</t>
  </si>
  <si>
    <t>4922065825</t>
  </si>
  <si>
    <t>1965294</t>
  </si>
  <si>
    <t>T26F0056</t>
  </si>
  <si>
    <t>4922060810</t>
  </si>
  <si>
    <t>4922060987</t>
  </si>
  <si>
    <t>4922060952</t>
  </si>
  <si>
    <t>4922060729</t>
  </si>
  <si>
    <t>4922060594</t>
  </si>
  <si>
    <t>4922057324</t>
  </si>
  <si>
    <t>4922057351</t>
  </si>
  <si>
    <t>1965280</t>
  </si>
  <si>
    <t>4922070914</t>
  </si>
  <si>
    <t>1965273</t>
  </si>
  <si>
    <t>4922066495</t>
  </si>
  <si>
    <t>1965266</t>
  </si>
  <si>
    <t>4922061319</t>
  </si>
  <si>
    <t>1964057</t>
  </si>
  <si>
    <t>4922070503</t>
  </si>
  <si>
    <t>1964054</t>
  </si>
  <si>
    <t>4922068184</t>
  </si>
  <si>
    <t>4922070882</t>
  </si>
  <si>
    <t>4922070270</t>
  </si>
  <si>
    <t>4922070266</t>
  </si>
  <si>
    <t>4922071222</t>
  </si>
  <si>
    <t>4922068552</t>
  </si>
  <si>
    <t>4922069899</t>
  </si>
  <si>
    <t>4922068757</t>
  </si>
  <si>
    <t>4922071552</t>
  </si>
  <si>
    <t>4922069006</t>
  </si>
  <si>
    <t>4922071015</t>
  </si>
  <si>
    <t>4922069307</t>
  </si>
  <si>
    <t>4922069968</t>
  </si>
  <si>
    <t>4922069312</t>
  </si>
  <si>
    <t>4922069328</t>
  </si>
  <si>
    <t>4922067454</t>
  </si>
  <si>
    <t>1964052</t>
  </si>
  <si>
    <t>4922064307</t>
  </si>
  <si>
    <t>4922065635</t>
  </si>
  <si>
    <t>4922066368</t>
  </si>
  <si>
    <t>4922064038</t>
  </si>
  <si>
    <t>4922064930</t>
  </si>
  <si>
    <t>4922065216</t>
  </si>
  <si>
    <t>1963112</t>
  </si>
  <si>
    <t>4922063084</t>
  </si>
  <si>
    <t>4922063777</t>
  </si>
  <si>
    <t>4922063759</t>
  </si>
  <si>
    <t>4922063688</t>
  </si>
  <si>
    <t>4922063679</t>
  </si>
  <si>
    <t>4922066649</t>
  </si>
  <si>
    <t>4922064806</t>
  </si>
  <si>
    <t>4922063004</t>
  </si>
  <si>
    <t>4922064531</t>
  </si>
  <si>
    <t>4922066278</t>
  </si>
  <si>
    <t>4922066508</t>
  </si>
  <si>
    <t>4922057147</t>
  </si>
  <si>
    <t>4922057740</t>
  </si>
  <si>
    <t>4922060036</t>
  </si>
  <si>
    <t>4922059427</t>
  </si>
  <si>
    <t>4922061005</t>
  </si>
  <si>
    <t>4922056792</t>
  </si>
  <si>
    <t>4922060230</t>
  </si>
  <si>
    <t>4922057498</t>
  </si>
  <si>
    <t>4922060957</t>
  </si>
  <si>
    <t>4922057673</t>
  </si>
  <si>
    <t>4922058193</t>
  </si>
  <si>
    <t>4922060916</t>
  </si>
  <si>
    <t>4922061270</t>
  </si>
  <si>
    <t>4922058944</t>
  </si>
  <si>
    <t>4922057855</t>
  </si>
  <si>
    <t>4922060488</t>
  </si>
  <si>
    <t>4922057264</t>
  </si>
  <si>
    <t>1961608</t>
  </si>
  <si>
    <t>4922072113</t>
  </si>
  <si>
    <t>1962568</t>
  </si>
  <si>
    <t>4922072774</t>
  </si>
  <si>
    <t>1961605</t>
  </si>
  <si>
    <t>T26D1662</t>
  </si>
  <si>
    <t>4922069108</t>
  </si>
  <si>
    <t>1961607</t>
  </si>
  <si>
    <t>T26D1664</t>
  </si>
  <si>
    <t>4922071057</t>
  </si>
  <si>
    <t>1961606</t>
  </si>
  <si>
    <t>T26D1663</t>
  </si>
  <si>
    <t>4922070185</t>
  </si>
  <si>
    <t>1961604</t>
  </si>
  <si>
    <t>T26D1661</t>
  </si>
  <si>
    <t>4922066529</t>
  </si>
  <si>
    <t>1961603</t>
  </si>
  <si>
    <t>T26D1660</t>
  </si>
  <si>
    <t>4922065053</t>
  </si>
  <si>
    <t>1961602</t>
  </si>
  <si>
    <t>T26D1659</t>
  </si>
  <si>
    <t>4922063694</t>
  </si>
  <si>
    <t>1961601</t>
  </si>
  <si>
    <t>T26D1658</t>
  </si>
  <si>
    <t>4922062194</t>
  </si>
  <si>
    <t>1961599</t>
  </si>
  <si>
    <t>T26D1656</t>
  </si>
  <si>
    <t>4922057446</t>
  </si>
  <si>
    <t>1961600</t>
  </si>
  <si>
    <t>T26D1657</t>
  </si>
  <si>
    <t>4922061092</t>
  </si>
  <si>
    <t>1964911</t>
  </si>
  <si>
    <t>4922058953</t>
  </si>
  <si>
    <t>1964909</t>
  </si>
  <si>
    <t>4922072227</t>
  </si>
  <si>
    <t>1964910</t>
  </si>
  <si>
    <t>4922069099</t>
  </si>
  <si>
    <t>466770</t>
  </si>
  <si>
    <t>1964917</t>
  </si>
  <si>
    <t>T26E1755</t>
  </si>
  <si>
    <t>SA MONANGE DES ANTI INVISIVEL FRAG RET</t>
  </si>
  <si>
    <t>4922064561</t>
  </si>
  <si>
    <t>1965317</t>
  </si>
  <si>
    <t>4922068927</t>
  </si>
  <si>
    <t>1965318</t>
  </si>
  <si>
    <t>4922071056</t>
  </si>
  <si>
    <t>1964957</t>
  </si>
  <si>
    <t>T26E1795</t>
  </si>
  <si>
    <t>4922065636</t>
  </si>
  <si>
    <t>1964956</t>
  </si>
  <si>
    <t>T26E1794</t>
  </si>
  <si>
    <t>4922064102</t>
  </si>
  <si>
    <t>1964955</t>
  </si>
  <si>
    <t>T26E1793</t>
  </si>
  <si>
    <t>4922060269</t>
  </si>
  <si>
    <t>1961294</t>
  </si>
  <si>
    <t>T26D1455</t>
  </si>
  <si>
    <t>4922061832</t>
  </si>
  <si>
    <t>1961296</t>
  </si>
  <si>
    <t>4922063673</t>
  </si>
  <si>
    <t>1961298</t>
  </si>
  <si>
    <t>T26D1459</t>
  </si>
  <si>
    <t>4922065807</t>
  </si>
  <si>
    <t>1961295</t>
  </si>
  <si>
    <t>T26D1456</t>
  </si>
  <si>
    <t>4922062553</t>
  </si>
  <si>
    <t>1961297</t>
  </si>
  <si>
    <t>4922064615</t>
  </si>
  <si>
    <t>1961292</t>
  </si>
  <si>
    <t>T26D1453</t>
  </si>
  <si>
    <t>4922060038</t>
  </si>
  <si>
    <t>1961293</t>
  </si>
  <si>
    <t>T26D1454</t>
  </si>
  <si>
    <t>4922060574</t>
  </si>
  <si>
    <t>1965248</t>
  </si>
  <si>
    <t>4922072775</t>
  </si>
  <si>
    <t>4922072406</t>
  </si>
  <si>
    <t>4922072608</t>
  </si>
  <si>
    <t>4922072960</t>
  </si>
  <si>
    <t>4922072532</t>
  </si>
  <si>
    <t>1963917</t>
  </si>
  <si>
    <t>T26E1136</t>
  </si>
  <si>
    <t>4922060578</t>
  </si>
  <si>
    <t>1963916</t>
  </si>
  <si>
    <t>T26E1135</t>
  </si>
  <si>
    <t>4922057854</t>
  </si>
  <si>
    <t>1964006</t>
  </si>
  <si>
    <t>4922072513</t>
  </si>
  <si>
    <t>1963304</t>
  </si>
  <si>
    <t>4922069522</t>
  </si>
  <si>
    <t>1963302</t>
  </si>
  <si>
    <t>T26E0805</t>
  </si>
  <si>
    <t>4922064336</t>
  </si>
  <si>
    <t>1963303</t>
  </si>
  <si>
    <t>T26E0806</t>
  </si>
  <si>
    <t>4922066354</t>
  </si>
  <si>
    <t>1964142</t>
  </si>
  <si>
    <t>4922069157</t>
  </si>
  <si>
    <t>1964147</t>
  </si>
  <si>
    <t>4922071651</t>
  </si>
  <si>
    <t>1961517</t>
  </si>
  <si>
    <t>4922071907</t>
  </si>
  <si>
    <t>1961514</t>
  </si>
  <si>
    <t>4922069674</t>
  </si>
  <si>
    <t>1961515</t>
  </si>
  <si>
    <t>T26D1572</t>
  </si>
  <si>
    <t>4922070827</t>
  </si>
  <si>
    <t>1961513</t>
  </si>
  <si>
    <t>T26D1570</t>
  </si>
  <si>
    <t>4922067453</t>
  </si>
  <si>
    <t>1961512</t>
  </si>
  <si>
    <t>T26D1569</t>
  </si>
  <si>
    <t>4922065882</t>
  </si>
  <si>
    <t>1961510</t>
  </si>
  <si>
    <t>T26D1567</t>
  </si>
  <si>
    <t>4922062902</t>
  </si>
  <si>
    <t>1961511</t>
  </si>
  <si>
    <t>4922064277</t>
  </si>
  <si>
    <t>1961509</t>
  </si>
  <si>
    <t>T26D1566</t>
  </si>
  <si>
    <t>4922061503</t>
  </si>
  <si>
    <t>1961508</t>
  </si>
  <si>
    <t>T26D1565</t>
  </si>
  <si>
    <t>4922059287</t>
  </si>
  <si>
    <t>1961507</t>
  </si>
  <si>
    <t>T26D1564</t>
  </si>
  <si>
    <t>4922057454</t>
  </si>
  <si>
    <t>1964402</t>
  </si>
  <si>
    <t>4922068870</t>
  </si>
  <si>
    <t>1963551</t>
  </si>
  <si>
    <t>4922058886</t>
  </si>
  <si>
    <t>4922058892</t>
  </si>
  <si>
    <t>1965105</t>
  </si>
  <si>
    <t>4922071997</t>
  </si>
  <si>
    <t>1964962</t>
  </si>
  <si>
    <t>4922061617</t>
  </si>
  <si>
    <t>1964974</t>
  </si>
  <si>
    <t>4922067452</t>
  </si>
  <si>
    <t>1965117</t>
  </si>
  <si>
    <t>4922067402</t>
  </si>
  <si>
    <t>1965118</t>
  </si>
  <si>
    <t>4922070785</t>
  </si>
  <si>
    <t>4922067413</t>
  </si>
  <si>
    <t>1964959</t>
  </si>
  <si>
    <t>4922063493</t>
  </si>
  <si>
    <t>1963552</t>
  </si>
  <si>
    <t>4922056625</t>
  </si>
  <si>
    <t>1964963</t>
  </si>
  <si>
    <t>4922065305</t>
  </si>
  <si>
    <t>1964958</t>
  </si>
  <si>
    <t>4922065622</t>
  </si>
  <si>
    <t>1964960</t>
  </si>
  <si>
    <t>4922063544</t>
  </si>
  <si>
    <t>1965352</t>
  </si>
  <si>
    <t>4922068907</t>
  </si>
  <si>
    <t>1964972</t>
  </si>
  <si>
    <t>4922063505</t>
  </si>
  <si>
    <t>1965347</t>
  </si>
  <si>
    <t>4922065528</t>
  </si>
  <si>
    <t>1964961</t>
  </si>
  <si>
    <t>4922070765</t>
  </si>
  <si>
    <t>1964987</t>
  </si>
  <si>
    <t>4922065621</t>
  </si>
  <si>
    <t>4922065557</t>
  </si>
  <si>
    <t>1964970</t>
  </si>
  <si>
    <t>4922068990</t>
  </si>
  <si>
    <t>1965346</t>
  </si>
  <si>
    <t>4922070815</t>
  </si>
  <si>
    <t>1963737</t>
  </si>
  <si>
    <t>4922065610</t>
  </si>
  <si>
    <t>1964990</t>
  </si>
  <si>
    <t>4922061570</t>
  </si>
  <si>
    <t>1965354</t>
  </si>
  <si>
    <t>4922070789</t>
  </si>
  <si>
    <t>1965185</t>
  </si>
  <si>
    <t>4922071336</t>
  </si>
  <si>
    <t>1965172</t>
  </si>
  <si>
    <t>4922064273</t>
  </si>
  <si>
    <t>1965030</t>
  </si>
  <si>
    <t>4922058876</t>
  </si>
  <si>
    <t>1965188</t>
  </si>
  <si>
    <t>4922072144</t>
  </si>
  <si>
    <t>1965181</t>
  </si>
  <si>
    <t>4922071348</t>
  </si>
  <si>
    <t>1965180</t>
  </si>
  <si>
    <t>4922064258</t>
  </si>
  <si>
    <t>1965032</t>
  </si>
  <si>
    <t>4922058849</t>
  </si>
  <si>
    <t>1965179</t>
  </si>
  <si>
    <t>4922063528</t>
  </si>
  <si>
    <t>1965178</t>
  </si>
  <si>
    <t>4922058268</t>
  </si>
  <si>
    <t>1961235</t>
  </si>
  <si>
    <t>4922071183</t>
  </si>
  <si>
    <t>1961234</t>
  </si>
  <si>
    <t>4922067752</t>
  </si>
  <si>
    <t>1961232</t>
  </si>
  <si>
    <t>T26D1388</t>
  </si>
  <si>
    <t>4922062285</t>
  </si>
  <si>
    <t>1963973</t>
  </si>
  <si>
    <t>4922060460</t>
  </si>
  <si>
    <t>1963990</t>
  </si>
  <si>
    <t>4922060268</t>
  </si>
  <si>
    <t>1965499</t>
  </si>
  <si>
    <t>4922072714</t>
  </si>
  <si>
    <t>4922072465</t>
  </si>
  <si>
    <t>1965492</t>
  </si>
  <si>
    <t>4922069121</t>
  </si>
  <si>
    <t>4922071630</t>
  </si>
  <si>
    <t>4922069703</t>
  </si>
  <si>
    <t>4922068322</t>
  </si>
  <si>
    <t>4922070680</t>
  </si>
  <si>
    <t>4922057353</t>
  </si>
  <si>
    <t>4922059160</t>
  </si>
  <si>
    <t>1965290</t>
  </si>
  <si>
    <t>4922067068</t>
  </si>
  <si>
    <t>4922065947</t>
  </si>
  <si>
    <t>4922064247</t>
  </si>
  <si>
    <t>1965283</t>
  </si>
  <si>
    <t>4922063152</t>
  </si>
  <si>
    <t>4922061790</t>
  </si>
  <si>
    <t>4922066645</t>
  </si>
  <si>
    <t>4922062218</t>
  </si>
  <si>
    <t>4922061000</t>
  </si>
  <si>
    <t>1965284</t>
  </si>
  <si>
    <t>4922073058</t>
  </si>
  <si>
    <t>4922072545</t>
  </si>
  <si>
    <t>4922072648</t>
  </si>
  <si>
    <t>4922072523</t>
  </si>
  <si>
    <t>4922068008</t>
  </si>
  <si>
    <t>4922071047</t>
  </si>
  <si>
    <t>4922071527</t>
  </si>
  <si>
    <t>4922070465</t>
  </si>
  <si>
    <t>4922070387</t>
  </si>
  <si>
    <t>4922068662</t>
  </si>
  <si>
    <t>1965279</t>
  </si>
  <si>
    <t>4922062233</t>
  </si>
  <si>
    <t>4922063228</t>
  </si>
  <si>
    <t>4922060906</t>
  </si>
  <si>
    <t>4922058955</t>
  </si>
  <si>
    <t>4922059173</t>
  </si>
  <si>
    <t>1965494</t>
  </si>
  <si>
    <t>4922072686</t>
  </si>
  <si>
    <t>1965292</t>
  </si>
  <si>
    <t>4922072085</t>
  </si>
  <si>
    <t>4922072299</t>
  </si>
  <si>
    <t>4922071635</t>
  </si>
  <si>
    <t>4922071289</t>
  </si>
  <si>
    <t>1965285</t>
  </si>
  <si>
    <t>4922067409</t>
  </si>
  <si>
    <t>4922069833</t>
  </si>
  <si>
    <t>4922069384</t>
  </si>
  <si>
    <t>4922071038</t>
  </si>
  <si>
    <t>4922069104</t>
  </si>
  <si>
    <t>4922067260</t>
  </si>
  <si>
    <t>4922070244</t>
  </si>
  <si>
    <t>4922068065</t>
  </si>
  <si>
    <t>4922068230</t>
  </si>
  <si>
    <t>4922064069</t>
  </si>
  <si>
    <t>4922062489</t>
  </si>
  <si>
    <t>1965278</t>
  </si>
  <si>
    <t>4922061590</t>
  </si>
  <si>
    <t>4922065056</t>
  </si>
  <si>
    <t>4922066685</t>
  </si>
  <si>
    <t>4922066391</t>
  </si>
  <si>
    <t>4922062085</t>
  </si>
  <si>
    <t>4922066002</t>
  </si>
  <si>
    <t>4922063032</t>
  </si>
  <si>
    <t>4922061909</t>
  </si>
  <si>
    <t>4922063608</t>
  </si>
  <si>
    <t>4922057014</t>
  </si>
  <si>
    <t>4922057065</t>
  </si>
  <si>
    <t>4922060040</t>
  </si>
  <si>
    <t>4922060807</t>
  </si>
  <si>
    <t>4922060823</t>
  </si>
  <si>
    <t>1965300</t>
  </si>
  <si>
    <t>4922070433</t>
  </si>
  <si>
    <t>4922071357</t>
  </si>
  <si>
    <t>1965297</t>
  </si>
  <si>
    <t>4922066932</t>
  </si>
  <si>
    <t>1965295</t>
  </si>
  <si>
    <t>4922061366</t>
  </si>
  <si>
    <t>4922064469</t>
  </si>
  <si>
    <t>4922058251</t>
  </si>
  <si>
    <t>1965412</t>
  </si>
  <si>
    <t>4922061387</t>
  </si>
  <si>
    <t>1965288</t>
  </si>
  <si>
    <t>4922072914</t>
  </si>
  <si>
    <t>1965491</t>
  </si>
  <si>
    <t>4922072392</t>
  </si>
  <si>
    <t>4922072460</t>
  </si>
  <si>
    <t>1965289</t>
  </si>
  <si>
    <t>4922071709</t>
  </si>
  <si>
    <t>4922068890</t>
  </si>
  <si>
    <t>1965281</t>
  </si>
  <si>
    <t>4922068020</t>
  </si>
  <si>
    <t>4922068010</t>
  </si>
  <si>
    <t>4922070499</t>
  </si>
  <si>
    <t>4922069258</t>
  </si>
  <si>
    <t>4922071005</t>
  </si>
  <si>
    <t>4922071573</t>
  </si>
  <si>
    <t>1965282</t>
  </si>
  <si>
    <t>4922062835</t>
  </si>
  <si>
    <t>1965275</t>
  </si>
  <si>
    <t>4922061664</t>
  </si>
  <si>
    <t>4922064931</t>
  </si>
  <si>
    <t>1965274</t>
  </si>
  <si>
    <t>4922061506</t>
  </si>
  <si>
    <t>4922064376</t>
  </si>
  <si>
    <t>4922062554</t>
  </si>
  <si>
    <t>4922066937</t>
  </si>
  <si>
    <t>4922066898</t>
  </si>
  <si>
    <t>4922066011</t>
  </si>
  <si>
    <t>4922065992</t>
  </si>
  <si>
    <t>4922057290</t>
  </si>
  <si>
    <t>4922058125</t>
  </si>
  <si>
    <t>4922058128</t>
  </si>
  <si>
    <t>4922060858</t>
  </si>
  <si>
    <t>4922060942</t>
  </si>
  <si>
    <t>4922057342</t>
  </si>
  <si>
    <t>1965277</t>
  </si>
  <si>
    <t>4922067024</t>
  </si>
  <si>
    <t>4922067768</t>
  </si>
  <si>
    <t>4922066432</t>
  </si>
  <si>
    <t>4922062455</t>
  </si>
  <si>
    <t>4922063696</t>
  </si>
  <si>
    <t>4922061976</t>
  </si>
  <si>
    <t>4922062196</t>
  </si>
  <si>
    <t>4922062986</t>
  </si>
  <si>
    <t>4922065936</t>
  </si>
  <si>
    <t>4922064418</t>
  </si>
  <si>
    <t>4922066969</t>
  </si>
  <si>
    <t>4922064843</t>
  </si>
  <si>
    <t>4922059098</t>
  </si>
  <si>
    <t>4922060448</t>
  </si>
  <si>
    <t>4922061317</t>
  </si>
  <si>
    <t>4922061252</t>
  </si>
  <si>
    <t>4922057595</t>
  </si>
  <si>
    <t>4922057244</t>
  </si>
  <si>
    <t>4922057242</t>
  </si>
  <si>
    <t>4922060663</t>
  </si>
  <si>
    <t>1965293</t>
  </si>
  <si>
    <t>4922073321</t>
  </si>
  <si>
    <t>4922073350</t>
  </si>
  <si>
    <t>4922072525</t>
  </si>
  <si>
    <t>1965286</t>
  </si>
  <si>
    <t>4922068015</t>
  </si>
  <si>
    <t>4922071402</t>
  </si>
  <si>
    <t>4922066526</t>
  </si>
  <si>
    <t>4922066917</t>
  </si>
  <si>
    <t>1963630</t>
  </si>
  <si>
    <t>4922070229</t>
  </si>
  <si>
    <t>1963631</t>
  </si>
  <si>
    <t>4922064463</t>
  </si>
  <si>
    <t>1963633</t>
  </si>
  <si>
    <t>4922068908</t>
  </si>
  <si>
    <t>1963635</t>
  </si>
  <si>
    <t>4922070996</t>
  </si>
  <si>
    <t>1963632</t>
  </si>
  <si>
    <t>4922071602</t>
  </si>
  <si>
    <t>1963634</t>
  </si>
  <si>
    <t>4922070029</t>
  </si>
  <si>
    <t>1963639</t>
  </si>
  <si>
    <t>4922060579</t>
  </si>
  <si>
    <t>1963628</t>
  </si>
  <si>
    <t>4922057925</t>
  </si>
  <si>
    <t>1963629</t>
  </si>
  <si>
    <t>4922060220</t>
  </si>
  <si>
    <t>1957235</t>
  </si>
  <si>
    <t>4922070829</t>
  </si>
  <si>
    <t>1957234</t>
  </si>
  <si>
    <t>4922069849</t>
  </si>
  <si>
    <t>1964520</t>
  </si>
  <si>
    <t>4922063294</t>
  </si>
  <si>
    <t>1964519</t>
  </si>
  <si>
    <t>4922063805</t>
  </si>
  <si>
    <t>1964518</t>
  </si>
  <si>
    <t>4922057097</t>
  </si>
  <si>
    <t>1963595</t>
  </si>
  <si>
    <t>4922057497</t>
  </si>
  <si>
    <t>4922062404</t>
  </si>
  <si>
    <t>4922062454</t>
  </si>
  <si>
    <t>1963173</t>
  </si>
  <si>
    <t>4922071921</t>
  </si>
  <si>
    <t>1963174</t>
  </si>
  <si>
    <t>4922072332</t>
  </si>
  <si>
    <t>1963169</t>
  </si>
  <si>
    <t>4922069852</t>
  </si>
  <si>
    <t>1963171</t>
  </si>
  <si>
    <t>4922071317</t>
  </si>
  <si>
    <t>1963168</t>
  </si>
  <si>
    <t>4922067875</t>
  </si>
  <si>
    <t>1963170</t>
  </si>
  <si>
    <t>4922070782</t>
  </si>
  <si>
    <t>1963167</t>
  </si>
  <si>
    <t>4922067400</t>
  </si>
  <si>
    <t>1963172</t>
  </si>
  <si>
    <t>4922071245</t>
  </si>
  <si>
    <t>1963163</t>
  </si>
  <si>
    <t>4922065337</t>
  </si>
  <si>
    <t>1963166</t>
  </si>
  <si>
    <t>4922066897</t>
  </si>
  <si>
    <t>1963157</t>
  </si>
  <si>
    <t>4922061420</t>
  </si>
  <si>
    <t>1963158</t>
  </si>
  <si>
    <t>4922061707</t>
  </si>
  <si>
    <t>1963154</t>
  </si>
  <si>
    <t>4922064062</t>
  </si>
  <si>
    <t>1963164</t>
  </si>
  <si>
    <t>4922065762</t>
  </si>
  <si>
    <t>1963165</t>
  </si>
  <si>
    <t>4922066224</t>
  </si>
  <si>
    <t>1963161</t>
  </si>
  <si>
    <t>4922064193</t>
  </si>
  <si>
    <t>1963162</t>
  </si>
  <si>
    <t>4922064048</t>
  </si>
  <si>
    <t>1963160</t>
  </si>
  <si>
    <t>4922063295</t>
  </si>
  <si>
    <t>1963159</t>
  </si>
  <si>
    <t>4922062227</t>
  </si>
  <si>
    <t>1963151</t>
  </si>
  <si>
    <t>4922057063</t>
  </si>
  <si>
    <t>1963150</t>
  </si>
  <si>
    <t>4922056619</t>
  </si>
  <si>
    <t>1963153</t>
  </si>
  <si>
    <t>4922058161</t>
  </si>
  <si>
    <t>1963155</t>
  </si>
  <si>
    <t>4922060376</t>
  </si>
  <si>
    <t>4922059566</t>
  </si>
  <si>
    <t>1963152</t>
  </si>
  <si>
    <t>4922057248</t>
  </si>
  <si>
    <t>1963156</t>
  </si>
  <si>
    <t>4922061004</t>
  </si>
  <si>
    <t>1965378</t>
  </si>
  <si>
    <t>4922071732</t>
  </si>
  <si>
    <t>4922071780</t>
  </si>
  <si>
    <t>455808</t>
  </si>
  <si>
    <t>0091382026</t>
  </si>
  <si>
    <t>110488</t>
  </si>
  <si>
    <t>SOLU NQ PRISMA SYSTEM 2106</t>
  </si>
  <si>
    <t>5000816388</t>
  </si>
  <si>
    <t>211904</t>
  </si>
  <si>
    <t>0091392026</t>
  </si>
  <si>
    <t>100865</t>
  </si>
  <si>
    <t>SORBITOL 70 TANQUE</t>
  </si>
  <si>
    <t>5000816444</t>
  </si>
  <si>
    <t>6159C1</t>
  </si>
  <si>
    <t>1962824</t>
  </si>
  <si>
    <t>6157C1</t>
  </si>
  <si>
    <t>LIB  MATF IMPR CNPA FORN CAPC CPRE DMNV*</t>
  </si>
  <si>
    <t>1962289</t>
  </si>
  <si>
    <t>LIB  MATF CAPC CPRE DMNV LOAT MOME NOLQ*</t>
  </si>
  <si>
    <t>LIB  IMPR CAPC CPRE LOAT MOME MatC NOLQ*</t>
  </si>
  <si>
    <t>1964991</t>
  </si>
  <si>
    <t>1965121</t>
  </si>
  <si>
    <t>1963540</t>
  </si>
  <si>
    <t>4922073640</t>
  </si>
  <si>
    <t>4922073635</t>
  </si>
  <si>
    <t>4922073444</t>
  </si>
  <si>
    <t>99410000083</t>
  </si>
  <si>
    <t>1963602</t>
  </si>
  <si>
    <t>COLOR TOUCH PURE NAT 3/0 60G CH</t>
  </si>
  <si>
    <t>4922073607</t>
  </si>
  <si>
    <t>4922073666</t>
  </si>
  <si>
    <t>4922073644</t>
  </si>
  <si>
    <t>4922073621</t>
  </si>
  <si>
    <t>4922073529</t>
  </si>
  <si>
    <t>4922073526</t>
  </si>
  <si>
    <t>4922073642</t>
  </si>
  <si>
    <t>4922073604</t>
  </si>
  <si>
    <t>4922073554</t>
  </si>
  <si>
    <t>4922073557</t>
  </si>
  <si>
    <t>4922073105</t>
  </si>
  <si>
    <t>4922073614</t>
  </si>
  <si>
    <t>4922073501</t>
  </si>
  <si>
    <t>4922073578</t>
  </si>
  <si>
    <t>4922073107</t>
  </si>
  <si>
    <t>4922073543</t>
  </si>
  <si>
    <t>4922073611</t>
  </si>
  <si>
    <t>4922073496</t>
  </si>
  <si>
    <t>4922073477</t>
  </si>
  <si>
    <t>4922073523</t>
  </si>
  <si>
    <t>4922073158</t>
  </si>
  <si>
    <t>4922073553</t>
  </si>
  <si>
    <t>4922073561</t>
  </si>
  <si>
    <t>4922073449</t>
  </si>
  <si>
    <t>4922073548</t>
  </si>
  <si>
    <t>4922073559</t>
  </si>
  <si>
    <t>4922073549</t>
  </si>
  <si>
    <t>1963175</t>
  </si>
  <si>
    <t>T26E0706</t>
  </si>
  <si>
    <t>4922073542</t>
  </si>
  <si>
    <t>20/06/2026</t>
  </si>
  <si>
    <t>23/06/2026</t>
  </si>
  <si>
    <t>25/06/2026</t>
  </si>
  <si>
    <t>27/06/2026</t>
  </si>
  <si>
    <t>30/06/2026</t>
  </si>
  <si>
    <t>02/07/2026</t>
  </si>
  <si>
    <t>04/07/2026</t>
  </si>
  <si>
    <t>452868</t>
  </si>
  <si>
    <t>SA WELLA COLR KOLESTON PERFECT PLUS 101</t>
  </si>
  <si>
    <t>T26D1268</t>
  </si>
  <si>
    <t>T26F0165</t>
  </si>
  <si>
    <t>T26E1462</t>
  </si>
  <si>
    <t>T26F0160</t>
  </si>
  <si>
    <t>465516</t>
  </si>
  <si>
    <t>SA BIOCOLOR CLR 4.0 BCP</t>
  </si>
  <si>
    <t>T26E1084</t>
  </si>
  <si>
    <t>T26E1085</t>
  </si>
  <si>
    <t>T26F0008</t>
  </si>
  <si>
    <t>4922073845</t>
  </si>
  <si>
    <t>4922073790</t>
  </si>
  <si>
    <t>4922073795</t>
  </si>
  <si>
    <t>4922073797</t>
  </si>
  <si>
    <t>4922074036</t>
  </si>
  <si>
    <t>0093392026</t>
  </si>
  <si>
    <t>5000816796</t>
  </si>
  <si>
    <t>4922074007</t>
  </si>
  <si>
    <t>4922074045</t>
  </si>
  <si>
    <t>4922073871</t>
  </si>
  <si>
    <t>4922073738</t>
  </si>
  <si>
    <t>4922073745</t>
  </si>
  <si>
    <t>4922073769</t>
  </si>
  <si>
    <t>4922073729</t>
  </si>
  <si>
    <t>1965209</t>
  </si>
  <si>
    <t>4922073803</t>
  </si>
  <si>
    <t>1965362</t>
  </si>
  <si>
    <t>6156C3</t>
  </si>
  <si>
    <t>4922073783</t>
  </si>
  <si>
    <t>4922073891</t>
  </si>
  <si>
    <t>4922073793</t>
  </si>
  <si>
    <t>4922073821</t>
  </si>
  <si>
    <t>4922073734</t>
  </si>
  <si>
    <t>4922074015</t>
  </si>
  <si>
    <t>4922073724</t>
  </si>
  <si>
    <t>4922073742</t>
  </si>
  <si>
    <t>4922073773</t>
  </si>
  <si>
    <t>4922073933</t>
  </si>
  <si>
    <t>4922073747</t>
  </si>
  <si>
    <t>4922073860</t>
  </si>
  <si>
    <t>4922073672</t>
  </si>
  <si>
    <t>1965197</t>
  </si>
  <si>
    <t>4922073880</t>
  </si>
  <si>
    <t>4922073878</t>
  </si>
  <si>
    <t>1965430</t>
  </si>
  <si>
    <t>4922074056</t>
  </si>
  <si>
    <t>4922074020</t>
  </si>
  <si>
    <t>4922074180</t>
  </si>
  <si>
    <t>4922073658</t>
  </si>
  <si>
    <t>4922073674</t>
  </si>
  <si>
    <t>4922073826</t>
  </si>
  <si>
    <t>4922074193</t>
  </si>
  <si>
    <t>4922073883</t>
  </si>
  <si>
    <t>4922073623</t>
  </si>
  <si>
    <t>4922074196</t>
  </si>
  <si>
    <t>4922074034</t>
  </si>
  <si>
    <t>4922073912</t>
  </si>
  <si>
    <t>4922073881</t>
  </si>
  <si>
    <t>4922073873</t>
  </si>
  <si>
    <t>4922074005</t>
  </si>
  <si>
    <t>4922074031</t>
  </si>
  <si>
    <t>1965319</t>
  </si>
  <si>
    <t>4922073961</t>
  </si>
  <si>
    <t>4922073736</t>
  </si>
  <si>
    <t>1964405</t>
  </si>
  <si>
    <t>4922073625</t>
  </si>
  <si>
    <t>1965291</t>
  </si>
  <si>
    <t>4922074038</t>
  </si>
  <si>
    <t>T26F0176</t>
  </si>
  <si>
    <t>T26F0177</t>
  </si>
  <si>
    <t>T26F0178</t>
  </si>
  <si>
    <t>T26F0179</t>
  </si>
  <si>
    <t>T26F0180</t>
  </si>
  <si>
    <t>T26F0181</t>
  </si>
  <si>
    <t>T26F0182</t>
  </si>
  <si>
    <t>T26F0183</t>
  </si>
  <si>
    <t>T26F0184</t>
  </si>
  <si>
    <t>T26F0185</t>
  </si>
  <si>
    <t>T26F0186</t>
  </si>
  <si>
    <t>T26F0187</t>
  </si>
  <si>
    <t>T26F0188</t>
  </si>
  <si>
    <t>Esgotar Bulk - 459597 CQ</t>
  </si>
  <si>
    <t>T26F0191</t>
  </si>
  <si>
    <t>T26F0192</t>
  </si>
  <si>
    <t>T26F0193</t>
  </si>
  <si>
    <t>T26E1525</t>
  </si>
  <si>
    <t>T26E1578</t>
  </si>
  <si>
    <t>T26E1162</t>
  </si>
  <si>
    <t>T26E1163</t>
  </si>
  <si>
    <t>T26E1179</t>
  </si>
  <si>
    <t>T26E1180</t>
  </si>
  <si>
    <t>426837</t>
  </si>
  <si>
    <t>SA C&amp;B OLEO BRONZEADOR FPS6</t>
  </si>
  <si>
    <t>T26F0058</t>
  </si>
  <si>
    <t>T26F0154</t>
  </si>
  <si>
    <t>T26F0189</t>
  </si>
  <si>
    <t>439794</t>
  </si>
  <si>
    <t>SA FR DES TRES MARC VOLPI CLAS SPR 100ML</t>
  </si>
  <si>
    <t>T26F0169</t>
  </si>
  <si>
    <t>T26F0221</t>
  </si>
  <si>
    <t>T26F0164</t>
  </si>
  <si>
    <t>T26D1392</t>
  </si>
  <si>
    <t>T26F0220</t>
  </si>
  <si>
    <t>T26F0190</t>
  </si>
  <si>
    <t>T26E1270</t>
  </si>
  <si>
    <t>T26E1274</t>
  </si>
  <si>
    <t>T26F0171</t>
  </si>
  <si>
    <t>458696</t>
  </si>
  <si>
    <t>T26F0145</t>
  </si>
  <si>
    <t>460870</t>
  </si>
  <si>
    <t>SA PAIXAO DEO OLEO TENT AMEIXA RUB</t>
  </si>
  <si>
    <t>T26E1443</t>
  </si>
  <si>
    <t>T26D1573</t>
  </si>
  <si>
    <t>460883</t>
  </si>
  <si>
    <t>SA PAIXAO DEO LOCAO AVELA</t>
  </si>
  <si>
    <t>T26E1317</t>
  </si>
  <si>
    <t>T26E1319</t>
  </si>
  <si>
    <t>T26E1197</t>
  </si>
  <si>
    <t>T26F0168</t>
  </si>
  <si>
    <t>T26F0222</t>
  </si>
  <si>
    <t>T26F0151</t>
  </si>
  <si>
    <t>T26F0166</t>
  </si>
  <si>
    <t>T26F0200</t>
  </si>
  <si>
    <t>T26E1557</t>
  </si>
  <si>
    <t>T26E1559</t>
  </si>
  <si>
    <t>462209</t>
  </si>
  <si>
    <t>SA WELLA KOLESTON CLR 2.8 HEMERA</t>
  </si>
  <si>
    <t>T26E1561</t>
  </si>
  <si>
    <t>T26E0620</t>
  </si>
  <si>
    <t>463544</t>
  </si>
  <si>
    <t>SA BOZZANO FORTIFICANTE SH FOGUETE</t>
  </si>
  <si>
    <t>T26D1695</t>
  </si>
  <si>
    <t>T26D1706</t>
  </si>
  <si>
    <t>T26E0707</t>
  </si>
  <si>
    <t>T26E0708</t>
  </si>
  <si>
    <t>T26E0709</t>
  </si>
  <si>
    <t>T26E0710</t>
  </si>
  <si>
    <t>T26E0711</t>
  </si>
  <si>
    <t>T26E0712</t>
  </si>
  <si>
    <t>T26E0713</t>
  </si>
  <si>
    <t>465517</t>
  </si>
  <si>
    <t>SA BIOCOLOR CLR 4.5 BCP</t>
  </si>
  <si>
    <t>T26E1094</t>
  </si>
  <si>
    <t>465519</t>
  </si>
  <si>
    <t>SA BIOCOLOR CLR 5.0 BCP</t>
  </si>
  <si>
    <t>T26E1095</t>
  </si>
  <si>
    <t>465764</t>
  </si>
  <si>
    <t>SA BOZZANO CR BARB PELE SENS COMF REP V1</t>
  </si>
  <si>
    <t>T26E1155</t>
  </si>
  <si>
    <t>T26F0201</t>
  </si>
  <si>
    <t>466334</t>
  </si>
  <si>
    <t>SA MONANGE LISOS CD T</t>
  </si>
  <si>
    <t>T26E1420</t>
  </si>
  <si>
    <t>T26E1423</t>
  </si>
  <si>
    <t>T26F0172</t>
  </si>
  <si>
    <t>T26F0199</t>
  </si>
  <si>
    <t>T26E0292</t>
  </si>
  <si>
    <t>467450</t>
  </si>
  <si>
    <t>SA BIOC HOM BOZZANO TON CAST CLARO</t>
  </si>
  <si>
    <t>T26E0990</t>
  </si>
  <si>
    <t>T25J1158R</t>
  </si>
  <si>
    <t>469295</t>
  </si>
  <si>
    <t>SA MONANGE DEO CORP HIDR FLR LAV PETRI</t>
  </si>
  <si>
    <t>T26D1643</t>
  </si>
  <si>
    <t>T26E0350</t>
  </si>
  <si>
    <t>T26E0352</t>
  </si>
  <si>
    <t>T26F0194</t>
  </si>
  <si>
    <t>469967</t>
  </si>
  <si>
    <t>SA MONANGE DES ANTIT FLOR DE LAV TCP</t>
  </si>
  <si>
    <t>T26E1778</t>
  </si>
  <si>
    <t>T26E1779</t>
  </si>
  <si>
    <t>T26F0156</t>
  </si>
  <si>
    <t>T26F0170</t>
  </si>
  <si>
    <t>4922076069</t>
  </si>
  <si>
    <t>4922076123</t>
  </si>
  <si>
    <t>4922075740</t>
  </si>
  <si>
    <t>4922075775</t>
  </si>
  <si>
    <t>4922076788</t>
  </si>
  <si>
    <t>4922075694</t>
  </si>
  <si>
    <t>4922076827</t>
  </si>
  <si>
    <t>4922077031</t>
  </si>
  <si>
    <t>4922077016</t>
  </si>
  <si>
    <t>4922076988</t>
  </si>
  <si>
    <t>4922075269</t>
  </si>
  <si>
    <t>4922076982</t>
  </si>
  <si>
    <t>4922075881</t>
  </si>
  <si>
    <t>4922075879</t>
  </si>
  <si>
    <t>4922075844</t>
  </si>
  <si>
    <t>23094-2</t>
  </si>
  <si>
    <t>1963822</t>
  </si>
  <si>
    <t>BIOCOLOR COL PRETO AZULAD 2.0 12UN MK TN</t>
  </si>
  <si>
    <t>4922078078</t>
  </si>
  <si>
    <t>4922077834</t>
  </si>
  <si>
    <t>4922077801</t>
  </si>
  <si>
    <t>4922078292</t>
  </si>
  <si>
    <t>4922077881</t>
  </si>
  <si>
    <t>4922077838</t>
  </si>
  <si>
    <t>4922077906</t>
  </si>
  <si>
    <t>4922077870</t>
  </si>
  <si>
    <t>4922077872</t>
  </si>
  <si>
    <t>4922078017</t>
  </si>
  <si>
    <t>4922077754</t>
  </si>
  <si>
    <t>4922077862</t>
  </si>
  <si>
    <t>4922077858</t>
  </si>
  <si>
    <t>4922077823</t>
  </si>
  <si>
    <t>4922077734</t>
  </si>
  <si>
    <t>4922077776</t>
  </si>
  <si>
    <t>1963058</t>
  </si>
  <si>
    <t>4922078701</t>
  </si>
  <si>
    <t>4922078944</t>
  </si>
  <si>
    <t>4922077611</t>
  </si>
  <si>
    <t>4922078676</t>
  </si>
  <si>
    <t>4922078605</t>
  </si>
  <si>
    <t>4922078157</t>
  </si>
  <si>
    <t>4922078234</t>
  </si>
  <si>
    <t>4922078239</t>
  </si>
  <si>
    <t>4922078240</t>
  </si>
  <si>
    <t>4922078269</t>
  </si>
  <si>
    <t>4922078285</t>
  </si>
  <si>
    <t>4922078140</t>
  </si>
  <si>
    <t>4922078321</t>
  </si>
  <si>
    <t>4922078115</t>
  </si>
  <si>
    <t>4922078065</t>
  </si>
  <si>
    <t>4922078432</t>
  </si>
  <si>
    <t>4922078434</t>
  </si>
  <si>
    <t>4922078883</t>
  </si>
  <si>
    <t>4922078449</t>
  </si>
  <si>
    <t>4922078451</t>
  </si>
  <si>
    <t>4922077888</t>
  </si>
  <si>
    <t>4922077876</t>
  </si>
  <si>
    <t>4922078512</t>
  </si>
  <si>
    <t>4922077836</t>
  </si>
  <si>
    <t>4922075790</t>
  </si>
  <si>
    <t>4922076953</t>
  </si>
  <si>
    <t>4922074559</t>
  </si>
  <si>
    <t>4922074486</t>
  </si>
  <si>
    <t>4922076957</t>
  </si>
  <si>
    <t>4922076938</t>
  </si>
  <si>
    <t>4922076959</t>
  </si>
  <si>
    <t>4922074469</t>
  </si>
  <si>
    <t>4922074462</t>
  </si>
  <si>
    <t>4922074437</t>
  </si>
  <si>
    <t>4922076924</t>
  </si>
  <si>
    <t>4922074736</t>
  </si>
  <si>
    <t>4922074874</t>
  </si>
  <si>
    <t>4922074981</t>
  </si>
  <si>
    <t>4922077035</t>
  </si>
  <si>
    <t>4922074217</t>
  </si>
  <si>
    <t>4922075264</t>
  </si>
  <si>
    <t>4922077046</t>
  </si>
  <si>
    <t>4922076782</t>
  </si>
  <si>
    <t>4922077054</t>
  </si>
  <si>
    <t>4922075358</t>
  </si>
  <si>
    <t>4922077061</t>
  </si>
  <si>
    <t>4922075539</t>
  </si>
  <si>
    <t>4922077082</t>
  </si>
  <si>
    <t>4922076744</t>
  </si>
  <si>
    <t>4922077219</t>
  </si>
  <si>
    <t>4922077323</t>
  </si>
  <si>
    <t>4922077370</t>
  </si>
  <si>
    <t>1961402</t>
  </si>
  <si>
    <t>4922078757</t>
  </si>
  <si>
    <t>4922077487</t>
  </si>
  <si>
    <t>4922077636</t>
  </si>
  <si>
    <t>4922077514</t>
  </si>
  <si>
    <t>4922078910</t>
  </si>
  <si>
    <t>4922076127</t>
  </si>
  <si>
    <t>4922074973</t>
  </si>
  <si>
    <t>4922075117</t>
  </si>
  <si>
    <t>4922077010</t>
  </si>
  <si>
    <t>4922075977</t>
  </si>
  <si>
    <t>4922075975</t>
  </si>
  <si>
    <t>4922075362</t>
  </si>
  <si>
    <t>4922076947</t>
  </si>
  <si>
    <t>4922075720</t>
  </si>
  <si>
    <t>4922077381</t>
  </si>
  <si>
    <t>4922077358</t>
  </si>
  <si>
    <t>4922075733</t>
  </si>
  <si>
    <t>4922076767</t>
  </si>
  <si>
    <t>4922076780</t>
  </si>
  <si>
    <t>4922075758</t>
  </si>
  <si>
    <t>4922077282</t>
  </si>
  <si>
    <t>4922075835</t>
  </si>
  <si>
    <t>4922076829</t>
  </si>
  <si>
    <t>4922074902</t>
  </si>
  <si>
    <t>4922074450</t>
  </si>
  <si>
    <t>4922076191</t>
  </si>
  <si>
    <t>4922076270</t>
  </si>
  <si>
    <t>4922077077</t>
  </si>
  <si>
    <t>4922074867</t>
  </si>
  <si>
    <t>4922074374</t>
  </si>
  <si>
    <t>4922074239</t>
  </si>
  <si>
    <t>4922074768</t>
  </si>
  <si>
    <t>4922077434</t>
  </si>
  <si>
    <t>4922074366</t>
  </si>
  <si>
    <t>99410000082</t>
  </si>
  <si>
    <t>1963604</t>
  </si>
  <si>
    <t>COLOR TOUCH PURE NAT 2/0 60G CH</t>
  </si>
  <si>
    <t>4922078742</t>
  </si>
  <si>
    <t>4922076903</t>
  </si>
  <si>
    <t>4922075113</t>
  </si>
  <si>
    <t>4922074177</t>
  </si>
  <si>
    <t>4922074281</t>
  </si>
  <si>
    <t>99410000084</t>
  </si>
  <si>
    <t>1963603</t>
  </si>
  <si>
    <t>COLOR TOUCH PURE NAT 4/0 60G CH</t>
  </si>
  <si>
    <t>4922075340</t>
  </si>
  <si>
    <t>4922074484</t>
  </si>
  <si>
    <t>4922074598</t>
  </si>
  <si>
    <t>4922074213</t>
  </si>
  <si>
    <t>4922074267</t>
  </si>
  <si>
    <t>4922074300</t>
  </si>
  <si>
    <t>4922074302</t>
  </si>
  <si>
    <t>4922074552</t>
  </si>
  <si>
    <t>4922074560</t>
  </si>
  <si>
    <t>4922074784</t>
  </si>
  <si>
    <t>25697-0</t>
  </si>
  <si>
    <t>1963582</t>
  </si>
  <si>
    <t>KOLESTON COLR PR INF 10 NOITE BR 12UN HM</t>
  </si>
  <si>
    <t>4922078736</t>
  </si>
  <si>
    <t>4922078678</t>
  </si>
  <si>
    <t>4922078972</t>
  </si>
  <si>
    <t>4922078875</t>
  </si>
  <si>
    <t>4922074832</t>
  </si>
  <si>
    <t>4922074909</t>
  </si>
  <si>
    <t>4922075107</t>
  </si>
  <si>
    <t>4922075150</t>
  </si>
  <si>
    <t>4922075153</t>
  </si>
  <si>
    <t>4922075447</t>
  </si>
  <si>
    <t>4922077500</t>
  </si>
  <si>
    <t>4922077651</t>
  </si>
  <si>
    <t>4922077704</t>
  </si>
  <si>
    <t>4922077422</t>
  </si>
  <si>
    <t>4922077404</t>
  </si>
  <si>
    <t>4922077308</t>
  </si>
  <si>
    <t>4922075471</t>
  </si>
  <si>
    <t>4922076920</t>
  </si>
  <si>
    <t>4922076636</t>
  </si>
  <si>
    <t>4922076784</t>
  </si>
  <si>
    <t>4922076582</t>
  </si>
  <si>
    <t>4922076129</t>
  </si>
  <si>
    <t>4922076980</t>
  </si>
  <si>
    <t>4922075816</t>
  </si>
  <si>
    <t>4922075980</t>
  </si>
  <si>
    <t>4922077276</t>
  </si>
  <si>
    <t>4922075952</t>
  </si>
  <si>
    <t>4922077215</t>
  </si>
  <si>
    <t>4922077161</t>
  </si>
  <si>
    <t>4922076807</t>
  </si>
  <si>
    <t>4922076774</t>
  </si>
  <si>
    <t>4922077930</t>
  </si>
  <si>
    <t>4922078608</t>
  </si>
  <si>
    <t>4922078267</t>
  </si>
  <si>
    <t>4922078254</t>
  </si>
  <si>
    <t>4922078562</t>
  </si>
  <si>
    <t>4922078242</t>
  </si>
  <si>
    <t>4922077591</t>
  </si>
  <si>
    <t>4922078350</t>
  </si>
  <si>
    <t>4922077522</t>
  </si>
  <si>
    <t>4922078871</t>
  </si>
  <si>
    <t>4922078072</t>
  </si>
  <si>
    <t>4922078541</t>
  </si>
  <si>
    <t>4922077998</t>
  </si>
  <si>
    <t>4922078634</t>
  </si>
  <si>
    <t>4922077583</t>
  </si>
  <si>
    <t>4922078453</t>
  </si>
  <si>
    <t>4922078159</t>
  </si>
  <si>
    <t>4922078401</t>
  </si>
  <si>
    <t>4922077498</t>
  </si>
  <si>
    <t>4922078483</t>
  </si>
  <si>
    <t>4922077764</t>
  </si>
  <si>
    <t>4922077918</t>
  </si>
  <si>
    <t>4922077878</t>
  </si>
  <si>
    <t>4922078090</t>
  </si>
  <si>
    <t>4922078670</t>
  </si>
  <si>
    <t>4922078647</t>
  </si>
  <si>
    <t>4922078495</t>
  </si>
  <si>
    <t>4922077489</t>
  </si>
  <si>
    <t>4922078468</t>
  </si>
  <si>
    <t>4922078117</t>
  </si>
  <si>
    <t>4922076822</t>
  </si>
  <si>
    <t>4922074926</t>
  </si>
  <si>
    <t>4922075410</t>
  </si>
  <si>
    <t>4922077284</t>
  </si>
  <si>
    <t>4922074286</t>
  </si>
  <si>
    <t>4922076587</t>
  </si>
  <si>
    <t>4922075119</t>
  </si>
  <si>
    <t>4922077008</t>
  </si>
  <si>
    <t>4922075964</t>
  </si>
  <si>
    <t>4922076605</t>
  </si>
  <si>
    <t>4922076986</t>
  </si>
  <si>
    <t>4922076640</t>
  </si>
  <si>
    <t>4922076174</t>
  </si>
  <si>
    <t>4922077273</t>
  </si>
  <si>
    <t>4922074845</t>
  </si>
  <si>
    <t>4922076963</t>
  </si>
  <si>
    <t>4922074808</t>
  </si>
  <si>
    <t>4922077229</t>
  </si>
  <si>
    <t>4922076908</t>
  </si>
  <si>
    <t>4922074803</t>
  </si>
  <si>
    <t>4922076927</t>
  </si>
  <si>
    <t>4922076945</t>
  </si>
  <si>
    <t>4922074586</t>
  </si>
  <si>
    <t>4922074602</t>
  </si>
  <si>
    <t>4922074619</t>
  </si>
  <si>
    <t>4922074624</t>
  </si>
  <si>
    <t>4922074641</t>
  </si>
  <si>
    <t>4922074308</t>
  </si>
  <si>
    <t>4922075940</t>
  </si>
  <si>
    <t>4922075481</t>
  </si>
  <si>
    <t>4922077297</t>
  </si>
  <si>
    <t>4922076794</t>
  </si>
  <si>
    <t>4922075772</t>
  </si>
  <si>
    <t>4922076447</t>
  </si>
  <si>
    <t>4922075792</t>
  </si>
  <si>
    <t>4922074404</t>
  </si>
  <si>
    <t>4922077295</t>
  </si>
  <si>
    <t>4922077432</t>
  </si>
  <si>
    <t>4922075812</t>
  </si>
  <si>
    <t>4922074508</t>
  </si>
  <si>
    <t>4922074407</t>
  </si>
  <si>
    <t>1962566</t>
  </si>
  <si>
    <t>4922078413</t>
  </si>
  <si>
    <t>4922077596</t>
  </si>
  <si>
    <t>4922078151</t>
  </si>
  <si>
    <t>4922078146</t>
  </si>
  <si>
    <t>4922078249</t>
  </si>
  <si>
    <t>4922077615</t>
  </si>
  <si>
    <t>4922078486</t>
  </si>
  <si>
    <t>4922078719</t>
  </si>
  <si>
    <t>4922077385</t>
  </si>
  <si>
    <t>4922078934</t>
  </si>
  <si>
    <t>4922078048</t>
  </si>
  <si>
    <t>4922077659</t>
  </si>
  <si>
    <t>4922078043</t>
  </si>
  <si>
    <t>4922078015</t>
  </si>
  <si>
    <t>4922077937</t>
  </si>
  <si>
    <t>4922077927</t>
  </si>
  <si>
    <t>4922077903</t>
  </si>
  <si>
    <t>4922077874</t>
  </si>
  <si>
    <t>4922078639</t>
  </si>
  <si>
    <t>4922078672</t>
  </si>
  <si>
    <t>4922078680</t>
  </si>
  <si>
    <t>4922078763</t>
  </si>
  <si>
    <t>4922077811</t>
  </si>
  <si>
    <t>4922077485</t>
  </si>
  <si>
    <t>4922077516</t>
  </si>
  <si>
    <t>4922076850</t>
  </si>
  <si>
    <t>4922077151</t>
  </si>
  <si>
    <t>4922077208</t>
  </si>
  <si>
    <t>4922076889</t>
  </si>
  <si>
    <t>4922077027</t>
  </si>
  <si>
    <t>4922076955</t>
  </si>
  <si>
    <t>4922076646</t>
  </si>
  <si>
    <t>4922077424</t>
  </si>
  <si>
    <t>4922076648</t>
  </si>
  <si>
    <t>4922076658</t>
  </si>
  <si>
    <t>4922074339</t>
  </si>
  <si>
    <t>4922076670</t>
  </si>
  <si>
    <t>4922076674</t>
  </si>
  <si>
    <t>4922076696</t>
  </si>
  <si>
    <t>4922077415</t>
  </si>
  <si>
    <t>4922076283</t>
  </si>
  <si>
    <t>4922074396</t>
  </si>
  <si>
    <t>4922077400</t>
  </si>
  <si>
    <t>4922076254</t>
  </si>
  <si>
    <t>4922074492</t>
  </si>
  <si>
    <t>4922076729</t>
  </si>
  <si>
    <t>4922077318</t>
  </si>
  <si>
    <t>4922074535</t>
  </si>
  <si>
    <t>4922074600</t>
  </si>
  <si>
    <t>4922074691</t>
  </si>
  <si>
    <t>4922075267</t>
  </si>
  <si>
    <t>4922076770</t>
  </si>
  <si>
    <t>4922075353</t>
  </si>
  <si>
    <t>4922075599</t>
  </si>
  <si>
    <t>4922075636</t>
  </si>
  <si>
    <t>4922075642</t>
  </si>
  <si>
    <t>4922075777</t>
  </si>
  <si>
    <t>4922076802</t>
  </si>
  <si>
    <t>4922075823</t>
  </si>
  <si>
    <t>4922075840</t>
  </si>
  <si>
    <t>4922078553</t>
  </si>
  <si>
    <t>4922077144</t>
  </si>
  <si>
    <t>1965560</t>
  </si>
  <si>
    <t>6156C6</t>
  </si>
  <si>
    <t>4922078417</t>
  </si>
  <si>
    <t>4922078282</t>
  </si>
  <si>
    <t>1965368</t>
  </si>
  <si>
    <t>6156C4</t>
  </si>
  <si>
    <t>4922078107</t>
  </si>
  <si>
    <t>4922078370</t>
  </si>
  <si>
    <t>4922078092</t>
  </si>
  <si>
    <t>4922078665</t>
  </si>
  <si>
    <t>4922078352</t>
  </si>
  <si>
    <t>4922078382</t>
  </si>
  <si>
    <t>4922077789</t>
  </si>
  <si>
    <t>4922075486</t>
  </si>
  <si>
    <t>4922075491</t>
  </si>
  <si>
    <t>4922075429</t>
  </si>
  <si>
    <t>4922075425</t>
  </si>
  <si>
    <t>4922075585</t>
  </si>
  <si>
    <t>4922074426</t>
  </si>
  <si>
    <t>4922074237</t>
  </si>
  <si>
    <t>4922074666</t>
  </si>
  <si>
    <t>4922075377</t>
  </si>
  <si>
    <t>4922074746</t>
  </si>
  <si>
    <t>4922074398</t>
  </si>
  <si>
    <t>4922074379</t>
  </si>
  <si>
    <t>4922074363</t>
  </si>
  <si>
    <t>4922074817</t>
  </si>
  <si>
    <t>4922074730</t>
  </si>
  <si>
    <t>4922074764</t>
  </si>
  <si>
    <t>1963292</t>
  </si>
  <si>
    <t>4922078167</t>
  </si>
  <si>
    <t>1963921</t>
  </si>
  <si>
    <t>6159C2</t>
  </si>
  <si>
    <t>4922078522</t>
  </si>
  <si>
    <t>4922077939</t>
  </si>
  <si>
    <t>4922077581</t>
  </si>
  <si>
    <t>4922078345</t>
  </si>
  <si>
    <t>4922078924</t>
  </si>
  <si>
    <t>4922078099</t>
  </si>
  <si>
    <t>4922078543</t>
  </si>
  <si>
    <t>4922077706</t>
  </si>
  <si>
    <t>4922078009</t>
  </si>
  <si>
    <t>4922077607</t>
  </si>
  <si>
    <t>4922077694</t>
  </si>
  <si>
    <t>4922078040</t>
  </si>
  <si>
    <t>4922078828</t>
  </si>
  <si>
    <t>4922078405</t>
  </si>
  <si>
    <t>4922077533</t>
  </si>
  <si>
    <t>4922078740</t>
  </si>
  <si>
    <t>4922077526</t>
  </si>
  <si>
    <t>4922076786</t>
  </si>
  <si>
    <t>4922076759</t>
  </si>
  <si>
    <t>4922075971</t>
  </si>
  <si>
    <t>4922076757</t>
  </si>
  <si>
    <t>4922076252</t>
  </si>
  <si>
    <t>4922076719</t>
  </si>
  <si>
    <t>4922077063</t>
  </si>
  <si>
    <t>4922075814</t>
  </si>
  <si>
    <t>4922074661</t>
  </si>
  <si>
    <t>4922074529</t>
  </si>
  <si>
    <t>4922074413</t>
  </si>
  <si>
    <t>4922074337</t>
  </si>
  <si>
    <t>4922075356</t>
  </si>
  <si>
    <t>4922074876</t>
  </si>
  <si>
    <t>4922074921</t>
  </si>
  <si>
    <t>4922077780</t>
  </si>
  <si>
    <t>4922078885</t>
  </si>
  <si>
    <t>4922078909</t>
  </si>
  <si>
    <t>4922077772</t>
  </si>
  <si>
    <t>4922077686</t>
  </si>
  <si>
    <t>4922078061</t>
  </si>
  <si>
    <t>4922078074</t>
  </si>
  <si>
    <t>4922077692</t>
  </si>
  <si>
    <t>4922078731</t>
  </si>
  <si>
    <t>4922075609</t>
  </si>
  <si>
    <t>4922075979</t>
  </si>
  <si>
    <t>4922076148</t>
  </si>
  <si>
    <t>4922075605</t>
  </si>
  <si>
    <t>4922075591</t>
  </si>
  <si>
    <t>4922075588</t>
  </si>
  <si>
    <t>4922075111</t>
  </si>
  <si>
    <t>4922076296</t>
  </si>
  <si>
    <t>4922076326</t>
  </si>
  <si>
    <t>4922076351</t>
  </si>
  <si>
    <t>4922076366</t>
  </si>
  <si>
    <t>4922076746</t>
  </si>
  <si>
    <t>4922076748</t>
  </si>
  <si>
    <t>4922076816</t>
  </si>
  <si>
    <t>4922077293</t>
  </si>
  <si>
    <t>4922076861</t>
  </si>
  <si>
    <t>4922076890</t>
  </si>
  <si>
    <t>4922077123</t>
  </si>
  <si>
    <t>4922077204</t>
  </si>
  <si>
    <t>4922074712</t>
  </si>
  <si>
    <t>4922074215</t>
  </si>
  <si>
    <t>4922074258</t>
  </si>
  <si>
    <t>4922074296</t>
  </si>
  <si>
    <t>4922074304</t>
  </si>
  <si>
    <t>4922074428</t>
  </si>
  <si>
    <t>4922074473</t>
  </si>
  <si>
    <t>4922074498</t>
  </si>
  <si>
    <t>4922074547</t>
  </si>
  <si>
    <t>23484-0</t>
  </si>
  <si>
    <t>1964092</t>
  </si>
  <si>
    <t>NYLOOKS GEL COND GAR FAT4 12X240G</t>
  </si>
  <si>
    <t>4922078058</t>
  </si>
  <si>
    <t>4922077897</t>
  </si>
  <si>
    <t>4922078438</t>
  </si>
  <si>
    <t>4922078296</t>
  </si>
  <si>
    <t>4922078545</t>
  </si>
  <si>
    <t>1964091</t>
  </si>
  <si>
    <t>4922077605</t>
  </si>
  <si>
    <t>4922077512</t>
  </si>
  <si>
    <t>4922078209</t>
  </si>
  <si>
    <t>4922077518</t>
  </si>
  <si>
    <t>4922077923</t>
  </si>
  <si>
    <t>4922078394</t>
  </si>
  <si>
    <t>4922078478</t>
  </si>
  <si>
    <t>4922078354</t>
  </si>
  <si>
    <t>4922076711</t>
  </si>
  <si>
    <t>4922076672</t>
  </si>
  <si>
    <t>4922077402</t>
  </si>
  <si>
    <t>4922077438</t>
  </si>
  <si>
    <t>4922076984</t>
  </si>
  <si>
    <t>4922074878</t>
  </si>
  <si>
    <t>4922074900</t>
  </si>
  <si>
    <t>4922076685</t>
  </si>
  <si>
    <t>4922075973</t>
  </si>
  <si>
    <t>4922076107</t>
  </si>
  <si>
    <t>4922075798</t>
  </si>
  <si>
    <t>4922077021</t>
  </si>
  <si>
    <t>4922077100</t>
  </si>
  <si>
    <t>4922077453</t>
  </si>
  <si>
    <t>4922078063</t>
  </si>
  <si>
    <t>4922078744</t>
  </si>
  <si>
    <t>4922074520</t>
  </si>
  <si>
    <t>4922074525</t>
  </si>
  <si>
    <t>4922074454</t>
  </si>
  <si>
    <t>4922074415</t>
  </si>
  <si>
    <t>4922075927</t>
  </si>
  <si>
    <t>4922075804</t>
  </si>
  <si>
    <t>4922074391</t>
  </si>
  <si>
    <t>4922075795</t>
  </si>
  <si>
    <t>4922074361</t>
  </si>
  <si>
    <t>4922074346</t>
  </si>
  <si>
    <t>4922077116</t>
  </si>
  <si>
    <t>4922076778</t>
  </si>
  <si>
    <t>4922077012</t>
  </si>
  <si>
    <t>4922075950</t>
  </si>
  <si>
    <t>4922077133</t>
  </si>
  <si>
    <t>4922076612</t>
  </si>
  <si>
    <t>4922076629</t>
  </si>
  <si>
    <t>4922074710</t>
  </si>
  <si>
    <t>4922076643</t>
  </si>
  <si>
    <t>4922075696</t>
  </si>
  <si>
    <t>4922075633</t>
  </si>
  <si>
    <t>4922075348</t>
  </si>
  <si>
    <t>4922075421</t>
  </si>
  <si>
    <t>4922076676</t>
  </si>
  <si>
    <t>4922075427</t>
  </si>
  <si>
    <t>4922077310</t>
  </si>
  <si>
    <t>4922076689</t>
  </si>
  <si>
    <t>4922077383</t>
  </si>
  <si>
    <t>4922075576</t>
  </si>
  <si>
    <t>4922077396</t>
  </si>
  <si>
    <t>4922077393</t>
  </si>
  <si>
    <t>4922076678</t>
  </si>
  <si>
    <t>4922074284</t>
  </si>
  <si>
    <t>4922076160</t>
  </si>
  <si>
    <t>4922076895</t>
  </si>
  <si>
    <t>4922076162</t>
  </si>
  <si>
    <t>4922076172</t>
  </si>
  <si>
    <t>4922076384</t>
  </si>
  <si>
    <t>4922076125</t>
  </si>
  <si>
    <t>4922076116</t>
  </si>
  <si>
    <t>4922077001</t>
  </si>
  <si>
    <t>4922076855</t>
  </si>
  <si>
    <t>4922076257</t>
  </si>
  <si>
    <t>4922077003</t>
  </si>
  <si>
    <t>4922074342</t>
  </si>
  <si>
    <t>4922076315</t>
  </si>
  <si>
    <t>1964312</t>
  </si>
  <si>
    <t>4922077543</t>
  </si>
  <si>
    <t>4922078539</t>
  </si>
  <si>
    <t>4922078319</t>
  </si>
  <si>
    <t>4922077446</t>
  </si>
  <si>
    <t>4922078070</t>
  </si>
  <si>
    <t>4922078893</t>
  </si>
  <si>
    <t>4922077895</t>
  </si>
  <si>
    <t>4922078177</t>
  </si>
  <si>
    <t>4922077909</t>
  </si>
  <si>
    <t>4922078619</t>
  </si>
  <si>
    <t>4922078464</t>
  </si>
  <si>
    <t>4922078444</t>
  </si>
  <si>
    <t>4922077730</t>
  </si>
  <si>
    <t>4922075802</t>
  </si>
  <si>
    <t>4922077420</t>
  </si>
  <si>
    <t>4922076121</t>
  </si>
  <si>
    <t>4922074452</t>
  </si>
  <si>
    <t>4922075401</t>
  </si>
  <si>
    <t>4922076268</t>
  </si>
  <si>
    <t>4922076949</t>
  </si>
  <si>
    <t>4922076825</t>
  </si>
  <si>
    <t>4922074796</t>
  </si>
  <si>
    <t>4922077390</t>
  </si>
  <si>
    <t>4922074512</t>
  </si>
  <si>
    <t>4922077141</t>
  </si>
  <si>
    <t>4922074628</t>
  </si>
  <si>
    <t>4922076709</t>
  </si>
  <si>
    <t>4922074596</t>
  </si>
  <si>
    <t>1963557</t>
  </si>
  <si>
    <t>4922077787</t>
  </si>
  <si>
    <t>4922078343</t>
  </si>
  <si>
    <t>4922077845</t>
  </si>
  <si>
    <t>4922077540</t>
  </si>
  <si>
    <t>1963556</t>
  </si>
  <si>
    <t>4922078873</t>
  </si>
  <si>
    <t>4922078388</t>
  </si>
  <si>
    <t>4922078358</t>
  </si>
  <si>
    <t>1963535</t>
  </si>
  <si>
    <t>4922078918</t>
  </si>
  <si>
    <t>1963560</t>
  </si>
  <si>
    <t>4922078019</t>
  </si>
  <si>
    <t>4922075818</t>
  </si>
  <si>
    <t>4922075380</t>
  </si>
  <si>
    <t>4922076632</t>
  </si>
  <si>
    <t>4922074494</t>
  </si>
  <si>
    <t>4922074895</t>
  </si>
  <si>
    <t>4922074419</t>
  </si>
  <si>
    <t>1964992</t>
  </si>
  <si>
    <t>4922078129</t>
  </si>
  <si>
    <t>1963538</t>
  </si>
  <si>
    <t>4922078674</t>
  </si>
  <si>
    <t>4922078547</t>
  </si>
  <si>
    <t>4922078500</t>
  </si>
  <si>
    <t>4922077480</t>
  </si>
  <si>
    <t>4922078053</t>
  </si>
  <si>
    <t>4922078087</t>
  </si>
  <si>
    <t>4922078226</t>
  </si>
  <si>
    <t>4922078287</t>
  </si>
  <si>
    <t>4922078302</t>
  </si>
  <si>
    <t>4922078349</t>
  </si>
  <si>
    <t>4922077631</t>
  </si>
  <si>
    <t>4922077609</t>
  </si>
  <si>
    <t>4922077681</t>
  </si>
  <si>
    <t>4922076317</t>
  </si>
  <si>
    <t>4922077336</t>
  </si>
  <si>
    <t>4922076683</t>
  </si>
  <si>
    <t>4922077069</t>
  </si>
  <si>
    <t>4922074500</t>
  </si>
  <si>
    <t>4922074517</t>
  </si>
  <si>
    <t>4922074698</t>
  </si>
  <si>
    <t>4922074717</t>
  </si>
  <si>
    <t>4922075870</t>
  </si>
  <si>
    <t>4922075852</t>
  </si>
  <si>
    <t>4922076884</t>
  </si>
  <si>
    <t>4922074904</t>
  </si>
  <si>
    <t>4922075583</t>
  </si>
  <si>
    <t>4922076141</t>
  </si>
  <si>
    <t>4922074411</t>
  </si>
  <si>
    <t>4922076176</t>
  </si>
  <si>
    <t>1963652</t>
  </si>
  <si>
    <t>4922075753</t>
  </si>
  <si>
    <t>1963847</t>
  </si>
  <si>
    <t>4922076514</t>
  </si>
  <si>
    <t>1963848</t>
  </si>
  <si>
    <t>4922077201</t>
  </si>
  <si>
    <t>1961646</t>
  </si>
  <si>
    <t>4922074800</t>
  </si>
  <si>
    <t>1963963</t>
  </si>
  <si>
    <t>4922077155</t>
  </si>
  <si>
    <t>1963057</t>
  </si>
  <si>
    <t>4922074663</t>
  </si>
  <si>
    <t>1961638</t>
  </si>
  <si>
    <t>4922076508</t>
  </si>
  <si>
    <t>1965365</t>
  </si>
  <si>
    <t>4922074421</t>
  </si>
  <si>
    <t>1965411</t>
  </si>
  <si>
    <t>4922078950</t>
  </si>
  <si>
    <t>1965415</t>
  </si>
  <si>
    <t>4922078759</t>
  </si>
  <si>
    <t>5000816922</t>
  </si>
  <si>
    <t>4922078963</t>
  </si>
  <si>
    <t>1964549</t>
  </si>
  <si>
    <t>4922077901</t>
  </si>
  <si>
    <t>1964479</t>
  </si>
  <si>
    <t>4922076356</t>
  </si>
  <si>
    <t>1965426</t>
  </si>
  <si>
    <t>4922078455</t>
  </si>
  <si>
    <t>4922077782</t>
  </si>
  <si>
    <t>4922078144</t>
  </si>
  <si>
    <t>4922078334</t>
  </si>
  <si>
    <t>4922077589</t>
  </si>
  <si>
    <t>4922078777</t>
  </si>
  <si>
    <t>4922078579</t>
  </si>
  <si>
    <t>4922076407</t>
  </si>
  <si>
    <t>4922077217</t>
  </si>
  <si>
    <t>4922075670</t>
  </si>
  <si>
    <t>4922074609</t>
  </si>
  <si>
    <t>4922074179</t>
  </si>
  <si>
    <t>4922076313</t>
  </si>
  <si>
    <t>4922074869</t>
  </si>
  <si>
    <t>4922076738</t>
  </si>
  <si>
    <t>4922077352</t>
  </si>
  <si>
    <t>4922078844</t>
  </si>
  <si>
    <t>4922078604</t>
  </si>
  <si>
    <t>4922075704</t>
  </si>
  <si>
    <t>4922076323</t>
  </si>
  <si>
    <t>4922076743</t>
  </si>
  <si>
    <t>4922077275</t>
  </si>
  <si>
    <t>4922075266</t>
  </si>
  <si>
    <t>4922074630</t>
  </si>
  <si>
    <t>4922075713</t>
  </si>
  <si>
    <t>4922074920</t>
  </si>
  <si>
    <t>4922076445</t>
  </si>
  <si>
    <t>4922077019</t>
  </si>
  <si>
    <t>4922076510</t>
  </si>
  <si>
    <t>4922075629</t>
  </si>
  <si>
    <t>4922076741</t>
  </si>
  <si>
    <t>4922074714</t>
  </si>
  <si>
    <t>4922075800</t>
  </si>
  <si>
    <t>4922075418</t>
  </si>
  <si>
    <t>4922076578</t>
  </si>
  <si>
    <t>4922074820</t>
  </si>
  <si>
    <t>4922076933</t>
  </si>
  <si>
    <t>1965439</t>
  </si>
  <si>
    <t>4922078716</t>
  </si>
  <si>
    <t>1965433</t>
  </si>
  <si>
    <t>4922078761</t>
  </si>
  <si>
    <t>4922078457</t>
  </si>
  <si>
    <t>1965423</t>
  </si>
  <si>
    <t>4922077387</t>
  </si>
  <si>
    <t>4922077944</t>
  </si>
  <si>
    <t>4922077996</t>
  </si>
  <si>
    <t>4922077688</t>
  </si>
  <si>
    <t>4922078215</t>
  </si>
  <si>
    <t>4922078596</t>
  </si>
  <si>
    <t>4922078265</t>
  </si>
  <si>
    <t>4922078423</t>
  </si>
  <si>
    <t>4922076464</t>
  </si>
  <si>
    <t>4922077258</t>
  </si>
  <si>
    <t>4922075929</t>
  </si>
  <si>
    <t>4922076650</t>
  </si>
  <si>
    <t>4922076417</t>
  </si>
  <si>
    <t>4922076614</t>
  </si>
  <si>
    <t>4922077237</t>
  </si>
  <si>
    <t>4922077675</t>
  </si>
  <si>
    <t>4922078022</t>
  </si>
  <si>
    <t>4922078245</t>
  </si>
  <si>
    <t>4922078426</t>
  </si>
  <si>
    <t>4922078148</t>
  </si>
  <si>
    <t>4922077510</t>
  </si>
  <si>
    <t>4922078067</t>
  </si>
  <si>
    <t>4922078171</t>
  </si>
  <si>
    <t>1965432</t>
  </si>
  <si>
    <t>4922078881</t>
  </si>
  <si>
    <t>4922078005</t>
  </si>
  <si>
    <t>4922078566</t>
  </si>
  <si>
    <t>4922078518</t>
  </si>
  <si>
    <t>4922077814</t>
  </si>
  <si>
    <t>4922078520</t>
  </si>
  <si>
    <t>4922075445</t>
  </si>
  <si>
    <t>4922074830</t>
  </si>
  <si>
    <t>4922077225</t>
  </si>
  <si>
    <t>4922076623</t>
  </si>
  <si>
    <t>4922075398</t>
  </si>
  <si>
    <t>4922074249</t>
  </si>
  <si>
    <t>4922076007</t>
  </si>
  <si>
    <t>4922077331</t>
  </si>
  <si>
    <t>4922074863</t>
  </si>
  <si>
    <t>4922076871</t>
  </si>
  <si>
    <t>4922076143</t>
  </si>
  <si>
    <t>4922076336</t>
  </si>
  <si>
    <t>4922077286</t>
  </si>
  <si>
    <t>4922076663</t>
  </si>
  <si>
    <t>4922075674</t>
  </si>
  <si>
    <t>4922076454</t>
  </si>
  <si>
    <t>4922074316</t>
  </si>
  <si>
    <t>4922075719</t>
  </si>
  <si>
    <t>4922078328</t>
  </si>
  <si>
    <t>4922078337</t>
  </si>
  <si>
    <t>4922078441</t>
  </si>
  <si>
    <t>4922076165</t>
  </si>
  <si>
    <t>4922075282</t>
  </si>
  <si>
    <t>4922075115</t>
  </si>
  <si>
    <t>4922074606</t>
  </si>
  <si>
    <t>4922076084</t>
  </si>
  <si>
    <t>4922077096</t>
  </si>
  <si>
    <t>4922075561</t>
  </si>
  <si>
    <t>4922074272</t>
  </si>
  <si>
    <t>4922075692</t>
  </si>
  <si>
    <t>4922075699</t>
  </si>
  <si>
    <t>4922075806</t>
  </si>
  <si>
    <t>4922074819</t>
  </si>
  <si>
    <t>4922074719</t>
  </si>
  <si>
    <t>4922074704</t>
  </si>
  <si>
    <t>4922074631</t>
  </si>
  <si>
    <t>4922074693</t>
  </si>
  <si>
    <t>4922078187</t>
  </si>
  <si>
    <t>4922077537</t>
  </si>
  <si>
    <t>4922078137</t>
  </si>
  <si>
    <t>4922075739</t>
  </si>
  <si>
    <t>4922077037</t>
  </si>
  <si>
    <t>4922075537</t>
  </si>
  <si>
    <t>4922075690</t>
  </si>
  <si>
    <t>4922075286</t>
  </si>
  <si>
    <t>4922076109</t>
  </si>
  <si>
    <t>4922076443</t>
  </si>
  <si>
    <t>4922074696</t>
  </si>
  <si>
    <t>4922075837</t>
  </si>
  <si>
    <t>4922074728</t>
  </si>
  <si>
    <t>4922076460</t>
  </si>
  <si>
    <t>1965428</t>
  </si>
  <si>
    <t>4922078274</t>
  </si>
  <si>
    <t>4922078341</t>
  </si>
  <si>
    <t>4922078684</t>
  </si>
  <si>
    <t>4922077934</t>
  </si>
  <si>
    <t>4922078632</t>
  </si>
  <si>
    <t>4922077956</t>
  </si>
  <si>
    <t>4922077774</t>
  </si>
  <si>
    <t>4922078574</t>
  </si>
  <si>
    <t>4922078847</t>
  </si>
  <si>
    <t>4922078113</t>
  </si>
  <si>
    <t>4922078132</t>
  </si>
  <si>
    <t>4922077555</t>
  </si>
  <si>
    <t>4922078155</t>
  </si>
  <si>
    <t>4922078162</t>
  </si>
  <si>
    <t>4922078228</t>
  </si>
  <si>
    <t>4922078490</t>
  </si>
  <si>
    <t>4922077373</t>
  </si>
  <si>
    <t>4922077159</t>
  </si>
  <si>
    <t>4922076772</t>
  </si>
  <si>
    <t>4922077288</t>
  </si>
  <si>
    <t>4922076918</t>
  </si>
  <si>
    <t>4922077327</t>
  </si>
  <si>
    <t>4922077316</t>
  </si>
  <si>
    <t>4922078069</t>
  </si>
  <si>
    <t>4922078380</t>
  </si>
  <si>
    <t>1965437</t>
  </si>
  <si>
    <t>4922078397</t>
  </si>
  <si>
    <t>4922078739</t>
  </si>
  <si>
    <t>4922078030</t>
  </si>
  <si>
    <t>4922078111</t>
  </si>
  <si>
    <t>4922078430</t>
  </si>
  <si>
    <t>4922077476</t>
  </si>
  <si>
    <t>4922077389</t>
  </si>
  <si>
    <t>4922078230</t>
  </si>
  <si>
    <t>4922077727</t>
  </si>
  <si>
    <t>4922078686</t>
  </si>
  <si>
    <t>4922077962</t>
  </si>
  <si>
    <t>4922077817</t>
  </si>
  <si>
    <t>4922078525</t>
  </si>
  <si>
    <t>4922076797</t>
  </si>
  <si>
    <t>4922075626</t>
  </si>
  <si>
    <t>4922076687</t>
  </si>
  <si>
    <t>4922076410</t>
  </si>
  <si>
    <t>4922074189</t>
  </si>
  <si>
    <t>4922077168</t>
  </si>
  <si>
    <t>4922075262</t>
  </si>
  <si>
    <t>4922074949</t>
  </si>
  <si>
    <t>4922074232</t>
  </si>
  <si>
    <t>4922074924</t>
  </si>
  <si>
    <t>4922077067</t>
  </si>
  <si>
    <t>4922074882</t>
  </si>
  <si>
    <t>4922074865</t>
  </si>
  <si>
    <t>4922077334</t>
  </si>
  <si>
    <t>4922076449</t>
  </si>
  <si>
    <t>4922076205</t>
  </si>
  <si>
    <t>4922077175</t>
  </si>
  <si>
    <t>4922076184</t>
  </si>
  <si>
    <t>1965445</t>
  </si>
  <si>
    <t>4922078709</t>
  </si>
  <si>
    <t>4922077970</t>
  </si>
  <si>
    <t>4922078247</t>
  </si>
  <si>
    <t>4922076400</t>
  </si>
  <si>
    <t>4922076978</t>
  </si>
  <si>
    <t>1965434</t>
  </si>
  <si>
    <t>4922078591</t>
  </si>
  <si>
    <t>4922077551</t>
  </si>
  <si>
    <t>4922078153</t>
  </si>
  <si>
    <t>4922075954</t>
  </si>
  <si>
    <t>4922074738</t>
  </si>
  <si>
    <t>4922076734</t>
  </si>
  <si>
    <t>4922074306</t>
  </si>
  <si>
    <t>4922075883</t>
  </si>
  <si>
    <t>1962290</t>
  </si>
  <si>
    <t>4922075630</t>
  </si>
  <si>
    <t>1965534</t>
  </si>
  <si>
    <t>T26F0197</t>
  </si>
  <si>
    <t>4922077120</t>
  </si>
  <si>
    <t>1965301</t>
  </si>
  <si>
    <t>T26F0153</t>
  </si>
  <si>
    <t>4922077050</t>
  </si>
  <si>
    <t>4922074884</t>
  </si>
  <si>
    <t>1965530</t>
  </si>
  <si>
    <t>T26F0155</t>
  </si>
  <si>
    <t>4922075849</t>
  </si>
  <si>
    <t>4922077023</t>
  </si>
  <si>
    <t>4922074806</t>
  </si>
  <si>
    <t>4922077014</t>
  </si>
  <si>
    <t>4922075888</t>
  </si>
  <si>
    <t>1964059</t>
  </si>
  <si>
    <t>4922077559</t>
  </si>
  <si>
    <t>1964062</t>
  </si>
  <si>
    <t>4922078970</t>
  </si>
  <si>
    <t>4922078960</t>
  </si>
  <si>
    <t>5000816765</t>
  </si>
  <si>
    <t>4922074781</t>
  </si>
  <si>
    <t>4922074724</t>
  </si>
  <si>
    <t>4922074707</t>
  </si>
  <si>
    <t>4922074956</t>
  </si>
  <si>
    <t>4922075441</t>
  </si>
  <si>
    <t>4922074471</t>
  </si>
  <si>
    <t>4922074369</t>
  </si>
  <si>
    <t>4922074311</t>
  </si>
  <si>
    <t>4922077157</t>
  </si>
  <si>
    <t>4922075847</t>
  </si>
  <si>
    <t>4922077025</t>
  </si>
  <si>
    <t>4922074235</t>
  </si>
  <si>
    <t>4922076403</t>
  </si>
  <si>
    <t>4922076548</t>
  </si>
  <si>
    <t>4922077080</t>
  </si>
  <si>
    <t>4922076363</t>
  </si>
  <si>
    <t>1962567</t>
  </si>
  <si>
    <t>4922074420</t>
  </si>
  <si>
    <t>1962569</t>
  </si>
  <si>
    <t>4922076236</t>
  </si>
  <si>
    <t>1961586</t>
  </si>
  <si>
    <t>4922078025</t>
  </si>
  <si>
    <t>1962519</t>
  </si>
  <si>
    <t>4922076973</t>
  </si>
  <si>
    <t>1964941</t>
  </si>
  <si>
    <t>4922077986</t>
  </si>
  <si>
    <t>1964940</t>
  </si>
  <si>
    <t>4922076312</t>
  </si>
  <si>
    <t>1965259</t>
  </si>
  <si>
    <t>4922078580</t>
  </si>
  <si>
    <t>4922078257</t>
  </si>
  <si>
    <t>4922078904</t>
  </si>
  <si>
    <t>4922078142</t>
  </si>
  <si>
    <t>4922078212</t>
  </si>
  <si>
    <t>4922078347</t>
  </si>
  <si>
    <t>4922077426</t>
  </si>
  <si>
    <t>4922077736</t>
  </si>
  <si>
    <t>4922078779</t>
  </si>
  <si>
    <t>4922077312</t>
  </si>
  <si>
    <t>4922074263</t>
  </si>
  <si>
    <t>4922075915</t>
  </si>
  <si>
    <t>4922076727</t>
  </si>
  <si>
    <t>4922075581</t>
  </si>
  <si>
    <t>4922074986</t>
  </si>
  <si>
    <t>4922076057</t>
  </si>
  <si>
    <t>4922074826</t>
  </si>
  <si>
    <t>4922076381</t>
  </si>
  <si>
    <t>1964366</t>
  </si>
  <si>
    <t>4922077786</t>
  </si>
  <si>
    <t>1964363</t>
  </si>
  <si>
    <t>4922077129</t>
  </si>
  <si>
    <t>1964010</t>
  </si>
  <si>
    <t>4922076701</t>
  </si>
  <si>
    <t>1964154</t>
  </si>
  <si>
    <t>4922078007</t>
  </si>
  <si>
    <t>1964150</t>
  </si>
  <si>
    <t>4922075355</t>
  </si>
  <si>
    <t>1964199</t>
  </si>
  <si>
    <t>4922078504</t>
  </si>
  <si>
    <t>1964197</t>
  </si>
  <si>
    <t>4922077207</t>
  </si>
  <si>
    <t>1961516</t>
  </si>
  <si>
    <t>4922075121</t>
  </si>
  <si>
    <t>1964386</t>
  </si>
  <si>
    <t>4922076693</t>
  </si>
  <si>
    <t>1965339</t>
  </si>
  <si>
    <t>4922077946</t>
  </si>
  <si>
    <t>1965349</t>
  </si>
  <si>
    <t>4922076249</t>
  </si>
  <si>
    <t>1964973</t>
  </si>
  <si>
    <t>4922077784</t>
  </si>
  <si>
    <t>4922077785</t>
  </si>
  <si>
    <t>1965353</t>
  </si>
  <si>
    <t>4922076250</t>
  </si>
  <si>
    <t>1965184</t>
  </si>
  <si>
    <t>4922076622</t>
  </si>
  <si>
    <t>1961236</t>
  </si>
  <si>
    <t>4922078683</t>
  </si>
  <si>
    <t>1963975</t>
  </si>
  <si>
    <t>4922078638</t>
  </si>
  <si>
    <t>1963974</t>
  </si>
  <si>
    <t>4922074588</t>
  </si>
  <si>
    <t>1963992</t>
  </si>
  <si>
    <t>4922078913</t>
  </si>
  <si>
    <t>1963991</t>
  </si>
  <si>
    <t>4922074615</t>
  </si>
  <si>
    <t>1965505</t>
  </si>
  <si>
    <t>4922078386</t>
  </si>
  <si>
    <t>4922077796</t>
  </si>
  <si>
    <t>4922075224</t>
  </si>
  <si>
    <t>4922074219</t>
  </si>
  <si>
    <t>4922077153</t>
  </si>
  <si>
    <t>1965493</t>
  </si>
  <si>
    <t>4922078586</t>
  </si>
  <si>
    <t>4922078261</t>
  </si>
  <si>
    <t>4922077932</t>
  </si>
  <si>
    <t>4922078459</t>
  </si>
  <si>
    <t>4922074187</t>
  </si>
  <si>
    <t>4922075248</t>
  </si>
  <si>
    <t>4922076354</t>
  </si>
  <si>
    <t>4922076867</t>
  </si>
  <si>
    <t>4922074647</t>
  </si>
  <si>
    <t>4922077212</t>
  </si>
  <si>
    <t>1965501</t>
  </si>
  <si>
    <t>4922078535</t>
  </si>
  <si>
    <t>4922078279</t>
  </si>
  <si>
    <t>4922078614</t>
  </si>
  <si>
    <t>4922077913</t>
  </si>
  <si>
    <t>5000816943</t>
  </si>
  <si>
    <t>4922076089</t>
  </si>
  <si>
    <t>4922076951</t>
  </si>
  <si>
    <t>4922075319</t>
  </si>
  <si>
    <t>4922074645</t>
  </si>
  <si>
    <t>4922077202</t>
  </si>
  <si>
    <t>4922074224</t>
  </si>
  <si>
    <t>1965531</t>
  </si>
  <si>
    <t>4922077348</t>
  </si>
  <si>
    <t>4922075351</t>
  </si>
  <si>
    <t>1965532</t>
  </si>
  <si>
    <t>4922077314</t>
  </si>
  <si>
    <t>4922074675</t>
  </si>
  <si>
    <t>1965496</t>
  </si>
  <si>
    <t>4922078263</t>
  </si>
  <si>
    <t>4922077398</t>
  </si>
  <si>
    <t>4922078420</t>
  </si>
  <si>
    <t>1965490</t>
  </si>
  <si>
    <t>4922078502</t>
  </si>
  <si>
    <t>4922077893</t>
  </si>
  <si>
    <t>4922077127</t>
  </si>
  <si>
    <t>4922074861</t>
  </si>
  <si>
    <t>1965495</t>
  </si>
  <si>
    <t>4922075617</t>
  </si>
  <si>
    <t>4922076913</t>
  </si>
  <si>
    <t>5000816811</t>
  </si>
  <si>
    <t>1964521</t>
  </si>
  <si>
    <t>4922074566</t>
  </si>
  <si>
    <t>1964522</t>
  </si>
  <si>
    <t>4922075465</t>
  </si>
  <si>
    <t>1964523</t>
  </si>
  <si>
    <t>4922075701</t>
  </si>
  <si>
    <t>1963182</t>
  </si>
  <si>
    <t>4922077847</t>
  </si>
  <si>
    <t>1963177</t>
  </si>
  <si>
    <t>4922074590</t>
  </si>
  <si>
    <t>1963180</t>
  </si>
  <si>
    <t>4922077126</t>
  </si>
  <si>
    <t>1963181</t>
  </si>
  <si>
    <t>4922077137</t>
  </si>
  <si>
    <t>1963176</t>
  </si>
  <si>
    <t>4922074248</t>
  </si>
  <si>
    <t>1963179</t>
  </si>
  <si>
    <t>4922076147</t>
  </si>
  <si>
    <t>1963178</t>
  </si>
  <si>
    <t>4922075444</t>
  </si>
  <si>
    <t>1965379</t>
  </si>
  <si>
    <t>4922075842</t>
  </si>
  <si>
    <t>L01.</t>
  </si>
  <si>
    <t>6160C1</t>
  </si>
  <si>
    <t>LIB  CAPC CPRE LOAT MatC NOLQ ORSL</t>
  </si>
  <si>
    <t>454844</t>
  </si>
  <si>
    <t>460424</t>
  </si>
  <si>
    <t>464934</t>
  </si>
  <si>
    <t>464935</t>
  </si>
  <si>
    <t>468346</t>
  </si>
  <si>
    <t>05:47</t>
  </si>
  <si>
    <t>16:12</t>
  </si>
  <si>
    <t>T26F0237</t>
  </si>
  <si>
    <t>T26F0238</t>
  </si>
  <si>
    <t>T26F0239</t>
  </si>
  <si>
    <t>T26F0240</t>
  </si>
  <si>
    <t>T26F0241</t>
  </si>
  <si>
    <t>T26F0242</t>
  </si>
  <si>
    <t>T26F0243</t>
  </si>
  <si>
    <t>T26F0244</t>
  </si>
  <si>
    <t>T26F0246</t>
  </si>
  <si>
    <t>T26F0247</t>
  </si>
  <si>
    <t>T26F0248</t>
  </si>
  <si>
    <t>T26F0249</t>
  </si>
  <si>
    <t>LIB  IMPR CAPC CPRE DMNV LOAT NOLQ ORSL</t>
  </si>
  <si>
    <t>1963558</t>
  </si>
  <si>
    <t>1962586</t>
  </si>
  <si>
    <t>1962283</t>
  </si>
  <si>
    <t>464939</t>
  </si>
  <si>
    <t>465065</t>
  </si>
  <si>
    <t>466089</t>
  </si>
  <si>
    <t>466487</t>
  </si>
  <si>
    <t>467026</t>
  </si>
  <si>
    <t>8490-5</t>
  </si>
  <si>
    <t>1963925</t>
  </si>
  <si>
    <t>BOZZANO CR BARBEAR PELE SENS 24X65G</t>
  </si>
  <si>
    <t>4922079930</t>
  </si>
  <si>
    <t>4922080167</t>
  </si>
  <si>
    <t>4922079326</t>
  </si>
  <si>
    <t>4922079495</t>
  </si>
  <si>
    <t>4922079777</t>
  </si>
  <si>
    <t>4922079370</t>
  </si>
  <si>
    <t>4922079842</t>
  </si>
  <si>
    <t>4922079215</t>
  </si>
  <si>
    <t>4922079238</t>
  </si>
  <si>
    <t>4922079268</t>
  </si>
  <si>
    <t>4922079062</t>
  </si>
  <si>
    <t>4922080090</t>
  </si>
  <si>
    <t>4922080030</t>
  </si>
  <si>
    <t>4922080173</t>
  </si>
  <si>
    <t>4922079275</t>
  </si>
  <si>
    <t>4922079363</t>
  </si>
  <si>
    <t>4922079001</t>
  </si>
  <si>
    <t>4922079956</t>
  </si>
  <si>
    <t>4922079904</t>
  </si>
  <si>
    <t>4922080263</t>
  </si>
  <si>
    <t>4922080120</t>
  </si>
  <si>
    <t>4922079881</t>
  </si>
  <si>
    <t>4922080385</t>
  </si>
  <si>
    <t>4922079691</t>
  </si>
  <si>
    <t>4922079714</t>
  </si>
  <si>
    <t>4922079827</t>
  </si>
  <si>
    <t>4922079805</t>
  </si>
  <si>
    <t>4922079716</t>
  </si>
  <si>
    <t>4922079762</t>
  </si>
  <si>
    <t>4922079741</t>
  </si>
  <si>
    <t>4922079784</t>
  </si>
  <si>
    <t>4922079760</t>
  </si>
  <si>
    <t>99410000088</t>
  </si>
  <si>
    <t>1963605</t>
  </si>
  <si>
    <t>COLOR TOUCH PURE NAT 8/0 60G CH</t>
  </si>
  <si>
    <t>4922079054</t>
  </si>
  <si>
    <t>4922079578</t>
  </si>
  <si>
    <t>99410000089</t>
  </si>
  <si>
    <t>1963607</t>
  </si>
  <si>
    <t>COLOR TOUCH PURE NAT 9/0 60G CH</t>
  </si>
  <si>
    <t>4922080555</t>
  </si>
  <si>
    <t>4922080286</t>
  </si>
  <si>
    <t>99410000090</t>
  </si>
  <si>
    <t>1963606</t>
  </si>
  <si>
    <t>COLOR TOUCH PURE NAT 9/01 60G CH</t>
  </si>
  <si>
    <t>4922079730</t>
  </si>
  <si>
    <t>4922079568</t>
  </si>
  <si>
    <t>0093722026</t>
  </si>
  <si>
    <t>5000816980</t>
  </si>
  <si>
    <t>4922078926</t>
  </si>
  <si>
    <t>4922079586</t>
  </si>
  <si>
    <t>4922078983</t>
  </si>
  <si>
    <t>4922079720</t>
  </si>
  <si>
    <t>4922078964</t>
  </si>
  <si>
    <t>4922079670</t>
  </si>
  <si>
    <t>4922079682</t>
  </si>
  <si>
    <t>4922079135</t>
  </si>
  <si>
    <t>4922079123</t>
  </si>
  <si>
    <t>4922079724</t>
  </si>
  <si>
    <t>27213-0</t>
  </si>
  <si>
    <t>1962359</t>
  </si>
  <si>
    <t>MONANGE DES ANTI INVISIVEL 12X200ML</t>
  </si>
  <si>
    <t>4922079975</t>
  </si>
  <si>
    <t>4922080163</t>
  </si>
  <si>
    <t>4922079766</t>
  </si>
  <si>
    <t>4922079867</t>
  </si>
  <si>
    <t>4922080178</t>
  </si>
  <si>
    <t>1964904</t>
  </si>
  <si>
    <t>4922079745</t>
  </si>
  <si>
    <t>4922079728</t>
  </si>
  <si>
    <t>4922079816</t>
  </si>
  <si>
    <t>4922079845</t>
  </si>
  <si>
    <t>4922079847</t>
  </si>
  <si>
    <t>4922079417</t>
  </si>
  <si>
    <t>4922079855</t>
  </si>
  <si>
    <t>4922080236</t>
  </si>
  <si>
    <t>4922080223</t>
  </si>
  <si>
    <t>4922080202</t>
  </si>
  <si>
    <t>4922080189</t>
  </si>
  <si>
    <t>4922079306</t>
  </si>
  <si>
    <t>4922079383</t>
  </si>
  <si>
    <t>4922079372</t>
  </si>
  <si>
    <t>4922079492</t>
  </si>
  <si>
    <t>4922079403</t>
  </si>
  <si>
    <t>4922079165</t>
  </si>
  <si>
    <t>4922080182</t>
  </si>
  <si>
    <t>4922079376</t>
  </si>
  <si>
    <t>4922079024</t>
  </si>
  <si>
    <t>4922079341</t>
  </si>
  <si>
    <t>4922079099</t>
  </si>
  <si>
    <t>4922079110</t>
  </si>
  <si>
    <t>4922079747</t>
  </si>
  <si>
    <t>4922079876</t>
  </si>
  <si>
    <t>4922079791</t>
  </si>
  <si>
    <t>4922079309</t>
  </si>
  <si>
    <t>4922079462</t>
  </si>
  <si>
    <t>4922080232</t>
  </si>
  <si>
    <t>4922079693</t>
  </si>
  <si>
    <t>4922079346</t>
  </si>
  <si>
    <t>1965559</t>
  </si>
  <si>
    <t>6156C5</t>
  </si>
  <si>
    <t>4922079832</t>
  </si>
  <si>
    <t>4922080010</t>
  </si>
  <si>
    <t>4922079840</t>
  </si>
  <si>
    <t>4922079822</t>
  </si>
  <si>
    <t>4922079874</t>
  </si>
  <si>
    <t>4922079958</t>
  </si>
  <si>
    <t>4922079225</t>
  </si>
  <si>
    <t>4922079872</t>
  </si>
  <si>
    <t>4922079175</t>
  </si>
  <si>
    <t>4922079163</t>
  </si>
  <si>
    <t>4922079125</t>
  </si>
  <si>
    <t>4922079043</t>
  </si>
  <si>
    <t>4922079026</t>
  </si>
  <si>
    <t>4922079481</t>
  </si>
  <si>
    <t>1965371</t>
  </si>
  <si>
    <t>6160C3</t>
  </si>
  <si>
    <t>4922079949</t>
  </si>
  <si>
    <t>4922079995</t>
  </si>
  <si>
    <t>4922080383</t>
  </si>
  <si>
    <t>4922080139</t>
  </si>
  <si>
    <t>4922079033</t>
  </si>
  <si>
    <t>4922079350</t>
  </si>
  <si>
    <t>4922079484</t>
  </si>
  <si>
    <t>4922079722</t>
  </si>
  <si>
    <t>4922079941</t>
  </si>
  <si>
    <t>4922079768</t>
  </si>
  <si>
    <t>4922079788</t>
  </si>
  <si>
    <t>4922080391</t>
  </si>
  <si>
    <t>4922079743</t>
  </si>
  <si>
    <t>4922079566</t>
  </si>
  <si>
    <t>4922080193</t>
  </si>
  <si>
    <t>4922079074</t>
  </si>
  <si>
    <t>4922079607</t>
  </si>
  <si>
    <t>4922079801</t>
  </si>
  <si>
    <t>4922080590</t>
  </si>
  <si>
    <t>4922080557</t>
  </si>
  <si>
    <t>4922078887</t>
  </si>
  <si>
    <t>4922079588</t>
  </si>
  <si>
    <t>4922079319</t>
  </si>
  <si>
    <t>1964093</t>
  </si>
  <si>
    <t>4922080148</t>
  </si>
  <si>
    <t>4922079349</t>
  </si>
  <si>
    <t>4922079764</t>
  </si>
  <si>
    <t>4922079118</t>
  </si>
  <si>
    <t>4922079398</t>
  </si>
  <si>
    <t>4922080022</t>
  </si>
  <si>
    <t>4922079097</t>
  </si>
  <si>
    <t>4922080169</t>
  </si>
  <si>
    <t>4922079726</t>
  </si>
  <si>
    <t>0093912026</t>
  </si>
  <si>
    <t>5000817054</t>
  </si>
  <si>
    <t>4922078928</t>
  </si>
  <si>
    <t>4922079301</t>
  </si>
  <si>
    <t>4922079121</t>
  </si>
  <si>
    <t>4922079159</t>
  </si>
  <si>
    <t>4922079771</t>
  </si>
  <si>
    <t>4922079796</t>
  </si>
  <si>
    <t>4922079271</t>
  </si>
  <si>
    <t>4922079030</t>
  </si>
  <si>
    <t>20464-1</t>
  </si>
  <si>
    <t>1964314</t>
  </si>
  <si>
    <t>PAIXAO DEO OLEO TENT AMEIXA RU 24X100ML</t>
  </si>
  <si>
    <t>4922080133</t>
  </si>
  <si>
    <t>4922079838</t>
  </si>
  <si>
    <t>4922079849</t>
  </si>
  <si>
    <t>8974-3</t>
  </si>
  <si>
    <t>1965102</t>
  </si>
  <si>
    <t>RISQUE CARE REMOVEDOR ESM 100ML</t>
  </si>
  <si>
    <t>4922079265</t>
  </si>
  <si>
    <t>4922079679</t>
  </si>
  <si>
    <t>4922079413</t>
  </si>
  <si>
    <t>4922079443</t>
  </si>
  <si>
    <t>4922079736</t>
  </si>
  <si>
    <t>4922079961</t>
  </si>
  <si>
    <t>4922079039</t>
  </si>
  <si>
    <t>4922080060</t>
  </si>
  <si>
    <t>4922079677</t>
  </si>
  <si>
    <t>4922080119</t>
  </si>
  <si>
    <t>4922080027</t>
  </si>
  <si>
    <t>4922079669</t>
  </si>
  <si>
    <t>4922080464</t>
  </si>
  <si>
    <t>4922079357</t>
  </si>
  <si>
    <t>4922079480</t>
  </si>
  <si>
    <t>1963733</t>
  </si>
  <si>
    <t>T26E1038</t>
  </si>
  <si>
    <t>4922079273</t>
  </si>
  <si>
    <t>1965416</t>
  </si>
  <si>
    <t>T25J2100R</t>
  </si>
  <si>
    <t>4922079878</t>
  </si>
  <si>
    <t>4922079143</t>
  </si>
  <si>
    <t>4922079583</t>
  </si>
  <si>
    <t>1965436</t>
  </si>
  <si>
    <t>T26F0225</t>
  </si>
  <si>
    <t>4922079779</t>
  </si>
  <si>
    <t>4922080012</t>
  </si>
  <si>
    <t>1965440</t>
  </si>
  <si>
    <t>T26F0226</t>
  </si>
  <si>
    <t>4922079279</t>
  </si>
  <si>
    <t>4922080186</t>
  </si>
  <si>
    <t>4922079204</t>
  </si>
  <si>
    <t>4922080053</t>
  </si>
  <si>
    <t>4922079206</t>
  </si>
  <si>
    <t>4922079314</t>
  </si>
  <si>
    <t>4922080560</t>
  </si>
  <si>
    <t>4922080116</t>
  </si>
  <si>
    <t>4922080171</t>
  </si>
  <si>
    <t>4922078878</t>
  </si>
  <si>
    <t>4922080213</t>
  </si>
  <si>
    <t>4922079581</t>
  </si>
  <si>
    <t>4922079773</t>
  </si>
  <si>
    <t>4922078969</t>
  </si>
  <si>
    <t>4922079576</t>
  </si>
  <si>
    <t>4922079359</t>
  </si>
  <si>
    <t>4922080144</t>
  </si>
  <si>
    <t>4922079879</t>
  </si>
  <si>
    <t>4922079415</t>
  </si>
  <si>
    <t>4922080207</t>
  </si>
  <si>
    <t>4922079518</t>
  </si>
  <si>
    <t>4922079323</t>
  </si>
  <si>
    <t>4922079334</t>
  </si>
  <si>
    <t>4922080111</t>
  </si>
  <si>
    <t>4922080032</t>
  </si>
  <si>
    <t>4922080387</t>
  </si>
  <si>
    <t>4922079070</t>
  </si>
  <si>
    <t>4922079706</t>
  </si>
  <si>
    <t>4922079411</t>
  </si>
  <si>
    <t>4922079310</t>
  </si>
  <si>
    <t>4922079303</t>
  </si>
  <si>
    <t>4922079609</t>
  </si>
  <si>
    <t>4922079570</t>
  </si>
  <si>
    <t>4922078959</t>
  </si>
  <si>
    <t>4922080108</t>
  </si>
  <si>
    <t>4922080066</t>
  </si>
  <si>
    <t>4922079988</t>
  </si>
  <si>
    <t>4922080268</t>
  </si>
  <si>
    <t>4922079168</t>
  </si>
  <si>
    <t>4922078889</t>
  </si>
  <si>
    <t>4922080036</t>
  </si>
  <si>
    <t>4922079460</t>
  </si>
  <si>
    <t>4922080114</t>
  </si>
  <si>
    <t>4922079572</t>
  </si>
  <si>
    <t>4922079695</t>
  </si>
  <si>
    <t>4922079667</t>
  </si>
  <si>
    <t>4922080299</t>
  </si>
  <si>
    <t>4922080381</t>
  </si>
  <si>
    <t>4922079556</t>
  </si>
  <si>
    <t>4922080249</t>
  </si>
  <si>
    <t>4922079277</t>
  </si>
  <si>
    <t>4922079530</t>
  </si>
  <si>
    <t>1965539</t>
  </si>
  <si>
    <t>T26F0231</t>
  </si>
  <si>
    <t>4922080176</t>
  </si>
  <si>
    <t>4922079488</t>
  </si>
  <si>
    <t>4922079109</t>
  </si>
  <si>
    <t>4922080083</t>
  </si>
  <si>
    <t>4922079499</t>
  </si>
  <si>
    <t>1965529</t>
  </si>
  <si>
    <t>T26F0203</t>
  </si>
  <si>
    <t>4922079131</t>
  </si>
  <si>
    <t>4922080192</t>
  </si>
  <si>
    <t>4922079513</t>
  </si>
  <si>
    <t>4922079515</t>
  </si>
  <si>
    <t>4922079893</t>
  </si>
  <si>
    <t>4922079701</t>
  </si>
  <si>
    <t>4922080570</t>
  </si>
  <si>
    <t>4922079503</t>
  </si>
  <si>
    <t>1961587</t>
  </si>
  <si>
    <t>T26D1644</t>
  </si>
  <si>
    <t>4922079575</t>
  </si>
  <si>
    <t>1964605</t>
  </si>
  <si>
    <t>T26E1649</t>
  </si>
  <si>
    <t>4922079483</t>
  </si>
  <si>
    <t>1964942</t>
  </si>
  <si>
    <t>T26E1780</t>
  </si>
  <si>
    <t>4922079201</t>
  </si>
  <si>
    <t>4922079603</t>
  </si>
  <si>
    <t>4922080018</t>
  </si>
  <si>
    <t>4922079077</t>
  </si>
  <si>
    <t>4922080266</t>
  </si>
  <si>
    <t>4922079401</t>
  </si>
  <si>
    <t>1964369</t>
  </si>
  <si>
    <t>T26E1426</t>
  </si>
  <si>
    <t>4922079844</t>
  </si>
  <si>
    <t>1964007</t>
  </si>
  <si>
    <t>T26E1195</t>
  </si>
  <si>
    <t>4922079162</t>
  </si>
  <si>
    <t>1964202</t>
  </si>
  <si>
    <t>T26E1321</t>
  </si>
  <si>
    <t>4922080596</t>
  </si>
  <si>
    <t>1964390</t>
  </si>
  <si>
    <t>T26E1447</t>
  </si>
  <si>
    <t>4922080166</t>
  </si>
  <si>
    <t>4922079687</t>
  </si>
  <si>
    <t>4922079227</t>
  </si>
  <si>
    <t>4922080291</t>
  </si>
  <si>
    <t>4922079665</t>
  </si>
  <si>
    <t>4922079211</t>
  </si>
  <si>
    <t>4922080158</t>
  </si>
  <si>
    <t>1965535</t>
  </si>
  <si>
    <t>T26F0195</t>
  </si>
  <si>
    <t>4922080016</t>
  </si>
  <si>
    <t>1965536</t>
  </si>
  <si>
    <t>T26F0196</t>
  </si>
  <si>
    <t>4922080024</t>
  </si>
  <si>
    <t>4922079260</t>
  </si>
  <si>
    <t>4922079486</t>
  </si>
  <si>
    <t>470126</t>
  </si>
  <si>
    <t>1963726</t>
  </si>
  <si>
    <t>T26E1034</t>
  </si>
  <si>
    <t>SA WELLA COLOR TOUCH AOX 4% CHERRY</t>
  </si>
  <si>
    <t>4922080035</t>
  </si>
  <si>
    <t>1963725</t>
  </si>
  <si>
    <t>T26E1033</t>
  </si>
  <si>
    <t>4922079203</t>
  </si>
  <si>
    <t>470163</t>
  </si>
  <si>
    <t>1963636</t>
  </si>
  <si>
    <t>T26E0986</t>
  </si>
  <si>
    <t>SA WELLA COLOR TOUCH CLR 7.3 CHERRY</t>
  </si>
  <si>
    <t>4922080126</t>
  </si>
  <si>
    <t>1963183</t>
  </si>
  <si>
    <t>T26E0714</t>
  </si>
  <si>
    <t>4922079237</t>
  </si>
  <si>
    <t>1963184</t>
  </si>
  <si>
    <t>T26E0715</t>
  </si>
  <si>
    <t>4922079712</t>
  </si>
  <si>
    <t>1963185</t>
  </si>
  <si>
    <t>T26E0716</t>
  </si>
  <si>
    <t>4922080078</t>
  </si>
  <si>
    <t>4922079083</t>
  </si>
  <si>
    <t>10:22</t>
  </si>
  <si>
    <t>21/06/2026</t>
  </si>
  <si>
    <t>05/07/2026</t>
  </si>
  <si>
    <t>07/07/2026</t>
  </si>
  <si>
    <t xml:space="preserve">Esgotar Bulk - RT Restrição 469596 </t>
  </si>
  <si>
    <t>T26F0258</t>
  </si>
  <si>
    <t>T26F0260</t>
  </si>
  <si>
    <t>12:44</t>
  </si>
  <si>
    <t>02:25</t>
  </si>
  <si>
    <t>16:06</t>
  </si>
  <si>
    <t>05:53</t>
  </si>
  <si>
    <t>19:34</t>
  </si>
  <si>
    <t>01:38</t>
  </si>
  <si>
    <t>15:19</t>
  </si>
  <si>
    <t>19:28</t>
  </si>
  <si>
    <t>4922080834</t>
  </si>
  <si>
    <t>4922080765</t>
  </si>
  <si>
    <t>4922080986</t>
  </si>
  <si>
    <t>4922080853</t>
  </si>
  <si>
    <t>4922080394</t>
  </si>
  <si>
    <t>4922080819</t>
  </si>
  <si>
    <t>4922080810</t>
  </si>
  <si>
    <t>4922080786</t>
  </si>
  <si>
    <t>4922080812</t>
  </si>
  <si>
    <t>4922080886</t>
  </si>
  <si>
    <t>4922080911</t>
  </si>
  <si>
    <t>4922080913</t>
  </si>
  <si>
    <t>4922081000</t>
  </si>
  <si>
    <t>4922080769</t>
  </si>
  <si>
    <t>4922080710</t>
  </si>
  <si>
    <t>4922080690</t>
  </si>
  <si>
    <t>4922081009</t>
  </si>
  <si>
    <t>4922081013</t>
  </si>
  <si>
    <t>4922080945</t>
  </si>
  <si>
    <t>4922080288</t>
  </si>
  <si>
    <t>4922080951</t>
  </si>
  <si>
    <t>1965038</t>
  </si>
  <si>
    <t>4922080817</t>
  </si>
  <si>
    <t>4922080821</t>
  </si>
  <si>
    <t>1965036</t>
  </si>
  <si>
    <t>6160C2</t>
  </si>
  <si>
    <t>4922080767</t>
  </si>
  <si>
    <t>4922080796</t>
  </si>
  <si>
    <t>1963923</t>
  </si>
  <si>
    <t>4922080871</t>
  </si>
  <si>
    <t>4922081022</t>
  </si>
  <si>
    <t>4922080692</t>
  </si>
  <si>
    <t>4922080614</t>
  </si>
  <si>
    <t>4922080983</t>
  </si>
  <si>
    <t>4922080398</t>
  </si>
  <si>
    <t>4922080794</t>
  </si>
  <si>
    <t>4922080915</t>
  </si>
  <si>
    <t>4922080859</t>
  </si>
  <si>
    <t>4922080779</t>
  </si>
  <si>
    <t>4922080901</t>
  </si>
  <si>
    <t>4922080396</t>
  </si>
  <si>
    <t>4922080798</t>
  </si>
  <si>
    <t>4922080831</t>
  </si>
  <si>
    <t>4922080894</t>
  </si>
  <si>
    <t>4922081004</t>
  </si>
  <si>
    <t>4922080616</t>
  </si>
  <si>
    <t>4922080732</t>
  </si>
  <si>
    <t>4922080848</t>
  </si>
  <si>
    <t>4922080922</t>
  </si>
  <si>
    <t>4922080195</t>
  </si>
  <si>
    <t>4922080815</t>
  </si>
  <si>
    <t>4922080684</t>
  </si>
  <si>
    <t>4922080748</t>
  </si>
  <si>
    <t>4922080957</t>
  </si>
  <si>
    <t>4922080761</t>
  </si>
  <si>
    <t>4922080828</t>
  </si>
  <si>
    <t>4922081007</t>
  </si>
  <si>
    <t>4922080728</t>
  </si>
  <si>
    <t>4922080881</t>
  </si>
  <si>
    <t>4922080941</t>
  </si>
  <si>
    <t>1965431</t>
  </si>
  <si>
    <t>T26F0232</t>
  </si>
  <si>
    <t>4922080883</t>
  </si>
  <si>
    <t>4922080763</t>
  </si>
  <si>
    <t>4922080979</t>
  </si>
  <si>
    <t>1965502</t>
  </si>
  <si>
    <t>T26F0224</t>
  </si>
  <si>
    <t>4922080726</t>
  </si>
  <si>
    <t>T26F0269</t>
  </si>
  <si>
    <t>Esgotar base 19</t>
  </si>
  <si>
    <t>T26F0270</t>
  </si>
  <si>
    <t>T26F0271</t>
  </si>
  <si>
    <t>09/07/2026</t>
  </si>
  <si>
    <t>11/07/2026</t>
  </si>
  <si>
    <t>T26E1579</t>
  </si>
  <si>
    <t>T26F0227</t>
  </si>
  <si>
    <t>T26F0144</t>
  </si>
  <si>
    <t>T26F0198</t>
  </si>
  <si>
    <t>T26F0255</t>
  </si>
  <si>
    <t>441427</t>
  </si>
  <si>
    <t>SA CONTOURE DES SPRAY PRIMEIRO AMOR 60%</t>
  </si>
  <si>
    <t>T26D1537</t>
  </si>
  <si>
    <t>T26F0276</t>
  </si>
  <si>
    <t>T26F0268</t>
  </si>
  <si>
    <t>T26E1276</t>
  </si>
  <si>
    <t>T26E1281</t>
  </si>
  <si>
    <t>T26F0202</t>
  </si>
  <si>
    <t>T26E1196</t>
  </si>
  <si>
    <t>T26E1198</t>
  </si>
  <si>
    <t>T26F0277</t>
  </si>
  <si>
    <t>T26F0173</t>
  </si>
  <si>
    <t>T26F0233</t>
  </si>
  <si>
    <t>T26C1444</t>
  </si>
  <si>
    <t>462205</t>
  </si>
  <si>
    <t>SA WELLA KOLEST REAT 2 COOL BROWN HEMERA</t>
  </si>
  <si>
    <t>T26E1115</t>
  </si>
  <si>
    <t>T26E1116</t>
  </si>
  <si>
    <t>T26E1563</t>
  </si>
  <si>
    <t>T26D0803</t>
  </si>
  <si>
    <t>T26E1956</t>
  </si>
  <si>
    <t>T26F0204</t>
  </si>
  <si>
    <t>T26C2362</t>
  </si>
  <si>
    <t>464425</t>
  </si>
  <si>
    <t>SA WELLA NUTRI ENRICH MASC MERCURY</t>
  </si>
  <si>
    <t>T26E0756</t>
  </si>
  <si>
    <t>T26E0757</t>
  </si>
  <si>
    <t>T26E1096</t>
  </si>
  <si>
    <t>T26E1097</t>
  </si>
  <si>
    <t>465524</t>
  </si>
  <si>
    <t>SA BIOCOLOR CLR 6.0 BCP</t>
  </si>
  <si>
    <t>T26E1100</t>
  </si>
  <si>
    <t>T26E1156</t>
  </si>
  <si>
    <t>T26F0256</t>
  </si>
  <si>
    <t>T26F0272</t>
  </si>
  <si>
    <t>T26E0991</t>
  </si>
  <si>
    <t>467783</t>
  </si>
  <si>
    <t>SA FR ENCAIXE LARANJA PEAD C&amp;B 110ML OMK</t>
  </si>
  <si>
    <t>T25E1847</t>
  </si>
  <si>
    <t>467784</t>
  </si>
  <si>
    <t>SA FR ENC LAR PEAD C&amp;B 110ML OMK S/TAG</t>
  </si>
  <si>
    <t>T25H1800</t>
  </si>
  <si>
    <t>T26D1645</t>
  </si>
  <si>
    <t>T26D1800</t>
  </si>
  <si>
    <t>T26E1490</t>
  </si>
  <si>
    <t>T26F0104</t>
  </si>
  <si>
    <t>469970</t>
  </si>
  <si>
    <t>SA MONANGE DES ANTIT INVISIVEL TCP</t>
  </si>
  <si>
    <t>T26E0863</t>
  </si>
  <si>
    <t>T26E0864</t>
  </si>
  <si>
    <t>T26E1767</t>
  </si>
  <si>
    <t>470157</t>
  </si>
  <si>
    <t>SA WELLA COLOR TOUCH CLR 5.1 CHERRY</t>
  </si>
  <si>
    <t>T26E0987</t>
  </si>
  <si>
    <t>4922082415</t>
  </si>
  <si>
    <t>4922082292</t>
  </si>
  <si>
    <t>4922081212</t>
  </si>
  <si>
    <t>4922082393</t>
  </si>
  <si>
    <t>4922081185</t>
  </si>
  <si>
    <t>4922081111</t>
  </si>
  <si>
    <t>4922081081</t>
  </si>
  <si>
    <t>4922081064</t>
  </si>
  <si>
    <t>4922082273</t>
  </si>
  <si>
    <t>4922080878</t>
  </si>
  <si>
    <t>4922081618</t>
  </si>
  <si>
    <t>4922081643</t>
  </si>
  <si>
    <t>4922081815</t>
  </si>
  <si>
    <t>4922081915</t>
  </si>
  <si>
    <t>4922081708</t>
  </si>
  <si>
    <t>4922081988</t>
  </si>
  <si>
    <t>4922082020</t>
  </si>
  <si>
    <t>4922081873</t>
  </si>
  <si>
    <t>4922081868</t>
  </si>
  <si>
    <t>4922081860</t>
  </si>
  <si>
    <t>4922081845</t>
  </si>
  <si>
    <t>4922082109</t>
  </si>
  <si>
    <t>4922082035</t>
  </si>
  <si>
    <t>4922082162</t>
  </si>
  <si>
    <t>4922081837</t>
  </si>
  <si>
    <t>4922081463</t>
  </si>
  <si>
    <t>4922081465</t>
  </si>
  <si>
    <t>4922082508</t>
  </si>
  <si>
    <t>4922082406</t>
  </si>
  <si>
    <t>4922081251</t>
  </si>
  <si>
    <t>4922081891</t>
  </si>
  <si>
    <t>26288-0</t>
  </si>
  <si>
    <t>1961400</t>
  </si>
  <si>
    <t>BOZZANO SHAMPOO ANTICASPA 12X200ML</t>
  </si>
  <si>
    <t>4922083798</t>
  </si>
  <si>
    <t>4922083588</t>
  </si>
  <si>
    <t>4922082599</t>
  </si>
  <si>
    <t>99410000091</t>
  </si>
  <si>
    <t>1963608</t>
  </si>
  <si>
    <t>COLOR TOUCH PURE NAT 9/03 60G CH</t>
  </si>
  <si>
    <t>4922081177</t>
  </si>
  <si>
    <t>4922081126</t>
  </si>
  <si>
    <t>25116-0</t>
  </si>
  <si>
    <t>1964630</t>
  </si>
  <si>
    <t>JOOP HOMME EDT 200ML</t>
  </si>
  <si>
    <t>4922081015</t>
  </si>
  <si>
    <t>17109-6</t>
  </si>
  <si>
    <t>1964894</t>
  </si>
  <si>
    <t>MONANGE DES ANTI FLOR LAV 12X90G NVF</t>
  </si>
  <si>
    <t>4922081327</t>
  </si>
  <si>
    <t>4922081799</t>
  </si>
  <si>
    <t>4922082573</t>
  </si>
  <si>
    <t>4922081334</t>
  </si>
  <si>
    <t>4922081365</t>
  </si>
  <si>
    <t>4922082098</t>
  </si>
  <si>
    <t>4922082305</t>
  </si>
  <si>
    <t>4922082320</t>
  </si>
  <si>
    <t>4922081193</t>
  </si>
  <si>
    <t>4922082223</t>
  </si>
  <si>
    <t>4922082176</t>
  </si>
  <si>
    <t>4922081913</t>
  </si>
  <si>
    <t>4922081586</t>
  </si>
  <si>
    <t>4922082395</t>
  </si>
  <si>
    <t>4922082037</t>
  </si>
  <si>
    <t>4922081059</t>
  </si>
  <si>
    <t>4922081847</t>
  </si>
  <si>
    <t>4922083187</t>
  </si>
  <si>
    <t>4922082679</t>
  </si>
  <si>
    <t>4922081947</t>
  </si>
  <si>
    <t>4922081379</t>
  </si>
  <si>
    <t>4922081919</t>
  </si>
  <si>
    <t>4922082493</t>
  </si>
  <si>
    <t>4922081931</t>
  </si>
  <si>
    <t>4922082341</t>
  </si>
  <si>
    <t>4922082125</t>
  </si>
  <si>
    <t>4922082151</t>
  </si>
  <si>
    <t>4922082328</t>
  </si>
  <si>
    <t>4922082387</t>
  </si>
  <si>
    <t>4922082024</t>
  </si>
  <si>
    <t>4922082326</t>
  </si>
  <si>
    <t>4922081128</t>
  </si>
  <si>
    <t>4922082225</t>
  </si>
  <si>
    <t>4922082045</t>
  </si>
  <si>
    <t>4922082354</t>
  </si>
  <si>
    <t>29556-1</t>
  </si>
  <si>
    <t>1964599</t>
  </si>
  <si>
    <t>MONANGE DES ANTIT FL LAV 12X200ML MT</t>
  </si>
  <si>
    <t>4922083345</t>
  </si>
  <si>
    <t>4922083094</t>
  </si>
  <si>
    <t>4922083105</t>
  </si>
  <si>
    <t>4922083112</t>
  </si>
  <si>
    <t>4922083208</t>
  </si>
  <si>
    <t>4922083087</t>
  </si>
  <si>
    <t>4922083081</t>
  </si>
  <si>
    <t>4922083078</t>
  </si>
  <si>
    <t>4922083483</t>
  </si>
  <si>
    <t>4922083364</t>
  </si>
  <si>
    <t>4922083412</t>
  </si>
  <si>
    <t>4922083625</t>
  </si>
  <si>
    <t>4922083632</t>
  </si>
  <si>
    <t>4922083817</t>
  </si>
  <si>
    <t>4922083635</t>
  </si>
  <si>
    <t>4922083675</t>
  </si>
  <si>
    <t>4922083442</t>
  </si>
  <si>
    <t>4922083354</t>
  </si>
  <si>
    <t>4922083385</t>
  </si>
  <si>
    <t>4922083419</t>
  </si>
  <si>
    <t>4922083330</t>
  </si>
  <si>
    <t>4922082891</t>
  </si>
  <si>
    <t>4922082906</t>
  </si>
  <si>
    <t>4922082537</t>
  </si>
  <si>
    <t>4922082973</t>
  </si>
  <si>
    <t>4922082771</t>
  </si>
  <si>
    <t>4922082999</t>
  </si>
  <si>
    <t>4922082735</t>
  </si>
  <si>
    <t>4922083297</t>
  </si>
  <si>
    <t>4922083228</t>
  </si>
  <si>
    <t>4922083221</t>
  </si>
  <si>
    <t>4922083089</t>
  </si>
  <si>
    <t>4922083114</t>
  </si>
  <si>
    <t>4922083138</t>
  </si>
  <si>
    <t>4922082664</t>
  </si>
  <si>
    <t>4922083620</t>
  </si>
  <si>
    <t>4922083723</t>
  </si>
  <si>
    <t>4922083511</t>
  </si>
  <si>
    <t>4922083760</t>
  </si>
  <si>
    <t>4922083531</t>
  </si>
  <si>
    <t>4922083612</t>
  </si>
  <si>
    <t>4922083732</t>
  </si>
  <si>
    <t>4922083603</t>
  </si>
  <si>
    <t>4922082501</t>
  </si>
  <si>
    <t>4922082096</t>
  </si>
  <si>
    <t>4922081853</t>
  </si>
  <si>
    <t>4922082094</t>
  </si>
  <si>
    <t>4922082602</t>
  </si>
  <si>
    <t>4922081322</t>
  </si>
  <si>
    <t>4922081198</t>
  </si>
  <si>
    <t>4922080917</t>
  </si>
  <si>
    <t>4922081062</t>
  </si>
  <si>
    <t>4922081303</t>
  </si>
  <si>
    <t>4922082503</t>
  </si>
  <si>
    <t>4922081893</t>
  </si>
  <si>
    <t>4922082300</t>
  </si>
  <si>
    <t>4922082049</t>
  </si>
  <si>
    <t>4922081554</t>
  </si>
  <si>
    <t>4922081017</t>
  </si>
  <si>
    <t>4922082123</t>
  </si>
  <si>
    <t>4922082165</t>
  </si>
  <si>
    <t>4922082117</t>
  </si>
  <si>
    <t>4922082457</t>
  </si>
  <si>
    <t>4922081942</t>
  </si>
  <si>
    <t>4922081552</t>
  </si>
  <si>
    <t>4922082352</t>
  </si>
  <si>
    <t>4922082227</t>
  </si>
  <si>
    <t>4922081382</t>
  </si>
  <si>
    <t>4922081389</t>
  </si>
  <si>
    <t>26566-1</t>
  </si>
  <si>
    <t>1961466</t>
  </si>
  <si>
    <t>MONANGE DES CORP HIDR FL LAV 12X400ML PT</t>
  </si>
  <si>
    <t>4922082984</t>
  </si>
  <si>
    <t>4922083090</t>
  </si>
  <si>
    <t>4922083185</t>
  </si>
  <si>
    <t>4922083392</t>
  </si>
  <si>
    <t>4922083110</t>
  </si>
  <si>
    <t>4922083366</t>
  </si>
  <si>
    <t>4922083308</t>
  </si>
  <si>
    <t>4922083368</t>
  </si>
  <si>
    <t>4922083133</t>
  </si>
  <si>
    <t>4922082667</t>
  </si>
  <si>
    <t>4922082624</t>
  </si>
  <si>
    <t>4922083150</t>
  </si>
  <si>
    <t>4922083239</t>
  </si>
  <si>
    <t>4922082739</t>
  </si>
  <si>
    <t>4922082758</t>
  </si>
  <si>
    <t>4922082790</t>
  </si>
  <si>
    <t>4922083315</t>
  </si>
  <si>
    <t>4922082879</t>
  </si>
  <si>
    <t>4922082881</t>
  </si>
  <si>
    <t>4922083614</t>
  </si>
  <si>
    <t>4922083579</t>
  </si>
  <si>
    <t>4922083347</t>
  </si>
  <si>
    <t>4922083203</t>
  </si>
  <si>
    <t>4922082971</t>
  </si>
  <si>
    <t>4922082979</t>
  </si>
  <si>
    <t>4922081886</t>
  </si>
  <si>
    <t>4922082237</t>
  </si>
  <si>
    <t>4922082286</t>
  </si>
  <si>
    <t>4922081876</t>
  </si>
  <si>
    <t>4922081086</t>
  </si>
  <si>
    <t>4922082208</t>
  </si>
  <si>
    <t>4922081155</t>
  </si>
  <si>
    <t>4922082583</t>
  </si>
  <si>
    <t>4922081261</t>
  </si>
  <si>
    <t>4922081597</t>
  </si>
  <si>
    <t>4922082529</t>
  </si>
  <si>
    <t>4922082333</t>
  </si>
  <si>
    <t>4922081287</t>
  </si>
  <si>
    <t>4922081797</t>
  </si>
  <si>
    <t>4922081901</t>
  </si>
  <si>
    <t>4922082450</t>
  </si>
  <si>
    <t>4922082439</t>
  </si>
  <si>
    <t>4922081849</t>
  </si>
  <si>
    <t>4922082433</t>
  </si>
  <si>
    <t>4922081973</t>
  </si>
  <si>
    <t>4922081843</t>
  </si>
  <si>
    <t>4922081822</t>
  </si>
  <si>
    <t>4922081841</t>
  </si>
  <si>
    <t>4922081460</t>
  </si>
  <si>
    <t>4922081467</t>
  </si>
  <si>
    <t>4922082362</t>
  </si>
  <si>
    <t>4922081519</t>
  </si>
  <si>
    <t>4922082092</t>
  </si>
  <si>
    <t>4922083002</t>
  </si>
  <si>
    <t>4922083555</t>
  </si>
  <si>
    <t>4922083304</t>
  </si>
  <si>
    <t>4922083860</t>
  </si>
  <si>
    <t>4922083590</t>
  </si>
  <si>
    <t>4922083553</t>
  </si>
  <si>
    <t>4922083622</t>
  </si>
  <si>
    <t>4922083310</t>
  </si>
  <si>
    <t>4922083092</t>
  </si>
  <si>
    <t>4922083475</t>
  </si>
  <si>
    <t>4922083293</t>
  </si>
  <si>
    <t>4922083275</t>
  </si>
  <si>
    <t>4922081031</t>
  </si>
  <si>
    <t>1963924</t>
  </si>
  <si>
    <t>4922083459</t>
  </si>
  <si>
    <t>4922083083</t>
  </si>
  <si>
    <t>4922083547</t>
  </si>
  <si>
    <t>4922083701</t>
  </si>
  <si>
    <t>4922083473</t>
  </si>
  <si>
    <t>4922083627</t>
  </si>
  <si>
    <t>4922083486</t>
  </si>
  <si>
    <t>4922083890</t>
  </si>
  <si>
    <t>4922082733</t>
  </si>
  <si>
    <t>4922082622</t>
  </si>
  <si>
    <t>4922082282</t>
  </si>
  <si>
    <t>4922082263</t>
  </si>
  <si>
    <t>4922082356</t>
  </si>
  <si>
    <t>4922081452</t>
  </si>
  <si>
    <t>4922082429</t>
  </si>
  <si>
    <t>4922081332</t>
  </si>
  <si>
    <t>4922081241</t>
  </si>
  <si>
    <t>4922082614</t>
  </si>
  <si>
    <t>4922081835</t>
  </si>
  <si>
    <t>4922081917</t>
  </si>
  <si>
    <t>4922081897</t>
  </si>
  <si>
    <t>1963126</t>
  </si>
  <si>
    <t>4922083198</t>
  </si>
  <si>
    <t>4922083332</t>
  </si>
  <si>
    <t>4922083329</t>
  </si>
  <si>
    <t>4922082913</t>
  </si>
  <si>
    <t>4922083324</t>
  </si>
  <si>
    <t>4922083299</t>
  </si>
  <si>
    <t>4922082813</t>
  </si>
  <si>
    <t>4922083177</t>
  </si>
  <si>
    <t>4922082796</t>
  </si>
  <si>
    <t>4922082464</t>
  </si>
  <si>
    <t>4922081223</t>
  </si>
  <si>
    <t>4922081959</t>
  </si>
  <si>
    <t>4922081221</t>
  </si>
  <si>
    <t>4922081204</t>
  </si>
  <si>
    <t>4922081290</t>
  </si>
  <si>
    <t>4922081294</t>
  </si>
  <si>
    <t>4922081179</t>
  </si>
  <si>
    <t>4922080876</t>
  </si>
  <si>
    <t>4922082317</t>
  </si>
  <si>
    <t>4922082467</t>
  </si>
  <si>
    <t>4922082482</t>
  </si>
  <si>
    <t>4922082487</t>
  </si>
  <si>
    <t>4922081669</t>
  </si>
  <si>
    <t>4922082510</t>
  </si>
  <si>
    <t>4922081705</t>
  </si>
  <si>
    <t>4922082088</t>
  </si>
  <si>
    <t>4922081479</t>
  </si>
  <si>
    <t>4922081258</t>
  </si>
  <si>
    <t>4922081899</t>
  </si>
  <si>
    <t>1964094</t>
  </si>
  <si>
    <t>4922083243</t>
  </si>
  <si>
    <t>4922083640</t>
  </si>
  <si>
    <t>4922082987</t>
  </si>
  <si>
    <t>4922083477</t>
  </si>
  <si>
    <t>4922083421</t>
  </si>
  <si>
    <t>4922083103</t>
  </si>
  <si>
    <t>4922083662</t>
  </si>
  <si>
    <t>4922083319</t>
  </si>
  <si>
    <t>4922082776</t>
  </si>
  <si>
    <t>4922083471</t>
  </si>
  <si>
    <t>4922082939</t>
  </si>
  <si>
    <t>4922082779</t>
  </si>
  <si>
    <t>4922082620</t>
  </si>
  <si>
    <t>4922081270</t>
  </si>
  <si>
    <t>4922082279</t>
  </si>
  <si>
    <t>4922081106</t>
  </si>
  <si>
    <t>4922081997</t>
  </si>
  <si>
    <t>4922081395</t>
  </si>
  <si>
    <t>4922082491</t>
  </si>
  <si>
    <t>4922081448</t>
  </si>
  <si>
    <t>4922081817</t>
  </si>
  <si>
    <t>4922082531</t>
  </si>
  <si>
    <t>4922081739</t>
  </si>
  <si>
    <t>4922082030</t>
  </si>
  <si>
    <t>25106-0</t>
  </si>
  <si>
    <t>1964109</t>
  </si>
  <si>
    <t>PAIXAO DEO LOCAO AVELA 24X200ML</t>
  </si>
  <si>
    <t>4922083912</t>
  </si>
  <si>
    <t>4922083902</t>
  </si>
  <si>
    <t>4922083832</t>
  </si>
  <si>
    <t>4922083715</t>
  </si>
  <si>
    <t>4922082275</t>
  </si>
  <si>
    <t>4922082377</t>
  </si>
  <si>
    <t>4922081995</t>
  </si>
  <si>
    <t>4922081878</t>
  </si>
  <si>
    <t>4922081424</t>
  </si>
  <si>
    <t>4922082248</t>
  </si>
  <si>
    <t>4922082397</t>
  </si>
  <si>
    <t>4922082358</t>
  </si>
  <si>
    <t>4922081906</t>
  </si>
  <si>
    <t>4922081330</t>
  </si>
  <si>
    <t>4922082533</t>
  </si>
  <si>
    <t>4922081529</t>
  </si>
  <si>
    <t>4922082270</t>
  </si>
  <si>
    <t>4922082455</t>
  </si>
  <si>
    <t>4922083334</t>
  </si>
  <si>
    <t>4922082977</t>
  </si>
  <si>
    <t>4922083767</t>
  </si>
  <si>
    <t>4922082975</t>
  </si>
  <si>
    <t>4922082805</t>
  </si>
  <si>
    <t>4922082761</t>
  </si>
  <si>
    <t>4922083213</t>
  </si>
  <si>
    <t>4922083338</t>
  </si>
  <si>
    <t>4922082268</t>
  </si>
  <si>
    <t>4922081183</t>
  </si>
  <si>
    <t>4922082144</t>
  </si>
  <si>
    <t>4922081289</t>
  </si>
  <si>
    <t>4922081485</t>
  </si>
  <si>
    <t>4922081857</t>
  </si>
  <si>
    <t>4922082421</t>
  </si>
  <si>
    <t>4922082514</t>
  </si>
  <si>
    <t>4922081833</t>
  </si>
  <si>
    <t>4922081895</t>
  </si>
  <si>
    <t>4922083515</t>
  </si>
  <si>
    <t>1962871</t>
  </si>
  <si>
    <t>4922083924</t>
  </si>
  <si>
    <t>4922083643</t>
  </si>
  <si>
    <t>4922083726</t>
  </si>
  <si>
    <t>1962870</t>
  </si>
  <si>
    <t>4922083451</t>
  </si>
  <si>
    <t>4922082968</t>
  </si>
  <si>
    <t>4922083595</t>
  </si>
  <si>
    <t>4922083018</t>
  </si>
  <si>
    <t>4922082961</t>
  </si>
  <si>
    <t>4922083374</t>
  </si>
  <si>
    <t>4922083116</t>
  </si>
  <si>
    <t>4922082674</t>
  </si>
  <si>
    <t>1963531</t>
  </si>
  <si>
    <t>4922082382</t>
  </si>
  <si>
    <t>4922081568</t>
  </si>
  <si>
    <t>4922082101</t>
  </si>
  <si>
    <t>4922082506</t>
  </si>
  <si>
    <t>4922081813</t>
  </si>
  <si>
    <t>4922081456</t>
  </si>
  <si>
    <t>4922082349</t>
  </si>
  <si>
    <t>4922082280</t>
  </si>
  <si>
    <t>4922081357</t>
  </si>
  <si>
    <t>4922082535</t>
  </si>
  <si>
    <t>1960646</t>
  </si>
  <si>
    <t>4922083380</t>
  </si>
  <si>
    <t>4922082934</t>
  </si>
  <si>
    <t>4922082627</t>
  </si>
  <si>
    <t>4922083842</t>
  </si>
  <si>
    <t>4922083479</t>
  </si>
  <si>
    <t>4922083009</t>
  </si>
  <si>
    <t>4922081375</t>
  </si>
  <si>
    <t>4922081936</t>
  </si>
  <si>
    <t>4922081718</t>
  </si>
  <si>
    <t>4922082343</t>
  </si>
  <si>
    <t>1963730</t>
  </si>
  <si>
    <t>4922081574</t>
  </si>
  <si>
    <t>4922082401</t>
  </si>
  <si>
    <t>1965766</t>
  </si>
  <si>
    <t>T26F0275</t>
  </si>
  <si>
    <t>4922081528</t>
  </si>
  <si>
    <t>4922081472</t>
  </si>
  <si>
    <t>4922081449</t>
  </si>
  <si>
    <t>4922082424</t>
  </si>
  <si>
    <t>4922081938</t>
  </si>
  <si>
    <t>4922081368</t>
  </si>
  <si>
    <t>1963653</t>
  </si>
  <si>
    <t>4922081099</t>
  </si>
  <si>
    <t>1963849</t>
  </si>
  <si>
    <t>4922082229</t>
  </si>
  <si>
    <t>1963850</t>
  </si>
  <si>
    <t>4922082390</t>
  </si>
  <si>
    <t>1963853</t>
  </si>
  <si>
    <t>4922081774</t>
  </si>
  <si>
    <t>1963964</t>
  </si>
  <si>
    <t>4922081707</t>
  </si>
  <si>
    <t>1961480</t>
  </si>
  <si>
    <t>4922081789</t>
  </si>
  <si>
    <t>1964550</t>
  </si>
  <si>
    <t>4922083053</t>
  </si>
  <si>
    <t>4922083550</t>
  </si>
  <si>
    <t>4922083165</t>
  </si>
  <si>
    <t>4922083085</t>
  </si>
  <si>
    <t>4922082884</t>
  </si>
  <si>
    <t>4922082785</t>
  </si>
  <si>
    <t>4922082277</t>
  </si>
  <si>
    <t>4922081855</t>
  </si>
  <si>
    <t>4922082197</t>
  </si>
  <si>
    <t>4922081500</t>
  </si>
  <si>
    <t>4922082567</t>
  </si>
  <si>
    <t>4922083719</t>
  </si>
  <si>
    <t>4922082453</t>
  </si>
  <si>
    <t>4922081672</t>
  </si>
  <si>
    <t>4922081883</t>
  </si>
  <si>
    <t>4922082218</t>
  </si>
  <si>
    <t>4922081079</t>
  </si>
  <si>
    <t>1965449</t>
  </si>
  <si>
    <t>4922083918</t>
  </si>
  <si>
    <t>4922083848</t>
  </si>
  <si>
    <t>4922083679</t>
  </si>
  <si>
    <t>4922081372</t>
  </si>
  <si>
    <t>4922081955</t>
  </si>
  <si>
    <t>4922081175</t>
  </si>
  <si>
    <t>4922082289</t>
  </si>
  <si>
    <t>4922082121</t>
  </si>
  <si>
    <t>4922081680</t>
  </si>
  <si>
    <t>4922082437</t>
  </si>
  <si>
    <t>1965443</t>
  </si>
  <si>
    <t>4922083290</t>
  </si>
  <si>
    <t>4922083875</t>
  </si>
  <si>
    <t>4922082876</t>
  </si>
  <si>
    <t>4922083533</t>
  </si>
  <si>
    <t>4922083183</t>
  </si>
  <si>
    <t>4922083795</t>
  </si>
  <si>
    <t>4922083362</t>
  </si>
  <si>
    <t>4922083155</t>
  </si>
  <si>
    <t>4922082726</t>
  </si>
  <si>
    <t>4922081603</t>
  </si>
  <si>
    <t>4922081556</t>
  </si>
  <si>
    <t>4922082499</t>
  </si>
  <si>
    <t>4922082033</t>
  </si>
  <si>
    <t>4922082041</t>
  </si>
  <si>
    <t>4922081957</t>
  </si>
  <si>
    <t>1965442</t>
  </si>
  <si>
    <t>4922083755</t>
  </si>
  <si>
    <t>4922082837</t>
  </si>
  <si>
    <t>4922083266</t>
  </si>
  <si>
    <t>4922082724</t>
  </si>
  <si>
    <t>4922083175</t>
  </si>
  <si>
    <t>4922083173</t>
  </si>
  <si>
    <t>4922082687</t>
  </si>
  <si>
    <t>4922083558</t>
  </si>
  <si>
    <t>4922082886</t>
  </si>
  <si>
    <t>4922083469</t>
  </si>
  <si>
    <t>4922083460</t>
  </si>
  <si>
    <t>4922083457</t>
  </si>
  <si>
    <t>4922083343</t>
  </si>
  <si>
    <t>4922083153</t>
  </si>
  <si>
    <t>4922082413</t>
  </si>
  <si>
    <t>4922082544</t>
  </si>
  <si>
    <t>4922082551</t>
  </si>
  <si>
    <t>4922081134</t>
  </si>
  <si>
    <t>4922082234</t>
  </si>
  <si>
    <t>4922081269</t>
  </si>
  <si>
    <t>4922082192</t>
  </si>
  <si>
    <t>4922081559</t>
  </si>
  <si>
    <t>4922081656</t>
  </si>
  <si>
    <t>4922081971</t>
  </si>
  <si>
    <t>4922081965</t>
  </si>
  <si>
    <t>1965438</t>
  </si>
  <si>
    <t>4922082539</t>
  </si>
  <si>
    <t>4922082737</t>
  </si>
  <si>
    <t>4922082792</t>
  </si>
  <si>
    <t>4922082832</t>
  </si>
  <si>
    <t>4922083341</t>
  </si>
  <si>
    <t>4922083306</t>
  </si>
  <si>
    <t>4922083248</t>
  </si>
  <si>
    <t>4922083118</t>
  </si>
  <si>
    <t>4922083237</t>
  </si>
  <si>
    <t>4922083157</t>
  </si>
  <si>
    <t>4922081977</t>
  </si>
  <si>
    <t>4922081961</t>
  </si>
  <si>
    <t>4922082127</t>
  </si>
  <si>
    <t>4922082201</t>
  </si>
  <si>
    <t>4922081609</t>
  </si>
  <si>
    <t>4922081646</t>
  </si>
  <si>
    <t>4922081911</t>
  </si>
  <si>
    <t>4922082635</t>
  </si>
  <si>
    <t>4922080874</t>
  </si>
  <si>
    <t>4922082495</t>
  </si>
  <si>
    <t>4922082338</t>
  </si>
  <si>
    <t>4922082347</t>
  </si>
  <si>
    <t>4922082056</t>
  </si>
  <si>
    <t>4922081475</t>
  </si>
  <si>
    <t>4922081273</t>
  </si>
  <si>
    <t>1965446</t>
  </si>
  <si>
    <t>4922083565</t>
  </si>
  <si>
    <t>4922083598</t>
  </si>
  <si>
    <t>4922083075</t>
  </si>
  <si>
    <t>4922083000</t>
  </si>
  <si>
    <t>4922083295</t>
  </si>
  <si>
    <t>4922082859</t>
  </si>
  <si>
    <t>4922083193</t>
  </si>
  <si>
    <t>4922083427</t>
  </si>
  <si>
    <t>4922083336</t>
  </si>
  <si>
    <t>4922082773</t>
  </si>
  <si>
    <t>4922082619</t>
  </si>
  <si>
    <t>4922082650</t>
  </si>
  <si>
    <t>4922083251</t>
  </si>
  <si>
    <t>4922082240</t>
  </si>
  <si>
    <t>4922081665</t>
  </si>
  <si>
    <t>4922081047</t>
  </si>
  <si>
    <t>4922081124</t>
  </si>
  <si>
    <t>4922081313</t>
  </si>
  <si>
    <t>4922081819</t>
  </si>
  <si>
    <t>4922081701</t>
  </si>
  <si>
    <t>4922082043</t>
  </si>
  <si>
    <t>4922082047</t>
  </si>
  <si>
    <t>4922082129</t>
  </si>
  <si>
    <t>4922082084</t>
  </si>
  <si>
    <t>4922082204</t>
  </si>
  <si>
    <t>1965457</t>
  </si>
  <si>
    <t>4922083145</t>
  </si>
  <si>
    <t>1965444</t>
  </si>
  <si>
    <t>4922083520</t>
  </si>
  <si>
    <t>4922082864</t>
  </si>
  <si>
    <t>4922082662</t>
  </si>
  <si>
    <t>4922083607</t>
  </si>
  <si>
    <t>4922081993</t>
  </si>
  <si>
    <t>4922082180</t>
  </si>
  <si>
    <t>4922081073</t>
  </si>
  <si>
    <t>4922081732</t>
  </si>
  <si>
    <t>1962580</t>
  </si>
  <si>
    <t>4922082399</t>
  </si>
  <si>
    <t>1965543</t>
  </si>
  <si>
    <t>T26F0234</t>
  </si>
  <si>
    <t>4922081795</t>
  </si>
  <si>
    <t>4922081864</t>
  </si>
  <si>
    <t>4922081851</t>
  </si>
  <si>
    <t>1965287</t>
  </si>
  <si>
    <t>4922083616</t>
  </si>
  <si>
    <t>1965489</t>
  </si>
  <si>
    <t>4922081859</t>
  </si>
  <si>
    <t>4922081550</t>
  </si>
  <si>
    <t>4922081489</t>
  </si>
  <si>
    <t>4922081019</t>
  </si>
  <si>
    <t>4922081100</t>
  </si>
  <si>
    <t>4922081648</t>
  </si>
  <si>
    <t>1961777</t>
  </si>
  <si>
    <t>4922082669</t>
  </si>
  <si>
    <t>1964438</t>
  </si>
  <si>
    <t>4922083674</t>
  </si>
  <si>
    <t>1961588</t>
  </si>
  <si>
    <t>4922081105</t>
  </si>
  <si>
    <t>1965418</t>
  </si>
  <si>
    <t>4922081740</t>
  </si>
  <si>
    <t>1963488</t>
  </si>
  <si>
    <t>4922083524</t>
  </si>
  <si>
    <t>1964929</t>
  </si>
  <si>
    <t>4922083466</t>
  </si>
  <si>
    <t>1963487</t>
  </si>
  <si>
    <t>4922081738</t>
  </si>
  <si>
    <t>4922082676</t>
  </si>
  <si>
    <t>4922083885</t>
  </si>
  <si>
    <t>4922083570</t>
  </si>
  <si>
    <t>4922083650</t>
  </si>
  <si>
    <t>4922082945</t>
  </si>
  <si>
    <t>4922083404</t>
  </si>
  <si>
    <t>4922083171</t>
  </si>
  <si>
    <t>4922083226</t>
  </si>
  <si>
    <t>4922081159</t>
  </si>
  <si>
    <t>4922082459</t>
  </si>
  <si>
    <t>4922081539</t>
  </si>
  <si>
    <t>4922082549</t>
  </si>
  <si>
    <t>4922082061</t>
  </si>
  <si>
    <t>4922082022</t>
  </si>
  <si>
    <t>1964011</t>
  </si>
  <si>
    <t>4922083582</t>
  </si>
  <si>
    <t>1964009</t>
  </si>
  <si>
    <t>4922081715</t>
  </si>
  <si>
    <t>1964161</t>
  </si>
  <si>
    <t>4922083389</t>
  </si>
  <si>
    <t>1964156</t>
  </si>
  <si>
    <t>4922081173</t>
  </si>
  <si>
    <t>1965106</t>
  </si>
  <si>
    <t>4922081631</t>
  </si>
  <si>
    <t>1965336</t>
  </si>
  <si>
    <t>4922081565</t>
  </si>
  <si>
    <t>1965351</t>
  </si>
  <si>
    <t>4922082558</t>
  </si>
  <si>
    <t>4922082764</t>
  </si>
  <si>
    <t>1964971</t>
  </si>
  <si>
    <t>4922082479</t>
  </si>
  <si>
    <t>1965182</t>
  </si>
  <si>
    <t>4922082008</t>
  </si>
  <si>
    <t>1965031</t>
  </si>
  <si>
    <t>4922082060</t>
  </si>
  <si>
    <t>4922082870</t>
  </si>
  <si>
    <t>4922083504</t>
  </si>
  <si>
    <t>4922083500</t>
  </si>
  <si>
    <t>4922083738</t>
  </si>
  <si>
    <t>4922083838</t>
  </si>
  <si>
    <t>4922081545</t>
  </si>
  <si>
    <t>4922081951</t>
  </si>
  <si>
    <t>1965507</t>
  </si>
  <si>
    <t>4922083647</t>
  </si>
  <si>
    <t>4922082918</t>
  </si>
  <si>
    <t>4922083349</t>
  </si>
  <si>
    <t>4922082562</t>
  </si>
  <si>
    <t>4922082006</t>
  </si>
  <si>
    <t>4922081711</t>
  </si>
  <si>
    <t>4922082512</t>
  </si>
  <si>
    <t>4922082444</t>
  </si>
  <si>
    <t>1965537</t>
  </si>
  <si>
    <t>4922081285</t>
  </si>
  <si>
    <t>4922081302</t>
  </si>
  <si>
    <t>4922083387</t>
  </si>
  <si>
    <t>4922082284</t>
  </si>
  <si>
    <t>1965498</t>
  </si>
  <si>
    <t>4922083359</t>
  </si>
  <si>
    <t>4922082245</t>
  </si>
  <si>
    <t>4922081137</t>
  </si>
  <si>
    <t>1963637</t>
  </si>
  <si>
    <t>4922081623</t>
  </si>
  <si>
    <t>1963872</t>
  </si>
  <si>
    <t>4922083098</t>
  </si>
  <si>
    <t>1963873</t>
  </si>
  <si>
    <t>4922083706</t>
  </si>
  <si>
    <t>1957236</t>
  </si>
  <si>
    <t>4922081462</t>
  </si>
  <si>
    <t>1964525</t>
  </si>
  <si>
    <t>4922081121</t>
  </si>
  <si>
    <t>1963218</t>
  </si>
  <si>
    <t>4922081721</t>
  </si>
  <si>
    <t>1963217</t>
  </si>
  <si>
    <t>4922081422</t>
  </si>
  <si>
    <t>1965380</t>
  </si>
  <si>
    <t>4922082435</t>
  </si>
  <si>
    <t>1963740</t>
  </si>
  <si>
    <t>LIB  IMPR CAPC CPRE LOAT MatC NOLQ ORSL</t>
  </si>
  <si>
    <t>6161C1</t>
  </si>
  <si>
    <t>TQN</t>
  </si>
  <si>
    <t>08:29</t>
  </si>
  <si>
    <t>14:33</t>
  </si>
  <si>
    <t>20:37</t>
  </si>
  <si>
    <t>12:50</t>
  </si>
  <si>
    <t>02:31</t>
  </si>
  <si>
    <t>20:21</t>
  </si>
  <si>
    <t>4922084036</t>
  </si>
  <si>
    <t>4922084014</t>
  </si>
  <si>
    <t>4922083978</t>
  </si>
  <si>
    <t>4922084027</t>
  </si>
  <si>
    <t>4922084031</t>
  </si>
  <si>
    <t>4922084041</t>
  </si>
  <si>
    <t>4922084171</t>
  </si>
  <si>
    <t>4922084025</t>
  </si>
  <si>
    <t>4922083988</t>
  </si>
  <si>
    <t>1964315</t>
  </si>
  <si>
    <t>4922084192</t>
  </si>
  <si>
    <t>4922083985</t>
  </si>
  <si>
    <t>4922084051</t>
  </si>
  <si>
    <t>4922084029</t>
  </si>
  <si>
    <t>4922083931</t>
  </si>
  <si>
    <t>4922083866</t>
  </si>
  <si>
    <t>4922083957</t>
  </si>
  <si>
    <t>4922083953</t>
  </si>
  <si>
    <t>4922084023</t>
  </si>
  <si>
    <t>4922083951</t>
  </si>
  <si>
    <t>4922084190</t>
  </si>
  <si>
    <t>4922083867</t>
  </si>
  <si>
    <t>4922083862</t>
  </si>
  <si>
    <t>4922083993</t>
  </si>
  <si>
    <t>1965547</t>
  </si>
  <si>
    <t>T26F0253</t>
  </si>
  <si>
    <t>4922084101</t>
  </si>
  <si>
    <t>4922084011</t>
  </si>
  <si>
    <t>4922084021</t>
  </si>
  <si>
    <t>1965512</t>
  </si>
  <si>
    <t>T26F0223</t>
  </si>
  <si>
    <t>4922084044</t>
  </si>
  <si>
    <t>4922083959</t>
  </si>
  <si>
    <t>4922083972</t>
  </si>
  <si>
    <t>4922084063</t>
  </si>
  <si>
    <t>18:32</t>
  </si>
  <si>
    <t>06:39</t>
  </si>
  <si>
    <t>T26F0289</t>
  </si>
  <si>
    <t>T26F0290</t>
  </si>
  <si>
    <t>T26F0291</t>
  </si>
  <si>
    <t>T26F0292</t>
  </si>
  <si>
    <t>T26F0293</t>
  </si>
  <si>
    <t>T26F0294</t>
  </si>
  <si>
    <t>T26F0295</t>
  </si>
  <si>
    <t>T26F0296</t>
  </si>
  <si>
    <t>T26F0297</t>
  </si>
  <si>
    <t>T26F0298</t>
  </si>
  <si>
    <t>T26F0299</t>
  </si>
  <si>
    <t>T26F0300</t>
  </si>
  <si>
    <t>T26F0301</t>
  </si>
  <si>
    <t>T26F0302</t>
  </si>
  <si>
    <t>T26F0304</t>
  </si>
  <si>
    <t>T26F0305</t>
  </si>
  <si>
    <t>T26F0306</t>
  </si>
  <si>
    <t>DESCLASSIFICAÇÃO FABRICAÇÃO ESMALTES (27 E 28/06)
 (BULKS QUE VÃO ENVASAR ATÉ QUARTA 01/07 DEVEM SER FABRICADOS ANTES DA DESCLASSIFICAÇÃO (26/06)</t>
  </si>
  <si>
    <t>26029-0</t>
  </si>
  <si>
    <t>24582-0</t>
  </si>
  <si>
    <t>T26E1164</t>
  </si>
  <si>
    <t>T26E1181</t>
  </si>
  <si>
    <t>T26F0228</t>
  </si>
  <si>
    <t>T26F0229</t>
  </si>
  <si>
    <t>T26F0284</t>
  </si>
  <si>
    <t>T26F0254</t>
  </si>
  <si>
    <t>T26F0308</t>
  </si>
  <si>
    <t>T26F0280</t>
  </si>
  <si>
    <t>T26F0328</t>
  </si>
  <si>
    <t>T26F0285</t>
  </si>
  <si>
    <t>T26D1394</t>
  </si>
  <si>
    <t>T26F0327</t>
  </si>
  <si>
    <t>T26E1624</t>
  </si>
  <si>
    <t>T26F0287</t>
  </si>
  <si>
    <t>T26E1286</t>
  </si>
  <si>
    <t>0096852026</t>
  </si>
  <si>
    <t>458486</t>
  </si>
  <si>
    <t>SA GUCCI GUILTY POUR FEMME EDP 90ML TST</t>
  </si>
  <si>
    <t>0096872026</t>
  </si>
  <si>
    <t>99240009745</t>
  </si>
  <si>
    <t>T26F0279</t>
  </si>
  <si>
    <t>460453</t>
  </si>
  <si>
    <t>SA GUCCI GUILTY POUR HOMME EDP 90ML</t>
  </si>
  <si>
    <t>0096892026</t>
  </si>
  <si>
    <t>99350040576</t>
  </si>
  <si>
    <t>460455</t>
  </si>
  <si>
    <t>SA GUCCI GUILTY POUR HOMME EDP 150ML</t>
  </si>
  <si>
    <t>0096902026</t>
  </si>
  <si>
    <t>99350040582</t>
  </si>
  <si>
    <t>0096812026</t>
  </si>
  <si>
    <t>T26E1455</t>
  </si>
  <si>
    <t>T26E1323</t>
  </si>
  <si>
    <t>T26E1324</t>
  </si>
  <si>
    <t>T26E1326</t>
  </si>
  <si>
    <t>460889</t>
  </si>
  <si>
    <t>SA MONANGE SABONETE LIQ FRUTAS VERMELHAS</t>
  </si>
  <si>
    <t>T26E0799</t>
  </si>
  <si>
    <t>T26E0800</t>
  </si>
  <si>
    <t>T26F0307</t>
  </si>
  <si>
    <t>T26F0282</t>
  </si>
  <si>
    <t>T26F0174</t>
  </si>
  <si>
    <t>T26F0325</t>
  </si>
  <si>
    <t>T26F0273</t>
  </si>
  <si>
    <t>0096782026</t>
  </si>
  <si>
    <t>461030</t>
  </si>
  <si>
    <t>SA BURBERRY HER EDP 50ML</t>
  </si>
  <si>
    <t>0096792026</t>
  </si>
  <si>
    <t>10000008475</t>
  </si>
  <si>
    <t>461039</t>
  </si>
  <si>
    <t>SA GUCCI GUILTY REV M EDT 90ML TESTER</t>
  </si>
  <si>
    <t>0096882026</t>
  </si>
  <si>
    <t>99240011741</t>
  </si>
  <si>
    <t>0096822026</t>
  </si>
  <si>
    <t>461319</t>
  </si>
  <si>
    <t>SA CALVIN KLEIN ETERNITY M EDP 100ML TST</t>
  </si>
  <si>
    <t>0096832026</t>
  </si>
  <si>
    <t>65440150000</t>
  </si>
  <si>
    <t>461520</t>
  </si>
  <si>
    <t>SA CHLOE ROSE TANGERINE 75ML EDT TST</t>
  </si>
  <si>
    <t>0096942026</t>
  </si>
  <si>
    <t>99350094066</t>
  </si>
  <si>
    <t>T26E1383</t>
  </si>
  <si>
    <t>0096912026</t>
  </si>
  <si>
    <t>T26C1441</t>
  </si>
  <si>
    <t>T26E1117</t>
  </si>
  <si>
    <t>T26E1118</t>
  </si>
  <si>
    <t>T26E1119</t>
  </si>
  <si>
    <t>T26E1562</t>
  </si>
  <si>
    <t>T26E1564</t>
  </si>
  <si>
    <t>462210</t>
  </si>
  <si>
    <t>SA WELLA KOLESTON CLR 3.0 HEMERA</t>
  </si>
  <si>
    <t>T26E1565</t>
  </si>
  <si>
    <t>0096862026</t>
  </si>
  <si>
    <t>462549</t>
  </si>
  <si>
    <t>SA BURBERRY HER EDT 100ML TESTER</t>
  </si>
  <si>
    <t>0096922026</t>
  </si>
  <si>
    <t>99350078550</t>
  </si>
  <si>
    <t>T26E1957</t>
  </si>
  <si>
    <t>462823</t>
  </si>
  <si>
    <t>SA MONANGE DES ANTI SENSIVEL NVF</t>
  </si>
  <si>
    <t>T26E1746</t>
  </si>
  <si>
    <t>462943</t>
  </si>
  <si>
    <t>SA CK ETERNITY MEN EDT 50ML</t>
  </si>
  <si>
    <t>0096842026</t>
  </si>
  <si>
    <t>65605300003</t>
  </si>
  <si>
    <t>463524</t>
  </si>
  <si>
    <t>SA MY BURBERRY BLUSH EDP 50ML V2</t>
  </si>
  <si>
    <t>0096962026</t>
  </si>
  <si>
    <t>99350138064</t>
  </si>
  <si>
    <t>463526</t>
  </si>
  <si>
    <t>SA MY BURBERRY BLUSH EDP 90ML TST</t>
  </si>
  <si>
    <t>0096972026</t>
  </si>
  <si>
    <t>99350138068</t>
  </si>
  <si>
    <t>463527</t>
  </si>
  <si>
    <t>SA MY BURBERRY EDP 90ML V2</t>
  </si>
  <si>
    <t>0096982026</t>
  </si>
  <si>
    <t>99350138071</t>
  </si>
  <si>
    <t>0096992026</t>
  </si>
  <si>
    <t>0096952026</t>
  </si>
  <si>
    <t>0097082026</t>
  </si>
  <si>
    <t>T26E1157</t>
  </si>
  <si>
    <t>465794</t>
  </si>
  <si>
    <t>SA DAVIDOFF COOL WATER MAN EDT 200ML V2</t>
  </si>
  <si>
    <t>0097132026</t>
  </si>
  <si>
    <t>99350186514</t>
  </si>
  <si>
    <t>T26F0278</t>
  </si>
  <si>
    <t>466279</t>
  </si>
  <si>
    <t>SA HB BOTT PARFUM 200ML</t>
  </si>
  <si>
    <t>0097042026</t>
  </si>
  <si>
    <t>99350174858</t>
  </si>
  <si>
    <t>466332</t>
  </si>
  <si>
    <t>SA MONANGE HIDRATA CD T</t>
  </si>
  <si>
    <t>T26E1360</t>
  </si>
  <si>
    <t>466413</t>
  </si>
  <si>
    <t>SA GUCCI GUILTY PF ELIXIR 60ML TST</t>
  </si>
  <si>
    <t>0097012026</t>
  </si>
  <si>
    <t>99350171416</t>
  </si>
  <si>
    <t>T26F0283</t>
  </si>
  <si>
    <t>0097052026</t>
  </si>
  <si>
    <t>466627</t>
  </si>
  <si>
    <t>SA HB BOTT EDP 200ML V2</t>
  </si>
  <si>
    <t>0097062026</t>
  </si>
  <si>
    <t>99350174862</t>
  </si>
  <si>
    <t>467301</t>
  </si>
  <si>
    <t>SA BBY MR BURBERRY EDP 100ML TST</t>
  </si>
  <si>
    <t>0097102026</t>
  </si>
  <si>
    <t>99350183241</t>
  </si>
  <si>
    <t>467449</t>
  </si>
  <si>
    <t>SA BIOC HOM BOZZANO TON CAST MEDIO</t>
  </si>
  <si>
    <t>T26E0993</t>
  </si>
  <si>
    <t>0097092026</t>
  </si>
  <si>
    <t>T26F0266</t>
  </si>
  <si>
    <t>0097122026</t>
  </si>
  <si>
    <t>T26F0281</t>
  </si>
  <si>
    <t>468194</t>
  </si>
  <si>
    <t>SA GUCCI FL ORQUIDEA EDP 50ML</t>
  </si>
  <si>
    <t>0097142026</t>
  </si>
  <si>
    <t>99350194126</t>
  </si>
  <si>
    <t>468195</t>
  </si>
  <si>
    <t>SA GUCCI FL ORQUIDEA EDP 100ML</t>
  </si>
  <si>
    <t>0097152026</t>
  </si>
  <si>
    <t>99350194127</t>
  </si>
  <si>
    <t>468196</t>
  </si>
  <si>
    <t>SA GUCCI FL ORQUIDEA EDP 100ML TST</t>
  </si>
  <si>
    <t>0097162026</t>
  </si>
  <si>
    <t>99350194128</t>
  </si>
  <si>
    <t>468197</t>
  </si>
  <si>
    <t>SA GUCCI FL ORQUIDEA EDP PEN SPRAY 10ML</t>
  </si>
  <si>
    <t>0097172026</t>
  </si>
  <si>
    <t>99350194129</t>
  </si>
  <si>
    <t>468207</t>
  </si>
  <si>
    <t>SA MJ PERFECT ELIXIR EDP 100ML TST</t>
  </si>
  <si>
    <t>0097212026</t>
  </si>
  <si>
    <t>99350196342</t>
  </si>
  <si>
    <t>468433</t>
  </si>
  <si>
    <t>SA JOOP LE BAIN EDP 75ML TESTER</t>
  </si>
  <si>
    <t>0096932026</t>
  </si>
  <si>
    <t>99350090271</t>
  </si>
  <si>
    <t>468594</t>
  </si>
  <si>
    <t>SA GUCCI GUILTY BLACK PH EDT 90ML V2 TST</t>
  </si>
  <si>
    <t>0097232026</t>
  </si>
  <si>
    <t>99350202505</t>
  </si>
  <si>
    <t>468612</t>
  </si>
  <si>
    <t>SA CK ONE GOLD EAU DE TOILETTE 100ML TST</t>
  </si>
  <si>
    <t>0097112026</t>
  </si>
  <si>
    <t>99350183550</t>
  </si>
  <si>
    <t>468756</t>
  </si>
  <si>
    <t>SA BBY HER INTENSE EDP 100ML TST</t>
  </si>
  <si>
    <t>0097182026</t>
  </si>
  <si>
    <t>99350194894</t>
  </si>
  <si>
    <t>469154</t>
  </si>
  <si>
    <t>SA DAVIDOFF CW WOMAN SEA EDT 100ML TST</t>
  </si>
  <si>
    <t>0096772026</t>
  </si>
  <si>
    <t>10000007712</t>
  </si>
  <si>
    <t>T26E1492</t>
  </si>
  <si>
    <t>T26E1493</t>
  </si>
  <si>
    <t>469404</t>
  </si>
  <si>
    <t>SA HB THE SCENT EDT 100 ML TST</t>
  </si>
  <si>
    <t>0097242026</t>
  </si>
  <si>
    <t>99350208313</t>
  </si>
  <si>
    <t>469405</t>
  </si>
  <si>
    <t>SA HB THE SCENT MAGNETIC M 100 ML TST</t>
  </si>
  <si>
    <t>0097262026</t>
  </si>
  <si>
    <t>99350208318</t>
  </si>
  <si>
    <t>469406</t>
  </si>
  <si>
    <t>SA HB THE SCENT ELIXIR M 100 ML TST</t>
  </si>
  <si>
    <t>0097272026</t>
  </si>
  <si>
    <t>99350208320</t>
  </si>
  <si>
    <t>469419</t>
  </si>
  <si>
    <t>SA HB THE SCENT MAG FOR HER 50ML TST</t>
  </si>
  <si>
    <t>0097252026</t>
  </si>
  <si>
    <t>99350208317</t>
  </si>
  <si>
    <t>469427</t>
  </si>
  <si>
    <t>SA BBY HERO PARFUM INTENSE REFIL 200ML</t>
  </si>
  <si>
    <t>0097342026</t>
  </si>
  <si>
    <t>99350218174</t>
  </si>
  <si>
    <t>469437</t>
  </si>
  <si>
    <t>SA CHLOE NOM LUMIERE D EGYPTE EDP 75ML</t>
  </si>
  <si>
    <t>0097192026</t>
  </si>
  <si>
    <t>99350195375</t>
  </si>
  <si>
    <t>469438</t>
  </si>
  <si>
    <t>SA CHLOE NOM LUMIERE EGYPTE EDP 75ML TST</t>
  </si>
  <si>
    <t>0097202026</t>
  </si>
  <si>
    <t>99350195376</t>
  </si>
  <si>
    <t>469798</t>
  </si>
  <si>
    <t>SA BBY GODDESS PARFUM 30ML</t>
  </si>
  <si>
    <t>0097322026</t>
  </si>
  <si>
    <t>99350217756</t>
  </si>
  <si>
    <t>469803</t>
  </si>
  <si>
    <t>SA BBY GODDESS PARFUM 100MLTST</t>
  </si>
  <si>
    <t>0097332026</t>
  </si>
  <si>
    <t>99350217770</t>
  </si>
  <si>
    <t>0097372026</t>
  </si>
  <si>
    <t>T26F0288</t>
  </si>
  <si>
    <t>T26E0865</t>
  </si>
  <si>
    <t>T26E0866</t>
  </si>
  <si>
    <t>T26E1768</t>
  </si>
  <si>
    <t>T26E1035</t>
  </si>
  <si>
    <t>470189</t>
  </si>
  <si>
    <t>SA GUCCI FL GG GARDENIA EDP 100ML TST</t>
  </si>
  <si>
    <t>0097362026</t>
  </si>
  <si>
    <t>99350221882</t>
  </si>
  <si>
    <t>470302</t>
  </si>
  <si>
    <t>SA HB BOSS BOTTLED BEYOND EDP 50ML</t>
  </si>
  <si>
    <t>0097282026</t>
  </si>
  <si>
    <t>99350214927</t>
  </si>
  <si>
    <t>0097292026</t>
  </si>
  <si>
    <t>470560</t>
  </si>
  <si>
    <t>SA GUCCI FL GG EDP 50ML</t>
  </si>
  <si>
    <t>0097352026</t>
  </si>
  <si>
    <t>99350221876</t>
  </si>
  <si>
    <t>470604</t>
  </si>
  <si>
    <t>SA CK EVERYONE EDP 200ML V2</t>
  </si>
  <si>
    <t>0097222026</t>
  </si>
  <si>
    <t>99350198222</t>
  </si>
  <si>
    <t>0097542026</t>
  </si>
  <si>
    <t>0097552026</t>
  </si>
  <si>
    <t>470644</t>
  </si>
  <si>
    <t>SA DAVIDOFF COLL W INT EDP 125ML</t>
  </si>
  <si>
    <t>0096802026</t>
  </si>
  <si>
    <t>46440008000</t>
  </si>
  <si>
    <t>470697</t>
  </si>
  <si>
    <t>SA DAV C W M EDT 75ML</t>
  </si>
  <si>
    <t>0097022026</t>
  </si>
  <si>
    <t>99350171920</t>
  </si>
  <si>
    <t>0097032026</t>
  </si>
  <si>
    <t>0097412026</t>
  </si>
  <si>
    <t>471119</t>
  </si>
  <si>
    <t>SA MONANGE COND BIOCOLAGENO</t>
  </si>
  <si>
    <t>T26E1325</t>
  </si>
  <si>
    <t>471222</t>
  </si>
  <si>
    <t>SA HB BOTT EDT 200 ML</t>
  </si>
  <si>
    <t>0097442026</t>
  </si>
  <si>
    <t>99350241889</t>
  </si>
  <si>
    <t>0097422026</t>
  </si>
  <si>
    <t>471281</t>
  </si>
  <si>
    <t>SA MJ DAISY WILD EAU SO EXTRA 100ML TST</t>
  </si>
  <si>
    <t>0097472026</t>
  </si>
  <si>
    <t>99350246703</t>
  </si>
  <si>
    <t>0097392026</t>
  </si>
  <si>
    <t>471307</t>
  </si>
  <si>
    <t>SA CK EUPHORIA MAGNETIC EDP ELIXIR 100ML</t>
  </si>
  <si>
    <t>0097482026</t>
  </si>
  <si>
    <t>99350248054</t>
  </si>
  <si>
    <t>471308</t>
  </si>
  <si>
    <t>SA CK EUPHORIA SOLAR EDP ELIXIR 100ML</t>
  </si>
  <si>
    <t>0097492026</t>
  </si>
  <si>
    <t>99350248055</t>
  </si>
  <si>
    <t>0097402026</t>
  </si>
  <si>
    <t>471352</t>
  </si>
  <si>
    <t>SA CK BE EDT 200ML</t>
  </si>
  <si>
    <t>0097432026</t>
  </si>
  <si>
    <t>99350241876</t>
  </si>
  <si>
    <t>471420</t>
  </si>
  <si>
    <t>SA CHLOE SIGNATURE EDP 50ML V2</t>
  </si>
  <si>
    <t>0097382026</t>
  </si>
  <si>
    <t>99350226890</t>
  </si>
  <si>
    <t>471422</t>
  </si>
  <si>
    <t>SA HB HUGO MAN EDT VP IV 125ML</t>
  </si>
  <si>
    <t>0097302026</t>
  </si>
  <si>
    <t>99350216983</t>
  </si>
  <si>
    <t>471426</t>
  </si>
  <si>
    <t>SA HB HUGO MAN EDT VP IV 125ML TST</t>
  </si>
  <si>
    <t>0097312026</t>
  </si>
  <si>
    <t>99350216988</t>
  </si>
  <si>
    <t>0097522026</t>
  </si>
  <si>
    <t>0097532026</t>
  </si>
  <si>
    <t>471457</t>
  </si>
  <si>
    <t>SA CK EUPHORIA SOLAR EDP 50ML</t>
  </si>
  <si>
    <t>0097502026</t>
  </si>
  <si>
    <t>99350248077</t>
  </si>
  <si>
    <t>471620</t>
  </si>
  <si>
    <t>SA GUCCI OUD INTENSE EDP 90 ML</t>
  </si>
  <si>
    <t>0097072026</t>
  </si>
  <si>
    <t>99350174949</t>
  </si>
  <si>
    <t>0097002026</t>
  </si>
  <si>
    <t>471633</t>
  </si>
  <si>
    <t>SA BBY BRIT ORIGINAL M EDT 100ML TST</t>
  </si>
  <si>
    <t>0097462026</t>
  </si>
  <si>
    <t>99350245902</t>
  </si>
  <si>
    <t>471639</t>
  </si>
  <si>
    <t>SA TIFF LOVE F EDP 50ML V1</t>
  </si>
  <si>
    <t>0097452026</t>
  </si>
  <si>
    <t>99350242425</t>
  </si>
  <si>
    <t>0097512026</t>
  </si>
  <si>
    <t>99410000183</t>
  </si>
  <si>
    <t>KOLESTON COLR PRETO 20 12UN KR</t>
  </si>
  <si>
    <t>25666-0</t>
  </si>
  <si>
    <t>29569-0</t>
  </si>
  <si>
    <t>1963797</t>
  </si>
  <si>
    <t>ADIDAS UEFA 11 GOAL DNS 75ML</t>
  </si>
  <si>
    <t>4922085268</t>
  </si>
  <si>
    <t>23095-2</t>
  </si>
  <si>
    <t>1963823</t>
  </si>
  <si>
    <t>BIOCOLOR COL CASTANHO ESC 3.0 12UN MK TN</t>
  </si>
  <si>
    <t>4922087349</t>
  </si>
  <si>
    <t>4922087673</t>
  </si>
  <si>
    <t>4922087603</t>
  </si>
  <si>
    <t>4922087100</t>
  </si>
  <si>
    <t>4922087851</t>
  </si>
  <si>
    <t>4922087132</t>
  </si>
  <si>
    <t>4922087184</t>
  </si>
  <si>
    <t>4922087601</t>
  </si>
  <si>
    <t>4922086701</t>
  </si>
  <si>
    <t>4922086169</t>
  </si>
  <si>
    <t>4922087090</t>
  </si>
  <si>
    <t>4922087221</t>
  </si>
  <si>
    <t>4922087230</t>
  </si>
  <si>
    <t>4922087863</t>
  </si>
  <si>
    <t>4922087137</t>
  </si>
  <si>
    <t>4922087359</t>
  </si>
  <si>
    <t>4922087711</t>
  </si>
  <si>
    <t>4922087211</t>
  </si>
  <si>
    <t>4922087812</t>
  </si>
  <si>
    <t>4922087720</t>
  </si>
  <si>
    <t>4922086238</t>
  </si>
  <si>
    <t>4922086456</t>
  </si>
  <si>
    <t>4922086243</t>
  </si>
  <si>
    <t>4922087197</t>
  </si>
  <si>
    <t>4922086241</t>
  </si>
  <si>
    <t>4922086264</t>
  </si>
  <si>
    <t>4922085931</t>
  </si>
  <si>
    <t>4922085950</t>
  </si>
  <si>
    <t>4922086404</t>
  </si>
  <si>
    <t>1963926</t>
  </si>
  <si>
    <t>4922088046</t>
  </si>
  <si>
    <t>4922085207</t>
  </si>
  <si>
    <t>4922084722</t>
  </si>
  <si>
    <t>4922086371</t>
  </si>
  <si>
    <t>4922086414</t>
  </si>
  <si>
    <t>4922087051</t>
  </si>
  <si>
    <t>4922086027</t>
  </si>
  <si>
    <t>4922084619</t>
  </si>
  <si>
    <t>4922084600</t>
  </si>
  <si>
    <t>4922084528</t>
  </si>
  <si>
    <t>4922085882</t>
  </si>
  <si>
    <t>4922085863</t>
  </si>
  <si>
    <t>4922087121</t>
  </si>
  <si>
    <t>4922085532</t>
  </si>
  <si>
    <t>4922086530</t>
  </si>
  <si>
    <t>4922085444</t>
  </si>
  <si>
    <t>4922085379</t>
  </si>
  <si>
    <t>4922085278</t>
  </si>
  <si>
    <t>4922085266</t>
  </si>
  <si>
    <t>4922084931</t>
  </si>
  <si>
    <t>4922085072</t>
  </si>
  <si>
    <t>4922087188</t>
  </si>
  <si>
    <t>26290-0</t>
  </si>
  <si>
    <t>1961401</t>
  </si>
  <si>
    <t>BOZZANO SHAMPOO ANTIQUEDA 12X200ML</t>
  </si>
  <si>
    <t>4922087683</t>
  </si>
  <si>
    <t>4922087702</t>
  </si>
  <si>
    <t>4922087618</t>
  </si>
  <si>
    <t>4922087892</t>
  </si>
  <si>
    <t>4922087786</t>
  </si>
  <si>
    <t>27538-0</t>
  </si>
  <si>
    <t>1965363</t>
  </si>
  <si>
    <t>C&amp;B OLEO BRONZ SPR FPS6 12X110ML OMK</t>
  </si>
  <si>
    <t>4922087510</t>
  </si>
  <si>
    <t>4922087520</t>
  </si>
  <si>
    <t>4922087790</t>
  </si>
  <si>
    <t>29947-1</t>
  </si>
  <si>
    <t>1964657</t>
  </si>
  <si>
    <t>CK NUDE VANILLA BD MIST 236ML V2</t>
  </si>
  <si>
    <t>4922085220</t>
  </si>
  <si>
    <t>4922085507</t>
  </si>
  <si>
    <t>99410000073</t>
  </si>
  <si>
    <t>1963609</t>
  </si>
  <si>
    <t>COLOR TOUCH DEEP BROWN 6/7 60G CH</t>
  </si>
  <si>
    <t>4922084278</t>
  </si>
  <si>
    <t>4922084288</t>
  </si>
  <si>
    <t>4922084363</t>
  </si>
  <si>
    <t>4922084325</t>
  </si>
  <si>
    <t>4922084713</t>
  </si>
  <si>
    <t>99410000068</t>
  </si>
  <si>
    <t>1963611</t>
  </si>
  <si>
    <t>COLOR TOUCH DEEP BROWN 6/77 60G CH</t>
  </si>
  <si>
    <t>4922087646</t>
  </si>
  <si>
    <t>4922087655</t>
  </si>
  <si>
    <t>99410000069</t>
  </si>
  <si>
    <t>1963610</t>
  </si>
  <si>
    <t>COLOR TOUCH DEEP BROWN 7/7 60G CH</t>
  </si>
  <si>
    <t>4922084708</t>
  </si>
  <si>
    <t>4922087390</t>
  </si>
  <si>
    <t>4922087259</t>
  </si>
  <si>
    <t>99410000135</t>
  </si>
  <si>
    <t>1963722</t>
  </si>
  <si>
    <t>COLOR TOUCH EMULSAO 13V 120ML CH</t>
  </si>
  <si>
    <t>4922087393</t>
  </si>
  <si>
    <t>4922084871</t>
  </si>
  <si>
    <t>4922087651</t>
  </si>
  <si>
    <t>17064-1</t>
  </si>
  <si>
    <t>1961373</t>
  </si>
  <si>
    <t>CONTOURE DES VOLPI SPR PRIM AMOR 12X80ML</t>
  </si>
  <si>
    <t>4922088535</t>
  </si>
  <si>
    <t>4922086303</t>
  </si>
  <si>
    <t>4922085505</t>
  </si>
  <si>
    <t>4922084841</t>
  </si>
  <si>
    <t>4922085025</t>
  </si>
  <si>
    <t>4922084296</t>
  </si>
  <si>
    <t>4922085720</t>
  </si>
  <si>
    <t>4922085144</t>
  </si>
  <si>
    <t>0097562026</t>
  </si>
  <si>
    <t>5000817368</t>
  </si>
  <si>
    <t>0094472026</t>
  </si>
  <si>
    <t>5000817380</t>
  </si>
  <si>
    <t>30102-0</t>
  </si>
  <si>
    <t>1963811</t>
  </si>
  <si>
    <t>HB BOTTLED NIGHT EDT 100ML TST NV</t>
  </si>
  <si>
    <t>4922085179</t>
  </si>
  <si>
    <t>4922084797</t>
  </si>
  <si>
    <t>4922084654</t>
  </si>
  <si>
    <t>4922084438</t>
  </si>
  <si>
    <t>4922085486</t>
  </si>
  <si>
    <t>4922084863</t>
  </si>
  <si>
    <t>4922085545</t>
  </si>
  <si>
    <t>1964513</t>
  </si>
  <si>
    <t>4922086166</t>
  </si>
  <si>
    <t>4922084640</t>
  </si>
  <si>
    <t>4922084612</t>
  </si>
  <si>
    <t>4922086167</t>
  </si>
  <si>
    <t>4922086168</t>
  </si>
  <si>
    <t>4922087308</t>
  </si>
  <si>
    <t>4922084633</t>
  </si>
  <si>
    <t>4922084651</t>
  </si>
  <si>
    <t>4922084605</t>
  </si>
  <si>
    <t>4922085021</t>
  </si>
  <si>
    <t>4922085070</t>
  </si>
  <si>
    <t>4922085083</t>
  </si>
  <si>
    <t>4922087625</t>
  </si>
  <si>
    <t>4922087529</t>
  </si>
  <si>
    <t>4922084487</t>
  </si>
  <si>
    <t>4922084495</t>
  </si>
  <si>
    <t>4922084513</t>
  </si>
  <si>
    <t>4922087467</t>
  </si>
  <si>
    <t>4922084534</t>
  </si>
  <si>
    <t>4922087461</t>
  </si>
  <si>
    <t>4922084537</t>
  </si>
  <si>
    <t>4922086642</t>
  </si>
  <si>
    <t>4922086631</t>
  </si>
  <si>
    <t>4922084540</t>
  </si>
  <si>
    <t>4922086622</t>
  </si>
  <si>
    <t>4922086621</t>
  </si>
  <si>
    <t>4922086603</t>
  </si>
  <si>
    <t>4922086591</t>
  </si>
  <si>
    <t>4922087437</t>
  </si>
  <si>
    <t>4922086576</t>
  </si>
  <si>
    <t>4922086575</t>
  </si>
  <si>
    <t>4922084549</t>
  </si>
  <si>
    <t>4922086566</t>
  </si>
  <si>
    <t>4922086547</t>
  </si>
  <si>
    <t>4922086545</t>
  </si>
  <si>
    <t>4922086539</t>
  </si>
  <si>
    <t>4922084565</t>
  </si>
  <si>
    <t>4922087402</t>
  </si>
  <si>
    <t>4922087389</t>
  </si>
  <si>
    <t>4922084577</t>
  </si>
  <si>
    <t>4922087370</t>
  </si>
  <si>
    <t>4922084579</t>
  </si>
  <si>
    <t>4922087361</t>
  </si>
  <si>
    <t>4922086676</t>
  </si>
  <si>
    <t>4922087253</t>
  </si>
  <si>
    <t>4922086755</t>
  </si>
  <si>
    <t>4922087227</t>
  </si>
  <si>
    <t>4922087097</t>
  </si>
  <si>
    <t>4922087322</t>
  </si>
  <si>
    <t>4922085782</t>
  </si>
  <si>
    <t>4922085989</t>
  </si>
  <si>
    <t>4922086162</t>
  </si>
  <si>
    <t>4922086218</t>
  </si>
  <si>
    <t>4922087055</t>
  </si>
  <si>
    <t>4922086326</t>
  </si>
  <si>
    <t>4922086427</t>
  </si>
  <si>
    <t>4922087796</t>
  </si>
  <si>
    <t>17107-7</t>
  </si>
  <si>
    <t>1964893</t>
  </si>
  <si>
    <t>MONANGE DES ANTI SENSIVEL 12X90G NVF</t>
  </si>
  <si>
    <t>4922087737</t>
  </si>
  <si>
    <t>4922087846</t>
  </si>
  <si>
    <t>4922087807</t>
  </si>
  <si>
    <t>4922088113</t>
  </si>
  <si>
    <t>4922085880</t>
  </si>
  <si>
    <t>4922085774</t>
  </si>
  <si>
    <t>4922085112</t>
  </si>
  <si>
    <t>4922084509</t>
  </si>
  <si>
    <t>4922086582</t>
  </si>
  <si>
    <t>4922085127</t>
  </si>
  <si>
    <t>4922084793</t>
  </si>
  <si>
    <t>4922084660</t>
  </si>
  <si>
    <t>4922085262</t>
  </si>
  <si>
    <t>4922087430</t>
  </si>
  <si>
    <t>4922087422</t>
  </si>
  <si>
    <t>4922084078</t>
  </si>
  <si>
    <t>4922087407</t>
  </si>
  <si>
    <t>4922087357</t>
  </si>
  <si>
    <t>4922087508</t>
  </si>
  <si>
    <t>4922085391</t>
  </si>
  <si>
    <t>4922085448</t>
  </si>
  <si>
    <t>4922084865</t>
  </si>
  <si>
    <t>4922084837</t>
  </si>
  <si>
    <t>4922084294</t>
  </si>
  <si>
    <t>4922087924</t>
  </si>
  <si>
    <t>4922084896</t>
  </si>
  <si>
    <t>4922087774</t>
  </si>
  <si>
    <t>4922084401</t>
  </si>
  <si>
    <t>4922086609</t>
  </si>
  <si>
    <t>4922084391</t>
  </si>
  <si>
    <t>4922085205</t>
  </si>
  <si>
    <t>4922084978</t>
  </si>
  <si>
    <t>4922086636</t>
  </si>
  <si>
    <t>4922086657</t>
  </si>
  <si>
    <t>4922087717</t>
  </si>
  <si>
    <t>4922087048</t>
  </si>
  <si>
    <t>4922087085</t>
  </si>
  <si>
    <t>4922087103</t>
  </si>
  <si>
    <t>4922087110</t>
  </si>
  <si>
    <t>4922084241</t>
  </si>
  <si>
    <t>4922084254</t>
  </si>
  <si>
    <t>4922084539</t>
  </si>
  <si>
    <t>4922085501</t>
  </si>
  <si>
    <t>4922084583</t>
  </si>
  <si>
    <t>4922084726</t>
  </si>
  <si>
    <t>4922084777</t>
  </si>
  <si>
    <t>4922084830</t>
  </si>
  <si>
    <t>4922084833</t>
  </si>
  <si>
    <t>4922084854</t>
  </si>
  <si>
    <t>4922084879</t>
  </si>
  <si>
    <t>4922084900</t>
  </si>
  <si>
    <t>4922084976</t>
  </si>
  <si>
    <t>4922085185</t>
  </si>
  <si>
    <t>4922085209</t>
  </si>
  <si>
    <t>4922085231</t>
  </si>
  <si>
    <t>4922085770</t>
  </si>
  <si>
    <t>27213-1</t>
  </si>
  <si>
    <t>1964896</t>
  </si>
  <si>
    <t>MONANGE DES ANTIT INVIS 12X200ML MT</t>
  </si>
  <si>
    <t>4922088561</t>
  </si>
  <si>
    <t>4922088067</t>
  </si>
  <si>
    <t>4922088453</t>
  </si>
  <si>
    <t>4922088660</t>
  </si>
  <si>
    <t>4922088816</t>
  </si>
  <si>
    <t>4922088580</t>
  </si>
  <si>
    <t>4922088527</t>
  </si>
  <si>
    <t>4922088646</t>
  </si>
  <si>
    <t>4922088593</t>
  </si>
  <si>
    <t>4922088856</t>
  </si>
  <si>
    <t>4922088719</t>
  </si>
  <si>
    <t>4922088127</t>
  </si>
  <si>
    <t>4922088174</t>
  </si>
  <si>
    <t>4922088278</t>
  </si>
  <si>
    <t>4922088544</t>
  </si>
  <si>
    <t>20257-4</t>
  </si>
  <si>
    <t>1963473</t>
  </si>
  <si>
    <t>MONANGE DES ANTIT INVISL 12X89G MT</t>
  </si>
  <si>
    <t>4922088760</t>
  </si>
  <si>
    <t>4922088470</t>
  </si>
  <si>
    <t>4922088260</t>
  </si>
  <si>
    <t>4922088770</t>
  </si>
  <si>
    <t>4922088574</t>
  </si>
  <si>
    <t>4922088704</t>
  </si>
  <si>
    <t>4922088486</t>
  </si>
  <si>
    <t>4922088296</t>
  </si>
  <si>
    <t>4922088472</t>
  </si>
  <si>
    <t>4922088850</t>
  </si>
  <si>
    <t>4922088025</t>
  </si>
  <si>
    <t>4922088320</t>
  </si>
  <si>
    <t>4922088899</t>
  </si>
  <si>
    <t>4922088138</t>
  </si>
  <si>
    <t>4922088657</t>
  </si>
  <si>
    <t>4922088378</t>
  </si>
  <si>
    <t>4922088883</t>
  </si>
  <si>
    <t>4922088088</t>
  </si>
  <si>
    <t>4922088554</t>
  </si>
  <si>
    <t>4922088001</t>
  </si>
  <si>
    <t>4922088463</t>
  </si>
  <si>
    <t>4922086431</t>
  </si>
  <si>
    <t>4922087114</t>
  </si>
  <si>
    <t>4922086223</t>
  </si>
  <si>
    <t>4922087243</t>
  </si>
  <si>
    <t>4922087545</t>
  </si>
  <si>
    <t>4922087939</t>
  </si>
  <si>
    <t>4922086759</t>
  </si>
  <si>
    <t>4922086328</t>
  </si>
  <si>
    <t>4922087549</t>
  </si>
  <si>
    <t>4922087515</t>
  </si>
  <si>
    <t>4922087896</t>
  </si>
  <si>
    <t>4922087295</t>
  </si>
  <si>
    <t>4922086577</t>
  </si>
  <si>
    <t>4922087792</t>
  </si>
  <si>
    <t>4922086604</t>
  </si>
  <si>
    <t>4922087255</t>
  </si>
  <si>
    <t>4922087855</t>
  </si>
  <si>
    <t>4922087083</t>
  </si>
  <si>
    <t>4922086634</t>
  </si>
  <si>
    <t>4922087779</t>
  </si>
  <si>
    <t>4922087053</t>
  </si>
  <si>
    <t>4922087261</t>
  </si>
  <si>
    <t>4922087906</t>
  </si>
  <si>
    <t>4922087784</t>
  </si>
  <si>
    <t>4922087317</t>
  </si>
  <si>
    <t>1964222</t>
  </si>
  <si>
    <t>4922088316</t>
  </si>
  <si>
    <t>4922088559</t>
  </si>
  <si>
    <t>4922088451</t>
  </si>
  <si>
    <t>4922088122</t>
  </si>
  <si>
    <t>4922088395</t>
  </si>
  <si>
    <t>4922088529</t>
  </si>
  <si>
    <t>4922088460</t>
  </si>
  <si>
    <t>4922088448</t>
  </si>
  <si>
    <t>4922088130</t>
  </si>
  <si>
    <t>4922088666</t>
  </si>
  <si>
    <t>4922088222</t>
  </si>
  <si>
    <t>4922088443</t>
  </si>
  <si>
    <t>4922088680</t>
  </si>
  <si>
    <t>4922088690</t>
  </si>
  <si>
    <t>4922088847</t>
  </si>
  <si>
    <t>4922088214</t>
  </si>
  <si>
    <t>4922088831</t>
  </si>
  <si>
    <t>4922088010</t>
  </si>
  <si>
    <t>4922088733</t>
  </si>
  <si>
    <t>4922088063</t>
  </si>
  <si>
    <t>4922088942</t>
  </si>
  <si>
    <t>4922088481</t>
  </si>
  <si>
    <t>4922088787</t>
  </si>
  <si>
    <t>4922086629</t>
  </si>
  <si>
    <t>4922087991</t>
  </si>
  <si>
    <t>4922086184</t>
  </si>
  <si>
    <t>4922087681</t>
  </si>
  <si>
    <t>4922087123</t>
  </si>
  <si>
    <t>4922087890</t>
  </si>
  <si>
    <t>4922086433</t>
  </si>
  <si>
    <t>4922087530</t>
  </si>
  <si>
    <t>4922087180</t>
  </si>
  <si>
    <t>4922085981</t>
  </si>
  <si>
    <t>4922085912</t>
  </si>
  <si>
    <t>4922085438</t>
  </si>
  <si>
    <t>4922086532</t>
  </si>
  <si>
    <t>4922086555</t>
  </si>
  <si>
    <t>4922087594</t>
  </si>
  <si>
    <t>4922087788</t>
  </si>
  <si>
    <t>4922086559</t>
  </si>
  <si>
    <t>4922087580</t>
  </si>
  <si>
    <t>4922087043</t>
  </si>
  <si>
    <t>4922087780</t>
  </si>
  <si>
    <t>4922087009</t>
  </si>
  <si>
    <t>4922087158</t>
  </si>
  <si>
    <t>4922087005</t>
  </si>
  <si>
    <t>4922086978</t>
  </si>
  <si>
    <t>4922087339</t>
  </si>
  <si>
    <t>4922087109</t>
  </si>
  <si>
    <t>4922087247</t>
  </si>
  <si>
    <t>4922086715</t>
  </si>
  <si>
    <t>4922087842</t>
  </si>
  <si>
    <t>4922087112</t>
  </si>
  <si>
    <t>4922086665</t>
  </si>
  <si>
    <t>4922087463</t>
  </si>
  <si>
    <t>4922084412</t>
  </si>
  <si>
    <t>4922084389</t>
  </si>
  <si>
    <t>4922084500</t>
  </si>
  <si>
    <t>4922084824</t>
  </si>
  <si>
    <t>4922084847</t>
  </si>
  <si>
    <t>4922084481</t>
  </si>
  <si>
    <t>4922084867</t>
  </si>
  <si>
    <t>4922085519</t>
  </si>
  <si>
    <t>1964030</t>
  </si>
  <si>
    <t>4922088439</t>
  </si>
  <si>
    <t>4922088136</t>
  </si>
  <si>
    <t>4922088084</t>
  </si>
  <si>
    <t>4922088168</t>
  </si>
  <si>
    <t>1964031</t>
  </si>
  <si>
    <t>6161C2</t>
  </si>
  <si>
    <t>4922088542</t>
  </si>
  <si>
    <t>4922088434</t>
  </si>
  <si>
    <t>4922088694</t>
  </si>
  <si>
    <t>4922088525</t>
  </si>
  <si>
    <t>4922088962</t>
  </si>
  <si>
    <t>4922088744</t>
  </si>
  <si>
    <t>4922088849</t>
  </si>
  <si>
    <t>4922084560</t>
  </si>
  <si>
    <t>4922086287</t>
  </si>
  <si>
    <t>4922084743</t>
  </si>
  <si>
    <t>4922086497</t>
  </si>
  <si>
    <t>4922084410</t>
  </si>
  <si>
    <t>4922087942</t>
  </si>
  <si>
    <t>4922084543</t>
  </si>
  <si>
    <t>4922085885</t>
  </si>
  <si>
    <t>4922084484</t>
  </si>
  <si>
    <t>4922087653</t>
  </si>
  <si>
    <t>4922085168</t>
  </si>
  <si>
    <t>4922086667</t>
  </si>
  <si>
    <t>4922085177</t>
  </si>
  <si>
    <t>4922087105</t>
  </si>
  <si>
    <t>4922087713</t>
  </si>
  <si>
    <t>4922084161</t>
  </si>
  <si>
    <t>4922087354</t>
  </si>
  <si>
    <t>4922086757</t>
  </si>
  <si>
    <t>4922085488</t>
  </si>
  <si>
    <t>4922087384</t>
  </si>
  <si>
    <t>4922086499</t>
  </si>
  <si>
    <t>4922087478</t>
  </si>
  <si>
    <t>4922084835</t>
  </si>
  <si>
    <t>4922084803</t>
  </si>
  <si>
    <t>4922084962</t>
  </si>
  <si>
    <t>4922084957</t>
  </si>
  <si>
    <t>4922084948</t>
  </si>
  <si>
    <t>4922084426</t>
  </si>
  <si>
    <t>4922084301</t>
  </si>
  <si>
    <t>4922084304</t>
  </si>
  <si>
    <t>4922084332</t>
  </si>
  <si>
    <t>4922085059</t>
  </si>
  <si>
    <t>4922084340</t>
  </si>
  <si>
    <t>4922084677</t>
  </si>
  <si>
    <t>4922084386</t>
  </si>
  <si>
    <t>4922087288</t>
  </si>
  <si>
    <t>4922086671</t>
  </si>
  <si>
    <t>4922087350</t>
  </si>
  <si>
    <t>4922087482</t>
  </si>
  <si>
    <t>4922087607</t>
  </si>
  <si>
    <t>4922085865</t>
  </si>
  <si>
    <t>4922084244</t>
  </si>
  <si>
    <t>4922085814</t>
  </si>
  <si>
    <t>4922084168</t>
  </si>
  <si>
    <t>1964491</t>
  </si>
  <si>
    <t>4922088714</t>
  </si>
  <si>
    <t>1964095</t>
  </si>
  <si>
    <t>4922088496</t>
  </si>
  <si>
    <t>4922088118</t>
  </si>
  <si>
    <t>4922088800</t>
  </si>
  <si>
    <t>4922088740</t>
  </si>
  <si>
    <t>4922088923</t>
  </si>
  <si>
    <t>4922088478</t>
  </si>
  <si>
    <t>4922088966</t>
  </si>
  <si>
    <t>4922088838</t>
  </si>
  <si>
    <t>4922088419</t>
  </si>
  <si>
    <t>4922088318</t>
  </si>
  <si>
    <t>4922088523</t>
  </si>
  <si>
    <t>4922088134</t>
  </si>
  <si>
    <t>4922088474</t>
  </si>
  <si>
    <t>4922087081</t>
  </si>
  <si>
    <t>4922087167</t>
  </si>
  <si>
    <t>4922087251</t>
  </si>
  <si>
    <t>4922087469</t>
  </si>
  <si>
    <t>4922087396</t>
  </si>
  <si>
    <t>4922086562</t>
  </si>
  <si>
    <t>4922086580</t>
  </si>
  <si>
    <t>4922087901</t>
  </si>
  <si>
    <t>4922087007</t>
  </si>
  <si>
    <t>4922087274</t>
  </si>
  <si>
    <t>4922086713</t>
  </si>
  <si>
    <t>4922087825</t>
  </si>
  <si>
    <t>4922087963</t>
  </si>
  <si>
    <t>4922086250</t>
  </si>
  <si>
    <t>4922086189</t>
  </si>
  <si>
    <t>4922087203</t>
  </si>
  <si>
    <t>4922087664</t>
  </si>
  <si>
    <t>0097662026</t>
  </si>
  <si>
    <t>125980</t>
  </si>
  <si>
    <t>5000817420</t>
  </si>
  <si>
    <t>4922086996</t>
  </si>
  <si>
    <t>4922084913</t>
  </si>
  <si>
    <t>4922087087</t>
  </si>
  <si>
    <t>4922087150</t>
  </si>
  <si>
    <t>4922087154</t>
  </si>
  <si>
    <t>4922084937</t>
  </si>
  <si>
    <t>4922084951</t>
  </si>
  <si>
    <t>4922087003</t>
  </si>
  <si>
    <t>4922084166</t>
  </si>
  <si>
    <t>4922087186</t>
  </si>
  <si>
    <t>4922085002</t>
  </si>
  <si>
    <t>4922087749</t>
  </si>
  <si>
    <t>4922086753</t>
  </si>
  <si>
    <t>4922087229</t>
  </si>
  <si>
    <t>4922087241</t>
  </si>
  <si>
    <t>4922086705</t>
  </si>
  <si>
    <t>4922085034</t>
  </si>
  <si>
    <t>4922084724</t>
  </si>
  <si>
    <t>4922085552</t>
  </si>
  <si>
    <t>4922087465</t>
  </si>
  <si>
    <t>4922085722</t>
  </si>
  <si>
    <t>4922087427</t>
  </si>
  <si>
    <t>4922087559</t>
  </si>
  <si>
    <t>4922086506</t>
  </si>
  <si>
    <t>4922084473</t>
  </si>
  <si>
    <t>4922085876</t>
  </si>
  <si>
    <t>4922086514</t>
  </si>
  <si>
    <t>4922087572</t>
  </si>
  <si>
    <t>4922085481</t>
  </si>
  <si>
    <t>4922085446</t>
  </si>
  <si>
    <t>4922085966</t>
  </si>
  <si>
    <t>4922087038</t>
  </si>
  <si>
    <t>4922087352</t>
  </si>
  <si>
    <t>4922087067</t>
  </si>
  <si>
    <t>4922085380</t>
  </si>
  <si>
    <t>4922087934</t>
  </si>
  <si>
    <t>4922087866</t>
  </si>
  <si>
    <t>4922084586</t>
  </si>
  <si>
    <t>4922086412</t>
  </si>
  <si>
    <t>4922084621</t>
  </si>
  <si>
    <t>4922086284</t>
  </si>
  <si>
    <t>4922084312</t>
  </si>
  <si>
    <t>4922086164</t>
  </si>
  <si>
    <t>4922086186</t>
  </si>
  <si>
    <t>4922087036</t>
  </si>
  <si>
    <t>4922084383</t>
  </si>
  <si>
    <t>4922087798</t>
  </si>
  <si>
    <t>4922088907</t>
  </si>
  <si>
    <t>4922088397</t>
  </si>
  <si>
    <t>4922088467</t>
  </si>
  <si>
    <t>4922088598</t>
  </si>
  <si>
    <t>4922088132</t>
  </si>
  <si>
    <t>4922088611</t>
  </si>
  <si>
    <t>4922084801</t>
  </si>
  <si>
    <t>4922086274</t>
  </si>
  <si>
    <t>4922087225</t>
  </si>
  <si>
    <t>4922086358</t>
  </si>
  <si>
    <t>4922085538</t>
  </si>
  <si>
    <t>4922087695</t>
  </si>
  <si>
    <t>4922087485</t>
  </si>
  <si>
    <t>4922087936</t>
  </si>
  <si>
    <t>4922085384</t>
  </si>
  <si>
    <t>4922085426</t>
  </si>
  <si>
    <t>4922084779</t>
  </si>
  <si>
    <t>4922087840</t>
  </si>
  <si>
    <t>4922086719</t>
  </si>
  <si>
    <t>4922087286</t>
  </si>
  <si>
    <t>4922086652</t>
  </si>
  <si>
    <t>4922084547</t>
  </si>
  <si>
    <t>4922084372</t>
  </si>
  <si>
    <t>4922085900</t>
  </si>
  <si>
    <t>452522</t>
  </si>
  <si>
    <t>0094222026</t>
  </si>
  <si>
    <t>101557</t>
  </si>
  <si>
    <t>PEROXIDO DE HIDROGENIO 49,9% SAM</t>
  </si>
  <si>
    <t>5000817273</t>
  </si>
  <si>
    <t>462412</t>
  </si>
  <si>
    <t>1965783</t>
  </si>
  <si>
    <t>ZINTERNO09</t>
  </si>
  <si>
    <t>RESINA TRIT HIDRA PAIXAO INSPIRA NV</t>
  </si>
  <si>
    <t>4922084452</t>
  </si>
  <si>
    <t>1965103</t>
  </si>
  <si>
    <t>4922087974</t>
  </si>
  <si>
    <t>4922087782</t>
  </si>
  <si>
    <t>4922085196</t>
  </si>
  <si>
    <t>4922087442</t>
  </si>
  <si>
    <t>4922085772</t>
  </si>
  <si>
    <t>4922086584</t>
  </si>
  <si>
    <t>4922084921</t>
  </si>
  <si>
    <t>4922085484</t>
  </si>
  <si>
    <t>4922086199</t>
  </si>
  <si>
    <t>4922086471</t>
  </si>
  <si>
    <t>4922085414</t>
  </si>
  <si>
    <t>4922085395</t>
  </si>
  <si>
    <t>4922085110</t>
  </si>
  <si>
    <t>4922086550</t>
  </si>
  <si>
    <t>4922084982</t>
  </si>
  <si>
    <t>4922084859</t>
  </si>
  <si>
    <t>4922084849</t>
  </si>
  <si>
    <t>4922084380</t>
  </si>
  <si>
    <t>4922084359</t>
  </si>
  <si>
    <t>1964965</t>
  </si>
  <si>
    <t>4922087946</t>
  </si>
  <si>
    <t>4922087616</t>
  </si>
  <si>
    <t>4922087192</t>
  </si>
  <si>
    <t>4922087898</t>
  </si>
  <si>
    <t>1963525</t>
  </si>
  <si>
    <t>4922088900</t>
  </si>
  <si>
    <t>4922088465</t>
  </si>
  <si>
    <t>4922088212</t>
  </si>
  <si>
    <t>4922088677</t>
  </si>
  <si>
    <t>4922088940</t>
  </si>
  <si>
    <t>4922088227</t>
  </si>
  <si>
    <t>4922088773</t>
  </si>
  <si>
    <t>4922088946</t>
  </si>
  <si>
    <t>1965357</t>
  </si>
  <si>
    <t>4922086016</t>
  </si>
  <si>
    <t>4922085498</t>
  </si>
  <si>
    <t>4922087182</t>
  </si>
  <si>
    <t>4922086477</t>
  </si>
  <si>
    <t>4922084625</t>
  </si>
  <si>
    <t>4922085523</t>
  </si>
  <si>
    <t>4922084298</t>
  </si>
  <si>
    <t>1963530</t>
  </si>
  <si>
    <t>4922088219</t>
  </si>
  <si>
    <t>4922087948</t>
  </si>
  <si>
    <t>4922087107</t>
  </si>
  <si>
    <t>4922087061</t>
  </si>
  <si>
    <t>4922087456</t>
  </si>
  <si>
    <t>4922086959</t>
  </si>
  <si>
    <t>4922087844</t>
  </si>
  <si>
    <t>4922087598</t>
  </si>
  <si>
    <t>1965356</t>
  </si>
  <si>
    <t>4922088822</t>
  </si>
  <si>
    <t>4922088402</t>
  </si>
  <si>
    <t>4922088672</t>
  </si>
  <si>
    <t>4922084246</t>
  </si>
  <si>
    <t>1964993</t>
  </si>
  <si>
    <t>4922085588</t>
  </si>
  <si>
    <t>4922085733</t>
  </si>
  <si>
    <t>1963655</t>
  </si>
  <si>
    <t>4922086270</t>
  </si>
  <si>
    <t>1965311</t>
  </si>
  <si>
    <t>4922087758</t>
  </si>
  <si>
    <t>4922086402</t>
  </si>
  <si>
    <t>4922086929</t>
  </si>
  <si>
    <t>1963965</t>
  </si>
  <si>
    <t>4922089023</t>
  </si>
  <si>
    <t>4922084665</t>
  </si>
  <si>
    <t>5000817364</t>
  </si>
  <si>
    <t>4922084274</t>
  </si>
  <si>
    <t>4922084455</t>
  </si>
  <si>
    <t>5000817363</t>
  </si>
  <si>
    <t>1965450</t>
  </si>
  <si>
    <t>4922087745</t>
  </si>
  <si>
    <t>4922087266</t>
  </si>
  <si>
    <t>4922084464</t>
  </si>
  <si>
    <t>4922085393</t>
  </si>
  <si>
    <t>4922086191</t>
  </si>
  <si>
    <t>4922084845</t>
  </si>
  <si>
    <t>4922087687</t>
  </si>
  <si>
    <t>4922086882</t>
  </si>
  <si>
    <t>4922085159</t>
  </si>
  <si>
    <t>1965462</t>
  </si>
  <si>
    <t>4922085952</t>
  </si>
  <si>
    <t>4922087609</t>
  </si>
  <si>
    <t>4922085187</t>
  </si>
  <si>
    <t>4922087435</t>
  </si>
  <si>
    <t>4922084873</t>
  </si>
  <si>
    <t>4922086245</t>
  </si>
  <si>
    <t>4922084162</t>
  </si>
  <si>
    <t>4922085429</t>
  </si>
  <si>
    <t>4922087163</t>
  </si>
  <si>
    <t>4922084575</t>
  </si>
  <si>
    <t>4922084970</t>
  </si>
  <si>
    <t>4922087638</t>
  </si>
  <si>
    <t>4922086857</t>
  </si>
  <si>
    <t>4922084328</t>
  </si>
  <si>
    <t>4922086526</t>
  </si>
  <si>
    <t>4922086687</t>
  </si>
  <si>
    <t>1965454</t>
  </si>
  <si>
    <t>4922088008</t>
  </si>
  <si>
    <t>1965466</t>
  </si>
  <si>
    <t>4922088270</t>
  </si>
  <si>
    <t>4922088813</t>
  </si>
  <si>
    <t>4922088859</t>
  </si>
  <si>
    <t>4922088692</t>
  </si>
  <si>
    <t>4922088503</t>
  </si>
  <si>
    <t>4922088476</t>
  </si>
  <si>
    <t>4922085686</t>
  </si>
  <si>
    <t>4922086587</t>
  </si>
  <si>
    <t>4922087310</t>
  </si>
  <si>
    <t>4922085006</t>
  </si>
  <si>
    <t>4922084894</t>
  </si>
  <si>
    <t>4922086258</t>
  </si>
  <si>
    <t>4922084898</t>
  </si>
  <si>
    <t>4922086435</t>
  </si>
  <si>
    <t>4922084108</t>
  </si>
  <si>
    <t>4922087930</t>
  </si>
  <si>
    <t>4922086940</t>
  </si>
  <si>
    <t>4922084511</t>
  </si>
  <si>
    <t>4922087367</t>
  </si>
  <si>
    <t>4922085122</t>
  </si>
  <si>
    <t>4922085248</t>
  </si>
  <si>
    <t>4922087838</t>
  </si>
  <si>
    <t>1965448</t>
  </si>
  <si>
    <t>4922088505</t>
  </si>
  <si>
    <t>4922088723</t>
  </si>
  <si>
    <t>4922088291</t>
  </si>
  <si>
    <t>4922088030</t>
  </si>
  <si>
    <t>1965453</t>
  </si>
  <si>
    <t>4922088928</t>
  </si>
  <si>
    <t>4922088835</t>
  </si>
  <si>
    <t>4922088829</t>
  </si>
  <si>
    <t>4922088366</t>
  </si>
  <si>
    <t>4922088404</t>
  </si>
  <si>
    <t>4922088157</t>
  </si>
  <si>
    <t>4922088710</t>
  </si>
  <si>
    <t>4922088086</t>
  </si>
  <si>
    <t>4922088699</t>
  </si>
  <si>
    <t>4922088588</t>
  </si>
  <si>
    <t>4922087666</t>
  </si>
  <si>
    <t>4922085550</t>
  </si>
  <si>
    <t>4922087915</t>
  </si>
  <si>
    <t>4922084164</t>
  </si>
  <si>
    <t>4922084218</t>
  </si>
  <si>
    <t>4922087631</t>
  </si>
  <si>
    <t>4922085956</t>
  </si>
  <si>
    <t>4922087492</t>
  </si>
  <si>
    <t>4922086249</t>
  </si>
  <si>
    <t>4922087444</t>
  </si>
  <si>
    <t>4922086749</t>
  </si>
  <si>
    <t>4922086864</t>
  </si>
  <si>
    <t>4922086272</t>
  </si>
  <si>
    <t>4922086913</t>
  </si>
  <si>
    <t>4922087205</t>
  </si>
  <si>
    <t>4922084877</t>
  </si>
  <si>
    <t>4922084659</t>
  </si>
  <si>
    <t>4922085166</t>
  </si>
  <si>
    <t>4922085027</t>
  </si>
  <si>
    <t>4922085264</t>
  </si>
  <si>
    <t>4922085029</t>
  </si>
  <si>
    <t>4922084471</t>
  </si>
  <si>
    <t>4922085108</t>
  </si>
  <si>
    <t>4922085189</t>
  </si>
  <si>
    <t>4922084795</t>
  </si>
  <si>
    <t>4922085064</t>
  </si>
  <si>
    <t>5000817362</t>
  </si>
  <si>
    <t>1965447</t>
  </si>
  <si>
    <t>4922088262</t>
  </si>
  <si>
    <t>4922088764</t>
  </si>
  <si>
    <t>4922088491</t>
  </si>
  <si>
    <t>4922088994</t>
  </si>
  <si>
    <t>4922088990</t>
  </si>
  <si>
    <t>4922088669</t>
  </si>
  <si>
    <t>4922088627</t>
  </si>
  <si>
    <t>4922088340</t>
  </si>
  <si>
    <t>4922088054</t>
  </si>
  <si>
    <t>4922088376</t>
  </si>
  <si>
    <t>4922088530</t>
  </si>
  <si>
    <t>4922087944</t>
  </si>
  <si>
    <t>4922088887</t>
  </si>
  <si>
    <t>4922088020</t>
  </si>
  <si>
    <t>4922088795</t>
  </si>
  <si>
    <t>4922087440</t>
  </si>
  <si>
    <t>4922086261</t>
  </si>
  <si>
    <t>4922087149</t>
  </si>
  <si>
    <t>4922087264</t>
  </si>
  <si>
    <t>4922087685</t>
  </si>
  <si>
    <t>4922087535</t>
  </si>
  <si>
    <t>4922084545</t>
  </si>
  <si>
    <t>4922084728</t>
  </si>
  <si>
    <t>4922084702</t>
  </si>
  <si>
    <t>4922085435</t>
  </si>
  <si>
    <t>4922085285</t>
  </si>
  <si>
    <t>4922087932</t>
  </si>
  <si>
    <t>4922086698</t>
  </si>
  <si>
    <t>4922085190</t>
  </si>
  <si>
    <t>4922087830</t>
  </si>
  <si>
    <t>4922085183</t>
  </si>
  <si>
    <t>4922086381</t>
  </si>
  <si>
    <t>4922086833</t>
  </si>
  <si>
    <t>4922087940</t>
  </si>
  <si>
    <t>4922085164</t>
  </si>
  <si>
    <t>4922085114</t>
  </si>
  <si>
    <t>4922085099</t>
  </si>
  <si>
    <t>4922086893</t>
  </si>
  <si>
    <t>4922085036</t>
  </si>
  <si>
    <t>4922086438</t>
  </si>
  <si>
    <t>4922084987</t>
  </si>
  <si>
    <t>4922085986</t>
  </si>
  <si>
    <t>4922084940</t>
  </si>
  <si>
    <t>4922084935</t>
  </si>
  <si>
    <t>4922084904</t>
  </si>
  <si>
    <t>4922087751</t>
  </si>
  <si>
    <t>4922086091</t>
  </si>
  <si>
    <t>4922088635</t>
  </si>
  <si>
    <t>4922088162</t>
  </si>
  <si>
    <t>4922088022</t>
  </si>
  <si>
    <t>4922088061</t>
  </si>
  <si>
    <t>4922088059</t>
  </si>
  <si>
    <t>5000817365</t>
  </si>
  <si>
    <t>4922087126</t>
  </si>
  <si>
    <t>4922086923</t>
  </si>
  <si>
    <t>4922086669</t>
  </si>
  <si>
    <t>4922087324</t>
  </si>
  <si>
    <t>4922087505</t>
  </si>
  <si>
    <t>4922087518</t>
  </si>
  <si>
    <t>4922086543</t>
  </si>
  <si>
    <t>4922086448</t>
  </si>
  <si>
    <t>4922086215</t>
  </si>
  <si>
    <t>4922085903</t>
  </si>
  <si>
    <t>4922087794</t>
  </si>
  <si>
    <t>4922087848</t>
  </si>
  <si>
    <t>4922084221</t>
  </si>
  <si>
    <t>1965458</t>
  </si>
  <si>
    <t>4922089033</t>
  </si>
  <si>
    <t>4922088905</t>
  </si>
  <si>
    <t>4922089014</t>
  </si>
  <si>
    <t>4922088586</t>
  </si>
  <si>
    <t>4922088806</t>
  </si>
  <si>
    <t>4922088521</t>
  </si>
  <si>
    <t>4922088685</t>
  </si>
  <si>
    <t>1965456</t>
  </si>
  <si>
    <t>4922089004</t>
  </si>
  <si>
    <t>1965469</t>
  </si>
  <si>
    <t>4922089027</t>
  </si>
  <si>
    <t>4922088501</t>
  </si>
  <si>
    <t>4922088018</t>
  </si>
  <si>
    <t>4922088644</t>
  </si>
  <si>
    <t>4922084911</t>
  </si>
  <si>
    <t>4922086197</t>
  </si>
  <si>
    <t>4922087952</t>
  </si>
  <si>
    <t>4922087910</t>
  </si>
  <si>
    <t>4922087853</t>
  </si>
  <si>
    <t>4922084361</t>
  </si>
  <si>
    <t>4922085101</t>
  </si>
  <si>
    <t>4922085954</t>
  </si>
  <si>
    <t>1965455</t>
  </si>
  <si>
    <t>4922088591</t>
  </si>
  <si>
    <t>1965551</t>
  </si>
  <si>
    <t>T26F0286</t>
  </si>
  <si>
    <t>4922084875</t>
  </si>
  <si>
    <t>4922084869</t>
  </si>
  <si>
    <t>4922085181</t>
  </si>
  <si>
    <t>4922086373</t>
  </si>
  <si>
    <t>1965533</t>
  </si>
  <si>
    <t>T26F0230</t>
  </si>
  <si>
    <t>4922087089</t>
  </si>
  <si>
    <t>4922086247</t>
  </si>
  <si>
    <t>1965497</t>
  </si>
  <si>
    <t>4922086827</t>
  </si>
  <si>
    <t>4922084967</t>
  </si>
  <si>
    <t>4922086467</t>
  </si>
  <si>
    <t>1964206</t>
  </si>
  <si>
    <t>4922085275</t>
  </si>
  <si>
    <t>1964441</t>
  </si>
  <si>
    <t>4922088363</t>
  </si>
  <si>
    <t>1964439</t>
  </si>
  <si>
    <t>4922086958</t>
  </si>
  <si>
    <t>1964908</t>
  </si>
  <si>
    <t>4922084345</t>
  </si>
  <si>
    <t>1963490</t>
  </si>
  <si>
    <t>4922088872</t>
  </si>
  <si>
    <t>4922088833</t>
  </si>
  <si>
    <t>4922088957</t>
  </si>
  <si>
    <t>1963489</t>
  </si>
  <si>
    <t>4922086785</t>
  </si>
  <si>
    <t>1964930</t>
  </si>
  <si>
    <t>4922086712</t>
  </si>
  <si>
    <t>1965451</t>
  </si>
  <si>
    <t>4922088809</t>
  </si>
  <si>
    <t>4922088323</t>
  </si>
  <si>
    <t>4922088144</t>
  </si>
  <si>
    <t>4922088998</t>
  </si>
  <si>
    <t>4922088406</t>
  </si>
  <si>
    <t>4922088827</t>
  </si>
  <si>
    <t>4922088618</t>
  </si>
  <si>
    <t>4922086113</t>
  </si>
  <si>
    <t>4922086397</t>
  </si>
  <si>
    <t>4922087957</t>
  </si>
  <si>
    <t>4922087960</t>
  </si>
  <si>
    <t>4922085136</t>
  </si>
  <si>
    <t>4922085091</t>
  </si>
  <si>
    <t>4922084669</t>
  </si>
  <si>
    <t>4922087201</t>
  </si>
  <si>
    <t>4922085433</t>
  </si>
  <si>
    <t>4922087894</t>
  </si>
  <si>
    <t>4922085280</t>
  </si>
  <si>
    <t>4922084228</t>
  </si>
  <si>
    <t>4922086751</t>
  </si>
  <si>
    <t>1964263</t>
  </si>
  <si>
    <t>4922088820</t>
  </si>
  <si>
    <t>1963296</t>
  </si>
  <si>
    <t>4922088956</t>
  </si>
  <si>
    <t>1963295</t>
  </si>
  <si>
    <t>4922087125</t>
  </si>
  <si>
    <t>1964166</t>
  </si>
  <si>
    <t>4922087612</t>
  </si>
  <si>
    <t>1964207</t>
  </si>
  <si>
    <t>4922088902</t>
  </si>
  <si>
    <t>1964205</t>
  </si>
  <si>
    <t>4922087057</t>
  </si>
  <si>
    <t>1964204</t>
  </si>
  <si>
    <t>4922084742</t>
  </si>
  <si>
    <t>1964398</t>
  </si>
  <si>
    <t>4922085776</t>
  </si>
  <si>
    <t>1965107</t>
  </si>
  <si>
    <t>4922088265</t>
  </si>
  <si>
    <t>1965337</t>
  </si>
  <si>
    <t>4922087458</t>
  </si>
  <si>
    <t>1965120</t>
  </si>
  <si>
    <t>4922084716</t>
  </si>
  <si>
    <t>1965348</t>
  </si>
  <si>
    <t>4922088183</t>
  </si>
  <si>
    <t>4922088024</t>
  </si>
  <si>
    <t>1965125</t>
  </si>
  <si>
    <t>4922084618</t>
  </si>
  <si>
    <t>1965122</t>
  </si>
  <si>
    <t>4922084741</t>
  </si>
  <si>
    <t>1965186</t>
  </si>
  <si>
    <t>4922084617</t>
  </si>
  <si>
    <t>1961238</t>
  </si>
  <si>
    <t>4922088365</t>
  </si>
  <si>
    <t>1963976</t>
  </si>
  <si>
    <t>4922086738</t>
  </si>
  <si>
    <t>1963993</t>
  </si>
  <si>
    <t>4922086586</t>
  </si>
  <si>
    <t>4922086348</t>
  </si>
  <si>
    <t>1965518</t>
  </si>
  <si>
    <t>4922087822</t>
  </si>
  <si>
    <t>4922084902</t>
  </si>
  <si>
    <t>1965500</t>
  </si>
  <si>
    <t>4922088306</t>
  </si>
  <si>
    <t>4922088844</t>
  </si>
  <si>
    <t>4922088701</t>
  </si>
  <si>
    <t>4922085388</t>
  </si>
  <si>
    <t>4922084917</t>
  </si>
  <si>
    <t>4922085958</t>
  </si>
  <si>
    <t>4922086779</t>
  </si>
  <si>
    <t>4922087177</t>
  </si>
  <si>
    <t>4922087765</t>
  </si>
  <si>
    <t>4922084308</t>
  </si>
  <si>
    <t>4922088861</t>
  </si>
  <si>
    <t>4922088217</t>
  </si>
  <si>
    <t>4922088469</t>
  </si>
  <si>
    <t>4922087761</t>
  </si>
  <si>
    <t>4922084683</t>
  </si>
  <si>
    <t>4922084915</t>
  </si>
  <si>
    <t>4922086416</t>
  </si>
  <si>
    <t>4922085503</t>
  </si>
  <si>
    <t>4922087605</t>
  </si>
  <si>
    <t>1965541</t>
  </si>
  <si>
    <t>4922085023</t>
  </si>
  <si>
    <t>1965540</t>
  </si>
  <si>
    <t>4922085217</t>
  </si>
  <si>
    <t>4922087728</t>
  </si>
  <si>
    <t>4922087725</t>
  </si>
  <si>
    <t>4922084292</t>
  </si>
  <si>
    <t>1965509</t>
  </si>
  <si>
    <t>4922087678</t>
  </si>
  <si>
    <t>4922085978</t>
  </si>
  <si>
    <t>1965504</t>
  </si>
  <si>
    <t>4922088275</t>
  </si>
  <si>
    <t>4922085243</t>
  </si>
  <si>
    <t>4922087128</t>
  </si>
  <si>
    <t>1965508</t>
  </si>
  <si>
    <t>4922088824</t>
  </si>
  <si>
    <t>1963727</t>
  </si>
  <si>
    <t>4922087258</t>
  </si>
  <si>
    <t>1963876</t>
  </si>
  <si>
    <t>4922086992</t>
  </si>
  <si>
    <t>1963874</t>
  </si>
  <si>
    <t>4922084483</t>
  </si>
  <si>
    <t>1963875</t>
  </si>
  <si>
    <t>4922086096</t>
  </si>
  <si>
    <t>1964292</t>
  </si>
  <si>
    <t>4922088821</t>
  </si>
  <si>
    <t>1964526</t>
  </si>
  <si>
    <t>4922087701</t>
  </si>
  <si>
    <t>1964524</t>
  </si>
  <si>
    <t>4922086863</t>
  </si>
  <si>
    <t>1964533</t>
  </si>
  <si>
    <t>4922087283</t>
  </si>
  <si>
    <t>1964575</t>
  </si>
  <si>
    <t>4922086626</t>
  </si>
  <si>
    <t>4922084689</t>
  </si>
  <si>
    <t>6162C1</t>
  </si>
  <si>
    <t>1963526</t>
  </si>
  <si>
    <t>1962587</t>
  </si>
  <si>
    <t>LIB  MATF IMPR CAPC CPRE LOAT MOME NOLQ*</t>
  </si>
  <si>
    <t>469512</t>
  </si>
  <si>
    <t>1964964</t>
  </si>
  <si>
    <t>03:12</t>
  </si>
  <si>
    <t>09:16</t>
  </si>
  <si>
    <t>17:52</t>
  </si>
  <si>
    <t>05:00</t>
  </si>
  <si>
    <t>11:04</t>
  </si>
  <si>
    <t>17:08</t>
  </si>
  <si>
    <t>23:12</t>
  </si>
  <si>
    <t xml:space="preserve"> - RT - 469468 - 469474</t>
  </si>
  <si>
    <t>T26F0363</t>
  </si>
  <si>
    <t>4922089586</t>
  </si>
  <si>
    <t>4922089418</t>
  </si>
  <si>
    <t>4922089379</t>
  </si>
  <si>
    <t>4922089267</t>
  </si>
  <si>
    <t>4922089242</t>
  </si>
  <si>
    <t>4922089683</t>
  </si>
  <si>
    <t>4922089620</t>
  </si>
  <si>
    <t>4922089603</t>
  </si>
  <si>
    <t>4922089356</t>
  </si>
  <si>
    <t>99410000070</t>
  </si>
  <si>
    <t>1963612</t>
  </si>
  <si>
    <t>COLOR TOUCH DEEP BROWN 7/71 60G CH</t>
  </si>
  <si>
    <t>4922089475</t>
  </si>
  <si>
    <t>4922089844</t>
  </si>
  <si>
    <t>4922089584</t>
  </si>
  <si>
    <t>4922089857</t>
  </si>
  <si>
    <t>4922089672</t>
  </si>
  <si>
    <t>4922089230</t>
  </si>
  <si>
    <t>0098002026</t>
  </si>
  <si>
    <t>5000817503</t>
  </si>
  <si>
    <t>4922089642</t>
  </si>
  <si>
    <t>4922089598</t>
  </si>
  <si>
    <t>4922089425</t>
  </si>
  <si>
    <t>4922089337</t>
  </si>
  <si>
    <t>4922089339</t>
  </si>
  <si>
    <t>4922089376</t>
  </si>
  <si>
    <t>4922089839</t>
  </si>
  <si>
    <t>4922089596</t>
  </si>
  <si>
    <t>4922089640</t>
  </si>
  <si>
    <t>4922088983</t>
  </si>
  <si>
    <t>4922089216</t>
  </si>
  <si>
    <t>4922089653</t>
  </si>
  <si>
    <t>4922089685</t>
  </si>
  <si>
    <t>4922089052</t>
  </si>
  <si>
    <t>4922089097</t>
  </si>
  <si>
    <t>4922089454</t>
  </si>
  <si>
    <t>4922089095</t>
  </si>
  <si>
    <t>4922089716</t>
  </si>
  <si>
    <t>4922089151</t>
  </si>
  <si>
    <t>4922089370</t>
  </si>
  <si>
    <t>4922089328</t>
  </si>
  <si>
    <t>4922089256</t>
  </si>
  <si>
    <t>4922089258</t>
  </si>
  <si>
    <t>4922089783</t>
  </si>
  <si>
    <t>4922088981</t>
  </si>
  <si>
    <t>4922089864</t>
  </si>
  <si>
    <t>4922089099</t>
  </si>
  <si>
    <t>4922089713</t>
  </si>
  <si>
    <t>4922089704</t>
  </si>
  <si>
    <t>4922089250</t>
  </si>
  <si>
    <t>4922089279</t>
  </si>
  <si>
    <t>4922089423</t>
  </si>
  <si>
    <t>4922089335</t>
  </si>
  <si>
    <t>4922089382</t>
  </si>
  <si>
    <t>4922088939</t>
  </si>
  <si>
    <t>4922089529</t>
  </si>
  <si>
    <t>4922089221</t>
  </si>
  <si>
    <t>4922089565</t>
  </si>
  <si>
    <t>4922089254</t>
  </si>
  <si>
    <t>4922089452</t>
  </si>
  <si>
    <t>4922089547</t>
  </si>
  <si>
    <t>4922089835</t>
  </si>
  <si>
    <t>4922089497</t>
  </si>
  <si>
    <t>4922089608</t>
  </si>
  <si>
    <t>4922089213</t>
  </si>
  <si>
    <t>4922089646</t>
  </si>
  <si>
    <t>1964317</t>
  </si>
  <si>
    <t>4922089234</t>
  </si>
  <si>
    <t>4922089187</t>
  </si>
  <si>
    <t>4922089644</t>
  </si>
  <si>
    <t>4922089218</t>
  </si>
  <si>
    <t>4922089677</t>
  </si>
  <si>
    <t>4922089659</t>
  </si>
  <si>
    <t>4922089374</t>
  </si>
  <si>
    <t>4922089679</t>
  </si>
  <si>
    <t>4922089158</t>
  </si>
  <si>
    <t>4922089386</t>
  </si>
  <si>
    <t>4922089420</t>
  </si>
  <si>
    <t>4922089680</t>
  </si>
  <si>
    <t>4922089354</t>
  </si>
  <si>
    <t>4922089123</t>
  </si>
  <si>
    <t>4922089393</t>
  </si>
  <si>
    <t>4922089182</t>
  </si>
  <si>
    <t>4922089675</t>
  </si>
  <si>
    <t>4922089238</t>
  </si>
  <si>
    <t>4922089261</t>
  </si>
  <si>
    <t>4922089045</t>
  </si>
  <si>
    <t>4922089236</t>
  </si>
  <si>
    <t>4922089781</t>
  </si>
  <si>
    <t>4922089138</t>
  </si>
  <si>
    <t>4922089102</t>
  </si>
  <si>
    <t>4922089737</t>
  </si>
  <si>
    <t>4922089086</t>
  </si>
  <si>
    <t>4922089372</t>
  </si>
  <si>
    <t>4922089509</t>
  </si>
  <si>
    <t>4922089177</t>
  </si>
  <si>
    <t>4922089358</t>
  </si>
  <si>
    <t>4922089588</t>
  </si>
  <si>
    <t>4922089732</t>
  </si>
  <si>
    <t>4922089365</t>
  </si>
  <si>
    <t>4922089113</t>
  </si>
  <si>
    <t>4922089504</t>
  </si>
  <si>
    <t>4922089156</t>
  </si>
  <si>
    <t>4922089457</t>
  </si>
  <si>
    <t>4922089555</t>
  </si>
  <si>
    <t>1965478</t>
  </si>
  <si>
    <t>T26F0175</t>
  </si>
  <si>
    <t>4922089809</t>
  </si>
  <si>
    <t>4922089111</t>
  </si>
  <si>
    <t>4922089175</t>
  </si>
  <si>
    <t>1964442</t>
  </si>
  <si>
    <t>T26E1495</t>
  </si>
  <si>
    <t>4922088915</t>
  </si>
  <si>
    <t>1964931</t>
  </si>
  <si>
    <t>T26E1769</t>
  </si>
  <si>
    <t>4922089561</t>
  </si>
  <si>
    <t>4922089501</t>
  </si>
  <si>
    <t>4922089153</t>
  </si>
  <si>
    <t>4922089333</t>
  </si>
  <si>
    <t>4922089489</t>
  </si>
  <si>
    <t>4922089093</t>
  </si>
  <si>
    <t>1965506</t>
  </si>
  <si>
    <t>T26F0163</t>
  </si>
  <si>
    <t>4922089605</t>
  </si>
  <si>
    <t>1965514</t>
  </si>
  <si>
    <t>T26F0333</t>
  </si>
  <si>
    <t>4922089791</t>
  </si>
  <si>
    <t>4922089163</t>
  </si>
  <si>
    <t>4922089872</t>
  </si>
  <si>
    <t>1964294</t>
  </si>
  <si>
    <t>T26E1385</t>
  </si>
  <si>
    <t>4922089719</t>
  </si>
  <si>
    <t>1964293</t>
  </si>
  <si>
    <t>T26E1384</t>
  </si>
  <si>
    <t>4922089353</t>
  </si>
  <si>
    <t>1965377</t>
  </si>
  <si>
    <t>4922089689</t>
  </si>
  <si>
    <t>4922089687</t>
  </si>
  <si>
    <t>00:28</t>
  </si>
  <si>
    <t>11:21</t>
  </si>
  <si>
    <t>12:35</t>
  </si>
  <si>
    <t>01:57</t>
  </si>
  <si>
    <t>19:35</t>
  </si>
  <si>
    <t>08:30</t>
  </si>
  <si>
    <t>21:25</t>
  </si>
  <si>
    <t>10:20</t>
  </si>
  <si>
    <t>23:15</t>
  </si>
  <si>
    <t>12:10</t>
  </si>
  <si>
    <t>01:05</t>
  </si>
  <si>
    <t>14:00</t>
  </si>
  <si>
    <t>02:55</t>
  </si>
  <si>
    <t>15:50</t>
  </si>
  <si>
    <t>T26F0372</t>
  </si>
  <si>
    <t>T26F0373</t>
  </si>
  <si>
    <t>T26F0370</t>
  </si>
  <si>
    <t>T26F0371</t>
  </si>
  <si>
    <t>4922090467</t>
  </si>
  <si>
    <t>4922091438</t>
  </si>
  <si>
    <t>4922090256</t>
  </si>
  <si>
    <t>4922091448</t>
  </si>
  <si>
    <t>4922090236</t>
  </si>
  <si>
    <t>4922091080</t>
  </si>
  <si>
    <t>4922090154</t>
  </si>
  <si>
    <t>4922090029</t>
  </si>
  <si>
    <t>4922090209</t>
  </si>
  <si>
    <t>4922090205</t>
  </si>
  <si>
    <t>4922090954</t>
  </si>
  <si>
    <t>4922090201</t>
  </si>
  <si>
    <t>4922089882</t>
  </si>
  <si>
    <t>4922090115</t>
  </si>
  <si>
    <t>4922090670</t>
  </si>
  <si>
    <t>4922091186</t>
  </si>
  <si>
    <t>4922090184</t>
  </si>
  <si>
    <t>4922090249</t>
  </si>
  <si>
    <t>29777-0</t>
  </si>
  <si>
    <t>1964662</t>
  </si>
  <si>
    <t>CHANSON D EAU COCO BD SPLASH 75ML TST</t>
  </si>
  <si>
    <t>4922090438</t>
  </si>
  <si>
    <t>4922091569</t>
  </si>
  <si>
    <t>4922090163</t>
  </si>
  <si>
    <t>4922090471</t>
  </si>
  <si>
    <t>4922090100</t>
  </si>
  <si>
    <t>99410000093</t>
  </si>
  <si>
    <t>1963615</t>
  </si>
  <si>
    <t>COLOR TOUCH RICH NAT 5/1 60G CH</t>
  </si>
  <si>
    <t>4922090993</t>
  </si>
  <si>
    <t>99410000098</t>
  </si>
  <si>
    <t>1963613</t>
  </si>
  <si>
    <t>COLOR TOUCH RICH NAT 7/1 60G CH</t>
  </si>
  <si>
    <t>4922090006</t>
  </si>
  <si>
    <t>99410000099</t>
  </si>
  <si>
    <t>1963614</t>
  </si>
  <si>
    <t>COLOR TOUCH RICH NAT 7/3 60G CH</t>
  </si>
  <si>
    <t>4922090084</t>
  </si>
  <si>
    <t>4922090203</t>
  </si>
  <si>
    <t>4922090214</t>
  </si>
  <si>
    <t>30405-0</t>
  </si>
  <si>
    <t>1965641</t>
  </si>
  <si>
    <t>GUCCI FLORA GORGE INTENSE EDP 50ML</t>
  </si>
  <si>
    <t>4922091476</t>
  </si>
  <si>
    <t>1964514</t>
  </si>
  <si>
    <t>4922090296</t>
  </si>
  <si>
    <t>4922090322</t>
  </si>
  <si>
    <t>4922090473</t>
  </si>
  <si>
    <t>4922090234</t>
  </si>
  <si>
    <t>4922090493</t>
  </si>
  <si>
    <t>4922090678</t>
  </si>
  <si>
    <t>4922090307</t>
  </si>
  <si>
    <t>4922090688</t>
  </si>
  <si>
    <t>4922090936</t>
  </si>
  <si>
    <t>4922090963</t>
  </si>
  <si>
    <t>4922090969</t>
  </si>
  <si>
    <t>4922090980</t>
  </si>
  <si>
    <t>4922091009</t>
  </si>
  <si>
    <t>4922091014</t>
  </si>
  <si>
    <t>4922091043</t>
  </si>
  <si>
    <t>4922091049</t>
  </si>
  <si>
    <t>4922091072</t>
  </si>
  <si>
    <t>4922090196</t>
  </si>
  <si>
    <t>4922090339</t>
  </si>
  <si>
    <t>4922091325</t>
  </si>
  <si>
    <t>4922091468</t>
  </si>
  <si>
    <t>4922090495</t>
  </si>
  <si>
    <t>4922090265</t>
  </si>
  <si>
    <t>4922090119</t>
  </si>
  <si>
    <t>4922090106</t>
  </si>
  <si>
    <t>4922091213</t>
  </si>
  <si>
    <t>4922090294</t>
  </si>
  <si>
    <t>4922091513</t>
  </si>
  <si>
    <t>4922091132</t>
  </si>
  <si>
    <t>4922091134</t>
  </si>
  <si>
    <t>4922090396</t>
  </si>
  <si>
    <t>4922090394</t>
  </si>
  <si>
    <t>4922090416</t>
  </si>
  <si>
    <t>4922091215</t>
  </si>
  <si>
    <t>4922090159</t>
  </si>
  <si>
    <t>4922090161</t>
  </si>
  <si>
    <t>4922090392</t>
  </si>
  <si>
    <t>4922090388</t>
  </si>
  <si>
    <t>4922090940</t>
  </si>
  <si>
    <t>4922090099</t>
  </si>
  <si>
    <t>4922090386</t>
  </si>
  <si>
    <t>4922089869</t>
  </si>
  <si>
    <t>4922091566</t>
  </si>
  <si>
    <t>4922090451</t>
  </si>
  <si>
    <t>4922091630</t>
  </si>
  <si>
    <t>4922091457</t>
  </si>
  <si>
    <t>4922090289</t>
  </si>
  <si>
    <t>4922090148</t>
  </si>
  <si>
    <t>4922090675</t>
  </si>
  <si>
    <t>4922090198</t>
  </si>
  <si>
    <t>4922090247</t>
  </si>
  <si>
    <t>4922091012</t>
  </si>
  <si>
    <t>4922090979</t>
  </si>
  <si>
    <t>4922090966</t>
  </si>
  <si>
    <t>4922090067</t>
  </si>
  <si>
    <t>4922090446</t>
  </si>
  <si>
    <t>4922090684</t>
  </si>
  <si>
    <t>4922090219</t>
  </si>
  <si>
    <t>1964110</t>
  </si>
  <si>
    <t>4922091671</t>
  </si>
  <si>
    <t>4922091478</t>
  </si>
  <si>
    <t>4922090682</t>
  </si>
  <si>
    <t>4922090263</t>
  </si>
  <si>
    <t>4922090165</t>
  </si>
  <si>
    <t>4922090435</t>
  </si>
  <si>
    <t>4922090486</t>
  </si>
  <si>
    <t>4922090186</t>
  </si>
  <si>
    <t>4922090362</t>
  </si>
  <si>
    <t>4922090273</t>
  </si>
  <si>
    <t>4922090475</t>
  </si>
  <si>
    <t>4922090145</t>
  </si>
  <si>
    <t>4922090127</t>
  </si>
  <si>
    <t>4922090102</t>
  </si>
  <si>
    <t>4922091202</t>
  </si>
  <si>
    <t>4922090292</t>
  </si>
  <si>
    <t>4922091395</t>
  </si>
  <si>
    <t>4922091139</t>
  </si>
  <si>
    <t>4922090117</t>
  </si>
  <si>
    <t>4922091103</t>
  </si>
  <si>
    <t>4922091451</t>
  </si>
  <si>
    <t>4922090960</t>
  </si>
  <si>
    <t>4922090252</t>
  </si>
  <si>
    <t>4922090150</t>
  </si>
  <si>
    <t>4922090298</t>
  </si>
  <si>
    <t>1965104</t>
  </si>
  <si>
    <t>4922091407</t>
  </si>
  <si>
    <t>4922090934</t>
  </si>
  <si>
    <t>4922090109</t>
  </si>
  <si>
    <t>4922091188</t>
  </si>
  <si>
    <t>4922091472</t>
  </si>
  <si>
    <t>4922090230</t>
  </si>
  <si>
    <t>1965364</t>
  </si>
  <si>
    <t>4922091426</t>
  </si>
  <si>
    <t>4922090190</t>
  </si>
  <si>
    <t>4922090232</t>
  </si>
  <si>
    <t>4922091052</t>
  </si>
  <si>
    <t>4922090192</t>
  </si>
  <si>
    <t>4922091054</t>
  </si>
  <si>
    <t>1963528</t>
  </si>
  <si>
    <t>4922091402</t>
  </si>
  <si>
    <t>4922090290</t>
  </si>
  <si>
    <t>4922091268</t>
  </si>
  <si>
    <t>4922090104</t>
  </si>
  <si>
    <t>4922091025</t>
  </si>
  <si>
    <t>465365</t>
  </si>
  <si>
    <t>1958372</t>
  </si>
  <si>
    <t>T26C2184</t>
  </si>
  <si>
    <t>SA ADIDAS DES ANTI POWER BOOSTER MASC</t>
  </si>
  <si>
    <t>4922089888</t>
  </si>
  <si>
    <t>1963656</t>
  </si>
  <si>
    <t>T26E0994</t>
  </si>
  <si>
    <t>4922091424</t>
  </si>
  <si>
    <t>1963642</t>
  </si>
  <si>
    <t>T26F0335</t>
  </si>
  <si>
    <t>4922091071</t>
  </si>
  <si>
    <t>465528</t>
  </si>
  <si>
    <t>1963855</t>
  </si>
  <si>
    <t>T26E1102</t>
  </si>
  <si>
    <t>SA BIOCOLOR CLR 7.0 BCP</t>
  </si>
  <si>
    <t>4922091059</t>
  </si>
  <si>
    <t>4922090944</t>
  </si>
  <si>
    <t>1965463</t>
  </si>
  <si>
    <t>T26F0341</t>
  </si>
  <si>
    <t>4922091311</t>
  </si>
  <si>
    <t>4922089896</t>
  </si>
  <si>
    <t>4922090420</t>
  </si>
  <si>
    <t>1965474</t>
  </si>
  <si>
    <t>T26F0340</t>
  </si>
  <si>
    <t>4922090455</t>
  </si>
  <si>
    <t>5000817683</t>
  </si>
  <si>
    <t>4922090335</t>
  </si>
  <si>
    <t>4922089990</t>
  </si>
  <si>
    <t>4922090427</t>
  </si>
  <si>
    <t>4922091056</t>
  </si>
  <si>
    <t>4922090012</t>
  </si>
  <si>
    <t>4922089789</t>
  </si>
  <si>
    <t>4922090477</t>
  </si>
  <si>
    <t>4922091217</t>
  </si>
  <si>
    <t>4922090444</t>
  </si>
  <si>
    <t>4922091219</t>
  </si>
  <si>
    <t>4922090433</t>
  </si>
  <si>
    <t>1965452</t>
  </si>
  <si>
    <t>T26F0336</t>
  </si>
  <si>
    <t>4922090075</t>
  </si>
  <si>
    <t>4922091750</t>
  </si>
  <si>
    <t>4922090354</t>
  </si>
  <si>
    <t>4922090419</t>
  </si>
  <si>
    <t>4922090976</t>
  </si>
  <si>
    <t>4922090001</t>
  </si>
  <si>
    <t>4922091220</t>
  </si>
  <si>
    <t>4922090407</t>
  </si>
  <si>
    <t>4922090398</t>
  </si>
  <si>
    <t>4922091675</t>
  </si>
  <si>
    <t>4922091360</t>
  </si>
  <si>
    <t>4922091414</t>
  </si>
  <si>
    <t>4922090238</t>
  </si>
  <si>
    <t>4922090337</t>
  </si>
  <si>
    <t>4922091019</t>
  </si>
  <si>
    <t>4922091037</t>
  </si>
  <si>
    <t>4922090004</t>
  </si>
  <si>
    <t>4922089968</t>
  </si>
  <si>
    <t>4922089906</t>
  </si>
  <si>
    <t>4922091760</t>
  </si>
  <si>
    <t>4922091410</t>
  </si>
  <si>
    <t>4922090491</t>
  </si>
  <si>
    <t>4922090380</t>
  </si>
  <si>
    <t>4922090326</t>
  </si>
  <si>
    <t>4922090333</t>
  </si>
  <si>
    <t>4922091495</t>
  </si>
  <si>
    <t>4922089892</t>
  </si>
  <si>
    <t>4922090479</t>
  </si>
  <si>
    <t>4922091004</t>
  </si>
  <si>
    <t>1964170</t>
  </si>
  <si>
    <t>T26E1290</t>
  </si>
  <si>
    <t>4922090120</t>
  </si>
  <si>
    <t>1964210</t>
  </si>
  <si>
    <t>T26E1328</t>
  </si>
  <si>
    <t>4922091771</t>
  </si>
  <si>
    <t>1964391</t>
  </si>
  <si>
    <t>T26E1448</t>
  </si>
  <si>
    <t>4922090281</t>
  </si>
  <si>
    <t>4922091563</t>
  </si>
  <si>
    <t>4922091412</t>
  </si>
  <si>
    <t>4922090497</t>
  </si>
  <si>
    <t>1965544</t>
  </si>
  <si>
    <t>T26F0321</t>
  </si>
  <si>
    <t>4922090207</t>
  </si>
  <si>
    <t>4922089945</t>
  </si>
  <si>
    <t>1964296</t>
  </si>
  <si>
    <t>T26E1387</t>
  </si>
  <si>
    <t>4922091324</t>
  </si>
  <si>
    <t>1964295</t>
  </si>
  <si>
    <t>T26E1386</t>
  </si>
  <si>
    <t>4922090332</t>
  </si>
  <si>
    <t>1964535</t>
  </si>
  <si>
    <t>T26E1567</t>
  </si>
  <si>
    <t>4922091323</t>
  </si>
  <si>
    <t>1965212</t>
  </si>
  <si>
    <t>4922089988</t>
  </si>
  <si>
    <t>754-5</t>
  </si>
  <si>
    <t>1965832</t>
  </si>
  <si>
    <t>TRES MARCHAND DES SPR CLASS 12X100 NVE</t>
  </si>
  <si>
    <t>4922091184</t>
  </si>
  <si>
    <t>4922091371</t>
  </si>
  <si>
    <t>4922091391</t>
  </si>
  <si>
    <t>4922091442</t>
  </si>
  <si>
    <t>15:51</t>
  </si>
  <si>
    <t>21:47</t>
  </si>
  <si>
    <t>03:43</t>
  </si>
  <si>
    <t>09:39</t>
  </si>
  <si>
    <t>28/06/2026</t>
  </si>
  <si>
    <t>460381</t>
  </si>
  <si>
    <t>460407</t>
  </si>
  <si>
    <t>LIB  MATF CAPC CPRE LOAT NOLQ ORSL</t>
  </si>
  <si>
    <t>470723</t>
  </si>
  <si>
    <t>470726</t>
  </si>
  <si>
    <t>T26F0322</t>
  </si>
  <si>
    <t>T26F0338</t>
  </si>
  <si>
    <t>T26F0324</t>
  </si>
  <si>
    <t>T26F0345</t>
  </si>
  <si>
    <t>T26E1532</t>
  </si>
  <si>
    <t>T26F0394</t>
  </si>
  <si>
    <t>T26E1293</t>
  </si>
  <si>
    <t>T26E1449</t>
  </si>
  <si>
    <t>T26E1330</t>
  </si>
  <si>
    <t>T26E0801</t>
  </si>
  <si>
    <t>T26E0802</t>
  </si>
  <si>
    <t>T26F0334</t>
  </si>
  <si>
    <t>T26F0386</t>
  </si>
  <si>
    <t>T26F0348</t>
  </si>
  <si>
    <t>T26F0346</t>
  </si>
  <si>
    <t>T26C1445</t>
  </si>
  <si>
    <t>T26E1566</t>
  </si>
  <si>
    <t>T26E0758</t>
  </si>
  <si>
    <t>T26E0759</t>
  </si>
  <si>
    <t>T26E0760</t>
  </si>
  <si>
    <t>T26E0761</t>
  </si>
  <si>
    <t>T26E0762</t>
  </si>
  <si>
    <t>465533</t>
  </si>
  <si>
    <t>SA BIOCOLOR CLR 8.0 BCP</t>
  </si>
  <si>
    <t>T26E1103</t>
  </si>
  <si>
    <t>465534</t>
  </si>
  <si>
    <t>SA BIOCOLOR CLR 8.1 BCP</t>
  </si>
  <si>
    <t>T26E1106</t>
  </si>
  <si>
    <t>T26E1363</t>
  </si>
  <si>
    <t>T26F0365</t>
  </si>
  <si>
    <t>T26F0347</t>
  </si>
  <si>
    <t>T26E1498</t>
  </si>
  <si>
    <t>T26F0326</t>
  </si>
  <si>
    <t>T26F0364</t>
  </si>
  <si>
    <t>T26E0867</t>
  </si>
  <si>
    <t>T26E0868</t>
  </si>
  <si>
    <t>470508</t>
  </si>
  <si>
    <t>SA FR PAIXAO LOC OL 100ML KIT AURORA</t>
  </si>
  <si>
    <t>T25L0704</t>
  </si>
  <si>
    <t>20407-0</t>
  </si>
  <si>
    <t>20408-0</t>
  </si>
  <si>
    <t>20409-0</t>
  </si>
  <si>
    <t>20384-0</t>
  </si>
  <si>
    <t>20385-0</t>
  </si>
  <si>
    <t>20458-0</t>
  </si>
  <si>
    <t>27172-0</t>
  </si>
  <si>
    <t>1962339</t>
  </si>
  <si>
    <t>ADIDAS DES ANTI POWER BOOSTER MASC 150ML</t>
  </si>
  <si>
    <t>4922094860</t>
  </si>
  <si>
    <t>4922094833</t>
  </si>
  <si>
    <t>4922094613</t>
  </si>
  <si>
    <t>4922094752</t>
  </si>
  <si>
    <t>4922091959</t>
  </si>
  <si>
    <t>4922092504</t>
  </si>
  <si>
    <t>4922093317</t>
  </si>
  <si>
    <t>4922092787</t>
  </si>
  <si>
    <t>4922092499</t>
  </si>
  <si>
    <t>4922093276</t>
  </si>
  <si>
    <t>4922093026</t>
  </si>
  <si>
    <t>4922093217</t>
  </si>
  <si>
    <t>4922093572</t>
  </si>
  <si>
    <t>4922092242</t>
  </si>
  <si>
    <t>4922093471</t>
  </si>
  <si>
    <t>4922093581</t>
  </si>
  <si>
    <t>4922092256</t>
  </si>
  <si>
    <t>4922093447</t>
  </si>
  <si>
    <t>4922093063</t>
  </si>
  <si>
    <t>4922091764</t>
  </si>
  <si>
    <t>4922093576</t>
  </si>
  <si>
    <t>4922091762</t>
  </si>
  <si>
    <t>4922092895</t>
  </si>
  <si>
    <t>4922092161</t>
  </si>
  <si>
    <t>4922092083</t>
  </si>
  <si>
    <t>4922092875</t>
  </si>
  <si>
    <t>4922092333</t>
  </si>
  <si>
    <t>4922092932</t>
  </si>
  <si>
    <t>4922093132</t>
  </si>
  <si>
    <t>4922092511</t>
  </si>
  <si>
    <t>4922093130</t>
  </si>
  <si>
    <t>4922093136</t>
  </si>
  <si>
    <t>4922091926</t>
  </si>
  <si>
    <t>4922092524</t>
  </si>
  <si>
    <t>1963813</t>
  </si>
  <si>
    <t>4922093790</t>
  </si>
  <si>
    <t>4922093801</t>
  </si>
  <si>
    <t>4922093382</t>
  </si>
  <si>
    <t>4922093272</t>
  </si>
  <si>
    <t>4922092554</t>
  </si>
  <si>
    <t>4922092914</t>
  </si>
  <si>
    <t>4922092135</t>
  </si>
  <si>
    <t>29778-0</t>
  </si>
  <si>
    <t>1965417</t>
  </si>
  <si>
    <t>6161C3</t>
  </si>
  <si>
    <t>CHANSON D EAU VANILLA BD SPLASH 75ML TST</t>
  </si>
  <si>
    <t>4922091755</t>
  </si>
  <si>
    <t>4922093703</t>
  </si>
  <si>
    <t>4922093632</t>
  </si>
  <si>
    <t>4922093617</t>
  </si>
  <si>
    <t>4922093772</t>
  </si>
  <si>
    <t>4922092314</t>
  </si>
  <si>
    <t>4922093558</t>
  </si>
  <si>
    <t>4922093650</t>
  </si>
  <si>
    <t>4922093333</t>
  </si>
  <si>
    <t>4922093677</t>
  </si>
  <si>
    <t>4922092978</t>
  </si>
  <si>
    <t>4922093031</t>
  </si>
  <si>
    <t>4922093698</t>
  </si>
  <si>
    <t>4922092793</t>
  </si>
  <si>
    <t>4922094333</t>
  </si>
  <si>
    <t>4922093945</t>
  </si>
  <si>
    <t>4922094325</t>
  </si>
  <si>
    <t>4922093987</t>
  </si>
  <si>
    <t>4922093745</t>
  </si>
  <si>
    <t>4922094594</t>
  </si>
  <si>
    <t>4922094097</t>
  </si>
  <si>
    <t>4922094208</t>
  </si>
  <si>
    <t>4922094140</t>
  </si>
  <si>
    <t>4922093546</t>
  </si>
  <si>
    <t>4922093593</t>
  </si>
  <si>
    <t>4922093405</t>
  </si>
  <si>
    <t>4922093338</t>
  </si>
  <si>
    <t>4922093298</t>
  </si>
  <si>
    <t>4922093197</t>
  </si>
  <si>
    <t>4922093054</t>
  </si>
  <si>
    <t>4922092957</t>
  </si>
  <si>
    <t>4922092866</t>
  </si>
  <si>
    <t>4922092843</t>
  </si>
  <si>
    <t>4922092663</t>
  </si>
  <si>
    <t>4922093646</t>
  </si>
  <si>
    <t>4922092397</t>
  </si>
  <si>
    <t>4922092301</t>
  </si>
  <si>
    <t>4922092038</t>
  </si>
  <si>
    <t>4922091998</t>
  </si>
  <si>
    <t>4922091867</t>
  </si>
  <si>
    <t>4922091778</t>
  </si>
  <si>
    <t>4922094950</t>
  </si>
  <si>
    <t>4922093943</t>
  </si>
  <si>
    <t>4922094001</t>
  </si>
  <si>
    <t>4922092045</t>
  </si>
  <si>
    <t>4922093052</t>
  </si>
  <si>
    <t>4922091772</t>
  </si>
  <si>
    <t>4922093544</t>
  </si>
  <si>
    <t>4922093278</t>
  </si>
  <si>
    <t>4922093048</t>
  </si>
  <si>
    <t>4922093620</t>
  </si>
  <si>
    <t>4922092306</t>
  </si>
  <si>
    <t>4922092042</t>
  </si>
  <si>
    <t>4922092971</t>
  </si>
  <si>
    <t>4922092665</t>
  </si>
  <si>
    <t>4922093610</t>
  </si>
  <si>
    <t>4922093363</t>
  </si>
  <si>
    <t>4922092535</t>
  </si>
  <si>
    <t>4922092955</t>
  </si>
  <si>
    <t>4922092232</t>
  </si>
  <si>
    <t>4922093014</t>
  </si>
  <si>
    <t>1963474</t>
  </si>
  <si>
    <t>4922094463</t>
  </si>
  <si>
    <t>4922094591</t>
  </si>
  <si>
    <t>4922093897</t>
  </si>
  <si>
    <t>4922094943</t>
  </si>
  <si>
    <t>4922094392</t>
  </si>
  <si>
    <t>4922094738</t>
  </si>
  <si>
    <t>4922093884</t>
  </si>
  <si>
    <t>4922094124</t>
  </si>
  <si>
    <t>4922094689</t>
  </si>
  <si>
    <t>4922094523</t>
  </si>
  <si>
    <t>4922094815</t>
  </si>
  <si>
    <t>4922093761</t>
  </si>
  <si>
    <t>4922094680</t>
  </si>
  <si>
    <t>4922094219</t>
  </si>
  <si>
    <t>4922094274</t>
  </si>
  <si>
    <t>4922094411</t>
  </si>
  <si>
    <t>4922094596</t>
  </si>
  <si>
    <t>4922094095</t>
  </si>
  <si>
    <t>4922093967</t>
  </si>
  <si>
    <t>4922093948</t>
  </si>
  <si>
    <t>4922092748</t>
  </si>
  <si>
    <t>4922092282</t>
  </si>
  <si>
    <t>4922093723</t>
  </si>
  <si>
    <t>4922093730</t>
  </si>
  <si>
    <t>4922092456</t>
  </si>
  <si>
    <t>4922093348</t>
  </si>
  <si>
    <t>4922093482</t>
  </si>
  <si>
    <t>4922093343</t>
  </si>
  <si>
    <t>4922093487</t>
  </si>
  <si>
    <t>4922093615</t>
  </si>
  <si>
    <t>4922093050</t>
  </si>
  <si>
    <t>4922092031</t>
  </si>
  <si>
    <t>4922093020</t>
  </si>
  <si>
    <t>4922091815</t>
  </si>
  <si>
    <t>4922093113</t>
  </si>
  <si>
    <t>4922093125</t>
  </si>
  <si>
    <t>4922093204</t>
  </si>
  <si>
    <t>4922092899</t>
  </si>
  <si>
    <t>4922093440</t>
  </si>
  <si>
    <t>4922092877</t>
  </si>
  <si>
    <t>4922092120</t>
  </si>
  <si>
    <t>4922093609</t>
  </si>
  <si>
    <t>4922091880</t>
  </si>
  <si>
    <t>4922092235</t>
  </si>
  <si>
    <t>4922093005</t>
  </si>
  <si>
    <t>1964223</t>
  </si>
  <si>
    <t>4922094646</t>
  </si>
  <si>
    <t>4922094300</t>
  </si>
  <si>
    <t>4922094250</t>
  </si>
  <si>
    <t>4922094617</t>
  </si>
  <si>
    <t>4922094008</t>
  </si>
  <si>
    <t>4922093982</t>
  </si>
  <si>
    <t>4922094480</t>
  </si>
  <si>
    <t>4922093509</t>
  </si>
  <si>
    <t>4922094910</t>
  </si>
  <si>
    <t>4922094511</t>
  </si>
  <si>
    <t>4922093915</t>
  </si>
  <si>
    <t>4922094598</t>
  </si>
  <si>
    <t>4922094654</t>
  </si>
  <si>
    <t>4922093732</t>
  </si>
  <si>
    <t>4922094394</t>
  </si>
  <si>
    <t>4922094016</t>
  </si>
  <si>
    <t>4922094429</t>
  </si>
  <si>
    <t>4922094228</t>
  </si>
  <si>
    <t>4922094262</t>
  </si>
  <si>
    <t>4922094533</t>
  </si>
  <si>
    <t>4922094283</t>
  </si>
  <si>
    <t>4922094853</t>
  </si>
  <si>
    <t>4922094838</t>
  </si>
  <si>
    <t>4922094254</t>
  </si>
  <si>
    <t>4922094715</t>
  </si>
  <si>
    <t>4922094806</t>
  </si>
  <si>
    <t>4922094436</t>
  </si>
  <si>
    <t>4922094175</t>
  </si>
  <si>
    <t>4922092542</t>
  </si>
  <si>
    <t>4922092260</t>
  </si>
  <si>
    <t>4922092477</t>
  </si>
  <si>
    <t>4922092421</t>
  </si>
  <si>
    <t>4922093403</t>
  </si>
  <si>
    <t>4922091882</t>
  </si>
  <si>
    <t>4922092377</t>
  </si>
  <si>
    <t>4922093039</t>
  </si>
  <si>
    <t>4922093111</t>
  </si>
  <si>
    <t>4922093248</t>
  </si>
  <si>
    <t>4922092847</t>
  </si>
  <si>
    <t>4922093033</t>
  </si>
  <si>
    <t>4922092781</t>
  </si>
  <si>
    <t>4922093018</t>
  </si>
  <si>
    <t>4922092122</t>
  </si>
  <si>
    <t>4922093590</t>
  </si>
  <si>
    <t>4922093012</t>
  </si>
  <si>
    <t>4922093287</t>
  </si>
  <si>
    <t>4922092249</t>
  </si>
  <si>
    <t>4922092975</t>
  </si>
  <si>
    <t>4922093713</t>
  </si>
  <si>
    <t>4922093319</t>
  </si>
  <si>
    <t>4922093519</t>
  </si>
  <si>
    <t>4922092962</t>
  </si>
  <si>
    <t>4922092583</t>
  </si>
  <si>
    <t>4922092950</t>
  </si>
  <si>
    <t>30078-0</t>
  </si>
  <si>
    <t>1963285</t>
  </si>
  <si>
    <t>6163C1</t>
  </si>
  <si>
    <t>MONANGE SAB CFI LIQ REF FRVM 6X400ML AZ</t>
  </si>
  <si>
    <t>4922094625</t>
  </si>
  <si>
    <t>4922094459</t>
  </si>
  <si>
    <t>1963284</t>
  </si>
  <si>
    <t>4922094349</t>
  </si>
  <si>
    <t>4922094260</t>
  </si>
  <si>
    <t>4922094013</t>
  </si>
  <si>
    <t>4922094879</t>
  </si>
  <si>
    <t>4922094841</t>
  </si>
  <si>
    <t>4922094297</t>
  </si>
  <si>
    <t>4922094177</t>
  </si>
  <si>
    <t>4922094588</t>
  </si>
  <si>
    <t>4922093813</t>
  </si>
  <si>
    <t>4922094711</t>
  </si>
  <si>
    <t>4922094954</t>
  </si>
  <si>
    <t>4922092783</t>
  </si>
  <si>
    <t>4922093622</t>
  </si>
  <si>
    <t>4922093289</t>
  </si>
  <si>
    <t>4922093417</t>
  </si>
  <si>
    <t>4922092946</t>
  </si>
  <si>
    <t>4922092785</t>
  </si>
  <si>
    <t>4922092494</t>
  </si>
  <si>
    <t>4922093306</t>
  </si>
  <si>
    <t>4922093715</t>
  </si>
  <si>
    <t>4922093756</t>
  </si>
  <si>
    <t>4922093642</t>
  </si>
  <si>
    <t>1964489</t>
  </si>
  <si>
    <t>6162C2</t>
  </si>
  <si>
    <t>4922094817</t>
  </si>
  <si>
    <t>1964488</t>
  </si>
  <si>
    <t>4922094215</t>
  </si>
  <si>
    <t>4922094702</t>
  </si>
  <si>
    <t>4922094217</t>
  </si>
  <si>
    <t>4922094895</t>
  </si>
  <si>
    <t>4922093911</t>
  </si>
  <si>
    <t>4922093922</t>
  </si>
  <si>
    <t>4922093972</t>
  </si>
  <si>
    <t>4922093735</t>
  </si>
  <si>
    <t>4922094295</t>
  </si>
  <si>
    <t>4922094074</t>
  </si>
  <si>
    <t>4922094398</t>
  </si>
  <si>
    <t>4922094032</t>
  </si>
  <si>
    <t>4922094519</t>
  </si>
  <si>
    <t>4922094742</t>
  </si>
  <si>
    <t>4922095040</t>
  </si>
  <si>
    <t>4922095026</t>
  </si>
  <si>
    <t>4922094347</t>
  </si>
  <si>
    <t>4922093478</t>
  </si>
  <si>
    <t>4922092387</t>
  </si>
  <si>
    <t>4922091993</t>
  </si>
  <si>
    <t>4922093401</t>
  </si>
  <si>
    <t>4922092959</t>
  </si>
  <si>
    <t>4922092324</t>
  </si>
  <si>
    <t>4922093235</t>
  </si>
  <si>
    <t>4922093056</t>
  </si>
  <si>
    <t>4922093219</t>
  </si>
  <si>
    <t>4922092173</t>
  </si>
  <si>
    <t>4922092879</t>
  </si>
  <si>
    <t>4922092892</t>
  </si>
  <si>
    <t>4922092667</t>
  </si>
  <si>
    <t>4922092920</t>
  </si>
  <si>
    <t>4922092539</t>
  </si>
  <si>
    <t>4922095083</t>
  </si>
  <si>
    <t>4922095002</t>
  </si>
  <si>
    <t>4922094904</t>
  </si>
  <si>
    <t>4922094997</t>
  </si>
  <si>
    <t>4922093838</t>
  </si>
  <si>
    <t>4922093336</t>
  </si>
  <si>
    <t>4922093183</t>
  </si>
  <si>
    <t>4922092886</t>
  </si>
  <si>
    <t>4922093435</t>
  </si>
  <si>
    <t>4922092870</t>
  </si>
  <si>
    <t>4922092471</t>
  </si>
  <si>
    <t>4922092845</t>
  </si>
  <si>
    <t>4922092126</t>
  </si>
  <si>
    <t>4922092468</t>
  </si>
  <si>
    <t>4922092294</t>
  </si>
  <si>
    <t>4922093253</t>
  </si>
  <si>
    <t>4922093475</t>
  </si>
  <si>
    <t>4922093554</t>
  </si>
  <si>
    <t>4922092928</t>
  </si>
  <si>
    <t>4922092935</t>
  </si>
  <si>
    <t>4922091766</t>
  </si>
  <si>
    <t>4922092818</t>
  </si>
  <si>
    <t>4922093037</t>
  </si>
  <si>
    <t>4922092925</t>
  </si>
  <si>
    <t>4922092516</t>
  </si>
  <si>
    <t>4922091776</t>
  </si>
  <si>
    <t>4922093311</t>
  </si>
  <si>
    <t>4922091891</t>
  </si>
  <si>
    <t>4922093270</t>
  </si>
  <si>
    <t>4922092385</t>
  </si>
  <si>
    <t>4922092380</t>
  </si>
  <si>
    <t>4922093023</t>
  </si>
  <si>
    <t>4922094145</t>
  </si>
  <si>
    <t>4922093819</t>
  </si>
  <si>
    <t>4922094449</t>
  </si>
  <si>
    <t>4922093908</t>
  </si>
  <si>
    <t>4922093836</t>
  </si>
  <si>
    <t>4922093326</t>
  </si>
  <si>
    <t>4922092451</t>
  </si>
  <si>
    <t>4922093574</t>
  </si>
  <si>
    <t>4922093521</t>
  </si>
  <si>
    <t>4922092345</t>
  </si>
  <si>
    <t>4922092901</t>
  </si>
  <si>
    <t>4922092903</t>
  </si>
  <si>
    <t>4922091768</t>
  </si>
  <si>
    <t>4922092923</t>
  </si>
  <si>
    <t>1964322</t>
  </si>
  <si>
    <t>4922094542</t>
  </si>
  <si>
    <t>4922094810</t>
  </si>
  <si>
    <t>4922094980</t>
  </si>
  <si>
    <t>4922094846</t>
  </si>
  <si>
    <t>4922094409</t>
  </si>
  <si>
    <t>4922094698</t>
  </si>
  <si>
    <t>4922093804</t>
  </si>
  <si>
    <t>1963529</t>
  </si>
  <si>
    <t>4922094851</t>
  </si>
  <si>
    <t>4922094561</t>
  </si>
  <si>
    <t>4922094434</t>
  </si>
  <si>
    <t>4922094723</t>
  </si>
  <si>
    <t>4922094693</t>
  </si>
  <si>
    <t>4922094927</t>
  </si>
  <si>
    <t>4922093856</t>
  </si>
  <si>
    <t>4922094299</t>
  </si>
  <si>
    <t>4922093511</t>
  </si>
  <si>
    <t>4922092881</t>
  </si>
  <si>
    <t>4922093077</t>
  </si>
  <si>
    <t>4922092426</t>
  </si>
  <si>
    <t>4922092040</t>
  </si>
  <si>
    <t>1963524</t>
  </si>
  <si>
    <t>4922094264</t>
  </si>
  <si>
    <t>4922094122</t>
  </si>
  <si>
    <t>4922094451</t>
  </si>
  <si>
    <t>4922093824</t>
  </si>
  <si>
    <t>4922093969</t>
  </si>
  <si>
    <t>4922093708</t>
  </si>
  <si>
    <t>4922093534</t>
  </si>
  <si>
    <t>4922093586</t>
  </si>
  <si>
    <t>4922092849</t>
  </si>
  <si>
    <t>4922092868</t>
  </si>
  <si>
    <t>4922092374</t>
  </si>
  <si>
    <t>4922092500</t>
  </si>
  <si>
    <t>4922092953</t>
  </si>
  <si>
    <t>4922092156</t>
  </si>
  <si>
    <t>4922091795</t>
  </si>
  <si>
    <t>1965360</t>
  </si>
  <si>
    <t>4922094335</t>
  </si>
  <si>
    <t>4922094685</t>
  </si>
  <si>
    <t>4922094909</t>
  </si>
  <si>
    <t>4922094432</t>
  </si>
  <si>
    <t>1963241</t>
  </si>
  <si>
    <t>4922094417</t>
  </si>
  <si>
    <t>4922092465</t>
  </si>
  <si>
    <t>4922092459</t>
  </si>
  <si>
    <t>4922093258</t>
  </si>
  <si>
    <t>4922092604</t>
  </si>
  <si>
    <t>1963857</t>
  </si>
  <si>
    <t>4922092671</t>
  </si>
  <si>
    <t>1963859</t>
  </si>
  <si>
    <t>4922093351</t>
  </si>
  <si>
    <t>4922094934</t>
  </si>
  <si>
    <t>4922092714</t>
  </si>
  <si>
    <t>4922093415</t>
  </si>
  <si>
    <t>4922093419</t>
  </si>
  <si>
    <t>4922093175</t>
  </si>
  <si>
    <t>4922092263</t>
  </si>
  <si>
    <t>4922093409</t>
  </si>
  <si>
    <t>4922092119</t>
  </si>
  <si>
    <t>4922093528</t>
  </si>
  <si>
    <t>4922093552</t>
  </si>
  <si>
    <t>4922092519</t>
  </si>
  <si>
    <t>4922092821</t>
  </si>
  <si>
    <t>4922091648</t>
  </si>
  <si>
    <t>4922092655</t>
  </si>
  <si>
    <t>4922093129</t>
  </si>
  <si>
    <t>4922093151</t>
  </si>
  <si>
    <t>1965461</t>
  </si>
  <si>
    <t>4922094056</t>
  </si>
  <si>
    <t>4922094952</t>
  </si>
  <si>
    <t>4922094453</t>
  </si>
  <si>
    <t>4922094736</t>
  </si>
  <si>
    <t>4922094291</t>
  </si>
  <si>
    <t>4922093158</t>
  </si>
  <si>
    <t>4922093644</t>
  </si>
  <si>
    <t>4922093612</t>
  </si>
  <si>
    <t>4922092166</t>
  </si>
  <si>
    <t>4922094090</t>
  </si>
  <si>
    <t>1965465</t>
  </si>
  <si>
    <t>4922094634</t>
  </si>
  <si>
    <t>4922094569</t>
  </si>
  <si>
    <t>4922094619</t>
  </si>
  <si>
    <t>4922094293</t>
  </si>
  <si>
    <t>4922094128</t>
  </si>
  <si>
    <t>4922094725</t>
  </si>
  <si>
    <t>4922094405</t>
  </si>
  <si>
    <t>4922093665</t>
  </si>
  <si>
    <t>4922094249</t>
  </si>
  <si>
    <t>4922093924</t>
  </si>
  <si>
    <t>4922094982</t>
  </si>
  <si>
    <t>4922095024</t>
  </si>
  <si>
    <t>4922093411</t>
  </si>
  <si>
    <t>4922093283</t>
  </si>
  <si>
    <t>4922092613</t>
  </si>
  <si>
    <t>4922093663</t>
  </si>
  <si>
    <t>4922092997</t>
  </si>
  <si>
    <t>4922092152</t>
  </si>
  <si>
    <t>4922092809</t>
  </si>
  <si>
    <t>4922092594</t>
  </si>
  <si>
    <t>4922092592</t>
  </si>
  <si>
    <t>4922093671</t>
  </si>
  <si>
    <t>4922092549</t>
  </si>
  <si>
    <t>4922092311</t>
  </si>
  <si>
    <t>4922093473</t>
  </si>
  <si>
    <t>4922094302</t>
  </si>
  <si>
    <t>4922094356</t>
  </si>
  <si>
    <t>4922094547</t>
  </si>
  <si>
    <t>4922094306</t>
  </si>
  <si>
    <t>4922094660</t>
  </si>
  <si>
    <t>4922093840</t>
  </si>
  <si>
    <t>4922094857</t>
  </si>
  <si>
    <t>4922093748</t>
  </si>
  <si>
    <t>4922094444</t>
  </si>
  <si>
    <t>4922094914</t>
  </si>
  <si>
    <t>4922093742</t>
  </si>
  <si>
    <t>4922094782</t>
  </si>
  <si>
    <t>4922094727</t>
  </si>
  <si>
    <t>4922094386</t>
  </si>
  <si>
    <t>4922094060</t>
  </si>
  <si>
    <t>4922093903</t>
  </si>
  <si>
    <t>4922095060</t>
  </si>
  <si>
    <t>4922095049</t>
  </si>
  <si>
    <t>4922091759</t>
  </si>
  <si>
    <t>4922093099</t>
  </si>
  <si>
    <t>4922092266</t>
  </si>
  <si>
    <t>4922092807</t>
  </si>
  <si>
    <t>4922092773</t>
  </si>
  <si>
    <t>4922093683</t>
  </si>
  <si>
    <t>4922092218</t>
  </si>
  <si>
    <t>4922093526</t>
  </si>
  <si>
    <t>4922093396</t>
  </si>
  <si>
    <t>4922092661</t>
  </si>
  <si>
    <t>4922091678</t>
  </si>
  <si>
    <t>4922092466</t>
  </si>
  <si>
    <t>4922093453</t>
  </si>
  <si>
    <t>4922093246</t>
  </si>
  <si>
    <t>1965459</t>
  </si>
  <si>
    <t>4922095045</t>
  </si>
  <si>
    <t>4922094732</t>
  </si>
  <si>
    <t>4922094899</t>
  </si>
  <si>
    <t>4922094948</t>
  </si>
  <si>
    <t>4922094819</t>
  </si>
  <si>
    <t>4922094800</t>
  </si>
  <si>
    <t>4922094077</t>
  </si>
  <si>
    <t>4922094101</t>
  </si>
  <si>
    <t>4922094611</t>
  </si>
  <si>
    <t>4922093842</t>
  </si>
  <si>
    <t>4922094308</t>
  </si>
  <si>
    <t>4922093926</t>
  </si>
  <si>
    <t>4922094025</t>
  </si>
  <si>
    <t>4922094288</t>
  </si>
  <si>
    <t>4922093809</t>
  </si>
  <si>
    <t>4922094582</t>
  </si>
  <si>
    <t>4922092363</t>
  </si>
  <si>
    <t>4922092700</t>
  </si>
  <si>
    <t>4922093321</t>
  </si>
  <si>
    <t>4922093134</t>
  </si>
  <si>
    <t>4922093407</t>
  </si>
  <si>
    <t>4922093153</t>
  </si>
  <si>
    <t>4922092163</t>
  </si>
  <si>
    <t>4922092544</t>
  </si>
  <si>
    <t>4922092835</t>
  </si>
  <si>
    <t>4922093681</t>
  </si>
  <si>
    <t>4922092827</t>
  </si>
  <si>
    <t>4922091918</t>
  </si>
  <si>
    <t>4922093564</t>
  </si>
  <si>
    <t>4922093570</t>
  </si>
  <si>
    <t>4922093920</t>
  </si>
  <si>
    <t>1965470</t>
  </si>
  <si>
    <t>4922094750</t>
  </si>
  <si>
    <t>4922094824</t>
  </si>
  <si>
    <t>4922094407</t>
  </si>
  <si>
    <t>4922094868</t>
  </si>
  <si>
    <t>4922093975</t>
  </si>
  <si>
    <t>4922094891</t>
  </si>
  <si>
    <t>4922094367</t>
  </si>
  <si>
    <t>4922094809</t>
  </si>
  <si>
    <t>4922094713</t>
  </si>
  <si>
    <t>4922094330</t>
  </si>
  <si>
    <t>4922094120</t>
  </si>
  <si>
    <t>4922094573</t>
  </si>
  <si>
    <t>4922094266</t>
  </si>
  <si>
    <t>4922093669</t>
  </si>
  <si>
    <t>4922094479</t>
  </si>
  <si>
    <t>4922093155</t>
  </si>
  <si>
    <t>4922092699</t>
  </si>
  <si>
    <t>4922093121</t>
  </si>
  <si>
    <t>4922093315</t>
  </si>
  <si>
    <t>4922093538</t>
  </si>
  <si>
    <t>4922091753</t>
  </si>
  <si>
    <t>4922093542</t>
  </si>
  <si>
    <t>4922092597</t>
  </si>
  <si>
    <t>4922093274</t>
  </si>
  <si>
    <t>4922091757</t>
  </si>
  <si>
    <t>4922093468</t>
  </si>
  <si>
    <t>4922093556</t>
  </si>
  <si>
    <t>4922092697</t>
  </si>
  <si>
    <t>4922092647</t>
  </si>
  <si>
    <t>4922091774</t>
  </si>
  <si>
    <t>1965468</t>
  </si>
  <si>
    <t>4922094245</t>
  </si>
  <si>
    <t>4922094358</t>
  </si>
  <si>
    <t>4922094864</t>
  </si>
  <si>
    <t>4922093830</t>
  </si>
  <si>
    <t>4922091812</t>
  </si>
  <si>
    <t>4922093655</t>
  </si>
  <si>
    <t>4922093162</t>
  </si>
  <si>
    <t>4922093430</t>
  </si>
  <si>
    <t>4922092674</t>
  </si>
  <si>
    <t>1965488</t>
  </si>
  <si>
    <t>4922094937</t>
  </si>
  <si>
    <t>1965467</t>
  </si>
  <si>
    <t>4922094855</t>
  </si>
  <si>
    <t>4922092721</t>
  </si>
  <si>
    <t>1965538</t>
  </si>
  <si>
    <t>T26F0323</t>
  </si>
  <si>
    <t>4922092643</t>
  </si>
  <si>
    <t>4922093231</t>
  </si>
  <si>
    <t>4922092309</t>
  </si>
  <si>
    <t>1965503</t>
  </si>
  <si>
    <t>4922092726</t>
  </si>
  <si>
    <t>1964446</t>
  </si>
  <si>
    <t>4922094352</t>
  </si>
  <si>
    <t>1964444</t>
  </si>
  <si>
    <t>T26E1497</t>
  </si>
  <si>
    <t>4922093423</t>
  </si>
  <si>
    <t>1963492</t>
  </si>
  <si>
    <t>4922094602</t>
  </si>
  <si>
    <t>1963491</t>
  </si>
  <si>
    <t>4922092548</t>
  </si>
  <si>
    <t>1965441</t>
  </si>
  <si>
    <t>4922094285</t>
  </si>
  <si>
    <t>4922094916</t>
  </si>
  <si>
    <t>4922093816</t>
  </si>
  <si>
    <t>4922094631</t>
  </si>
  <si>
    <t>4922094430</t>
  </si>
  <si>
    <t>4922094051</t>
  </si>
  <si>
    <t>4922094721</t>
  </si>
  <si>
    <t>4922092240</t>
  </si>
  <si>
    <t>4922093549</t>
  </si>
  <si>
    <t>4922093550</t>
  </si>
  <si>
    <t>4922092706</t>
  </si>
  <si>
    <t>4922093295</t>
  </si>
  <si>
    <t>4922093094</t>
  </si>
  <si>
    <t>4922093138</t>
  </si>
  <si>
    <t>1964266</t>
  </si>
  <si>
    <t>4922093157</t>
  </si>
  <si>
    <t>1963299</t>
  </si>
  <si>
    <t>4922094913</t>
  </si>
  <si>
    <t>1963298</t>
  </si>
  <si>
    <t>4922092841</t>
  </si>
  <si>
    <t>1964046</t>
  </si>
  <si>
    <t>4922093751</t>
  </si>
  <si>
    <t>4922093028</t>
  </si>
  <si>
    <t>4922093173</t>
  </si>
  <si>
    <t>4922093073</t>
  </si>
  <si>
    <t>4922092669</t>
  </si>
  <si>
    <t>4922093016</t>
  </si>
  <si>
    <t>4922093123</t>
  </si>
  <si>
    <t>4922093035</t>
  </si>
  <si>
    <t>4922093145</t>
  </si>
  <si>
    <t>1964173</t>
  </si>
  <si>
    <t>4922093818</t>
  </si>
  <si>
    <t>1964212</t>
  </si>
  <si>
    <t>4922093331</t>
  </si>
  <si>
    <t>1964392</t>
  </si>
  <si>
    <t>4922095023</t>
  </si>
  <si>
    <t>1965340</t>
  </si>
  <si>
    <t>4922092133</t>
  </si>
  <si>
    <t>1965621</t>
  </si>
  <si>
    <t>4922092044</t>
  </si>
  <si>
    <t>1965833</t>
  </si>
  <si>
    <t>4922094065</t>
  </si>
  <si>
    <t>1965707</t>
  </si>
  <si>
    <t>4922094029</t>
  </si>
  <si>
    <t>1965623</t>
  </si>
  <si>
    <t>4922094064</t>
  </si>
  <si>
    <t>1965173</t>
  </si>
  <si>
    <t>4922093233</t>
  </si>
  <si>
    <t>1965652</t>
  </si>
  <si>
    <t>4922093991</t>
  </si>
  <si>
    <t>4922092624</t>
  </si>
  <si>
    <t>4922094961</t>
  </si>
  <si>
    <t>4922094027</t>
  </si>
  <si>
    <t>4922094707</t>
  </si>
  <si>
    <t>4922094438</t>
  </si>
  <si>
    <t>4922093626</t>
  </si>
  <si>
    <t>4922092191</t>
  </si>
  <si>
    <t>4922092328</t>
  </si>
  <si>
    <t>4922092810</t>
  </si>
  <si>
    <t>4922092973</t>
  </si>
  <si>
    <t>4922094304</t>
  </si>
  <si>
    <t>4922093781</t>
  </si>
  <si>
    <t>4922094874</t>
  </si>
  <si>
    <t>4922094564</t>
  </si>
  <si>
    <t>4922092804</t>
  </si>
  <si>
    <t>4922092047</t>
  </si>
  <si>
    <t>4922093117</t>
  </si>
  <si>
    <t>1965545</t>
  </si>
  <si>
    <t>4922093640</t>
  </si>
  <si>
    <t>4922092297</t>
  </si>
  <si>
    <t>4922093624</t>
  </si>
  <si>
    <t>1965511</t>
  </si>
  <si>
    <t>4922094606</t>
  </si>
  <si>
    <t>4922093795</t>
  </si>
  <si>
    <t>4922093516</t>
  </si>
  <si>
    <t>4922092188</t>
  </si>
  <si>
    <t>1965515</t>
  </si>
  <si>
    <t>4922094648</t>
  </si>
  <si>
    <t>4922093661</t>
  </si>
  <si>
    <t>4922092081</t>
  </si>
  <si>
    <t>1964493</t>
  </si>
  <si>
    <t>4922092952</t>
  </si>
  <si>
    <t>1957237</t>
  </si>
  <si>
    <t>4922092728</t>
  </si>
  <si>
    <t>1964534</t>
  </si>
  <si>
    <t>4922093400</t>
  </si>
  <si>
    <t>1963223</t>
  </si>
  <si>
    <t>4922095054</t>
  </si>
  <si>
    <t>1963220</t>
  </si>
  <si>
    <t>4922094046</t>
  </si>
  <si>
    <t>1963222</t>
  </si>
  <si>
    <t>4922094814</t>
  </si>
  <si>
    <t>1963221</t>
  </si>
  <si>
    <t>4922094418</t>
  </si>
  <si>
    <t>1963219</t>
  </si>
  <si>
    <t>4922093548</t>
  </si>
  <si>
    <t>4922093774</t>
  </si>
  <si>
    <t>T25J0762</t>
  </si>
  <si>
    <t>T25J0763</t>
  </si>
  <si>
    <t>T25J0764</t>
  </si>
  <si>
    <t>T25J0765</t>
  </si>
  <si>
    <t>T25J0766</t>
  </si>
  <si>
    <t>LIB  CAPC ERRD CPRE LOAT MOME MatC NOLQ*</t>
  </si>
  <si>
    <t>T25J0767</t>
  </si>
  <si>
    <t>LIB  IMPR CNPA CAPC CPRE FRNP LOAT MOME*</t>
  </si>
  <si>
    <t>12:34</t>
  </si>
  <si>
    <t>17.06</t>
  </si>
  <si>
    <t>12 a 17/06</t>
  </si>
  <si>
    <t>Pesa Sáb TC (13/06) -&gt; Fabrica Seg (15/06) -&gt; Envase 17/06</t>
  </si>
  <si>
    <t>18:16</t>
  </si>
  <si>
    <t>08:22</t>
  </si>
  <si>
    <t>22:28</t>
  </si>
  <si>
    <t>02:40</t>
  </si>
  <si>
    <t>15:35</t>
  </si>
  <si>
    <t>04:30</t>
  </si>
  <si>
    <t>17:25</t>
  </si>
  <si>
    <t>04:01</t>
  </si>
  <si>
    <t>21:42</t>
  </si>
  <si>
    <t>10/07/2026</t>
  </si>
  <si>
    <t>11:48</t>
  </si>
  <si>
    <t>T26F0411</t>
  </si>
  <si>
    <t>18 e 19/06</t>
  </si>
  <si>
    <t>T26E1580</t>
  </si>
  <si>
    <t>T26F0383</t>
  </si>
  <si>
    <t>T26F0384</t>
  </si>
  <si>
    <t>T26F0339</t>
  </si>
  <si>
    <t>453581</t>
  </si>
  <si>
    <t>SA WELLA COLR KOLESTON PERFECT PLUS 70</t>
  </si>
  <si>
    <t>T26E1001</t>
  </si>
  <si>
    <t>T26F0398</t>
  </si>
  <si>
    <t>T26E1332</t>
  </si>
  <si>
    <t>T26F0395</t>
  </si>
  <si>
    <t>T26F0392</t>
  </si>
  <si>
    <t>T26F0389</t>
  </si>
  <si>
    <t>T26C1446</t>
  </si>
  <si>
    <t>T26E1766</t>
  </si>
  <si>
    <t>T26E0763</t>
  </si>
  <si>
    <t>T26E0772</t>
  </si>
  <si>
    <t>T26F0391</t>
  </si>
  <si>
    <t>467448</t>
  </si>
  <si>
    <t>SA BIOC HOM BOZZANO TON CAST ESCURO</t>
  </si>
  <si>
    <t>T26E0996</t>
  </si>
  <si>
    <t>T26E1500</t>
  </si>
  <si>
    <t>T26E1732</t>
  </si>
  <si>
    <t>T26F0342</t>
  </si>
  <si>
    <t>12/06/2026 - 14:32</t>
  </si>
  <si>
    <t>4922096013</t>
  </si>
  <si>
    <t>29983-0</t>
  </si>
  <si>
    <t>1964618</t>
  </si>
  <si>
    <t>ADIDAS VIBES W F EDP 100ML TST</t>
  </si>
  <si>
    <t>4922095463</t>
  </si>
  <si>
    <t>1963928</t>
  </si>
  <si>
    <t>4922096335</t>
  </si>
  <si>
    <t>4922095702</t>
  </si>
  <si>
    <t>4922095444</t>
  </si>
  <si>
    <t>4922096129</t>
  </si>
  <si>
    <t>29779-0</t>
  </si>
  <si>
    <t>1965588</t>
  </si>
  <si>
    <t>CHANSON D EAU CHERRY BD SPLASH 75ML TST</t>
  </si>
  <si>
    <t>4922095949</t>
  </si>
  <si>
    <t>1965590</t>
  </si>
  <si>
    <t>6162C3</t>
  </si>
  <si>
    <t>4922096130</t>
  </si>
  <si>
    <t>1965587</t>
  </si>
  <si>
    <t>4922096181</t>
  </si>
  <si>
    <t>0098632026</t>
  </si>
  <si>
    <t>5000817849</t>
  </si>
  <si>
    <t>110711</t>
  </si>
  <si>
    <t>0098592026</t>
  </si>
  <si>
    <t>124309</t>
  </si>
  <si>
    <t>GLICERINA BRANCA BIDESTILADA 99%</t>
  </si>
  <si>
    <t>5000817848</t>
  </si>
  <si>
    <t>28234-0</t>
  </si>
  <si>
    <t>1965723</t>
  </si>
  <si>
    <t>KIT MONANGE SAB INT NEUTRO +  NEUTRO 6CJ</t>
  </si>
  <si>
    <t>4922095608</t>
  </si>
  <si>
    <t>1965741</t>
  </si>
  <si>
    <t>6160C5</t>
  </si>
  <si>
    <t>4922096290</t>
  </si>
  <si>
    <t>1965736</t>
  </si>
  <si>
    <t>6160C6</t>
  </si>
  <si>
    <t>4922095510</t>
  </si>
  <si>
    <t>1965735</t>
  </si>
  <si>
    <t>6160C4</t>
  </si>
  <si>
    <t>4922095403</t>
  </si>
  <si>
    <t>1965737</t>
  </si>
  <si>
    <t>4922095502</t>
  </si>
  <si>
    <t>4922095745</t>
  </si>
  <si>
    <t>99410000182</t>
  </si>
  <si>
    <t>1964515</t>
  </si>
  <si>
    <t>KOLESTON COLR PR INF 10 NOITE BR 12UN KR</t>
  </si>
  <si>
    <t>4922096271</t>
  </si>
  <si>
    <t>4922096274</t>
  </si>
  <si>
    <t>4922096256</t>
  </si>
  <si>
    <t>4922096358</t>
  </si>
  <si>
    <t>4922096244</t>
  </si>
  <si>
    <t>4922096292</t>
  </si>
  <si>
    <t>4922096341</t>
  </si>
  <si>
    <t>4922096296</t>
  </si>
  <si>
    <t>4922096302</t>
  </si>
  <si>
    <t>4922096307</t>
  </si>
  <si>
    <t>4922096316</t>
  </si>
  <si>
    <t>4922095991</t>
  </si>
  <si>
    <t>4922096109</t>
  </si>
  <si>
    <t>4922096276</t>
  </si>
  <si>
    <t>4922095268</t>
  </si>
  <si>
    <t>4922095297</t>
  </si>
  <si>
    <t>4922095299</t>
  </si>
  <si>
    <t>4922095238</t>
  </si>
  <si>
    <t>4922095406</t>
  </si>
  <si>
    <t>4922095936</t>
  </si>
  <si>
    <t>4922095961</t>
  </si>
  <si>
    <t>4922095988</t>
  </si>
  <si>
    <t>30272-0</t>
  </si>
  <si>
    <t>1965650</t>
  </si>
  <si>
    <t>MJ DAISY WILD EAU SO EXTRA 1.2ML AG</t>
  </si>
  <si>
    <t>4922096071</t>
  </si>
  <si>
    <t>24050-3</t>
  </si>
  <si>
    <t>1965874</t>
  </si>
  <si>
    <t>MONANGE COND REPARACAO BIOCOLAG 12X325ML</t>
  </si>
  <si>
    <t>4922096668</t>
  </si>
  <si>
    <t>4922096228</t>
  </si>
  <si>
    <t>4922096163</t>
  </si>
  <si>
    <t>4922095101</t>
  </si>
  <si>
    <t>4922096026</t>
  </si>
  <si>
    <t>4922095343</t>
  </si>
  <si>
    <t>4922095264</t>
  </si>
  <si>
    <t>4922096170</t>
  </si>
  <si>
    <t>4922096033</t>
  </si>
  <si>
    <t>4922095387</t>
  </si>
  <si>
    <t>4922095397</t>
  </si>
  <si>
    <t>4922096041</t>
  </si>
  <si>
    <t>4922096179</t>
  </si>
  <si>
    <t>4922095506</t>
  </si>
  <si>
    <t>4922095594</t>
  </si>
  <si>
    <t>4922095611</t>
  </si>
  <si>
    <t>4922096325</t>
  </si>
  <si>
    <t>4922096202</t>
  </si>
  <si>
    <t>4922096053</t>
  </si>
  <si>
    <t>4922095527</t>
  </si>
  <si>
    <t>4922095433</t>
  </si>
  <si>
    <t>4922095681</t>
  </si>
  <si>
    <t>4922095994</t>
  </si>
  <si>
    <t>4922096080</t>
  </si>
  <si>
    <t>4922095345</t>
  </si>
  <si>
    <t>4922096127</t>
  </si>
  <si>
    <t>4922095306</t>
  </si>
  <si>
    <t>4922096347</t>
  </si>
  <si>
    <t>4922095866</t>
  </si>
  <si>
    <t>29930-0</t>
  </si>
  <si>
    <t>1964617</t>
  </si>
  <si>
    <t>NAUTICA VOYAGE EDT 100 ML TST V2</t>
  </si>
  <si>
    <t>4922096145</t>
  </si>
  <si>
    <t>4922095247</t>
  </si>
  <si>
    <t>4922095260</t>
  </si>
  <si>
    <t>4922095985</t>
  </si>
  <si>
    <t>4922096294</t>
  </si>
  <si>
    <t>4922095208</t>
  </si>
  <si>
    <t>4922095449</t>
  </si>
  <si>
    <t>4922095878</t>
  </si>
  <si>
    <t>4922095859</t>
  </si>
  <si>
    <t>4922095839</t>
  </si>
  <si>
    <t>4922095419</t>
  </si>
  <si>
    <t>4922096079</t>
  </si>
  <si>
    <t>4922095106</t>
  </si>
  <si>
    <t>4922095795</t>
  </si>
  <si>
    <t>4922096165</t>
  </si>
  <si>
    <t>4922095762</t>
  </si>
  <si>
    <t>4922096246</t>
  </si>
  <si>
    <t>4922095289</t>
  </si>
  <si>
    <t>4922095428</t>
  </si>
  <si>
    <t>4922095616</t>
  </si>
  <si>
    <t>4922096175</t>
  </si>
  <si>
    <t>4922095946</t>
  </si>
  <si>
    <t>4922095182</t>
  </si>
  <si>
    <t>4922096028</t>
  </si>
  <si>
    <t>4922095999</t>
  </si>
  <si>
    <t>4922095797</t>
  </si>
  <si>
    <t>4922096197</t>
  </si>
  <si>
    <t>4922095731</t>
  </si>
  <si>
    <t>4922096018</t>
  </si>
  <si>
    <t>4922096569</t>
  </si>
  <si>
    <t>4922096188</t>
  </si>
  <si>
    <t>4922096022</t>
  </si>
  <si>
    <t>4922095262</t>
  </si>
  <si>
    <t>4922095752</t>
  </si>
  <si>
    <t>4922095799</t>
  </si>
  <si>
    <t>4922095290</t>
  </si>
  <si>
    <t>4922095500</t>
  </si>
  <si>
    <t>4922095481</t>
  </si>
  <si>
    <t>4922095382</t>
  </si>
  <si>
    <t>4922096043</t>
  </si>
  <si>
    <t>4922096337</t>
  </si>
  <si>
    <t>4922095035</t>
  </si>
  <si>
    <t>4922095590</t>
  </si>
  <si>
    <t>4922096200</t>
  </si>
  <si>
    <t>4922096372</t>
  </si>
  <si>
    <t>4922096205</t>
  </si>
  <si>
    <t>4922095322</t>
  </si>
  <si>
    <t>4922095037</t>
  </si>
  <si>
    <t>4922095629</t>
  </si>
  <si>
    <t>4922096024</t>
  </si>
  <si>
    <t>4922096265</t>
  </si>
  <si>
    <t>4922095787</t>
  </si>
  <si>
    <t>4922095211</t>
  </si>
  <si>
    <t>4922095294</t>
  </si>
  <si>
    <t>4922096328</t>
  </si>
  <si>
    <t>4922096207</t>
  </si>
  <si>
    <t>4922095266</t>
  </si>
  <si>
    <t>1965361</t>
  </si>
  <si>
    <t>4922095029</t>
  </si>
  <si>
    <t>4922095597</t>
  </si>
  <si>
    <t>4922095390</t>
  </si>
  <si>
    <t>4922096560</t>
  </si>
  <si>
    <t>4922096161</t>
  </si>
  <si>
    <t>4922095539</t>
  </si>
  <si>
    <t>4922094966</t>
  </si>
  <si>
    <t>1964994</t>
  </si>
  <si>
    <t>4922096115</t>
  </si>
  <si>
    <t>1963534</t>
  </si>
  <si>
    <t>4922096258</t>
  </si>
  <si>
    <t>4922095928</t>
  </si>
  <si>
    <t>4922096672</t>
  </si>
  <si>
    <t>4922096020</t>
  </si>
  <si>
    <t>4922095536</t>
  </si>
  <si>
    <t>4922095359</t>
  </si>
  <si>
    <t>4922096073</t>
  </si>
  <si>
    <t>1963658</t>
  </si>
  <si>
    <t>4922095978</t>
  </si>
  <si>
    <t>4922095735</t>
  </si>
  <si>
    <t>1964928</t>
  </si>
  <si>
    <t>4922095408</t>
  </si>
  <si>
    <t>1964551</t>
  </si>
  <si>
    <t>4922096352</t>
  </si>
  <si>
    <t>4922095822</t>
  </si>
  <si>
    <t>4922096339</t>
  </si>
  <si>
    <t>4922094968</t>
  </si>
  <si>
    <t>4922096249</t>
  </si>
  <si>
    <t>1965485</t>
  </si>
  <si>
    <t>4922096657</t>
  </si>
  <si>
    <t>4922095916</t>
  </si>
  <si>
    <t>4922095437</t>
  </si>
  <si>
    <t>4922096158</t>
  </si>
  <si>
    <t>4922095804</t>
  </si>
  <si>
    <t>4922095956</t>
  </si>
  <si>
    <t>4922096192</t>
  </si>
  <si>
    <t>4922095965</t>
  </si>
  <si>
    <t>4922096219</t>
  </si>
  <si>
    <t>4922095980</t>
  </si>
  <si>
    <t>4922095137</t>
  </si>
  <si>
    <t>4922095811</t>
  </si>
  <si>
    <t>4922095453</t>
  </si>
  <si>
    <t>4922095750</t>
  </si>
  <si>
    <t>4922095724</t>
  </si>
  <si>
    <t>4922096321</t>
  </si>
  <si>
    <t>4922096721</t>
  </si>
  <si>
    <t>4922095161</t>
  </si>
  <si>
    <t>4922095819</t>
  </si>
  <si>
    <t>1965840</t>
  </si>
  <si>
    <t>4922095599</t>
  </si>
  <si>
    <t>4922096355</t>
  </si>
  <si>
    <t>4922096285</t>
  </si>
  <si>
    <t>4922096075</t>
  </si>
  <si>
    <t>4922095921</t>
  </si>
  <si>
    <t>4922095825</t>
  </si>
  <si>
    <t>4922096125</t>
  </si>
  <si>
    <t>4922095123</t>
  </si>
  <si>
    <t>4922096660</t>
  </si>
  <si>
    <t>4922095417</t>
  </si>
  <si>
    <t>4922096237</t>
  </si>
  <si>
    <t>4922095704</t>
  </si>
  <si>
    <t>4922096242</t>
  </si>
  <si>
    <t>4922095642</t>
  </si>
  <si>
    <t>4922095592</t>
  </si>
  <si>
    <t>4922095971</t>
  </si>
  <si>
    <t>4922096670</t>
  </si>
  <si>
    <t>4922095121</t>
  </si>
  <si>
    <t>4922095833</t>
  </si>
  <si>
    <t>4922095840</t>
  </si>
  <si>
    <t>4922095861</t>
  </si>
  <si>
    <t>4922096077</t>
  </si>
  <si>
    <t>4922095767</t>
  </si>
  <si>
    <t>1965479</t>
  </si>
  <si>
    <t>4922096627</t>
  </si>
  <si>
    <t>4922095827</t>
  </si>
  <si>
    <t>4922096138</t>
  </si>
  <si>
    <t>4922095466</t>
  </si>
  <si>
    <t>1963867</t>
  </si>
  <si>
    <t>4922096353</t>
  </si>
  <si>
    <t>4922095304</t>
  </si>
  <si>
    <t>4922095656</t>
  </si>
  <si>
    <t>4922095968</t>
  </si>
  <si>
    <t>4922095185</t>
  </si>
  <si>
    <t>4922096209</t>
  </si>
  <si>
    <t>1964447</t>
  </si>
  <si>
    <t>4922095513</t>
  </si>
  <si>
    <t>1964879</t>
  </si>
  <si>
    <t>4922095844</t>
  </si>
  <si>
    <t>4922095583</t>
  </si>
  <si>
    <t>4922095222</t>
  </si>
  <si>
    <t>1964214</t>
  </si>
  <si>
    <t>4922095948</t>
  </si>
  <si>
    <t>1965624</t>
  </si>
  <si>
    <t>4922096655</t>
  </si>
  <si>
    <t>4922096381</t>
  </si>
  <si>
    <t>1965126</t>
  </si>
  <si>
    <t>4922096289</t>
  </si>
  <si>
    <t>4922096299</t>
  </si>
  <si>
    <t>1965709</t>
  </si>
  <si>
    <t>4922096656</t>
  </si>
  <si>
    <t>1965513</t>
  </si>
  <si>
    <t>4922095504</t>
  </si>
  <si>
    <t>1965520</t>
  </si>
  <si>
    <t>4922095531</t>
  </si>
  <si>
    <t>4922095933</t>
  </si>
  <si>
    <t>4922096279</t>
  </si>
  <si>
    <t>1965548</t>
  </si>
  <si>
    <t>4922096364</t>
  </si>
  <si>
    <t>1965549</t>
  </si>
  <si>
    <t>4922095963</t>
  </si>
  <si>
    <t>1965517</t>
  </si>
  <si>
    <t>4922095783</t>
  </si>
  <si>
    <t>4922095722</t>
  </si>
  <si>
    <t>1963671</t>
  </si>
  <si>
    <t>4922096058</t>
  </si>
  <si>
    <t>1957238</t>
  </si>
  <si>
    <t>4922095259</t>
  </si>
  <si>
    <t>1963224</t>
  </si>
  <si>
    <t>4922095713</t>
  </si>
  <si>
    <t>1963233</t>
  </si>
  <si>
    <t>4922096719</t>
  </si>
  <si>
    <t>4922095706</t>
  </si>
  <si>
    <t>1964307</t>
  </si>
  <si>
    <t>4922096123</t>
  </si>
  <si>
    <t>4922096107</t>
  </si>
  <si>
    <t>4922095310</t>
  </si>
  <si>
    <t>4922096056</t>
  </si>
  <si>
    <t>4922095128</t>
  </si>
  <si>
    <t>4922095618</t>
  </si>
  <si>
    <t>12/06/2026 - 14:33</t>
  </si>
  <si>
    <t>T26F0412</t>
  </si>
  <si>
    <t>LIB  IMPR CNPA FORN CAPC CPRE LOAT MOME*</t>
  </si>
  <si>
    <t>18:47</t>
  </si>
  <si>
    <t>08:55</t>
  </si>
  <si>
    <t>14:38</t>
  </si>
  <si>
    <t>20:34</t>
  </si>
  <si>
    <t>02:30</t>
  </si>
  <si>
    <t>08:26</t>
  </si>
  <si>
    <t>14:22</t>
  </si>
  <si>
    <t>20:18</t>
  </si>
  <si>
    <t>02:14</t>
  </si>
  <si>
    <t>08:10</t>
  </si>
  <si>
    <t>14:06</t>
  </si>
  <si>
    <t>20:02</t>
  </si>
  <si>
    <t>Nº  ORDEM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</si>
</sst>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4" formatCode="_-&quot;R$&quot;\ * #,##0.00_-;\-&quot;R$&quot;\ * #,##0.00_-;_-&quot;R$&quot;\ 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[$-F400]h:mm:ss\ AM/PM"/>
    <numFmt numFmtId="167" formatCode="#,##0.000"/>
    <numFmt numFmtId="168" formatCode="#,##0_ ;[Red]\-#,##0\ "/>
    <numFmt numFmtId="169" formatCode="_-* #,##0_-;\-* #,##0_-;_-* &quot;-&quot;??_-;_-@_-"/>
    <numFmt numFmtId="170" formatCode="hh:mm;@"/>
    <numFmt numFmtId="171" formatCode="h:mm;@"/>
    <numFmt numFmtId="172" formatCode="ddd"/>
    <numFmt numFmtId="173" formatCode="dd/mm/yyyy;@"/>
    <numFmt numFmtId="174" formatCode="_(* #,##0_);_(* \(#,##0\);_(* &quot;-&quot;??_);_(@_)"/>
  </numFmts>
  <fonts count="6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tySans"/>
      <family val="2"/>
    </font>
    <font>
      <b/>
      <sz val="11"/>
      <color theme="1"/>
      <name val="CotySans"/>
      <family val="2"/>
    </font>
    <font>
      <sz val="10"/>
      <color theme="1"/>
      <name val="CotySans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0"/>
      <name val="CotySans"/>
      <family val="2"/>
    </font>
    <font>
      <sz val="11"/>
      <name val="CotySans"/>
      <family val="2"/>
    </font>
    <font>
      <b/>
      <sz val="11"/>
      <name val="CotySans"/>
      <family val="2"/>
    </font>
    <font>
      <b/>
      <sz val="11"/>
      <color rgb="FFFF0000"/>
      <name val="CotySans"/>
      <family val="2"/>
    </font>
    <font>
      <sz val="10"/>
      <color indexed="8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theme="0"/>
      <name val="CotySans"/>
      <family val="2"/>
    </font>
    <font>
      <b/>
      <sz val="9"/>
      <color theme="0"/>
      <name val="CotySans"/>
      <family val="2"/>
    </font>
    <font>
      <sz val="9"/>
      <color theme="1"/>
      <name val="CotySans"/>
      <family val="2"/>
    </font>
    <font>
      <b/>
      <sz val="9"/>
      <color rgb="FFFFFFFF"/>
      <name val="CotySans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CotySans"/>
      <family val="2"/>
    </font>
    <font>
      <sz val="9"/>
      <name val="CotySans"/>
      <family val="2"/>
    </font>
    <font>
      <b/>
      <sz val="9"/>
      <color indexed="81"/>
      <name val="Segoe UI"/>
      <family val="2"/>
    </font>
    <font>
      <sz val="10"/>
      <name val="Arial"/>
      <family val="2"/>
    </font>
    <font>
      <sz val="10"/>
      <name val="CotySans"/>
      <family val="2"/>
    </font>
    <font>
      <sz val="10"/>
      <name val="Arial"/>
      <family val="2"/>
    </font>
    <font>
      <b/>
      <sz val="9"/>
      <color rgb="FF000000"/>
      <name val="CotySans"/>
      <family val="2"/>
    </font>
    <font>
      <sz val="10"/>
      <name val="Arial"/>
      <family val="2"/>
    </font>
    <font>
      <sz val="14"/>
      <color theme="1"/>
      <name val="CotySans"/>
      <family val="2"/>
    </font>
    <font>
      <sz val="14"/>
      <color theme="1"/>
      <name val="Calibri"/>
      <family val="2"/>
      <scheme val="minor"/>
    </font>
    <font>
      <b/>
      <sz val="14"/>
      <name val="CotySans"/>
      <family val="2"/>
    </font>
    <font>
      <b/>
      <sz val="14"/>
      <color rgb="FFFF0000"/>
      <name val="CotySans"/>
      <family val="2"/>
    </font>
    <font>
      <b/>
      <sz val="14"/>
      <color theme="1"/>
      <name val="CotySans"/>
      <family val="2"/>
    </font>
    <font>
      <sz val="14"/>
      <color theme="0"/>
      <name val="CotySans"/>
      <family val="2"/>
    </font>
    <font>
      <sz val="14"/>
      <name val="CotySans"/>
      <family val="2"/>
    </font>
    <font>
      <sz val="9"/>
      <color indexed="81"/>
      <name val="Segoe UI"/>
      <family val="2"/>
    </font>
    <font>
      <sz val="10"/>
      <name val="Arial"/>
      <family val="2"/>
    </font>
    <font>
      <b/>
      <sz val="14"/>
      <color rgb="FFFFFF00"/>
      <name val="CotySans"/>
      <family val="2"/>
    </font>
    <font>
      <sz val="10"/>
      <name val="Arial"/>
      <family val="2"/>
    </font>
    <font>
      <sz val="10"/>
      <name val="Arial"/>
      <family val="2"/>
    </font>
    <font>
      <b/>
      <sz val="9"/>
      <color theme="1"/>
      <name val="CotySans"/>
      <family val="2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0"/>
      <color rgb="FF006100"/>
      <name val="CotySans"/>
      <family val="2"/>
    </font>
    <font>
      <sz val="9"/>
      <color theme="1"/>
      <name val="Calibri"/>
      <family val="2"/>
      <scheme val="minor"/>
    </font>
    <font>
      <b/>
      <sz val="9"/>
      <color rgb="FFFF0000"/>
      <name val="CotySans"/>
      <family val="2"/>
    </font>
    <font>
      <sz val="10"/>
      <name val="Arial"/>
      <family val="2"/>
    </font>
    <font>
      <b/>
      <sz val="14"/>
      <color theme="4" tint="0.39997558519241921"/>
      <name val="CotySans"/>
      <family val="2"/>
    </font>
    <font>
      <sz val="11"/>
      <color theme="4" tint="0.3999755851924192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color rgb="FFEE0000"/>
      <name val="CotySans"/>
      <family val="2"/>
    </font>
    <font>
      <sz val="10"/>
      <name val="Arial"/>
      <family val="2"/>
    </font>
    <font>
      <sz val="10"/>
      <name val="Arial"/>
      <family val="2"/>
    </font>
    <font>
      <sz val="9"/>
      <color theme="0"/>
      <name val="CotySans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4"/>
      <color rgb="FFFF0000"/>
      <name val="CotySans"/>
      <family val="2"/>
    </font>
    <font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3.5"/>
      <color rgb="FF000080"/>
      <name val="Arial"/>
      <family val="2"/>
    </font>
    <font>
      <b/>
      <sz val="10"/>
      <color theme="1"/>
      <name val="CotySans"/>
      <family val="2"/>
    </font>
  </fonts>
  <fills count="4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theme="1"/>
      </left>
      <right/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/>
      <right style="medium">
        <color theme="1"/>
      </right>
      <top style="medium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</borders>
  <cellStyleXfs count="112">
    <xf numFmtId="0" fontId="0" fillId="0" borderId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2" fillId="0" borderId="0"/>
    <xf numFmtId="0" fontId="24" fillId="0" borderId="0"/>
    <xf numFmtId="9" fontId="1" fillId="0" borderId="0" applyFont="0" applyFill="0" applyBorder="0" applyAlignment="0" applyProtection="0"/>
    <xf numFmtId="0" fontId="2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164" fontId="1" fillId="0" borderId="0" applyFont="0" applyFill="0" applyBorder="0" applyAlignment="0" applyProtection="0"/>
    <xf numFmtId="0" fontId="35" fillId="0" borderId="0"/>
    <xf numFmtId="0" fontId="37" fillId="0" borderId="0"/>
    <xf numFmtId="0" fontId="38" fillId="0" borderId="0"/>
    <xf numFmtId="0" fontId="40" fillId="24" borderId="0" applyNumberFormat="0" applyBorder="0" applyAlignment="0" applyProtection="0"/>
    <xf numFmtId="0" fontId="41" fillId="0" borderId="0"/>
    <xf numFmtId="0" fontId="45" fillId="0" borderId="0"/>
    <xf numFmtId="0" fontId="48" fillId="0" borderId="0"/>
    <xf numFmtId="0" fontId="49" fillId="0" borderId="0"/>
    <xf numFmtId="0" fontId="50" fillId="0" borderId="0"/>
    <xf numFmtId="0" fontId="5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1" fillId="0" borderId="0"/>
    <xf numFmtId="0" fontId="52" fillId="0" borderId="0"/>
    <xf numFmtId="165" fontId="1" fillId="0" borderId="0" applyFont="0" applyFill="0" applyBorder="0" applyAlignment="0" applyProtection="0"/>
    <xf numFmtId="0" fontId="54" fillId="0" borderId="0"/>
    <xf numFmtId="0" fontId="55" fillId="0" borderId="0"/>
    <xf numFmtId="0" fontId="57" fillId="0" borderId="0"/>
    <xf numFmtId="0" fontId="62" fillId="0" borderId="0"/>
    <xf numFmtId="0" fontId="63" fillId="0" borderId="0"/>
    <xf numFmtId="44" fontId="1" fillId="0" borderId="0" applyFont="0" applyFill="0" applyBorder="0" applyAlignment="0" applyProtection="0"/>
  </cellStyleXfs>
  <cellXfs count="574">
    <xf numFmtId="0" fontId="0" fillId="0" borderId="0" xfId="0"/>
    <xf numFmtId="0" fontId="0" fillId="0" borderId="0" xfId="0" applyAlignment="1">
      <alignment vertical="top"/>
    </xf>
    <xf numFmtId="0" fontId="0" fillId="6" borderId="0" xfId="0" applyFill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 wrapText="1"/>
    </xf>
    <xf numFmtId="3" fontId="10" fillId="2" borderId="9" xfId="0" applyNumberFormat="1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/>
    </xf>
    <xf numFmtId="0" fontId="10" fillId="2" borderId="9" xfId="0" applyFont="1" applyFill="1" applyBorder="1" applyAlignment="1">
      <alignment horizontal="left" vertical="center" wrapText="1"/>
    </xf>
    <xf numFmtId="1" fontId="10" fillId="2" borderId="9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6" xfId="0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/>
    </xf>
    <xf numFmtId="3" fontId="3" fillId="2" borderId="9" xfId="0" applyNumberFormat="1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3" fontId="3" fillId="2" borderId="17" xfId="0" applyNumberFormat="1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/>
    <xf numFmtId="0" fontId="11" fillId="0" borderId="6" xfId="0" applyFont="1" applyBorder="1" applyAlignment="1">
      <alignment horizontal="left" vertical="center" wrapText="1"/>
    </xf>
    <xf numFmtId="14" fontId="0" fillId="5" borderId="0" xfId="0" applyNumberFormat="1" applyFill="1" applyAlignment="1">
      <alignment vertical="top"/>
    </xf>
    <xf numFmtId="20" fontId="0" fillId="0" borderId="0" xfId="0" applyNumberFormat="1"/>
    <xf numFmtId="170" fontId="2" fillId="0" borderId="0" xfId="0" applyNumberFormat="1" applyFont="1" applyAlignment="1">
      <alignment horizontal="left" vertical="center"/>
    </xf>
    <xf numFmtId="170" fontId="9" fillId="0" borderId="0" xfId="0" applyNumberFormat="1" applyFont="1" applyAlignment="1">
      <alignment horizontal="left" vertical="center"/>
    </xf>
    <xf numFmtId="0" fontId="0" fillId="0" borderId="0" xfId="0" applyAlignment="1">
      <alignment vertical="center"/>
    </xf>
    <xf numFmtId="14" fontId="4" fillId="8" borderId="10" xfId="0" applyNumberFormat="1" applyFont="1" applyFill="1" applyBorder="1"/>
    <xf numFmtId="171" fontId="4" fillId="8" borderId="10" xfId="0" applyNumberFormat="1" applyFont="1" applyFill="1" applyBorder="1"/>
    <xf numFmtId="0" fontId="16" fillId="0" borderId="0" xfId="0" applyFont="1"/>
    <xf numFmtId="3" fontId="0" fillId="0" borderId="0" xfId="0" applyNumberFormat="1"/>
    <xf numFmtId="0" fontId="4" fillId="0" borderId="0" xfId="0" applyFont="1"/>
    <xf numFmtId="0" fontId="15" fillId="16" borderId="0" xfId="0" applyFont="1" applyFill="1"/>
    <xf numFmtId="0" fontId="10" fillId="2" borderId="9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0" fillId="11" borderId="0" xfId="0" applyFill="1"/>
    <xf numFmtId="0" fontId="16" fillId="6" borderId="0" xfId="0" applyFont="1" applyFill="1"/>
    <xf numFmtId="172" fontId="16" fillId="0" borderId="0" xfId="0" applyNumberFormat="1" applyFont="1" applyAlignment="1">
      <alignment horizontal="center"/>
    </xf>
    <xf numFmtId="169" fontId="16" fillId="0" borderId="0" xfId="16" applyNumberFormat="1" applyFont="1"/>
    <xf numFmtId="0" fontId="16" fillId="15" borderId="0" xfId="0" applyFont="1" applyFill="1"/>
    <xf numFmtId="0" fontId="17" fillId="13" borderId="25" xfId="0" applyFont="1" applyFill="1" applyBorder="1" applyAlignment="1">
      <alignment horizontal="center"/>
    </xf>
    <xf numFmtId="16" fontId="17" fillId="13" borderId="25" xfId="0" applyNumberFormat="1" applyFont="1" applyFill="1" applyBorder="1" applyAlignment="1">
      <alignment horizontal="center"/>
    </xf>
    <xf numFmtId="169" fontId="16" fillId="0" borderId="25" xfId="16" applyNumberFormat="1" applyFont="1" applyBorder="1"/>
    <xf numFmtId="0" fontId="25" fillId="0" borderId="26" xfId="0" applyFont="1" applyBorder="1" applyAlignment="1">
      <alignment horizontal="left" vertical="center"/>
    </xf>
    <xf numFmtId="3" fontId="16" fillId="0" borderId="26" xfId="0" applyNumberFormat="1" applyFont="1" applyBorder="1"/>
    <xf numFmtId="169" fontId="17" fillId="13" borderId="26" xfId="16" applyNumberFormat="1" applyFont="1" applyFill="1" applyBorder="1" applyAlignment="1">
      <alignment horizontal="center"/>
    </xf>
    <xf numFmtId="0" fontId="25" fillId="0" borderId="27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3" fontId="17" fillId="13" borderId="25" xfId="0" applyNumberFormat="1" applyFont="1" applyFill="1" applyBorder="1" applyAlignment="1">
      <alignment horizontal="center"/>
    </xf>
    <xf numFmtId="9" fontId="17" fillId="13" borderId="26" xfId="41" applyFont="1" applyFill="1" applyBorder="1" applyAlignment="1">
      <alignment horizontal="center"/>
    </xf>
    <xf numFmtId="9" fontId="16" fillId="0" borderId="0" xfId="41" applyFont="1" applyAlignment="1">
      <alignment horizontal="center" vertical="center"/>
    </xf>
    <xf numFmtId="3" fontId="16" fillId="18" borderId="26" xfId="0" applyNumberFormat="1" applyFont="1" applyFill="1" applyBorder="1"/>
    <xf numFmtId="0" fontId="27" fillId="0" borderId="0" xfId="0" applyFont="1"/>
    <xf numFmtId="0" fontId="27" fillId="0" borderId="0" xfId="0" applyFont="1" applyAlignment="1">
      <alignment horizontal="left"/>
    </xf>
    <xf numFmtId="3" fontId="27" fillId="0" borderId="0" xfId="0" applyNumberFormat="1" applyFont="1" applyAlignment="1">
      <alignment horizontal="left"/>
    </xf>
    <xf numFmtId="169" fontId="30" fillId="7" borderId="0" xfId="16" applyNumberFormat="1" applyFont="1" applyFill="1" applyAlignment="1">
      <alignment horizontal="left"/>
    </xf>
    <xf numFmtId="169" fontId="27" fillId="0" borderId="0" xfId="0" applyNumberFormat="1" applyFont="1" applyAlignment="1">
      <alignment horizontal="left"/>
    </xf>
    <xf numFmtId="0" fontId="27" fillId="12" borderId="0" xfId="0" applyFont="1" applyFill="1" applyAlignment="1">
      <alignment horizontal="left" vertical="center"/>
    </xf>
    <xf numFmtId="0" fontId="32" fillId="3" borderId="1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3" fontId="30" fillId="0" borderId="0" xfId="0" applyNumberFormat="1" applyFont="1" applyAlignment="1">
      <alignment horizontal="left"/>
    </xf>
    <xf numFmtId="3" fontId="33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left" vertical="center"/>
    </xf>
    <xf numFmtId="0" fontId="28" fillId="10" borderId="0" xfId="0" applyFont="1" applyFill="1"/>
    <xf numFmtId="169" fontId="28" fillId="10" borderId="0" xfId="16" applyNumberFormat="1" applyFont="1" applyFill="1"/>
    <xf numFmtId="0" fontId="27" fillId="10" borderId="0" xfId="0" applyFont="1" applyFill="1" applyAlignment="1">
      <alignment horizontal="left"/>
    </xf>
    <xf numFmtId="14" fontId="27" fillId="10" borderId="0" xfId="0" applyNumberFormat="1" applyFont="1" applyFill="1" applyAlignment="1">
      <alignment horizontal="left"/>
    </xf>
    <xf numFmtId="0" fontId="27" fillId="0" borderId="0" xfId="0" applyFont="1" applyAlignment="1">
      <alignment horizontal="center" vertical="center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 applyAlignment="1">
      <alignment vertical="center"/>
    </xf>
    <xf numFmtId="49" fontId="31" fillId="2" borderId="2" xfId="0" applyNumberFormat="1" applyFont="1" applyFill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9" xfId="0" applyFont="1" applyBorder="1" applyAlignment="1">
      <alignment horizontal="left" vertical="center"/>
    </xf>
    <xf numFmtId="0" fontId="31" fillId="0" borderId="2" xfId="0" applyFont="1" applyBorder="1" applyAlignment="1">
      <alignment horizontal="left" vertical="center"/>
    </xf>
    <xf numFmtId="0" fontId="31" fillId="0" borderId="2" xfId="0" applyFont="1" applyBorder="1" applyAlignment="1">
      <alignment horizontal="center" vertical="center" wrapText="1"/>
    </xf>
    <xf numFmtId="0" fontId="31" fillId="10" borderId="2" xfId="0" applyFont="1" applyFill="1" applyBorder="1" applyAlignment="1">
      <alignment horizontal="center" vertical="center"/>
    </xf>
    <xf numFmtId="0" fontId="31" fillId="2" borderId="9" xfId="0" applyFont="1" applyFill="1" applyBorder="1" applyAlignment="1">
      <alignment horizontal="left" vertical="center"/>
    </xf>
    <xf numFmtId="0" fontId="30" fillId="6" borderId="0" xfId="0" applyFont="1" applyFill="1" applyAlignment="1">
      <alignment horizontal="left" vertical="center"/>
    </xf>
    <xf numFmtId="0" fontId="31" fillId="10" borderId="3" xfId="0" applyFont="1" applyFill="1" applyBorder="1" applyAlignment="1">
      <alignment horizontal="center" vertical="center"/>
    </xf>
    <xf numFmtId="0" fontId="31" fillId="2" borderId="4" xfId="0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 vertical="center"/>
    </xf>
    <xf numFmtId="0" fontId="31" fillId="2" borderId="4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28" fillId="19" borderId="0" xfId="0" applyFont="1" applyFill="1"/>
    <xf numFmtId="0" fontId="27" fillId="19" borderId="0" xfId="0" applyFont="1" applyFill="1" applyAlignment="1">
      <alignment horizontal="left"/>
    </xf>
    <xf numFmtId="49" fontId="31" fillId="2" borderId="16" xfId="0" applyNumberFormat="1" applyFont="1" applyFill="1" applyBorder="1" applyAlignment="1">
      <alignment horizontal="center" vertical="center" wrapText="1"/>
    </xf>
    <xf numFmtId="0" fontId="31" fillId="0" borderId="17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 wrapText="1"/>
    </xf>
    <xf numFmtId="0" fontId="31" fillId="10" borderId="17" xfId="0" applyFont="1" applyFill="1" applyBorder="1" applyAlignment="1">
      <alignment horizontal="center" vertical="center"/>
    </xf>
    <xf numFmtId="0" fontId="31" fillId="2" borderId="18" xfId="0" applyFont="1" applyFill="1" applyBorder="1" applyAlignment="1">
      <alignment horizontal="center" vertical="center"/>
    </xf>
    <xf numFmtId="14" fontId="31" fillId="11" borderId="9" xfId="0" applyNumberFormat="1" applyFont="1" applyFill="1" applyBorder="1" applyAlignment="1">
      <alignment vertical="center"/>
    </xf>
    <xf numFmtId="16" fontId="33" fillId="11" borderId="8" xfId="0" applyNumberFormat="1" applyFont="1" applyFill="1" applyBorder="1" applyAlignment="1">
      <alignment vertical="center"/>
    </xf>
    <xf numFmtId="0" fontId="30" fillId="0" borderId="6" xfId="0" applyFont="1" applyBorder="1" applyAlignment="1">
      <alignment horizontal="left" vertical="center" wrapText="1"/>
    </xf>
    <xf numFmtId="14" fontId="31" fillId="11" borderId="17" xfId="0" applyNumberFormat="1" applyFont="1" applyFill="1" applyBorder="1" applyAlignment="1">
      <alignment horizontal="center" vertical="center"/>
    </xf>
    <xf numFmtId="0" fontId="31" fillId="11" borderId="9" xfId="0" applyFont="1" applyFill="1" applyBorder="1" applyAlignment="1">
      <alignment horizontal="center" vertical="center"/>
    </xf>
    <xf numFmtId="0" fontId="31" fillId="11" borderId="9" xfId="0" applyFont="1" applyFill="1" applyBorder="1" applyAlignment="1">
      <alignment vertical="center"/>
    </xf>
    <xf numFmtId="14" fontId="27" fillId="0" borderId="0" xfId="0" applyNumberFormat="1" applyFont="1" applyAlignment="1">
      <alignment horizontal="center" vertical="center"/>
    </xf>
    <xf numFmtId="0" fontId="29" fillId="11" borderId="11" xfId="0" applyFont="1" applyFill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3" fontId="27" fillId="0" borderId="8" xfId="0" applyNumberFormat="1" applyFont="1" applyBorder="1" applyAlignment="1">
      <alignment horizontal="center" vertical="center"/>
    </xf>
    <xf numFmtId="0" fontId="27" fillId="0" borderId="8" xfId="0" applyFont="1" applyBorder="1" applyAlignment="1">
      <alignment horizontal="left" vertical="center"/>
    </xf>
    <xf numFmtId="14" fontId="27" fillId="0" borderId="8" xfId="0" applyNumberFormat="1" applyFont="1" applyBorder="1" applyAlignment="1">
      <alignment horizontal="center" vertical="center"/>
    </xf>
    <xf numFmtId="0" fontId="29" fillId="11" borderId="8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vertical="center"/>
    </xf>
    <xf numFmtId="0" fontId="33" fillId="0" borderId="7" xfId="0" applyFont="1" applyBorder="1" applyAlignment="1">
      <alignment horizontal="center" vertical="center"/>
    </xf>
    <xf numFmtId="3" fontId="33" fillId="0" borderId="8" xfId="0" applyNumberFormat="1" applyFont="1" applyBorder="1" applyAlignment="1">
      <alignment horizontal="center" vertical="center"/>
    </xf>
    <xf numFmtId="14" fontId="33" fillId="0" borderId="8" xfId="0" applyNumberFormat="1" applyFont="1" applyBorder="1" applyAlignment="1">
      <alignment horizontal="center" vertical="center"/>
    </xf>
    <xf numFmtId="14" fontId="29" fillId="12" borderId="8" xfId="0" applyNumberFormat="1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3" fontId="33" fillId="0" borderId="14" xfId="0" applyNumberFormat="1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4" xfId="0" applyFont="1" applyBorder="1" applyAlignment="1">
      <alignment horizontal="left" vertical="center"/>
    </xf>
    <xf numFmtId="14" fontId="33" fillId="0" borderId="14" xfId="0" applyNumberFormat="1" applyFont="1" applyBorder="1" applyAlignment="1">
      <alignment horizontal="center" vertical="center"/>
    </xf>
    <xf numFmtId="14" fontId="29" fillId="12" borderId="14" xfId="0" applyNumberFormat="1" applyFont="1" applyFill="1" applyBorder="1" applyAlignment="1">
      <alignment horizontal="center" vertical="center"/>
    </xf>
    <xf numFmtId="0" fontId="29" fillId="11" borderId="14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27" fillId="2" borderId="6" xfId="0" applyFont="1" applyFill="1" applyBorder="1" applyAlignment="1">
      <alignment horizontal="left" vertical="center"/>
    </xf>
    <xf numFmtId="14" fontId="27" fillId="0" borderId="14" xfId="0" applyNumberFormat="1" applyFont="1" applyBorder="1" applyAlignment="1">
      <alignment horizontal="center" vertical="center"/>
    </xf>
    <xf numFmtId="0" fontId="27" fillId="11" borderId="14" xfId="0" applyFont="1" applyFill="1" applyBorder="1" applyAlignment="1">
      <alignment vertical="center"/>
    </xf>
    <xf numFmtId="0" fontId="27" fillId="2" borderId="15" xfId="0" applyFont="1" applyFill="1" applyBorder="1" applyAlignment="1">
      <alignment horizontal="left" vertical="center"/>
    </xf>
    <xf numFmtId="0" fontId="33" fillId="0" borderId="14" xfId="0" applyFont="1" applyBorder="1" applyAlignment="1">
      <alignment horizontal="left" vertical="center"/>
    </xf>
    <xf numFmtId="0" fontId="31" fillId="11" borderId="2" xfId="0" applyFont="1" applyFill="1" applyBorder="1" applyAlignment="1">
      <alignment horizontal="left" vertical="center"/>
    </xf>
    <xf numFmtId="0" fontId="0" fillId="11" borderId="0" xfId="0" applyFill="1" applyAlignment="1">
      <alignment vertical="center"/>
    </xf>
    <xf numFmtId="3" fontId="27" fillId="10" borderId="0" xfId="0" applyNumberFormat="1" applyFont="1" applyFill="1" applyAlignment="1">
      <alignment horizontal="left"/>
    </xf>
    <xf numFmtId="0" fontId="27" fillId="0" borderId="13" xfId="0" applyFont="1" applyBorder="1" applyAlignment="1">
      <alignment horizontal="center" vertical="center"/>
    </xf>
    <xf numFmtId="0" fontId="31" fillId="12" borderId="17" xfId="0" applyFont="1" applyFill="1" applyBorder="1" applyAlignment="1">
      <alignment horizontal="center" vertical="center"/>
    </xf>
    <xf numFmtId="0" fontId="14" fillId="20" borderId="3" xfId="0" applyFont="1" applyFill="1" applyBorder="1" applyAlignment="1">
      <alignment horizontal="centerContinuous"/>
    </xf>
    <xf numFmtId="0" fontId="14" fillId="20" borderId="2" xfId="0" applyFont="1" applyFill="1" applyBorder="1" applyAlignment="1">
      <alignment horizontal="centerContinuous"/>
    </xf>
    <xf numFmtId="0" fontId="14" fillId="20" borderId="4" xfId="0" applyFont="1" applyFill="1" applyBorder="1" applyAlignment="1">
      <alignment horizontal="centerContinuous"/>
    </xf>
    <xf numFmtId="14" fontId="29" fillId="2" borderId="15" xfId="0" applyNumberFormat="1" applyFont="1" applyFill="1" applyBorder="1" applyAlignment="1">
      <alignment horizontal="center" vertical="center"/>
    </xf>
    <xf numFmtId="0" fontId="14" fillId="20" borderId="2" xfId="0" applyFont="1" applyFill="1" applyBorder="1" applyAlignment="1">
      <alignment horizontal="centerContinuous" vertical="center"/>
    </xf>
    <xf numFmtId="0" fontId="14" fillId="20" borderId="3" xfId="0" applyFont="1" applyFill="1" applyBorder="1" applyAlignment="1">
      <alignment horizontal="centerContinuous" vertical="center"/>
    </xf>
    <xf numFmtId="0" fontId="14" fillId="20" borderId="4" xfId="0" applyFont="1" applyFill="1" applyBorder="1" applyAlignment="1">
      <alignment horizontal="centerContinuous" vertical="center"/>
    </xf>
    <xf numFmtId="0" fontId="20" fillId="14" borderId="14" xfId="0" applyFont="1" applyFill="1" applyBorder="1" applyAlignment="1">
      <alignment horizontal="center"/>
    </xf>
    <xf numFmtId="0" fontId="20" fillId="14" borderId="14" xfId="0" applyFont="1" applyFill="1" applyBorder="1" applyAlignment="1">
      <alignment horizontal="left"/>
    </xf>
    <xf numFmtId="0" fontId="20" fillId="21" borderId="14" xfId="0" applyFont="1" applyFill="1" applyBorder="1" applyAlignment="1">
      <alignment horizontal="center"/>
    </xf>
    <xf numFmtId="0" fontId="20" fillId="21" borderId="14" xfId="0" applyFont="1" applyFill="1" applyBorder="1" applyAlignment="1">
      <alignment horizontal="left"/>
    </xf>
    <xf numFmtId="1" fontId="27" fillId="21" borderId="0" xfId="0" applyNumberFormat="1" applyFont="1" applyFill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14" fontId="27" fillId="0" borderId="0" xfId="0" applyNumberFormat="1" applyFont="1" applyAlignment="1">
      <alignment horizontal="left" vertical="center"/>
    </xf>
    <xf numFmtId="14" fontId="10" fillId="0" borderId="15" xfId="0" applyNumberFormat="1" applyFont="1" applyBorder="1" applyAlignment="1">
      <alignment horizontal="center"/>
    </xf>
    <xf numFmtId="0" fontId="4" fillId="8" borderId="10" xfId="0" applyFont="1" applyFill="1" applyBorder="1" applyAlignment="1">
      <alignment horizontal="left"/>
    </xf>
    <xf numFmtId="170" fontId="4" fillId="8" borderId="10" xfId="0" applyNumberFormat="1" applyFont="1" applyFill="1" applyBorder="1"/>
    <xf numFmtId="169" fontId="17" fillId="22" borderId="26" xfId="16" applyNumberFormat="1" applyFont="1" applyFill="1" applyBorder="1" applyAlignment="1">
      <alignment horizontal="center"/>
    </xf>
    <xf numFmtId="0" fontId="33" fillId="0" borderId="0" xfId="0" applyFont="1" applyAlignment="1">
      <alignment horizontal="center" vertical="center"/>
    </xf>
    <xf numFmtId="169" fontId="39" fillId="6" borderId="0" xfId="16" applyNumberFormat="1" applyFont="1" applyFill="1" applyAlignment="1">
      <alignment horizontal="center" vertical="center"/>
    </xf>
    <xf numFmtId="0" fontId="15" fillId="17" borderId="0" xfId="0" applyFont="1" applyFill="1"/>
    <xf numFmtId="3" fontId="27" fillId="0" borderId="14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6" fillId="4" borderId="0" xfId="0" applyFont="1" applyFill="1"/>
    <xf numFmtId="9" fontId="42" fillId="24" borderId="26" xfId="50" applyNumberFormat="1" applyFont="1" applyBorder="1"/>
    <xf numFmtId="0" fontId="23" fillId="5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3" fillId="5" borderId="29" xfId="0" applyFont="1" applyFill="1" applyBorder="1" applyAlignment="1">
      <alignment horizontal="center" vertical="center"/>
    </xf>
    <xf numFmtId="0" fontId="23" fillId="5" borderId="29" xfId="0" applyFont="1" applyFill="1" applyBorder="1" applyAlignment="1">
      <alignment horizontal="left" vertical="center"/>
    </xf>
    <xf numFmtId="0" fontId="23" fillId="25" borderId="29" xfId="0" applyFont="1" applyFill="1" applyBorder="1" applyAlignment="1">
      <alignment horizontal="center" vertical="center"/>
    </xf>
    <xf numFmtId="0" fontId="23" fillId="17" borderId="29" xfId="0" applyFont="1" applyFill="1" applyBorder="1" applyAlignment="1">
      <alignment horizontal="center" vertical="center"/>
    </xf>
    <xf numFmtId="0" fontId="23" fillId="23" borderId="2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23" fillId="0" borderId="0" xfId="0" applyFont="1" applyAlignment="1">
      <alignment vertical="top"/>
    </xf>
    <xf numFmtId="0" fontId="4" fillId="0" borderId="0" xfId="0" quotePrefix="1" applyFont="1"/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23" fillId="8" borderId="0" xfId="0" applyFont="1" applyFill="1" applyAlignment="1">
      <alignment vertical="top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169" fontId="27" fillId="10" borderId="0" xfId="0" applyNumberFormat="1" applyFont="1" applyFill="1" applyAlignment="1">
      <alignment horizontal="left"/>
    </xf>
    <xf numFmtId="0" fontId="30" fillId="6" borderId="0" xfId="0" applyFont="1" applyFill="1" applyAlignment="1">
      <alignment horizontal="left" vertical="center" wrapText="1"/>
    </xf>
    <xf numFmtId="0" fontId="43" fillId="0" borderId="0" xfId="0" applyFont="1"/>
    <xf numFmtId="0" fontId="44" fillId="6" borderId="0" xfId="0" applyFont="1" applyFill="1" applyAlignment="1">
      <alignment horizontal="left" vertical="center"/>
    </xf>
    <xf numFmtId="0" fontId="44" fillId="6" borderId="0" xfId="0" applyFont="1" applyFill="1" applyAlignment="1">
      <alignment horizontal="left" vertical="center" wrapText="1"/>
    </xf>
    <xf numFmtId="0" fontId="43" fillId="10" borderId="0" xfId="0" applyFont="1" applyFill="1"/>
    <xf numFmtId="1" fontId="43" fillId="10" borderId="0" xfId="0" applyNumberFormat="1" applyFont="1" applyFill="1"/>
    <xf numFmtId="0" fontId="0" fillId="5" borderId="10" xfId="0" applyFill="1" applyBorder="1" applyAlignment="1">
      <alignment vertical="top"/>
    </xf>
    <xf numFmtId="3" fontId="33" fillId="10" borderId="0" xfId="0" applyNumberFormat="1" applyFont="1" applyFill="1" applyAlignment="1">
      <alignment horizontal="center" vertical="center"/>
    </xf>
    <xf numFmtId="169" fontId="30" fillId="6" borderId="0" xfId="0" applyNumberFormat="1" applyFont="1" applyFill="1" applyAlignment="1">
      <alignment horizontal="left" vertical="center"/>
    </xf>
    <xf numFmtId="9" fontId="17" fillId="13" borderId="25" xfId="41" applyFont="1" applyFill="1" applyBorder="1" applyAlignment="1">
      <alignment horizontal="center"/>
    </xf>
    <xf numFmtId="16" fontId="33" fillId="11" borderId="14" xfId="0" applyNumberFormat="1" applyFont="1" applyFill="1" applyBorder="1" applyAlignment="1">
      <alignment horizontal="left" vertical="center"/>
    </xf>
    <xf numFmtId="0" fontId="18" fillId="6" borderId="14" xfId="0" applyFont="1" applyFill="1" applyBorder="1" applyAlignment="1">
      <alignment horizontal="centerContinuous" vertical="center"/>
    </xf>
    <xf numFmtId="38" fontId="10" fillId="6" borderId="14" xfId="0" applyNumberFormat="1" applyFont="1" applyFill="1" applyBorder="1" applyAlignment="1">
      <alignment horizontal="centerContinuous" vertical="center"/>
    </xf>
    <xf numFmtId="0" fontId="10" fillId="6" borderId="13" xfId="0" applyFont="1" applyFill="1" applyBorder="1" applyAlignment="1">
      <alignment horizontal="centerContinuous" vertical="center"/>
    </xf>
    <xf numFmtId="0" fontId="10" fillId="6" borderId="14" xfId="0" applyFont="1" applyFill="1" applyBorder="1" applyAlignment="1">
      <alignment horizontal="centerContinuous" vertical="center"/>
    </xf>
    <xf numFmtId="168" fontId="3" fillId="6" borderId="14" xfId="0" applyNumberFormat="1" applyFont="1" applyFill="1" applyBorder="1" applyAlignment="1">
      <alignment horizontal="centerContinuous" vertical="center"/>
    </xf>
    <xf numFmtId="16" fontId="15" fillId="28" borderId="25" xfId="0" applyNumberFormat="1" applyFont="1" applyFill="1" applyBorder="1" applyAlignment="1">
      <alignment horizontal="center"/>
    </xf>
    <xf numFmtId="3" fontId="17" fillId="28" borderId="25" xfId="0" applyNumberFormat="1" applyFont="1" applyFill="1" applyBorder="1" applyAlignment="1">
      <alignment horizontal="center"/>
    </xf>
    <xf numFmtId="169" fontId="17" fillId="28" borderId="26" xfId="16" applyNumberFormat="1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Continuous" vertical="center" wrapText="1"/>
    </xf>
    <xf numFmtId="49" fontId="31" fillId="2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0" fillId="0" borderId="6" xfId="0" applyFont="1" applyBorder="1" applyAlignment="1">
      <alignment horizontal="left" vertical="center"/>
    </xf>
    <xf numFmtId="0" fontId="46" fillId="20" borderId="3" xfId="0" applyFont="1" applyFill="1" applyBorder="1" applyAlignment="1">
      <alignment horizontal="centerContinuous" vertical="center"/>
    </xf>
    <xf numFmtId="0" fontId="46" fillId="29" borderId="2" xfId="0" applyFont="1" applyFill="1" applyBorder="1" applyAlignment="1">
      <alignment horizontal="center" vertical="center" wrapText="1"/>
    </xf>
    <xf numFmtId="14" fontId="46" fillId="29" borderId="14" xfId="0" applyNumberFormat="1" applyFont="1" applyFill="1" applyBorder="1" applyAlignment="1">
      <alignment horizontal="center" vertical="center"/>
    </xf>
    <xf numFmtId="0" fontId="46" fillId="29" borderId="8" xfId="0" applyFont="1" applyFill="1" applyBorder="1" applyAlignment="1">
      <alignment horizontal="center" vertical="center"/>
    </xf>
    <xf numFmtId="0" fontId="47" fillId="29" borderId="0" xfId="0" applyFont="1" applyFill="1" applyAlignment="1">
      <alignment vertical="center"/>
    </xf>
    <xf numFmtId="14" fontId="46" fillId="29" borderId="8" xfId="0" applyNumberFormat="1" applyFont="1" applyFill="1" applyBorder="1" applyAlignment="1">
      <alignment horizontal="center" vertical="center"/>
    </xf>
    <xf numFmtId="0" fontId="46" fillId="29" borderId="9" xfId="0" applyFont="1" applyFill="1" applyBorder="1" applyAlignment="1">
      <alignment horizontal="center" vertical="center"/>
    </xf>
    <xf numFmtId="0" fontId="46" fillId="29" borderId="3" xfId="0" applyFont="1" applyFill="1" applyBorder="1" applyAlignment="1">
      <alignment horizontal="center" vertical="center"/>
    </xf>
    <xf numFmtId="0" fontId="47" fillId="0" borderId="0" xfId="0" applyFont="1"/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49" fontId="16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  <xf numFmtId="0" fontId="16" fillId="21" borderId="0" xfId="0" applyFont="1" applyFill="1" applyAlignment="1">
      <alignment horizontal="center" vertical="center"/>
    </xf>
    <xf numFmtId="0" fontId="16" fillId="21" borderId="0" xfId="0" applyFont="1" applyFill="1"/>
    <xf numFmtId="0" fontId="13" fillId="6" borderId="0" xfId="0" applyFont="1" applyFill="1" applyAlignment="1">
      <alignment horizontal="center" vertical="center"/>
    </xf>
    <xf numFmtId="14" fontId="13" fillId="6" borderId="0" xfId="0" applyNumberFormat="1" applyFont="1" applyFill="1" applyAlignment="1">
      <alignment horizontal="center" vertical="center"/>
    </xf>
    <xf numFmtId="173" fontId="2" fillId="0" borderId="0" xfId="0" applyNumberFormat="1" applyFont="1" applyAlignment="1">
      <alignment horizontal="center" vertical="center"/>
    </xf>
    <xf numFmtId="173" fontId="14" fillId="20" borderId="3" xfId="0" applyNumberFormat="1" applyFont="1" applyFill="1" applyBorder="1" applyAlignment="1">
      <alignment horizontal="centerContinuous"/>
    </xf>
    <xf numFmtId="173" fontId="10" fillId="2" borderId="9" xfId="0" applyNumberFormat="1" applyFont="1" applyFill="1" applyBorder="1" applyAlignment="1">
      <alignment horizontal="center" vertical="center" wrapText="1"/>
    </xf>
    <xf numFmtId="173" fontId="9" fillId="0" borderId="8" xfId="0" applyNumberFormat="1" applyFont="1" applyBorder="1" applyAlignment="1">
      <alignment horizontal="center" vertical="center"/>
    </xf>
    <xf numFmtId="173" fontId="3" fillId="2" borderId="9" xfId="0" applyNumberFormat="1" applyFont="1" applyFill="1" applyBorder="1" applyAlignment="1">
      <alignment horizontal="center" vertical="center" wrapText="1"/>
    </xf>
    <xf numFmtId="173" fontId="11" fillId="6" borderId="14" xfId="0" applyNumberFormat="1" applyFont="1" applyFill="1" applyBorder="1" applyAlignment="1">
      <alignment horizontal="centerContinuous" vertical="center" wrapText="1"/>
    </xf>
    <xf numFmtId="173" fontId="0" fillId="0" borderId="0" xfId="0" applyNumberFormat="1"/>
    <xf numFmtId="14" fontId="46" fillId="20" borderId="3" xfId="0" applyNumberFormat="1" applyFont="1" applyFill="1" applyBorder="1" applyAlignment="1">
      <alignment horizontal="centerContinuous" vertical="center"/>
    </xf>
    <xf numFmtId="14" fontId="46" fillId="29" borderId="2" xfId="0" applyNumberFormat="1" applyFont="1" applyFill="1" applyBorder="1" applyAlignment="1">
      <alignment horizontal="center" vertical="center" wrapText="1"/>
    </xf>
    <xf numFmtId="14" fontId="47" fillId="29" borderId="0" xfId="0" applyNumberFormat="1" applyFont="1" applyFill="1" applyAlignment="1">
      <alignment vertical="center"/>
    </xf>
    <xf numFmtId="14" fontId="46" fillId="29" borderId="9" xfId="0" applyNumberFormat="1" applyFont="1" applyFill="1" applyBorder="1" applyAlignment="1">
      <alignment horizontal="center" vertical="center"/>
    </xf>
    <xf numFmtId="14" fontId="46" fillId="29" borderId="3" xfId="0" applyNumberFormat="1" applyFont="1" applyFill="1" applyBorder="1" applyAlignment="1">
      <alignment horizontal="center" vertical="center"/>
    </xf>
    <xf numFmtId="14" fontId="47" fillId="0" borderId="0" xfId="0" applyNumberFormat="1" applyFont="1"/>
    <xf numFmtId="168" fontId="10" fillId="6" borderId="14" xfId="0" applyNumberFormat="1" applyFont="1" applyFill="1" applyBorder="1" applyAlignment="1">
      <alignment horizontal="centerContinuous" vertical="center"/>
    </xf>
    <xf numFmtId="0" fontId="19" fillId="30" borderId="0" xfId="0" applyFont="1" applyFill="1"/>
    <xf numFmtId="0" fontId="19" fillId="30" borderId="0" xfId="0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0" fontId="53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173" fontId="2" fillId="0" borderId="8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vertical="center"/>
    </xf>
    <xf numFmtId="14" fontId="2" fillId="0" borderId="8" xfId="0" applyNumberFormat="1" applyFont="1" applyBorder="1" applyAlignment="1">
      <alignment vertical="center"/>
    </xf>
    <xf numFmtId="0" fontId="0" fillId="2" borderId="0" xfId="0" applyFill="1"/>
    <xf numFmtId="16" fontId="17" fillId="13" borderId="0" xfId="0" applyNumberFormat="1" applyFont="1" applyFill="1" applyAlignment="1">
      <alignment horizontal="center"/>
    </xf>
    <xf numFmtId="0" fontId="31" fillId="11" borderId="2" xfId="0" applyFont="1" applyFill="1" applyBorder="1" applyAlignment="1">
      <alignment horizontal="center" vertical="center"/>
    </xf>
    <xf numFmtId="0" fontId="31" fillId="11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1" fillId="0" borderId="17" xfId="0" applyFont="1" applyBorder="1" applyAlignment="1">
      <alignment horizontal="left" vertical="center"/>
    </xf>
    <xf numFmtId="0" fontId="14" fillId="20" borderId="32" xfId="0" applyFont="1" applyFill="1" applyBorder="1" applyAlignment="1">
      <alignment horizontal="centerContinuous" vertical="center"/>
    </xf>
    <xf numFmtId="0" fontId="14" fillId="20" borderId="33" xfId="0" applyFont="1" applyFill="1" applyBorder="1" applyAlignment="1">
      <alignment horizontal="centerContinuous" vertical="center"/>
    </xf>
    <xf numFmtId="0" fontId="46" fillId="20" borderId="33" xfId="0" applyFont="1" applyFill="1" applyBorder="1" applyAlignment="1">
      <alignment horizontal="centerContinuous" vertical="center"/>
    </xf>
    <xf numFmtId="14" fontId="46" fillId="20" borderId="33" xfId="0" applyNumberFormat="1" applyFont="1" applyFill="1" applyBorder="1" applyAlignment="1">
      <alignment horizontal="centerContinuous" vertical="center"/>
    </xf>
    <xf numFmtId="0" fontId="14" fillId="20" borderId="34" xfId="0" applyFont="1" applyFill="1" applyBorder="1" applyAlignment="1">
      <alignment horizontal="centerContinuous" vertical="center"/>
    </xf>
    <xf numFmtId="49" fontId="31" fillId="2" borderId="36" xfId="0" applyNumberFormat="1" applyFont="1" applyFill="1" applyBorder="1" applyAlignment="1">
      <alignment horizontal="center" vertical="center"/>
    </xf>
    <xf numFmtId="0" fontId="31" fillId="2" borderId="35" xfId="0" applyFont="1" applyFill="1" applyBorder="1" applyAlignment="1">
      <alignment horizontal="left" vertical="center"/>
    </xf>
    <xf numFmtId="14" fontId="27" fillId="0" borderId="37" xfId="0" applyNumberFormat="1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6" fillId="29" borderId="31" xfId="0" applyFont="1" applyFill="1" applyBorder="1" applyAlignment="1">
      <alignment horizontal="center" vertical="center"/>
    </xf>
    <xf numFmtId="0" fontId="46" fillId="29" borderId="30" xfId="0" applyFont="1" applyFill="1" applyBorder="1" applyAlignment="1">
      <alignment horizontal="center" vertical="center"/>
    </xf>
    <xf numFmtId="0" fontId="14" fillId="20" borderId="22" xfId="0" applyFont="1" applyFill="1" applyBorder="1" applyAlignment="1">
      <alignment horizontal="centerContinuous" vertical="center"/>
    </xf>
    <xf numFmtId="0" fontId="14" fillId="20" borderId="28" xfId="0" applyFont="1" applyFill="1" applyBorder="1" applyAlignment="1">
      <alignment horizontal="centerContinuous" vertical="center"/>
    </xf>
    <xf numFmtId="0" fontId="46" fillId="20" borderId="22" xfId="0" applyFont="1" applyFill="1" applyBorder="1" applyAlignment="1">
      <alignment horizontal="centerContinuous" vertical="center"/>
    </xf>
    <xf numFmtId="14" fontId="46" fillId="20" borderId="22" xfId="0" applyNumberFormat="1" applyFont="1" applyFill="1" applyBorder="1" applyAlignment="1">
      <alignment horizontal="centerContinuous" vertical="center"/>
    </xf>
    <xf numFmtId="0" fontId="14" fillId="20" borderId="38" xfId="0" applyFont="1" applyFill="1" applyBorder="1" applyAlignment="1">
      <alignment horizontal="centerContinuous" vertical="center"/>
    </xf>
    <xf numFmtId="14" fontId="31" fillId="10" borderId="19" xfId="0" applyNumberFormat="1" applyFont="1" applyFill="1" applyBorder="1" applyAlignment="1">
      <alignment horizontal="center" vertical="center"/>
    </xf>
    <xf numFmtId="14" fontId="31" fillId="10" borderId="8" xfId="0" applyNumberFormat="1" applyFont="1" applyFill="1" applyBorder="1" applyAlignment="1">
      <alignment horizontal="center" vertical="center"/>
    </xf>
    <xf numFmtId="3" fontId="17" fillId="28" borderId="26" xfId="0" applyNumberFormat="1" applyFont="1" applyFill="1" applyBorder="1" applyAlignment="1">
      <alignment horizontal="center"/>
    </xf>
    <xf numFmtId="14" fontId="31" fillId="10" borderId="14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47" fillId="2" borderId="0" xfId="0" applyFont="1" applyFill="1" applyAlignment="1">
      <alignment vertical="center"/>
    </xf>
    <xf numFmtId="14" fontId="47" fillId="2" borderId="0" xfId="0" applyNumberFormat="1" applyFont="1" applyFill="1" applyAlignment="1">
      <alignment vertical="center"/>
    </xf>
    <xf numFmtId="0" fontId="19" fillId="26" borderId="39" xfId="0" applyFont="1" applyFill="1" applyBorder="1" applyAlignment="1">
      <alignment vertical="center"/>
    </xf>
    <xf numFmtId="0" fontId="46" fillId="29" borderId="14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3" fontId="2" fillId="0" borderId="14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vertical="center" wrapText="1"/>
    </xf>
    <xf numFmtId="3" fontId="16" fillId="0" borderId="0" xfId="0" applyNumberFormat="1" applyFont="1"/>
    <xf numFmtId="0" fontId="19" fillId="31" borderId="39" xfId="0" applyFont="1" applyFill="1" applyBorder="1" applyAlignment="1">
      <alignment vertical="center"/>
    </xf>
    <xf numFmtId="0" fontId="23" fillId="32" borderId="0" xfId="0" applyFont="1" applyFill="1" applyAlignment="1">
      <alignment vertical="top"/>
    </xf>
    <xf numFmtId="0" fontId="23" fillId="11" borderId="0" xfId="0" applyFont="1" applyFill="1" applyAlignment="1">
      <alignment vertical="top"/>
    </xf>
    <xf numFmtId="0" fontId="0" fillId="23" borderId="0" xfId="0" applyFill="1"/>
    <xf numFmtId="0" fontId="15" fillId="33" borderId="40" xfId="0" applyFont="1" applyFill="1" applyBorder="1" applyAlignment="1">
      <alignment horizontal="center" vertical="center"/>
    </xf>
    <xf numFmtId="0" fontId="15" fillId="33" borderId="40" xfId="0" applyFont="1" applyFill="1" applyBorder="1" applyAlignment="1">
      <alignment horizontal="left" vertical="center"/>
    </xf>
    <xf numFmtId="0" fontId="56" fillId="33" borderId="40" xfId="0" applyFont="1" applyFill="1" applyBorder="1" applyAlignment="1">
      <alignment horizontal="center" vertical="center"/>
    </xf>
    <xf numFmtId="0" fontId="16" fillId="34" borderId="41" xfId="0" applyFont="1" applyFill="1" applyBorder="1" applyAlignment="1">
      <alignment horizontal="center" vertical="center"/>
    </xf>
    <xf numFmtId="14" fontId="16" fillId="0" borderId="41" xfId="0" applyNumberFormat="1" applyFont="1" applyBorder="1" applyAlignment="1">
      <alignment horizontal="center" vertical="center"/>
    </xf>
    <xf numFmtId="0" fontId="16" fillId="0" borderId="41" xfId="0" applyFont="1" applyBorder="1" applyAlignment="1">
      <alignment horizontal="left" vertical="center"/>
    </xf>
    <xf numFmtId="0" fontId="16" fillId="34" borderId="42" xfId="0" applyFont="1" applyFill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3" fontId="16" fillId="0" borderId="41" xfId="0" applyNumberFormat="1" applyFont="1" applyBorder="1" applyAlignment="1">
      <alignment horizontal="center" vertical="center"/>
    </xf>
    <xf numFmtId="169" fontId="23" fillId="11" borderId="0" xfId="16" applyNumberFormat="1" applyFont="1" applyFill="1" applyAlignment="1">
      <alignment vertical="top"/>
    </xf>
    <xf numFmtId="9" fontId="23" fillId="11" borderId="0" xfId="41" applyFont="1" applyFill="1" applyAlignment="1">
      <alignment vertical="top"/>
    </xf>
    <xf numFmtId="0" fontId="16" fillId="35" borderId="41" xfId="0" applyFont="1" applyFill="1" applyBorder="1" applyAlignment="1">
      <alignment horizontal="center" vertical="center"/>
    </xf>
    <xf numFmtId="14" fontId="16" fillId="15" borderId="41" xfId="0" applyNumberFormat="1" applyFont="1" applyFill="1" applyBorder="1" applyAlignment="1">
      <alignment horizontal="center" vertical="center"/>
    </xf>
    <xf numFmtId="0" fontId="16" fillId="15" borderId="41" xfId="0" applyFont="1" applyFill="1" applyBorder="1" applyAlignment="1">
      <alignment horizontal="left" vertical="center"/>
    </xf>
    <xf numFmtId="0" fontId="16" fillId="35" borderId="42" xfId="0" applyFont="1" applyFill="1" applyBorder="1" applyAlignment="1">
      <alignment horizontal="center" vertical="center"/>
    </xf>
    <xf numFmtId="0" fontId="16" fillId="15" borderId="41" xfId="0" applyFont="1" applyFill="1" applyBorder="1" applyAlignment="1">
      <alignment horizontal="center" vertical="center"/>
    </xf>
    <xf numFmtId="3" fontId="16" fillId="15" borderId="41" xfId="0" applyNumberFormat="1" applyFont="1" applyFill="1" applyBorder="1" applyAlignment="1">
      <alignment horizontal="center" vertical="center"/>
    </xf>
    <xf numFmtId="169" fontId="23" fillId="15" borderId="0" xfId="16" applyNumberFormat="1" applyFont="1" applyFill="1" applyAlignment="1">
      <alignment vertical="top"/>
    </xf>
    <xf numFmtId="9" fontId="23" fillId="15" borderId="0" xfId="41" applyFont="1" applyFill="1" applyAlignment="1">
      <alignment vertical="top"/>
    </xf>
    <xf numFmtId="0" fontId="16" fillId="36" borderId="41" xfId="0" applyFont="1" applyFill="1" applyBorder="1" applyAlignment="1">
      <alignment horizontal="center" vertical="center"/>
    </xf>
    <xf numFmtId="14" fontId="16" fillId="29" borderId="41" xfId="0" applyNumberFormat="1" applyFont="1" applyFill="1" applyBorder="1" applyAlignment="1">
      <alignment horizontal="center" vertical="center"/>
    </xf>
    <xf numFmtId="0" fontId="16" fillId="36" borderId="42" xfId="0" applyFont="1" applyFill="1" applyBorder="1" applyAlignment="1">
      <alignment horizontal="center" vertical="center"/>
    </xf>
    <xf numFmtId="0" fontId="16" fillId="29" borderId="41" xfId="0" applyFont="1" applyFill="1" applyBorder="1" applyAlignment="1">
      <alignment horizontal="left" vertical="center"/>
    </xf>
    <xf numFmtId="0" fontId="16" fillId="29" borderId="41" xfId="0" applyFont="1" applyFill="1" applyBorder="1" applyAlignment="1">
      <alignment horizontal="center" vertical="center"/>
    </xf>
    <xf numFmtId="3" fontId="16" fillId="29" borderId="41" xfId="0" applyNumberFormat="1" applyFont="1" applyFill="1" applyBorder="1" applyAlignment="1">
      <alignment horizontal="center" vertical="center"/>
    </xf>
    <xf numFmtId="169" fontId="23" fillId="29" borderId="0" xfId="16" applyNumberFormat="1" applyFont="1" applyFill="1" applyAlignment="1">
      <alignment vertical="top"/>
    </xf>
    <xf numFmtId="9" fontId="23" fillId="29" borderId="0" xfId="41" applyFont="1" applyFill="1" applyAlignment="1">
      <alignment vertical="top"/>
    </xf>
    <xf numFmtId="0" fontId="0" fillId="29" borderId="0" xfId="0" applyFill="1"/>
    <xf numFmtId="0" fontId="16" fillId="37" borderId="41" xfId="0" applyFont="1" applyFill="1" applyBorder="1" applyAlignment="1">
      <alignment horizontal="center" vertical="center"/>
    </xf>
    <xf numFmtId="0" fontId="16" fillId="11" borderId="41" xfId="0" applyFont="1" applyFill="1" applyBorder="1" applyAlignment="1">
      <alignment horizontal="center" vertical="center"/>
    </xf>
    <xf numFmtId="0" fontId="16" fillId="37" borderId="42" xfId="0" applyFont="1" applyFill="1" applyBorder="1" applyAlignment="1">
      <alignment horizontal="center" vertical="center"/>
    </xf>
    <xf numFmtId="0" fontId="16" fillId="11" borderId="41" xfId="0" applyFont="1" applyFill="1" applyBorder="1" applyAlignment="1">
      <alignment horizontal="left" vertical="center"/>
    </xf>
    <xf numFmtId="3" fontId="16" fillId="11" borderId="41" xfId="0" applyNumberFormat="1" applyFont="1" applyFill="1" applyBorder="1" applyAlignment="1">
      <alignment horizontal="center" vertical="center"/>
    </xf>
    <xf numFmtId="14" fontId="16" fillId="11" borderId="41" xfId="0" applyNumberFormat="1" applyFont="1" applyFill="1" applyBorder="1" applyAlignment="1">
      <alignment horizontal="center" vertical="center"/>
    </xf>
    <xf numFmtId="0" fontId="0" fillId="15" borderId="0" xfId="0" applyFill="1"/>
    <xf numFmtId="0" fontId="16" fillId="38" borderId="41" xfId="0" applyFont="1" applyFill="1" applyBorder="1" applyAlignment="1">
      <alignment horizontal="center" vertical="center"/>
    </xf>
    <xf numFmtId="0" fontId="16" fillId="39" borderId="41" xfId="0" applyFont="1" applyFill="1" applyBorder="1" applyAlignment="1">
      <alignment horizontal="center" vertical="center"/>
    </xf>
    <xf numFmtId="0" fontId="16" fillId="38" borderId="42" xfId="0" applyFont="1" applyFill="1" applyBorder="1" applyAlignment="1">
      <alignment horizontal="center" vertical="center"/>
    </xf>
    <xf numFmtId="0" fontId="16" fillId="39" borderId="41" xfId="0" applyFont="1" applyFill="1" applyBorder="1" applyAlignment="1">
      <alignment horizontal="left" vertical="center"/>
    </xf>
    <xf numFmtId="3" fontId="16" fillId="39" borderId="41" xfId="0" applyNumberFormat="1" applyFont="1" applyFill="1" applyBorder="1" applyAlignment="1">
      <alignment horizontal="center" vertical="center"/>
    </xf>
    <xf numFmtId="169" fontId="23" fillId="39" borderId="0" xfId="16" applyNumberFormat="1" applyFont="1" applyFill="1" applyAlignment="1">
      <alignment vertical="top"/>
    </xf>
    <xf numFmtId="9" fontId="23" fillId="39" borderId="0" xfId="41" applyFont="1" applyFill="1" applyAlignment="1">
      <alignment vertical="top"/>
    </xf>
    <xf numFmtId="0" fontId="0" fillId="39" borderId="0" xfId="0" applyFill="1"/>
    <xf numFmtId="0" fontId="16" fillId="40" borderId="42" xfId="0" applyFont="1" applyFill="1" applyBorder="1" applyAlignment="1">
      <alignment horizontal="center" vertical="center"/>
    </xf>
    <xf numFmtId="0" fontId="16" fillId="23" borderId="41" xfId="0" applyFont="1" applyFill="1" applyBorder="1" applyAlignment="1">
      <alignment horizontal="center" vertical="center"/>
    </xf>
    <xf numFmtId="0" fontId="16" fillId="23" borderId="41" xfId="0" applyFont="1" applyFill="1" applyBorder="1" applyAlignment="1">
      <alignment horizontal="left" vertical="center"/>
    </xf>
    <xf numFmtId="3" fontId="16" fillId="23" borderId="41" xfId="0" applyNumberFormat="1" applyFont="1" applyFill="1" applyBorder="1" applyAlignment="1">
      <alignment horizontal="center" vertical="center"/>
    </xf>
    <xf numFmtId="169" fontId="23" fillId="23" borderId="0" xfId="16" applyNumberFormat="1" applyFont="1" applyFill="1" applyAlignment="1">
      <alignment vertical="top"/>
    </xf>
    <xf numFmtId="9" fontId="23" fillId="23" borderId="0" xfId="41" applyFont="1" applyFill="1" applyAlignment="1">
      <alignment vertical="top"/>
    </xf>
    <xf numFmtId="0" fontId="16" fillId="40" borderId="41" xfId="0" applyFont="1" applyFill="1" applyBorder="1" applyAlignment="1">
      <alignment horizontal="center" vertical="center"/>
    </xf>
    <xf numFmtId="14" fontId="16" fillId="23" borderId="41" xfId="0" applyNumberFormat="1" applyFont="1" applyFill="1" applyBorder="1" applyAlignment="1">
      <alignment horizontal="center" vertical="center"/>
    </xf>
    <xf numFmtId="49" fontId="4" fillId="0" borderId="0" xfId="0" applyNumberFormat="1" applyFont="1"/>
    <xf numFmtId="49" fontId="4" fillId="0" borderId="0" xfId="0" quotePrefix="1" applyNumberFormat="1" applyFont="1"/>
    <xf numFmtId="0" fontId="31" fillId="0" borderId="1" xfId="0" applyFont="1" applyBorder="1"/>
    <xf numFmtId="0" fontId="30" fillId="2" borderId="15" xfId="0" quotePrefix="1" applyFont="1" applyFill="1" applyBorder="1" applyAlignment="1">
      <alignment horizontal="left" vertical="center"/>
    </xf>
    <xf numFmtId="173" fontId="9" fillId="0" borderId="14" xfId="0" applyNumberFormat="1" applyFont="1" applyBorder="1" applyAlignment="1">
      <alignment horizontal="center" vertical="center"/>
    </xf>
    <xf numFmtId="0" fontId="14" fillId="20" borderId="3" xfId="0" applyFont="1" applyFill="1" applyBorder="1" applyAlignment="1">
      <alignment horizontal="center"/>
    </xf>
    <xf numFmtId="1" fontId="9" fillId="0" borderId="45" xfId="0" applyNumberFormat="1" applyFont="1" applyBorder="1" applyAlignment="1">
      <alignment horizontal="center" vertical="center"/>
    </xf>
    <xf numFmtId="38" fontId="9" fillId="0" borderId="45" xfId="0" applyNumberFormat="1" applyFont="1" applyBorder="1" applyAlignment="1">
      <alignment horizontal="center" vertical="center"/>
    </xf>
    <xf numFmtId="0" fontId="11" fillId="0" borderId="46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14" fontId="0" fillId="6" borderId="23" xfId="0" applyNumberFormat="1" applyFill="1" applyBorder="1" applyAlignment="1">
      <alignment vertical="top"/>
    </xf>
    <xf numFmtId="0" fontId="2" fillId="15" borderId="14" xfId="0" applyFont="1" applyFill="1" applyBorder="1" applyAlignment="1">
      <alignment horizontal="left" vertical="center"/>
    </xf>
    <xf numFmtId="173" fontId="9" fillId="15" borderId="14" xfId="0" applyNumberFormat="1" applyFont="1" applyFill="1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0" fontId="27" fillId="2" borderId="0" xfId="0" applyFont="1" applyFill="1" applyAlignment="1">
      <alignment horizontal="left" vertical="center"/>
    </xf>
    <xf numFmtId="14" fontId="33" fillId="2" borderId="0" xfId="0" applyNumberFormat="1" applyFont="1" applyFill="1" applyAlignment="1">
      <alignment horizontal="center" vertical="center"/>
    </xf>
    <xf numFmtId="14" fontId="46" fillId="29" borderId="0" xfId="0" applyNumberFormat="1" applyFont="1" applyFill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16" fontId="33" fillId="11" borderId="0" xfId="0" applyNumberFormat="1" applyFont="1" applyFill="1" applyAlignment="1">
      <alignment horizontal="left" vertical="center"/>
    </xf>
    <xf numFmtId="0" fontId="30" fillId="2" borderId="44" xfId="0" quotePrefix="1" applyFont="1" applyFill="1" applyBorder="1" applyAlignment="1">
      <alignment horizontal="left" vertical="center"/>
    </xf>
    <xf numFmtId="0" fontId="58" fillId="0" borderId="0" xfId="0" applyFont="1"/>
    <xf numFmtId="14" fontId="58" fillId="0" borderId="0" xfId="0" applyNumberFormat="1" applyFont="1"/>
    <xf numFmtId="3" fontId="59" fillId="0" borderId="0" xfId="0" applyNumberFormat="1" applyFont="1" applyAlignment="1">
      <alignment horizontal="left"/>
    </xf>
    <xf numFmtId="0" fontId="28" fillId="0" borderId="0" xfId="0" applyFont="1"/>
    <xf numFmtId="0" fontId="60" fillId="0" borderId="0" xfId="0" applyFont="1"/>
    <xf numFmtId="0" fontId="61" fillId="0" borderId="0" xfId="0" applyFont="1"/>
    <xf numFmtId="0" fontId="8" fillId="0" borderId="0" xfId="0" applyFont="1" applyAlignment="1">
      <alignment horizontal="center" vertical="center"/>
    </xf>
    <xf numFmtId="0" fontId="0" fillId="5" borderId="10" xfId="0" applyFill="1" applyBorder="1" applyAlignment="1">
      <alignment vertical="top" wrapText="1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167" fontId="0" fillId="0" borderId="0" xfId="0" applyNumberFormat="1" applyAlignment="1">
      <alignment horizontal="right" vertical="top"/>
    </xf>
    <xf numFmtId="166" fontId="0" fillId="0" borderId="0" xfId="0" applyNumberFormat="1" applyAlignment="1">
      <alignment horizontal="right" vertical="top"/>
    </xf>
    <xf numFmtId="0" fontId="9" fillId="10" borderId="0" xfId="0" applyFont="1" applyFill="1" applyAlignment="1">
      <alignment horizontal="center" vertical="center"/>
    </xf>
    <xf numFmtId="168" fontId="2" fillId="15" borderId="11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/>
    </xf>
    <xf numFmtId="1" fontId="9" fillId="0" borderId="8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173" fontId="3" fillId="0" borderId="9" xfId="0" applyNumberFormat="1" applyFont="1" applyBorder="1" applyAlignment="1">
      <alignment horizontal="center" vertical="center" wrapText="1"/>
    </xf>
    <xf numFmtId="1" fontId="3" fillId="0" borderId="9" xfId="0" applyNumberFormat="1" applyFont="1" applyBorder="1" applyAlignment="1">
      <alignment horizontal="center" vertical="center" wrapText="1"/>
    </xf>
    <xf numFmtId="3" fontId="3" fillId="0" borderId="9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3" fontId="0" fillId="15" borderId="11" xfId="0" applyNumberFormat="1" applyFill="1" applyBorder="1" applyAlignment="1">
      <alignment horizontal="center" vertical="center"/>
    </xf>
    <xf numFmtId="168" fontId="2" fillId="15" borderId="14" xfId="0" applyNumberFormat="1" applyFont="1" applyFill="1" applyBorder="1" applyAlignment="1">
      <alignment horizontal="center" vertical="center"/>
    </xf>
    <xf numFmtId="0" fontId="0" fillId="15" borderId="14" xfId="0" applyFill="1" applyBorder="1" applyAlignment="1">
      <alignment horizontal="center" vertical="center"/>
    </xf>
    <xf numFmtId="14" fontId="31" fillId="10" borderId="11" xfId="0" applyNumberFormat="1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Continuous"/>
    </xf>
    <xf numFmtId="0" fontId="14" fillId="3" borderId="3" xfId="0" applyFont="1" applyFill="1" applyBorder="1" applyAlignment="1">
      <alignment horizontal="centerContinuous"/>
    </xf>
    <xf numFmtId="0" fontId="14" fillId="3" borderId="4" xfId="0" applyFont="1" applyFill="1" applyBorder="1" applyAlignment="1">
      <alignment horizontal="centerContinuous"/>
    </xf>
    <xf numFmtId="0" fontId="2" fillId="15" borderId="14" xfId="0" applyFont="1" applyFill="1" applyBorder="1" applyAlignment="1">
      <alignment horizontal="center" vertical="center"/>
    </xf>
    <xf numFmtId="3" fontId="2" fillId="15" borderId="14" xfId="0" applyNumberFormat="1" applyFont="1" applyFill="1" applyBorder="1" applyAlignment="1">
      <alignment horizontal="center" vertical="center"/>
    </xf>
    <xf numFmtId="168" fontId="9" fillId="15" borderId="11" xfId="0" applyNumberFormat="1" applyFont="1" applyFill="1" applyBorder="1" applyAlignment="1">
      <alignment horizontal="center" vertical="center"/>
    </xf>
    <xf numFmtId="169" fontId="0" fillId="6" borderId="0" xfId="16" applyNumberFormat="1" applyFont="1" applyFill="1"/>
    <xf numFmtId="168" fontId="2" fillId="0" borderId="14" xfId="0" applyNumberFormat="1" applyFont="1" applyBorder="1" applyAlignment="1">
      <alignment horizontal="center" vertical="center"/>
    </xf>
    <xf numFmtId="168" fontId="2" fillId="0" borderId="11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0" fontId="33" fillId="0" borderId="14" xfId="0" applyFont="1" applyBorder="1" applyAlignment="1">
      <alignment horizontal="center" vertical="center"/>
    </xf>
    <xf numFmtId="0" fontId="2" fillId="15" borderId="20" xfId="0" applyFont="1" applyFill="1" applyBorder="1" applyAlignment="1">
      <alignment horizontal="center" vertical="center"/>
    </xf>
    <xf numFmtId="0" fontId="11" fillId="15" borderId="15" xfId="0" applyFont="1" applyFill="1" applyBorder="1" applyAlignment="1">
      <alignment horizontal="center"/>
    </xf>
    <xf numFmtId="0" fontId="11" fillId="15" borderId="5" xfId="0" applyFont="1" applyFill="1" applyBorder="1" applyAlignment="1">
      <alignment vertical="center" wrapText="1"/>
    </xf>
    <xf numFmtId="0" fontId="0" fillId="0" borderId="11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2" fontId="9" fillId="0" borderId="14" xfId="0" applyNumberFormat="1" applyFont="1" applyBorder="1" applyAlignment="1">
      <alignment horizontal="left" vertical="center"/>
    </xf>
    <xf numFmtId="2" fontId="27" fillId="0" borderId="8" xfId="0" applyNumberFormat="1" applyFont="1" applyBorder="1" applyAlignment="1">
      <alignment horizontal="left" vertical="center"/>
    </xf>
    <xf numFmtId="0" fontId="64" fillId="0" borderId="0" xfId="0" applyFont="1" applyAlignment="1">
      <alignment vertical="center" wrapText="1"/>
    </xf>
    <xf numFmtId="0" fontId="27" fillId="41" borderId="0" xfId="0" applyFont="1" applyFill="1" applyAlignment="1">
      <alignment horizontal="center" vertical="center"/>
    </xf>
    <xf numFmtId="0" fontId="0" fillId="41" borderId="0" xfId="0" applyFill="1" applyAlignment="1">
      <alignment horizontal="center"/>
    </xf>
    <xf numFmtId="0" fontId="0" fillId="0" borderId="0" xfId="0" quotePrefix="1"/>
    <xf numFmtId="0" fontId="30" fillId="0" borderId="15" xfId="0" quotePrefix="1" applyFont="1" applyBorder="1" applyAlignment="1">
      <alignment horizontal="left" vertical="center"/>
    </xf>
    <xf numFmtId="0" fontId="4" fillId="44" borderId="0" xfId="0" applyFont="1" applyFill="1"/>
    <xf numFmtId="0" fontId="4" fillId="0" borderId="0" xfId="0" applyFont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4" fillId="43" borderId="47" xfId="0" applyFont="1" applyFill="1" applyBorder="1"/>
    <xf numFmtId="0" fontId="4" fillId="43" borderId="0" xfId="0" applyFont="1" applyFill="1"/>
    <xf numFmtId="0" fontId="4" fillId="43" borderId="0" xfId="0" applyFont="1" applyFill="1" applyAlignment="1">
      <alignment horizontal="center" vertical="center"/>
    </xf>
    <xf numFmtId="0" fontId="65" fillId="23" borderId="0" xfId="0" applyFont="1" applyFill="1" applyAlignment="1">
      <alignment horizontal="right" vertical="center"/>
    </xf>
    <xf numFmtId="0" fontId="4" fillId="43" borderId="1" xfId="0" applyFont="1" applyFill="1" applyBorder="1" applyAlignment="1">
      <alignment horizontal="center" vertical="center"/>
    </xf>
    <xf numFmtId="0" fontId="4" fillId="43" borderId="1" xfId="0" applyFont="1" applyFill="1" applyBorder="1"/>
    <xf numFmtId="0" fontId="65" fillId="0" borderId="0" xfId="0" applyFont="1"/>
    <xf numFmtId="174" fontId="65" fillId="0" borderId="0" xfId="16" applyNumberFormat="1" applyFont="1" applyFill="1" applyBorder="1"/>
    <xf numFmtId="174" fontId="65" fillId="0" borderId="0" xfId="16" applyNumberFormat="1" applyFont="1"/>
    <xf numFmtId="174" fontId="65" fillId="0" borderId="0" xfId="16" applyNumberFormat="1" applyFont="1" applyAlignment="1">
      <alignment horizontal="center" vertical="center"/>
    </xf>
    <xf numFmtId="0" fontId="65" fillId="15" borderId="0" xfId="0" applyFont="1" applyFill="1" applyAlignment="1">
      <alignment horizontal="right"/>
    </xf>
    <xf numFmtId="9" fontId="4" fillId="0" borderId="0" xfId="41" applyFont="1" applyAlignment="1">
      <alignment horizontal="center" vertical="center"/>
    </xf>
    <xf numFmtId="172" fontId="65" fillId="0" borderId="0" xfId="0" applyNumberFormat="1" applyFont="1" applyAlignment="1">
      <alignment horizontal="center" vertical="center"/>
    </xf>
    <xf numFmtId="172" fontId="65" fillId="44" borderId="0" xfId="0" applyNumberFormat="1" applyFont="1" applyFill="1" applyAlignment="1">
      <alignment horizontal="center" vertical="center"/>
    </xf>
    <xf numFmtId="16" fontId="65" fillId="0" borderId="0" xfId="0" applyNumberFormat="1" applyFont="1" applyAlignment="1">
      <alignment horizontal="center" vertical="center"/>
    </xf>
    <xf numFmtId="16" fontId="65" fillId="44" borderId="0" xfId="0" applyNumberFormat="1" applyFont="1" applyFill="1" applyAlignment="1">
      <alignment horizontal="center" vertical="center"/>
    </xf>
    <xf numFmtId="174" fontId="4" fillId="0" borderId="0" xfId="16" applyNumberFormat="1" applyFont="1"/>
    <xf numFmtId="174" fontId="4" fillId="43" borderId="22" xfId="16" applyNumberFormat="1" applyFont="1" applyFill="1" applyBorder="1" applyAlignment="1">
      <alignment horizontal="center" vertical="center"/>
    </xf>
    <xf numFmtId="174" fontId="4" fillId="43" borderId="22" xfId="16" applyNumberFormat="1" applyFont="1" applyFill="1" applyBorder="1"/>
    <xf numFmtId="174" fontId="4" fillId="27" borderId="0" xfId="16" applyNumberFormat="1" applyFont="1" applyFill="1"/>
    <xf numFmtId="174" fontId="4" fillId="27" borderId="28" xfId="16" applyNumberFormat="1" applyFont="1" applyFill="1" applyBorder="1" applyAlignment="1">
      <alignment horizontal="center" vertical="center"/>
    </xf>
    <xf numFmtId="174" fontId="4" fillId="27" borderId="22" xfId="16" applyNumberFormat="1" applyFont="1" applyFill="1" applyBorder="1" applyAlignment="1">
      <alignment horizontal="center" vertical="center"/>
    </xf>
    <xf numFmtId="174" fontId="4" fillId="27" borderId="22" xfId="16" applyNumberFormat="1" applyFont="1" applyFill="1" applyBorder="1"/>
    <xf numFmtId="174" fontId="4" fillId="42" borderId="38" xfId="16" applyNumberFormat="1" applyFont="1" applyFill="1" applyBorder="1"/>
    <xf numFmtId="174" fontId="4" fillId="42" borderId="0" xfId="16" applyNumberFormat="1" applyFont="1" applyFill="1"/>
    <xf numFmtId="0" fontId="4" fillId="42" borderId="44" xfId="0" applyFont="1" applyFill="1" applyBorder="1"/>
    <xf numFmtId="0" fontId="4" fillId="42" borderId="0" xfId="0" applyFont="1" applyFill="1"/>
    <xf numFmtId="0" fontId="4" fillId="42" borderId="50" xfId="0" applyFont="1" applyFill="1" applyBorder="1"/>
    <xf numFmtId="0" fontId="4" fillId="0" borderId="0" xfId="0" applyFont="1" applyAlignment="1">
      <alignment horizontal="right"/>
    </xf>
    <xf numFmtId="0" fontId="4" fillId="27" borderId="10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vertical="center"/>
    </xf>
    <xf numFmtId="3" fontId="4" fillId="27" borderId="0" xfId="0" applyNumberFormat="1" applyFont="1" applyFill="1" applyAlignment="1">
      <alignment horizontal="center" vertical="center"/>
    </xf>
    <xf numFmtId="0" fontId="4" fillId="27" borderId="0" xfId="0" applyFont="1" applyFill="1" applyAlignment="1">
      <alignment horizontal="center" vertical="center"/>
    </xf>
    <xf numFmtId="0" fontId="65" fillId="27" borderId="0" xfId="0" applyFont="1" applyFill="1"/>
    <xf numFmtId="0" fontId="4" fillId="27" borderId="0" xfId="0" applyFont="1" applyFill="1"/>
    <xf numFmtId="168" fontId="9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168" fontId="9" fillId="0" borderId="43" xfId="0" applyNumberFormat="1" applyFont="1" applyBorder="1" applyAlignment="1">
      <alignment horizontal="center" vertical="center"/>
    </xf>
    <xf numFmtId="168" fontId="2" fillId="0" borderId="43" xfId="0" applyNumberFormat="1" applyFont="1" applyBorder="1" applyAlignment="1">
      <alignment horizontal="center" vertical="center"/>
    </xf>
    <xf numFmtId="2" fontId="11" fillId="0" borderId="15" xfId="0" applyNumberFormat="1" applyFont="1" applyBorder="1" applyAlignment="1">
      <alignment horizontal="left" vertical="center" wrapText="1"/>
    </xf>
    <xf numFmtId="14" fontId="4" fillId="45" borderId="10" xfId="0" applyNumberFormat="1" applyFont="1" applyFill="1" applyBorder="1" applyAlignment="1">
      <alignment horizontal="left"/>
    </xf>
    <xf numFmtId="171" fontId="4" fillId="45" borderId="10" xfId="0" applyNumberFormat="1" applyFont="1" applyFill="1" applyBorder="1" applyAlignment="1">
      <alignment horizontal="left"/>
    </xf>
    <xf numFmtId="0" fontId="0" fillId="15" borderId="13" xfId="0" applyFill="1" applyBorder="1" applyAlignment="1">
      <alignment horizontal="center" vertical="center"/>
    </xf>
    <xf numFmtId="0" fontId="0" fillId="15" borderId="14" xfId="0" applyFill="1" applyBorder="1" applyAlignment="1">
      <alignment horizontal="left" vertical="center"/>
    </xf>
    <xf numFmtId="0" fontId="0" fillId="0" borderId="24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2" fontId="9" fillId="0" borderId="24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left" vertical="center"/>
    </xf>
    <xf numFmtId="2" fontId="9" fillId="15" borderId="24" xfId="0" applyNumberFormat="1" applyFont="1" applyFill="1" applyBorder="1" applyAlignment="1">
      <alignment horizontal="center" vertical="center"/>
    </xf>
    <xf numFmtId="2" fontId="9" fillId="15" borderId="11" xfId="0" applyNumberFormat="1" applyFont="1" applyFill="1" applyBorder="1" applyAlignment="1">
      <alignment horizontal="left" vertical="center"/>
    </xf>
    <xf numFmtId="0" fontId="0" fillId="15" borderId="11" xfId="0" applyFill="1" applyBorder="1" applyAlignment="1">
      <alignment horizontal="center" vertical="center"/>
    </xf>
    <xf numFmtId="0" fontId="2" fillId="42" borderId="20" xfId="0" applyFont="1" applyFill="1" applyBorder="1" applyAlignment="1">
      <alignment horizontal="center" vertical="center"/>
    </xf>
    <xf numFmtId="0" fontId="2" fillId="42" borderId="14" xfId="0" applyFont="1" applyFill="1" applyBorder="1" applyAlignment="1">
      <alignment horizontal="center" vertical="center"/>
    </xf>
    <xf numFmtId="3" fontId="2" fillId="42" borderId="14" xfId="0" applyNumberFormat="1" applyFont="1" applyFill="1" applyBorder="1" applyAlignment="1">
      <alignment horizontal="center" vertical="center"/>
    </xf>
    <xf numFmtId="0" fontId="2" fillId="42" borderId="14" xfId="0" applyFont="1" applyFill="1" applyBorder="1" applyAlignment="1">
      <alignment horizontal="left" vertical="center"/>
    </xf>
    <xf numFmtId="168" fontId="2" fillId="42" borderId="14" xfId="0" applyNumberFormat="1" applyFont="1" applyFill="1" applyBorder="1" applyAlignment="1">
      <alignment horizontal="center" vertical="center"/>
    </xf>
    <xf numFmtId="173" fontId="9" fillId="42" borderId="14" xfId="0" applyNumberFormat="1" applyFont="1" applyFill="1" applyBorder="1" applyAlignment="1">
      <alignment horizontal="center" vertical="center"/>
    </xf>
    <xf numFmtId="168" fontId="2" fillId="42" borderId="11" xfId="0" applyNumberFormat="1" applyFont="1" applyFill="1" applyBorder="1" applyAlignment="1">
      <alignment horizontal="center" vertical="center"/>
    </xf>
    <xf numFmtId="168" fontId="9" fillId="42" borderId="11" xfId="0" applyNumberFormat="1" applyFont="1" applyFill="1" applyBorder="1" applyAlignment="1">
      <alignment horizontal="center" vertical="center"/>
    </xf>
    <xf numFmtId="3" fontId="0" fillId="42" borderId="11" xfId="0" applyNumberFormat="1" applyFill="1" applyBorder="1" applyAlignment="1">
      <alignment horizontal="center" vertical="center"/>
    </xf>
    <xf numFmtId="0" fontId="10" fillId="42" borderId="15" xfId="0" applyFont="1" applyFill="1" applyBorder="1" applyAlignment="1">
      <alignment horizontal="center"/>
    </xf>
    <xf numFmtId="0" fontId="0" fillId="42" borderId="11" xfId="0" applyFill="1" applyBorder="1" applyAlignment="1">
      <alignment horizontal="center" vertical="center"/>
    </xf>
    <xf numFmtId="168" fontId="2" fillId="42" borderId="43" xfId="0" applyNumberFormat="1" applyFont="1" applyFill="1" applyBorder="1" applyAlignment="1">
      <alignment horizontal="center" vertical="center"/>
    </xf>
    <xf numFmtId="173" fontId="2" fillId="42" borderId="14" xfId="0" applyNumberFormat="1" applyFont="1" applyFill="1" applyBorder="1" applyAlignment="1">
      <alignment horizontal="center" vertical="center"/>
    </xf>
    <xf numFmtId="0" fontId="3" fillId="42" borderId="15" xfId="0" applyFont="1" applyFill="1" applyBorder="1" applyAlignment="1">
      <alignment horizontal="center"/>
    </xf>
    <xf numFmtId="2" fontId="2" fillId="42" borderId="13" xfId="0" applyNumberFormat="1" applyFont="1" applyFill="1" applyBorder="1" applyAlignment="1">
      <alignment horizontal="center" vertical="center"/>
    </xf>
    <xf numFmtId="2" fontId="2" fillId="42" borderId="14" xfId="0" applyNumberFormat="1" applyFont="1" applyFill="1" applyBorder="1" applyAlignment="1">
      <alignment horizontal="left" vertical="center"/>
    </xf>
    <xf numFmtId="0" fontId="0" fillId="42" borderId="14" xfId="0" applyFill="1" applyBorder="1" applyAlignment="1">
      <alignment horizontal="center" vertical="center"/>
    </xf>
    <xf numFmtId="3" fontId="0" fillId="42" borderId="14" xfId="0" applyNumberFormat="1" applyFill="1" applyBorder="1" applyAlignment="1">
      <alignment horizontal="center" vertical="center"/>
    </xf>
    <xf numFmtId="2" fontId="3" fillId="42" borderId="15" xfId="0" applyNumberFormat="1" applyFont="1" applyFill="1" applyBorder="1" applyAlignment="1">
      <alignment horizontal="left" vertical="center" wrapText="1"/>
    </xf>
    <xf numFmtId="0" fontId="2" fillId="9" borderId="20" xfId="0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3" fontId="2" fillId="9" borderId="14" xfId="0" applyNumberFormat="1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left" vertical="center"/>
    </xf>
    <xf numFmtId="168" fontId="2" fillId="9" borderId="14" xfId="0" applyNumberFormat="1" applyFont="1" applyFill="1" applyBorder="1" applyAlignment="1">
      <alignment horizontal="center" vertical="center"/>
    </xf>
    <xf numFmtId="173" fontId="9" fillId="9" borderId="14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/>
    </xf>
    <xf numFmtId="0" fontId="0" fillId="9" borderId="24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1" xfId="0" applyFill="1" applyBorder="1" applyAlignment="1">
      <alignment horizontal="center" vertical="center"/>
    </xf>
    <xf numFmtId="168" fontId="2" fillId="9" borderId="11" xfId="0" applyNumberFormat="1" applyFont="1" applyFill="1" applyBorder="1" applyAlignment="1">
      <alignment horizontal="center" vertical="center"/>
    </xf>
    <xf numFmtId="168" fontId="9" fillId="9" borderId="11" xfId="0" applyNumberFormat="1" applyFont="1" applyFill="1" applyBorder="1" applyAlignment="1">
      <alignment horizontal="center" vertical="center"/>
    </xf>
    <xf numFmtId="3" fontId="0" fillId="9" borderId="11" xfId="0" applyNumberFormat="1" applyFill="1" applyBorder="1" applyAlignment="1">
      <alignment horizontal="center" vertical="center"/>
    </xf>
    <xf numFmtId="0" fontId="11" fillId="9" borderId="5" xfId="0" applyFont="1" applyFill="1" applyBorder="1" applyAlignment="1">
      <alignment vertical="center" wrapText="1"/>
    </xf>
    <xf numFmtId="2" fontId="9" fillId="42" borderId="24" xfId="0" applyNumberFormat="1" applyFont="1" applyFill="1" applyBorder="1" applyAlignment="1">
      <alignment horizontal="center" vertical="center"/>
    </xf>
    <xf numFmtId="2" fontId="9" fillId="42" borderId="11" xfId="0" applyNumberFormat="1" applyFont="1" applyFill="1" applyBorder="1" applyAlignment="1">
      <alignment horizontal="left" vertical="center"/>
    </xf>
    <xf numFmtId="0" fontId="10" fillId="42" borderId="5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2" fontId="9" fillId="6" borderId="51" xfId="0" applyNumberFormat="1" applyFont="1" applyFill="1" applyBorder="1" applyAlignment="1">
      <alignment horizontal="center" vertical="center"/>
    </xf>
    <xf numFmtId="2" fontId="9" fillId="6" borderId="52" xfId="0" applyNumberFormat="1" applyFont="1" applyFill="1" applyBorder="1" applyAlignment="1">
      <alignment horizontal="left" vertical="center"/>
    </xf>
    <xf numFmtId="0" fontId="0" fillId="6" borderId="52" xfId="0" applyFill="1" applyBorder="1" applyAlignment="1">
      <alignment horizontal="center" vertical="center"/>
    </xf>
    <xf numFmtId="168" fontId="2" fillId="6" borderId="52" xfId="0" applyNumberFormat="1" applyFont="1" applyFill="1" applyBorder="1" applyAlignment="1">
      <alignment horizontal="center" vertical="center"/>
    </xf>
    <xf numFmtId="168" fontId="9" fillId="6" borderId="52" xfId="0" applyNumberFormat="1" applyFont="1" applyFill="1" applyBorder="1" applyAlignment="1">
      <alignment horizontal="center" vertical="center"/>
    </xf>
    <xf numFmtId="3" fontId="0" fillId="6" borderId="52" xfId="0" applyNumberFormat="1" applyFill="1" applyBorder="1" applyAlignment="1">
      <alignment horizontal="center" vertical="center"/>
    </xf>
    <xf numFmtId="0" fontId="11" fillId="6" borderId="5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horizontal="centerContinuous" vertical="center"/>
    </xf>
    <xf numFmtId="3" fontId="2" fillId="6" borderId="14" xfId="0" applyNumberFormat="1" applyFont="1" applyFill="1" applyBorder="1" applyAlignment="1">
      <alignment horizontal="centerContinuous" vertical="center"/>
    </xf>
    <xf numFmtId="168" fontId="9" fillId="6" borderId="14" xfId="0" applyNumberFormat="1" applyFont="1" applyFill="1" applyBorder="1" applyAlignment="1">
      <alignment horizontal="centerContinuous" vertical="center"/>
    </xf>
    <xf numFmtId="173" fontId="9" fillId="6" borderId="14" xfId="0" applyNumberFormat="1" applyFont="1" applyFill="1" applyBorder="1" applyAlignment="1">
      <alignment horizontal="centerContinuous" vertical="center"/>
    </xf>
    <xf numFmtId="0" fontId="3" fillId="6" borderId="20" xfId="0" applyFont="1" applyFill="1" applyBorder="1" applyAlignment="1">
      <alignment horizontal="centerContinuous" vertical="center" wrapText="1"/>
    </xf>
    <xf numFmtId="0" fontId="4" fillId="8" borderId="0" xfId="0" applyFont="1" applyFill="1" applyAlignment="1">
      <alignment horizontal="left" vertical="center"/>
    </xf>
    <xf numFmtId="170" fontId="4" fillId="8" borderId="0" xfId="0" applyNumberFormat="1" applyFont="1" applyFill="1" applyAlignment="1">
      <alignment vertical="center"/>
    </xf>
    <xf numFmtId="14" fontId="4" fillId="8" borderId="0" xfId="0" applyNumberFormat="1" applyFont="1" applyFill="1" applyAlignment="1">
      <alignment vertical="center"/>
    </xf>
    <xf numFmtId="171" fontId="4" fillId="8" borderId="0" xfId="0" applyNumberFormat="1" applyFont="1" applyFill="1" applyAlignment="1">
      <alignment vertical="center"/>
    </xf>
    <xf numFmtId="0" fontId="11" fillId="6" borderId="15" xfId="0" applyFont="1" applyFill="1" applyBorder="1" applyAlignment="1">
      <alignment horizontal="centerContinuous" vertical="center"/>
    </xf>
    <xf numFmtId="1" fontId="3" fillId="29" borderId="9" xfId="0" applyNumberFormat="1" applyFont="1" applyFill="1" applyBorder="1" applyAlignment="1">
      <alignment horizontal="center" vertical="center" wrapText="1"/>
    </xf>
    <xf numFmtId="1" fontId="3" fillId="29" borderId="9" xfId="0" applyNumberFormat="1" applyFont="1" applyFill="1" applyBorder="1" applyAlignment="1">
      <alignment horizontal="center" vertical="top" wrapText="1"/>
    </xf>
    <xf numFmtId="0" fontId="3" fillId="29" borderId="17" xfId="0" applyFont="1" applyFill="1" applyBorder="1" applyAlignment="1">
      <alignment horizontal="left" vertical="center"/>
    </xf>
    <xf numFmtId="0" fontId="3" fillId="29" borderId="3" xfId="0" applyFont="1" applyFill="1" applyBorder="1" applyAlignment="1">
      <alignment horizontal="left" vertical="center"/>
    </xf>
    <xf numFmtId="44" fontId="0" fillId="0" borderId="0" xfId="111" applyFont="1"/>
    <xf numFmtId="173" fontId="9" fillId="0" borderId="14" xfId="0" quotePrefix="1" applyNumberFormat="1" applyFont="1" applyBorder="1" applyAlignment="1">
      <alignment horizontal="center" vertical="center"/>
    </xf>
    <xf numFmtId="0" fontId="9" fillId="4" borderId="20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3" fontId="9" fillId="4" borderId="14" xfId="0" applyNumberFormat="1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left" vertical="center"/>
    </xf>
    <xf numFmtId="168" fontId="2" fillId="4" borderId="14" xfId="0" applyNumberFormat="1" applyFont="1" applyFill="1" applyBorder="1" applyAlignment="1">
      <alignment horizontal="center" vertical="center"/>
    </xf>
    <xf numFmtId="0" fontId="0" fillId="4" borderId="0" xfId="0" applyFill="1"/>
    <xf numFmtId="2" fontId="9" fillId="4" borderId="13" xfId="0" applyNumberFormat="1" applyFont="1" applyFill="1" applyBorder="1" applyAlignment="1">
      <alignment horizontal="center" vertical="center"/>
    </xf>
    <xf numFmtId="2" fontId="9" fillId="4" borderId="14" xfId="0" applyNumberFormat="1" applyFont="1" applyFill="1" applyBorder="1" applyAlignment="1">
      <alignment horizontal="left" vertical="center"/>
    </xf>
    <xf numFmtId="168" fontId="9" fillId="4" borderId="14" xfId="0" applyNumberFormat="1" applyFont="1" applyFill="1" applyBorder="1" applyAlignment="1">
      <alignment horizontal="center" vertical="center"/>
    </xf>
    <xf numFmtId="168" fontId="9" fillId="4" borderId="43" xfId="0" applyNumberFormat="1" applyFont="1" applyFill="1" applyBorder="1" applyAlignment="1">
      <alignment horizontal="center" vertical="center"/>
    </xf>
    <xf numFmtId="168" fontId="2" fillId="4" borderId="43" xfId="0" applyNumberFormat="1" applyFont="1" applyFill="1" applyBorder="1" applyAlignment="1">
      <alignment horizontal="center" vertical="center"/>
    </xf>
    <xf numFmtId="173" fontId="2" fillId="4" borderId="14" xfId="0" applyNumberFormat="1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/>
    </xf>
    <xf numFmtId="0" fontId="0" fillId="4" borderId="14" xfId="0" applyFill="1" applyBorder="1" applyAlignment="1">
      <alignment horizontal="center" vertical="center"/>
    </xf>
    <xf numFmtId="3" fontId="0" fillId="4" borderId="14" xfId="0" applyNumberFormat="1" applyFill="1" applyBorder="1" applyAlignment="1">
      <alignment horizontal="center" vertical="center"/>
    </xf>
    <xf numFmtId="2" fontId="3" fillId="4" borderId="15" xfId="0" applyNumberFormat="1" applyFont="1" applyFill="1" applyBorder="1" applyAlignment="1">
      <alignment horizontal="left" vertical="center" wrapText="1"/>
    </xf>
    <xf numFmtId="168" fontId="9" fillId="9" borderId="14" xfId="0" applyNumberFormat="1" applyFont="1" applyFill="1" applyBorder="1" applyAlignment="1">
      <alignment horizontal="center" vertical="center"/>
    </xf>
    <xf numFmtId="168" fontId="9" fillId="9" borderId="43" xfId="0" applyNumberFormat="1" applyFont="1" applyFill="1" applyBorder="1" applyAlignment="1">
      <alignment horizontal="center" vertical="center"/>
    </xf>
    <xf numFmtId="168" fontId="2" fillId="9" borderId="43" xfId="0" applyNumberFormat="1" applyFont="1" applyFill="1" applyBorder="1" applyAlignment="1">
      <alignment horizontal="center" vertical="center"/>
    </xf>
    <xf numFmtId="3" fontId="61" fillId="0" borderId="14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2" fontId="9" fillId="0" borderId="54" xfId="0" applyNumberFormat="1" applyFont="1" applyBorder="1" applyAlignment="1">
      <alignment horizontal="center" vertical="center"/>
    </xf>
    <xf numFmtId="2" fontId="9" fillId="0" borderId="14" xfId="0" applyNumberFormat="1" applyFont="1" applyBorder="1" applyAlignment="1">
      <alignment horizontal="left" vertical="center"/>
    </xf>
    <xf numFmtId="2" fontId="9" fillId="0" borderId="19" xfId="0" applyNumberFormat="1" applyFont="1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3" fontId="61" fillId="0" borderId="14" xfId="0" applyNumberFormat="1" applyFont="1" applyBorder="1" applyAlignment="1">
      <alignment horizontal="center" vertical="center"/>
    </xf>
    <xf numFmtId="3" fontId="61" fillId="0" borderId="19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left" vertical="center" wrapText="1"/>
    </xf>
    <xf numFmtId="0" fontId="11" fillId="0" borderId="55" xfId="0" applyFont="1" applyBorder="1" applyAlignment="1">
      <alignment horizontal="left" vertical="center" wrapText="1"/>
    </xf>
    <xf numFmtId="174" fontId="65" fillId="23" borderId="49" xfId="16" applyNumberFormat="1" applyFont="1" applyFill="1" applyBorder="1" applyAlignment="1">
      <alignment horizontal="center" vertical="center"/>
    </xf>
    <xf numFmtId="174" fontId="65" fillId="23" borderId="1" xfId="16" applyNumberFormat="1" applyFont="1" applyFill="1" applyBorder="1" applyAlignment="1">
      <alignment horizontal="center" vertical="center"/>
    </xf>
    <xf numFmtId="174" fontId="65" fillId="15" borderId="0" xfId="16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169" fontId="39" fillId="6" borderId="0" xfId="16" applyNumberFormat="1" applyFont="1" applyFill="1" applyAlignment="1">
      <alignment horizontal="center" vertical="center"/>
    </xf>
    <xf numFmtId="0" fontId="39" fillId="27" borderId="0" xfId="0" applyFont="1" applyFill="1" applyAlignment="1">
      <alignment horizontal="center"/>
    </xf>
  </cellXfs>
  <cellStyles count="112">
    <cellStyle name="Bom" xfId="50" builtinId="26"/>
    <cellStyle name="Moeda" xfId="111" builtinId="4"/>
    <cellStyle name="Moeda 2" xfId="46" xr:uid="{1A2DEE51-653F-4C7B-B24E-7EB4684250AC}"/>
    <cellStyle name="Moeda 2 2" xfId="95" xr:uid="{446DBB64-A80B-40E2-A240-AEFECA653344}"/>
    <cellStyle name="Normal" xfId="0" builtinId="0"/>
    <cellStyle name="Normal 10" xfId="48" xr:uid="{703BC9BA-97E9-4B70-8C56-0D90FCF74983}"/>
    <cellStyle name="Normal 10 2" xfId="97" xr:uid="{B8C5CCBE-FED4-43ED-8198-3F3754DA2EDB}"/>
    <cellStyle name="Normal 11" xfId="49" xr:uid="{8A326403-3019-4972-BE71-107D11A345D5}"/>
    <cellStyle name="Normal 11 2" xfId="98" xr:uid="{221CB370-8055-49CE-B6A8-EF61B7008361}"/>
    <cellStyle name="Normal 12" xfId="51" xr:uid="{D68ECA4F-4EB9-4D06-B528-76B63DAFA406}"/>
    <cellStyle name="Normal 12 2" xfId="99" xr:uid="{9287196C-C740-4B76-AD38-2BEA62A24597}"/>
    <cellStyle name="Normal 13" xfId="52" xr:uid="{DAC54924-8D33-4DA4-BA2F-61D0FE524B63}"/>
    <cellStyle name="Normal 13 2" xfId="100" xr:uid="{4A31B42D-406D-4A43-912C-66B6CD2BF949}"/>
    <cellStyle name="Normal 14" xfId="53" xr:uid="{C60DD334-2A3D-43A4-BD3C-D0EC2321C4A1}"/>
    <cellStyle name="Normal 14 2" xfId="101" xr:uid="{6E9CD8CF-AE8B-4170-940E-45F869DA6E01}"/>
    <cellStyle name="Normal 15" xfId="54" xr:uid="{9BE4843A-15E4-48AD-8568-490E292F8C81}"/>
    <cellStyle name="Normal 15 2" xfId="102" xr:uid="{8264B2BD-B196-4A58-8180-F4D71FBB3310}"/>
    <cellStyle name="Normal 16" xfId="55" xr:uid="{D402E41A-BA23-4BE3-9E85-329A61C88AAE}"/>
    <cellStyle name="Normal 16 2" xfId="103" xr:uid="{C7B21FB2-EA08-4616-87D9-0C448EBF1F0F}"/>
    <cellStyle name="Normal 17" xfId="56" xr:uid="{144D8EB0-EE46-4AD9-A755-B87F0930A986}"/>
    <cellStyle name="Normal 18" xfId="104" xr:uid="{5D9A194A-2E85-4502-A0B5-D588BB29D2E1}"/>
    <cellStyle name="Normal 19" xfId="106" xr:uid="{CD8271AA-772D-4C07-9038-18979F9060D8}"/>
    <cellStyle name="Normal 2" xfId="1" xr:uid="{802DBAAD-AD77-4C76-84F3-DF0522994DF4}"/>
    <cellStyle name="Normal 20" xfId="107" xr:uid="{4A6DD421-4787-4878-873F-6EC009810B79}"/>
    <cellStyle name="Normal 21" xfId="108" xr:uid="{B409F0FF-196E-4532-9636-9EEBAAA71C60}"/>
    <cellStyle name="Normal 22" xfId="109" xr:uid="{8C068A3B-DC85-4CA6-9FAD-5B2A77DB2C40}"/>
    <cellStyle name="Normal 23" xfId="110" xr:uid="{906CC4CF-D08D-4E3F-9906-D2A2B0595B90}"/>
    <cellStyle name="Normal 28" xfId="45" xr:uid="{AE5E2AFB-8B40-4AFF-88D5-F8A698860924}"/>
    <cellStyle name="Normal 3" xfId="4" xr:uid="{B4FB7AA1-AE8F-4589-B7FE-9A6106E515BA}"/>
    <cellStyle name="Normal 3 2" xfId="7" xr:uid="{50F32576-F636-42DC-8270-CDDADECC9D79}"/>
    <cellStyle name="Normal 4" xfId="39" xr:uid="{7EB66585-08DC-483C-840B-1B1F5705C4C3}"/>
    <cellStyle name="Normal 4 2" xfId="90" xr:uid="{C8B76886-3B3B-4D73-AAF7-AB6257B19374}"/>
    <cellStyle name="Normal 5" xfId="40" xr:uid="{B99AD23F-FD6E-4C5F-A3D2-56E992E36A90}"/>
    <cellStyle name="Normal 5 2" xfId="91" xr:uid="{0FCC5610-6FF3-44FD-9BEE-2E3101CCD8E0}"/>
    <cellStyle name="Normal 6" xfId="42" xr:uid="{F5A6235F-2171-4040-98E1-DE0EC6FF8CEF}"/>
    <cellStyle name="Normal 6 2" xfId="92" xr:uid="{B028236C-2A0F-4730-B8AC-9ED7706CC531}"/>
    <cellStyle name="Normal 7" xfId="14" xr:uid="{D5D833F1-5F7E-4584-A355-A2A0E4D086BA}"/>
    <cellStyle name="Normal 8" xfId="47" xr:uid="{6999A8C0-0706-4E06-BFB1-87CEA580E748}"/>
    <cellStyle name="Normal 8 2" xfId="96" xr:uid="{455C72FD-83D3-477D-8B5E-96FA56D1E76C}"/>
    <cellStyle name="Normal 9" xfId="15" xr:uid="{80C9F294-B10B-4D3E-93D4-E82EE43CD601}"/>
    <cellStyle name="Porcentagem" xfId="41" builtinId="5"/>
    <cellStyle name="Vírgula" xfId="16" builtinId="3"/>
    <cellStyle name="Vírgula 2" xfId="2" xr:uid="{C02DE953-A70C-4686-A3C3-BC79ACFDAB29}"/>
    <cellStyle name="Vírgula 2 2" xfId="3" xr:uid="{473AA579-F76D-4F5C-8270-99200EC9F2B3}"/>
    <cellStyle name="Vírgula 2 2 2" xfId="6" xr:uid="{D54868FC-32D6-477E-8335-717024F70377}"/>
    <cellStyle name="Vírgula 2 2 2 2" xfId="11" xr:uid="{78811B01-CDD5-4A88-9CB0-1934AB1BA96A}"/>
    <cellStyle name="Vírgula 2 2 2 2 2" xfId="24" xr:uid="{E31B842B-9CBA-441D-BB93-557BE5BEF703}"/>
    <cellStyle name="Vírgula 2 2 2 2 2 2" xfId="75" xr:uid="{BC2DFE3A-AFC5-4D93-88D2-2C8ABF634383}"/>
    <cellStyle name="Vírgula 2 2 2 2 3" xfId="35" xr:uid="{40F871A0-5FC2-47E2-8E2C-DB3E7676ABB4}"/>
    <cellStyle name="Vírgula 2 2 2 2 3 2" xfId="86" xr:uid="{59E066DE-48AD-4517-9BBA-D79FD0C1CF6C}"/>
    <cellStyle name="Vírgula 2 2 2 2 4" xfId="64" xr:uid="{86296390-BB07-4975-8FB6-4F3CD1AE66FE}"/>
    <cellStyle name="Vírgula 2 2 2 3" xfId="20" xr:uid="{4571BDC7-2C14-4F7E-94EB-A519F8ACEDA9}"/>
    <cellStyle name="Vírgula 2 2 2 3 2" xfId="71" xr:uid="{B0CEB197-B3A8-401B-A2CE-3418353FA47C}"/>
    <cellStyle name="Vírgula 2 2 2 4" xfId="31" xr:uid="{0D7E2565-2C85-4BD8-8726-2E91AD422D02}"/>
    <cellStyle name="Vírgula 2 2 2 4 2" xfId="82" xr:uid="{F7D9EFA7-A363-4E9D-A823-EAC01D44C3CE}"/>
    <cellStyle name="Vírgula 2 2 2 5" xfId="60" xr:uid="{D1ACB053-DA21-4256-B7E0-C42CB4C14043}"/>
    <cellStyle name="Vírgula 2 2 3" xfId="9" xr:uid="{F3977A6D-7831-40F8-B366-925FF196D77F}"/>
    <cellStyle name="Vírgula 2 2 3 2" xfId="22" xr:uid="{A4F0EC10-99B8-4BB0-BE2E-A3338E7D5BD7}"/>
    <cellStyle name="Vírgula 2 2 3 2 2" xfId="73" xr:uid="{0E7A7F0D-B19C-42AB-968D-2F71FF240049}"/>
    <cellStyle name="Vírgula 2 2 3 3" xfId="33" xr:uid="{5D7E86DE-E3C0-48EE-8D26-355382584207}"/>
    <cellStyle name="Vírgula 2 2 3 3 2" xfId="84" xr:uid="{18FD2DFA-C8D6-449C-A4BE-675F51D5F3E5}"/>
    <cellStyle name="Vírgula 2 2 3 4" xfId="62" xr:uid="{D4A65B0D-6226-4758-91C9-83B01C874B9D}"/>
    <cellStyle name="Vírgula 2 2 4" xfId="18" xr:uid="{5FE99DC4-24BB-4FCC-8F42-5FF307B69752}"/>
    <cellStyle name="Vírgula 2 2 4 2" xfId="69" xr:uid="{E6CE0E5D-C723-4369-8CF1-FC15A7C40E70}"/>
    <cellStyle name="Vírgula 2 2 5" xfId="29" xr:uid="{A539E33A-6CCC-48D3-A651-B4206D1F94C7}"/>
    <cellStyle name="Vírgula 2 2 5 2" xfId="80" xr:uid="{4BA1D9BB-1833-4233-9155-B58E7688C4AA}"/>
    <cellStyle name="Vírgula 2 2 6" xfId="58" xr:uid="{B9EA41D9-6E83-486C-BAAC-44E526E41FDB}"/>
    <cellStyle name="Vírgula 2 3" xfId="5" xr:uid="{8B5D4CC3-8D34-4A3C-9C7C-8AF64D254B7B}"/>
    <cellStyle name="Vírgula 2 3 2" xfId="10" xr:uid="{72616708-254A-4696-8CA3-5F9C3570ABDD}"/>
    <cellStyle name="Vírgula 2 3 2 2" xfId="23" xr:uid="{0E806AB4-0BCC-4280-9DCD-E88F2E4C1522}"/>
    <cellStyle name="Vírgula 2 3 2 2 2" xfId="74" xr:uid="{526F9CDC-2BEB-4715-92AD-F771BC9EEE3A}"/>
    <cellStyle name="Vírgula 2 3 2 3" xfId="34" xr:uid="{64BC5980-9EF4-4086-828C-673DBE031DF2}"/>
    <cellStyle name="Vírgula 2 3 2 3 2" xfId="85" xr:uid="{CB5C389A-C51D-4A36-B1C6-55C0EAF40841}"/>
    <cellStyle name="Vírgula 2 3 2 4" xfId="63" xr:uid="{D379EDB1-AF98-471D-AD6E-82CA5DF73507}"/>
    <cellStyle name="Vírgula 2 3 3" xfId="19" xr:uid="{A332A823-F594-4C96-B222-55C3BCA89FFF}"/>
    <cellStyle name="Vírgula 2 3 3 2" xfId="70" xr:uid="{DAB7C1E4-2315-45E1-9924-0807EE038936}"/>
    <cellStyle name="Vírgula 2 3 4" xfId="30" xr:uid="{78008358-FBC3-434F-8C52-59FF62DA5F78}"/>
    <cellStyle name="Vírgula 2 3 4 2" xfId="81" xr:uid="{025085B1-C32A-4184-B84A-103719EA28C2}"/>
    <cellStyle name="Vírgula 2 3 5" xfId="59" xr:uid="{69314B4F-9BF1-478E-A6FD-01E4012F586D}"/>
    <cellStyle name="Vírgula 2 4" xfId="8" xr:uid="{DE07C601-AD20-4352-9160-4495D59BE012}"/>
    <cellStyle name="Vírgula 2 4 2" xfId="21" xr:uid="{79ABF65D-298F-4374-8016-D9B120762785}"/>
    <cellStyle name="Vírgula 2 4 2 2" xfId="72" xr:uid="{2E07B25C-C707-42D6-B93D-9CA8E7679757}"/>
    <cellStyle name="Vírgula 2 4 3" xfId="32" xr:uid="{3E65C06A-2709-4D68-9457-071B123D950F}"/>
    <cellStyle name="Vírgula 2 4 3 2" xfId="83" xr:uid="{97A4E2C8-AD7C-48A0-A756-26D13B17C6D2}"/>
    <cellStyle name="Vírgula 2 4 4" xfId="61" xr:uid="{387301F0-5EBA-4B8E-9B3F-98C3003598D8}"/>
    <cellStyle name="Vírgula 2 5" xfId="17" xr:uid="{45FDB50D-ABAC-4DBB-B1E7-B7A332BD63C0}"/>
    <cellStyle name="Vírgula 2 5 2" xfId="68" xr:uid="{8E3E6A52-E0B2-4DAC-B282-D696468AA88D}"/>
    <cellStyle name="Vírgula 2 6" xfId="28" xr:uid="{30AC110E-C8C0-4E3B-9F1B-B3C060F13B77}"/>
    <cellStyle name="Vírgula 2 6 2" xfId="79" xr:uid="{5F6E8386-2FE3-4979-BFD4-7643BD6B8916}"/>
    <cellStyle name="Vírgula 2 7" xfId="44" xr:uid="{89ABC742-77D6-4434-B863-31D9E410F829}"/>
    <cellStyle name="Vírgula 2 7 2" xfId="94" xr:uid="{F17A5CC7-A27C-4D4C-A885-F340DF588C87}"/>
    <cellStyle name="Vírgula 2 8" xfId="57" xr:uid="{AA332F71-E3CC-4931-B03A-8005A3EC55B5}"/>
    <cellStyle name="Vírgula 3" xfId="12" xr:uid="{EC05F6A6-40A2-485D-87DD-AA1EE4DD424F}"/>
    <cellStyle name="Vírgula 3 2" xfId="25" xr:uid="{36EAAC7C-CDBC-44FA-8560-993E784BA023}"/>
    <cellStyle name="Vírgula 3 2 2" xfId="76" xr:uid="{A7E63193-58F7-46AD-94DB-D14936870D3A}"/>
    <cellStyle name="Vírgula 3 3" xfId="36" xr:uid="{A4EB01D6-CAB5-47F7-A4ED-4094ECCF9D66}"/>
    <cellStyle name="Vírgula 3 3 2" xfId="87" xr:uid="{FE3E412C-A812-4D89-94A8-C06A95B0B98E}"/>
    <cellStyle name="Vírgula 3 4" xfId="65" xr:uid="{4237BA24-F82B-4F3E-B400-B6C879DC4617}"/>
    <cellStyle name="Vírgula 4" xfId="13" xr:uid="{9BF9A025-BEB7-4A4D-AA43-AA83FAC213BC}"/>
    <cellStyle name="Vírgula 4 2" xfId="26" xr:uid="{BE994767-3E9F-4427-B101-47989E0B4F6F}"/>
    <cellStyle name="Vírgula 4 2 2" xfId="77" xr:uid="{1645ED0A-CE21-4172-90BA-56BE85DD6E88}"/>
    <cellStyle name="Vírgula 4 3" xfId="37" xr:uid="{F48E01C0-A3A0-436B-A7C2-1D4D2CF99131}"/>
    <cellStyle name="Vírgula 4 3 2" xfId="88" xr:uid="{B5325058-2D7C-4CD9-8DDC-48F854CFC69C}"/>
    <cellStyle name="Vírgula 4 4" xfId="66" xr:uid="{B11FC828-EDBF-4B5C-B1B6-E6ADCBFBD5D2}"/>
    <cellStyle name="Vírgula 5" xfId="27" xr:uid="{3D3378F9-8B9F-49A1-A1E5-484873DF3B21}"/>
    <cellStyle name="Vírgula 5 2" xfId="78" xr:uid="{C4BEDFF0-61D6-4706-B269-4253E2A3CD68}"/>
    <cellStyle name="Vírgula 6" xfId="38" xr:uid="{A244AFBE-1AD6-46C7-9A3B-66ABB50E18D4}"/>
    <cellStyle name="Vírgula 6 2" xfId="89" xr:uid="{340E0CF1-293B-402C-8535-DFFEB73BDDED}"/>
    <cellStyle name="Vírgula 7" xfId="43" xr:uid="{6CAA7A16-DABB-4D22-86A6-751D86E83A42}"/>
    <cellStyle name="Vírgula 7 2" xfId="93" xr:uid="{565A1FC3-C5E7-4A3A-AAA7-64EB75126CF1}"/>
    <cellStyle name="Vírgula 8" xfId="67" xr:uid="{FB7D00BF-0224-43F9-95D7-D12A5A46AAFB}"/>
    <cellStyle name="Vírgula 9" xfId="105" xr:uid="{B9541B02-D53E-45A3-A867-451762BE27D7}"/>
  </cellStyles>
  <dxfs count="3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1" defaultTableStyle="TableStyleMedium2" defaultPivotStyle="PivotStyleLight16">
    <tableStyle name="Invisible" pivot="0" table="0" count="0" xr9:uid="{26710717-259D-41E6-92FD-E7DF52903F93}"/>
  </tableStyles>
  <colors>
    <mruColors>
      <color rgb="FFFF99CC"/>
      <color rgb="FFE6749B"/>
      <color rgb="FFAB000C"/>
      <color rgb="FFEF6A91"/>
      <color rgb="FF9E7F7D"/>
      <color rgb="FF965F59"/>
      <color rgb="FFD5A5B2"/>
      <color rgb="FFE8E7D5"/>
      <color rgb="FFDDABBC"/>
      <color rgb="FFEC9A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Arruda (Savoy)" refreshedDate="46185.606128009262" createdVersion="8" refreshedVersion="8" minRefreshableVersion="3" recordCount="11815" xr:uid="{C3406832-2953-49DD-A997-2C73999FEDDA}">
  <cacheSource type="worksheet">
    <worksheetSource ref="A1:P1048576" sheet="MB52"/>
  </cacheSource>
  <cacheFields count="16">
    <cacheField name="Material" numFmtId="0">
      <sharedItems containsBlank="1"/>
    </cacheField>
    <cacheField name="Centro" numFmtId="0">
      <sharedItems containsBlank="1"/>
    </cacheField>
    <cacheField name="Depósito" numFmtId="0">
      <sharedItems containsBlank="1"/>
    </cacheField>
    <cacheField name="Texto breve de material" numFmtId="0">
      <sharedItems containsBlank="1"/>
    </cacheField>
    <cacheField name="Lote" numFmtId="0">
      <sharedItems containsBlank="1" count="8000">
        <s v="6146C1"/>
        <s v="3308BD"/>
        <s v="6099C1"/>
        <s v="6147C1"/>
        <s v="6160C2"/>
        <s v="6160C1"/>
        <s v="5323C1"/>
        <s v="6153C1"/>
        <s v="6159C1"/>
        <s v="6145C1"/>
        <s v="4138C2"/>
        <s v="5245C1"/>
        <s v="5300C1"/>
        <s v="5014C1"/>
        <s v="5178C1"/>
        <s v="6134C1"/>
        <s v="5309C1"/>
        <s v="6029C1"/>
        <s v="T25L1592"/>
        <s v="T26C2285"/>
        <s v="528800"/>
        <s v="533800"/>
        <s v="T25J0759"/>
        <s v="T26E1685"/>
        <s v="T26E1525"/>
        <s v="T26E1578"/>
        <s v="T26E1579"/>
        <s v="T26E1580"/>
        <s v="T26D0013"/>
        <s v="T26E1710"/>
        <s v="T26F0058"/>
        <s v="T26D0721"/>
        <s v="T26D0724"/>
        <s v="T25M0819"/>
        <s v="T26D0169"/>
        <s v="T26D0210"/>
        <s v="T26C1004"/>
        <s v="T26E0428"/>
        <s v="T26E0442"/>
        <s v="T26E0504"/>
        <s v="T26E0565"/>
        <s v="T26E0566"/>
        <s v="T26E1711"/>
        <s v="T26E1741"/>
        <s v="T26E1857"/>
        <s v="T26E1914"/>
        <s v="T26E1946"/>
        <s v="T26E2022"/>
        <s v="T26E2051"/>
        <s v="T26E2056"/>
        <s v="T26E2030"/>
        <s v="T26E2031"/>
        <s v="T26F0055"/>
        <s v="T26F0108"/>
        <s v="T26F0128"/>
        <s v="T26F0154"/>
        <s v="T26F0189"/>
        <s v="T26F0195"/>
        <s v="T26F0196"/>
        <s v="T26F0228"/>
        <s v="T26F0229"/>
        <s v="T26F0321"/>
        <s v="T26F0322"/>
        <s v="T26F0383"/>
        <s v="T26F0384"/>
        <s v="T26E1925"/>
        <s v="T26E1926"/>
        <s v="T26E1993"/>
        <s v="T26E1996"/>
        <s v="T26E2029"/>
        <s v="T26E0835"/>
        <s v="T26E1127"/>
        <s v="T26E1861"/>
        <s v="T26F0059"/>
        <s v="T26F0060"/>
        <s v="T26F0115"/>
        <s v="T26F0116"/>
        <s v="T26F0124"/>
        <s v="T26F0126"/>
        <s v="T26F0146"/>
        <s v="T26F0227"/>
        <s v="T26F0284"/>
        <s v="T26F0338"/>
        <s v="T26F0339"/>
        <s v="T26E2009"/>
        <s v="T26E2048"/>
        <s v="T26F0015"/>
        <s v="T26F0105"/>
        <s v="T26F0123"/>
        <s v="T26F0144"/>
        <s v="T26F0198"/>
        <s v="T26F0254"/>
        <s v="T26F0324"/>
        <s v="T26E0790"/>
        <s v="T26E1870"/>
        <s v="T26E1986"/>
        <s v="T26E1987"/>
        <s v="T26B0918"/>
        <s v="T26C1344"/>
        <s v="T26D1060"/>
        <s v="T26E0919"/>
        <s v="T26E1871"/>
        <s v="T26E0133"/>
        <s v="T26E0134"/>
        <s v="T26E0136"/>
        <s v="T26E0380"/>
        <s v="T26E0381"/>
        <s v="T26E0382"/>
        <s v="T26E0780"/>
        <s v="T26D1886"/>
        <s v="T26E0583"/>
        <s v="T25M0598"/>
        <s v="T26B0286"/>
        <s v="T26B0356"/>
        <s v="T26B0532"/>
        <s v="T25H0678"/>
        <s v="T26C1772"/>
        <s v="T26C2032"/>
        <s v="T26C2123"/>
        <s v="T26C2173"/>
        <s v="T26C0597"/>
        <s v="T26C0639"/>
        <s v="T26C0654"/>
        <s v="T26C0733"/>
        <s v="T26C0794"/>
        <s v="T26C0850"/>
        <s v="T26C0416"/>
        <s v="T26C0534"/>
        <s v="T26E1800"/>
        <s v="T26B0011"/>
        <s v="T26B0085"/>
        <s v="T26D0288"/>
        <s v="T26D0428"/>
        <s v="T26E1838"/>
        <s v="T26F0308"/>
        <s v="T26F0345"/>
        <s v="T26E0014"/>
        <s v="T26C2026"/>
        <s v="T26D1026"/>
        <s v="T26E0088"/>
        <s v="T26E0109"/>
        <s v="T26E0594"/>
        <s v="T26E1844"/>
        <s v="T26E1898"/>
        <s v="T26E1922"/>
        <s v="T26E1951"/>
        <s v="T26E2014"/>
        <s v="T26D1355"/>
        <s v="T26F0002"/>
        <s v="T26F0061"/>
        <s v="T26D0728"/>
        <s v="T26D0774"/>
        <s v="T26A1294"/>
        <s v="T26F0096"/>
        <s v="T26F0127"/>
        <s v="T26E1142"/>
        <s v="T26C1713"/>
        <s v="T26C1725"/>
        <s v="T26F0221"/>
        <s v="T26F0280"/>
        <s v="T26F0328"/>
        <s v="T26E0818"/>
        <s v="T26E1865"/>
        <s v="T26E1907"/>
        <s v="T26E1933"/>
        <s v="T26E1953"/>
        <s v="T26F0135"/>
        <s v="T26F0147"/>
        <s v="T26F0164"/>
        <s v="T26F0223"/>
        <s v="T26F0285"/>
        <s v="T26E1714"/>
        <s v="T26E1847"/>
        <s v="T26C2156"/>
        <s v="T26E0920"/>
        <s v="T26E1872"/>
        <s v="T26E1995"/>
        <s v="T26E0947"/>
        <s v="T26E1604"/>
        <s v="T26D1081"/>
        <s v="T26E0554"/>
        <s v="T26E1532"/>
        <s v="T26E0915"/>
        <s v="T26D0443"/>
        <s v="T26E0918"/>
        <s v="T26E1992"/>
        <s v="T26E1994"/>
        <s v="T26D1935"/>
        <s v="T26E2001"/>
        <s v="T26F0192"/>
        <s v="T26D1392"/>
        <s v="T26D1394"/>
        <s v="T24D0543"/>
        <s v="T26D0816"/>
        <s v="T26D1083"/>
        <s v="T26D1203"/>
        <s v="T26D1360"/>
        <s v="T26D1831"/>
        <s v="T26D0760"/>
        <s v="T26D0785"/>
        <s v="T24M0601"/>
        <s v="T25D0916"/>
        <s v="T25G0526"/>
        <s v="T26D1308"/>
        <s v="T26D1268"/>
        <s v="T25H1372R"/>
        <s v="T25L1209"/>
        <s v="T26E1716"/>
        <s v="T26E1851"/>
        <s v="T26E1866"/>
        <s v="T26E1936"/>
        <s v="T26E1954"/>
        <s v="T26E2025"/>
        <s v="T26A0014"/>
        <s v="T26E2039"/>
        <s v="T26F0062"/>
        <s v="T26E0372"/>
        <s v="T26F0132"/>
        <s v="T26F0158"/>
        <s v="T26A0026R"/>
        <s v="T26F0095"/>
        <s v="T26F0118"/>
        <s v="T26E1001"/>
        <s v="T26B1118"/>
        <s v="T26D0239"/>
        <s v="T26D1404"/>
        <s v="T26D1814"/>
        <s v="T26E2059"/>
        <s v="T26E2060"/>
        <s v="T26E0130"/>
        <s v="T26E0131"/>
        <s v="T26E0375"/>
        <s v="T26F0119"/>
        <s v="T26F0137"/>
        <s v="T26F0161"/>
        <s v="T26F0220"/>
        <s v="T26F0276"/>
        <s v="T26F0327"/>
        <s v="T26F0394"/>
        <s v="T26E0844"/>
        <s v="T26E1080"/>
        <s v="T26E1226"/>
        <s v="T26D1374"/>
        <s v="T26D1825"/>
        <s v="T26E1620"/>
        <s v="T26E1623"/>
        <s v="T26E1624"/>
        <s v="T26C0924"/>
        <s v="T26C0937"/>
        <s v="T26C0988"/>
        <s v="T26C1009"/>
        <s v="T26B1097"/>
        <s v="T26C0401"/>
        <s v="T26C1056"/>
        <s v="T26C1513"/>
        <s v="T25L0873"/>
        <s v="T25L1013"/>
        <s v="T26E0815"/>
        <s v="T26E0874"/>
        <s v="T26E1336"/>
        <s v="T26F0190"/>
        <s v="T26F0268"/>
        <s v="T26F0287"/>
        <s v="T26F0340"/>
        <s v="T26F0398"/>
        <s v="T25M1907"/>
        <s v="T26A1279"/>
        <s v="T26C1980"/>
        <s v="T26E1921"/>
        <s v="T26E2019"/>
        <s v="T26D0304"/>
        <s v="T26D0424"/>
        <s v="T26D0473"/>
        <s v="T26D0498"/>
        <s v="T26D0541"/>
        <s v="T26D0716"/>
        <s v="T26D0742"/>
        <s v="T26D0773"/>
        <s v="T26D0801"/>
        <s v="T26D0822"/>
        <s v="T26D1078"/>
        <s v="T26D1186"/>
        <s v="T26D1332"/>
        <s v="T26D1345"/>
        <s v="T26E1286"/>
        <s v="T26E1293"/>
        <s v="T24K1882"/>
        <s v="T24L0694"/>
        <s v="T24L0923"/>
        <s v="T24L1284"/>
        <s v="0077662026"/>
        <s v="0083452026"/>
        <s v="0096852026"/>
        <s v="0291272023"/>
        <s v="0083462026"/>
        <s v="0096872026"/>
        <s v="T26D0324"/>
        <s v="T26D0556"/>
        <s v="T26F0120"/>
        <s v="T26F0138"/>
        <s v="T26F0171"/>
        <s v="T26F0225"/>
        <s v="T26F0143"/>
        <s v="T26F0165"/>
        <s v="T26F0226"/>
        <s v="T26F0279"/>
        <s v="T26F0341"/>
        <s v="T26F0117"/>
        <s v="T25F1830"/>
        <s v="T26F0202"/>
        <s v="T26F0145"/>
        <s v="T26F0103"/>
        <s v="T26E2049"/>
        <s v="T25D1185"/>
        <s v="T26E0141"/>
        <s v="0006502026"/>
        <s v="T26F0051"/>
        <s v="T26F0176"/>
        <s v="0096892026"/>
        <s v="0096902026"/>
        <s v="T26D1065"/>
        <s v="T26D1403"/>
        <s v="T26E0432"/>
        <s v="T26E1687"/>
        <s v="0000832025"/>
        <s v="0096812026"/>
        <s v="T26E1449"/>
        <s v="T26D1568"/>
        <s v="T26E1326"/>
        <s v="T26E1330"/>
        <s v="T26E1332"/>
        <s v="T26E0799"/>
        <s v="T26E0801"/>
        <s v="T26E0802"/>
        <s v="T26D1809"/>
        <s v="T26D1876"/>
        <s v="T26D0448"/>
        <s v="T26D0504"/>
        <s v="T26F0307"/>
        <s v="T26F0334"/>
        <s v="T26D0827"/>
        <s v="T26E0023"/>
        <s v="T26E0060"/>
        <s v="T26F0114"/>
        <s v="T26F0140"/>
        <s v="T26F0168"/>
        <s v="T26D1331"/>
        <s v="T26E0093"/>
        <s v="T26E0307"/>
        <s v="T26C2708"/>
        <s v="T26D0044"/>
        <s v="T26F0001"/>
        <s v="T26F0090"/>
        <s v="T26D0524"/>
        <s v="T26D0727"/>
        <s v="T26D1907"/>
        <s v="T26E0622"/>
        <s v="T26E0728"/>
        <s v="T26E0736"/>
        <s v="T26E0737"/>
        <s v="T26E0820"/>
        <s v="T26E0821"/>
        <s v="T26E0842"/>
        <s v="T26E0843"/>
        <s v="T26E0938"/>
        <s v="T26E0939"/>
        <s v="T26E1138"/>
        <s v="T26E1139"/>
        <s v="T26E1601"/>
        <s v="T26E1602"/>
        <s v="T26E1667"/>
        <s v="T26E1668"/>
        <s v="T26E1701"/>
        <s v="T26E1849"/>
        <s v="T26E1850"/>
        <s v="T26E1904"/>
        <s v="T26E1935"/>
        <s v="T26E1937"/>
        <s v="T26E2008"/>
        <s v="T26E2011"/>
        <s v="T26E2026"/>
        <s v="T26E0421"/>
        <s v="T26E0515"/>
        <s v="T26E0575"/>
        <s v="T26E0588"/>
        <s v="T26E0568"/>
        <s v="T26E0598"/>
        <s v="T26E0740"/>
        <s v="T26E1670"/>
        <s v="T26E0013"/>
        <s v="T26E0819"/>
        <s v="T26E0846"/>
        <s v="T26F0282"/>
        <s v="T26F0386"/>
        <s v="T26D0786"/>
        <s v="T26D1084"/>
        <s v="T26F0113"/>
        <s v="T26F0139"/>
        <s v="T26F0162"/>
        <s v="T26F0222"/>
        <s v="T26F0277"/>
        <s v="T26E1864"/>
        <s v="T26E1947"/>
        <s v="T26E2016"/>
        <s v="T26E2044"/>
        <s v="T26E2053"/>
        <s v="T26F0088"/>
        <s v="T26D1073"/>
        <s v="T26D1193"/>
        <s v="T26D1333"/>
        <s v="T26D1349"/>
        <s v="T26D1370"/>
        <s v="T26D1806"/>
        <s v="T26D1892"/>
        <s v="T26E0004"/>
        <s v="T26E0021"/>
        <s v="T26E0061"/>
        <s v="T26E0110"/>
        <s v="T26E0300"/>
        <s v="T26E0334"/>
        <s v="T26E0335"/>
        <s v="T26E0361"/>
        <s v="T26E0365"/>
        <s v="T26E0407"/>
        <s v="T26E1610"/>
        <s v="T26E1681"/>
        <s v="T26D0813"/>
        <s v="T26D1071"/>
        <s v="T26D1192"/>
        <s v="T26E0427"/>
        <s v="T26E0570"/>
        <s v="T26E0585"/>
        <s v="T26C1714"/>
        <s v="T26C1791"/>
        <s v="T26E0321"/>
        <s v="T26E0360"/>
        <s v="T26D1325"/>
        <s v="T26D1805"/>
        <s v="T26D1829"/>
        <s v="T26D1909"/>
        <s v="T26E0003"/>
        <s v="T26E0040"/>
        <s v="T26E0087"/>
        <s v="T26E0734"/>
        <s v="T26E0810"/>
        <s v="T26E0876"/>
        <s v="T26C1622"/>
        <s v="T26C1623"/>
        <s v="T26E0581"/>
        <s v="T26E0596"/>
        <s v="T26E1664"/>
        <s v="T26E2047"/>
        <s v="T26E2055"/>
        <s v="T26D0833"/>
        <s v="T26D1082"/>
        <s v="T26D1202"/>
        <s v="T26D1347"/>
        <s v="T26D1350"/>
        <s v="T26E0816"/>
        <s v="T26E1958"/>
        <s v="T26E2028"/>
        <s v="T26E1683"/>
        <s v="T26E0935"/>
        <s v="T26E1078"/>
        <s v="T26F0348"/>
        <s v="T26F0395"/>
        <s v="T26F0100"/>
        <s v="T26F0101"/>
        <s v="T26F0141"/>
        <s v="T26F0142"/>
        <s v="T26F0150"/>
        <s v="T26F0151"/>
        <s v="T26F0098"/>
        <s v="T26F0099"/>
        <s v="T26E2052"/>
        <s v="T26E2063"/>
        <s v="T26F0166"/>
        <s v="T26F0173"/>
        <s v="T26F0174"/>
        <s v="T26F0175"/>
        <s v="T26F0233"/>
        <s v="T26F0325"/>
        <s v="T26F0346"/>
        <s v="T26E0502"/>
        <s v="T26E0511"/>
        <s v="T26D1336"/>
        <s v="T26E1715"/>
        <s v="T26F0134"/>
        <s v="T26F0160"/>
        <s v="T26F0163"/>
        <s v="T26F0200"/>
        <s v="T26F0273"/>
        <s v="T26F0392"/>
        <s v="T26E0033"/>
        <s v="T26E0086"/>
        <s v="T26E0297"/>
        <s v="T26E1818"/>
        <s v="T26E1908"/>
        <s v="T26E1941"/>
        <s v="T26C0007"/>
        <s v="T26E0836"/>
        <s v="T26E0937"/>
        <s v="T25J0824"/>
        <s v="T26B0815"/>
        <s v="T26D0282"/>
        <s v="T26D0300"/>
        <s v="T26D0321"/>
        <s v="T26D0463"/>
        <s v="T26A0425"/>
        <s v="T25J2133"/>
        <s v="T26E1137"/>
        <s v="T26E1600"/>
        <s v="T25J0875"/>
        <s v="T25L1558"/>
        <s v="T26E1869"/>
        <s v="T26E1943"/>
        <s v="T26E2012"/>
        <s v="T26C2114"/>
        <s v="T26C2164"/>
        <s v="T26E2010"/>
        <s v="T26E2054"/>
        <s v="T24G1411"/>
        <s v="T26C2210"/>
        <s v="T26D0783"/>
        <s v="T26D0810"/>
        <s v="T26D1080"/>
        <s v="T26E2015"/>
        <s v="T26F0010"/>
        <s v="T26F0091"/>
        <s v="T26D0420"/>
        <s v="T26D0467"/>
        <s v="T26F0389"/>
        <s v="T26D0480"/>
        <s v="T26D0717"/>
        <s v="T26D0753"/>
        <s v="T26D1352"/>
        <s v="T26D1771"/>
        <s v="T26C2702"/>
        <s v="T26D0073"/>
        <s v="T26F0136"/>
        <s v="T26F0336"/>
        <s v="T26C2342"/>
        <s v="T26C2678"/>
        <s v="T26F0057"/>
        <s v="T26F0106"/>
        <s v="0008822025"/>
        <s v="0028042025"/>
        <s v="0105212024"/>
        <s v="0105232024"/>
        <s v="0062702026"/>
        <s v="0096782026"/>
        <s v="0096792026"/>
        <s v="0096882026"/>
        <s v="T24K0138"/>
        <s v="T24K0138R"/>
        <s v="T26C1748"/>
        <s v="T26C1958"/>
        <s v="0077622026"/>
        <s v="0083442026"/>
        <s v="0096822026"/>
        <s v="0096832026"/>
        <s v="0083472026"/>
        <s v="0096942026"/>
        <s v="0044222026"/>
        <s v="0077612026"/>
        <s v="0083432026"/>
        <s v="T25J0731"/>
        <s v="T25J0733"/>
        <s v="T26E1240"/>
        <s v="T26E1383"/>
        <s v="T26E1384"/>
        <s v="T26E1385"/>
        <s v="T26E1386"/>
        <s v="T26E1387"/>
        <s v="0096912026"/>
        <s v="0193282025"/>
        <s v="0067232026"/>
        <s v="T26C0429"/>
        <s v="T26D1184"/>
        <s v="T25L0901"/>
        <s v="T26C2580"/>
        <s v="T26D0220"/>
        <s v="T26A0061"/>
        <s v="T26A0135"/>
        <s v="T26D0484"/>
        <s v="T26D0395"/>
        <s v="T26C1433"/>
        <s v="T26C1435"/>
        <s v="T26C1441"/>
        <s v="T26C1442"/>
        <s v="T26C1443"/>
        <s v="T26C1444"/>
        <s v="T26C1445"/>
        <s v="T26C1446"/>
        <s v="T26E1115"/>
        <s v="T26E1116"/>
        <s v="T26E1117"/>
        <s v="T26E1118"/>
        <s v="T26E1119"/>
        <s v="T26E1557"/>
        <s v="T26E1559"/>
        <s v="T26E1553"/>
        <s v="T26E1561"/>
        <s v="T26E1562"/>
        <s v="T26E1563"/>
        <s v="T26E1564"/>
        <s v="T26E1565"/>
        <s v="T26E1566"/>
        <s v="T26E1567"/>
        <s v="T26D1359"/>
        <s v="T26D1410"/>
        <s v="T26D0803"/>
        <s v="T26D1066"/>
        <s v="T26E1688"/>
        <s v="T26E1738"/>
        <s v="0083482026"/>
        <s v="0077642026"/>
        <s v="0096862026"/>
        <s v="0096922026"/>
        <s v="0093722025"/>
        <s v="T26E1659"/>
        <s v="T26E1690"/>
        <s v="T26D1826"/>
        <s v="T26D1937"/>
        <s v="T26E0024"/>
        <s v="T26E0071"/>
        <s v="T26C2028"/>
        <s v="T26E0923"/>
        <s v="T25M0689"/>
        <s v="T26E0357"/>
        <s v="T26E0403"/>
        <s v="T26E1225"/>
        <s v="T26D0793"/>
        <s v="T26D0820"/>
        <s v="T26D1199"/>
        <s v="T26D1330"/>
        <s v="T25A0911"/>
        <s v="T25B1442"/>
        <s v="0225362025"/>
        <s v="0152282024"/>
        <s v="0153102024"/>
        <s v="0153122024"/>
        <s v="0070192025"/>
        <s v="0083492026"/>
        <s v="T26D0369"/>
        <s v="T26E1957"/>
        <s v="T26E1766"/>
        <s v="T26E1746"/>
        <s v="T26E1747"/>
        <s v="T26D0442"/>
        <s v="T26E0496"/>
        <s v="T26E0494"/>
        <s v="T26E2002"/>
        <s v="0096842026"/>
        <s v="0083512026"/>
        <s v="0031822024"/>
        <s v="T26C1025"/>
        <s v="T26F0030"/>
        <s v="T26F0111"/>
        <s v="T26F0204"/>
        <s v="0053032026"/>
        <s v="T26E0017"/>
        <s v="T26E0028"/>
        <s v="T26E0037"/>
        <s v="T26E0296"/>
        <s v="T26E0916"/>
        <s v="T26E2004"/>
        <s v="0264842022"/>
        <s v="0048802026"/>
        <s v="0096962026"/>
        <s v="0096972026"/>
        <s v="0096982026"/>
        <s v="T26C1483"/>
        <s v="T26D1915"/>
        <s v="0083522026"/>
        <s v="0083532026"/>
        <s v="0096992026"/>
        <s v="T26C2362"/>
        <s v="T26D0047"/>
        <s v="T26D0108"/>
        <s v="T26D0129"/>
        <s v="T26D1905"/>
        <s v="T26E1938"/>
        <s v="T26E2021"/>
        <s v="T26E0832"/>
        <s v="0195012023"/>
        <s v="0083502026"/>
        <s v="0096952026"/>
        <s v="T26E1808"/>
        <s v="0082482026"/>
        <s v="0082492026"/>
        <s v="0205592025"/>
        <s v="0239102023"/>
        <s v="0017742025"/>
        <s v="T25G0728"/>
        <s v="T26E0694"/>
        <s v="T26E0695"/>
        <s v="T26E0696"/>
        <s v="T26E0699"/>
        <s v="T26E0700"/>
        <s v="T26E0702"/>
        <s v="T26E0703"/>
        <s v="T26E0704"/>
        <s v="T26E0705"/>
        <s v="T26E0706"/>
        <s v="T26E0707"/>
        <s v="T26E0708"/>
        <s v="T26E0709"/>
        <s v="T26E0710"/>
        <s v="T26E0711"/>
        <s v="T26E0712"/>
        <s v="T26E0713"/>
        <s v="T26E0714"/>
        <s v="T26E0715"/>
        <s v="T26E0716"/>
        <s v="T26E0756"/>
        <s v="T26E0757"/>
        <s v="T26E0758"/>
        <s v="T26E0759"/>
        <s v="T26E0760"/>
        <s v="T26E0761"/>
        <s v="T26E0762"/>
        <s v="T26E0763"/>
        <s v="T26E0772"/>
        <s v="T26E0662"/>
        <s v="T26E0719"/>
        <s v="T26E0720"/>
        <s v="0237552023"/>
        <s v="0076302024"/>
        <s v="0006082026"/>
        <s v="0194712024"/>
        <s v="0204042024"/>
        <s v="T23J1980"/>
        <s v="T25D0931"/>
        <s v="T25D0968"/>
        <s v="T26A1486"/>
        <s v="T26F0178"/>
        <s v="T26F0053"/>
        <s v="T26F0249"/>
        <s v="T26E0482"/>
        <s v="0032652026"/>
        <s v="0080272026"/>
        <s v="0082522026"/>
        <s v="0238402025"/>
        <s v="0082532026"/>
        <s v="0080402026"/>
        <s v="0082542026"/>
        <s v="0061012023"/>
        <s v="T26E0387"/>
        <s v="T26E0921"/>
        <s v="T26E1998"/>
        <s v="T26E1999"/>
        <s v="T26B0209"/>
        <s v="T26D0101"/>
        <s v="T26D0289"/>
        <s v="T26D0316"/>
        <s v="T26D1182"/>
        <s v="T26D1335"/>
        <s v="T25J1437"/>
        <s v="T25J1840"/>
        <s v="T26D0437"/>
        <s v="T26D1348"/>
        <s v="T26D1411"/>
        <s v="T26D1824"/>
        <s v="T25B1242"/>
        <s v="T25G0710"/>
        <s v="T25G0800"/>
        <s v="T25B0061"/>
        <s v="T25C0964"/>
        <s v="T25C1196"/>
        <s v="T25M1372"/>
        <s v="T25M0013"/>
        <s v="T25M0072"/>
        <s v="T26E1084"/>
        <s v="T26E1085"/>
        <s v="T26E1094"/>
        <s v="T26E1095"/>
        <s v="T26E1096"/>
        <s v="T26E1097"/>
        <s v="T26E1100"/>
        <s v="T26E1102"/>
        <s v="T26E1103"/>
        <s v="T26E1106"/>
        <s v="T26E1806"/>
        <s v="0138442025"/>
        <s v="0083622026"/>
        <s v="0048922026"/>
        <s v="0083572026"/>
        <s v="0097082026"/>
        <s v="T26E1157"/>
        <s v="0083552026"/>
        <s v="0097132026"/>
        <s v="T26E0743"/>
        <s v="T26E0829"/>
        <s v="T26E0848"/>
        <s v="T26E0849"/>
        <s v="T26E1700"/>
        <s v="T26E1740"/>
        <s v="T26E1862"/>
        <s v="T26E1911"/>
        <s v="T26E1945"/>
        <s v="T26E1686"/>
        <s v="T26F0201"/>
        <s v="T26F0224"/>
        <s v="T26F0278"/>
        <s v="0082502026"/>
        <s v="0083002026"/>
        <s v="0080212026"/>
        <s v="0082512026"/>
        <s v="T26E1807"/>
        <s v="T26E1805"/>
        <s v="T26E0902"/>
        <s v="T26E0903"/>
        <s v="T26F0048"/>
        <s v="T26E1801"/>
        <s v="T26E0896"/>
        <s v="T26F0179"/>
        <s v="T26E1798"/>
        <s v="T26F0049"/>
        <s v="T26E0892"/>
        <s v="T24D1008"/>
        <s v="T24K2066"/>
        <s v="T24L0012"/>
        <s v="T24G1412"/>
        <s v="T25E0970"/>
        <s v="0009232025"/>
        <s v="0119202024"/>
        <s v="0011382026"/>
        <s v="0097042026"/>
        <s v="T26E1360"/>
        <s v="T26E1363"/>
        <s v="T26E1420"/>
        <s v="T26E1423"/>
        <s v="T26E1426"/>
        <s v="0031862026"/>
        <s v="0130292025"/>
        <s v="0035252026"/>
        <s v="0097012026"/>
        <s v="T26F0247"/>
        <s v="T26E0847"/>
        <s v="T26E0945"/>
        <s v="T26E1229"/>
        <s v="T26F0094"/>
        <s v="T26F0121"/>
        <s v="T26F0148"/>
        <s v="T26E1697"/>
        <s v="T26E1706"/>
        <s v="T26E1744"/>
        <s v="T26F0365"/>
        <s v="T26E0441"/>
        <s v="T26E0577"/>
        <s v="T26E2046"/>
        <s v="T26F0014"/>
        <s v="T26E0424"/>
        <s v="T26E1916"/>
        <s v="T26E2023"/>
        <s v="T26E0383"/>
        <s v="T26D0089"/>
        <s v="T26E0007"/>
        <s v="T26E0065"/>
        <s v="T26F0172"/>
        <s v="T26F0256"/>
        <s v="T26F0283"/>
        <s v="T26E0599"/>
        <s v="T26E0746"/>
        <s v="T26E0838"/>
        <s v="T26E1596"/>
        <s v="T26E1654"/>
        <s v="T26E1682"/>
        <s v="T26E1745"/>
        <s v="T26E1858"/>
        <s v="T26D1773"/>
        <s v="T26D1903"/>
        <s v="T26E1912"/>
        <s v="T26E1948"/>
        <s v="T26E2017"/>
        <s v="T26E2045"/>
        <s v="T26E2007"/>
        <s v="T26E2036"/>
        <s v="T26F0003"/>
        <s v="T26F0089"/>
        <s v="T26F0107"/>
        <s v="T26F0133"/>
        <s v="T26F0159"/>
        <s v="T26F0199"/>
        <s v="T26F0272"/>
        <s v="T26F0333"/>
        <s v="T26F0391"/>
        <s v="T26E1934"/>
        <s v="0292062023"/>
        <s v="0083562026"/>
        <s v="0097052026"/>
        <s v="0097062026"/>
        <s v="0116802025"/>
        <s v="0080412026"/>
        <s v="0082552026"/>
        <s v="0083632026"/>
        <s v="T26B1312"/>
        <s v="T26B1469"/>
        <s v="T26B1515"/>
        <s v="T26E0295"/>
        <s v="T26E0324"/>
        <s v="T26B1532"/>
        <s v="T26B1566"/>
        <s v="T26C0011"/>
        <s v="T26D0751"/>
        <s v="T26D0787"/>
        <s v="T26E0362"/>
        <s v="T26B1112"/>
        <s v="T26D0474"/>
        <s v="T26D0555"/>
        <s v="T26D1189"/>
        <s v="T26E0044"/>
        <s v="T26E0089"/>
        <s v="T25H0622R"/>
        <s v="T25C1922"/>
        <s v="T25E1609"/>
        <s v="T25E1083"/>
        <s v="T25E0743"/>
        <s v="0067342026"/>
        <s v="0067352026"/>
        <s v="T25B0915"/>
        <s v="T25E2707"/>
        <s v="T25G0870"/>
        <s v="T25G0878"/>
        <s v="T25G0879"/>
        <s v="T25G2842"/>
        <s v="T25G3042"/>
        <s v="T25K1935"/>
        <s v="T26C1739"/>
        <s v="T26E1846"/>
        <s v="T26E1853"/>
        <s v="T26A1808"/>
        <s v="T26C0949"/>
        <s v="T26C1028"/>
        <s v="T26D0353"/>
        <s v="T26D0461"/>
        <s v="T26E1114"/>
        <s v="T26C0673"/>
        <s v="T26C0769"/>
        <s v="T26E0412"/>
        <s v="T26E0413"/>
        <s v="T25F1574"/>
        <s v="T25G2158"/>
        <s v="T25G2426"/>
        <s v="T26D0712"/>
        <s v="T26D0802"/>
        <s v="0083602026"/>
        <s v="0083612026"/>
        <s v="0097102026"/>
        <s v="0077802026"/>
        <s v="T26E0996"/>
        <s v="T26E0993"/>
        <s v="T26E0994"/>
        <s v="0083582026"/>
        <s v="0097092026"/>
        <s v="0083592026"/>
        <s v="T26D1883"/>
        <s v="T26E0917"/>
        <s v="T26E2003"/>
        <s v="T26E0318"/>
        <s v="T26E0369"/>
        <s v="T26C0552"/>
        <s v="T26C2101"/>
        <s v="T26E1913"/>
        <s v="T26E0069"/>
        <s v="T26F0266"/>
        <s v="T26F0335"/>
        <s v="T26D0081"/>
        <s v="T26E0073"/>
        <s v="T26C1618"/>
        <s v="T26D0112"/>
        <s v="T26E0319"/>
        <s v="T25G2153"/>
        <s v="T26C1731"/>
        <s v="T26E0067"/>
        <s v="T26E2018"/>
        <s v="0083642026"/>
        <s v="0097122026"/>
        <s v="T25E1847"/>
        <s v="T25H1800"/>
        <s v="T26F0281"/>
        <s v="T26F0347"/>
        <s v="T26E1813"/>
        <s v="0011032026"/>
        <s v="0165922025"/>
        <s v="0183352025"/>
        <s v="0197032025"/>
        <s v="0082342024"/>
        <s v="0018062025"/>
        <s v="0097142026"/>
        <s v="0097152026"/>
        <s v="0097162026"/>
        <s v="0097172026"/>
        <s v="0030482026"/>
        <s v="0067332026"/>
        <s v="0097212026"/>
        <s v="T26C1115"/>
        <s v="T26E0895"/>
        <s v="T25H0064R"/>
        <s v="T25H0095R"/>
        <s v="T25H0371"/>
        <s v="T25H0452"/>
        <s v="T25H0578R"/>
        <s v="T25J0770R"/>
        <s v="T25J0950"/>
        <s v="T25J2075R"/>
        <s v="T25J2100R"/>
        <s v="T25J2136R"/>
        <s v="T25E1569"/>
        <s v="T25J0799"/>
        <s v="T25E1246R"/>
        <s v="T25E1618R"/>
        <s v="T25H1348"/>
        <s v="T25H1410"/>
        <s v="T25H1410R"/>
        <s v="T25E1618"/>
        <s v="T25C2155"/>
        <s v="T25E1870"/>
        <s v="T25E2472"/>
        <s v="T25J0267"/>
        <s v="T25F0550R"/>
        <s v="T25F0641"/>
        <s v="T25F0690R"/>
        <s v="T25F0747"/>
        <s v="T25J1158R"/>
        <s v="T25J1213"/>
        <s v="T25J1403R"/>
        <s v="T25J1158"/>
        <s v="T25H1079"/>
        <s v="T25H1275"/>
        <s v="0191942024"/>
        <s v="0096932026"/>
        <s v="T26E1799"/>
        <s v="T26F0363"/>
        <s v="0082562026"/>
        <s v="0167822024"/>
        <s v="T26E1809"/>
        <s v="0077852026"/>
        <s v="0062782026"/>
        <s v="0077832026"/>
        <s v="0077842026"/>
        <s v="0097232026"/>
        <s v="0065642025"/>
        <s v="0083542026"/>
        <s v="0097112026"/>
        <s v="0082572026"/>
        <s v="0225462025"/>
        <s v="0235422025"/>
        <s v="0097182026"/>
        <s v="0083652026"/>
        <s v="T24M1174"/>
        <s v="0056822025"/>
        <s v="0098402025"/>
        <s v="0062802026"/>
        <s v="0077922026"/>
        <s v="0096772026"/>
        <s v="T25K0196"/>
        <s v="T25M0850R"/>
        <s v="T25M0937R"/>
        <s v="T26B0361"/>
        <s v="T26B0565"/>
        <s v="T26E1495"/>
        <s v="T26E1498"/>
        <s v="T26E1500"/>
        <s v="0097242026"/>
        <s v="0097262026"/>
        <s v="0097272026"/>
        <s v="0083662026"/>
        <s v="0097252026"/>
        <s v="0083672026"/>
        <s v="0097342026"/>
        <s v="0042172026"/>
        <s v="0097192026"/>
        <s v="0097202026"/>
        <s v="0070352025"/>
        <s v="0183772025"/>
        <s v="0025632026"/>
        <s v="0174132025"/>
        <s v="T25M1899R"/>
        <s v="T26D0278"/>
        <s v="T26B0937"/>
        <s v="T26C0532"/>
        <s v="T26D0175"/>
        <s v="T26D0209"/>
        <s v="T26D0221"/>
        <s v="T26D0253"/>
        <s v="T26D0291"/>
        <s v="T26D1804"/>
        <s v="T26E1614"/>
        <s v="T26E1673"/>
        <s v="T26D0312"/>
        <s v="T26D0394"/>
        <s v="T25K0588"/>
        <s v="T26C2122"/>
        <s v="T26C2132"/>
        <s v="T26C2145"/>
        <s v="T26B0211"/>
        <s v="T26B0232"/>
        <s v="T26B1116"/>
        <s v="T26B1324"/>
        <s v="T26C1015"/>
        <s v="T26C1052"/>
        <s v="T26C1522"/>
        <s v="T26C1608"/>
        <s v="T26C1620"/>
        <s v="0097322026"/>
        <s v="0097332026"/>
        <s v="0076522026"/>
        <s v="0097372026"/>
        <s v="0076532026"/>
        <s v="T25L0049"/>
        <s v="T25L1153"/>
        <s v="T26E0931"/>
        <s v="T25J1220"/>
        <s v="T25L1714"/>
        <s v="T26E1083"/>
        <s v="T26A0007"/>
        <s v="T26E1648"/>
        <s v="T25H1438"/>
        <s v="T25L1987"/>
        <s v="T25M0014"/>
        <s v="T25M0390"/>
        <s v="T26E1552"/>
        <s v="T26F0326"/>
        <s v="T26E1852"/>
        <s v="T26E1910"/>
        <s v="T26F0157"/>
        <s v="T26F0194"/>
        <s v="T26F0232"/>
        <s v="T26F0288"/>
        <s v="T26F0364"/>
        <s v="T26E0927"/>
        <s v="T26E1140"/>
        <s v="T26E2061"/>
        <s v="T26F0087"/>
        <s v="T26F0125"/>
        <s v="T26F0149"/>
        <s v="T26E0866"/>
        <s v="T26E0867"/>
        <s v="T26E0868"/>
        <s v="T26E1732"/>
        <s v="T26E1767"/>
        <s v="T26E1768"/>
        <s v="T26C1460"/>
        <s v="T26C1464"/>
        <s v="T26E1033"/>
        <s v="T26E1034"/>
        <s v="T26E1035"/>
        <s v="T26C0867"/>
        <s v="0097362026"/>
        <s v="0070422025"/>
        <s v="T25E1406"/>
        <s v="T26E1696"/>
        <s v="T26E2042"/>
        <s v="T25K2196"/>
        <s v="T25K2220"/>
        <s v="0025682026"/>
        <s v="0025692026"/>
        <s v="0049462026"/>
        <s v="0049482026"/>
        <s v="0049492026"/>
        <s v="0082762026"/>
        <s v="0174452025"/>
        <s v="0080142026"/>
        <s v="0080152026"/>
        <s v="0080162026"/>
        <s v="0049522026"/>
        <s v="0082772026"/>
        <s v="0025862026"/>
        <s v="0032942026"/>
        <s v="0082782026"/>
        <s v="0032952026"/>
        <s v="0082792026"/>
        <s v="0082802026"/>
        <s v="0025872026"/>
        <s v="0025882026"/>
        <s v="0049532026"/>
        <s v="0049542026"/>
        <s v="0082812026"/>
        <s v="0082822026"/>
        <s v="0080172026"/>
        <s v="0025902026"/>
        <s v="0032972026"/>
        <s v="0049552026"/>
        <s v="0082832026"/>
        <s v="0174542025"/>
        <s v="0097282026"/>
        <s v="0026662026"/>
        <s v="0097292026"/>
        <s v="0083722026"/>
        <s v="4058C1"/>
        <s v="4060C1"/>
        <s v="T25G1977"/>
        <s v="T25G1974"/>
        <s v="0224572025"/>
        <s v="T25L0704"/>
        <s v="T25L1433"/>
        <s v="T26D1338"/>
        <s v="T26D1910"/>
        <s v="T26E0015"/>
        <s v="T26E0019"/>
        <s v="T26E0062"/>
        <s v="T26E0877"/>
        <s v="T26E0933"/>
        <s v="T26E1079"/>
        <s v="T26E1530"/>
        <s v="T26E1609"/>
        <s v="T26E1680"/>
        <s v="T26E1707"/>
        <s v="T26E0329"/>
        <s v="T26E0406"/>
        <s v="0003162026"/>
        <s v="0214322025"/>
        <s v="0097352026"/>
        <s v="0078022026"/>
        <s v="0044592026"/>
        <s v="0097222026"/>
        <s v="0082712026"/>
        <s v="0097542026"/>
        <s v="0097552026"/>
        <s v="0082722026"/>
        <s v="0083022026"/>
        <s v="0080312026"/>
        <s v="0082742026"/>
        <s v="0082622026"/>
        <s v="0025832026"/>
        <s v="0030952026"/>
        <s v="0082752026"/>
        <s v="0080242026"/>
        <s v="0082632026"/>
        <s v="0083012026"/>
        <s v="0096802026"/>
        <s v="0049362026"/>
        <s v="0184042025"/>
        <s v="0184052025"/>
        <s v="0184062025"/>
        <s v="0184072025"/>
        <s v="0097022026"/>
        <s v="0097032026"/>
        <s v="0082652026"/>
        <s v="0082642026"/>
        <s v="0082662026"/>
        <s v="0082672026"/>
        <s v="0082682026"/>
        <s v="0049572026"/>
        <s v="0082692026"/>
        <s v="0082702026"/>
        <s v="0062832026"/>
        <s v="0083712026"/>
        <s v="0077912026"/>
        <s v="0214562025"/>
        <s v="0030932026"/>
        <s v="0082732026"/>
        <s v="0239072025"/>
        <s v="0025662026"/>
        <s v="0030822026"/>
        <s v="0032782026"/>
        <s v="0032792026"/>
        <s v="0032802026"/>
        <s v="0227882025"/>
        <s v="0227892025"/>
        <s v="0082602026"/>
        <s v="T26F0036"/>
        <s v="T26F0037"/>
        <s v="T26F0039"/>
        <s v="T26C1071"/>
        <s v="T26F0040"/>
        <s v="T26A0015"/>
        <s v="T26A0204"/>
        <s v="T26A0013"/>
        <s v="0080282026"/>
        <s v="0080292026"/>
        <s v="0030862026"/>
        <s v="0031002026"/>
        <s v="0032852026"/>
        <s v="0083692026"/>
        <s v="0097412026"/>
        <s v="0083392026"/>
        <s v="T26D0738"/>
        <s v="T26D0750"/>
        <s v="T26D0782"/>
        <s v="T26D0532"/>
        <s v="T26D0749"/>
        <s v="T26D0533"/>
        <s v="T26D0535"/>
        <s v="T26E1959"/>
        <s v="T26E1960"/>
        <s v="T26E1962"/>
        <s v="T26E1963"/>
        <s v="T26E1964"/>
        <s v="T26E1967"/>
        <s v="T26E1968"/>
        <s v="0083682026"/>
        <s v="0042402026"/>
        <s v="T26E1325"/>
        <s v="T26D1899"/>
        <s v="T26E0018"/>
        <s v="T26E0042"/>
        <s v="T26E0074"/>
        <s v="T26E0146"/>
        <s v="T26E0399"/>
        <s v="T26E1845"/>
        <s v="T26E1900"/>
        <s v="T26E1930"/>
        <s v="T26E1949"/>
        <s v="T26E2020"/>
        <s v="T26F0005"/>
        <s v="T26F0009"/>
        <s v="T26F0063"/>
        <s v="T26F0112"/>
        <s v="T26F0122"/>
        <s v="T26F0131"/>
        <s v="T26F0156"/>
        <s v="T26F0170"/>
        <s v="T26D1187"/>
        <s v="T26D1819"/>
        <s v="T26D1900"/>
        <s v="T26E0030"/>
        <s v="T26E0439"/>
        <s v="T26D0271"/>
        <s v="T26D0290"/>
        <s v="T26C1795"/>
        <s v="T26D1212"/>
        <s v="T26D1342"/>
        <s v="T26D1358"/>
        <s v="T26D1802"/>
        <s v="T26D1817"/>
        <s v="T26E0822"/>
        <s v="T26E0875"/>
        <s v="T26E0925"/>
        <s v="T26E1077"/>
        <s v="T26E1231"/>
        <s v="T26D0509"/>
        <s v="T26D0711"/>
        <s v="T26D0829"/>
        <s v="T26E0512"/>
        <s v="T26E0580"/>
        <s v="T26D0011"/>
        <s v="T26D0053"/>
        <s v="T26F0342"/>
        <s v="0076362026"/>
        <s v="0097442026"/>
        <s v="0006612026"/>
        <s v="0077992026"/>
        <s v="0083702026"/>
        <s v="0097422026"/>
        <s v="0053162026"/>
        <s v="0032012026"/>
        <s v="0073882026"/>
        <s v="0076452026"/>
        <s v="0042252026"/>
        <s v="0042262026"/>
        <s v="0042322026"/>
        <s v="0097472026"/>
        <s v="0056092026"/>
        <s v="0097392026"/>
        <s v="0097482026"/>
        <s v="0097492026"/>
        <s v="0076542026"/>
        <s v="0076552026"/>
        <s v="0076562026"/>
        <s v="0053092026"/>
        <s v="0097402026"/>
        <s v="0076592026"/>
        <s v="0076602026"/>
        <s v="0076612026"/>
        <s v="0086992026"/>
        <s v="0087002026"/>
        <s v="0056142026"/>
        <s v="0073892026"/>
        <s v="0073902026"/>
        <s v="0087012026"/>
        <s v="0087022026"/>
        <s v="0097432026"/>
        <s v="0097382026"/>
        <s v="0097302026"/>
        <s v="0097312026"/>
        <s v="0032272026"/>
        <s v="0032742026"/>
        <s v="0032812026"/>
        <s v="0082612026"/>
        <s v="0097522026"/>
        <s v="0097532026"/>
        <s v="0097502026"/>
        <s v="0080262026"/>
        <s v="0032252026"/>
        <s v="0080332026"/>
        <s v="0080342026"/>
        <s v="0080352026"/>
        <s v="0080362026"/>
        <s v="0076382026"/>
        <s v="0062862026"/>
        <s v="0062872026"/>
        <s v="0062892026"/>
        <s v="0062902026"/>
        <s v="0087032026"/>
        <s v="0087042026"/>
        <s v="0087052026"/>
        <s v="0087062026"/>
        <s v="0087072026"/>
        <s v="0097072026"/>
        <s v="0077932026"/>
        <s v="0077942026"/>
        <s v="0077952026"/>
        <s v="0077962026"/>
        <s v="0083372026"/>
        <s v="0083382026"/>
        <s v="0083772026"/>
        <s v="0097002026"/>
        <s v="0097462026"/>
        <s v="0097452026"/>
        <s v="0087082026"/>
        <s v="0087092026"/>
        <s v="0084902026"/>
        <s v="0083732026"/>
        <s v="0084882026"/>
        <s v="0061512026"/>
        <s v="0084912026"/>
        <s v="0078062026"/>
        <s v="0084922026"/>
        <s v="0084892026"/>
        <s v="0083742026"/>
        <s v="0097512026"/>
        <s v="0078102026"/>
        <s v="0083752026"/>
        <s v="0084932026"/>
        <s v="0083762026"/>
        <s v="0084942026"/>
        <s v="0087102026"/>
        <s v="0087112026"/>
        <s v="6012C1R"/>
        <s v="6136C1"/>
        <s v="5293C1R"/>
        <s v="5324C1R"/>
        <s v="5364C1R"/>
        <s v="6129C1"/>
        <s v="6132C1"/>
        <s v="6133C1"/>
        <s v="6139C1"/>
        <s v="6154C1"/>
        <s v="6156C1"/>
        <s v="5322C1R"/>
        <s v="5323C1R"/>
        <s v="5325C1R"/>
        <s v="5325C2R"/>
        <s v="5330C1R"/>
        <s v="5331C1R"/>
        <s v="5332C1R"/>
        <s v="5335C1R"/>
        <s v="5339C1R"/>
        <s v="6083C1"/>
        <s v="6140C1"/>
        <s v="6141C1"/>
        <s v="6143C1"/>
        <s v="6125C1"/>
        <s v="5224C1R"/>
        <s v="5277C1R"/>
        <s v="6131C1"/>
        <s v="5266C1R"/>
        <s v="5254C1R"/>
        <s v="5255C1R"/>
        <s v="5258C1R"/>
        <s v="5305C1R"/>
        <s v="5307C1R"/>
        <s v="5309C1R"/>
        <s v="5275C1R"/>
        <s v="5276C1R"/>
        <s v="5329C1R"/>
        <s v="5321C1R"/>
        <s v="5291C1R"/>
        <s v="6002C1R"/>
        <s v="6161C1"/>
        <m/>
        <s v="T26E0137" u="1"/>
        <s v="T26E0609" u="1"/>
        <s v="T26E1076" u="1"/>
        <s v="T26E1290" u="1"/>
        <s v="T26E1317" u="1"/>
        <s v="T26E1321" u="1"/>
        <s v="T26E1328" u="1"/>
        <s v="T26E0800" u="1"/>
        <s v="T26E1555" u="1"/>
        <s v="T26E0495" u="1"/>
        <s v="T26E0691" u="1"/>
        <s v="T26E0701" u="1"/>
        <s v="T26C2184" u="1"/>
        <s v="T26F0050" u="1"/>
        <s v="T26F0052" u="1"/>
        <s v="T26E1817" u="1"/>
        <s v="T26E0863" u="1"/>
        <s v="T26E0864" u="1"/>
        <s v="T26E1769" u="1"/>
        <s v="6026C1R" u="1"/>
        <s v="T26E1164" u="1"/>
        <s v="T26E1181" u="1"/>
        <s v="T26E1924" u="1"/>
        <s v="T26E2034" u="1"/>
        <s v="T26B1583" u="1"/>
        <s v="T26C0369" u="1"/>
        <s v="T26D1361" u="1"/>
        <s v="T26D0311" u="1"/>
        <s v="T26D0399" u="1"/>
        <s v="T26D0436" u="1"/>
        <s v="T26D0493" u="1"/>
        <s v="T26D0538" u="1"/>
        <s v="T26D0729" u="1"/>
        <s v="T26E2024" u="1"/>
        <s v="T26E2057" u="1"/>
        <s v="T26E2058" u="1"/>
        <s v="T26E1923" u="1"/>
        <s v="T26E0124" u="1"/>
        <s v="T26F0092" u="1"/>
        <s v="T26E1270" u="1"/>
        <s v="T26E1276" u="1"/>
        <s v="T26F0076" u="1"/>
        <s v="T26E1797" u="1"/>
        <s v="T26E1796" u="1"/>
        <s v="T26E1455" u="1"/>
        <s v="T26E1323" u="1"/>
        <s v="T26E1324" u="1"/>
        <s v="T26E1196" u="1"/>
        <s v="T26E1197" u="1"/>
        <s v="T26B0197" u="1"/>
        <s v="T26B0226" u="1"/>
        <s v="T26E0508" u="1"/>
        <s v="T26E0402" u="1"/>
        <s v="T26E0422" u="1"/>
        <s v="T26E0500" u="1"/>
        <s v="T26E0501" u="1"/>
        <s v="T26E1699" u="1"/>
        <s v="T26E1743" u="1"/>
        <s v="T26C0730" u="1"/>
        <s v="T26E1689" u="1"/>
        <s v="T26F0017" u="1"/>
        <s v="T26F0031" u="1"/>
        <s v="T26F0032" u="1"/>
        <s v="T26F0097" u="1"/>
        <s v="T26D0780" u="1"/>
        <s v="T26D0824" u="1"/>
        <s v="T26D1272" u="1"/>
        <s v="0083412026" u="1"/>
        <s v="0083422026" u="1"/>
        <s v="T26E1554" u="1"/>
        <s v="T26E1956" u="1"/>
        <s v="T26D1695" u="1"/>
        <s v="T26E0886" u="1"/>
        <s v="T26E0621" u="1"/>
        <s v="T26E0697" u="1"/>
        <s v="T26E0698" u="1"/>
        <s v="T26E1092" u="1"/>
        <s v="T26E1093" u="1"/>
        <s v="T26E0888" u="1"/>
        <s v="T26E0991" u="1"/>
        <s v="T26F0046" u="1"/>
        <s v="T26E1815" u="1"/>
        <s v="T26E1816" u="1"/>
        <s v="T26E0893" u="1"/>
        <s v="T26E0891" u="1"/>
        <s v="T26F0047" u="1"/>
        <s v="T26D1800" u="1"/>
        <s v="T26E1490" u="1"/>
        <s v="T26E1492" u="1"/>
        <s v="T26E1493" u="1"/>
        <s v="T26E0350" u="1"/>
        <s v="T26C0550" u="1"/>
        <s v="0082582026" u="1"/>
        <s v="0082592026" u="1"/>
        <s v="T26E1665" u="1"/>
        <s v="T26E0831" u="1"/>
        <s v="T26E1649" u="1"/>
        <s v="T26E1779" u="1"/>
        <s v="T26E1780" u="1"/>
        <s v="T26E0865" u="1"/>
        <s v="T26E0984" u="1"/>
        <s v="T26E0987" u="1"/>
        <s v="T26E0985" u="1"/>
        <s v="T26E0986" u="1"/>
        <s v="0025852026" u="1"/>
        <s v="0032932026" u="1"/>
        <s v="T26D0709" u="1"/>
        <s v="T26E1526" u="1"/>
        <s v="T26E1868" u="1"/>
        <s v="T26E1873" u="1"/>
        <s v="T26E1918" u="1"/>
        <s v="T26E1919" u="1"/>
        <s v="T26B1535" u="1"/>
        <s v="T26A1345" u="1"/>
        <s v="T26F0255" u="1"/>
        <s v="T26D1537" u="1"/>
        <s v="T26D0296" u="1"/>
        <s v="T26B0618" u="1"/>
        <s v="T26E2043" u="1"/>
        <s v="T26F0011" u="1"/>
        <s v="T26E2013" u="1"/>
        <s v="T26D0251" u="1"/>
        <s v="T26D0283" u="1"/>
        <s v="T26E1281" u="1"/>
        <s v="T26E2062" u="1"/>
        <s v="T26E0480" u="1"/>
        <s v="T26E0889" u="1"/>
        <s v="T26E0894" u="1"/>
        <s v="T26D0539" u="1"/>
        <s v="T26E1447" u="1"/>
        <s v="T26E1462" u="1"/>
        <s v="T26E1319" u="1"/>
        <s v="T26E1195" u="1"/>
        <s v="T26E1198" u="1"/>
        <s v="T26E0401" u="1"/>
        <s v="T26E0879" u="1"/>
        <s v="T26E1942" u="1"/>
        <s v="T26F0012" u="1"/>
        <s v="T26F0016" u="1"/>
        <s v="T26E1616" u="1"/>
        <s v="T26E0963" u="1"/>
        <s v="T26D0812" u="1"/>
        <s v="T26E1955" u="1"/>
        <s v="T26D1704" u="1"/>
        <s v="T26D1706" u="1"/>
        <s v="T26D1774" u="1"/>
        <s v="T25G2152" u="1"/>
        <s v="T25J2037R" u="1"/>
        <s v="T25M1887" u="1"/>
        <s v="T25M1920" u="1"/>
        <s v="T26A0581" u="1"/>
        <s v="T26A0647" u="1"/>
        <s v="T26A0927" u="1"/>
        <s v="T26E0911" u="1"/>
        <s v="T26E0678" u="1"/>
        <s v="T26E0681" u="1"/>
        <s v="T26E0682" u="1"/>
        <s v="T26E0686" u="1"/>
        <s v="T26E0687" u="1"/>
        <s v="T26E0688" u="1"/>
        <s v="T26E0689" u="1"/>
        <s v="T26E0690" u="1"/>
        <s v="T26E0692" u="1"/>
        <s v="T26E0693" u="1"/>
        <s v="T26E1090" u="1"/>
        <s v="T26E1091" u="1"/>
        <s v="T26E1156" u="1"/>
        <s v="T26E1043" u="1"/>
        <s v="T26E0292" u="1"/>
        <s v="T26E0990" u="1"/>
        <s v="T26E0887" u="1"/>
        <s v="T26E1814" u="1"/>
        <s v="T26D1046" u="1"/>
        <s v="T26E0484" u="1"/>
        <s v="T26E0890" u="1"/>
        <s v="T26D1643" u="1"/>
        <s v="T26D1644" u="1"/>
        <s v="T26D1645" u="1"/>
        <s v="T26F0104" u="1"/>
        <s v="T26E0983" u="1"/>
        <s v="T26E0982" u="1"/>
        <s v="T26E0980" u="1"/>
        <s v="T26E0981" u="1"/>
        <s v="T26E0977" u="1"/>
        <s v="T26E0988" u="1"/>
        <s v="T26E0978" u="1"/>
        <s v="T26E0979" u="1"/>
        <s v="0078012026" u="1"/>
        <s v="T26E1162" u="1"/>
        <s v="T26E1163" u="1"/>
        <s v="T26E1179" u="1"/>
        <s v="T26E1180" u="1"/>
        <s v="T26C1707" u="1"/>
        <s v="T26D0249" u="1"/>
        <s v="T26D0284" u="1"/>
        <s v="T26F0004" u="1"/>
        <s v="T26E1939" u="1"/>
        <s v="T26E2005" u="1"/>
        <s v="T26D0008" u="1"/>
        <s v="T26F0169" u="1"/>
        <s v="T26D1390" u="1"/>
        <s v="T26D1391" u="1"/>
        <s v="T26D1772" u="1"/>
        <s v="T26D1939" u="1"/>
        <s v="T26E0129" u="1"/>
        <s v="T26E1274" u="1"/>
        <s v="T26F0093" u="1"/>
        <s v="T26E0545" u="1"/>
        <s v="T26E0796" u="1"/>
        <s v="T26E0926" u="1"/>
        <s v="T26E0909" u="1"/>
        <s v="T26E1443" u="1"/>
        <s v="T26E1459" u="1"/>
        <s v="T26D1571" u="1"/>
        <s v="T26D1573" u="1"/>
        <s v="T26D1574" u="1"/>
        <s v="T26E0807" u="1"/>
        <s v="T26E1194" u="1"/>
        <s v="T26E0415" u="1"/>
        <s v="T26E0878" u="1"/>
        <s v="T26E0398" u="1"/>
        <s v="T26E0827" u="1"/>
        <s v="T26E0111" u="1"/>
        <s v="T26E0294" u="1"/>
        <s v="T26E0322" u="1"/>
        <s v="T26E0828" u="1"/>
        <s v="T26D1828" u="1"/>
        <s v="T26D1904" u="1"/>
        <s v="T26E1238" u="1"/>
        <s v="T26E0620" u="1"/>
        <s v="T26E0038" u="1"/>
        <s v="T26E0431" u="1"/>
        <s v="T26E0510" u="1"/>
        <s v="T26E0576" u="1"/>
        <s v="T26E0683" u="1"/>
        <s v="T26E0684" u="1"/>
        <s v="T26E0685" u="1"/>
        <s v="T26E1155" u="1"/>
        <s v="T26E0910" u="1"/>
        <s v="T26E0416" u="1"/>
        <s v="T25J2100" u="1"/>
        <s v="T26D1665" u="1"/>
        <s v="T26E0352" u="1"/>
        <s v="T26E1778" u="1"/>
        <s v="T26F0006" u="1"/>
        <s v="T26F0008" u="1"/>
        <s v="0083402026" u="1"/>
        <s v="524800" u="1"/>
        <s v="T26D0708" u="1"/>
        <s v="T26D1770" u="1"/>
        <s v="T26E1160" u="1"/>
        <s v="T26E1161" u="1"/>
        <s v="T26E1176" u="1"/>
        <s v="T26E1178" u="1"/>
        <s v="T26E1037" u="1"/>
        <s v="T26E1839" u="1"/>
        <s v="T26E1840" u="1"/>
        <s v="T26E1867" u="1"/>
        <s v="T26E2006" u="1"/>
        <s v="T26E2035" u="1"/>
        <s v="T26B0951" u="1"/>
        <s v="T26E0043" u="1"/>
        <s v="T26E0384" u="1"/>
        <s v="T26D0182" u="1"/>
        <s v="T26D0228" u="1"/>
        <s v="T26D0264" u="1"/>
        <s v="T26E0016" u="1"/>
        <s v="T26E1147" u="1"/>
        <s v="T26C0662" u="1"/>
        <s v="T26E1705" u="1"/>
        <s v="T26E1856" u="1"/>
        <s v="T26E1909" u="1"/>
        <s v="T26E1950" u="1"/>
        <s v="T26E1263" u="1"/>
        <s v="T26E1267" u="1"/>
        <s v="T26F0013" u="1"/>
        <s v="T26E1859" u="1"/>
        <s v="T26E1917" u="1"/>
        <s v="T26E0298" u="1"/>
        <s v="T26E0317" u="1"/>
        <s v="T26E0326" u="1"/>
        <s v="T26E0359" u="1"/>
        <s v="T26E1531" u="1"/>
        <s v="T26C1741" u="1"/>
        <s v="T26E0293" u="1"/>
        <s v="T26E0418" u="1"/>
        <s v="T26E1863" u="1"/>
        <s v="T26E1915" u="1"/>
        <s v="T26E2040" u="1"/>
        <s v="T26E1742" u="1"/>
        <s v="T26E0009" u="1"/>
        <s v="T26E1236" u="1"/>
        <s v="T26E1615" u="1"/>
        <s v="T26E0656" u="1"/>
        <s v="T26E0657" u="1"/>
        <s v="T26E0163" u="1"/>
        <s v="T26E0164" u="1"/>
        <s v="T26E0165" u="1"/>
        <s v="T26E0166" u="1"/>
        <s v="T26E0619" u="1"/>
        <s v="T26E0852" u="1"/>
        <s v="T26E1748" u="1"/>
        <s v="T26E1749" u="1"/>
        <s v="T26D1697" u="1"/>
        <s v="T26D1702" u="1"/>
        <s v="T26D1703" u="1"/>
        <s v="T26A1229" u="1"/>
        <s v="T26A1330" u="1"/>
        <s v="T26E0679" u="1"/>
        <s v="T26E0680" u="1"/>
        <s v="T26E0897" u="1"/>
        <s v="T26E1098" u="1"/>
        <s v="T26E1099" u="1"/>
        <s v="T26E0913" u="1"/>
        <s v="T26E0465" u="1"/>
        <s v="T26E1132" u="1"/>
        <s v="T26E0898" u="1"/>
        <s v="T26E0351" u="1"/>
        <s v="T25J0369" u="1"/>
        <s v="T26F0007" u="1"/>
        <s v="T26E0976" u="1"/>
        <s v="T26E0973" u="1"/>
        <s v="T26E0974" u="1"/>
        <s v="T26E0975" u="1"/>
        <s v="T26E0135" u="1"/>
        <s v="T26E0386" u="1"/>
        <s v="T26D0297" u="1"/>
        <s v="T26E1234" u="1"/>
        <s v="T26C1732" u="1"/>
        <s v="T26D0444" u="1"/>
        <s v="T26D1515" u="1"/>
        <s v="T26D1516" u="1"/>
        <s v="T26D1457" u="1"/>
        <s v="T26D1458" u="1"/>
        <s v="T26D0185" u="1"/>
        <s v="5190C1" u="1"/>
        <s v="505500" u="1"/>
        <s v="509900" u="1"/>
        <s v="514300" u="1"/>
        <s v="525500" u="1"/>
        <s v="512100" u="1"/>
        <s v="527300" u="1"/>
        <s v="435600" u="1"/>
        <s v="T26D0705" u="1"/>
        <s v="T26D0706" u="1"/>
        <s v="T26D0707" u="1"/>
        <s v="T26D0072" u="1"/>
        <s v="T25A1645R" u="1"/>
        <s v="T25J0809" u="1"/>
        <s v="T25J0922" u="1"/>
        <s v="T25J0972" u="1"/>
        <s v="T25J1814" u="1"/>
        <s v="T26C1610" u="1"/>
        <s v="T26E1803" u="1"/>
        <s v="T26E1804" u="1"/>
        <s v="T26E1658" u="1"/>
        <s v="T26E1660" u="1"/>
        <s v="T26E1691" u="1"/>
        <s v="T26E1708" u="1"/>
        <s v="T26E1940" u="1"/>
        <s v="T26E1874" u="1"/>
        <s v="T26E1860" u="1"/>
        <s v="T26E1905" u="1"/>
        <s v="T26E1932" u="1"/>
        <s v="T26D1884" u="1"/>
        <s v="T26D1140" u="1"/>
        <s v="T26D1141" u="1"/>
        <s v="T26E0132" u="1"/>
        <s v="T26E0900" u="1"/>
        <s v="T26E0901" u="1"/>
        <s v="T26E0467" u="1"/>
        <s v="T26E0899" u="1"/>
        <s v="T26D0273" u="1"/>
        <s v="T26D0815" u="1"/>
        <s v="T26D0821" u="1"/>
        <s v="T26D0830" u="1"/>
        <s v="T26E1535" u="1"/>
        <s v="T26D1385" u="1"/>
        <s v="T26D1386" u="1"/>
        <s v="T26D1387" u="1"/>
        <s v="T26E1843" u="1"/>
        <s v="T26E1899" u="1"/>
        <s v="T26E1952" u="1"/>
        <s v="T26D1129" u="1"/>
        <s v="T26D1133" u="1"/>
        <s v="T26E0126" u="1"/>
        <s v="T26D0152" u="1"/>
        <s v="T26D0224" u="1"/>
        <s v="T26D0259" u="1"/>
        <s v="T26E1227" u="1"/>
        <s v="T26E1679" u="1"/>
        <s v="T26E0723" u="1"/>
        <s v="T26E1621" u="1"/>
        <s v="T26E1622" u="1"/>
        <s v="T26C2141" u="1"/>
        <s v="T26E1595" u="1"/>
        <s v="T26D0213" u="1"/>
        <s v="T26E1241" u="1"/>
        <s v="T26E1243" u="1"/>
        <s v="T26E1246" u="1"/>
        <s v="T26E1249" u="1"/>
        <s v="T26D1119" u="1"/>
        <s v="T26E1719" u="1"/>
        <s v="T26E0358" u="1"/>
        <s v="T26E0907" u="1"/>
        <s v="T26E0469" u="1"/>
        <s v="T26E0908" u="1"/>
        <s v="T26B0292R" u="1"/>
        <s v="T26D1718" u="1"/>
        <s v="T26D1722" u="1"/>
        <s v="T26D1723" u="1"/>
        <s v="T26D1563" u="1"/>
        <s v="T26E0798" u="1"/>
        <s v="T26E1133" u="1"/>
        <s v="T26E1134" u="1"/>
        <s v="T26E0092" u="1"/>
        <s v="T26E0145" u="1"/>
        <s v="T26D1891" u="1"/>
        <s v="T26E0943" u="1"/>
        <s v="T25L1097" u="1"/>
        <s v="T25M0786" u="1"/>
        <s v="T25M0932" u="1"/>
        <s v="T25M1043" u="1"/>
        <s v="T26C0412" u="1"/>
        <s v="T26C0539" u="1"/>
        <s v="T26C0595" u="1"/>
        <s v="T26D1409" u="1"/>
        <s v="T26E0744" u="1"/>
        <s v="T26E0747" u="1"/>
        <s v="T26E0840" u="1"/>
        <s v="T26D1897" u="1"/>
        <s v="T26E0653" u="1"/>
        <s v="T26E0654" u="1"/>
        <s v="T26E0655" u="1"/>
        <s v="T26E1232" u="1"/>
        <s v="T26E1750" u="1"/>
        <s v="T25M0576" u="1"/>
        <s v="T26E0955" u="1"/>
        <s v="T26E0956" u="1"/>
        <s v="T26E0957" u="1"/>
        <s v="T26E0958" u="1"/>
        <s v="T26E0959" u="1"/>
        <s v="T26E0960" u="1"/>
        <s v="T26E0658" u="1"/>
        <s v="T26D1323" u="1"/>
        <s v="T26E0851" u="1"/>
        <s v="T26E0857" u="1"/>
        <s v="T26E0859" u="1"/>
        <s v="T26B0938" u="1"/>
        <s v="T26D0007" u="1"/>
        <s v="T26A1170" u="1"/>
        <s v="T26E0666" u="1"/>
        <s v="T26E0667" u="1"/>
        <s v="T26E0668" u="1"/>
        <s v="T26E0669" u="1"/>
        <s v="T26E0670" u="1"/>
        <s v="T26E0671" u="1"/>
        <s v="T26E0672" u="1"/>
        <s v="T26E0673" u="1"/>
        <s v="T26E0674" u="1"/>
        <s v="T26E0675" u="1"/>
        <s v="T26E0676" u="1"/>
        <s v="T26E0677" u="1"/>
        <s v="T26E0721" u="1"/>
        <s v="T26E0722" u="1"/>
        <s v="T26E0663" u="1"/>
        <s v="T26E0717" u="1"/>
        <s v="T26E0718" u="1"/>
        <s v="T26E0489" u="1"/>
        <s v="T26E0904" u="1"/>
        <s v="T26E0905" u="1"/>
        <s v="T26E0906" u="1"/>
        <s v="T26E1087" u="1"/>
        <s v="T26E1088" u="1"/>
        <s v="T26E1089" u="1"/>
        <s v="T26E1086" u="1"/>
        <s v="T26E0885" u="1"/>
        <s v="T26E0466" u="1"/>
        <s v="T26D1514" u="1"/>
        <s v="T26D1517" u="1"/>
        <s v="T26D1518" u="1"/>
        <s v="T26D1452" u="1"/>
        <s v="T26E1647" u="1"/>
        <s v="T26C1704" u="1"/>
        <s v="T26D0077" u="1"/>
        <s v="T26D0109" u="1"/>
        <s v="T26D0138" u="1"/>
        <s v="T26E1903" u="1"/>
        <s v="T26E1848" u="1"/>
        <s v="T26E1663" u="1"/>
        <s v="T26E1655" u="1"/>
        <s v="T26D0387" u="1"/>
        <s v="T26D0388" u="1"/>
        <s v="T26C2106" u="1"/>
        <s v="T26D1654" u="1"/>
        <s v="T26D1655" u="1"/>
        <s v="T26E0788" u="1"/>
        <s v="T26E0282" u="1"/>
        <s v="T26E0283" u="1"/>
        <s v="T26E0966" u="1"/>
        <s v="T26E0967" u="1"/>
        <s v="T26E0968" u="1"/>
        <s v="T26E0971" u="1"/>
        <s v="T26E0972" u="1"/>
        <s v="T26E0969" u="1"/>
        <s v="T26E0970" u="1"/>
        <s v="T26E0080" u="1"/>
        <s v="T26E0370" u="1"/>
        <s v="0076392026" u="1"/>
        <s v="509300" u="1"/>
        <s v="508000" u="1"/>
        <s v="404500" u="1"/>
        <s v="511500" u="1"/>
        <s v="T26E1906" u="1"/>
        <s v="T26E1854" u="1"/>
        <s v="T26E1855" u="1"/>
        <s v="T26D0784" u="1"/>
        <s v="T26D1384" u="1"/>
        <s v="T26D1271" u="1"/>
        <s v="T26D1269" u="1"/>
        <s v="T26D1270" u="1"/>
        <s v="T26E0125" u="1"/>
        <s v="T26E0661" u="1"/>
        <s v="T26D1557" u="1"/>
        <s v="T26D1721" u="1"/>
        <s v="T26D1795" u="1"/>
        <s v="T26E0797" u="1"/>
        <s v="T26E0075" u="1"/>
        <s v="T26E0429" u="1"/>
        <s v="T26C2203" u="1"/>
        <s v="T26D0481" u="1"/>
        <s v="T26D0795" u="1"/>
        <s v="T26E0953" u="1"/>
        <s v="T26E0954" u="1"/>
        <s v="T26D1213" u="1"/>
        <s v="T26E1558" u="1"/>
        <s v="T26E0858" u="1"/>
        <s v="T26E0664" u="1"/>
        <s v="T26E0488" u="1"/>
        <s v="T26E0544" u="1"/>
        <s v="T26D1512" u="1"/>
        <s v="T26D1513" u="1"/>
        <s v="T26D1253" u="1"/>
        <s v="T26E0450" u="1"/>
        <s v="T26E0447" u="1"/>
        <s v="T26E1652" u="1"/>
        <s v="T25E1246" u="1"/>
        <s v="T25F0690" u="1"/>
        <s v="T26E0787" u="1"/>
        <s v="T26E0287" u="1"/>
        <s v="T26E2041" u="1"/>
        <s v="6150C1" u="1"/>
        <s v="5190C1R" u="1"/>
        <s v="T26D0704" u="1"/>
        <s v="T26B0531" u="1"/>
        <s v="T26E1560" u="1"/>
        <s v="T26E0949" u="1"/>
        <s v="T26E1074" u="1"/>
        <s v="T26E1223" u="1"/>
        <s v="T26E1224" u="1"/>
        <s v="T26E1556" u="1"/>
        <s v="T26E1695" u="1"/>
        <s v="T26E1712" u="1"/>
        <s v="T26E1713" u="1"/>
        <s v="T26E1717" u="1"/>
        <s v="T25H0420" u="1"/>
        <s v="T26D1136" u="1"/>
        <s v="T26D1138" u="1"/>
        <s v="T26D1139" u="1"/>
        <s v="T26D1847" u="1"/>
        <s v="T26D1874" u="1"/>
        <s v="T26D0240" u="1"/>
        <s v="T26D0215" u="1"/>
        <s v="T26C2120" u="1"/>
        <s v="T26E1594" u="1"/>
        <s v="T26E1739" u="1"/>
        <s v="T25G1540" u="1"/>
        <s v="T26A0434" u="1"/>
        <s v="T25E2696" u="1"/>
        <s v="T25L0292" u="1"/>
        <s v="T26D1381" u="1"/>
        <s v="T26D1382" u="1"/>
        <s v="T26D1383" u="1"/>
        <s v="T26E1143" u="1"/>
        <s v="T26D1306" u="1"/>
        <s v="T26D1307" u="1"/>
        <s v="T26D1309" u="1"/>
        <s v="T26D1310" u="1"/>
        <s v="T26D1311" u="1"/>
        <s v="T26D1174" u="1"/>
        <s v="T26D1263" u="1"/>
        <s v="T26D1266" u="1"/>
        <s v="T26D1262" u="1"/>
        <s v="T26D1261" u="1"/>
        <s v="T26D1265" u="1"/>
        <s v="T26D1267" u="1"/>
        <s v="T26D1264" u="1"/>
        <s v="T26D1912" u="1"/>
        <s v="T26E1704" u="1"/>
        <s v="T26E1720" u="1"/>
        <s v="T26D1130" u="1"/>
        <s v="T26D1131" u="1"/>
        <s v="T26B0950" u="1"/>
        <s v="T26D0176" u="1"/>
        <s v="T26D1250" u="1"/>
        <s v="T26D1247" u="1"/>
        <s v="T26D1249" u="1"/>
        <s v="T26D1252" u="1"/>
        <s v="T26D1240" u="1"/>
        <s v="T26D1242" u="1"/>
        <s v="T26D1244" u="1"/>
        <s v="T26D1246" u="1"/>
        <s v="T26E0725" u="1"/>
        <s v="T26D1543" u="1"/>
        <s v="T26D1544" u="1"/>
        <s v="T26D1713" u="1"/>
        <s v="T26D1585" u="1"/>
        <s v="T26D1794" u="1"/>
        <s v="T26C2359" u="1"/>
        <s v="T26E0025" u="1"/>
        <s v="T26E0032" u="1"/>
        <s v="T26E0059" u="1"/>
        <s v="T26D1895" u="1"/>
        <s v="T26D1896" u="1"/>
        <s v="T26D1942" u="1"/>
        <s v="T26D1944" u="1"/>
        <s v="T26E1228" u="1"/>
        <s v="T26E1605" u="1"/>
        <s v="T26C2118" u="1"/>
        <s v="T26C2159" u="1"/>
        <s v="T26C2178" u="1"/>
        <s v="T26E0850" u="1"/>
        <s v="T26E1529" u="1"/>
        <s v="T26E1613" u="1"/>
        <s v="T26C1027" u="1"/>
        <s v="T26D0263" u="1"/>
        <s v="T26D0309" u="1"/>
        <s v="T26D0310" u="1"/>
        <s v="T26D0315" u="1"/>
        <s v="T26D0323" u="1"/>
        <s v="T26D0393" u="1"/>
        <s v="T26E0830" u="1"/>
        <s v="T26E1718" u="1"/>
        <s v="T25J2086" u="1"/>
        <s v="T26E0650" u="1"/>
        <s v="T26E0651" u="1"/>
        <s v="T26E0652" u="1"/>
        <s v="T26E1528" u="1"/>
        <s v="T26A0660" u="1"/>
        <s v="T26D0364" u="1"/>
        <s v="T26D1940" u="1"/>
        <s v="T26D1283" u="1"/>
        <s v="T26D1284" u="1"/>
        <s v="T26D1285" u="1"/>
        <s v="T26D0680" u="1"/>
        <s v="T26E0659" u="1"/>
        <s v="T26E0660" u="1"/>
        <s v="T26E1672" u="1"/>
        <s v="T26D0683" u="1"/>
        <s v="T26D0686" u="1"/>
        <s v="T26D0687" u="1"/>
        <s v="T26E0476" u="1"/>
        <s v="T26E0479" u="1"/>
        <s v="T26E0486" u="1"/>
        <s v="T26E0487" u="1"/>
        <s v="T26D1488" u="1"/>
        <s v="T26D1489" u="1"/>
        <s v="T26E0601" u="1"/>
        <s v="T26E0607" u="1"/>
        <s v="T26E0823" u="1"/>
        <s v="T26E0946R" u="1"/>
        <s v="T26E1666" u="1"/>
        <s v="T26E1702" u="1"/>
        <s v="T26E1599" u="1"/>
        <s v="T26A0330" u="1"/>
        <s v="T26E1123" u="1"/>
        <s v="T26E0999" u="1"/>
        <s v="T26E0455" u="1"/>
        <s v="T26E1650" u="1"/>
        <s v="T26E1651" u="1"/>
        <s v="T26E0471" u="1"/>
        <s v="T26E0789" u="1"/>
        <s v="T26E0631" u="1"/>
        <s v="T26E0632" u="1"/>
        <s v="T26E0633" u="1"/>
        <s v="T26E0793" u="1"/>
        <s v="T26D1324" u="1"/>
        <s v="T26E1104" u="1"/>
        <s v="T26D0986" u="1"/>
        <s v="T26D0987" u="1"/>
        <s v="T26D0988" u="1"/>
        <s v="T26E0280" u="1"/>
        <s v="T26D0996" u="1"/>
        <s v="T26D1000" u="1"/>
        <s v="T26D1001" u="1"/>
        <s v="T26D1002" u="1"/>
        <s v="T26D1004" u="1"/>
        <s v="T26D1005" u="1"/>
        <s v="T26D1006" u="1"/>
        <s v="T26D1173" u="1"/>
        <s v="T26D1175" u="1"/>
        <s v="T26E1606" u="1"/>
        <s v="T26E1607" u="1"/>
        <s v="T26E0435" u="1"/>
        <s v="T26D1300" u="1"/>
        <s v="T26E0079" u="1"/>
        <s v="T26E0077" u="1"/>
        <s v="T26E0078" u="1"/>
        <s v="T26D1921" u="1"/>
        <s v="T26E0286" u="1"/>
        <s v="T26E0276" u="1"/>
        <s v="T26D1670" u="1"/>
        <s v="T26D1674" u="1"/>
        <s v="T26D1676" u="1"/>
        <s v="T26E0499" u="1"/>
        <s v="T26D0536" u="1"/>
        <s v="T26D0534" u="1"/>
        <s v="T26C1683" u="1"/>
        <s v="T26C1684" u="1"/>
        <s v="T26C1686" u="1"/>
        <s v="T26C1689" u="1"/>
        <s v="T26C1690" u="1"/>
        <s v="6026C1" u="1"/>
        <s v="520400" u="1"/>
        <s v="518200" u="1"/>
        <s v="532900" u="1"/>
        <s v="T26E0950" u="1"/>
        <s v="T26E0813" u="1"/>
        <s v="T26E1657" u="1"/>
        <s v="T26E1694" u="1"/>
        <s v="T26D1873" u="1"/>
        <s v="T26E0934" u="1"/>
        <s v="T26D1259" u="1"/>
        <s v="T26D1260" u="1"/>
        <s v="T26E1619" u="1"/>
        <s v="T26C0838" u="1"/>
        <s v="T26D0127" u="1"/>
        <s v="T26D0265" u="1"/>
        <s v="T26E0473" u="1"/>
        <s v="T26D1548" u="1"/>
        <s v="T26D1581" u="1"/>
        <s v="T26D1582" u="1"/>
        <s v="T26D1583" u="1"/>
        <s v="T26D1584" u="1"/>
        <s v="T26D1792" u="1"/>
        <s v="T26D1793" u="1"/>
        <s v="T26D1821" u="1"/>
        <s v="T26D1823" u="1"/>
        <s v="T26E0930" u="1"/>
        <s v="T26E0944" u="1"/>
        <s v="T26D0107" u="1"/>
        <s v="T26E1611" u="1"/>
        <s v="T26E1678" u="1"/>
        <s v="T26E1703" u="1"/>
        <s v="T26E0647" u="1"/>
        <s v="T26E0648" u="1"/>
        <s v="T26E0649" u="1"/>
        <s v="T26D1190" u="1"/>
        <s v="T26D0370" u="1"/>
        <s v="T26E0616" u="1"/>
        <s v="T26D1281" u="1"/>
        <s v="T26D1282" u="1"/>
        <s v="T26D0684" u="1"/>
        <s v="T26D0685" u="1"/>
        <s v="T26D0060" u="1"/>
        <s v="T26E0477" u="1"/>
        <s v="T26E0478" u="1"/>
        <s v="T26E0526" u="1"/>
        <s v="T26E0946" u="1"/>
        <s v="T26C1734" u="1"/>
        <s v="T26D0066" u="1"/>
        <s v="T26D1908" u="1"/>
        <s v="T26E1129" u="1"/>
        <s v="T26D1710" u="1"/>
        <s v="T26E0639" u="1"/>
        <s v="T26E0989" u="1"/>
        <s v="T26D1751" u="1"/>
        <s v="T26D0985" u="1"/>
        <s v="T26E0275" u="1"/>
        <s v="T26D1675" u="1"/>
        <s v="T26C1682" u="1"/>
        <s v="T26C1685" u="1"/>
        <s v="T26C1687" u="1"/>
        <s v="T26C1688" u="1"/>
        <s v="T26D1684" u="1"/>
        <s v="T26E1593" u="1"/>
        <s v="T26E1126" u="1"/>
        <s v="T26D1547" u="1"/>
        <s v="T26E0794" u="1"/>
        <s v="T26E0951" u="1"/>
        <s v="T26E0952" u="1"/>
        <s v="T26D0368" u="1"/>
        <s v="T26D0681" u="1"/>
        <s v="T26D0682" u="1"/>
        <s v="T26D1835" u="1"/>
        <s v="T26D1003" u="1"/>
        <s v="T26E0437" u="1"/>
        <s v="T26D1671" u="1"/>
        <s v="T26D1672" u="1"/>
        <s v="T26D1673" u="1"/>
        <s v="T26C2125" u="1"/>
        <s v="T26E0922" u="1"/>
        <s v="T26E0809" u="1"/>
        <s v="T26E0811" u="1"/>
        <s v="T26E0814" u="1"/>
        <s v="T26E0837" u="1"/>
        <s v="T26E0932" u="1"/>
        <s v="T26E1592" u="1"/>
        <s v="T26E1656" u="1"/>
        <s v="T26E1671" u="1"/>
        <s v="T26D1380" u="1"/>
        <s v="T26E0485" u="1"/>
        <s v="T26E0481" u="1"/>
        <s v="T26D1287" u="1"/>
        <s v="T26E0724" u="1"/>
        <s v="T25E0929" u="1"/>
        <s v="T26D1229" u="1"/>
        <s v="T26D1231" u="1"/>
        <s v="T26D1233" u="1"/>
        <s v="T26E0627" u="1"/>
        <s v="T26E0628" u="1"/>
        <s v="T26E0629" u="1"/>
        <s v="T26D1782" u="1"/>
        <s v="T26D1783" u="1"/>
        <s v="T26E0641" u="1"/>
        <s v="T26E0643" u="1"/>
        <s v="T26E0644" u="1"/>
        <s v="T26E0645" u="1"/>
        <s v="T26B0181" u="1"/>
        <s v="T26C2212" u="1"/>
        <s v="T26D1701" u="1"/>
        <s v="T26D1196" u="1"/>
        <s v="T26D1197" u="1"/>
        <s v="T26D1343" u="1"/>
        <s v="T26D1346" u="1"/>
        <s v="T26D1700" u="1"/>
        <s v="T26D0184" u="1"/>
        <s v="T26D0230" u="1"/>
        <s v="T26D0245" u="1"/>
        <s v="T26D0468" u="1"/>
        <s v="T26E0739" u="1"/>
        <s v="T26E0745" u="1"/>
        <s v="T26E0880" u="1"/>
        <s v="T26D1830" u="1"/>
        <s v="T26E1141" u="1"/>
        <s v="T26E0020" u="1"/>
        <s v="T26B1568" u="1"/>
        <s v="T26A0029" u="1"/>
        <s v="T26D0141" u="1"/>
        <s v="T26A0601" u="1"/>
        <s v="T26D0367" u="1"/>
        <s v="T26D0898" u="1"/>
        <s v="T26D0899" u="1"/>
        <s v="T26E0615" u="1"/>
        <s v="T26C0947" u="1"/>
        <s v="T26D1279" u="1"/>
        <s v="T26D0670" u="1"/>
        <s v="T26D0671" u="1"/>
        <s v="T26D0673" u="1"/>
        <s v="T26D0674" u="1"/>
        <s v="T26D0675" u="1"/>
        <s v="T26D0676" u="1"/>
        <s v="T26D0677" u="1"/>
        <s v="T26D0678" u="1"/>
        <s v="T26D0679" u="1"/>
        <s v="T26E0470" u="1"/>
        <s v="T26E0527" u="1"/>
        <s v="T26E0600" u="1"/>
        <s v="T26E0841" u="1"/>
        <s v="T26D0361" u="1"/>
        <s v="T26E0464" u="1"/>
        <s v="T26E0635" u="1"/>
        <s v="T26E0636" u="1"/>
        <s v="T26E0637" u="1"/>
        <s v="T25J1097" u="1"/>
        <s v="T25E1316" u="1"/>
        <s v="T26D1752" u="1"/>
        <s v="T26D1753" u="1"/>
        <s v="T25M0042" u="1"/>
        <s v="T25M1245" u="1"/>
        <s v="T26E1669" u="1"/>
        <s v="T26E1698" u="1"/>
        <s v="T26D0983" u="1"/>
        <s v="T26D0984" u="1"/>
        <s v="T26D0998" u="1"/>
        <s v="T26D0999" u="1"/>
        <s v="T26E0436" u="1"/>
        <s v="T25H1118" u="1"/>
        <s v="T26D1297" u="1"/>
        <s v="T26D1299" u="1"/>
        <s v="T26E0076" u="1"/>
        <s v="T25L1028" u="1"/>
        <s v="T26E0727" u="1"/>
        <s v="T26E0936" u="1"/>
        <s v="T26E0555" u="1"/>
        <s v="T26D0454" u="1"/>
        <s v="T26D0110" u="1"/>
        <s v="T26D0068" u="1"/>
        <s v="T26D0229" u="1"/>
        <s v="T26D1226" u="1"/>
        <s v="T26D1227" u="1"/>
        <s v="T26E0626" u="1"/>
        <s v="T26D1781" u="1"/>
        <s v="T26E0642" u="1"/>
        <s v="T26E0646" u="1"/>
        <s v="T26D0366" u="1"/>
        <s v="T26C1481" u="1"/>
        <s v="T26D1276" u="1"/>
        <s v="T26D0669" u="1"/>
        <s v="T26D0672" u="1"/>
        <s v="T26D1848" u="1"/>
        <s v="T26D0982" u="1"/>
        <s v="T26D0997" u="1"/>
        <s v="T26E0434" u="1"/>
        <s v="6108C1" u="1"/>
        <s v="6110C1" u="1"/>
        <s v="6075C1" u="1"/>
        <s v="6119C1" u="1"/>
        <s v="T26D1312" u="1"/>
        <s v="T26E0732" u="1"/>
        <s v="T26E0503" u="1"/>
        <s v="T26E0573" u="1"/>
        <s v="T26E0602" u="1"/>
        <s v="T26E0520" u="1"/>
        <s v="T26E0578" u="1"/>
        <s v="T26E0730" u="1"/>
        <s v="T26E0726" u="1"/>
        <s v="T26E0826" u="1"/>
        <s v="T26E0834" u="1"/>
        <s v="T26D1059" u="1"/>
        <s v="T26D1128" u="1"/>
        <s v="T26C0782" u="1"/>
        <s v="T26D0027" u="1"/>
        <s v="T26D0028" u="1"/>
        <s v="T26D0029" u="1"/>
        <s v="T26D0030" u="1"/>
        <s v="T26D0031" u="1"/>
        <s v="T26D0195" u="1"/>
        <s v="T26D0197" u="1"/>
        <s v="T26D0455" u="1"/>
        <s v="T26D0456" u="1"/>
        <s v="T26D0457" u="1"/>
        <s v="T26D0458" u="1"/>
        <s v="T26D0460" u="1"/>
        <s v="T26D1137" u="1"/>
        <s v="T26D0438" u="1"/>
        <s v="T26D0439" u="1"/>
        <s v="T26E1617" u="1"/>
        <s v="T26E1128" u="1"/>
        <s v="T26C2155" u="1"/>
        <s v="T26D1061" u="1"/>
        <s v="T26E0552" u="1"/>
        <s v="T26E0553" u="1"/>
        <s v="T26D0441" u="1"/>
        <s v="T26D1885" u="1"/>
        <s v="T26D0447" u="1"/>
        <s v="T26D1881" u="1"/>
        <s v="T26C2018" u="1"/>
        <s v="T26D1377" u="1"/>
        <s v="T26D1378" u="1"/>
        <s v="T26D1379" u="1"/>
        <s v="T26D0126" u="1"/>
        <s v="T26D1165" u="1"/>
        <s v="T26D1363" u="1"/>
        <s v="T26D0452" u="1"/>
        <s v="T26D0453" u="1"/>
        <s v="T26D1191" u="1"/>
        <s v="T26C2022" u="1"/>
        <s v="T26B1187" u="1"/>
        <s v="T26B1188" u="1"/>
        <s v="T26D1290" u="1"/>
        <s v="T26D1291" u="1"/>
        <s v="T24L1562" u="1"/>
        <s v="T25E1222" u="1"/>
        <s v="T25M0485R" u="1"/>
        <s v="T26C2099" u="1"/>
        <s v="T26D1255" u="1"/>
        <s v="T26D1234" u="1"/>
        <s v="T26D1235" u="1"/>
        <s v="T26D1237" u="1"/>
        <s v="0077632026" u="1"/>
        <s v="0077652026" u="1"/>
        <s v="0077672026" u="1"/>
        <s v="T26C1603" u="1"/>
        <s v="T26C1604" u="1"/>
        <s v="T26D1929" u="1"/>
        <s v="T26D1810" u="1"/>
        <s v="T26B0417" u="1"/>
        <s v="T26D0507" u="1"/>
        <s v="T26D1421" u="1"/>
        <s v="T26D1778" u="1"/>
        <s v="T26D1430" u="1"/>
        <s v="T26D1779" u="1"/>
        <s v="T26E0640" u="1"/>
        <s v="T26D0791" u="1"/>
        <s v="T26D0747" u="1"/>
        <s v="T26D0826" u="1"/>
        <s v="T26D1069" u="1"/>
        <s v="T26D1079" u="1"/>
        <s v="T26D0789" u="1"/>
        <s v="T26D0790" u="1"/>
        <s v="T26D0825" u="1"/>
        <s v="T26D1832" u="1"/>
        <s v="T26D1911" u="1"/>
        <s v="T26D0227" u="1"/>
        <s v="T26D0314" u="1"/>
        <s v="T26D1371" u="1"/>
        <s v="T26D1807" u="1"/>
        <s v="T26D1913" u="1"/>
        <s v="T26E0012" u="1"/>
        <s v="T26D0736" u="1"/>
        <s v="T26D0788" u="1"/>
        <s v="T26D0818" u="1"/>
        <s v="T26E0605" u="1"/>
        <s v="T26D0715" u="1"/>
        <s v="T23K0143R" u="1"/>
        <s v="T26A0284" u="1"/>
        <s v="T26E1603" u="1"/>
        <s v="T26E1653" u="1"/>
        <s v="T26D0730" u="1"/>
        <s v="T26D0543" u="1"/>
        <s v="T26C2181" u="1"/>
        <s v="0077602026" u="1"/>
        <s v="0077702026" u="1"/>
        <s v="T26D0865" u="1"/>
        <s v="T26E0614" u="1"/>
        <s v="T25M0577" u="1"/>
        <s v="T26D1934" u="1"/>
        <s v="T26D0054" u="1"/>
        <s v="0077692026" u="1"/>
        <s v="0077682026" u="1"/>
        <s v="T26E0140" u="1"/>
        <s v="T26C0789" u="1"/>
        <s v="T26D1888" u="1"/>
        <s v="T26E0026" u="1"/>
        <s v="T25M0392" u="1"/>
        <s v="T26D0723" u="1"/>
        <s v="T26D0355" u="1"/>
        <s v="T26D0356" u="1"/>
        <s v="T26D0357" u="1"/>
        <s v="T26D0365" u="1"/>
        <s v="T26D0389" u="1"/>
        <s v="T26D0390" u="1"/>
        <s v="T26D0359" u="1"/>
        <s v="T26D0380" u="1"/>
        <s v="T26D0381" u="1"/>
        <s v="T26E0284" u="1"/>
        <s v="T26E0438" u="1"/>
        <s v="0029442026" u="1"/>
        <s v="0197042025" u="1"/>
        <s v="0222212025" u="1"/>
        <s v="0077732026" u="1"/>
        <s v="T26C0918" u="1"/>
        <s v="T26C0851" u="1"/>
        <s v="0077722026" u="1"/>
        <s v="T26C1485" u="1"/>
        <s v="T26C1486" u="1"/>
        <s v="T26C1487" u="1"/>
        <s v="0077742026" u="1"/>
        <s v="0077712026" u="1"/>
        <s v="T26D0661" u="1"/>
        <s v="T26D0662" u="1"/>
        <s v="T26D0663" u="1"/>
        <s v="T26D0664" u="1"/>
        <s v="T26D0665" u="1"/>
        <s v="T26D0666" u="1"/>
        <s v="T26D0667" u="1"/>
        <s v="T26D0668" u="1"/>
        <s v="T26E0339" u="1"/>
        <s v="0062762026" u="1"/>
        <s v="T26D0593" u="1"/>
        <s v="T26D1106" u="1"/>
        <s v="T26D1107" u="1"/>
        <s v="0077752026" u="1"/>
        <s v="T26D0226" u="1"/>
        <s v="T26E0579" u="1"/>
        <s v="T26E0586" u="1"/>
        <s v="T26E0735" u="1"/>
        <s v="T26D0132" u="1"/>
        <s v="T26D0180" u="1"/>
        <s v="T26D0181" u="1"/>
        <s v="T26D0262" u="1"/>
        <s v="T26C1709" u="1"/>
        <s v="T26C1730" u="1"/>
        <s v="T26E0522" u="1"/>
        <s v="T26E0523" u="1"/>
        <s v="T26E0524" u="1"/>
        <s v="0080192026" u="1"/>
        <s v="0080202026" u="1"/>
        <s v="0077782026" u="1"/>
        <s v="T26E0540" u="1"/>
        <s v="T26E0528" u="1"/>
        <s v="T26E0529" u="1"/>
        <s v="T26E0530" u="1"/>
        <s v="T26C2704" u="1"/>
        <s v="T26E0884R" u="1"/>
        <s v="T26E0574" u="1"/>
        <s v="0077762026" u="1"/>
        <s v="0077772026" u="1"/>
        <s v="T26D0360" u="1"/>
        <s v="T26D0385" u="1"/>
        <s v="T26D0386" u="1"/>
        <s v="T26D1833" u="1"/>
        <s v="T26D0102" u="1"/>
        <s v="T26D1058" u="1"/>
        <s v="T26D1938" u="1"/>
        <s v="T26C2701" u="1"/>
        <s v="0077792026" u="1"/>
        <s v="T26D1041" u="1"/>
        <s v="T26E0483" u="1"/>
        <s v="T25H0578" u="1"/>
        <s v="T25J1403" u="1"/>
        <s v="0062732026" u="1"/>
        <s v="0067322026" u="1"/>
        <s v="T26E0472" u="1"/>
        <s v="0032722026" u="1"/>
        <s v="T26D0362" u="1"/>
        <s v="T26D0363" u="1"/>
        <s v="0077812026" u="1"/>
        <s v="0077822026" u="1"/>
        <s v="0042162026" u="1"/>
        <s v="T26E0584" u="1"/>
        <s v="T26D1633" u="1"/>
        <s v="T26E0791" u="1"/>
        <s v="0077862026" u="1"/>
        <s v="0077872026" u="1"/>
        <s v="0029962026" u="1"/>
        <s v="0067452026" u="1"/>
        <s v="0076492026" u="1"/>
        <s v="T25M0569" u="1"/>
        <s v="T25M1003" u="1"/>
        <s v="T25L0915R" u="1"/>
        <s v="T25L1796" u="1"/>
        <s v="T26C0648" u="1"/>
        <s v="T26D0978" u="1"/>
        <s v="T26D0979" u="1"/>
        <s v="T26D0980" u="1"/>
        <s v="T26D0991" u="1"/>
        <s v="T26D0992" u="1"/>
        <s v="T26D0993" u="1"/>
        <s v="T26D0994" u="1"/>
        <s v="T26D0965" u="1"/>
        <s v="T26D1924" u="1"/>
        <s v="T26D1925" u="1"/>
        <s v="T26D1295" u="1"/>
        <s v="T26D1296" u="1"/>
        <s v="T26D1298" u="1"/>
        <s v="T26D1920" u="1"/>
        <s v="T25E1243" u="1"/>
        <s v="0077902026" u="1"/>
        <s v="0080132026" u="1"/>
        <s v="0080182026" u="1"/>
        <s v="0076462026" u="1"/>
        <s v="0076472026" u="1"/>
        <s v="0076482026" u="1"/>
        <s v="0077882026" u="1"/>
        <s v="0077892026" u="1"/>
        <s v="0078042026" u="1"/>
        <s v="0011772026" u="1"/>
        <s v="0080302026" u="1"/>
        <s v="0078032026" u="1"/>
        <s v="0080392026" u="1"/>
        <s v="0077972026" u="1"/>
        <s v="0073872026" u="1"/>
        <s v="0053112026" u="1"/>
        <s v="0077982026" u="1"/>
        <s v="0078002026" u="1"/>
        <s v="0076352026" u="1"/>
        <s v="0035682026" u="1"/>
        <s v="0042212026" u="1"/>
        <s v="0042222026" u="1"/>
        <s v="0078082026" u="1"/>
        <s v="0076582026" u="1"/>
        <s v="0056162026" u="1"/>
        <s v="0067512026" u="1"/>
        <s v="0067522026" u="1"/>
        <s v="0080222026" u="1"/>
        <s v="0080252026" u="1"/>
        <s v="0080232026" u="1"/>
        <s v="0080322026" u="1"/>
        <s v="0080372026" u="1"/>
        <s v="0080382026" u="1"/>
        <s v="0076372026" u="1"/>
        <s v="0078052026" u="1"/>
        <s v="0078072026" u="1"/>
        <s v="0078092026" u="1"/>
        <s v="0078112026" u="1"/>
        <s v="T26C1017" u="1"/>
        <s v="0076672026" u="1"/>
        <s v="0076682026" u="1"/>
        <s v="6042C1" u="1"/>
        <s v="T26E0729" u="1"/>
        <s v="T26E0741" u="1"/>
        <s v="T26E0812" u="1"/>
        <s v="T26D1872" u="1"/>
        <s v="T26D0550" u="1"/>
        <s v="T26D0722" u="1"/>
        <s v="T26D0022" u="1"/>
        <s v="T26D0192" u="1"/>
        <s v="T26D0193" u="1"/>
        <s v="T26D0451" u="1"/>
        <s v="T26E0423" u="1"/>
        <s v="T26E0817" u="1"/>
        <s v="T26C1776" u="1"/>
        <s v="T26D1289" u="1"/>
        <s v="T26E0924" u="1"/>
        <s v="T26E0733" u="1"/>
        <s v="T26D1256" u="1"/>
        <s v="T26D1251" u="1"/>
        <s v="T26D1923" u="1"/>
        <s v="T26D1413" u="1"/>
        <s v="T26D1733" u="1"/>
        <s v="T26D1736" u="1"/>
        <s v="T26D1737" u="1"/>
        <s v="T26D1419" u="1"/>
        <s v="T26D1344" u="1"/>
        <s v="T26D0726" u="1"/>
        <s v="T26D0745" u="1"/>
        <s v="T26D0746" u="1"/>
        <s v="T26E0506" u="1"/>
        <s v="T26C0773R" u="1"/>
        <s v="T26E0460" u="1"/>
        <s v="T26E0505" u="1"/>
        <s v="T26E0567" u="1"/>
        <s v="T26E0597" u="1"/>
        <s v="T26D0091" u="1"/>
        <s v="T26D0174" u="1"/>
        <s v="T26D1933" u="1"/>
        <s v="T26D0042" u="1"/>
        <s v="T26E0590" u="1"/>
        <s v="T26E0839" u="1"/>
        <s v="T26D0358" u="1"/>
        <s v="T26D0382" u="1"/>
        <s v="T26D0383" u="1"/>
        <s v="T26C1484" u="1"/>
        <s v="T26D0657" u="1"/>
        <s v="T26D0658" u="1"/>
        <s v="T26D0660" u="1"/>
        <s v="T26D1104" u="1"/>
        <s v="T26D1105" u="1"/>
        <s v="T26E0536" u="1"/>
        <s v="T26E0537" u="1"/>
        <s v="T26E0538" u="1"/>
        <s v="T26E0539" u="1"/>
        <s v="T26E0884" u="1"/>
        <s v="T26E0114" u="1"/>
        <s v="T26E0325" u="1"/>
        <s v="T26E0507" u="1"/>
        <s v="T26D0384" u="1"/>
        <s v="T26C0949R" u="1"/>
        <s v="T26C1517" u="1"/>
        <s v="T26C1517R" u="1"/>
        <s v="T26E0517" u="1"/>
        <s v="T26D1632" u="1"/>
        <s v="T26D0989" u="1"/>
        <s v="T26D0990" u="1"/>
        <s v="T26D1919" u="1"/>
        <s v="0062632026" u="1"/>
        <s v="T26C0965" u="1"/>
        <s v="T26B0596" u="1"/>
        <s v="T26E0587" u="1"/>
        <s v="T26E0608" u="1"/>
        <s v="T26D0065" u="1"/>
        <s v="T26C1950" u="1"/>
        <s v="T26E0606" u="1"/>
        <s v="T26E0942" u="1"/>
        <s v="T26D0514" u="1"/>
        <s v="T26D1376" u="1"/>
        <s v="T26D1302" u="1"/>
        <s v="T26E0738" u="1"/>
        <s v="T26D1288" u="1"/>
        <s v="T26D1254" u="1"/>
        <s v="0062722026" u="1"/>
        <s v="T26B0292" u="1"/>
        <s v="T26D1412" u="1"/>
        <s v="T26C2121" u="1"/>
        <s v="T26E0430" u="1"/>
        <s v="T26D1932" u="1"/>
        <s v="T26D1101" u="1"/>
        <s v="T26D1102" u="1"/>
        <s v="T26D1103" u="1"/>
        <s v="T26E0034" u="1"/>
        <s v="T26D0892" u="1"/>
        <s v="T26D0896" u="1"/>
        <s v="T26E0180" u="1"/>
        <s v="T26E0182" u="1"/>
        <s v="T26E0183" u="1"/>
        <s v="0067262026" u="1"/>
        <s v="T26D0659" u="1"/>
        <s v="T25B0121" u="1"/>
        <s v="0035162026" u="1"/>
        <s v="0056082026" u="1"/>
        <s v="T26E0593" u="1"/>
        <s v="0062772026" u="1"/>
        <s v="T26D1628" u="1"/>
        <s v="T26D1629" u="1"/>
        <s v="T26D1630" u="1"/>
        <s v="0067442026" u="1"/>
        <s v="T26E0612" u="1"/>
        <s v="T26D0956" u="1"/>
        <s v="T26D1019" u="1"/>
        <s v="T26D1020" u="1"/>
        <s v="T26D0964" u="1"/>
        <s v="T26D1294" u="1"/>
        <s v="0053192026" u="1"/>
        <s v="0025812026" u="1"/>
        <s v="0053202026" u="1"/>
        <s v="0049432026" u="1"/>
        <s v="0076712026" u="1"/>
        <s v="0076702026" u="1"/>
        <s v="T26C0951" u="1"/>
        <s v="T26B1539" u="1"/>
        <s v="T26B1586" u="1"/>
        <s v="T26E0591" u="1"/>
        <s v="T26E0572" u="1"/>
        <s v="T26E0845" u="1"/>
        <s v="T26D0497" u="1"/>
        <s v="T26C1055" u="1"/>
        <s v="T26E0833" u="1"/>
        <s v="T26E0397" u="1"/>
        <s v="T26B0203" u="1"/>
        <s v="T26C1765" u="1"/>
        <s v="T26C1451" u="1"/>
        <s v="T26E0563" u="1"/>
        <s v="T26D0045" u="1"/>
        <s v="T26D0654" u="1"/>
        <s v="T26D0655" u="1"/>
        <s v="T26D1546" u="1"/>
        <s v="T26D1730" u="1"/>
        <s v="T26D1418" u="1"/>
        <s v="T26C1729" u="1"/>
        <s v="T26C1779" u="1"/>
        <s v="T26C2025" u="1"/>
        <s v="T26D0528" u="1"/>
        <s v="T26D0546" u="1"/>
        <s v="T26D0725" u="1"/>
        <s v="T26E0410" u="1"/>
        <s v="T26E0367" u="1"/>
        <s v="T26D1930" u="1"/>
        <s v="T26D1931" u="1"/>
        <s v="T26D1099" u="1"/>
        <s v="T26D1100" u="1"/>
        <s v="T26D0012" u="1"/>
        <s v="T26D0777" u="1"/>
        <s v="T26E0589" u="1"/>
        <s v="T26D0379" u="1"/>
        <s v="T26D0656" u="1"/>
        <s v="T26D1870" u="1"/>
        <s v="T26D1842" u="1"/>
        <s v="T26E0532" u="1"/>
        <s v="T26E0533" u="1"/>
        <s v="T26E0569" u="1"/>
        <s v="T26E0440" u="1"/>
        <s v="T26E0459" u="1"/>
        <s v="T26E0462" u="1"/>
        <s v="T26D1901" u="1"/>
        <s v="T26B1571" u="1"/>
        <s v="T26C2086" u="1"/>
        <s v="T26C2174" u="1"/>
        <s v="T26C2207" u="1"/>
        <s v="T26C0775" u="1"/>
        <s v="T26C1521" u="1"/>
        <s v="T26D0252" u="1"/>
        <s v="T26D1862" u="1"/>
        <s v="T26E0197" u="1"/>
        <s v="T26E0611" u="1"/>
        <s v="T26D0962" u="1"/>
        <s v="T26E0260" u="1"/>
        <s v="T26D1293" u="1"/>
        <s v="T26E0519" u="1"/>
        <s v="T26E0420" u="1"/>
        <s v="T26E0571" u="1"/>
        <s v="T26D1534" u="1"/>
        <s v="T26D1758" u="1"/>
        <s v="T26E0808" u="1"/>
        <s v="T26D0194" u="1"/>
        <s v="T26C1552" u="1"/>
        <s v="T26C1790" u="1"/>
        <s v="T26D1922" u="1"/>
        <s v="T26D1542" u="1"/>
        <s v="T26D1545" u="1"/>
        <s v="T26D1726" u="1"/>
        <s v="T26D1728" u="1"/>
        <s v="T26D1729" u="1"/>
        <s v="T26D1415" u="1"/>
        <s v="T26D1417" u="1"/>
        <s v="T26D0545" u="1"/>
        <s v="T26E0138" u="1"/>
        <s v="T26C1065" u="1"/>
        <s v="T26C1526" u="1"/>
        <s v="T26C1527" u="1"/>
        <s v="T26B0534R" u="1"/>
        <s v="T26C2706" u="1"/>
        <s v="T26D0377" u="1"/>
        <s v="T26D0378" u="1"/>
        <s v="T26D0891" u="1"/>
        <s v="T26D1034" u="1"/>
        <s v="T26D1033" u="1"/>
        <s v="T26E0531" u="1"/>
        <s v="T26D1507" u="1"/>
        <s v="T26D1508" u="1"/>
        <s v="T26D0483" u="1"/>
        <s v="T26E0090" u="1"/>
        <s v="T26E0113" u="1"/>
        <s v="T26E0302" u="1"/>
        <s v="T26E0340" u="1"/>
        <s v="T26D1372" u="1"/>
        <s v="T26E0405" u="1"/>
        <s v="T26D1274" u="1"/>
        <s v="T26E0374" u="1"/>
        <s v="T26D1653" u="1"/>
        <s v="T26D0954" u="1"/>
        <s v="T26D0955" u="1"/>
        <s v="T26E0492" u="1"/>
        <s v="T26C1054" u="1"/>
        <s v="T26D1375" u="1"/>
        <s v="T26E0333" u="1"/>
        <s v="T25L0162R" u="1"/>
        <s v="T26D0002" u="1"/>
        <s v="T26D1727" u="1"/>
        <s v="T26C0465" u="1"/>
        <s v="T26C1051" u="1"/>
        <s v="T26C1064" u="1"/>
        <s v="T25J2054" u="1"/>
        <s v="T26A0413" u="1"/>
        <s v="T26E0546" u="1"/>
        <s v="T26E0161" u="1"/>
        <s v="T26E0178" u="1"/>
        <s v="T26C2684" u="1"/>
        <s v="0194702022" u="1"/>
        <s v="0263512022" u="1"/>
        <s v="T23J0340" u="1"/>
        <s v="T25D0895" u="1"/>
        <s v="T26D1086" u="1"/>
        <s v="T26D1088" u="1"/>
        <s v="0221692023" u="1"/>
        <s v="T26D1625" u="1"/>
        <s v="T26D1157" u="1"/>
        <s v="T26D1273" u="1"/>
        <s v="T25H0513" u="1"/>
        <s v="T25J2004" u="1"/>
        <s v="T26D1652" u="1"/>
        <s v="T26A0291" u="1"/>
        <s v="T26E0196" u="1"/>
        <s v="T26C1926" u="1"/>
        <s v="T26C0969" u="1"/>
        <s v="T26D0699" u="1"/>
        <s v="T26D0702" u="1"/>
        <s v="T26D0703" u="1"/>
        <s v="T26E0446" u="1"/>
        <s v="T26E0491" u="1"/>
        <s v="T26E0394" u="1"/>
        <s v="T26E0444" u="1"/>
        <s v="T26E0445" u="1"/>
        <s v="T26E0356" u="1"/>
        <s v="T26E0404" u="1"/>
        <s v="T26E0509" u="1"/>
        <s v="T26E0516" u="1"/>
        <s v="T26D1860" u="1"/>
        <s v="T26D1861" u="1"/>
        <s v="T26B1096" u="1"/>
        <s v="T26D0800" u="1"/>
        <s v="T25M0869" u="1"/>
        <s v="T26B0949" u="1"/>
        <s v="T26C1008" u="1"/>
        <s v="T26D1540" u="1"/>
        <s v="T26E0582" u="1"/>
        <s v="T26D1936" u="1"/>
        <s v="T26D1176" u="1"/>
        <s v="T26D1172" u="1"/>
        <s v="T26A1780" u="1"/>
        <s v="T26D0084" u="1"/>
        <s v="T26D0190" u="1"/>
        <s v="T26E0108" u="1"/>
        <s v="T26E0299" u="1"/>
        <s v="T26E0039" u="1"/>
        <s v="T25M1527" u="1"/>
        <s v="T26A1222" u="1"/>
        <s v="T26A1697" u="1"/>
        <s v="T26C2360" u="1"/>
        <s v="T26C1280" u="1"/>
        <s v="T26C1281" u="1"/>
        <s v="T26D1220" u="1"/>
        <s v="T26E0082" u="1"/>
        <s v="T26E0278" u="1"/>
        <s v="T26E0320" u="1"/>
        <s v="T26E0036" u="1"/>
        <s v="T26D0648" u="1"/>
        <s v="T26D0649" u="1"/>
        <s v="T26D0650" u="1"/>
        <s v="T26D0651" u="1"/>
        <s v="T26D0652" u="1"/>
        <s v="T26D0653" u="1"/>
        <s v="T26D1869" u="1"/>
        <s v="T26D0489" u="1"/>
        <s v="T26C0956" u="1"/>
        <s v="T26D0326" u="1"/>
        <s v="T26D1550" u="1"/>
        <s v="T26D1551" u="1"/>
        <s v="T26D1552" u="1"/>
        <s v="T26D1553" u="1"/>
        <s v="T26D1613" u="1"/>
        <s v="T26D1617" u="1"/>
        <s v="T26D1618" u="1"/>
        <s v="T26D1788" u="1"/>
        <s v="T26E0122" u="1"/>
        <s v="T26E0123" u="1"/>
        <s v="T26C0722" u="1"/>
        <s v="T26D0477" u="1"/>
        <s v="T26D0523" u="1"/>
        <s v="T26D0286" u="1"/>
        <s v="T26D0287" u="1"/>
        <s v="T26D0427" u="1"/>
        <s v="T26D0476" u="1"/>
        <s v="T26D0435" u="1"/>
        <s v="T26D0553" u="1"/>
        <s v="T26D0732" u="1"/>
        <s v="T26D0755" u="1"/>
        <s v="T26D0758" u="1"/>
        <s v="T26D0779" u="1"/>
        <s v="T26D0811" u="1"/>
        <s v="T26D0306" u="1"/>
        <s v="T26D0482" u="1"/>
        <s v="T26D0518" u="1"/>
        <s v="T26C0413" u="1"/>
        <s v="T26D0554" u="1"/>
        <s v="T26D0733" u="1"/>
        <s v="T26D0756" u="1"/>
        <s v="T26D0765" u="1"/>
        <s v="T26D0797" u="1"/>
        <s v="T26D0307" u="1"/>
        <s v="T26D0308" u="1"/>
        <s v="T26D0322" u="1"/>
        <s v="T26D0542" u="1"/>
        <s v="T26C0813" u="1"/>
        <s v="T26C0917" u="1"/>
        <s v="T26C0765" u="1"/>
        <s v="T26C0974" u="1"/>
        <s v="T26D1097" u="1"/>
        <s v="T26D1098" u="1"/>
        <s v="T26C1770" u="1"/>
        <s v="T26E0518" u="1"/>
        <s v="T26E0514" u="1"/>
        <s v="T26D0373" u="1"/>
        <s v="T26D0374" u="1"/>
        <s v="T26D0375" u="1"/>
        <s v="T26D0376" u="1"/>
        <s v="T26E0162" u="1"/>
        <s v="T26E0170" u="1"/>
        <s v="T26E0179" u="1"/>
        <s v="T26C2672" u="1"/>
        <s v="T26D1062" u="1"/>
        <s v="T26D1882" u="1"/>
        <s v="T26E0385" u="1"/>
        <s v="T26D0641" u="1"/>
        <s v="T26D0644" u="1"/>
        <s v="T26D0645" u="1"/>
        <s v="T26D0647" u="1"/>
        <s v="T26D1096" u="1"/>
        <s v="T26D1864" u="1"/>
        <s v="T26D0445" u="1"/>
        <s v="T26D1122" u="1"/>
        <s v="T26D0596" u="1"/>
        <s v="T26D0597" u="1"/>
        <s v="T26D0598" u="1"/>
        <s v="T26D0599" u="1"/>
        <s v="T26D0600" u="1"/>
        <s v="T26D1117" u="1"/>
        <s v="T26D1118" u="1"/>
        <s v="T26D1127" u="1"/>
        <s v="T26D1120" u="1"/>
        <s v="T26D0595" u="1"/>
        <s v="T26E0332" u="1"/>
        <s v="T26D1092" u="1"/>
        <s v="T26D1093" u="1"/>
        <s v="T26D1028" u="1"/>
        <s v="T26D1865" u="1"/>
        <s v="T26D1867" u="1"/>
        <s v="T26D1491" u="1"/>
        <s v="T26D1492" u="1"/>
        <s v="T26D1493" u="1"/>
        <s v="T26D1499" u="1"/>
        <s v="T26D1500" u="1"/>
        <s v="T26D1505" u="1"/>
        <s v="T26D1506" u="1"/>
        <s v="T26E0411" u="1"/>
        <s v="T26D0520" u="1"/>
        <s v="T26D0735" u="1"/>
        <s v="T26D0767" u="1"/>
        <s v="T26E0400" u="1"/>
        <s v="T26D0835" u="1"/>
        <s v="T26E0144" u="1"/>
        <s v="T26E0316" u="1"/>
        <s v="T26E0364" u="1"/>
        <s v="T26E0058" u="1"/>
        <s v="T26E0373" u="1"/>
        <s v="T26D0187" u="1"/>
        <s v="T26D1037" u="1"/>
        <s v="T26D1635" u="1"/>
        <s v="T26D1636" u="1"/>
        <s v="T26D1637" u="1"/>
        <s v="T26D1640" u="1"/>
        <s v="T26D1647" u="1"/>
        <s v="T26D1057" u="1"/>
        <s v="T26D1053" u="1"/>
        <s v="T26E0257" u="1"/>
        <s v="T26E0258" u="1"/>
        <s v="T26E0259" u="1"/>
        <s v="T26D1292" u="1"/>
        <s v="T26D1918" u="1"/>
        <s v="0032082026" u="1"/>
        <s v="0056132026" u="1"/>
        <s v="0076572026" u="1"/>
        <s v="0076692026" u="1"/>
        <s v="5356C1R" u="1"/>
        <s v="5363C1R" u="1"/>
        <s v="6115C1" u="1"/>
        <s v="6118C1" u="1"/>
        <s v="5336C1R" u="1"/>
        <s v="5338C1R" u="1"/>
        <s v="6121C1" u="1"/>
        <s v="6115C2" u="1"/>
        <s v="T26D0698" u="1"/>
        <s v="T26D0700" u="1"/>
        <s v="T26D0701" u="1"/>
        <s v="T25H0077" u="1"/>
        <s v="T26E0392" u="1"/>
        <s v="T26E0393" u="1"/>
        <s v="T26E0368" u="1"/>
        <s v="T26E0414" u="1"/>
        <s v="T26E0419" u="1"/>
        <s v="T26A1228" u="1"/>
        <s v="T26E0564" u="1"/>
        <s v="T26E0595" u="1"/>
        <s v="T26D1756" u="1"/>
        <s v="T26D1757" u="1"/>
        <s v="T26D1171" u="1"/>
        <s v="T26D1170" u="1"/>
        <s v="T26D1169" u="1"/>
        <s v="T26D1168" u="1"/>
        <s v="T26D1225" u="1"/>
        <s v="T26E0002" u="1"/>
        <s v="T26C2258" u="1"/>
        <s v="T26D0525" u="1"/>
        <s v="T26D1367" u="1"/>
        <s v="T26D1887" u="1"/>
        <s v="T26E0005" u="1"/>
        <s v="T26D1871" u="1"/>
        <s v="T26D1615" u="1"/>
        <s v="T26D1616" u="1"/>
        <s v="T26D1789" u="1"/>
        <s v="T26E0117" u="1"/>
        <s v="T26E0121" u="1"/>
        <s v="T26C0653" u="1"/>
        <s v="T26D0352" u="1"/>
        <s v="T26D0426" u="1"/>
        <s v="T26C2035" u="1"/>
        <s v="T26C2167" u="1"/>
        <s v="T26C2198" u="1"/>
        <s v="T26C2257" u="1"/>
        <s v="T26D0261" u="1"/>
        <s v="T26D0305" u="1"/>
        <s v="T26C2356" u="1"/>
        <s v="T26D0048" u="1"/>
        <s v="T26D0277" u="1"/>
        <s v="T26E0443" u="1"/>
        <s v="T26D0522" u="1"/>
        <s v="T26D0743" u="1"/>
        <s v="0056022026" u="1"/>
        <s v="0029392026" u="1"/>
        <s v="0034912026" u="1"/>
        <s v="0031772026" u="1"/>
        <s v="0067202026" u="1"/>
        <s v="0067252026" u="1"/>
        <s v="0067222026" u="1"/>
        <s v="0067212026" u="1"/>
        <s v="T26C2355" u="1"/>
        <s v="T26C1431" u="1"/>
        <s v="T26C1436" u="1"/>
        <s v="T26C1438" u="1"/>
        <s v="T26C1440" u="1"/>
        <s v="0067242026" u="1"/>
        <s v="T26E0513" u="1"/>
        <s v="0035052026" u="1"/>
        <s v="T26D0372" u="1"/>
        <s v="T26D0894" u="1"/>
        <s v="T26E0151" u="1"/>
        <s v="T26E0152" u="1"/>
        <s v="T26E0154" u="1"/>
        <s v="T26E0160" u="1"/>
        <s v="T26C2683" u="1"/>
        <s v="0067292026" u="1"/>
        <s v="0067272026" u="1"/>
        <s v="0067282026" u="1"/>
        <s v="0035082026" u="1"/>
        <s v="T26D0646" u="1"/>
        <s v="0035112026" u="1"/>
        <s v="0048782026" u="1"/>
        <s v="0048862026" u="1"/>
        <s v="0067302026" u="1"/>
        <s v="T26D1095" u="1"/>
        <s v="T26D1852" u="1"/>
        <s v="T26D1853" u="1"/>
        <s v="T26D1116" u="1"/>
        <s v="T26D0594" u="1"/>
        <s v="0062742026" u="1"/>
        <s v="0032672026" u="1"/>
        <s v="0025932026" u="1"/>
        <s v="T26D1863" u="1"/>
        <s v="T26D1868" u="1"/>
        <s v="0048952026" u="1"/>
        <s v="0031842026" u="1"/>
        <s v="T26D1503" u="1"/>
        <s v="T26D1504" u="1"/>
        <s v="0035262026" u="1"/>
        <s v="T26D0231" u="1"/>
        <s v="T26D0266" u="1"/>
        <s v="T26D0298" u="1"/>
        <s v="T26D0325" u="1"/>
        <s v="T26E0008" u="1"/>
        <s v="0067312026" u="1"/>
        <s v="0035302026" u="1"/>
        <s v="0035312026" u="1"/>
        <s v="T26D1048" u="1"/>
        <s v="T26D1039" u="1"/>
        <s v="0035342026" u="1"/>
        <s v="0011422026" u="1"/>
        <s v="0029512026" u="1"/>
        <s v="0067422026" u="1"/>
        <s v="0067432026" u="1"/>
        <s v="0035372026" u="1"/>
        <s v="0076442026" u="1"/>
        <s v="T26D1641" u="1"/>
        <s v="T26D1646" u="1"/>
        <s v="0049142026" u="1"/>
        <s v="0049172026" u="1"/>
        <s v="0076402026" u="1"/>
        <s v="0076412026" u="1"/>
        <s v="0076422026" u="1"/>
        <s v="0076432026" u="1"/>
        <s v="0067462026" u="1"/>
        <s v="0067472026" u="1"/>
        <s v="0067482026" u="1"/>
        <s v="0076502026" u="1"/>
        <s v="0076512026" u="1"/>
        <s v="0067372026" u="1"/>
        <s v="0067382026" u="1"/>
        <s v="0067392026" u="1"/>
        <s v="0067402026" u="1"/>
        <s v="0067412026" u="1"/>
        <s v="T26E0253" u="1"/>
        <s v="T26E0255" u="1"/>
        <s v="T26E0256" u="1"/>
        <s v="0067492026" u="1"/>
        <s v="0067502026" u="1"/>
        <s v="0011522026" u="1"/>
        <s v="0006422026" u="1"/>
        <s v="0042082026" u="1"/>
        <s v="0030872026" u="1"/>
        <s v="0025702026" u="1"/>
        <s v="0032842026" u="1"/>
        <s v="0053122026" u="1"/>
        <s v="0062812026" u="1"/>
        <s v="0062822026" u="1"/>
        <s v="0067362026" u="1"/>
        <s v="0067532026" u="1"/>
        <s v="0067542026" u="1"/>
        <s v="0053172026" u="1"/>
        <s v="0029632026" u="1"/>
        <s v="0049382026" u="1"/>
        <s v="0029672026" u="1"/>
        <s v="0042242026" u="1"/>
        <s v="0076632026" u="1"/>
        <s v="0076642026" u="1"/>
        <s v="0076652026" u="1"/>
        <s v="0076662026" u="1"/>
        <s v="0062882026" u="1"/>
        <s v="T26E0279" u="1"/>
        <s v="T26E0314" u="1"/>
        <s v="T26C2622" u="1"/>
        <s v="T26D1167" u="1"/>
        <s v="T26D1166" u="1"/>
        <s v="T26D1596" u="1"/>
        <s v="T26D1597" u="1"/>
        <s v="T26D1602" u="1"/>
        <s v="T26D1218" u="1"/>
        <s v="T26D1222" u="1"/>
        <s v="T26D1875" u="1"/>
        <s v="T26E0116" u="1"/>
        <s v="T26E0118" u="1"/>
        <s v="T26E0119" u="1"/>
        <s v="T26D0222" u="1"/>
        <s v="T26D0320" u="1"/>
        <s v="T26E0112" u="1"/>
        <s v="T26E0323" u="1"/>
        <s v="T26E0408" u="1"/>
        <s v="T26E0409" u="1"/>
        <s v="T26E0425" u="1"/>
        <s v="T26C1306" u="1"/>
        <s v="T26C2097" u="1"/>
        <s v="T26C1439" u="1"/>
        <s v="T26D1077" u="1"/>
        <s v="T26D0371" u="1"/>
        <s v="T26E0155" u="1"/>
        <s v="T26E0171" u="1"/>
        <s v="T26E0172" u="1"/>
        <s v="T26E0344" u="1"/>
        <s v="T26E0191" u="1"/>
        <s v="T26D0634" u="1"/>
        <s v="T26D0635" u="1"/>
        <s v="T26D0636" u="1"/>
        <s v="T26D0642" u="1"/>
        <s v="T26D0643" u="1"/>
        <s v="T26D1854" u="1"/>
        <s v="T26D1855" u="1"/>
        <s v="T26D1121" u="1"/>
        <s v="T26E0330" u="1"/>
        <s v="T26D1091" u="1"/>
        <s v="T26C2288" u="1"/>
        <s v="T26D1451" u="1"/>
        <s v="T26D1898" u="1"/>
        <s v="T26D1038" u="1"/>
        <s v="T26D1856" u="1"/>
        <s v="T26D1857" u="1"/>
        <s v="T26D1638" u="1"/>
        <s v="T26D1639" u="1"/>
        <s v="T26D1158" u="1"/>
        <s v="T26D1159" u="1"/>
        <s v="T26E0252" u="1"/>
        <s v="T26E0254" u="1"/>
        <s v="0076622026" u="1"/>
        <s v="T26D0694" u="1"/>
        <s v="T26D0696" u="1"/>
        <s v="T26D0697" u="1"/>
        <s v="T26E0085" u="1"/>
        <s v="T26E0328" u="1"/>
        <s v="T26E0341" u="1"/>
        <s v="T26E0371" u="1"/>
        <s v="T26E0035" u="1"/>
        <s v="T26E0277" u="1"/>
        <s v="T26E0309" u="1"/>
        <s v="T26E0336" u="1"/>
        <s v="T26D0196" u="1"/>
        <s v="T26D1843" u="1"/>
        <s v="T26D1162" u="1"/>
        <s v="T26D1163" u="1"/>
        <s v="T26D1164" u="1"/>
        <s v="T26D0189" u="1"/>
        <s v="T26C2195" u="1"/>
        <s v="T26C2175" u="1"/>
        <s v="T26D0137" u="1"/>
        <s v="T26D0139" u="1"/>
        <s v="T26D0432" u="1"/>
        <s v="T26D1560" u="1"/>
        <s v="T26D1561" u="1"/>
        <s v="T26D1562" u="1"/>
        <s v="T26D1594" u="1"/>
        <s v="T26D1595" u="1"/>
        <s v="T26D1598" u="1"/>
        <s v="T26D1599" u="1"/>
        <s v="T26D1879" u="1"/>
        <s v="T26E0120" u="1"/>
        <s v="T26D0168" u="1"/>
        <s v="T26D0247" u="1"/>
        <s v="T26D0248" u="1"/>
        <s v="T26D1221" u="1"/>
        <s v="T26D1369" u="1"/>
        <s v="T26E0022" u="1"/>
        <s v="T26E0301" u="1"/>
        <s v="T26E0366" u="1"/>
        <s v="T26C1437" u="1"/>
        <s v="T26C0763" u="1"/>
        <s v="T26C0793" u="1"/>
        <s v="T26E0153" u="1"/>
        <s v="T26E0345" u="1"/>
        <s v="T26D1032" u="1"/>
        <s v="T26D0588" u="1"/>
        <s v="T26D0589" u="1"/>
        <s v="T26D0590" u="1"/>
        <s v="T26D1113" u="1"/>
        <s v="T26D1114" u="1"/>
        <s v="T26D0601" u="1"/>
        <s v="T26D0602" u="1"/>
        <s v="T26D0603" u="1"/>
        <s v="T26D1115" u="1"/>
        <s v="T26D1844" u="1"/>
        <s v="T26D1858" u="1"/>
        <s v="T26D1859" u="1"/>
        <s v="T26D1840" u="1"/>
        <s v="T26D1447" u="1"/>
        <s v="T26D1523" u="1"/>
        <s v="T26D1524" u="1"/>
        <s v="T26D1526" u="1"/>
        <s v="T26D1834" u="1"/>
        <s v="T26D1906" u="1"/>
        <s v="T26E0010" u="1"/>
        <s v="T26E0041" u="1"/>
        <s v="T26E0363" u="1"/>
        <s v="T26D1699" u="1"/>
        <s v="T26D1822" u="1"/>
        <s v="T26C2609" u="1"/>
        <s v="T26D1839" u="1"/>
        <s v="T26D1052" u="1"/>
        <s v="T26D1040" u="1"/>
        <s v="T26C1269" u="1"/>
        <s v="T26D1036" u="1"/>
        <s v="T26D0853" u="1"/>
        <s v="T26D1181" u="1"/>
        <s v="T26D1679" u="1"/>
        <s v="T26D1680" u="1"/>
        <s v="T26D1681" u="1"/>
        <s v="T26D1682" u="1"/>
        <s v="T26E0115" u="1"/>
        <s v="6120C1" u="1"/>
        <s v="514000" u="1"/>
        <s v="524300" u="1"/>
        <s v="T26D1357" u="1"/>
        <s v="T26E0091" u="1"/>
        <s v="T26E0029" u="1"/>
        <s v="T26E0081" u="1"/>
        <s v="T26C2117" u="1"/>
        <s v="T26C2144" u="1"/>
        <s v="T26C2602" u="1"/>
        <s v="T26D1841" u="1"/>
        <s v="T26D1837" u="1"/>
        <s v="T26D1029" u="1"/>
        <s v="T26D1850" u="1"/>
        <s v="T26D1851" u="1"/>
        <s v="T26D1589" u="1"/>
        <s v="T26D1215" u="1"/>
        <s v="T26D1238" u="1"/>
        <s v="T26E0063" u="1"/>
        <s v="T26E0066" u="1"/>
        <s v="T26C1305" u="1"/>
        <s v="T26C2095" u="1"/>
        <s v="T26D0904" u="1"/>
        <s v="T26C2653" u="1"/>
        <s v="T26C2604" u="1"/>
        <s v="T26C2605" u="1"/>
        <s v="T26D1089" u="1"/>
        <s v="T26D1090" u="1"/>
        <s v="T26D1094" u="1"/>
        <s v="T26D1030" u="1"/>
        <s v="T26D0328" u="1"/>
        <s v="T26D1846" u="1"/>
        <s v="T26D1519" u="1"/>
        <s v="T26D1525" u="1"/>
        <s v="T26C1775" u="1"/>
        <s v="T26D0005" u="1"/>
        <s v="T26D0621" u="1"/>
        <s v="T26D1031" u="1"/>
        <s v="T26D1849" u="1"/>
        <s v="T26D1017" u="1"/>
        <s v="T26D1018" u="1"/>
        <s v="T26D1153" u="1"/>
        <s v="T26D1154" u="1"/>
        <s v="6124C1" u="1"/>
        <s v="T26B1221" u="1"/>
        <s v="T26D0691" u="1"/>
        <s v="T26D0693" u="1"/>
        <s v="T26D0695" u="1"/>
        <s v="T26D1530" u="1"/>
        <s v="T26E0308" u="1"/>
        <s v="T26E0310" u="1"/>
        <s v="T26D1914" u="1"/>
        <s v="T26E0027" u="1"/>
        <s v="T26E0084" u="1"/>
        <s v="T26E0311" u="1"/>
        <s v="T26D1314" u="1"/>
        <s v="T26D1813" u="1"/>
        <s v="T26D1943" u="1"/>
        <s v="T26E0001" u="1"/>
        <s v="T26A1867" u="1"/>
        <s v="T26D0179" u="1"/>
        <s v="T26D0130" u="1"/>
        <s v="T26A1681" u="1"/>
        <s v="T26D1188" u="1"/>
        <s v="T26C2012" u="1"/>
        <s v="T26C2016" u="1"/>
        <s v="T25M0845" u="1"/>
        <s v="T26D0020" u="1"/>
        <s v="T26D0057" u="1"/>
        <s v="T26D0058" u="1"/>
        <s v="T26C2124" u="1"/>
        <s v="0008952025" u="1"/>
        <s v="0291312023" u="1"/>
        <s v="T26D0236" u="1"/>
        <s v="T26D0052" u="1"/>
        <s v="T26D1085" u="1"/>
        <s v="T26D0637" u="1"/>
        <s v="T26C0438" u="1"/>
        <s v="T26D1559" u="1"/>
        <s v="T26D1321" u="1"/>
        <s v="T26D1588" u="1"/>
        <s v="T26D1230" u="1"/>
        <s v="T26D1429" u="1"/>
        <s v="T26D0167" u="1"/>
        <s v="T26E0139" u="1"/>
        <s v="T26C0958" u="1"/>
        <s v="T26C1012" u="1"/>
        <s v="T26C1063" u="1"/>
        <s v="T26C1525" u="1"/>
        <s v="T26C1614" u="1"/>
        <s v="T26D1351" u="1"/>
        <s v="T26E0006" u="1"/>
        <s v="T26D1334" u="1"/>
        <s v="T26D0285" u="1"/>
        <s v="T26D0067" u="1"/>
        <s v="T26D1766" u="1"/>
        <s v="T26D1767" u="1"/>
        <s v="T26D1763" u="1"/>
        <s v="0127692024" u="1"/>
        <s v="0028132025" u="1"/>
        <s v="0062752025" u="1"/>
        <s v="0028302025" u="1"/>
        <s v="0107222024" u="1"/>
        <s v="0009002025" u="1"/>
        <s v="T26C2096" u="1"/>
        <s v="0214642025" u="1"/>
        <s v="T26C2179" u="1"/>
        <s v="T26B1522" u="1"/>
        <s v="T26C1434" u="1"/>
        <s v="T26D0572" u="1"/>
        <s v="T26D0573" u="1"/>
        <s v="T26D0574" u="1"/>
        <s v="0036622025" u="1"/>
        <s v="T26D0557" u="1"/>
        <s v="T26D0739" u="1"/>
        <s v="0200092025" u="1"/>
        <s v="T26D0900" u="1"/>
        <s v="0191062023" u="1"/>
        <s v="0148392023" u="1"/>
        <s v="0194032025" u="1"/>
        <s v="0012352025" u="1"/>
        <s v="0135892025" u="1"/>
        <s v="0006102026" u="1"/>
        <s v="0012162025" u="1"/>
        <s v="T26D1149" u="1"/>
        <s v="0205612025" u="1"/>
        <s v="0033322025" u="1"/>
        <s v="T26D0638" u="1"/>
        <s v="0009192025" u="1"/>
        <s v="0148092023" u="1"/>
        <s v="0032002024" u="1"/>
        <s v="T26D0806" u="1"/>
        <s v="T26D1056" u="1"/>
        <s v="T26D0581" u="1"/>
        <s v="T26D0584" u="1"/>
        <s v="T26D0585" u="1"/>
        <s v="T26D0586" u="1"/>
        <s v="T26D0587" u="1"/>
        <s v="T26D0591" u="1"/>
        <s v="T26C2689" u="1"/>
        <s v="0062202024" u="1"/>
        <s v="0012272025" u="1"/>
        <s v="0203922024" u="1"/>
        <s v="0017672025" u="1"/>
        <s v="0138432025" u="1"/>
        <s v="0035172026" u="1"/>
        <s v="T26D1087" u="1"/>
        <s v="0272442023" u="1"/>
        <s v="T26C1258" u="1"/>
        <s v="T26D1836" u="1"/>
        <s v="0291792023" u="1"/>
        <s v="T26D1441" u="1"/>
        <s v="T26D1442" u="1"/>
        <s v="T26D1444" u="1"/>
        <s v="T26D1445" u="1"/>
        <s v="T26D1446" u="1"/>
        <s v="0114402025" u="1"/>
        <s v="0114432025" u="1"/>
        <s v="T26D0527" u="1"/>
        <s v="T26D0823" u="1"/>
        <s v="T26D1183" u="1"/>
        <s v="0105652024" u="1"/>
        <s v="0074512025" u="1"/>
        <s v="0065982025" u="1"/>
        <s v="0065962025" u="1"/>
        <s v="0035682024" u="1"/>
        <s v="0141942025" u="1"/>
        <s v="0205692025" u="1"/>
        <s v="T26D0622" u="1"/>
        <s v="0134562024" u="1"/>
        <s v="0141712025" u="1"/>
        <s v="0014682025" u="1"/>
        <s v="0072362025" u="1"/>
        <s v="T26D1049" u="1"/>
        <s v="0082542024" u="1"/>
        <s v="T26D0551" u="1"/>
        <s v="T26D1845" u="1"/>
        <s v="T26D1866" u="1"/>
        <s v="0229112025" u="1"/>
        <s v="0167752024" u="1"/>
        <s v="0205742025" u="1"/>
        <s v="0205752025" u="1"/>
        <s v="0003422025" u="1"/>
        <s v="0014562025" u="1"/>
        <s v="0167812024" u="1"/>
        <s v="0167842024" u="1"/>
        <s v="0164982024" u="1"/>
        <s v="0180912025" u="1"/>
        <s v="0017822025" u="1"/>
        <s v="0014522025" u="1"/>
        <s v="0173992025" u="1"/>
        <s v="0182792024" u="1"/>
        <s v="T25A2275" u="1"/>
        <s v="0055662025" u="1"/>
        <s v="0056832025" u="1"/>
        <s v="0056842025" u="1"/>
        <s v="T26D0961" u="1"/>
        <s v="T26D1013" u="1"/>
        <s v="T26D1014" u="1"/>
        <s v="T26D1015" u="1"/>
        <s v="0056712025" u="1"/>
        <s v="0056782025" u="1"/>
        <s v="T26D0616" u="1"/>
        <s v="T26D0617" u="1"/>
        <s v="T26D0615" u="1"/>
        <s v="T26D1178" u="1"/>
        <s v="T26D1180" u="1"/>
        <s v="T26D1179" u="1"/>
        <s v="0195572025" u="1"/>
        <s v="0159872025" u="1"/>
        <s v="0180882025" u="1"/>
        <s v="0183832025" u="1"/>
        <s v="0011702026" u="1"/>
        <s v="0049392026" u="1"/>
        <s v="T26D1152" u="1"/>
        <s v="0227912025" u="1"/>
        <s v="0025802026" u="1"/>
        <s v="0030892026" u="1"/>
        <s v="0030902026" u="1"/>
        <s v="0030912026" u="1"/>
        <s v="0030922026" u="1"/>
        <s v="0032912026" u="1"/>
        <s v="0006622026" u="1"/>
        <s v="0035702026" u="1"/>
        <s v="T26B1218" u="1"/>
        <s v="T26D0690" u="1"/>
        <s v="T26D0692" u="1"/>
        <s v="T26D1527" u="1"/>
        <s v="T26D1529" u="1"/>
        <s v="T26D1366" u="1"/>
        <s v="T26D1405" u="1"/>
        <s v="T26D1406" u="1"/>
        <s v="T26D1407" u="1"/>
        <s v="T26D1827" u="1"/>
        <s v="T26D1200" u="1"/>
        <s v="T26C2013" u="1"/>
        <s v="T26C2014" u="1"/>
        <s v="T26B0890" u="1"/>
        <s v="T26D0023" u="1"/>
        <s v="T26C2601" u="1"/>
        <s v="T26C2603" u="1"/>
        <s v="T26C2116" u="1"/>
        <s v="T26D0183" u="1"/>
        <s v="T26C1617" u="1"/>
        <s v="T26D1318" u="1"/>
        <s v="T26D1322" u="1"/>
        <s v="T26D1216" u="1"/>
        <s v="T26D1427" u="1"/>
        <s v="T26B1107" u="1"/>
        <s v="T26D0116" u="1"/>
        <s v="T26D0216" u="1"/>
        <s v="T26D0494" u="1"/>
        <s v="T26D0519" u="1"/>
        <s v="T26D1337" u="1"/>
        <s v="T25M0662" u="1"/>
        <s v="T26B1587" u="1"/>
        <s v="T26C2166" u="1"/>
        <s v="T26D0571" u="1"/>
        <s v="T26D0510" u="1"/>
        <s v="T26D1051" u="1"/>
        <s v="T26D0748" u="1"/>
        <s v="T26D1112" u="1"/>
        <s v="T26C2600" u="1"/>
        <s v="T26D1042" u="1"/>
        <s v="T26D1045" u="1"/>
        <s v="T26D1484" u="1"/>
        <s v="T26D1485" u="1"/>
        <s v="T26D1486" u="1"/>
        <s v="T26D1487" u="1"/>
        <s v="T26C2374" u="1"/>
        <s v="T26D0778" u="1"/>
        <s v="T26D0809" u="1"/>
        <s v="T26D1327" u="1"/>
        <s v="T26D1328" u="1"/>
        <s v="T26D0744" u="1"/>
        <s v="T26D0327" u="1"/>
        <s v="T26C1915" u="1"/>
        <s v="T26D0957" u="1"/>
        <s v="T26D0958" u="1"/>
        <s v="T26D1009" u="1"/>
        <s v="T26D1011" u="1"/>
        <s v="T26D1012" u="1"/>
        <s v="T26D0852" u="1"/>
        <s v="T26D0614" u="1"/>
        <s v="T26D0612" u="1"/>
        <s v="T26D0613" u="1"/>
        <s v="T26D1150" u="1"/>
        <s v="T26D1151" u="1"/>
        <s v="T26D1148" u="1"/>
        <s v="6014C1" u="1"/>
        <s v="6121C2" u="1"/>
        <s v="T26D1110" u="1"/>
        <s v="T26D1820" u="1"/>
        <s v="T26D1889" u="1"/>
        <s v="T26D1890" u="1"/>
        <s v="T26C2368" u="1"/>
        <s v="T26C2010" u="1"/>
        <s v="T26C2011" u="1"/>
        <s v="T26D0021" u="1"/>
        <s v="T26D0056" u="1"/>
        <s v="T26C1134" u="1"/>
        <s v="T26D0632" u="1"/>
        <s v="T26D1317" u="1"/>
        <s v="T26D1319" u="1"/>
        <s v="T26D1241" u="1"/>
        <s v="T26D1426" u="1"/>
        <s v="T26C2574" u="1"/>
        <s v="T26C0816" u="1"/>
        <s v="T26D0398" u="1"/>
        <s v="T26D0464" u="1"/>
        <s v="T26D1808" u="1"/>
        <s v="T25M0600" u="1"/>
        <s v="T26A0484" u="1"/>
        <s v="T26A0511" u="1"/>
        <s v="T26C2094" u="1"/>
        <s v="T26C1430" u="1"/>
        <s v="T26D0570" u="1"/>
        <s v="T26D0633" u="1"/>
        <s v="T26C2200" u="1"/>
        <s v="T26A0258" u="1"/>
        <s v="T26B1313" u="1"/>
        <s v="T26D0620" u="1"/>
        <s v="T26D1050" u="1"/>
        <s v="T26C1264" u="1"/>
        <s v="T26D1043" u="1"/>
        <s v="T26D1044" u="1"/>
        <s v="T26C1917" u="1"/>
        <s v="T26D1010" u="1"/>
        <s v="T26D0851" u="1"/>
        <s v="T26D1156" u="1"/>
        <s v="T26C1497" u="1"/>
        <s v="T26D0611" u="1"/>
        <s v="T26D0604" u="1"/>
        <s v="T26D0606" u="1"/>
        <s v="T26D0607" u="1"/>
        <s v="T26D1111" u="1"/>
        <s v="T26D0609" u="1"/>
        <s v="T26D0610" u="1"/>
        <s v="T26D1340" u="1"/>
        <s v="T26D1365" u="1"/>
        <s v="T26D0799" u="1"/>
        <s v="T26D1353" u="1"/>
        <s v="T26D1714" u="1"/>
        <s v="T26D0106" u="1"/>
        <s v="T26C2008" u="1"/>
        <s v="T26C2009" u="1"/>
        <s v="T26D0019" u="1"/>
        <s v="T26D0055" u="1"/>
        <s v="T26D0118" u="1"/>
        <s v="T26D1315" u="1"/>
        <s v="T26D0415" u="1"/>
        <s v="T26D1206" u="1"/>
        <s v="T26D1207" u="1"/>
        <s v="T26D1214" u="1"/>
        <s v="T26D1236" u="1"/>
        <s v="T26D1423" u="1"/>
        <s v="T26B1098" u="1"/>
        <s v="T26D0244" u="1"/>
        <s v="T26D0276" u="1"/>
        <s v="T26D0299" u="1"/>
        <s v="T26C2703" u="1"/>
        <s v="T26D1326" u="1"/>
        <s v="T26D1368" u="1"/>
        <s v="T26C0723" u="1"/>
        <s v="T25K0226" u="1"/>
        <s v="T25K0257" u="1"/>
        <s v="T26D0258" u="1"/>
        <s v="T26D0301" u="1"/>
        <s v="T26D0243" u="1"/>
        <s v="T25M0513" u="1"/>
        <s v="T26C1428" u="1"/>
        <s v="T26D0569" u="1"/>
        <s v="T26D0490" u="1"/>
        <s v="T26D0901" u="1"/>
        <s v="T26D0629" u="1"/>
        <s v="T24B0848" u="1"/>
        <s v="T26D0592" u="1"/>
        <s v="T26D1473" u="1"/>
        <s v="T26D1477" u="1"/>
        <s v="T26D1478" u="1"/>
        <s v="T26D1479" u="1"/>
        <s v="T26D1480" u="1"/>
        <s v="T26D1481" u="1"/>
        <s v="T26D0714" u="1"/>
        <s v="T26B0946" u="1"/>
        <s v="T26D0619" u="1"/>
        <s v="T26D0618" u="1"/>
        <s v="T26C1265" u="1"/>
        <s v="T26C1257" u="1"/>
        <s v="T26D1047" u="1"/>
        <s v="T26D0337" u="1"/>
        <s v="T26D1765" u="1"/>
        <s v="T26D0627" u="1"/>
        <s v="T26D1007" u="1"/>
        <s v="T26D1008" u="1"/>
        <s v="T26D0857" u="1"/>
        <s v="T26D0608" u="1"/>
        <s v="T26D0794" u="1"/>
        <s v="T26D1329" u="1"/>
        <s v="T26D0078" u="1"/>
        <s v="T26D0006" u="1"/>
        <s v="T26D1204" u="1"/>
        <s v="T26D1232" u="1"/>
        <s v="T26C2572" u="1"/>
        <s v="T26C2573" u="1"/>
        <s v="T26C2308" u="1"/>
        <s v="T26C2093" u="1"/>
        <s v="T26D0888" u="1"/>
        <s v="T26D0568" u="1"/>
        <s v="T26D0391" u="1"/>
        <s v="T26D0890" u="1"/>
        <s v="T26D0893" u="1"/>
        <s v="T26C1802" u="1"/>
        <s v="T26C1944" u="1"/>
        <s v="T26C1945" u="1"/>
        <s v="T26C2686" u="1"/>
        <s v="T26C2599" u="1"/>
        <s v="T26C2428" u="1"/>
        <s v="T26D1475" u="1"/>
        <s v="T26D1476" u="1"/>
        <s v="T26C0803" u="1"/>
        <s v="T26D0775" u="1"/>
        <s v="T26C2651" u="1"/>
        <s v="T26C1914" u="1"/>
        <s v="T26B1219" u="1"/>
        <s v="T26B1220" u="1"/>
        <s v="T26C2617" u="1"/>
        <s v="T26D1239" u="1"/>
        <s v="T26D1339" u="1"/>
        <s v="T26D0831" u="1"/>
        <s v="T26D1108" u="1"/>
        <s v="T26D1201" u="1"/>
        <s v="T26D0761" u="1"/>
        <s v="T26D0792" u="1"/>
        <s v="T26D0819" u="1"/>
        <s v="T26D1076" u="1"/>
        <s v="T26D1198" u="1"/>
        <s v="T26D0026" u="1"/>
        <s v="T25M0646" u="1"/>
        <s v="T26B0278" u="1"/>
        <s v="T26A0155" u="1"/>
        <s v="T26D0105" u="1"/>
        <s v="T26C1986" u="1"/>
        <s v="T26C2001" u="1"/>
        <s v="T26C2002" u="1"/>
        <s v="T26C2003" u="1"/>
        <s v="T26D0562" u="1"/>
        <s v="T26D0563" u="1"/>
        <s v="T26D0564" u="1"/>
        <s v="T26D0565" u="1"/>
        <s v="T26D0639" u="1"/>
        <s v="T26D0469" u="1"/>
        <s v="T26D0757" u="1"/>
        <s v="T26D0759" u="1"/>
        <s v="T26D0798" u="1"/>
        <s v="T26D0817" u="1"/>
        <s v="T26D1362" u="1"/>
        <s v="T26C0992" u="1"/>
        <s v="T26D0059" u="1"/>
        <s v="T26C1773" u="1"/>
        <s v="T26C2033" u="1"/>
        <s v="T26C0938" u="1"/>
        <s v="T26C2469" u="1"/>
        <s v="T26C1132" u="1"/>
        <s v="T26C1133" u="1"/>
        <s v="T26C2204" u="1"/>
        <s v="T26C2348" u="1"/>
        <s v="T26C1595" u="1"/>
        <s v="T26C1135" u="1"/>
        <s v="T26C1260" u="1"/>
        <s v="T26C1145" u="1"/>
        <s v="T26B1564" u="1"/>
        <s v="T26D0506" u="1"/>
        <s v="T26D0407" u="1"/>
        <s v="T26D0409" u="1"/>
        <s v="T26D0410" u="1"/>
        <s v="T26C2332" u="1"/>
        <s v="T26C2333" u="1"/>
        <s v="T26C2334" u="1"/>
        <s v="T26C2567" u="1"/>
        <s v="T26C2568" u="1"/>
        <s v="T26C0837" u="1"/>
        <s v="T26D1185" u="1"/>
        <s v="T26C2707" u="1"/>
        <s v="T26D0070" u="1"/>
        <s v="T26D0115" u="1"/>
        <s v="T26C2211" u="1"/>
        <s v="T26C2361" u="1"/>
        <s v="T26D0069" u="1"/>
        <s v="T26C2351" u="1"/>
        <s v="T26D0834" u="1"/>
        <s v="T26D0766" u="1"/>
        <s v="T26D1194" u="1"/>
        <s v="T26D1195" u="1"/>
        <s v="T26C1299" u="1"/>
        <s v="T26C1300" u="1"/>
        <s v="T26C1301" u="1"/>
        <s v="T26C1426" u="1"/>
        <s v="T26C1429" u="1"/>
        <s v="T26D0016" u="1"/>
        <s v="T26D0018" u="1"/>
        <s v="T26D0567" u="1"/>
        <s v="T26D0036" u="1"/>
        <s v="T26C0651" u="1"/>
        <s v="T26C0732" u="1"/>
        <s v="T26D0392" u="1"/>
        <s v="T26C1817" u="1"/>
        <s v="T26C1818" u="1"/>
        <s v="T26C1819" u="1"/>
        <s v="T26C0804" u="1"/>
        <s v="T26C1476" u="1"/>
        <s v="T26C1477" u="1"/>
        <s v="T26C1482" u="1"/>
        <s v="0062752026" u="1"/>
        <s v="T26D0630" u="1"/>
        <s v="T26D0631" u="1"/>
        <s v="T26C1597" u="1"/>
        <s v="T26C1598" u="1"/>
        <s v="T26D0233" u="1"/>
        <s v="0291882023" u="1"/>
        <s v="T26D0333" u="1"/>
        <s v="T26D0341" u="1"/>
        <s v="T26C1099" u="1"/>
        <s v="T26C1259" u="1"/>
        <s v="T26A0405" u="1"/>
        <s v="T26D0526" u="1"/>
        <s v="T26D0710" u="1"/>
        <s v="T25L1569" u="1"/>
        <s v="T25L1607" u="1"/>
        <s v="T26D0579" u="1"/>
        <s v="T26D0580" u="1"/>
        <s v="T26D0583" u="1"/>
        <s v="T26C1150" u="1"/>
        <s v="T26C1100" u="1"/>
        <s v="T26C2423" u="1"/>
        <s v="T26C2424" u="1"/>
        <s v="T26C2425" u="1"/>
        <s v="T26C2441" u="1"/>
        <s v="T26C2453" u="1"/>
        <s v="T26C2357" u="1"/>
        <s v="T26D0558" u="1"/>
        <s v="T26D0459" u="1"/>
        <s v="T26C0731" u="1"/>
        <s v="T26C0761" u="1"/>
        <s v="T26D0540" u="1"/>
        <s v="T26D0338" u="1"/>
        <s v="T26C1136" u="1"/>
        <s v="T26C1715" u="1"/>
        <s v="T26C1272" u="1"/>
        <s v="T26C2656" u="1"/>
        <s v="T26D0345" u="1"/>
        <s v="T26C2578" u="1"/>
        <s v="T26D0859" u="1"/>
        <s v="T26D0624" u="1"/>
        <s v="T26D0625" u="1"/>
        <s v="T25K0305" u="1"/>
        <s v="T26D0640" u="1"/>
        <s v="T26C2630" u="1"/>
        <s v="T26D0098" u="1"/>
        <s v="T26D0100" u="1"/>
        <s v="0053132026" u="1"/>
        <s v="0042232026" u="1"/>
        <s v="0029682026" u="1"/>
        <s v="0029692026" u="1"/>
        <s v="0032112026" u="1"/>
        <s v="0032122026" u="1"/>
        <s v="0035712026" u="1"/>
        <s v="0049352026" u="1"/>
        <s v="6107C1" u="1"/>
        <s v="T26C2616" u="1"/>
        <s v="T26D0496" u="1"/>
        <s v="T26C2287" u="1"/>
        <s v="T26D0492" u="1"/>
        <s v="T26D0559" u="1"/>
        <s v="T26D0718" u="1"/>
        <s v="T26C0991" u="1"/>
        <s v="T26C2467" u="1"/>
        <s v="T26C2468" u="1"/>
        <s v="0062712026" u="1"/>
        <s v="T26C1528" u="1"/>
        <s v="T26C2165" u="1"/>
        <s v="T26C1148" u="1"/>
        <s v="T26D0505" u="1"/>
        <s v="T26D0401" u="1"/>
        <s v="T26D0406" u="1"/>
        <s v="T26C2330" u="1"/>
        <s v="T26C1001" u="1"/>
        <s v="T26C2679" u="1"/>
        <s v="T26D0734" u="1"/>
        <s v="T26C1708" u="1"/>
        <s v="T26C1740" u="1"/>
        <s v="T26D0177" u="1"/>
        <s v="T26D0017" u="1"/>
        <s v="T25M0408" u="1"/>
        <s v="T26D0720" u="1"/>
        <s v="T26D0145" u="1"/>
        <s v="T26D0146" u="1"/>
        <s v="T26D0147" u="1"/>
        <s v="T26C1816" u="1"/>
        <s v="T26C1825" u="1"/>
        <s v="T26C1826" u="1"/>
        <s v="T26C2442" u="1"/>
        <s v="T26C2443" u="1"/>
        <s v="T26C2451" u="1"/>
        <s v="T26C2452" u="1"/>
        <s v="T26C1026" u="1"/>
        <s v="T26C2170" u="1"/>
        <s v="T26D0499" u="1"/>
        <s v="T26D0342" u="1"/>
        <s v="T26C2275" u="1"/>
        <s v="T26C2575" u="1"/>
        <s v="T26C2576" u="1"/>
        <s v="T26C1900" u="1"/>
        <s v="T26C1903" u="1"/>
        <s v="T26C1930" u="1"/>
        <s v="T26C1289" u="1"/>
        <s v="T26C0982" u="1"/>
        <s v="0062792026" u="1"/>
        <s v="0062842026" u="1"/>
        <s v="0062852026" u="1"/>
        <s v="0044462026" u="1"/>
        <s v="0030062026" u="1"/>
        <s v="T26D0804" u="1"/>
        <s v="T26D0808" u="1"/>
        <s v="T26D0771" u="1"/>
        <s v="T26D1063" u="1"/>
        <s v="T26D0472" u="1"/>
        <s v="T26D0763" u="1"/>
        <s v="T26B0212" u="1"/>
        <s v="T26C1505" u="1"/>
        <s v="T26C1449" u="1"/>
        <s v="T26C1450" u="1"/>
        <s v="T26C2466" u="1"/>
        <s v="T26C1128" u="1"/>
        <s v="T26C1131" u="1"/>
        <s v="T26C1127" u="1"/>
        <s v="T26D0530" u="1"/>
        <s v="T26C2597" u="1"/>
        <s v="T26D0832" u="1"/>
        <s v="T26D0403" u="1"/>
        <s v="T26C2331" u="1"/>
        <s v="T26D1070" u="1"/>
        <s v="T26C2191" u="1"/>
        <s v="T26D0544" u="1"/>
        <s v="T26D0713" u="1"/>
        <s v="T26D0768" u="1"/>
        <s v="T26D1074" u="1"/>
        <s v="T26D1075" u="1"/>
        <s v="T25L1497" u="1"/>
        <s v="T26C1303" u="1"/>
        <s v="T26C1304" u="1"/>
        <s v="T25M1910" u="1"/>
        <s v="T26A0008" u="1"/>
        <s v="T26D0015" u="1"/>
        <s v="T26C1404" u="1"/>
        <s v="T26C1711" u="1"/>
        <s v="T26C1716" u="1"/>
        <s v="T26C1733" u="1"/>
        <s v="T26C2131" u="1"/>
        <s v="T26D0148" u="1"/>
        <s v="T26C1474" u="1"/>
        <s v="T26C1478" u="1"/>
        <s v="T26C1479" u="1"/>
        <s v="T26C1594" u="1"/>
        <s v="T26D0485" u="1"/>
        <s v="T26C1402" u="1"/>
        <s v="T26C1403" u="1"/>
        <s v="0053052026" u="1"/>
        <s v="T26C2447" u="1"/>
        <s v="T26C2448" u="1"/>
        <s v="T26C2127" u="1"/>
        <s v="T26C2171" u="1"/>
        <s v="T26D0122" u="1"/>
        <s v="T26D0186" u="1"/>
        <s v="T26C2128" u="1"/>
        <s v="T26D0430" u="1"/>
        <s v="T26D0466" u="1"/>
        <s v="T26D0281" u="1"/>
        <s v="T26D0351" u="1"/>
        <s v="T26D0462" u="1"/>
        <s v="T26C1878" u="1"/>
        <s v="T26C1901" u="1"/>
        <s v="T26C1929" u="1"/>
        <s v="T26C1496" u="1"/>
        <s v="T26C2629" u="1"/>
        <s v="T26C2421" u="1"/>
        <s v="0044572026" u="1"/>
        <s v="T26D0099" u="1"/>
        <s v="0030052026" u="1"/>
        <s v="0025462026" u="1"/>
        <s v="0025472026" u="1"/>
        <s v="0025482026" u="1"/>
        <s v="0030982026" u="1"/>
        <s v="0032612026" u="1"/>
        <s v="0032622026" u="1"/>
        <s v="T26D0303" u="1"/>
        <s v="T26D0319" u="1"/>
        <s v="T26D0423" u="1"/>
        <s v="T26D0547" u="1"/>
        <s v="T26D0719" u="1"/>
        <s v="T26C0987" u="1"/>
        <s v="T26D0814" u="1"/>
        <s v="T26C2311" u="1"/>
        <s v="T26C2464" u="1"/>
        <s v="T26C2465" u="1"/>
        <s v="T26C1124" u="1"/>
        <s v="T26D0529" u="1"/>
        <s v="0052972026" u="1"/>
        <s v="0056032026" u="1"/>
        <s v="T26C1067" u="1"/>
        <s v="T26C2495" u="1"/>
        <s v="T26D0400" u="1"/>
        <s v="T26C1007" u="1"/>
        <s v="T26C1372" u="1"/>
        <s v="T26C2259" u="1"/>
        <s v="T26C2343" u="1"/>
        <s v="T26C1600" u="1"/>
        <s v="T26C1703" u="1"/>
        <s v="T26C2119" u="1"/>
        <s v="T26D0521" u="1"/>
        <s v="T26D0549" u="1"/>
        <s v="T26D0754" u="1"/>
        <s v="T26C2256" u="1"/>
        <s v="T26C2358" u="1"/>
        <s v="T26A0272" u="1"/>
        <s v="T26A0295" u="1"/>
        <s v="T25G1732" u="1"/>
        <s v="T25J0780" u="1"/>
        <s v="T26B0576" u="1"/>
        <s v="0053002026" u="1"/>
        <s v="T26B0541" u="1"/>
        <s v="T26D0014" u="1"/>
        <s v="T26C2354" u="1"/>
        <s v="0031722026" u="1"/>
        <s v="0056072026" u="1"/>
        <s v="T26C0778" u="1"/>
        <s v="T26C1401" u="1"/>
        <s v="0035202026" u="1"/>
        <s v="T26C2444" u="1"/>
        <s v="T26C0797" u="1"/>
        <s v="T26C0868" u="1"/>
        <s v="T26C1624" u="1"/>
        <s v="T26C1758" u="1"/>
        <s v="T26C1788" u="1"/>
        <s v="T26A0947" u="1"/>
        <s v="0053062026" u="1"/>
        <s v="T26C2577" u="1"/>
        <s v="T26C1902" u="1"/>
        <s v="T26C1927" u="1"/>
        <s v="0049512026" u="1"/>
        <s v="0030962026" u="1"/>
        <s v="0053182026" u="1"/>
        <s v="0035692026" u="1"/>
        <s v="0032072026" u="1"/>
        <s v="0056102026" u="1"/>
        <s v="0029702026" u="1"/>
        <s v="T26C0963" u="1"/>
        <s v="T26C0966" u="1"/>
        <s v="6086C2" u="1"/>
        <s v="5338C1" u="1"/>
        <s v="T25D1005" u="1"/>
        <s v="T26C1373" u="1"/>
        <s v="T25G0261" u="1"/>
        <s v="T25G0605" u="1"/>
        <s v="T25M0767" u="1"/>
        <s v="T26D0737" u="1"/>
        <s v="T26D0807" u="1"/>
        <s v="T26D0478" u="1"/>
        <s v="T26D0479" u="1"/>
        <s v="T26D0560" u="1"/>
        <s v="T26D0770" u="1"/>
        <s v="T26D0120" u="1"/>
        <s v="T26D0142" u="1"/>
        <s v="T26D0270" u="1"/>
        <s v="T26D0503" u="1"/>
        <s v="T26D0103" u="1"/>
        <s v="T26D0440" u="1"/>
        <s v="T26C0622" u="1"/>
        <s v="T26C0623" u="1"/>
        <s v="T26C0624" u="1"/>
        <s v="T26C0983" u="1"/>
        <s v="T26C0984" u="1"/>
        <s v="T26C0985" u="1"/>
        <s v="T26C0986" u="1"/>
        <s v="T26B1121" u="1"/>
        <s v="T26C2647" u="1"/>
        <s v="T26C2350" u="1"/>
        <s v="T26C0950" u="1"/>
        <s v="T26C2276" u="1"/>
        <s v="T26D0104" u="1"/>
        <s v="T26D0764" u="1"/>
        <s v="T26D0796" u="1"/>
        <s v="T26C0809" u="1"/>
        <s v="T26C1342" u="1"/>
        <s v="T26C1558" u="1"/>
        <s v="T26C2674" u="1"/>
        <s v="T26C1557" u="1"/>
        <s v="T26C2677" u="1"/>
        <s v="T26D0446" u="1"/>
        <s v="T26C1994" u="1"/>
        <s v="T26C1995" u="1"/>
        <s v="T26C1996" u="1"/>
        <s v="T26C1997" u="1"/>
        <s v="T26C1998" u="1"/>
        <s v="T26C1999" u="1"/>
        <s v="T26D0088" u="1"/>
        <s v="T26C1757" u="1"/>
        <s v="T26B0871" u="1"/>
        <s v="T26C1705" u="1"/>
        <s v="T26C1706" u="1"/>
        <s v="T26C1794" u="1"/>
        <s v="T26D0429" u="1"/>
        <s v="T26B0317" u="1"/>
        <s v="T26B0318" u="1"/>
        <s v="T26C0615" u="1"/>
        <s v="T26C0619" u="1"/>
        <s v="T26C0989" u="1"/>
        <s v="T26C0990" u="1"/>
        <s v="T26D0178" u="1"/>
        <s v="T26B1179" u="1"/>
        <s v="T26B1181" u="1"/>
        <s v="T26B1182" u="1"/>
        <s v="T26B1183" u="1"/>
        <s v="T26B1184" u="1"/>
        <s v="T26C0798" u="1"/>
        <s v="T25K0928" u="1"/>
        <s v="T26C1724" u="1"/>
        <s v="T26C0839" u="1"/>
        <s v="T26C0925" u="1"/>
        <s v="T26C0795" u="1"/>
        <s v="T26C2463" u="1"/>
        <s v="T26C1118" u="1"/>
        <s v="T26C1123" u="1"/>
        <s v="T26C1120" u="1"/>
        <s v="T26C1121" u="1"/>
        <s v="T26C1122" u="1"/>
        <s v="T26C1275" u="1"/>
        <s v="T26C1279" u="1"/>
        <s v="0052982026" u="1"/>
        <s v="0056042026" u="1"/>
        <s v="T26B1244" u="1"/>
        <s v="T26C1602" u="1"/>
        <s v="T26B0034" u="1"/>
        <s v="T26D0349" u="1"/>
        <s v="T26D0347" u="1"/>
        <s v="T26C2589" u="1"/>
        <s v="T26C2596" u="1"/>
        <s v="T26C2592" u="1"/>
        <s v="T26C2489" u="1"/>
        <s v="T26C2326" u="1"/>
        <s v="T26C2327" u="1"/>
        <s v="T26B0935" u="1"/>
        <s v="T26B0820" u="1"/>
        <s v="T26B0086" u="1"/>
        <s v="T26A1331" u="1"/>
        <s v="T26B0349" u="1"/>
        <s v="T26C2138" u="1"/>
        <s v="T26C2183" u="1"/>
        <s v="T26C1712" u="1"/>
        <s v="T26C1727" u="1"/>
        <s v="T26C2023" u="1"/>
        <s v="T26C2140" u="1"/>
        <s v="T26C0848" u="1"/>
        <s v="T26C0952" u="1"/>
        <s v="T26D0035" u="1"/>
        <s v="T26D0076" u="1"/>
        <s v="T26C0759" u="1"/>
        <s v="T26D0003" u="1"/>
        <s v="T26C2142" u="1"/>
        <s v="T26C2176" u="1"/>
        <s v="T26C2098" u="1"/>
        <s v="T26C0773" u="1"/>
        <s v="T26D0063" u="1"/>
        <s v="T26D0135" u="1"/>
        <s v="T26C2143" u="1"/>
        <s v="T26C1511" u="1"/>
        <s v="T26C2248" u="1"/>
        <s v="T26C2249" u="1"/>
        <s v="0029402026" u="1"/>
        <s v="T26C0866" u="1"/>
        <s v="T26C1302" u="1"/>
        <s v="T26C1298" u="1"/>
        <s v="0056052026" u="1"/>
        <s v="T26C1427" u="1"/>
        <s v="T26C0856" u="1"/>
        <s v="T26C1243" u="1"/>
        <s v="T26B0773" u="1"/>
        <s v="T26B0779" u="1"/>
        <s v="T26B0814" u="1"/>
        <s v="T26C1609" u="1"/>
        <s v="T26C1619" u="1"/>
        <s v="T26C1813" u="1"/>
        <s v="T26C1632" u="1"/>
        <s v="T26C1841" u="1"/>
        <s v="T26C2158" u="1"/>
        <s v="T26C2676" u="1"/>
        <s v="T26C1340" u="1"/>
        <s v="T26C0740" u="1"/>
        <s v="T26C0594" u="1"/>
        <s v="T26C0645" u="1"/>
        <s v="T26A1846" u="1"/>
        <s v="T26B1228" u="1"/>
        <s v="T26B1234" u="1"/>
        <s v="T26B1236" u="1"/>
        <s v="T26C1467" u="1"/>
        <s v="T26C1469" u="1"/>
        <s v="T26C1472" u="1"/>
        <s v="T26C1473" u="1"/>
        <s v="T26C1586" u="1"/>
        <s v="T26C1587" u="1"/>
        <s v="T26C1588" u="1"/>
        <s v="T26C1589" u="1"/>
        <s v="T26C1590" u="1"/>
        <s v="T26C1591" u="1"/>
        <s v="T26C1592" u="1"/>
        <s v="T26C1593" u="1"/>
        <s v="T26C1577" u="1"/>
        <s v="T26C1578" u="1"/>
        <s v="T26C1579" u="1"/>
        <s v="T26C1583" u="1"/>
        <s v="T26C1584" u="1"/>
        <s v="T26D0232" u="1"/>
        <s v="T26C1314" u="1"/>
        <s v="T26C2658" u="1"/>
        <s v="T26C0464" u="1"/>
        <s v="T26C1553" u="1"/>
        <s v="T26C1073" u="1"/>
        <s v="T26D0331" u="1"/>
        <s v="T26C1394" u="1"/>
        <s v="T26C1395" u="1"/>
        <s v="T26C1396" u="1"/>
        <s v="T26C1397" u="1"/>
        <s v="T26C1398" u="1"/>
        <s v="T26C1399" u="1"/>
        <s v="T26C1400" u="1"/>
        <s v="T26D0334" u="1"/>
        <s v="T26C2649" u="1"/>
        <s v="T26D0346" u="1"/>
        <s v="T26D0344" u="1"/>
        <s v="0031832026" u="1"/>
        <s v="T26C2433" u="1"/>
        <s v="T26C2434" u="1"/>
        <s v="T26C2435" u="1"/>
        <s v="T26C2021" u="1"/>
        <s v="T26C2338" u="1"/>
        <s v="T26C1601" u="1"/>
        <s v="T26D0043" u="1"/>
        <s v="T26D0111" u="1"/>
        <s v="T26D0198" u="1"/>
        <s v="T26D0238" u="1"/>
        <s v="T26B0982" u="1"/>
        <s v="T26C1667" u="1"/>
        <s v="T26C2654" u="1"/>
        <s v="0021522026" u="1"/>
        <s v="T26C0316" u="1"/>
        <s v="T26C1490" u="1"/>
        <s v="T26D0348" u="1"/>
        <s v="T26B1480" u="1"/>
        <s v="T26C1336" u="1"/>
        <s v="T26C0008" u="1"/>
        <s v="T26C0367" u="1"/>
        <s v="0048992026" u="1"/>
        <s v="T26C2636" u="1"/>
        <s v="T26C2637" u="1"/>
        <s v="T26D0340" u="1"/>
        <s v="T26D0339" u="1"/>
        <s v="T26D0332" u="1"/>
        <s v="T26C1138" u="1"/>
        <s v="T26C2663" u="1"/>
        <s v="T26D0336" u="1"/>
        <s v="T26C2267" u="1"/>
        <s v="T26C2271" u="1"/>
        <s v="T26C2272" u="1"/>
        <s v="T26C2273" u="1"/>
        <s v="T26C2187" u="1"/>
        <s v="T26C1458" u="1"/>
        <s v="T26C1459" u="1"/>
        <s v="T26C1366" u="1"/>
        <s v="T26C1367" u="1"/>
        <s v="T26C1369" u="1"/>
        <s v="T26C1371" u="1"/>
        <s v="T26C1380" u="1"/>
        <s v="T26C1381" u="1"/>
        <s v="T26C1383" u="1"/>
        <s v="T26C1385" u="1"/>
        <s v="T26C1386" u="1"/>
        <s v="T26C1390" u="1"/>
        <s v="T26C1391" u="1"/>
        <s v="T26C1392" u="1"/>
        <s v="T26C1492" u="1"/>
        <s v="T26C1493" u="1"/>
        <s v="T26C1495" u="1"/>
        <s v="T26C0979" u="1"/>
        <s v="T26C0981" u="1"/>
        <s v="T26C2627" u="1"/>
        <s v="T26C2628" u="1"/>
        <s v="0032962026" u="1"/>
        <s v="0031942026" u="1"/>
        <s v="T26D0097" u="1"/>
        <s v="T26D0095" u="1"/>
        <s v="T26D0096" u="1"/>
        <s v="0042332026" u="1"/>
        <s v="0042352026" u="1"/>
        <s v="0029892026" u="1"/>
        <s v="0029902026" u="1"/>
        <s v="0029912026" u="1"/>
        <s v="0028222026" u="1"/>
        <s v="0029612026" u="1"/>
        <s v="0053142026" u="1"/>
        <s v="0053152026" u="1"/>
        <s v="0029622026" u="1"/>
        <s v="0044472026" u="1"/>
        <s v="0032002026" u="1"/>
        <s v="0029642026" u="1"/>
        <s v="0032132026" u="1"/>
        <s v="0029652026" u="1"/>
        <s v="0032142026" u="1"/>
        <s v="0028212026" u="1"/>
        <s v="0053072026" u="1"/>
        <s v="0053102026" u="1"/>
        <s v="0056112026" u="1"/>
        <s v="0056122026" u="1"/>
        <s v="0056152026" u="1"/>
        <s v="0030022026" u="1"/>
        <s v="0030072026" u="1"/>
        <s v="0049412026" u="1"/>
        <s v="0042422026" u="1"/>
        <s v="T26C1021" u="1"/>
        <s v="T26C1503" u="1"/>
        <s v="T25M0766" u="1"/>
        <s v="T25E1922" u="1"/>
        <s v="T25G0700" u="1"/>
        <s v="T25M0604" u="1"/>
        <s v="T26D0318" u="1"/>
        <s v="T26D0212" u="1"/>
        <s v="T26D0517" u="1"/>
        <s v="T26D0552" u="1"/>
        <s v="T26D0731" u="1"/>
        <s v="T26C1766" u="1"/>
        <s v="T26C0617" u="1"/>
        <s v="T26C0618" u="1"/>
        <s v="T26D0128" u="1"/>
        <s v="T26C2461" u="1"/>
        <s v="T26C1117" u="1"/>
        <s v="T26C1119" u="1"/>
        <s v="T26C1278" u="1"/>
        <s v="0034862026" u="1"/>
        <s v="T26D0350" u="1"/>
        <s v="0028242026" u="1"/>
        <s v="T26C2591" u="1"/>
        <s v="T26C2595" u="1"/>
        <s v="T26C2507" u="1"/>
        <s v="T26C2509" u="1"/>
        <s v="T26C2510" u="1"/>
        <s v="T26C2329" u="1"/>
        <s v="T26C1778" u="1"/>
        <s v="T26C2115" u="1"/>
        <s v="T26C1613" u="1"/>
        <s v="T26C1710" u="1"/>
        <s v="T26C0928" u="1"/>
        <s v="T26C0426" u="1"/>
        <s v="T26B0954" u="1"/>
        <s v="0048712026" u="1"/>
        <s v="T26C1296" u="1"/>
        <s v="T26C1297" u="1"/>
        <s v="T26C2147" u="1"/>
        <s v="T26C1815" u="1"/>
        <s v="T26C0669" u="1"/>
        <s v="T26B1235" u="1"/>
        <s v="T26C1466" u="1"/>
        <s v="T26C1468" u="1"/>
        <s v="0035092026" u="1"/>
        <s v="T26D0094" u="1"/>
        <s v="T26C1580" u="1"/>
        <s v="T26C1581" u="1"/>
        <s v="T26C1582" u="1"/>
        <s v="0030222026" u="1"/>
        <s v="T26C2665" u="1"/>
        <s v="T26C2666" u="1"/>
        <s v="T26C2667" u="1"/>
        <s v="0044312026" u="1"/>
        <s v="0048902026" u="1"/>
        <s v="0044392026" u="1"/>
        <s v="T26D0343" u="1"/>
        <s v="T26D0246" u="1"/>
        <s v="T26D1025" u="1"/>
        <s v="0035322026" u="1"/>
        <s v="0049032026" u="1"/>
        <s v="0042142026" u="1"/>
        <s v="T26C2270" u="1"/>
        <s v="T26D0165" u="1"/>
        <s v="0042182026" u="1"/>
        <s v="T26C2587" u="1"/>
        <s v="T26C0428" u="1"/>
        <s v="T26C1934" u="1"/>
        <s v="T26C1935" u="1"/>
        <s v="T26C1456" u="1"/>
        <s v="T26C1457" u="1"/>
        <s v="T26C1382" u="1"/>
        <s v="T26C2626" u="1"/>
        <s v="0044552026" u="1"/>
        <s v="T26C2418" u="1"/>
        <s v="T26C2419" u="1"/>
        <s v="T26C2420" u="1"/>
        <s v="0042192026" u="1"/>
        <s v="0053222026" u="1"/>
        <s v="T26C2662" u="1"/>
        <s v="T26B0319" u="1"/>
        <s v="T26D0074" u="1"/>
        <s v="T26C2460" u="1"/>
        <s v="T26C2508" u="1"/>
        <s v="T26C2325" u="1"/>
        <s v="T26C2112" u="1"/>
        <s v="T26D0335" u="1"/>
        <s v="T26C2269" u="1"/>
        <s v="T26D0163" u="1"/>
        <s v="T26D0164" u="1"/>
        <s v="T26C2307" u="1"/>
        <s v="T26C0409" u="1"/>
        <s v="T26C2625" u="1"/>
        <s v="T26C2416" u="1"/>
        <s v="T26C2417" u="1"/>
        <s v="5325C1" u="1"/>
        <s v="5330C1" u="1"/>
        <s v="5331C1" u="1"/>
        <s v="5332C1" u="1"/>
        <s v="5336C1" u="1"/>
        <s v="5339C1" u="1"/>
        <s v="5293C1" u="1"/>
        <s v="5324C1" u="1"/>
        <s v="6012C1" u="1"/>
        <s v="5254C1" u="1"/>
        <s v="5258C1" u="1"/>
        <s v="5291C1" u="1"/>
        <s v="6002C1" u="1"/>
        <s v="5277C1" u="1"/>
        <s v="5275C1" u="1"/>
        <s v="5276C1" u="1"/>
        <s v="5329C1" u="1"/>
        <s v="5266C1" u="1"/>
        <s v="5224C1" u="1"/>
        <s v="426900" u="1"/>
        <s v="524400" u="1"/>
        <s v="519300" u="1"/>
        <s v="525800" u="1"/>
        <s v="T26C1972" u="1"/>
        <s v="T26B1328" u="1"/>
        <s v="T26C1501" u="1"/>
        <s v="T26C1502" u="1"/>
        <s v="T25G0092" u="1"/>
        <s v="T26D0219" u="1"/>
        <s v="T26D0256" u="1"/>
        <s v="T26D0257" u="1"/>
        <s v="T26D0293" u="1"/>
        <s v="T26D0294" u="1"/>
        <s v="T26D0317" u="1"/>
        <s v="T26D0433" u="1"/>
        <s v="T26D0434" u="1"/>
        <s v="T26D0516" u="1"/>
        <s v="T26D0531" u="1"/>
        <s v="T26D0471" u="1"/>
        <s v="T26D0502" u="1"/>
        <s v="T26A0595" u="1"/>
        <s v="T26D0762" u="1"/>
        <s v="T26C1244" u="1"/>
        <s v="T26B0488" u="1"/>
        <s v="T26C0734" u="1"/>
        <s v="T26C0764" u="1"/>
        <s v="T26C2455" u="1"/>
        <s v="T26C2459" u="1"/>
        <s v="T26B1041" u="1"/>
        <s v="T26C1129" u="1"/>
        <s v="T26C1130" u="1"/>
        <s v="T26C2506" u="1"/>
        <s v="T26B0465" u="1"/>
        <s v="T26C0768" u="1"/>
        <s v="T26C2024" u="1"/>
        <s v="T26C1370" u="1"/>
        <s v="T26B1562" u="1"/>
        <s v="T26C2169" u="1"/>
        <s v="T26C2214" u="1"/>
        <s v="T26C0930" u="1"/>
        <s v="T26C0999" u="1"/>
        <s v="T26D0267" u="1"/>
        <s v="T26D0295" u="1"/>
        <s v="T26B0282" u="1"/>
        <s v="T26D0171" u="1"/>
        <s v="T26C1002" u="1"/>
        <s v="T26C1814" u="1"/>
        <s v="T26D0158" u="1"/>
        <s v="T26D0159" u="1"/>
        <s v="T26D0160" u="1"/>
        <s v="T26C1664" u="1"/>
        <s v="T26C1829" u="1"/>
        <s v="T26C1830" u="1"/>
        <s v="T26C1633" u="1"/>
        <s v="T26C1849" u="1"/>
        <s v="T26C1850" u="1"/>
        <s v="T26C0784" u="1"/>
        <s v="T26C0533" u="1"/>
        <s v="T25L1104" u="1"/>
        <s v="T26C2398" u="1"/>
        <s v="0035242026" u="1"/>
        <s v="T26B1115" u="1"/>
        <s v="T26C2610" u="1"/>
        <s v="T26C2611" u="1"/>
        <s v="T26C2135" u="1"/>
        <s v="T26C2136" u="1"/>
        <s v="T26B0574" u="1"/>
        <s v="T26C2268" u="1"/>
        <s v="T26D0162" u="1"/>
        <s v="T26C1908" u="1"/>
        <s v="T26C1909" u="1"/>
        <s v="T26C1910" u="1"/>
        <s v="T26C1933" u="1"/>
        <s v="T26C1384" u="1"/>
        <s v="0032922026" u="1"/>
        <s v="0049472026" u="1"/>
        <s v="0049502026" u="1"/>
        <s v="T26C2415" u="1"/>
        <s v="0049372026" u="1"/>
        <s v="0029662026" u="1"/>
        <s v="0053082026" u="1"/>
        <s v="0053212026" u="1"/>
        <s v="0053232026" u="1"/>
        <s v="6014C1R" u="1"/>
        <s v="6076C1" u="1"/>
        <s v="6077C3" u="1"/>
        <s v="6089C1" u="1"/>
        <s v="6084C1" u="1"/>
        <s v="6010C1R" u="1"/>
        <s v="6085C1" u="1"/>
        <s v="6087C1" u="1"/>
        <s v="5358C1R" u="1"/>
        <s v="6061C1" u="1"/>
        <s v="6063C1" u="1"/>
        <s v="6080C1" u="1"/>
        <s v="5340C1R" u="1"/>
        <s v="6079C1" u="1"/>
        <s v="5295C1R" u="1"/>
        <s v="5297C1R" u="1"/>
        <s v="5296C1R" u="1"/>
        <s v="5273C1R" u="1"/>
        <s v="3093AL" u="1"/>
        <s v="6027C1" u="1"/>
        <s v="T26C1971" u="1"/>
        <s v="T26D0254" u="1"/>
        <s v="T25C0162" u="1"/>
        <s v="T25G1445" u="1"/>
        <s v="T25D0896" u="1"/>
        <s v="T25D0907" u="1"/>
        <s v="T25D0908" u="1"/>
        <s v="T25E2453" u="1"/>
        <s v="T26A0278" u="1"/>
        <s v="T26A1244" u="1"/>
        <s v="T26D0173" u="1"/>
        <s v="T26D0218" u="1"/>
        <s v="T26D0242" u="1"/>
        <s v="T26D0274" u="1"/>
        <s v="T26D0396" u="1"/>
        <s v="T26D0421" u="1"/>
        <s v="T26D0422" u="1"/>
        <s v="T26D0470" u="1"/>
        <s v="T26C0620" u="1"/>
        <s v="T26C0621" u="1"/>
        <s v="T26B1120" u="1"/>
        <s v="T26B0688" u="1"/>
        <s v="T26B0886" u="1"/>
        <s v="T26C2655" u="1"/>
        <s v="T25L0087" u="1"/>
        <s v="T26C2661" u="1"/>
        <s v="T26B1436" u="1"/>
        <s v="T26D0491" u="1"/>
        <s v="T26C1990" u="1"/>
        <s v="T26C1991" u="1"/>
        <s v="T26C1992" u="1"/>
        <s v="T26C1993" u="1"/>
        <s v="T26C1014" u="1"/>
        <s v="T26C2652" u="1"/>
        <s v="T26D0062" u="1"/>
        <s v="T26D0134" u="1"/>
        <s v="T26C2291" u="1"/>
        <s v="T26C1226" u="1"/>
        <s v="T26C1227" u="1"/>
        <s v="T26C1224" u="1"/>
        <s v="T26C1225" u="1"/>
        <s v="T26C1218" u="1"/>
        <s v="T26C1222" u="1"/>
        <s v="T24E0487R" u="1"/>
        <s v="T26C1221" u="1"/>
        <s v="T26C1223" u="1"/>
        <s v="T26C1217" u="1"/>
        <s v="T26C1215" u="1"/>
        <s v="T26C1216" u="1"/>
        <s v="T26C1220" u="1"/>
        <s v="T26C1219" u="1"/>
        <s v="T26A1431" u="1"/>
        <s v="T26B0316" u="1"/>
        <s v="T26B1031" u="1"/>
        <s v="T26B1032" u="1"/>
        <s v="T26B1035" u="1"/>
        <s v="T26B0398" u="1"/>
        <s v="T26B0451" u="1"/>
        <s v="T26B0573" u="1"/>
        <s v="T26C0640" u="1"/>
        <s v="T26C0628" u="1"/>
        <s v="T26C0655" u="1"/>
        <s v="T26C2479" u="1"/>
        <s v="T26C1276" u="1"/>
        <s v="T26C1277" u="1"/>
        <s v="0052952026" u="1"/>
        <s v="T26C2642" u="1"/>
        <s v="0048672026" u="1"/>
        <s v="T26C1262" u="1"/>
        <s v="T26C2481" u="1"/>
        <s v="T26C2485" u="1"/>
        <s v="T26C2486" u="1"/>
        <s v="T26C2319" u="1"/>
        <s v="T26C2320" u="1"/>
        <s v="T26A0575" u="1"/>
        <s v="T26C1512" u="1"/>
        <s v="T26C1611" u="1"/>
        <s v="T26C1728" u="1"/>
        <s v="T26C1777" u="1"/>
        <s v="T26C0767" u="1"/>
        <s v="T26C0946" u="1"/>
        <s v="T26C1057" u="1"/>
        <s v="T26C1058" u="1"/>
        <s v="T26C0540" u="1"/>
        <s v="T26B1471" u="1"/>
        <s v="T26B1533" u="1"/>
        <s v="T26C0846" u="1"/>
        <s v="T26C2034" u="1"/>
        <s v="T26A0300" u="1"/>
        <s v="T26A0409" u="1"/>
        <s v="T26C0010" u="1"/>
        <s v="T26C0387" u="1"/>
        <s v="T26C0423" u="1"/>
        <s v="T26C0953" u="1"/>
        <s v="T26B0341" u="1"/>
        <s v="T26D0188" u="1"/>
        <s v="T26D0217" u="1"/>
        <s v="T26D0010" u="1"/>
        <s v="T26D0061" u="1"/>
        <s v="T26D0087" u="1"/>
        <s v="T26D0090" u="1"/>
        <s v="T26D0133" u="1"/>
        <s v="T26C1368" u="1"/>
        <s v="T25M2416" u="1"/>
        <s v="0052912026" u="1"/>
        <s v="0052922026" u="1"/>
        <s v="0056012026" u="1"/>
        <s v="0052932026" u="1"/>
        <s v="0052942026" u="1"/>
        <s v="0052962026" u="1"/>
        <s v="T26C2293" u="1"/>
        <s v="T26C1292" u="1"/>
        <s v="T26C1293" u="1"/>
        <s v="T26C1294" u="1"/>
        <s v="T26C1295" u="1"/>
        <s v="0056062026" u="1"/>
        <s v="T26C1419" u="1"/>
        <s v="T26C2281" u="1"/>
        <s v="T26C2282" u="1"/>
        <s v="T26C2283" u="1"/>
        <s v="T26C2284" u="1"/>
        <s v="T26C1363" u="1"/>
        <s v="T26C1365" u="1"/>
        <s v="T26C2180" u="1"/>
        <s v="T26C2196" u="1"/>
        <s v="0031732026" u="1"/>
        <s v="T26C1782" u="1"/>
        <s v="T26D0157" u="1"/>
        <s v="T26C1662" u="1"/>
        <s v="T26C1846" u="1"/>
        <s v="0053012026" u="1"/>
        <s v="0053022026" u="1"/>
        <s v="0048812026" u="1"/>
        <s v="T26C1569" u="1"/>
        <s v="T26C1570" u="1"/>
        <s v="T26C1571" u="1"/>
        <s v="T26C1572" u="1"/>
        <s v="T26C1573" u="1"/>
        <s v="T26C1574" u="1"/>
        <s v="T26C1575" u="1"/>
        <s v="T26C1576" u="1"/>
        <s v="T26C2664" u="1"/>
        <s v="T26C2650" u="1"/>
        <s v="T26C2657" u="1"/>
        <s v="0048942026" u="1"/>
        <s v="0011412026" u="1"/>
        <s v="T26C2643" u="1"/>
        <s v="T26C2403" u="1"/>
        <s v="T26C2405" u="1"/>
        <s v="T26C2406" u="1"/>
        <s v="T26C2407" u="1"/>
        <s v="T26C2408" u="1"/>
        <s v="T26B1524" u="1"/>
        <s v="T26B1581" u="1"/>
        <s v="T26D0049" u="1"/>
        <s v="T26D0080" u="1"/>
        <s v="T26C0814" u="1"/>
        <s v="T26C2182" u="1"/>
        <s v="T26C2705" u="1"/>
        <s v="T26C1263" u="1"/>
        <s v="T26C2646" u="1"/>
        <s v="T26C2612" u="1"/>
        <s v="T26B1238" u="1"/>
        <s v="T26C1491" u="1"/>
        <s v="0048932026" u="1"/>
        <s v="T26B1434" u="1"/>
        <s v="T26B1529" u="1"/>
        <s v="T26C2638" u="1"/>
        <s v="T26C2639" u="1"/>
        <s v="T26C2644" u="1"/>
        <s v="T26C2660" u="1"/>
        <s v="0049222026" u="1"/>
        <s v="0049052026" u="1"/>
        <s v="0049132026" u="1"/>
        <s v="0035402026" u="1"/>
        <s v="0049312026" u="1"/>
        <s v="0049322026" u="1"/>
        <s v="0042102026" u="1"/>
        <s v="0042112026" u="1"/>
        <s v="0042122026" u="1"/>
        <s v="0049072026" u="1"/>
        <s v="0035512026" u="1"/>
        <s v="0035532026" u="1"/>
        <s v="0049002026" u="1"/>
        <s v="T26B0926" u="1"/>
        <s v="T26B1101" u="1"/>
        <s v="T26B1477" u="1"/>
        <s v="T26B1531" u="1"/>
        <s v="T26B1577" u="1"/>
        <s v="T25M0710" u="1"/>
        <s v="T26C0368" u="1"/>
        <s v="T26C0384" u="1"/>
        <s v="T25J1241" u="1"/>
        <s v="T25J1370" u="1"/>
        <s v="T25J1441" u="1"/>
        <s v="T25L0066" u="1"/>
        <s v="T25J1193" u="1"/>
        <s v="T26B0191" u="1"/>
        <s v="T25K1348" u="1"/>
        <s v="T25K2050" u="1"/>
        <s v="T25K2507" u="1"/>
        <s v="T25L1163" u="1"/>
        <s v="T25M0616" u="1"/>
        <s v="T25L1150" u="1"/>
        <s v="T25L1095" u="1"/>
        <s v="T25L0148" u="1"/>
        <s v="T25K2227" u="1"/>
        <s v="T25L1093" u="1"/>
        <s v="T25L1205" u="1"/>
        <s v="T25L1302" u="1"/>
        <s v="T25K2263" u="1"/>
        <s v="T25L0870" u="1"/>
        <s v="T25L0871" u="1"/>
        <s v="T25L0916" u="1"/>
        <s v="T25L0917" u="1"/>
        <s v="T25L0921" u="1"/>
        <s v="T25L0920" u="1"/>
        <s v="0049092026" u="1"/>
        <s v="T25J0877" u="1"/>
        <s v="T25J1389" u="1"/>
        <s v="T25H0365" u="1"/>
        <s v="T25J2008" u="1"/>
        <s v="T25H0480" u="1"/>
        <s v="T25J1364" u="1"/>
        <s v="T25K0649" u="1"/>
        <s v="T25J1483" u="1"/>
        <s v="T25K0650" u="1"/>
        <s v="T25K0246" u="1"/>
        <s v="T25K0646" u="1"/>
        <s v="T25J1485" u="1"/>
        <s v="T25K0651" u="1"/>
        <s v="T25K0647" u="1"/>
        <s v="T25K0696" u="1"/>
        <s v="T25H1055" u="1"/>
        <s v="T25K0848" u="1"/>
        <s v="T25K1011" u="1"/>
        <s v="T25J0123" u="1"/>
        <s v="T26C1461" u="1"/>
        <s v="T26C1462" u="1"/>
        <s v="T26C1374" u="1"/>
        <s v="T26C1375" u="1"/>
        <s v="T26C1376" u="1"/>
        <s v="T26C1377" u="1"/>
        <s v="T26C1378" u="1"/>
        <s v="T26C1387" u="1"/>
        <s v="T26C1388" u="1"/>
        <s v="T26C1389" u="1"/>
        <s v="T26C1393" u="1"/>
        <s v="T26C1291" u="1"/>
        <s v="T26B1364" u="1"/>
        <s v="T26C0980" u="1"/>
        <s v="T26C0976" u="1"/>
        <s v="T26C2623" u="1"/>
        <s v="0035592026" u="1"/>
        <s v="0032822026" u="1"/>
        <s v="0032832026" u="1"/>
        <s v="0025672026" u="1"/>
        <s v="0049332026" u="1"/>
        <s v="0021722026" u="1"/>
        <s v="0021732026" u="1"/>
        <s v="0044452026" u="1"/>
        <s v="0053242026" u="1"/>
        <s v="0044602026" u="1"/>
        <s v="0030032026" u="1"/>
        <s v="0030042026" u="1"/>
        <s v="0035722026" u="1"/>
        <s v="T26C1020" u="1"/>
        <s v="T26C1019" u="1"/>
        <s v="T26C1022" u="1"/>
        <s v="6091C1" u="1"/>
        <s v="T26C2344" u="1"/>
        <s v="T26D0125" u="1"/>
        <s v="T26D0172" u="1"/>
        <s v="T26D0071" u="1"/>
        <s v="T26D0431" u="1"/>
        <s v="T26D0004" u="1"/>
        <s v="T26C1599" u="1"/>
        <s v="T26C1214" u="1"/>
        <s v="T26C1212" u="1"/>
        <s v="T26C1213" u="1"/>
        <s v="T26B1033" u="1"/>
        <s v="T26C2235" u="1"/>
        <s v="T26C2476" u="1"/>
        <s v="T26C2478" u="1"/>
        <s v="T26B1243" u="1"/>
        <s v="T26C1010" u="1"/>
        <s v="T26C1061" u="1"/>
        <s v="T26C1520" u="1"/>
        <s v="T26C2480" u="1"/>
        <s v="T26C2482" u="1"/>
        <s v="T26C2314" u="1"/>
        <s v="T26C2317" u="1"/>
        <s v="T26C2566" u="1"/>
        <s v="T26C0940" u="1"/>
        <s v="T26C2019" u="1"/>
        <s v="T26C2372" u="1"/>
        <s v="T26C2303" u="1"/>
        <s v="T26C2305" u="1"/>
        <s v="T26C1722" u="1"/>
        <s v="T26C1414" u="1"/>
        <s v="T26C1424" u="1"/>
        <s v="T26C1425" u="1"/>
        <s v="T26C1248" u="1"/>
        <s v="T26C2277" u="1"/>
        <s v="T26C2278" u="1"/>
        <s v="T26C2279" u="1"/>
        <s v="T26C2280" u="1"/>
        <s v="T26C1364" u="1"/>
        <s v="T26C1800" u="1"/>
        <s v="T26C1661" u="1"/>
        <s v="T26C1845" u="1"/>
        <s v="T26C1332" u="1"/>
        <s v="T26D0051" u="1"/>
        <s v="T26C1568" u="1"/>
        <s v="T26C1096" u="1"/>
        <s v="T26C1755" u="1"/>
        <s v="T26C2400" u="1"/>
        <s v="T26C2401" u="1"/>
        <s v="T26C2402" u="1"/>
        <s v="T26C1868" u="1"/>
        <s v="T26C1239" u="1"/>
        <s v="T26B1237" u="1"/>
        <s v="T26C1879" u="1"/>
        <s v="T26C0627" u="1"/>
        <s v="T26C1114" u="1"/>
        <s v="T26C2645" u="1"/>
        <s v="T26C2063" u="1"/>
        <s v="T26C2624" u="1"/>
        <s v="T26D0302" u="1"/>
        <s v="T26D0450" u="1"/>
        <s v="T26D0495" u="1"/>
        <s v="T26C0964" u="1"/>
        <s v="T26C1018" u="1"/>
        <s v="T26C1970" u="1"/>
        <s v="T26C1966" u="1"/>
        <s v="T26C1786" u="1"/>
        <s v="T26C2031" u="1"/>
        <s v="T26D0211" u="1"/>
        <s v="T26D0250" u="1"/>
        <s v="T26C2648" u="1"/>
        <s v="T25K0927" u="1"/>
        <s v="T26C1211" u="1"/>
        <s v="T26C1208" u="1"/>
        <s v="T26C2477" u="1"/>
        <s v="T26C1024" u="1"/>
        <s v="T26C1147" u="1"/>
        <s v="T26C2594" u="1"/>
        <s v="T26C2524" u="1"/>
        <s v="T26C2525" u="1"/>
        <s v="T26C2318" u="1"/>
        <s v="T26C1003" u="1"/>
        <s v="T26C0812" u="1"/>
        <s v="T26C1828" u="1"/>
        <s v="T26C1559" u="1"/>
        <s v="T26C1560" u="1"/>
        <s v="T26C2640" u="1"/>
        <s v="T26C1271" u="1"/>
        <s v="T26C1106" u="1"/>
        <s v="T26C2634" u="1"/>
        <s v="T26C2635" u="1"/>
        <s v="T26C2085" u="1"/>
        <s v="T26C2399" u="1"/>
        <s v="T26C1875" u="1"/>
        <s v="T26C2659" u="1"/>
        <s v="T26C1267" u="1"/>
        <s v="T26C1290" u="1"/>
        <s v="6051C1" u="1"/>
        <s v="T25J0756" u="1"/>
        <s v="T26B1216" u="1"/>
        <s v="T26B1217" u="1"/>
        <s v="T26C1006" u="1"/>
        <s v="T26C2668" u="1"/>
        <s v="T26C2162" u="1"/>
        <s v="T26D0038" u="1"/>
        <s v="T26D0092" u="1"/>
        <s v="T26D0124" u="1"/>
        <s v="T26D0170" u="1"/>
        <s v="T26C2153" u="1"/>
        <s v="T26B1030" u="1"/>
        <s v="T26B0164" u="1"/>
        <s v="T26B0559" u="1"/>
        <s v="T26B0188" u="1"/>
        <s v="T26C0462" u="1"/>
        <s v="T26C2148" u="1"/>
        <s v="T25M0998" u="1"/>
        <s v="T26C1324" u="1"/>
        <s v="T26C1328" u="1"/>
        <s v="T26C1330" u="1"/>
        <s v="T26B1266" u="1"/>
        <s v="T26C1981" u="1"/>
        <s v="T26C1985" u="1"/>
        <s v="T26C1988" u="1"/>
        <s v="T26C1989" u="1"/>
        <s v="T26C0847" u="1"/>
        <s v="T26C0936" u="1"/>
        <s v="T26C0632" u="1"/>
        <s v="T26C0801" u="1"/>
        <s v="T26C0960" u="1"/>
        <s v="T26C1210" u="1"/>
        <s v="T26C1209" u="1"/>
        <s v="T26C0411" u="1"/>
        <s v="T26C0585" u="1"/>
        <s v="T26C2474" u="1"/>
        <s v="T26C2475" u="1"/>
        <s v="T26C0817" u="1"/>
        <s v="T26C0955" u="1"/>
        <s v="T26C1563" u="1"/>
        <s v="T26C1564" u="1"/>
        <s v="T26C1565" u="1"/>
        <s v="T26C2593" u="1"/>
        <s v="T26C2520" u="1"/>
        <s v="T26C2521" u="1"/>
        <s v="T26C2563" u="1"/>
        <s v="T26C2564" u="1"/>
        <s v="T26C0945" u="1"/>
        <s v="T26B1528" u="1"/>
        <s v="T26C0935" u="1"/>
        <s v="T26C2352" u="1"/>
        <s v="T26B1472" u="1"/>
        <s v="T26B1525" u="1"/>
        <s v="T26C0710" u="1"/>
        <s v="T26D0113" u="1"/>
        <s v="T26D0117" u="1"/>
        <s v="T26C2299" u="1"/>
        <s v="T26C2302" u="1"/>
        <s v="0052992026" u="1"/>
        <s v="T26C0024" u="1"/>
        <s v="T26B0957" u="1"/>
        <s v="T26C1416" u="1"/>
        <s v="T26C1420" u="1"/>
        <s v="T26C1421" u="1"/>
        <s v="T26C1247" u="1"/>
        <s v="T26C1350" u="1"/>
        <s v="T26C1351" u="1"/>
        <s v="T26C1352" u="1"/>
        <s v="T26C1354" u="1"/>
        <s v="T26C1405" u="1"/>
        <s v="T26C1406" u="1"/>
        <s v="T26C1407" u="1"/>
        <s v="T26C1408" u="1"/>
        <s v="T26C2146" u="1"/>
        <s v="T26C2100" u="1"/>
        <s v="T26C1797" u="1"/>
        <s v="T26C1799" u="1"/>
        <s v="T26C0888" u="1"/>
        <s v="T26B0923" u="1"/>
        <s v="T26C1346" u="1"/>
        <s v="0053042026" u="1"/>
        <s v="T26C2383" u="1"/>
        <s v="T26C2384" u="1"/>
        <s v="T26C2385" u="1"/>
        <s v="T26C2387" u="1"/>
        <s v="T26B0396R" u="1"/>
        <s v="T26C2213" u="1"/>
        <s v="T26C1566" u="1"/>
        <s v="T26C1567" u="1"/>
        <s v="T26C1753" u="1"/>
        <s v="T26C1093" u="1"/>
        <s v="T26C1094" u="1"/>
        <s v="T26C1751" u="1"/>
        <s v="T26C2129" u="1"/>
        <s v="T26C1105" u="1"/>
        <s v="T26C2641" u="1"/>
        <s v="0030082026" u="1"/>
        <s v="T26C1873" u="1"/>
        <s v="T26C1681" u="1"/>
        <s v="T26C1885" u="1"/>
        <s v="T26C1268" u="1"/>
        <s v="T26C1108" u="1"/>
        <s v="T26C1109" u="1"/>
        <s v="T26C0973" u="1"/>
        <s v="0049042026" u="1"/>
        <s v="0042092026" u="1"/>
        <s v="0049192026" u="1"/>
        <s v="T26C1288" u="1"/>
        <s v="T26C1206" u="1"/>
        <s v="T26C1207" u="1"/>
        <s v="T26C0975" u="1"/>
        <s v="T26C0978" u="1"/>
        <s v="0049252026" u="1"/>
        <s v="0028252026" u="1"/>
        <s v="5325C2" u="1"/>
        <s v="5335C1" u="1"/>
        <s v="T26B1383" u="1"/>
        <s v="T26B1205" u="1"/>
        <s v="T26B1213" u="1"/>
        <s v="T26B1214" u="1"/>
        <s v="T26B1215" u="1"/>
        <s v="T26C2345" u="1"/>
        <s v="T26C2669" u="1"/>
        <s v="T26C2673" u="1"/>
        <s v="T26D0037" u="1"/>
        <s v="T26D0082" u="1"/>
        <s v="T26C1726" u="1"/>
        <s v="T26C0808" u="1"/>
        <s v="T26C1338" u="1"/>
        <s v="T26C1556" u="1"/>
        <s v="T26B1026" u="1"/>
        <s v="T25H1009" u="1"/>
        <s v="T25K1108" u="1"/>
        <s v="T26B1320" u="1"/>
        <s v="T26B1475" u="1"/>
        <s v="T26D0260" u="1"/>
        <s v="T26C1987" u="1"/>
        <s v="T26C0729" u="1"/>
        <s v="T26C0774" u="1"/>
        <s v="T26C0600" u="1"/>
        <s v="T26C0657" u="1"/>
        <s v="T26B0313" u="1"/>
        <s v="T26B1573" u="1"/>
        <s v="T26C0378" u="1"/>
        <s v="T26C0516" u="1"/>
        <s v="T26C2471" u="1"/>
        <s v="T26C2472" u="1"/>
        <s v="T26C0788" u="1"/>
        <s v="T26C0915" u="1"/>
        <s v="T26C1561" u="1"/>
        <s v="T26C1562" u="1"/>
        <s v="T26C1261" u="1"/>
        <s v="T26C2519" u="1"/>
        <s v="T26C2069" u="1"/>
        <s v="T26C2312" u="1"/>
        <s v="T26C2316" u="1"/>
        <s v="T26C2560" u="1"/>
        <s v="T26C2561" u="1"/>
        <s v="T26C1005" u="1"/>
        <s v="T26C0716" u="1"/>
        <s v="T26C0836" u="1"/>
        <s v="T26C0923" u="1"/>
        <s v="T26B1311" u="1"/>
        <s v="T26B1468" u="1"/>
        <s v="T26C0926" u="1"/>
        <s v="T26C2349" u="1"/>
        <s v="T26C2300" u="1"/>
        <s v="T26C2301" u="1"/>
        <s v="0034932026" u="1"/>
        <s v="0034942026" u="1"/>
        <s v="T26B0944" u="1"/>
        <s v="T26B0889" u="1"/>
        <s v="T26C1410" u="1"/>
        <s v="T26C1412" u="1"/>
        <s v="T26C1417" u="1"/>
        <s v="T26C1418" u="1"/>
        <s v="T26C1245" u="1"/>
        <s v="T26C1341" u="1"/>
        <s v="T26C1345" u="1"/>
        <s v="T26C1347" u="1"/>
        <s v="T26C1349" u="1"/>
        <s v="T26C1353" u="1"/>
        <s v="T26C0962" u="1"/>
        <s v="T26C1771" u="1"/>
        <s v="T26C1959" u="1"/>
        <s v="T26C1796" u="1"/>
        <s v="T26C0886" u="1"/>
        <s v="T26C2386" u="1"/>
        <s v="T26B0486R" u="1"/>
        <s v="T26B0821" u="1"/>
        <s v="T26C1095" u="1"/>
        <s v="T26C1750" u="1"/>
        <s v="T26C1752" u="1"/>
        <s v="T26C1090" u="1"/>
        <s v="T26C1088" u="1"/>
        <s v="T26C1977" u="1"/>
        <s v="T26D0086" u="1"/>
        <s v="T26D0131" u="1"/>
        <s v="T26C2206" u="1"/>
        <s v="T26D0085" u="1"/>
        <s v="T26C2517" u="1"/>
        <s v="T26C1097" u="1"/>
        <s v="T26C1112" u="1"/>
        <s v="T26C1113" u="1"/>
        <s v="T26C1274" u="1"/>
        <s v="T26C1146" u="1"/>
        <s v="T26C2221" u="1"/>
        <s v="T26C1111" u="1"/>
        <s v="T26C0901" u="1"/>
        <s v="T26C1644" u="1"/>
        <s v="T26C0972" u="1"/>
        <s v="T26C2681" u="1"/>
        <s v="T26C2586" u="1"/>
        <s v="T26C1742" u="1"/>
        <s v="T26C1743" u="1"/>
        <s v="T26C1792" u="1"/>
        <s v="T26C1793" u="1"/>
        <s v="T26D0223" u="1"/>
        <s v="T26D0268" u="1"/>
        <s v="T26A1336" u="1"/>
        <s v="T26D0041" u="1"/>
        <s v="T26C1203" u="1"/>
        <s v="T26C1204" u="1"/>
        <s v="T26C1205" u="1"/>
        <s v="0030942026" u="1"/>
        <s v="0042392026" u="1"/>
        <s v="5255C1" u="1"/>
        <s v="T26B1208" u="1"/>
        <s v="T26B1210" u="1"/>
        <s v="T26C1969" u="1"/>
        <s v="T26C1965" u="1"/>
        <s v="T25M0852" u="1"/>
        <s v="T26C2126" u="1"/>
        <s v="T26C2208" u="1"/>
        <s v="T26C2286" u="1"/>
        <s v="T26C0004" u="1"/>
        <s v="T26C0379" u="1"/>
        <s v="T26C0996" u="1"/>
        <s v="T26C2353" u="1"/>
        <s v="T26D0050" u="1"/>
        <s v="T26D0079" u="1"/>
        <s v="T26D0119" u="1"/>
        <s v="T26B1025" u="1"/>
        <s v="T26B1024" u="1"/>
        <s v="T26B1027" u="1"/>
        <s v="T26B1028" u="1"/>
        <s v="T26B1029" u="1"/>
        <s v="T25H0847" u="1"/>
        <s v="T25H0848" u="1"/>
        <s v="T25K1022" u="1"/>
        <s v="T26A0942" u="1"/>
        <s v="T26D0121" u="1"/>
        <s v="T26D0225" u="1"/>
        <s v="T26C1982" u="1"/>
        <s v="T26C1984" u="1"/>
        <s v="T26C0466" u="1"/>
        <s v="T26C2194" u="1"/>
        <s v="T26A1424" u="1"/>
        <s v="T26A0749" u="1"/>
        <s v="T26A1426" u="1"/>
        <s v="T26A1430" u="1"/>
        <s v="T26A1432" u="1"/>
        <s v="T26C1769" u="1"/>
        <s v="T26C2236" u="1"/>
        <s v="T26C0712" u="1"/>
        <s v="T26C0752" u="1"/>
        <s v="T26B0199" u="1"/>
        <s v="T26C2581" u="1"/>
        <s v="T26C2077" u="1"/>
        <s v="T26C2238" u="1"/>
        <s v="T26C2241" u="1"/>
        <s v="T26C2244" u="1"/>
        <s v="T26C2245" u="1"/>
        <s v="T26C2554" u="1"/>
        <s v="T26C2070" u="1"/>
        <s v="T26A0658" u="1"/>
        <s v="T26C0672" u="1"/>
        <s v="T26C0922" u="1"/>
        <s v="T26C0652" u="1"/>
        <s v="T26C0721" u="1"/>
        <s v="T26C2130" u="1"/>
        <s v="T26C0631" u="1"/>
        <s v="T26C0719" u="1"/>
        <s v="T26C0772" u="1"/>
        <s v="T26C0841" u="1"/>
        <s v="T26C0927" u="1"/>
        <s v="T25M0402" u="1"/>
        <s v="T26C0553" u="1"/>
        <s v="T26C0630" u="1"/>
        <s v="T26C0800" u="1"/>
        <s v="T26C0997" u="1"/>
        <s v="T26C1955" u="1"/>
        <s v="T26C0634" u="1"/>
        <s v="T26B0534" u="1"/>
        <s v="T26B1317" u="1"/>
        <s v="T26B1466" u="1"/>
        <s v="T26B1561" u="1"/>
        <s v="T26D0046" u="1"/>
        <s v="T26A0049" u="1"/>
        <s v="T26C2297" u="1"/>
        <s v="T26C2298" u="1"/>
        <s v="T26B0679" u="1"/>
        <s v="T26C1409" u="1"/>
        <s v="T26C1411" u="1"/>
        <s v="T26C1413" u="1"/>
        <s v="T26C1415" u="1"/>
        <s v="T26C1246" u="1"/>
        <s v="T26C1335" u="1"/>
        <s v="T26C1337" u="1"/>
        <s v="T26C1339" u="1"/>
        <s v="T26C1343" u="1"/>
        <s v="T26C0933" u="1"/>
        <s v="T26C0948" u="1"/>
        <s v="T26C1107" u="1"/>
        <s v="T26C1334" u="1"/>
        <s v="T26C1699" u="1"/>
        <s v="T26C1702" u="1"/>
        <s v="T26C1079" u="1"/>
        <s v="T26C1082" u="1"/>
        <s v="T26C1083" u="1"/>
        <s v="T26C1084" u="1"/>
        <s v="T26C1086" u="1"/>
        <s v="T26C1754" u="1"/>
        <s v="T26C1863" u="1"/>
        <s v="T26C1864" u="1"/>
        <s v="T26C2036" u="1"/>
        <s v="T26C2168" u="1"/>
        <s v="T26C2254" u="1"/>
        <s v="T26C2370" u="1"/>
        <s v="T26D0009" u="1"/>
        <s v="T26D0064" u="1"/>
        <s v="T26D0075" u="1"/>
        <s v="T26C1516" u="1"/>
        <s v="T26C1612" u="1"/>
        <s v="T26C1104" u="1"/>
        <s v="T26C2227" u="1"/>
        <s v="T26C1273" u="1"/>
        <s v="T26C0415" u="1"/>
        <s v="T26B1009" u="1"/>
        <s v="T26A1884R" u="1"/>
        <s v="T26B0566" u="1"/>
        <s v="T26B0666" u="1"/>
        <s v="T26C1494" u="1"/>
        <s v="T26C2111" u="1"/>
        <s v="T26C2341" u="1"/>
        <s v="T26C2139" u="1"/>
        <s v="T26C0903" u="1"/>
        <s v="T26C1867" u="1"/>
        <s v="T26C1143" u="1"/>
        <s v="T26C1144" u="1"/>
        <s v="T26C1884" u="1"/>
        <s v="T26C1110" u="1"/>
        <s v="T26C1137" u="1"/>
        <s v="T26C0970" u="1"/>
        <s v="T26C0971" u="1"/>
        <s v="T26C2190" u="1"/>
        <s v="T26C1285" u="1"/>
        <s v="T26C1286" u="1"/>
        <s v="T26C1287" u="1"/>
        <s v="T26C1202" u="1"/>
        <s v="T26C1201" u="1"/>
        <s v="T26C1199" u="1"/>
        <s v="T26C1200" u="1"/>
        <s v="T26C0977" u="1"/>
        <s v="T26C2363" u="1"/>
        <s v="T26C2364" u="1"/>
        <s v="T26C2365" u="1"/>
        <s v="T26C2366" u="1"/>
        <s v="0025452026" u="1"/>
        <s v="0032232026" u="1"/>
        <s v="0049422026" u="1"/>
        <s v="T26B1207" u="1"/>
        <s v="T26B1212" u="1"/>
        <s v="T26C2030" u="1"/>
        <s v="T26C2163" u="1"/>
        <s v="T26C2193" u="1"/>
        <s v="T26B0686" u="1"/>
        <s v="T26C0003" u="1"/>
        <s v="T26C2215" u="1"/>
        <s v="T26B1119" u="1"/>
        <s v="T26C2246" u="1"/>
        <s v="T26C1983" u="1"/>
        <s v="T26B0315" u="1"/>
        <s v="T25K2221R" u="1"/>
        <s v="T25K2320R" u="1"/>
        <s v="T26B1516" u="1"/>
        <s v="T26B1536" u="1"/>
        <s v="T26B1572" u="1"/>
        <s v="T26C2233" u="1"/>
        <s v="T26C2234" u="1"/>
        <s v="T26C0961" u="1"/>
        <s v="T26C0408" u="1"/>
        <s v="T26C0460" u="1"/>
        <s v="T26C0593" u="1"/>
        <s v="T26B0742" u="1"/>
        <s v="T26B0743" u="1"/>
        <s v="T26B0744" u="1"/>
        <s v="T26B0745" u="1"/>
        <s v="T26B0746" u="1"/>
        <s v="T26B0747" u="1"/>
        <s v="T26C1141" u="1"/>
        <s v="T26C1142" u="1"/>
        <s v="T26C2074" u="1"/>
        <s v="T26C2075" u="1"/>
        <s v="T26C2080" u="1"/>
        <s v="T26C2242" u="1"/>
        <s v="T26C2243" u="1"/>
        <s v="T26C2556" u="1"/>
        <s v="T26C2557" u="1"/>
        <s v="T26C0792" u="1"/>
        <s v="T26C0815" u="1"/>
        <s v="T26C0638" u="1"/>
        <s v="T26C0845" u="1"/>
        <s v="T26C0939" u="1"/>
        <s v="T26B0177" u="1"/>
        <s v="T26B0219" u="1"/>
        <s v="T26C0546" u="1"/>
        <s v="T26C0666" u="1"/>
        <s v="T26C2252" u="1"/>
        <s v="T26C0865" u="1"/>
        <s v="T26C1625" u="1"/>
        <s v="T26B1148" u="1"/>
        <s v="T26B1166" u="1"/>
        <s v="T26B1167" u="1"/>
        <s v="T26C0860" u="1"/>
        <s v="T26C1319" u="1"/>
        <s v="T26C1320" u="1"/>
        <s v="T26C1321" u="1"/>
        <s v="T26C1322" u="1"/>
        <s v="T26C1323" u="1"/>
        <s v="T26C1325" u="1"/>
        <s v="T26C1327" u="1"/>
        <s v="T26C1329" u="1"/>
        <s v="T26C1331" u="1"/>
        <s v="T26C1333" u="1"/>
        <s v="T26C0920" u="1"/>
        <s v="T26C1940" u="1"/>
        <s v="T26C1941" u="1"/>
        <s v="T26C0881" u="1"/>
        <s v="T26C2083" u="1"/>
        <s v="T26C1270" u="1"/>
        <s v="T26C1634" u="1"/>
        <s v="T26C1700" u="1"/>
        <s v="T26C1701" u="1"/>
        <s v="T26C1080" u="1"/>
        <s v="T26C1698" u="1"/>
        <s v="T26C1861" u="1"/>
        <s v="T26C1149" u="1"/>
        <s v="T26C2379" u="1"/>
        <s v="T26C2380" u="1"/>
        <s v="T26C2225" u="1"/>
        <s v="T26C2226" u="1"/>
        <s v="T26C1237" u="1"/>
        <s v="T26C1238" u="1"/>
        <s v="T26C1674" u="1"/>
        <s v="T26C1883" u="1"/>
        <s v="T26C2104" u="1"/>
        <s v="T26C2103" u="1"/>
        <s v="T26C1197" u="1"/>
        <s v="T26C1198" u="1"/>
        <s v="T26C1196" u="1"/>
        <s v="T26C1193" u="1"/>
        <s v="T26C1195" u="1"/>
        <s v="T26C1194" u="1"/>
        <s v="T26C2186" u="1"/>
        <s v="0025822026" u="1"/>
        <s v="0032242026" u="1"/>
        <s v="0049402026" u="1"/>
        <s v="6096C1" u="1"/>
        <s v="5322C1" u="1"/>
        <s v="5297C1" u="1"/>
        <s v="5273C1" u="1"/>
        <s v="5305C1" u="1"/>
        <s v="5307C1" u="1"/>
        <s v="5296C1" u="1"/>
        <s v="5321C1" u="1"/>
        <s v="5295C1" u="1"/>
        <s v="T26C1968" u="1"/>
        <s v="T26C1963" u="1"/>
        <s v="T26B0930" u="1"/>
        <s v="T26C2232" u="1"/>
        <s v="T26C0929" u="1"/>
        <s v="T26C0436" u="1"/>
        <s v="T26C0437" u="1"/>
        <s v="T26C2078" u="1"/>
        <s v="T26C2240" u="1"/>
        <s v="T26C0060" u="1"/>
        <s v="T26C2552" u="1"/>
        <s v="T26C2553" u="1"/>
        <s v="T26C2313" u="1"/>
        <s v="T26C0766" u="1"/>
        <s v="T26B1467" u="1"/>
        <s v="T26B1513" u="1"/>
        <s v="T26C0656" u="1"/>
        <s v="T26C0757" u="1"/>
        <s v="T26C0771" u="1"/>
        <s v="T26A0600" u="1"/>
        <s v="T26C2250" u="1"/>
        <s v="0031752026" u="1"/>
        <s v="T26C0864" u="1"/>
        <s v="T26C0796" u="1"/>
        <s v="0048732026" u="1"/>
        <s v="T26C1824" u="1"/>
        <s v="T26C2084" u="1"/>
        <s v="T26C1076" u="1"/>
        <s v="T26C1077" u="1"/>
        <s v="T26C1859" u="1"/>
        <s v="T26C1975" u="1"/>
        <s v="T26C2381" u="1"/>
        <s v="T26C2382" u="1"/>
        <s v="0044342026" u="1"/>
        <s v="T26C1249" u="1"/>
        <s v="T26C0842" u="1"/>
        <s v="T26C0934" u="1"/>
        <s v="0025552026" u="1"/>
        <s v="0030792026" u="1"/>
        <s v="T26C1641" u="1"/>
        <s v="T26C1677" u="1"/>
        <s v="T26C1881" u="1"/>
        <s v="T26C1101" u="1"/>
        <s v="0049112026" u="1"/>
        <s v="0034812026" u="1"/>
        <s v="0034822026" u="1"/>
        <s v="T26C1192" u="1"/>
        <s v="T26C0422" u="1"/>
        <s v="T26C0424" u="1"/>
        <s v="0026582026" u="1"/>
        <s v="0026552026" u="1"/>
        <s v="T26B1206" u="1"/>
        <s v="T26B1209" u="1"/>
        <s v="T26C0968" u="1"/>
        <s v="T26C1738" u="1"/>
        <s v="T26C0713" u="1"/>
        <s v="T26C1736" u="1"/>
        <s v="T26C1783" u="1"/>
        <s v="T26C1785" u="1"/>
        <s v="T26B0530" u="1"/>
        <s v="T26C2216" u="1"/>
        <s v="T26D0001" u="1"/>
        <s v="T26A0319" u="1"/>
        <s v="T26A0443" u="1"/>
        <s v="T26A0445" u="1"/>
        <s v="T26A0761" u="1"/>
        <s v="T26A0763" u="1"/>
        <s v="T26A1442" u="1"/>
        <s v="T26A1443" u="1"/>
        <s v="T26B0320" u="1"/>
        <s v="T26B0321" u="1"/>
        <s v="T26B0322" u="1"/>
        <s v="T26B0955" u="1"/>
        <s v="T26B1102" u="1"/>
        <s v="T26C2247" u="1"/>
        <s v="T26B1578" u="1"/>
        <s v="T26C0021" u="1"/>
        <s v="T26C0402" u="1"/>
        <s v="T26C0025" u="1"/>
        <s v="T26C0068" u="1"/>
        <s v="T26A1427" u="1"/>
        <s v="T25J2124R" u="1"/>
        <s v="T26B1442" u="1"/>
        <s v="T26C2230" u="1"/>
        <s v="T26C2231" u="1"/>
        <s v="T26B0861" u="1"/>
        <s v="T26C0650" u="1"/>
        <s v="T26C1102" u="1"/>
        <s v="T26C2076" u="1"/>
        <s v="T26C2551" u="1"/>
        <s v="T26C0061" u="1"/>
        <s v="T26C0066" u="1"/>
        <s v="T26C2064" u="1"/>
        <s v="T26C2067" u="1"/>
        <s v="T26C2068" u="1"/>
        <s v="T26B0536" u="1"/>
        <s v="T26B0276" u="1"/>
        <s v="T26C0751" u="1"/>
        <s v="T26C0637" u="1"/>
        <s v="T26C1749" u="1"/>
        <s v="T26C2020" u="1"/>
        <s v="T26C2160" u="1"/>
        <s v="T26C0599" u="1"/>
        <s v="T26C0862" u="1"/>
        <s v="T26C0863" u="1"/>
        <s v="T26B0585" u="1"/>
        <s v="T26B0408" u="1"/>
        <s v="T26B1144" u="1"/>
        <s v="T26B1146" u="1"/>
        <s v="T26B1147" u="1"/>
        <s v="T26C0861" u="1"/>
        <s v="T26C0777" u="1"/>
        <s v="T26C0835" u="1"/>
        <s v="T26C1823" u="1"/>
        <s v="T26B0737" u="1"/>
        <s v="T26B0739" u="1"/>
        <s v="T26B0740" u="1"/>
        <s v="T26B0741" u="1"/>
        <s v="T26C1518" u="1"/>
        <s v="T26C1078" u="1"/>
        <s v="T26C1697" u="1"/>
        <s v="T26C0435" u="1"/>
        <s v="T26C0440" u="1"/>
        <s v="T26C2375" u="1"/>
        <s v="T26C2376" u="1"/>
        <s v="T26C2377" u="1"/>
        <s v="T26C2378" u="1"/>
        <s v="T26C2219" u="1"/>
        <s v="T26C2199" u="1"/>
        <s v="T26C0916" u="1"/>
        <s v="T26C1236" u="1"/>
        <s v="T26C1232" u="1"/>
        <s v="T26C1640" u="1"/>
        <s v="T26C1673" u="1"/>
        <s v="T26C1675" u="1"/>
        <s v="T26C0448" u="1"/>
        <s v="T26C0432" u="1"/>
        <s v="T26C0707" u="1"/>
        <s v="T26C0708" u="1"/>
        <s v="T26C2105" u="1"/>
        <s v="T26C2102" u="1"/>
        <s v="T26C1896" u="1"/>
        <s v="T26C2188" u="1"/>
        <s v="T26C2189" u="1"/>
        <s v="T26B0883" u="1"/>
        <s v="T26B0884" u="1"/>
        <s v="T26B0885" u="1"/>
        <s v="T26B1204" u="1"/>
        <s v="T26C1967" u="1"/>
        <s v="T26C1962" u="1"/>
        <s v="T26C0642" u="1"/>
        <s v="T26C0661" u="1"/>
        <s v="T26B0163" u="1"/>
        <s v="T26B1315" u="1"/>
        <s v="T26C2082" u="1"/>
        <s v="T26B1447" u="1"/>
        <s v="T26B1514" u="1"/>
        <s v="T26A1428" u="1"/>
        <s v="T26C2229" u="1"/>
        <s v="T26C0625" u="1"/>
        <s v="T26C1103" u="1"/>
        <s v="T26B0076" u="1"/>
        <s v="T26C2109" u="1"/>
        <s v="T26C2150" u="1"/>
        <s v="T26C2151" u="1"/>
        <s v="T26C1242" u="1"/>
        <s v="T26C2073" u="1"/>
        <s v="T26C2047" u="1"/>
        <s v="T26C2050" u="1"/>
        <s v="T26C2053" u="1"/>
        <s v="T26C2059" u="1"/>
        <s v="T26C2060" u="1"/>
        <s v="T26C0063" u="1"/>
        <s v="T26C0065" u="1"/>
        <s v="T25M1399" u="1"/>
        <s v="T26C0420" u="1"/>
        <s v="T26C0537" u="1"/>
        <s v="T26C0538" u="1"/>
        <s v="T26C1780" u="1"/>
        <s v="T26C0998" u="1"/>
        <s v="T26C2087" u="1"/>
        <s v="T26C0455" u="1"/>
        <s v="T26C0457" u="1"/>
        <s v="T26C0458" u="1"/>
        <s v="T26B0470" u="1"/>
        <s v="T26B1140" u="1"/>
        <s v="T26B1142" u="1"/>
        <s v="T26B1143" u="1"/>
        <s v="T26B1145" u="1"/>
        <s v="T26C0858" u="1"/>
        <s v="T26C1317" u="1"/>
        <s v="T26B0802" u="1"/>
        <s v="T26C0022" u="1"/>
        <s v="T26C0753" u="1"/>
        <s v="T26C1626" u="1"/>
        <s v="T26C1627" u="1"/>
        <s v="T26C1649" u="1"/>
        <s v="T26C0880" u="1"/>
        <s v="T26B0733" u="1"/>
        <s v="T26B0734" u="1"/>
        <s v="T26B0735" u="1"/>
        <s v="T26B0736" u="1"/>
        <s v="T26C1315" u="1"/>
        <s v="T26C1694" u="1"/>
        <s v="T26C1695" u="1"/>
        <s v="T26C1973" u="1"/>
        <s v="T26C1974" u="1"/>
        <s v="T26C1307" u="1"/>
        <s v="T26C1308" u="1"/>
        <s v="T26C1309" u="1"/>
        <s v="T26C1310" u="1"/>
        <s v="T26C1311" u="1"/>
        <s v="T26C1312" u="1"/>
        <s v="T26C1313" u="1"/>
        <s v="T26C1139" u="1"/>
        <s v="T26C1140" u="1"/>
        <s v="T26C2217" u="1"/>
        <s v="T26C2218" u="1"/>
        <s v="T26C2220" u="1"/>
        <s v="T26C2042" u="1"/>
        <s v="T26C0602" u="1"/>
        <s v="T26C0647" u="1"/>
        <s v="T26C2027" u="1"/>
        <s v="T26C0750" u="1"/>
        <s v="T26C0791" u="1"/>
        <s v="T26C1235" u="1"/>
        <s v="T26C0433" u="1"/>
        <s v="T26C0709" u="1"/>
        <s v="T26C1894" u="1"/>
        <s v="T26C1187" u="1"/>
        <s v="T26C1189" u="1"/>
        <s v="T26C1191" u="1"/>
        <s v="T26C2185" u="1"/>
        <s v="T26B1203" u="1"/>
        <s v="T26A0609" u="1"/>
        <s v="T26C0942" u="1"/>
        <s v="T26C0543" u="1"/>
        <s v="T26C0609" u="1"/>
        <s v="T26B0200" u="1"/>
        <s v="T26B0285" u="1"/>
        <s v="T26B0355" u="1"/>
        <s v="T26B0461" u="1"/>
        <s v="T25H0663" u="1"/>
        <s v="T26B1267" u="1"/>
        <s v="T26B0873" u="1"/>
        <s v="T26A0026" u="1"/>
        <s v="T26C1956" u="1"/>
        <s v="T26B1316" u="1"/>
        <s v="T26C0151" u="1"/>
        <s v="T26C0843" u="1"/>
        <s v="T26B1327" u="1"/>
        <s v="T26C0573" u="1"/>
        <s v="T26C0431" u="1"/>
        <s v="T26C2110" u="1"/>
        <s v="T26C2054" u="1"/>
        <s v="T26C2055" u="1"/>
        <s v="T26C0064" u="1"/>
        <s v="T26C2066" u="1"/>
        <s v="T26C0932" u="1"/>
        <s v="T25M1382" u="1"/>
        <s v="T26A0930" u="1"/>
        <s v="T25M0761R" u="1"/>
        <s v="T26B0090" u="1"/>
        <s v="T26B0168" u="1"/>
        <s v="T26C2255" u="1"/>
        <s v="T26C0671" u="1"/>
        <s v="T26C0418" u="1"/>
        <s v="T26C0636" u="1"/>
        <s v="T26C0931" u="1"/>
        <s v="T26C1000" u="1"/>
        <s v="0048662026" u="1"/>
        <s v="0048702026" u="1"/>
        <s v="T26C0459" u="1"/>
        <s v="T26A1815" u="1"/>
        <s v="T26A1816" u="1"/>
        <s v="T26B1134" u="1"/>
        <s v="T26B1135" u="1"/>
        <s v="T26B1139" u="1"/>
        <s v="T26B1141" u="1"/>
        <s v="T26C0859" u="1"/>
        <s v="T26C1519" u="1"/>
        <s v="T26C0670" u="1"/>
        <s v="T26C0717" u="1"/>
        <s v="T26C0741" u="1"/>
        <s v="0044292026" u="1"/>
        <s v="T26C1628" u="1"/>
        <s v="T26C1651" u="1"/>
        <s v="0029452026" u="1"/>
        <s v="T26B0738" u="1"/>
        <s v="T26C1072" u="1"/>
        <s v="T26C1696" u="1"/>
        <s v="T26C0442" u="1"/>
        <s v="T26C2039" u="1"/>
        <s v="T26C2040" u="1"/>
        <s v="T26C2043" u="1"/>
        <s v="T26C2044" u="1"/>
        <s v="0021872026" u="1"/>
        <s v="0030182026" u="1"/>
        <s v="T26C0649" u="1"/>
        <s v="T26C1234" u="1"/>
        <s v="T26C0439" u="1"/>
        <s v="T26A0010" u="1"/>
        <s v="0049202026" u="1"/>
        <s v="0049022026" u="1"/>
        <s v="T26C1895" u="1"/>
        <s v="T26B0882" u="1"/>
        <s v="T26C1183" u="1"/>
        <s v="T26C1184" u="1"/>
        <s v="T26C1182" u="1"/>
        <s v="T26C1185" u="1"/>
        <s v="T26C1186" u="1"/>
        <s v="T26C1188" u="1"/>
        <s v="T26C1190" u="1"/>
        <s v="0026532026" u="1"/>
        <s v="0026542026" u="1"/>
        <s v="T26B1305" u="1"/>
        <s v="T26C1961" u="1"/>
        <s v="T26B1261" u="1"/>
        <s v="T26B1263" u="1"/>
        <s v="T26B1264" u="1"/>
        <s v="T26C0146" u="1"/>
        <s v="T26C0147" u="1"/>
        <s v="T26C0148" u="1"/>
        <s v="T26C0149" u="1"/>
        <s v="T26C0150" u="1"/>
        <s v="T26C0293" u="1"/>
        <s v="T26C2052" u="1"/>
        <s v="T26C0062" u="1"/>
        <s v="T26C2065" u="1"/>
        <s v="T26C0608" u="1"/>
        <s v="T26C1066" u="1"/>
        <s v="T25K1580R" u="1"/>
        <s v="T26C2202" u="1"/>
        <s v="T26C2205" u="1"/>
        <s v="T26C1812" u="1"/>
        <s v="T26C1822" u="1"/>
        <s v="T26C1838" u="1"/>
        <s v="T26C1693" u="1"/>
        <s v="T26C0444" u="1"/>
        <s v="T26C0681" u="1"/>
        <s v="T26C2037" u="1"/>
        <s v="T26C2041" u="1"/>
        <s v="T26C0395" u="1"/>
        <s v="5340C1" u="1"/>
        <s v="T26B1265" u="1"/>
        <s v="T26B0924" u="1"/>
        <s v="T26C0069" u="1"/>
        <s v="T25D0009" u="1"/>
        <s v="T26C2149" u="1"/>
        <s v="T26C2051" u="1"/>
        <s v="T26C2172" u="1"/>
        <s v="T25A1906" u="1"/>
        <s v="T25G2427" u="1"/>
        <s v="T24L1779" u="1"/>
        <s v="T26B1310" u="1"/>
        <s v="T26A0578" u="1"/>
        <s v="T26C0754" u="1"/>
        <s v="T26C1821" u="1"/>
        <s v="T26C1650" u="1"/>
        <s v="T25M1390" u="1"/>
        <s v="T25M1829" u="1"/>
        <s v="T26C2038" u="1"/>
        <s v="T26C1233" u="1"/>
        <s v="T25J0048R" u="1"/>
        <s v="T26C0434" u="1"/>
        <s v="T24M1175" u="1"/>
        <s v="T26C1893" u="1"/>
        <s v="T26C0382" u="1"/>
        <s v="T26B0095" u="1"/>
        <s v="T26C0400" u="1"/>
        <s v="T26A0936" u="1"/>
        <s v="T26A0702" u="1"/>
        <s v="T26C0328" u="1"/>
        <s v="T26B0806" u="1"/>
        <s v="T26B0807" u="1"/>
        <s v="T26B0808" u="1"/>
        <s v="T26B0809" u="1"/>
        <s v="T26C0591" u="1"/>
        <s v="T26C0592" u="1"/>
        <s v="T26C1756" u="1"/>
        <s v="T26B0872" u="1"/>
        <s v="T26A0830" u="1"/>
        <s v="T25L1306" u="1"/>
        <s v="T26A0850" u="1"/>
        <s v="T26B0868" u="1"/>
        <s v="T26A0753" u="1"/>
        <s v="T26C1717" u="1"/>
        <s v="T26B1180" u="1"/>
        <s v="T26B0931" u="1"/>
        <s v="T26B1108" u="1"/>
        <s v="T26C0143" u="1"/>
        <s v="T26B1052" u="1"/>
        <s v="0048622026" u="1"/>
        <s v="0048632026" u="1"/>
        <s v="T26C0810" u="1"/>
        <s v="T26B1050" u="1"/>
        <s v="T26C1787" u="1"/>
        <s v="T26C2108" u="1"/>
        <s v="T26C2072" u="1"/>
        <s v="T26C2048" u="1"/>
        <s v="T26C0217" u="1"/>
        <s v="T26C0218" u="1"/>
        <s v="T26B0803" u="1"/>
        <s v="T26B0804" u="1"/>
        <s v="T26B0805" u="1"/>
        <s v="T26C0607" u="1"/>
        <s v="T26C0377" u="1"/>
        <s v="T26A0663" u="1"/>
        <s v="0048642026" u="1"/>
        <s v="T26C0161" u="1"/>
        <s v="0048652026" u="1"/>
        <s v="0048612026" u="1"/>
        <s v="0044232026" u="1"/>
        <s v="0048602026" u="1"/>
        <s v="T26C0454" u="1"/>
        <s v="0048682026" u="1"/>
        <s v="T25M0401" u="1"/>
        <s v="T26C0857" u="1"/>
        <s v="T26B0810" u="1"/>
        <s v="T26B0811" u="1"/>
        <s v="T26B0812" u="1"/>
        <s v="T26B0813" u="1"/>
        <s v="T26B0800" u="1"/>
        <s v="T26B0801" u="1"/>
        <s v="T26C1523" u="1"/>
        <s v="0048692026" u="1"/>
        <s v="0031742026" u="1"/>
        <s v="T26C1498" u="1"/>
        <s v="T26C1499" u="1"/>
        <s v="T26B0964" u="1"/>
        <s v="T26C0407" u="1"/>
        <s v="T26C0870" u="1"/>
        <s v="T26C0735" u="1"/>
        <s v="T26C0872" u="1"/>
        <s v="T26C0873" u="1"/>
        <s v="T26C0878" u="1"/>
        <s v="T26C0913" u="1"/>
        <s v="T26C0914" u="1"/>
        <s v="0048792026" u="1"/>
        <s v="0048822026" u="1"/>
        <s v="0048842026" u="1"/>
        <s v="T26C1789" u="1"/>
        <s v="0048722026" u="1"/>
        <s v="0048762026" u="1"/>
        <s v="0048772026" u="1"/>
        <s v="T26B0731" u="1"/>
        <s v="T26B0732" u="1"/>
        <s v="T26B0725" u="1"/>
        <s v="T26B0726" u="1"/>
        <s v="T26B0727" u="1"/>
        <s v="T26B0728" u="1"/>
        <s v="T26B0729" u="1"/>
        <s v="T26B0730" u="1"/>
        <s v="0021512026" u="1"/>
        <s v="0048852026" u="1"/>
        <s v="0048872026" u="1"/>
        <s v="T26B0795" u="1"/>
        <s v="T26B0796" u="1"/>
        <s v="T26B0797" u="1"/>
        <s v="T26B0798" u="1"/>
        <s v="0048752026" u="1"/>
        <s v="0048882026" u="1"/>
        <s v="0048832026" u="1"/>
        <s v="T26C0893" u="1"/>
        <s v="T26C0894" u="1"/>
        <s v="T26C1857" u="1"/>
        <s v="T26C1858" u="1"/>
        <s v="0048742026" u="1"/>
        <s v="0048912026" u="1"/>
        <s v="0044412026" u="1"/>
        <s v="0044422026" u="1"/>
        <s v="0025922026" u="1"/>
        <s v="0032682026" u="1"/>
        <s v="T26C0115" u="1"/>
        <s v="T26C0678" u="1"/>
        <s v="T26C0679" u="1"/>
        <s v="T26C0680" u="1"/>
        <s v="0048892026" u="1"/>
        <s v="T26C0659" u="1"/>
        <s v="T26B0490" u="1"/>
        <s v="T26C0366" u="1"/>
        <s v="T26C0900" u="1"/>
        <s v="T26A1779" u="1"/>
        <s v="T26A1787" u="1"/>
        <s v="T26A1811" u="1"/>
        <s v="T26B0351" u="1"/>
        <s v="T26A1663" u="1"/>
        <s v="T26B0182" u="1"/>
        <s v="T26C0596" u="1"/>
        <s v="T25M0497" u="1"/>
        <s v="0048982026" u="1"/>
        <s v="T26A1186" u="1"/>
        <s v="0048962026" u="1"/>
        <s v="T25M2372" u="1"/>
        <s v="T25K2321" u="1"/>
        <s v="T25M1897" u="1"/>
        <s v="T25M1929" u="1"/>
        <s v="0048972026" u="1"/>
        <s v="0049012026" u="1"/>
        <s v="T26B0984" u="1"/>
        <s v="0044332026" u="1"/>
        <s v="0049062026" u="1"/>
        <s v="0049122026" u="1"/>
        <s v="0049212026" u="1"/>
        <s v="T26C0266" u="1"/>
        <s v="T26C0269" u="1"/>
        <s v="T26C0704" u="1"/>
        <s v="T26C0705" u="1"/>
        <s v="T26C0706" u="1"/>
        <s v="0034802026" u="1"/>
        <s v="0049152026" u="1"/>
        <s v="0044442026" u="1"/>
        <s v="0049162026" u="1"/>
        <s v="0049182026" u="1"/>
        <s v="0049082026" u="1"/>
        <s v="0049232026" u="1"/>
        <s v="0049242026" u="1"/>
        <s v="T26A1823" u="1"/>
        <s v="T26A1826" u="1"/>
        <s v="0049292026" u="1"/>
        <s v="0049302026" u="1"/>
        <s v="0049272026" u="1"/>
        <s v="0049282026" u="1"/>
        <s v="0049342026" u="1"/>
        <s v="0049102026" u="1"/>
        <s v="T26C1180" u="1"/>
        <s v="T26C1181" u="1"/>
        <s v="T26C0807" u="1"/>
        <s v="0049262026" u="1"/>
        <s v="0044562026" u="1"/>
        <s v="0026632026" u="1"/>
        <s v="0026612026" u="1"/>
        <s v="0049562026" u="1"/>
        <s v="0049582026" u="1"/>
        <s v="0049592026" u="1"/>
        <s v="0049442026" u="1"/>
        <s v="0049452026" u="1"/>
        <s v="0021812026" u="1"/>
        <s v="6059C1" u="1"/>
        <s v="T25M0740" u="1"/>
        <s v="T26B1509" u="1"/>
        <s v="T26C0023" u="1"/>
        <s v="T26B0065" u="1"/>
        <s v="T26B0162" u="1"/>
        <s v="T26B0195" u="1"/>
        <s v="T26B0230" u="1"/>
        <s v="T26B0277" u="1"/>
        <s v="T26C0326" u="1"/>
        <s v="T26B0870" u="1"/>
        <s v="T26C1013" u="1"/>
        <s v="T26C1252" u="1"/>
        <s v="T26C1514" u="1"/>
        <s v="T26C1678" u="1"/>
        <s v="T26C1768" u="1"/>
        <s v="T26C1011" u="1"/>
        <s v="T26C1062" u="1"/>
        <s v="T26C1524" u="1"/>
        <s v="T26B0180" u="1"/>
        <s v="T25E1023" u="1"/>
        <s v="T25L1086" u="1"/>
        <s v="T26C2107" u="1"/>
        <s v="T26C0212" u="1"/>
        <s v="T26C0215" u="1"/>
        <s v="T26C0216" u="1"/>
        <s v="T26C0058" u="1"/>
        <s v="T26C0059" u="1"/>
        <s v="T26C0370" u="1"/>
        <s v="T26C0419" u="1"/>
        <s v="T26B1526" u="1"/>
        <s v="T26C0376" u="1"/>
        <s v="T26C0633" u="1"/>
        <s v="T26C0658" u="1"/>
        <s v="T25K1525R" u="1"/>
        <s v="T26C0391" u="1"/>
        <s v="T26C1735" u="1"/>
        <s v="T26C0545R" u="1"/>
        <s v="T26C0612" u="1"/>
        <s v="T26C0606" u="1"/>
        <s v="T25J0896" u="1"/>
        <s v="T26C0456" u="1"/>
        <s v="T26C0855" u="1"/>
        <s v="T26C1737" u="1"/>
        <s v="T26C0406" u="1"/>
        <s v="T26C0871" u="1"/>
        <s v="T26C1648" u="1"/>
        <s v="T26B1233" u="1"/>
        <s v="T26C0967" u="1"/>
        <s v="T26A1751" u="1"/>
        <s v="0032662026" u="1"/>
        <s v="T26C0447" u="1"/>
        <s v="T26C0675" u="1"/>
        <s v="T26C0676" u="1"/>
        <s v="T26C0677" u="1"/>
        <s v="T26C0001" u="1"/>
        <s v="T26C0541" u="1"/>
        <s v="T26B0456" u="1"/>
        <s v="T26C0715" u="1"/>
        <s v="T26C0605" u="1"/>
        <s v="T26C0635" u="1"/>
        <s v="T26C0749" u="1"/>
        <s v="T26C0394" u="1"/>
        <s v="T26C0702" u="1"/>
        <s v="T26C0703" u="1"/>
        <s v="0042412026" u="1"/>
        <s v="T26B0049" u="1"/>
        <s v="T26A1332" u="1"/>
        <s v="T26B1174" u="1"/>
        <s v="T26B1175" u="1"/>
        <s v="T26B1176" u="1"/>
        <s v="T26B1177" u="1"/>
        <s v="T26B1178" u="1"/>
        <s v="T26B0952" u="1"/>
        <s v="T26B0558" u="1"/>
        <s v="T26B0887" u="1"/>
        <s v="T26C0145" u="1"/>
        <s v="T26B1049" u="1"/>
        <s v="T26C0211" u="1"/>
        <s v="T26C0213" u="1"/>
        <s v="T26C0565" u="1"/>
        <s v="T26C0601" u="1"/>
        <s v="T26C1767" u="1"/>
        <s v="T26C1070" u="1"/>
        <s v="T26C1016" u="1"/>
        <s v="T26C1053" u="1"/>
        <s v="T26C1718" u="1"/>
        <s v="T26C1658" u="1"/>
        <s v="T26B1231" u="1"/>
        <s v="T26C0824" u="1"/>
        <s v="T26C0825" u="1"/>
        <s v="T26C0674" u="1"/>
        <s v="T26C0603" u="1"/>
        <s v="T26C0954" u="1"/>
        <s v="T26C0899" u="1"/>
        <s v="T26C0267" u="1"/>
        <s v="T26C0268" u="1"/>
        <s v="T26B0879" u="1"/>
        <s v="T26B0880" u="1"/>
        <s v="T26B0881" u="1"/>
        <s v="0044482026" u="1"/>
        <s v="0044492026" u="1"/>
        <s v="6077C1" u="1"/>
        <s v="T26A0921" u="1"/>
        <s v="T26C0327" u="1"/>
        <s v="T26B0869" u="1"/>
        <s v="T26B0867" u="1"/>
        <s v="T26B0866" u="1"/>
        <s v="T26B0314" u="1"/>
        <s v="T26C0957" u="1"/>
        <s v="T26B0152" u="1"/>
        <s v="T24L1690" u="1"/>
        <s v="T26A0933" u="1"/>
        <s v="T26C0144" u="1"/>
        <s v="T26B1048" u="1"/>
        <s v="T26C0644" u="1"/>
        <s v="0044192026" u="1"/>
        <s v="T26C0446" u="1"/>
        <s v="T26C1241" u="1"/>
        <s v="T26C0057" u="1"/>
        <s v="T25L0959" u="1"/>
        <s v="T26A1248" u="1"/>
        <s v="T26B1570" u="1"/>
        <s v="T26C0006" u="1"/>
        <s v="T26B0223" u="1"/>
        <s v="T26B0284" u="1"/>
        <s v="T25L1570" u="1"/>
        <s v="T26C0427" u="1"/>
        <s v="0044212026" u="1"/>
        <s v="0044252026" u="1"/>
        <s v="0044272026" u="1"/>
        <s v="0044282026" u="1"/>
        <s v="T26C0452" u="1"/>
        <s v="T26C0453" u="1"/>
        <s v="T25H1845" u="1"/>
        <s v="0044202026" u="1"/>
        <s v="0035032026" u="1"/>
        <s v="T26C1656" u="1"/>
        <s v="T26C1348" u="1"/>
        <s v="T26C1555" u="1"/>
        <s v="0044242026" u="1"/>
        <s v="0044322026" u="1"/>
        <s v="T26B0724" u="1"/>
        <s v="T26C0892" u="1"/>
        <s v="T26B0786" u="1"/>
        <s v="T26B0787" u="1"/>
        <s v="T26B0788" u="1"/>
        <s v="T26B0789" u="1"/>
        <s v="T26B0790" u="1"/>
        <s v="T26B0791" u="1"/>
        <s v="T26B0792" u="1"/>
        <s v="T26B0793" u="1"/>
        <s v="T26B0794" u="1"/>
        <s v="T26B0723" u="1"/>
        <s v="0044382026" u="1"/>
        <s v="0044402026" u="1"/>
        <s v="T26C0821" u="1"/>
        <s v="T26C0822" u="1"/>
        <s v="T26C0823" u="1"/>
        <s v="T26C0898" u="1"/>
        <s v="T26B1051" u="1"/>
        <s v="T26C1616" u="1"/>
        <s v="0044432026" u="1"/>
        <s v="T26C0263" u="1"/>
        <s v="T26C0264" u="1"/>
        <s v="T26C0227" u="1"/>
        <s v="T26C0228" u="1"/>
        <s v="T26C1721" u="1"/>
        <s v="T26B0878" u="1"/>
        <s v="0044502026" u="1"/>
        <s v="0044512026" u="1"/>
        <s v="0044582026" u="1"/>
        <s v="0044532026" u="1"/>
        <s v="0044542026" u="1"/>
        <s v="T26A0569" u="1"/>
        <s v="T26B0928" u="1"/>
        <s v="T26B0959" u="1"/>
        <s v="T26B1510" u="1"/>
        <s v="T26B1584" u="1"/>
        <s v="T26B0007" u="1"/>
        <s v="T26A1223" u="1"/>
        <s v="T26A0582" u="1"/>
        <s v="T26C1774" u="1"/>
        <s v="T26B1259" u="1"/>
        <s v="T26B1260" u="1"/>
        <s v="T26B1262" u="1"/>
        <s v="T26C0959" u="1"/>
        <s v="T26A0312" u="1"/>
        <s v="T26C0770" u="1"/>
        <s v="T26C0799" u="1"/>
        <s v="T26C0840" u="1"/>
        <s v="T26C0941" u="1"/>
        <s v="T26C0727" u="1"/>
        <s v="T26B0119" u="1"/>
        <s v="T26B0120" u="1"/>
        <s v="T26B1170" u="1"/>
        <s v="T26B1172" u="1"/>
        <s v="T26B1173" u="1"/>
        <s v="T26B0687" u="1"/>
        <s v="T26A0751" u="1"/>
        <s v="T26A1215" u="1"/>
        <s v="T26C0141" u="1"/>
        <s v="T26B1047" u="1"/>
        <s v="T26C1240" u="1"/>
        <s v="T26C0297" u="1"/>
        <s v="T26C0209" u="1"/>
        <s v="T26C0210" u="1"/>
        <s v="T26C0055" u="1"/>
        <s v="T26C0056" u="1"/>
        <s v="T26B1473" u="1"/>
        <s v="T26B1569" u="1"/>
        <s v="T26B1106" u="1"/>
        <s v="T26C0389" u="1"/>
        <s v="T26C0811" u="1"/>
        <s v="T26B1104" u="1"/>
        <s v="T26B0291" u="1"/>
        <s v="T26B0354" u="1"/>
        <s v="T26C0853" u="1"/>
        <s v="T26C0854" u="1"/>
        <s v="T26B0799" u="1"/>
        <s v="T26A1696" u="1"/>
        <s v="T26A1807" u="1"/>
        <s v="T26A1786" u="1"/>
        <s v="T26B0963" u="1"/>
        <s v="T26C0869" u="1"/>
        <s v="T26C1653" u="1"/>
        <s v="T26C1654" u="1"/>
        <s v="T26C1116" u="1"/>
        <s v="T26B1230" u="1"/>
        <s v="T26B1232" u="1"/>
        <s v="T26C0818" u="1"/>
        <s v="T26C0819" u="1"/>
        <s v="T26C0820" u="1"/>
        <s v="T26C0101" u="1"/>
        <s v="T26C0417" u="1"/>
        <s v="T26C0535" u="1"/>
        <s v="0014482025" u="1"/>
        <s v="T26B1410" u="1"/>
        <s v="T26C0318" u="1"/>
        <s v="T26C0561" u="1"/>
        <s v="T25M0004" u="1"/>
        <s v="T26C0283" u="1"/>
        <s v="T26C0284" u="1"/>
        <s v="T26C1670" u="1"/>
        <s v="T26C1671" u="1"/>
        <s v="T26C1672" u="1"/>
        <s v="T26C1720" u="1"/>
        <s v="T26A0212" u="1"/>
        <s v="T26B1191" u="1"/>
        <s v="T26C0806" u="1"/>
        <s v="60153U" u="1"/>
        <s v="6071C1" u="1"/>
        <s v="T26A1281" u="1"/>
        <s v="T26B0865" u="1"/>
        <s v="T26B0939" u="1"/>
        <s v="T26B1100" u="1"/>
        <s v="T26C0139" u="1"/>
        <s v="T26C0140" u="1"/>
        <s v="T26C0396" u="1"/>
        <s v="T26C0296" u="1"/>
        <s v="T26C0206" u="1"/>
        <s v="T26C0207" u="1"/>
        <s v="T26C0053" u="1"/>
        <s v="T26B1474" u="1"/>
        <s v="T26B0079" u="1"/>
        <s v="T26C0012" u="1"/>
        <s v="0044262026" u="1"/>
        <s v="T26C0450" u="1"/>
        <s v="T26C0451" u="1"/>
        <s v="T26B0962" u="1"/>
        <s v="T26C0737" u="1"/>
        <s v="T26C0743" u="1"/>
        <s v="T26C0744" u="1"/>
        <s v="0044302026" u="1"/>
        <s v="0044352026" u="1"/>
        <s v="0044362026" u="1"/>
        <s v="0044372026" u="1"/>
        <s v="T26C0392" u="1"/>
        <s v="T26C0393" u="1"/>
        <s v="T26C0113" u="1"/>
        <s v="T26C0114" u="1"/>
        <s v="T26C0116" u="1"/>
        <s v="T26C0373" u="1"/>
        <s v="T26C0317" u="1"/>
        <s v="T26A1060" u="1"/>
        <s v="T26C0041" u="1"/>
        <s v="0042132026" u="1"/>
        <s v="T26C0280" u="1"/>
        <s v="T26C0281" u="1"/>
        <s v="0044522026" u="1"/>
        <s v="0035762026" u="1"/>
        <s v="0035772026" u="1"/>
        <s v="0026732026" u="1"/>
        <s v="T25M0644" u="1"/>
        <s v="T26A1819" u="1"/>
        <s v="T25K1167" u="1"/>
        <s v="T25K1521" u="1"/>
        <s v="T26C0441" u="1"/>
        <s v="T26C1621" u="1"/>
        <s v="T26A1358" u="1"/>
        <s v="T26B1258" u="1"/>
        <s v="T26B0864" u="1"/>
        <s v="T26B0863" u="1"/>
        <s v="T26C0067" u="1"/>
        <s v="T26A0313" u="1"/>
        <s v="T26C0664" u="1"/>
        <s v="T26B0117" u="1"/>
        <s v="T26B1171" u="1"/>
        <s v="T26B0597" u="1"/>
        <s v="T26C0137" u="1"/>
        <s v="T26C0138" u="1"/>
        <s v="T26B1044" u="1"/>
        <s v="T26B1046" u="1"/>
        <s v="T26C0295" u="1"/>
        <s v="T26C0203" u="1"/>
        <s v="T26C0204" u="1"/>
        <s v="T26B1319" u="1"/>
        <s v="T26B1527" u="1"/>
        <s v="T26B1105" u="1"/>
        <s v="T26A0592" u="1"/>
        <s v="T26B1585" u="1"/>
        <s v="T25B2102" u="1"/>
        <s v="T25E0107" u="1"/>
        <s v="T25F0330" u="1"/>
        <s v="T26B1164" u="1"/>
        <s v="T26A1342" u="1"/>
        <s v="T26C1550" u="1"/>
        <s v="T26C0883" u="1"/>
        <s v="T26B1227" u="1"/>
        <s v="T26B1229" u="1"/>
        <s v="T25D1119" u="1"/>
        <s v="T25D0131" u="1"/>
        <s v="T25G1276" u="1"/>
        <s v="T25M1050" u="1"/>
        <s v="T24E1836" u="1"/>
        <s v="T25B1844" u="1"/>
        <s v="T25E0920" u="1"/>
        <s v="T26C0110" u="1"/>
        <s v="T26C0111" u="1"/>
        <s v="T26C0112" u="1"/>
        <s v="T26C0826" u="1"/>
        <s v="T24J0797" u="1"/>
        <s v="0008152025" u="1"/>
        <s v="T26C0278" u="1"/>
        <s v="T26C0279" u="1"/>
        <s v="T26C1669" u="1"/>
        <s v="T26C0780" u="1"/>
        <s v="0028282026" u="1"/>
        <s v="0028292026" u="1"/>
        <s v="0029712026" u="1"/>
        <s v="6066C1" u="1"/>
        <s v="60123U" u="1"/>
        <s v="60133U" u="1"/>
        <s v="60163U" u="1"/>
        <s v="60173U" u="1"/>
        <s v="60233U" u="1"/>
        <s v="T26A1691" u="1"/>
        <s v="T26A1878" u="1"/>
        <s v="T26A1818" u="1"/>
        <s v="T26B0064" u="1"/>
        <s v="T26B0094" u="1"/>
        <s v="T25F0887" u="1"/>
        <s v="T25H1265" u="1"/>
        <s v="T25H1321" u="1"/>
        <s v="T25K1118" u="1"/>
        <s v="T26B0310" u="1"/>
        <s v="T25A2654" u="1"/>
        <s v="T25D0494" u="1"/>
        <s v="T26A0924" u="1"/>
        <s v="T26C1515" u="1"/>
        <s v="T26C1607" u="1"/>
        <s v="T26B0785" u="1"/>
        <s v="T25F0294" u="1"/>
        <s v="T25A1048" u="1"/>
        <s v="T25A1127" u="1"/>
        <s v="T25A1272" u="1"/>
        <s v="T25B0956R" u="1"/>
        <s v="T25G0711" u="1"/>
        <s v="T26B0860" u="1"/>
        <s v="T25M1961" u="1"/>
        <s v="T25M1962" u="1"/>
        <s v="T25M1963" u="1"/>
        <s v="T25M1964" u="1"/>
        <s v="T26A0315" u="1"/>
        <s v="T26C0590" u="1"/>
        <s v="T26C0611" u="1"/>
        <s v="T26C0643" u="1"/>
        <s v="T26B0118" u="1"/>
        <s v="T26B1169" u="1"/>
        <s v="T26B1045" u="1"/>
        <s v="0031662026" u="1"/>
        <s v="T25A1997" u="1"/>
        <s v="T25D0130" u="1"/>
        <s v="T25D0525" u="1"/>
        <s v="T26B0722" u="1"/>
        <s v="T26B1040" u="1"/>
        <s v="T26C0288" u="1"/>
        <s v="T26C0196" u="1"/>
        <s v="T26C0197" u="1"/>
        <s v="T26C0199" u="1"/>
        <s v="T26C0050" u="1"/>
        <s v="T26C0051" u="1"/>
        <s v="T26B0604" u="1"/>
        <s v="T26A0424" u="1"/>
        <s v="T26A0433" u="1"/>
        <s v="T26A0507" u="1"/>
        <s v="T26B0936" u="1"/>
        <s v="T26B1012" u="1"/>
        <s v="T26B1095" u="1"/>
        <s v="T26B1318" u="1"/>
        <s v="T26C0760" u="1"/>
        <s v="T26C0802" u="1"/>
        <s v="T26B0539" u="1"/>
        <s v="T26B0579" u="1"/>
        <s v="T26B0665" u="1"/>
        <s v="T26C0787" u="1"/>
        <s v="T26B1576" u="1"/>
        <s v="T26B1582" u="1"/>
        <s v="T26C0014" u="1"/>
        <s v="T26C0016" u="1"/>
        <s v="T26C0385" u="1"/>
        <s v="T26C0375" u="1"/>
        <s v="T26C0536" u="1"/>
        <s v="T25D0732" u="1"/>
        <s v="T25J2014" u="1"/>
        <s v="T25A1929" u="1"/>
        <s v="T25E0308" u="1"/>
        <s v="0034972026" u="1"/>
        <s v="T26B1162" u="1"/>
        <s v="T26B1163" u="1"/>
        <s v="T25L1683" u="1"/>
        <s v="T26A0957" u="1"/>
        <s v="T26C0852" u="1"/>
        <s v="T26A1194" u="1"/>
        <s v="T26A1239" u="1"/>
        <s v="T26C0626" u="1"/>
        <s v="T26B1013" u="1"/>
        <s v="T26B0961" u="1"/>
        <s v="T26C0471" u="1"/>
        <s v="T26C0472" u="1"/>
        <s v="T26C0475" u="1"/>
        <s v="T26C0476" u="1"/>
        <s v="T26C0738" u="1"/>
        <s v="T26B1225" u="1"/>
        <s v="T26B1226" u="1"/>
        <s v="T25D0129" u="1"/>
        <s v="T23M1352" u="1"/>
        <s v="T23M1369" u="1"/>
        <s v="T25G1164" u="1"/>
        <s v="T26C0399" u="1"/>
        <s v="T25G1023" u="1"/>
        <s v="T25G1086" u="1"/>
        <s v="T25M1253" u="1"/>
        <s v="T25J2094" u="1"/>
        <s v="0034772026" u="1"/>
        <s v="T25K0648" u="1"/>
        <s v="T26C0106" u="1"/>
        <s v="T26C0828" u="1"/>
        <s v="T26C0829" u="1"/>
        <s v="T26C0830" u="1"/>
        <s v="T26C0831" u="1"/>
        <s v="0035272026" u="1"/>
        <s v="T26B1579" u="1"/>
        <s v="T26C0013" u="1"/>
        <s v="T26C0390" u="1"/>
        <s v="T26C0374" u="1"/>
        <s v="T26C0315" u="1"/>
        <s v="T26B1022" u="1"/>
        <s v="T26C0272" u="1"/>
        <s v="T26C0274" u="1"/>
        <s v="T26C0275" u="1"/>
        <s v="T26C0162" u="1"/>
        <s v="0031962026" u="1"/>
        <s v="0032752026" u="1"/>
        <s v="0032772026" u="1"/>
        <s v="T26C0909" u="1"/>
        <s v="0029582026" u="1"/>
        <s v="0032872026" u="1"/>
        <s v="0032292026" u="1"/>
        <s v="0031932026" u="1"/>
        <s v="0021842026" u="1"/>
        <s v="0028302026" u="1"/>
        <s v="0028312026" u="1"/>
        <s v="0035782026" u="1"/>
        <s v="0028272026" u="1"/>
        <s v="0035742026" u="1"/>
        <s v="0026742026" u="1"/>
        <s v="6077C2" u="1"/>
        <s v="6071C2" u="1"/>
        <s v="5358C1" u="1"/>
        <s v="5363C1" u="1"/>
        <s v="6010C1" u="1"/>
        <s v="6054C1" u="1"/>
        <s v="6054C2" u="1"/>
        <s v="6056C1" u="1"/>
        <s v="T26A1152" u="1"/>
        <s v="T26B1202" u="1"/>
        <s v="T26B1331" u="1"/>
        <s v="T25K0926" u="1"/>
        <s v="T25M0784" u="1"/>
        <s v="T26B0568" u="1"/>
        <s v="T26B0583" u="1"/>
        <s v="T26B0670" u="1"/>
        <s v="T26B0035" u="1"/>
        <s v="T26B0919" u="1"/>
        <s v="T25J0800" u="1"/>
        <s v="T26A0442" u="1"/>
        <s v="T26A0444" u="1"/>
        <s v="T26A0759" u="1"/>
        <s v="T25L1161" u="1"/>
        <s v="T25H1015" u="1"/>
        <s v="T25H1078" u="1"/>
        <s v="T26A0640" u="1"/>
        <s v="T26A0665" u="1"/>
        <s v="T25M0632" u="1"/>
        <s v="T25M0642" u="1"/>
        <s v="T25M0752" u="1"/>
        <s v="T26C1060" u="1"/>
        <s v="T26B0920" u="1"/>
        <s v="T26B0921" u="1"/>
        <s v="T26B1445" u="1"/>
        <s v="T26B0324" u="1"/>
        <s v="T26C0783" u="1"/>
        <s v="T26B0325" u="1"/>
        <s v="T26B0922" u="1"/>
        <s v="T26B1254" u="1"/>
        <s v="T26B1255" u="1"/>
        <s v="T26B1256" u="1"/>
        <s v="T26B1257" u="1"/>
        <s v="T26B1491" u="1"/>
        <s v="T26B1492" u="1"/>
        <s v="T25G0644" u="1"/>
        <s v="T26B0857" u="1"/>
        <s v="T26B0858" u="1"/>
        <s v="T26B0942" u="1"/>
        <s v="T26C0410" u="1"/>
        <s v="T26C0467" u="1"/>
        <s v="T26C0371" u="1"/>
        <s v="T26B0056" u="1"/>
        <s v="T26B0083" u="1"/>
        <s v="T25M1779" u="1"/>
        <s v="T26A0289" u="1"/>
        <s v="T26B0533" u="1"/>
        <s v="T26B1443" u="1"/>
        <s v="T26C0128" u="1"/>
        <s v="T26C0129" u="1"/>
        <s v="T26C0134" u="1"/>
        <s v="T26C0136" u="1"/>
        <s v="T26B1043" u="1"/>
        <s v="T26B1036" u="1"/>
        <s v="T26B1037" u="1"/>
        <s v="0034852026" u="1"/>
        <s v="0034872026" u="1"/>
        <s v="T26B1149" u="1"/>
        <s v="T25F1841" u="1"/>
        <s v="T26B0683" u="1"/>
        <s v="T26B1038" u="1"/>
        <s v="T26B1039" u="1"/>
        <s v="0034882026" u="1"/>
        <s v="T26C0289" u="1"/>
        <s v="T26C0291" u="1"/>
        <s v="T26C0168" u="1"/>
        <s v="T26C0169" u="1"/>
        <s v="T26C0172" u="1"/>
        <s v="T26C0173" u="1"/>
        <s v="T26C0175" u="1"/>
        <s v="T26C0176" u="1"/>
        <s v="T26C0181" u="1"/>
        <s v="T26C0701" u="1"/>
        <s v="T26C0047" u="1"/>
        <s v="T26C0049" u="1"/>
        <s v="T26C0233" u="1"/>
        <s v="T26B1401" u="1"/>
        <s v="T26C0247" u="1"/>
        <s v="T26C0248" u="1"/>
        <s v="T26C0252" u="1"/>
        <s v="T26A0479" u="1"/>
        <s v="T25M0663" u="1"/>
        <s v="T26B0818" u="1"/>
        <s v="T26B0819" u="1"/>
        <s v="T26B0588" u="1"/>
        <s v="T26B0589" u="1"/>
        <s v="T26B0941" u="1"/>
        <s v="T26C0786" u="1"/>
        <s v="T26C0629" u="1"/>
        <s v="T26C0665" u="1"/>
        <s v="T26B1323" u="1"/>
        <s v="T26B1476" u="1"/>
        <s v="T26B1479" u="1"/>
        <s v="T26B1530" u="1"/>
        <s v="T26B1534" u="1"/>
        <s v="T25M1386" u="1"/>
        <s v="T24M1884" u="1"/>
        <s v="0010952026" u="1"/>
        <s v="0029372026" u="1"/>
        <s v="0034752026" u="1"/>
        <s v="0034762026" u="1"/>
        <s v="0034892026" u="1"/>
        <s v="T26C0038" u="1"/>
        <s v="0034922026" u="1"/>
        <s v="0034952026" u="1"/>
        <s v="0034982026" u="1"/>
        <s v="T26B1157" u="1"/>
        <s v="T26B1158" u="1"/>
        <s v="T26B1159" u="1"/>
        <s v="T26B1160" u="1"/>
        <s v="T26B1161" u="1"/>
        <s v="T26B1152" u="1"/>
        <s v="0034992026" u="1"/>
        <s v="T26B1574" u="1"/>
        <s v="T26A1238" u="1"/>
        <s v="T26A1344" u="1"/>
        <s v="T26B1127" u="1"/>
        <s v="T26B1128" u="1"/>
        <s v="T26B1129" u="1"/>
        <s v="T26B1130" u="1"/>
        <s v="T26B1131" u="1"/>
        <s v="T26B1132" u="1"/>
        <s v="T26B1133" u="1"/>
        <s v="T26A0955" u="1"/>
        <s v="T26B1517" u="1"/>
        <s v="T26B1518" u="1"/>
        <s v="T26B1519" u="1"/>
        <s v="T26B1520" u="1"/>
        <s v="T26B1521" u="1"/>
        <s v="T26B0753" u="1"/>
        <s v="T26B0769" u="1"/>
        <s v="T26B0770" u="1"/>
        <s v="T26B0771" u="1"/>
        <s v="T26B0772" u="1"/>
        <s v="T26B0774" u="1"/>
        <s v="T26B0775" u="1"/>
        <s v="T26B0776" u="1"/>
        <s v="T26B0777" u="1"/>
        <s v="T26B0778" u="1"/>
        <s v="T26B0780" u="1"/>
        <s v="T26C0614" u="1"/>
        <s v="T26C0646" u="1"/>
        <s v="T26B1565" u="1"/>
        <s v="T26B1580" u="1"/>
        <s v="T26C0551" u="1"/>
        <s v="0035002026" u="1"/>
        <s v="0035022026" u="1"/>
        <s v="T26C0726" u="1"/>
        <s v="0035042026" u="1"/>
        <s v="T26B0969" u="1"/>
        <s v="T26C0473" u="1"/>
        <s v="T26B1559" u="1"/>
        <s v="T26B1560" u="1"/>
        <s v="T26A1729" u="1"/>
        <s v="T26C0874" u="1"/>
        <s v="T26C0875" u="1"/>
        <s v="T26B0508" u="1"/>
        <s v="T26C0353" u="1"/>
        <s v="T26C0483" u="1"/>
        <s v="T26C0501" u="1"/>
        <s v="T26C0503" u="1"/>
        <s v="T26A1560" u="1"/>
        <s v="T26A0143" u="1"/>
        <s v="T26A0528" u="1"/>
        <s v="T26C0463" u="1"/>
        <s v="T26C0921" u="1"/>
        <s v="T25M0759" u="1"/>
        <s v="T26A1161" u="1"/>
        <s v="T26A1162" u="1"/>
        <s v="T26B1222" u="1"/>
        <s v="T26B1223" u="1"/>
        <s v="T26B1224" u="1"/>
        <s v="0035062026" u="1"/>
        <s v="0035072026" u="1"/>
        <s v="T26B0708" u="1"/>
        <s v="T26B0709" u="1"/>
        <s v="T26B0713" u="1"/>
        <s v="T26B0714" u="1"/>
        <s v="T26B0715" u="1"/>
        <s v="T26B0717" u="1"/>
        <s v="T26B0718" u="1"/>
        <s v="T26B0719" u="1"/>
        <s v="T26B0720" u="1"/>
        <s v="T26B0721" u="1"/>
        <s v="0035122026" u="1"/>
        <s v="0035132026" u="1"/>
        <s v="0035142026" u="1"/>
        <s v="T26A0641" u="1"/>
        <s v="T26B0616" u="1"/>
        <s v="T26B0617" u="1"/>
        <s v="T26B0606" u="1"/>
        <s v="T26C0526" u="1"/>
        <s v="T26A0144" u="1"/>
        <s v="T26A1561" u="1"/>
        <s v="0035152026" u="1"/>
        <s v="T26C0530" u="1"/>
        <s v="T26C0359" u="1"/>
        <s v="T26C0360" u="1"/>
        <s v="T26C0037" u="1"/>
        <s v="0009302025" u="1"/>
        <s v="T25J2050" u="1"/>
        <s v="0035212026" u="1"/>
        <s v="0031822026" u="1"/>
        <s v="0035222026" u="1"/>
        <s v="T26C0102" u="1"/>
        <s v="T26C0103" u="1"/>
        <s v="T26C0104" u="1"/>
        <s v="T26C0105" u="1"/>
        <s v="T26C0107" u="1"/>
        <s v="0035282026" u="1"/>
        <s v="T26B1523" u="1"/>
        <s v="T26B0155" u="1"/>
        <s v="T26B1103" u="1"/>
        <s v="T26C0005" u="1"/>
        <s v="T26B0537" u="1"/>
        <s v="T26B0587" u="1"/>
        <s v="0014472025" u="1"/>
        <s v="T26B1077" u="1"/>
        <s v="T26C0314" u="1"/>
        <s v="0035292026" u="1"/>
        <s v="T26B1021" u="1"/>
        <s v="T26B1020" u="1"/>
        <s v="0031912026" u="1"/>
        <s v="0035332026" u="1"/>
        <s v="0035352026" u="1"/>
        <s v="0032732026" u="1"/>
        <s v="T26B0968" u="1"/>
        <s v="0042152026" u="1"/>
        <s v="T26C0257" u="1"/>
        <s v="T26C0259" u="1"/>
        <s v="T26C0260" u="1"/>
        <s v="T26C0513" u="1"/>
        <s v="0035422026" u="1"/>
        <s v="0031972026" u="1"/>
        <s v="0035452026" u="1"/>
        <s v="0035462026" u="1"/>
        <s v="0035492026" u="1"/>
        <s v="0035502026" u="1"/>
        <s v="0028942025" u="1"/>
        <s v="T26A0248" u="1"/>
        <s v="0035552026" u="1"/>
        <s v="0035562026" u="1"/>
        <s v="0035582026" u="1"/>
        <s v="T26C0781" u="1"/>
        <s v="T26C0779" u="1"/>
        <s v="0034832026" u="1"/>
        <s v="0034842026" u="1"/>
        <s v="0035602026" u="1"/>
        <s v="T26C0309" u="1"/>
        <s v="0035612026" u="1"/>
        <s v="0197962025" u="1"/>
        <s v="0026642026" u="1"/>
        <s v="0026592026" u="1"/>
        <s v="T26A0522" u="1"/>
        <s v="0181122025" u="1"/>
        <s v="0035652026" u="1"/>
        <s v="0035662026" u="1"/>
        <s v="0035672026" u="1"/>
        <s v="0042202026" u="1"/>
        <s v="0224522025" u="1"/>
        <s v="0225902025" u="1"/>
        <s v="0026562026" u="1"/>
        <s v="0026572026" u="1"/>
        <s v="0026522026" u="1"/>
        <s v="0042432026" u="1"/>
        <s v="0026722026" u="1"/>
        <s v="0042382026" u="1"/>
        <s v="0042372026" u="1"/>
        <s v="0028262026" u="1"/>
        <s v="0035732026" u="1"/>
        <s v="0035752026" u="1"/>
        <s v="0029722026" u="1"/>
        <s v="5356C1" u="1"/>
        <s v="5364C1" u="1"/>
        <s v="T26B1301" u="1"/>
        <s v="T26B1275" u="1"/>
        <s v="T26B1435" u="1"/>
        <s v="T25M0563" u="1"/>
        <s v="T25M0643" u="1"/>
        <s v="T25M0501" u="1"/>
        <s v="T26A0669" u="1"/>
        <s v="T26B0178" u="1"/>
        <s v="T26C0009" u="1"/>
        <s v="T26A1886" u="1"/>
        <s v="T26B0904" u="1"/>
        <s v="T26C0132" u="1"/>
        <s v="T26C0133" u="1"/>
        <s v="T26C0135" u="1"/>
        <s v="T26B0611" u="1"/>
        <s v="T26C0287" u="1"/>
        <s v="T26C0170" u="1"/>
        <s v="T26C0171" u="1"/>
        <s v="T26C0180" u="1"/>
        <s v="T26C0048" u="1"/>
        <s v="T26C0718" u="1"/>
        <s v="T26C0758" u="1"/>
        <s v="T25J0466R" u="1"/>
        <s v="T25K1350R" u="1"/>
        <s v="T26A1796" u="1"/>
        <s v="T26B1111" u="1"/>
        <s v="T26B1321" u="1"/>
        <s v="T26C0844" u="1"/>
        <s v="T26C0762" u="1"/>
        <s v="T26B1154" u="1"/>
        <s v="T26A1799" u="1"/>
        <s v="T26A0607" u="1"/>
        <s v="T26A1325" u="1"/>
        <s v="T26C0478" u="1"/>
        <s v="T26C0479" u="1"/>
        <s v="T26A1736" u="1"/>
        <s v="T26C0352" u="1"/>
        <s v="T26C0491" u="1"/>
        <s v="T26C0502" u="1"/>
        <s v="T26A0154" u="1"/>
        <s v="T26C0035" u="1"/>
        <s v="T26C0098" u="1"/>
        <s v="T26C0100" u="1"/>
        <s v="T26B1114" u="1"/>
        <s v="T26B1284" u="1"/>
        <s v="T26B0925" u="1"/>
        <s v="T26B1094" u="1"/>
        <s v="T26B0967" u="1"/>
        <s v="T26C0506" u="1"/>
        <s v="T26C0313" u="1"/>
        <s v="T26A0946" u="1"/>
        <s v="T25M0850" u="1"/>
        <s v="T25M0937" u="1"/>
        <s v="T26C0254" u="1"/>
        <s v="T26C0255" u="1"/>
        <s v="T26C0256" u="1"/>
        <s v="T26B1373" u="1"/>
        <s v="T26B1538" u="1"/>
        <s v="T26C0078" u="1"/>
        <s v="T26C0079" u="1"/>
        <s v="T26C0082" u="1"/>
        <s v="T26C0083" u="1"/>
        <s v="T26C0084" u="1"/>
        <s v="T26C0085" u="1"/>
        <s v="T26B1198" u="1"/>
        <s v="T26B1200" u="1"/>
        <s v="T26C0034" u="1"/>
        <s v="T26B0146" u="1"/>
        <s v="T26B0462" u="1"/>
        <s v="T26B0287" u="1"/>
        <s v="T26B0357" u="1"/>
        <s v="T26C0130" u="1"/>
        <s v="T26C0131" u="1"/>
        <s v="T26C0613" u="1"/>
        <s v="T26C0380" u="1"/>
        <s v="T26B0943" u="1"/>
        <s v="T26B1008" u="1"/>
        <s v="T26C0163" u="1"/>
        <s v="T26C0164" u="1"/>
        <s v="T26C0165" u="1"/>
        <s v="T26C0166" u="1"/>
        <s v="T26C0167" u="1"/>
        <s v="T26C0045" u="1"/>
        <s v="T26C0046" u="1"/>
        <s v="T26C0044" u="1"/>
        <s v="T26C0249" u="1"/>
        <s v="T26C0250" u="1"/>
        <s v="T26C0251" u="1"/>
        <s v="T26B0560" u="1"/>
        <s v="T26C0728" u="1"/>
        <s v="T26B0953" u="1"/>
        <s v="T26B0489" u="1"/>
        <s v="T26B0575" u="1"/>
        <s v="T26B1155" u="1"/>
        <s v="T26B1156" u="1"/>
        <s v="T26B0911" u="1"/>
        <s v="T26B1124" u="1"/>
        <s v="T26B0654" u="1"/>
        <s v="T26B0655" u="1"/>
        <s v="T26C0580" u="1"/>
        <s v="T26C0667" u="1"/>
        <s v="T26C0668" u="1"/>
        <s v="T26B0761" u="1"/>
        <s v="T26B0767" u="1"/>
        <s v="T26B0768" u="1"/>
        <s v="T26A1737" u="1"/>
        <s v="T26C0485" u="1"/>
        <s v="T26C0489" u="1"/>
        <s v="T26C0500" u="1"/>
        <s v="T25H0450" u="1"/>
        <s v="T26B0697" u="1"/>
        <s v="T26B0698" u="1"/>
        <s v="T26B0700" u="1"/>
        <s v="T26B0701" u="1"/>
        <s v="T26B0702" u="1"/>
        <s v="T26B0703" u="1"/>
        <s v="T26B0704" u="1"/>
        <s v="T26B0705" u="1"/>
        <s v="T26B0706" u="1"/>
        <s v="T26B0716" u="1"/>
        <s v="T26C0527" u="1"/>
        <s v="T26C0528" u="1"/>
        <s v="T26C0529" u="1"/>
        <s v="T26C0036" u="1"/>
        <s v="T26C0089" u="1"/>
        <s v="T26B0934" u="1"/>
        <s v="T26C0312" u="1"/>
        <s v="T26C0443" u="1"/>
        <s v="T26C0039" u="1"/>
        <s v="T26C0080" u="1"/>
        <s v="T26C0081" u="1"/>
        <s v="6073C1" u="1"/>
        <s v="520300" u="1"/>
        <s v="T26B1201" u="1"/>
        <s v="T26B1300" u="1"/>
        <s v="T26B0236" u="1"/>
        <s v="T26B1247" u="1"/>
        <s v="T26B1249" u="1"/>
        <s v="T26B1251" u="1"/>
        <s v="T26B1252" u="1"/>
        <s v="T26A0260" u="1"/>
        <s v="T26B0906" u="1"/>
        <s v="T26C0302" u="1"/>
        <s v="T26C0303" u="1"/>
        <s v="T26B1444" u="1"/>
        <s v="T26C0547" u="1"/>
        <s v="T26B0593" u="1"/>
        <s v="T26C0182" u="1"/>
        <s v="T26C0183" u="1"/>
        <s v="T26C0245" u="1"/>
        <s v="T26C0246" u="1"/>
        <s v="T26B0535" u="1"/>
        <s v="T26A0585" u="1"/>
        <s v="T26C0598" u="1"/>
        <s v="T25M0861" u="1"/>
        <s v="T26C0372" u="1"/>
        <s v="T25A1280R" u="1"/>
        <s v="T26C0660" u="1"/>
        <s v="T26B0405" u="1"/>
        <s v="T26B0452" u="1"/>
        <s v="T26B0137" u="1"/>
        <s v="T26B1123" u="1"/>
        <s v="T26B1126" u="1"/>
        <s v="T26B0752" u="1"/>
        <s v="T26C0785" u="1"/>
        <s v="T26B0661" u="1"/>
        <s v="T26B1485" u="1"/>
        <s v="T26B1488" u="1"/>
        <s v="T26C0569" u="1"/>
        <s v="T26C0570" u="1"/>
        <s v="T26B1456" u="1"/>
        <s v="T26B1537" u="1"/>
        <s v="T26A0558" u="1"/>
        <s v="T26A1853" u="1"/>
        <s v="T26C0335" u="1"/>
        <s v="T26C0336" u="1"/>
        <s v="T26C0486" u="1"/>
        <s v="T26C0488" u="1"/>
        <s v="T26C0493" u="1"/>
        <s v="T26B0710" u="1"/>
        <s v="T26B0711" u="1"/>
        <s v="T26B0712" u="1"/>
        <s v="T26B0684" u="1"/>
        <s v="T26C0398" u="1"/>
        <s v="T26C0525" u="1"/>
        <s v="T26C0524" u="1"/>
        <s v="T26C0523" u="1"/>
        <s v="T26C0566" u="1"/>
        <s v="T26B0097" u="1"/>
        <s v="T26B0966" u="1"/>
        <s v="T26B0609" u="1"/>
        <s v="T26B0844" u="1"/>
        <s v="T25K1001" u="1"/>
        <s v="0042272026" u="1"/>
        <s v="0042282026" u="1"/>
        <s v="0042292026" u="1"/>
        <s v="0042302026" u="1"/>
        <s v="0042312026" u="1"/>
        <s v="0042342026" u="1"/>
        <s v="0042362026" u="1"/>
        <s v="5314C1" u="1"/>
        <s v="5315C1" u="1"/>
        <s v="5086C1" u="1"/>
        <s v="5154C1" u="1"/>
        <s v="60213U" u="1"/>
        <s v="60223U" u="1"/>
        <s v="6044C1" u="1"/>
        <s v="T26B1197" u="1"/>
        <s v="T26B1199" u="1"/>
        <s v="T26B1296" u="1"/>
        <s v="T26B1297" u="1"/>
        <s v="T26B1282" u="1"/>
        <s v="T26B0143" u="1"/>
        <s v="T25L1027" u="1"/>
        <s v="T25L1062" u="1"/>
        <s v="T26B1250" u="1"/>
        <s v="T26B1322" u="1"/>
        <s v="T26C0033" u="1"/>
        <s v="T26B0903" u="1"/>
        <s v="T26B0231" u="1"/>
        <s v="T26B0279" u="1"/>
        <s v="T26B0562" u="1"/>
        <s v="T26A1873" u="1"/>
        <s v="T26C0179" u="1"/>
        <s v="T26C0192" u="1"/>
        <s v="T26C0699" u="1"/>
        <s v="T26C0700" u="1"/>
        <s v="T25M0751" u="1"/>
        <s v="T25M0820" u="1"/>
        <s v="T25M0997" u="1"/>
        <s v="T26B1563" u="1"/>
        <s v="T26B1110" u="1"/>
        <s v="T25M1240" u="1"/>
        <s v="T26B0464" u="1"/>
        <s v="T26B1007" u="1"/>
        <s v="T25M1905" u="1"/>
        <s v="T26A0551" u="1"/>
        <s v="T25M0755" u="1"/>
        <s v="0034902026" u="1"/>
        <s v="0034962026" u="1"/>
        <s v="T26B0910" u="1"/>
        <s v="0035792026" u="1"/>
        <s v="T26B1481" u="1"/>
        <s v="T26B1122" u="1"/>
        <s v="T26B1125" u="1"/>
        <s v="T26C0568" u="1"/>
        <s v="T26B1482" u="1"/>
        <s v="0035012026" u="1"/>
        <s v="T26B1059" u="1"/>
        <s v="T26C0332" u="1"/>
        <s v="T26C0481" u="1"/>
        <s v="T26B0486" u="1"/>
        <s v="0035102026" u="1"/>
        <s v="T26B0695" u="1"/>
        <s v="T26B0707" u="1"/>
        <s v="0025542026" u="1"/>
        <s v="0030782026" u="1"/>
        <s v="T26C0521" u="1"/>
        <s v="T26C0522" u="1"/>
        <s v="T26C0567" u="1"/>
        <s v="T26C0304" u="1"/>
        <s v="T26C0306" u="1"/>
        <s v="T26C0307" u="1"/>
        <s v="T26C0308" u="1"/>
        <s v="T26C0405" u="1"/>
        <s v="0034782026" u="1"/>
        <s v="T26B1011" u="1"/>
        <s v="0035192026" u="1"/>
        <s v="0035232026" u="1"/>
        <s v="T26C0099" u="1"/>
        <s v="T26B1010" u="1"/>
        <s v="T26C0548" u="1"/>
        <s v="T26C0414" u="1"/>
        <s v="T26B0817" u="1"/>
        <s v="T26B0965" u="1"/>
        <s v="T26B1076" u="1"/>
        <s v="T25G0520" u="1"/>
        <s v="T26A0167" u="1"/>
        <s v="T25H1441R" u="1"/>
        <s v="T26C0311" u="1"/>
        <s v="0025602026" u="1"/>
        <s v="0035362026" u="1"/>
        <s v="0035382026" u="1"/>
        <s v="0035392026" u="1"/>
        <s v="0035412026" u="1"/>
        <s v="T26B0222" u="1"/>
        <s v="0034792026" u="1"/>
        <s v="0035432026" u="1"/>
        <s v="0035442026" u="1"/>
        <s v="0035472026" u="1"/>
        <s v="0035482026" u="1"/>
        <s v="0029972026" u="1"/>
        <s v="0035522026" u="1"/>
        <s v="T25M0816" u="1"/>
        <s v="T25M1054" u="1"/>
        <s v="0035572026" u="1"/>
        <s v="0181022025" u="1"/>
        <s v="T26B1190" u="1"/>
        <s v="T26B0759" u="1"/>
        <s v="T26B0760" u="1"/>
        <s v="T26C0587" u="1"/>
        <s v="T26C0589" u="1"/>
        <s v="T26B0843" u="1"/>
        <s v="T26B0846" u="1"/>
        <s v="T26B0845" u="1"/>
        <s v="T26B1372" u="1"/>
        <s v="0030832026" u="1"/>
        <s v="0030852026" u="1"/>
        <s v="0026682026" u="1"/>
        <s v="0035632026" u="1"/>
        <s v="0030882026" u="1"/>
        <s v="0225332025" u="1"/>
        <s v="0200432025" u="1"/>
        <s v="0011712026" u="1"/>
        <s v="0025772026" u="1"/>
        <s v="0225622025" u="1"/>
        <s v="6072C1" u="1"/>
        <s v="6070C1" u="1"/>
        <s v="T26B1195" u="1"/>
        <s v="T26B1196" u="1"/>
        <s v="T26B1279" u="1"/>
        <s v="T26B0071" u="1"/>
        <s v="T26B0142" u="1"/>
        <s v="T26A0613" u="1"/>
        <s v="T26C0461" u="1"/>
        <s v="T25L1101" u="1"/>
        <s v="T25M0758" u="1"/>
        <s v="T25M0821" u="1"/>
        <s v="T26A1354" u="1"/>
        <s v="T26A1364" u="1"/>
        <s v="T26A1365" u="1"/>
        <s v="T26B1245" u="1"/>
        <s v="T26B1246" u="1"/>
        <s v="T26B1109" u="1"/>
        <s v="T26C0031" u="1"/>
        <s v="T25M0017" u="1"/>
        <s v="T26A0314" u="1"/>
        <s v="T25L1275" u="1"/>
        <s v="T26B0901" u="1"/>
        <s v="T26B0902" u="1"/>
        <s v="T26A1694" u="1"/>
        <s v="T26A1646" u="1"/>
        <s v="T26C0155" u="1"/>
        <s v="T26C0157" u="1"/>
        <s v="T26C0158" u="1"/>
        <s v="T26C0425" u="1"/>
        <s v="T26B0215" u="1"/>
        <s v="T26B0242" u="1"/>
        <s v="T26B0346" u="1"/>
        <s v="T26B0460" u="1"/>
        <s v="T26B0491" u="1"/>
        <s v="T26B0612" u="1"/>
        <s v="T26B0613" u="1"/>
        <s v="T26A0436" u="1"/>
        <s v="T26C0188" u="1"/>
        <s v="T26C0189" u="1"/>
        <s v="T26C0190" u="1"/>
        <s v="T26C0191" u="1"/>
        <s v="T26C0229" u="1"/>
        <s v="T26C0230" u="1"/>
        <s v="T26C0231" u="1"/>
        <s v="T26C0043" u="1"/>
        <s v="T25M0668" u="1"/>
        <s v="T25L1155" u="1"/>
        <s v="T25M0705" u="1"/>
        <s v="T25K1766R" u="1"/>
        <s v="T25K1943R" u="1"/>
        <s v="T25M1279" u="1"/>
        <s v="T25M1666" u="1"/>
        <s v="T26B0358" u="1"/>
        <s v="T25K0567" u="1"/>
        <s v="T26B0909" u="1"/>
        <s v="T26B0905" u="1"/>
        <s v="T26A1193" u="1"/>
        <s v="T26B0135" u="1"/>
        <s v="T26B0138" u="1"/>
        <s v="T26B0640" u="1"/>
        <s v="T26B0641" u="1"/>
        <s v="T26B1489" u="1"/>
        <s v="T26C0554" u="1"/>
        <s v="T26C0555" u="1"/>
        <s v="T26C0579" u="1"/>
        <s v="T26B1325" u="1"/>
        <s v="T26C0494" u="1"/>
        <s v="T26C0495" u="1"/>
        <s v="T26B0396" u="1"/>
        <s v="T26B0696" u="1"/>
        <s v="T26B0699" u="1"/>
        <s v="T26B0694" u="1"/>
        <s v="T25M0933" u="1"/>
        <s v="T25M1002" u="1"/>
        <s v="T26C0355" u="1"/>
        <s v="T26C0518" u="1"/>
        <s v="T26C0563" u="1"/>
        <s v="T26B0970" u="1"/>
        <s v="T26B0972" u="1"/>
        <s v="T26B0973" u="1"/>
        <s v="T26B0977" u="1"/>
        <s v="T26B0978" u="1"/>
        <s v="T26B0992" u="1"/>
        <s v="T26B0993" u="1"/>
        <s v="T26C0305" u="1"/>
        <s v="T26B1074" u="1"/>
        <s v="0029482026" u="1"/>
        <s v="0035182026" u="1"/>
        <s v="T26B0600" u="1"/>
        <s v="T26C0070" u="1"/>
        <s v="T26C0071" u="1"/>
        <s v="T26C0072" u="1"/>
        <s v="T26C0073" u="1"/>
        <s v="T26C0074" u="1"/>
        <s v="T26C0075" u="1"/>
        <s v="T26C0076" u="1"/>
        <s v="0031802026" u="1"/>
        <s v="T26A1813" u="1"/>
        <s v="T26B1478" u="1"/>
        <s v="T26B0463" u="1"/>
        <s v="T26C0507" u="1"/>
        <s v="T26C0508" u="1"/>
        <s v="T26A0213" u="1"/>
        <s v="T26A0293" u="1"/>
        <s v="T26B1433" u="1"/>
        <s v="T26C0310" u="1"/>
        <s v="0030742026" u="1"/>
        <s v="T26B1019" u="1"/>
        <s v="0031882026" u="1"/>
        <s v="0031892026" u="1"/>
        <s v="0032712026" u="1"/>
        <s v="T26B0235" u="1"/>
        <s v="T25M0856" u="1"/>
        <s v="T25M1837" u="1"/>
        <s v="0031992026" u="1"/>
        <s v="0032762026" u="1"/>
        <s v="T25K1115" u="1"/>
        <s v="0035542026" u="1"/>
        <s v="0032052026" u="1"/>
        <s v="T26B1189" u="1"/>
        <s v="T26C0556" u="1"/>
        <s v="T26C0557" u="1"/>
        <s v="T26C0574" u="1"/>
        <s v="T26C0575" u="1"/>
        <s v="T26C0577" u="1"/>
        <s v="T26C0578" u="1"/>
        <s v="T26B0757" u="1"/>
        <s v="T26C0586" u="1"/>
        <s v="T26C0588" u="1"/>
        <s v="T26B0841" u="1"/>
        <s v="T26B0835" u="1"/>
        <s v="T26B0839" u="1"/>
        <s v="T26B0842" u="1"/>
        <s v="T26B0840" u="1"/>
        <s v="T26B1369" u="1"/>
        <s v="T26B1370" u="1"/>
        <s v="0032302026" u="1"/>
        <s v="0032902026" u="1"/>
        <s v="0026692026" u="1"/>
        <s v="0026672026" u="1"/>
        <s v="0032992026" u="1"/>
        <s v="T25L1346" u="1"/>
        <s v="T25L1520" u="1"/>
        <s v="0032062026" u="1"/>
        <s v="0032892026" u="1"/>
        <s v="0035622026" u="1"/>
        <s v="0031032026" u="1"/>
        <s v="0032882026" u="1"/>
        <s v="0011722026" u="1"/>
        <s v="0035642026" u="1"/>
        <s v="0006362026" u="1"/>
        <s v="0006372026" u="1"/>
        <s v="0227922025" u="1"/>
        <s v="0226172025" u="1"/>
        <s v="0025652026" u="1"/>
        <s v="6065C1" u="1"/>
        <s v="6064C1" u="1"/>
        <s v="T25B0770" u="1"/>
        <s v="T26B0916" u="1"/>
        <s v="T25M2315" u="1"/>
        <s v="T26B1294" u="1"/>
        <s v="T26B1295" u="1"/>
        <s v="T25M2323" u="1"/>
        <s v="T26B1276" u="1"/>
        <s v="T26B1278" u="1"/>
        <s v="T25K1961R" u="1"/>
        <s v="T26B0043" u="1"/>
        <s v="T25L0893" u="1"/>
        <s v="T26C0030" u="1"/>
        <s v="T26B1422" u="1"/>
        <s v="T26B0898" u="1"/>
        <s v="T26A1695" u="1"/>
        <s v="T26B0213" u="1"/>
        <s v="T26A1645" u="1"/>
        <s v="T26C0156" u="1"/>
        <s v="T26C0388" u="1"/>
        <s v="T26C0187" u="1"/>
        <s v="T26B1397" u="1"/>
        <s v="T26B1405" u="1"/>
        <s v="T26B1406" u="1"/>
        <s v="T25M0601" u="1"/>
        <s v="T26B0165" u="1"/>
        <s v="T26B0196" u="1"/>
        <s v="T26B0281" u="1"/>
        <s v="T26B1268" u="1"/>
        <s v="T26A1187" u="1"/>
        <s v="T26C0720" u="1"/>
        <s v="T26A1792" u="1"/>
        <s v="T26B0348" u="1"/>
        <s v="T25M1380" u="1"/>
        <s v="T26B0275" u="1"/>
        <s v="T26B0110" u="1"/>
        <s v="T26B1151" u="1"/>
        <s v="T26B1153" u="1"/>
        <s v="T26B0173" u="1"/>
        <s v="T26B0132" u="1"/>
        <s v="T26B0134" u="1"/>
        <s v="T26B0136" u="1"/>
        <s v="T26B0630" u="1"/>
        <s v="T26B0631" u="1"/>
        <s v="T26B0632" u="1"/>
        <s v="T26B0633" u="1"/>
        <s v="T26B0634" u="1"/>
        <s v="T26B0635" u="1"/>
        <s v="T26B0637" u="1"/>
        <s v="T26B0638" u="1"/>
        <s v="T26B0639" u="1"/>
        <s v="T26B0642" u="1"/>
        <s v="T26B1117" u="1"/>
        <s v="T26B1308" u="1"/>
        <s v="T26B0917" u="1"/>
        <s v="T26B1062" u="1"/>
        <s v="T26C0492" u="1"/>
        <s v="T26A1812" u="1"/>
        <s v="T26B0692" u="1"/>
        <s v="T26B0693" u="1"/>
        <s v="T26C0042" u="1"/>
        <s v="0238392025" u="1"/>
        <s v="T25M0892" u="1"/>
        <s v="T26B0674" u="1"/>
        <s v="T26B0676" u="1"/>
        <s v="T26B0677" u="1"/>
        <s v="T26B0974" u="1"/>
        <s v="T26B0975" u="1"/>
        <s v="T26B1483" u="1"/>
        <s v="T26B1484" u="1"/>
        <s v="T26C0091" u="1"/>
        <s v="T26C0092" u="1"/>
        <s v="T26C0093" u="1"/>
        <s v="T26B1287" u="1"/>
        <s v="T26B0403" u="1"/>
        <s v="T25G0736" u="1"/>
        <s v="T25K1581" u="1"/>
        <s v="T26B1431" u="1"/>
        <s v="T26B1018" u="1"/>
        <s v="T26B1080" u="1"/>
        <s v="T26B1082" u="1"/>
        <s v="T26B0607" u="1"/>
        <s v="0032702026" u="1"/>
        <s v="T26B0836" u="1"/>
        <s v="T26B0837" u="1"/>
        <s v="T26B0838" u="1"/>
        <s v="0031022026" u="1"/>
        <s v="T26A1154" u="1"/>
        <s v="T26B0915" u="1"/>
        <s v="T26B1193" u="1"/>
        <s v="T26A1377" u="1"/>
        <s v="T26B1277" u="1"/>
        <s v="T26A1874" u="1"/>
        <s v="T26B0037" u="1"/>
        <s v="T26B0038" u="1"/>
        <s v="T26B0006" u="1"/>
        <s v="T26B0048" u="1"/>
        <s v="T26A1361" u="1"/>
        <s v="T26A1362" u="1"/>
        <s v="T26A1363" u="1"/>
        <s v="T26C0028" u="1"/>
        <s v="T25M1965" u="1"/>
        <s v="T26B0900" u="1"/>
        <s v="T26C0154" u="1"/>
        <s v="T26C0002" u="1"/>
        <s v="T26B0304" u="1"/>
        <s v="T26A1679" u="1"/>
        <s v="T26C0290" u="1"/>
        <s v="T26B1391" u="1"/>
        <s v="T26B1399" u="1"/>
        <s v="T26B1403" u="1"/>
        <s v="T26B1404" u="1"/>
        <s v="T26B0288" u="1"/>
        <s v="T26B1053" u="1"/>
        <s v="T26A0935" u="1"/>
        <s v="T26B1288" u="1"/>
        <s v="T26B0167" u="1"/>
        <s v="T26C0604" u="1"/>
        <s v="T26B0908" u="1"/>
        <s v="T26B1150" u="1"/>
        <s v="T26B0093" u="1"/>
        <s v="T26B0131" u="1"/>
        <s v="T26B0133" u="1"/>
        <s v="T26B0945" u="1"/>
        <s v="T26B0958" u="1"/>
        <s v="T26B1093" u="1"/>
        <s v="0031642026" u="1"/>
        <s v="0032632026" u="1"/>
        <s v="T26B0598" u="1"/>
        <s v="T26C0490" u="1"/>
        <s v="T26B0671" u="1"/>
        <s v="T26B0971" u="1"/>
        <s v="T26B0608" u="1"/>
        <s v="T26B0599" u="1"/>
        <s v="T26B0615" u="1"/>
        <s v="0031872026" u="1"/>
        <s v="0031812026" u="1"/>
        <s v="T26C0087" u="1"/>
        <s v="T26C0088" u="1"/>
        <s v="T26C0090" u="1"/>
        <s v="T26B1353" u="1"/>
        <s v="T26B0947" u="1"/>
        <s v="T26B0202" u="1"/>
        <s v="T26C0505" u="1"/>
        <s v="T26B0601" u="1"/>
        <s v="T26B1430" u="1"/>
        <s v="T26B1432" u="1"/>
        <s v="0030752026" u="1"/>
        <s v="0032642026" u="1"/>
        <s v="T26B1017" u="1"/>
        <s v="0031902026" u="1"/>
        <s v="0031792026" u="1"/>
        <s v="0031982026" u="1"/>
        <s v="0031952026" u="1"/>
        <s v="0031922026" u="1"/>
        <s v="T26B0834" u="1"/>
        <s v="T26B0829" u="1"/>
        <s v="T26B0832" u="1"/>
        <s v="T26B0833" u="1"/>
        <s v="T26B1366" u="1"/>
        <s v="T26B1368" u="1"/>
        <s v="0032042026" u="1"/>
        <s v="0032092026" u="1"/>
        <s v="0031042026" u="1"/>
        <s v="0006412026" u="1"/>
        <s v="0006562026" u="1"/>
        <s v="0031012026" u="1"/>
        <s v="0032862026" u="1"/>
        <s v="0227902025" u="1"/>
        <s v="0226012025" u="1"/>
        <s v="0207042025" u="1"/>
        <s v="6064C2" u="1"/>
        <s v="T25L1981" u="1"/>
        <s v="T25M0671" u="1"/>
        <s v="T26A1360" u="1"/>
        <s v="T26A1356" u="1"/>
        <s v="T26A1357" u="1"/>
        <s v="T26A1359" u="1"/>
        <s v="T26A0801" u="1"/>
        <s v="T25M0987" u="1"/>
        <s v="T26B0185" u="1"/>
        <s v="T26B0897" u="1"/>
        <s v="T26B0899" u="1"/>
        <s v="T26C0153" u="1"/>
        <s v="T26B0400" u="1"/>
        <s v="T26C0292" u="1"/>
        <s v="T26B1398" u="1"/>
        <s v="T26B1400" u="1"/>
        <s v="T26B1402" u="1"/>
        <s v="T25M0601R" u="1"/>
        <s v="T26B0214" u="1"/>
        <s v="T26B0225" u="1"/>
        <s v="T26B0564" u="1"/>
        <s v="T26B0577" u="1"/>
        <s v="T26B0875" u="1"/>
        <s v="T26B0940" u="1"/>
        <s v="T26B0053" u="1"/>
        <s v="T26C0421" u="1"/>
        <s v="T26C0542" u="1"/>
        <s v="T26B0280" u="1"/>
        <s v="T25M1254" u="1"/>
        <s v="T26B1408" u="1"/>
        <s v="T26B0907" u="1"/>
        <s v="T26B0636" u="1"/>
        <s v="T26B0643" u="1"/>
        <s v="T26A0426" u="1"/>
        <s v="T26C0333" u="1"/>
        <s v="T26B0681" u="1"/>
        <s v="T26B0682" u="1"/>
        <s v="T26B0678" u="1"/>
        <s v="T26C0357" u="1"/>
        <s v="T26B0614" u="1"/>
        <s v="T26B1346" u="1"/>
        <s v="T26B1352" u="1"/>
        <s v="T26B1355" u="1"/>
        <s v="T26A1684" u="1"/>
        <s v="T26B0347" u="1"/>
        <s v="T26B1016" u="1"/>
        <s v="T26A1322" u="1"/>
        <s v="T26B1091" u="1"/>
        <s v="T26B0831" u="1"/>
        <s v="T26B1365" u="1"/>
        <s v="T26B0912" u="1"/>
        <s v="T26B0914" u="1"/>
        <s v="T26B1291" u="1"/>
        <s v="T26B1293" u="1"/>
        <s v="T26B1272" u="1"/>
        <s v="T26B1274" u="1"/>
        <s v="T26A1847" u="1"/>
        <s v="T26A1848" u="1"/>
        <s v="T26A1688" u="1"/>
        <s v="T26A1689" u="1"/>
        <s v="T26A0050" u="1"/>
        <s v="T26C0026" u="1"/>
        <s v="T26B0896" u="1"/>
        <s v="T26A1347" u="1"/>
        <s v="T26A0944" u="1"/>
        <s v="T26A1235" u="1"/>
        <s v="T26A1293" u="1"/>
        <s v="T26C0152" u="1"/>
        <s v="T26B1099" u="1"/>
        <s v="T26B1425" u="1"/>
        <s v="T26B1426" u="1"/>
        <s v="T26B1394" u="1"/>
        <s v="T26B1395" u="1"/>
        <s v="T26B1455" u="1"/>
        <s v="T26B0058" u="1"/>
        <s v="T26B0066" u="1"/>
        <s v="T26B0084" u="1"/>
        <s v="T26B0271" u="1"/>
        <s v="T26B0393" u="1"/>
        <s v="T26B0455" u="1"/>
        <s v="T26B0484" u="1"/>
        <s v="T25M0073" u="1"/>
        <s v="T26C0386" u="1"/>
        <s v="T26A1682" u="1"/>
        <s v="T25K1119" u="1"/>
        <s v="0010962026" u="1"/>
        <s v="0011132026" u="1"/>
        <s v="T26B0109" u="1"/>
        <s v="0030132026" u="1"/>
        <s v="0031712026" u="1"/>
        <s v="T26B0003" u="1"/>
        <s v="T26B0046" u="1"/>
        <s v="T26B0075" u="1"/>
        <s v="T26B0123" u="1"/>
        <s v="T26B0124" u="1"/>
        <s v="T26B0125" u="1"/>
        <s v="T26B0126" u="1"/>
        <s v="T26B0127" u="1"/>
        <s v="T26B0128" u="1"/>
        <s v="T26B0129" u="1"/>
        <s v="T26B0619" u="1"/>
        <s v="T26B0620" u="1"/>
        <s v="T26B0621" u="1"/>
        <s v="T26B0622" u="1"/>
        <s v="T26B0623" u="1"/>
        <s v="T26B0624" u="1"/>
        <s v="T26B0625" u="1"/>
        <s v="T26B0626" u="1"/>
        <s v="T26B0628" u="1"/>
        <s v="T26B0629" u="1"/>
        <s v="T26A0802" u="1"/>
        <s v="T26B0594" u="1"/>
        <s v="T26B0667" u="1"/>
        <s v="T26B0888" u="1"/>
        <s v="0031762026" u="1"/>
        <s v="0032262026" u="1"/>
        <s v="T26B1061" u="1"/>
        <s v="T26B1063" u="1"/>
        <s v="T26B1090" u="1"/>
        <s v="0030972026" u="1"/>
        <s v="0032602026" u="1"/>
        <s v="T26B0184" u="1"/>
        <s v="T26B0669" u="1"/>
        <s v="T26B0673" u="1"/>
        <s v="T26B0675" u="1"/>
        <s v="T26B1073" u="1"/>
        <s v="T26A0639" u="1"/>
        <s v="0031852026" u="1"/>
        <s v="T26B1344" u="1"/>
        <s v="T26B1345" u="1"/>
        <s v="T26B1348" u="1"/>
        <s v="T26B1349" u="1"/>
        <s v="T26B0206" u="1"/>
        <s v="T26B0228" u="1"/>
        <s v="T26B0224" u="1"/>
        <s v="T26B0145" u="1"/>
        <s v="T26B1409" u="1"/>
        <s v="T26B0401" u="1"/>
        <s v="T26B1015" u="1"/>
        <s v="T26B0528" u="1"/>
        <s v="T26B0529" u="1"/>
        <s v="T26B0602" u="1"/>
        <s v="0029872026" u="1"/>
        <s v="0032692026" u="1"/>
        <s v="0030812026" u="1"/>
        <s v="0029982026" u="1"/>
        <s v="0238892025" u="1"/>
        <s v="0011532026" u="1"/>
        <s v="T26A1003" u="1"/>
        <s v="T26A1006" u="1"/>
        <s v="T26B0828" u="1"/>
        <s v="T26B0830" u="1"/>
        <s v="T26B0822" u="1"/>
        <s v="T26B0825" u="1"/>
        <s v="T26B0826" u="1"/>
        <s v="T26B0827" u="1"/>
        <s v="0224582025" u="1"/>
        <s v="0238502025" u="1"/>
        <s v="0238512025" u="1"/>
        <s v="0031052026" u="1"/>
        <s v="0032102026" u="1"/>
        <s v="0006452026" u="1"/>
        <s v="0011732026" u="1"/>
        <s v="0225562025" u="1"/>
        <s v="0181142025" u="1"/>
        <s v="0224562025" u="1"/>
        <s v="6062C2" u="1"/>
        <s v="T26B0913" u="1"/>
        <s v="T26A1375" u="1"/>
        <s v="T26A1376" u="1"/>
        <s v="T26A1370" u="1"/>
        <s v="T26A1371" u="1"/>
        <s v="T26A1628" u="1"/>
        <s v="T25M0396" u="1"/>
        <s v="T25L1803" u="1"/>
        <s v="T25L1983" u="1"/>
        <s v="T25M0003" u="1"/>
        <s v="T26A1804" u="1"/>
        <s v="T26A1870" u="1"/>
        <s v="T26A1795" u="1"/>
        <s v="T26B1440" u="1"/>
        <s v="T26A0860" u="1"/>
        <s v="T26B0343" u="1"/>
        <s v="T26A0673" u="1"/>
        <s v="T26B1381" u="1"/>
        <s v="T26B1382" u="1"/>
        <s v="T26B0416" u="1"/>
        <s v="T26A1069" u="1"/>
        <s v="T26A1065" u="1"/>
        <s v="T26A1066" u="1"/>
        <s v="T26A1068" u="1"/>
        <s v="0029262026" u="1"/>
        <s v="0031652026" u="1"/>
        <s v="0031672026" u="1"/>
        <s v="T26B1242" u="1"/>
        <s v="T26B0956" u="1"/>
        <s v="T26B0087" u="1"/>
        <s v="T26B0154" u="1"/>
        <s v="T26B0192" u="1"/>
        <s v="0031622026" u="1"/>
        <s v="0031632026" u="1"/>
        <s v="T26B0308" u="1"/>
        <s v="T26B0610" u="1"/>
        <s v="T26A1620" u="1"/>
        <s v="T26B1390" u="1"/>
        <s v="T26B1453" u="1"/>
        <s v="T26B1454" u="1"/>
        <s v="T25M0794" u="1"/>
        <s v="T26A0627" u="1"/>
        <s v="T26B0098" u="1"/>
        <s v="T26B0153" u="1"/>
        <s v="T26B0057" u="1"/>
        <s v="T26B1314" u="1"/>
        <s v="T26A0676" u="1"/>
        <s v="T26A0938" u="1"/>
        <s v="T26A1188" u="1"/>
        <s v="T26A1282" u="1"/>
        <s v="T26A1340" u="1"/>
        <s v="T26A1699" u="1"/>
        <s v="T26A1797" u="1"/>
        <s v="T26B0193" u="1"/>
        <s v="T26B0239" u="1"/>
        <s v="T26C0545" u="1"/>
        <s v="T25G1528" u="1"/>
        <s v="T26B0339" u="1"/>
        <s v="T26B0340" u="1"/>
        <s v="0031682026" u="1"/>
        <s v="0031692026" u="1"/>
        <s v="0031702026" u="1"/>
        <s v="T26A1002" u="1"/>
        <s v="T26B0107" u="1"/>
        <s v="T26B0108" u="1"/>
        <s v="T26A0500" u="1"/>
        <s v="T26A1122" u="1"/>
        <s v="T26A1123" u="1"/>
        <s v="T26B0121" u="1"/>
        <s v="T26B0122" u="1"/>
        <s v="T26A0771" u="1"/>
        <s v="T26A0803" u="1"/>
        <s v="T26B0013" u="1"/>
        <s v="T26B0014" u="1"/>
        <s v="T26B0016" u="1"/>
        <s v="0030152026" u="1"/>
        <s v="0030162026" u="1"/>
        <s v="T26B1058" u="1"/>
        <s v="T26B1089" u="1"/>
        <s v="T26A1159" u="1"/>
        <s v="0031782026" u="1"/>
        <s v="T26B0680" u="1"/>
        <s v="0030762026" u="1"/>
        <s v="0030772026" u="1"/>
        <s v="T26B0668" u="1"/>
        <s v="T26B0672" u="1"/>
        <s v="T26B1068" u="1"/>
        <s v="T26B1069" u="1"/>
        <s v="T26C0403" u="1"/>
        <s v="T26B1340" u="1"/>
        <s v="T26B1341" u="1"/>
        <s v="T26B1342" u="1"/>
        <s v="T26B1343" u="1"/>
        <s v="T26A0339" u="1"/>
        <s v="T26A0403" u="1"/>
        <s v="T26A1329" u="1"/>
        <s v="T26A0931" u="1"/>
        <s v="T26A1191" u="1"/>
        <s v="T26B0002" u="1"/>
        <s v="T26B0183" u="1"/>
        <s v="T26B1411" u="1"/>
        <s v="0030302026" u="1"/>
        <s v="0029882026" u="1"/>
        <s v="T26B1429" u="1"/>
        <s v="T26B1014" u="1"/>
        <s v="T26B0302" u="1"/>
        <s v="T26B0605" u="1"/>
        <s v="T26B0603" u="1"/>
        <s v="T26A1303" u="1"/>
        <s v="T26A1304" u="1"/>
        <s v="T26A0638" u="1"/>
        <s v="0030992026" u="1"/>
        <s v="0030802026" u="1"/>
        <s v="0029942026" u="1"/>
        <s v="0029952026" u="1"/>
        <s v="0030262026" u="1"/>
        <s v="0030272026" u="1"/>
        <s v="0032282026" u="1"/>
        <s v="T25K2191" u="1"/>
        <s v="T26A1231" u="1"/>
        <s v="0029992026" u="1"/>
        <s v="T26A1004" u="1"/>
        <s v="T26B0483" u="1"/>
        <s v="0030842026" u="1"/>
        <s v="T26B1333" u="1"/>
        <s v="T26B1334" u="1"/>
        <s v="0030002026" u="1"/>
        <s v="0030012026" u="1"/>
        <s v="0219402025" u="1"/>
        <s v="T25M0008" u="1"/>
        <s v="T26A1782" u="1"/>
        <s v="T26A1794" u="1"/>
        <s v="T26A1690" u="1"/>
        <s v="T26A0316" u="1"/>
        <s v="T26A0317" u="1"/>
        <s v="T26A0318" u="1"/>
        <s v="T26B1438" u="1"/>
        <s v="T26B1439" u="1"/>
        <s v="T26B0114" u="1"/>
        <s v="T26A1218" u="1"/>
        <s v="T26B1378" u="1"/>
        <s v="T26B1379" u="1"/>
        <s v="T26B1380" u="1"/>
        <s v="T26B0561" u="1"/>
        <s v="T26B0591" u="1"/>
        <s v="T26B0063" u="1"/>
        <s v="T26B0662" u="1"/>
        <s v="T26B0663" u="1"/>
        <s v="T26B0297" u="1"/>
        <s v="T26B0482" u="1"/>
        <s v="T26A1619" u="1"/>
        <s v="T26B1386" u="1"/>
        <s v="T26B1387" u="1"/>
        <s v="T26B1388" u="1"/>
        <s v="T26B1389" u="1"/>
        <s v="T26B1452" u="1"/>
        <s v="T26B0009" u="1"/>
        <s v="T26B0010" u="1"/>
        <s v="T26B1054" u="1"/>
        <s v="T25L1828" u="1"/>
        <s v="T25L1939" u="1"/>
        <s v="T25L1984" u="1"/>
        <s v="T25E1916" u="1"/>
        <s v="T25G1755" u="1"/>
        <s v="T25J0660" u="1"/>
        <s v="T26B1055" u="1"/>
        <s v="T26A0956" u="1"/>
        <s v="T26B0017" u="1"/>
        <s v="T26A1052" u="1"/>
        <s v="T26B0563" u="1"/>
        <s v="T26B0572" u="1"/>
        <s v="T26B0586" u="1"/>
        <s v="T26B0495" u="1"/>
        <s v="T26B1065" u="1"/>
        <s v="T25H0346" u="1"/>
        <s v="T25M0744" u="1"/>
        <s v="T26B0140" u="1"/>
        <s v="T26B0300" u="1"/>
        <s v="T26B0042" u="1"/>
        <s v="T26B1066" u="1"/>
        <s v="T26B1067" u="1"/>
        <s v="T26A0634" u="1"/>
        <s v="T26B0894" u="1"/>
        <s v="T26B0044" u="1"/>
        <s v="T26B0360" u="1"/>
        <s v="T26B0298" u="1"/>
        <s v="T26A1868" u="1"/>
        <s v="T26B0055" u="1"/>
        <s v="T26B0234" u="1"/>
        <s v="T26B1084" u="1"/>
        <s v="T26B0527" u="1"/>
        <s v="T25M0732" u="1"/>
        <s v="T26B1416" u="1"/>
        <s v="T26B1417" u="1"/>
        <s v="T26B1418" u="1"/>
        <s v="T26B1419" u="1"/>
        <s v="T26B0293" u="1"/>
        <s v="T26B0294" u="1"/>
        <s v="T26A0402" u="1"/>
        <s v="T26A1793" u="1"/>
        <s v="T26A1832" u="1"/>
        <s v="T26A1007" u="1"/>
        <s v="T26B0823" u="1"/>
        <s v="T26B0824" u="1"/>
        <s v="T26B1335" u="1"/>
        <s v="5289C1" u="1"/>
        <s v="5287C1" u="1"/>
        <s v="5316C1" u="1"/>
        <s v="T26B1290" u="1"/>
        <s v="T26B1271" u="1"/>
        <s v="T26A1291" u="1"/>
        <s v="T26A1355" u="1"/>
        <s v="T26B1437" u="1"/>
        <s v="T26A1168" u="1"/>
        <s v="T26A0864" u="1"/>
        <s v="T26A0861" u="1"/>
        <s v="T26A0862" u="1"/>
        <s v="T26B0240" u="1"/>
        <s v="T26B0115" u="1"/>
        <s v="T26A1070" u="1"/>
        <s v="T26B1241" u="1"/>
        <s v="T26B0468" u="1"/>
        <s v="T26B0111" u="1"/>
        <s v="T26B0309" u="1"/>
        <s v="T26B0480" u="1"/>
        <s v="T26B0481" u="1"/>
        <s v="T26A1526" u="1"/>
        <s v="T26B1384" u="1"/>
        <s v="T26B1385" u="1"/>
        <s v="T26B1451" u="1"/>
        <s v="T25M1013" u="1"/>
        <s v="T26B0402" u="1"/>
        <s v="T26A1683" u="1"/>
        <s v="T26A1789" u="1"/>
        <s v="T26B0337" u="1"/>
        <s v="T26A1001" u="1"/>
        <s v="T26A0804" u="1"/>
        <s v="T26A0805" u="1"/>
        <s v="T26B0015" u="1"/>
        <s v="T26B0246" u="1"/>
        <s v="T26A0913" u="1"/>
        <s v="T26A0914" u="1"/>
        <s v="T26A0915" u="1"/>
        <s v="T26A0916" u="1"/>
        <s v="T26A0917" u="1"/>
        <s v="T26A0918" u="1"/>
        <s v="T26A0919" u="1"/>
        <s v="T26B0689" u="1"/>
        <s v="T26B0690" u="1"/>
        <s v="T26B0691" u="1"/>
        <s v="T26B0892" u="1"/>
        <s v="T26B0893" u="1"/>
        <s v="T26B1414" u="1"/>
        <s v="T26B1415" u="1"/>
        <s v="T26A0428" u="1"/>
        <s v="T26B1309" u="1"/>
        <s v="T26B1326" u="1"/>
        <s v="T26A1806" u="1"/>
        <s v="T26A1005" u="1"/>
        <s v="T26B1289" u="1"/>
        <s v="T26B1269" u="1"/>
        <s v="T26B1270" u="1"/>
        <s v="T26A1627" u="1"/>
        <s v="T25M0695" u="1"/>
        <s v="T25M0746" u="1"/>
        <s v="T25L1995" u="1"/>
        <s v="T26A1674" u="1"/>
        <s v="T26A1781" u="1"/>
        <s v="T26A1289" u="1"/>
        <s v="T26A1290" u="1"/>
        <s v="T26A1642" u="1"/>
        <s v="T26A1643" u="1"/>
        <s v="T26A0835" u="1"/>
        <s v="T26A0859" u="1"/>
        <s v="T26A0834" u="1"/>
        <s v="T26A0858" u="1"/>
        <s v="T26A0855" u="1"/>
        <s v="T26A0856" u="1"/>
        <s v="T26B0217" u="1"/>
        <s v="T26B0166" u="1"/>
        <s v="T26B0112" u="1"/>
        <s v="T26B0113" u="1"/>
        <s v="T26B0116" u="1"/>
        <s v="T26A0656" u="1"/>
        <s v="T26B1375" u="1"/>
        <s v="T26B1376" u="1"/>
        <s v="T26B1377" u="1"/>
        <s v="T26A1076" u="1"/>
        <s v="T26B0406" u="1"/>
        <s v="T26B0306" u="1"/>
        <s v="T26A0637" u="1"/>
        <s v="T26A0636" u="1"/>
        <s v="T26B0479" u="1"/>
        <s v="T26A1523" u="1"/>
        <s v="T26A1524" u="1"/>
        <s v="T26A1525" u="1"/>
        <s v="T26B0895" u="1"/>
        <s v="T26B1449" u="1"/>
        <s v="T26B1450" u="1"/>
        <s v="T26A0799" u="1"/>
        <s v="T26B0578" u="1"/>
        <s v="T26B0877" u="1"/>
        <s v="T26B0338" u="1"/>
        <s v="T26A1000" u="1"/>
        <s v="T25L1630" u="1"/>
        <s v="T26A0954" u="1"/>
        <s v="T26A0806" u="1"/>
        <s v="T26A0678" u="1"/>
        <s v="T26A0874" u="1"/>
        <s v="T26B0498" u="1"/>
        <s v="T26B1064" u="1"/>
        <s v="T25M0678" u="1"/>
        <s v="T26A1157" u="1"/>
        <s v="T26A1158" u="1"/>
        <s v="T26A1160" u="1"/>
        <s v="T26B0141" u="1"/>
        <s v="T26B0927" u="1"/>
        <s v="T26A0920" u="1"/>
        <s v="T26B0301" u="1"/>
        <s v="T25J0469R" u="1"/>
        <s v="T25M0686" u="1"/>
        <s v="T25M0829" u="1"/>
        <s v="T26A0282" u="1"/>
        <s v="T26A0283" u="1"/>
        <s v="T26B1360" u="1"/>
        <s v="T26B1361" u="1"/>
        <s v="T26B1362" u="1"/>
        <s v="T26B1363" u="1"/>
        <s v="T26B0891" u="1"/>
        <s v="T26B0273" u="1"/>
        <s v="T26A0576" u="1"/>
        <s v="T26B0082" u="1"/>
        <s v="T26B0008" u="1"/>
        <s v="T25M0067" u="1"/>
        <s v="T26B1078" u="1"/>
        <s v="T26B1079" u="1"/>
        <s v="T26B0305" u="1"/>
        <s v="T26B0330" u="1"/>
        <s v="T26B0331" u="1"/>
        <s v="T26B0332" u="1"/>
        <s v="T26B0333" u="1"/>
        <s v="T26B0334" u="1"/>
        <s v="T26B0335" u="1"/>
        <s v="T26B0517" u="1"/>
        <s v="T26B0519" u="1"/>
        <s v="T26B0520" u="1"/>
        <s v="T26B0521" u="1"/>
        <s v="T26A1611" u="1"/>
        <s v="T26A1612" u="1"/>
        <s v="T26A1613" u="1"/>
        <s v="T26A0277" u="1"/>
        <s v="T26A0299" u="1"/>
        <s v="T26A0354" u="1"/>
        <s v="T26A1626" u="1"/>
        <s v="T25D1190" u="1"/>
        <s v="T26A0851" u="1"/>
        <s v="T26B1374" u="1"/>
        <s v="T26A1843" u="1"/>
        <s v="T26A1521" u="1"/>
        <s v="T26A0800" u="1"/>
        <s v="T26B0469" u="1"/>
        <s v="T26B0540" u="1"/>
        <s v="0030122026" u="1"/>
        <s v="0030172026" u="1"/>
        <s v="0030112026" u="1"/>
        <s v="T26A0953" u="1"/>
        <s v="0030192026" u="1"/>
        <s v="0030212026" u="1"/>
        <s v="T26A0798" u="1"/>
        <s v="T25L0776" u="1"/>
        <s v="T25L0820" u="1"/>
        <s v="T26B0307" u="1"/>
        <s v="0030232026" u="1"/>
        <s v="T26B1357" u="1"/>
        <s v="T26B1359" u="1"/>
        <s v="T26A0475R" u="1"/>
        <s v="T26B1470" u="1"/>
        <s v="T26B0514" u="1"/>
        <s v="T26A0602" u="1"/>
        <s v="T25M2370" u="1"/>
        <s v="T25M2420" u="1"/>
        <s v="T26A0032" u="1"/>
        <s v="T26A0157" u="1"/>
        <s v="T26A0205" u="1"/>
        <s v="T25K2279" u="1"/>
        <s v="T25L0017" u="1"/>
        <s v="T26A1687" u="1"/>
        <s v="0032022026" u="1"/>
        <s v="0032032026" u="1"/>
        <s v="60243U" u="1"/>
        <s v="T25L0600" u="1"/>
        <s v="T25M2316" u="1"/>
        <s v="T25M2322" u="1"/>
        <s v="T26A1625" u="1"/>
        <s v="T25D0938" u="1"/>
        <s v="T25L1411" u="1"/>
        <s v="T26A1673" u="1"/>
        <s v="T26A1242" u="1"/>
        <s v="T26A1285" u="1"/>
        <s v="T26A1286" u="1"/>
        <s v="T26A1245" u="1"/>
        <s v="T26B0070" u="1"/>
        <s v="T26B0096" u="1"/>
        <s v="T26B0029" u="1"/>
      </sharedItems>
    </cacheField>
    <cacheField name="UM básica" numFmtId="0">
      <sharedItems containsBlank="1"/>
    </cacheField>
    <cacheField name="Utilização livre" numFmtId="0">
      <sharedItems containsString="0" containsBlank="1" containsNumber="1" minValue="0" maxValue="354816"/>
    </cacheField>
    <cacheField name="Estoque em trânsito" numFmtId="0">
      <sharedItems containsString="0" containsBlank="1" containsNumber="1" containsInteger="1" minValue="0" maxValue="0"/>
    </cacheField>
    <cacheField name="Em ctrl.qualidade" numFmtId="0">
      <sharedItems containsString="0" containsBlank="1" containsNumber="1" containsInteger="1" minValue="0" maxValue="27470"/>
    </cacheField>
    <cacheField name="Estq.não disponível" numFmtId="0">
      <sharedItems containsString="0" containsBlank="1" containsNumber="1" minValue="0" maxValue="1208"/>
    </cacheField>
    <cacheField name="Bloqueado" numFmtId="0">
      <sharedItems containsString="0" containsBlank="1" containsNumber="1" minValue="0" maxValue="36600"/>
    </cacheField>
    <cacheField name="Trânsito e TE" numFmtId="0">
      <sharedItems containsString="0" containsBlank="1" containsNumber="1" containsInteger="1" minValue="0" maxValue="0"/>
    </cacheField>
    <cacheField name="Nº material antigo" numFmtId="0">
      <sharedItems containsBlank="1"/>
    </cacheField>
    <cacheField name="Devoluções" numFmtId="0">
      <sharedItems containsString="0" containsBlank="1" containsNumber="1" containsInteger="1" minValue="0" maxValue="0"/>
    </cacheField>
    <cacheField name="Data do vencimento" numFmtId="0">
      <sharedItems containsNonDate="0" containsDate="1" containsString="0" containsBlank="1" minDate="2025-07-04T00:00:00" maxDate="2035-12-05T00:00:00"/>
    </cacheField>
    <cacheField name="SOMA" numFmtId="169">
      <sharedItems containsString="0" containsBlank="1" containsNumber="1" minValue="0" maxValue="3548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15">
  <r>
    <s v="15476-3"/>
    <s v="6005"/>
    <s v="2005"/>
    <s v="PAIXAO DEO LOCAO IRRES FLOR LIS 24X200ML"/>
    <x v="0"/>
    <s v="CX"/>
    <n v="91"/>
    <n v="0"/>
    <n v="0"/>
    <n v="0"/>
    <n v="0"/>
    <n v="0"/>
    <s v="15476-0"/>
    <n v="0"/>
    <d v="2029-05-26T00:00:00"/>
    <n v="91"/>
  </r>
  <r>
    <s v="17111-6"/>
    <s v="6005"/>
    <s v="1000"/>
    <s v="MONANGE DES ANTI HIDR INTEN 12X90G NVF"/>
    <x v="1"/>
    <s v="CX"/>
    <n v="0"/>
    <n v="0"/>
    <n v="0"/>
    <n v="0"/>
    <n v="235"/>
    <n v="0"/>
    <s v="17111-5"/>
    <n v="0"/>
    <d v="2026-11-04T00:00:00"/>
    <n v="0"/>
  </r>
  <r>
    <s v="20257-3"/>
    <s v="6005"/>
    <s v="2009"/>
    <s v="MONANGE DES ANTI INVISIVEL 12X89G NVF"/>
    <x v="2"/>
    <s v="CX"/>
    <n v="1286"/>
    <n v="0"/>
    <n v="0"/>
    <n v="0"/>
    <n v="0"/>
    <n v="0"/>
    <s v="20257-2"/>
    <n v="0"/>
    <d v="2029-04-09T00:00:00"/>
    <n v="1286"/>
  </r>
  <r>
    <s v="24043-3"/>
    <s v="6005"/>
    <s v="2005"/>
    <s v="MONANGE SH REPARACAO BIOCOLAG 12X325ML"/>
    <x v="3"/>
    <s v="CX"/>
    <n v="140"/>
    <n v="0"/>
    <n v="0"/>
    <n v="0"/>
    <n v="0"/>
    <n v="0"/>
    <s v="24043-2"/>
    <n v="0"/>
    <d v="2029-05-27T00:00:00"/>
    <n v="140"/>
  </r>
  <r>
    <s v="26029-1"/>
    <s v="6005"/>
    <s v="2005"/>
    <s v="MONANGE SAB CFI LIQ REF FL LAV06X400MLPR"/>
    <x v="4"/>
    <s v="CX"/>
    <n v="234"/>
    <n v="0"/>
    <n v="0"/>
    <n v="0"/>
    <n v="0"/>
    <n v="0"/>
    <s v="26029-0"/>
    <n v="0"/>
    <d v="2029-06-09T00:00:00"/>
    <n v="234"/>
  </r>
  <r>
    <s v="26288-0"/>
    <s v="6005"/>
    <s v="2005"/>
    <s v="BOZZANO SHAMPOO ANTICASPA 12X200ML"/>
    <x v="5"/>
    <s v="CX"/>
    <n v="196"/>
    <n v="0"/>
    <n v="0"/>
    <n v="0"/>
    <n v="0"/>
    <n v="0"/>
    <s v=""/>
    <n v="0"/>
    <d v="2029-06-09T00:00:00"/>
    <n v="196"/>
  </r>
  <r>
    <s v="26687-0"/>
    <s v="6005"/>
    <s v="2009"/>
    <s v="CHLOE ROSE NATU 100ML V2"/>
    <x v="6"/>
    <s v="UN"/>
    <n v="0"/>
    <n v="0"/>
    <n v="0"/>
    <n v="0"/>
    <n v="95"/>
    <n v="0"/>
    <s v="99350133820"/>
    <n v="0"/>
    <d v="2029-11-19T00:00:00"/>
    <n v="0"/>
  </r>
  <r>
    <s v="26832-0"/>
    <s v="6005"/>
    <s v="2005"/>
    <s v="COLOR BRILLIANCE CONDICIONADOR 1000ML MC"/>
    <x v="7"/>
    <s v="UN"/>
    <n v="862"/>
    <n v="0"/>
    <n v="0"/>
    <n v="0"/>
    <n v="0"/>
    <n v="0"/>
    <s v="24577-0"/>
    <n v="0"/>
    <d v="2029-06-02T00:00:00"/>
    <n v="862"/>
  </r>
  <r>
    <s v="26838-0"/>
    <s v="6005"/>
    <s v="2005"/>
    <s v="NUTRI ENRICH CONDICIONADOR 1000ML MC"/>
    <x v="8"/>
    <s v="UN"/>
    <n v="552"/>
    <n v="0"/>
    <n v="0"/>
    <n v="0"/>
    <n v="0"/>
    <n v="0"/>
    <s v="24582-0"/>
    <n v="0"/>
    <d v="2029-06-08T00:00:00"/>
    <n v="552"/>
  </r>
  <r>
    <s v="27123-0"/>
    <s v="6005"/>
    <s v="1000"/>
    <s v="BLONDOR MULTI BLONDE 400G NV"/>
    <x v="9"/>
    <s v="UN"/>
    <n v="204"/>
    <n v="0"/>
    <n v="0"/>
    <n v="0"/>
    <n v="0"/>
    <n v="0"/>
    <s v="20450-0"/>
    <n v="0"/>
    <d v="2029-05-25T00:00:00"/>
    <n v="204"/>
  </r>
  <r>
    <s v="27382-0"/>
    <s v="6005"/>
    <s v="1000"/>
    <s v="RISQUE ESM MET A VEZ DA PENELOPE 8ML CL"/>
    <x v="10"/>
    <s v="UN"/>
    <n v="0"/>
    <n v="0"/>
    <n v="0"/>
    <n v="0"/>
    <n v="126"/>
    <n v="0"/>
    <s v=""/>
    <n v="0"/>
    <d v="2027-05-17T00:00:00"/>
    <n v="0"/>
  </r>
  <r>
    <s v="27745-0"/>
    <s v="6005"/>
    <s v="1000"/>
    <s v="RISQUE ESM CREM OI, SUMIDA CL 8ML"/>
    <x v="11"/>
    <s v="UN"/>
    <n v="0"/>
    <n v="0"/>
    <n v="0"/>
    <n v="0"/>
    <n v="12960"/>
    <n v="0"/>
    <s v=""/>
    <n v="0"/>
    <d v="2028-09-02T00:00:00"/>
    <n v="0"/>
  </r>
  <r>
    <s v="28323-0"/>
    <s v="6005"/>
    <s v="1000"/>
    <s v="SALLY H ID CAP POWERSLIDE"/>
    <x v="12"/>
    <s v="UN"/>
    <n v="41472"/>
    <n v="0"/>
    <n v="0"/>
    <n v="0"/>
    <n v="0"/>
    <n v="0"/>
    <s v="99260075886"/>
    <n v="0"/>
    <d v="2028-10-27T00:00:00"/>
    <n v="41472"/>
  </r>
  <r>
    <s v="29291-0"/>
    <s v="6005"/>
    <s v="1000"/>
    <s v="RISQUE ESM EF ONCA QUE HABI EM MIM 8MLCL"/>
    <x v="13"/>
    <s v="UN"/>
    <n v="0"/>
    <n v="0"/>
    <n v="0"/>
    <n v="0"/>
    <n v="6756"/>
    <n v="0"/>
    <s v=""/>
    <n v="0"/>
    <d v="2028-01-14T00:00:00"/>
    <n v="0"/>
  </r>
  <r>
    <s v="29542-0"/>
    <s v="6005"/>
    <s v="1000"/>
    <s v="RISQUE ESM DGEL CREM MOCACCINO 9 5 ML"/>
    <x v="14"/>
    <s v="UN"/>
    <n v="0"/>
    <n v="0"/>
    <n v="0"/>
    <n v="0"/>
    <n v="726"/>
    <n v="0"/>
    <s v=""/>
    <n v="0"/>
    <d v="2028-06-27T00:00:00"/>
    <n v="0"/>
  </r>
  <r>
    <s v="29543-0"/>
    <s v="6005"/>
    <s v="1000"/>
    <s v="RISQUE ESM DGEL CREM MACARON AMO 9 5 ML"/>
    <x v="14"/>
    <s v="UN"/>
    <n v="0"/>
    <n v="0"/>
    <n v="0"/>
    <n v="0"/>
    <n v="210"/>
    <n v="0"/>
    <s v=""/>
    <n v="0"/>
    <d v="2028-06-27T00:00:00"/>
    <n v="0"/>
  </r>
  <r>
    <s v="29544-0"/>
    <s v="6005"/>
    <s v="1000"/>
    <s v="RISQUE ESM DGEL CREM NTE ESTRELADA 9 5ML"/>
    <x v="14"/>
    <s v="UN"/>
    <n v="0"/>
    <n v="0"/>
    <n v="0"/>
    <n v="0"/>
    <n v="1008"/>
    <n v="0"/>
    <s v=""/>
    <n v="0"/>
    <d v="2028-06-27T00:00:00"/>
    <n v="0"/>
  </r>
  <r>
    <s v="29545-0"/>
    <s v="6005"/>
    <s v="1000"/>
    <s v="RISQUE ESM DGEL CREM SMTH PESSEGO 9 5ML"/>
    <x v="14"/>
    <s v="UN"/>
    <n v="0"/>
    <n v="0"/>
    <n v="0"/>
    <n v="0"/>
    <n v="1050"/>
    <n v="0"/>
    <s v=""/>
    <n v="0"/>
    <d v="2028-06-27T00:00:00"/>
    <n v="0"/>
  </r>
  <r>
    <s v="29546-0"/>
    <s v="6005"/>
    <s v="1000"/>
    <s v="RISQUE ESM DGEL MET COSTELA D ADAO 9 5ML"/>
    <x v="14"/>
    <s v="UN"/>
    <n v="0"/>
    <n v="0"/>
    <n v="0"/>
    <n v="0"/>
    <n v="144"/>
    <n v="0"/>
    <s v=""/>
    <n v="0"/>
    <d v="2028-06-27T00:00:00"/>
    <n v="0"/>
  </r>
  <r>
    <s v="29877-0"/>
    <s v="6005"/>
    <s v="2005"/>
    <s v="PAIXAO DEO LOCAO RS IMPER 24X200ML"/>
    <x v="15"/>
    <s v="CX"/>
    <n v="431"/>
    <n v="0"/>
    <n v="0"/>
    <n v="0"/>
    <n v="0"/>
    <n v="0"/>
    <s v=""/>
    <n v="0"/>
    <d v="2029-05-14T00:00:00"/>
    <n v="431"/>
  </r>
  <r>
    <s v="29877-0"/>
    <s v="6005"/>
    <s v="2005"/>
    <s v="PAIXAO DEO LOCAO RS IMPER 24X200ML"/>
    <x v="3"/>
    <s v="CX"/>
    <n v="16"/>
    <n v="0"/>
    <n v="0"/>
    <n v="0"/>
    <n v="0"/>
    <n v="0"/>
    <s v=""/>
    <n v="0"/>
    <d v="2029-05-27T00:00:00"/>
    <n v="16"/>
  </r>
  <r>
    <s v="29948-0"/>
    <s v="6005"/>
    <s v="2009"/>
    <s v="CK SILKY COCONUT BODY MIST 236ML TST"/>
    <x v="16"/>
    <s v="UN"/>
    <n v="110"/>
    <n v="0"/>
    <n v="0"/>
    <n v="0"/>
    <n v="0"/>
    <n v="0"/>
    <s v="99350249361"/>
    <n v="0"/>
    <d v="2029-11-05T00:00:00"/>
    <n v="110"/>
  </r>
  <r>
    <s v="29950-0"/>
    <s v="6005"/>
    <s v="2009"/>
    <s v="CK SHEER PEACH BODY MIST 236ML TST"/>
    <x v="17"/>
    <s v="UN"/>
    <n v="47"/>
    <n v="0"/>
    <n v="0"/>
    <n v="0"/>
    <n v="0"/>
    <n v="0"/>
    <s v="99350249369"/>
    <n v="0"/>
    <d v="2029-07-02T00:00:00"/>
    <n v="47"/>
  </r>
  <r>
    <s v="300006"/>
    <s v="6005"/>
    <s v="2005"/>
    <s v="SA SOL ALCOOLICA BENJOIN 5%"/>
    <x v="18"/>
    <s v="KG"/>
    <n v="18.350000000000001"/>
    <n v="0"/>
    <n v="0"/>
    <n v="0"/>
    <n v="0"/>
    <n v="0"/>
    <s v="111827"/>
    <n v="0"/>
    <d v="2027-02-19T00:00:00"/>
    <n v="18.350000000000001"/>
  </r>
  <r>
    <s v="300006"/>
    <s v="6005"/>
    <s v="2005"/>
    <s v="SA SOL ALCOOLICA BENJOIN 5%"/>
    <x v="19"/>
    <s v="KG"/>
    <n v="250"/>
    <n v="0"/>
    <n v="0"/>
    <n v="0"/>
    <n v="0"/>
    <n v="0"/>
    <s v="111827"/>
    <n v="0"/>
    <d v="2027-05-18T00:00:00"/>
    <n v="250"/>
  </r>
  <r>
    <s v="30121-0"/>
    <s v="6005"/>
    <s v="1000"/>
    <s v="BBY PAPEL DECORATIVO"/>
    <x v="20"/>
    <s v="UN"/>
    <n v="50"/>
    <n v="0"/>
    <n v="0"/>
    <n v="0"/>
    <n v="0"/>
    <n v="0"/>
    <s v="99350248112"/>
    <n v="0"/>
    <d v="2025-10-15T00:00:00"/>
    <n v="50"/>
  </r>
  <r>
    <s v="30492-0"/>
    <s v="6005"/>
    <s v="1000"/>
    <s v="CK ONE NIGHT ESSENCE DISPLAY"/>
    <x v="21"/>
    <s v="UN"/>
    <n v="15"/>
    <n v="0"/>
    <n v="0"/>
    <n v="0"/>
    <n v="0"/>
    <n v="0"/>
    <s v="99350264772"/>
    <n v="0"/>
    <d v="2035-12-04T00:00:00"/>
    <n v="15"/>
  </r>
  <r>
    <s v="407956"/>
    <s v="6005"/>
    <s v="2005"/>
    <s v="SA SOLUCAO ACIDO MALICO 10%"/>
    <x v="22"/>
    <s v="KG"/>
    <n v="0"/>
    <n v="0"/>
    <n v="0"/>
    <n v="0.627"/>
    <n v="0"/>
    <n v="0"/>
    <s v="200000051"/>
    <n v="0"/>
    <d v="2026-06-15T00:00:00"/>
    <n v="0"/>
  </r>
  <r>
    <s v="408094"/>
    <s v="6005"/>
    <s v="2005"/>
    <s v="SA AGUA OXIG BIOCOLOR 12 VOL"/>
    <x v="23"/>
    <s v="KG"/>
    <n v="181.36"/>
    <n v="0"/>
    <n v="0"/>
    <n v="0"/>
    <n v="0"/>
    <n v="0"/>
    <s v="107067200"/>
    <n v="0"/>
    <d v="2026-08-22T00:00:00"/>
    <n v="181.36"/>
  </r>
  <r>
    <s v="408130"/>
    <s v="6005"/>
    <s v="2005"/>
    <s v="SA EMULSAO REV BIOCOLOR COLR CR 30VOL"/>
    <x v="24"/>
    <s v="KG"/>
    <n v="148.56899999999999"/>
    <n v="0"/>
    <n v="0"/>
    <n v="0"/>
    <n v="0"/>
    <n v="0"/>
    <s v="107019300"/>
    <n v="0"/>
    <d v="2026-09-08T00:00:00"/>
    <n v="148.56899999999999"/>
  </r>
  <r>
    <s v="408130"/>
    <s v="6005"/>
    <s v="2005"/>
    <s v="SA EMULSAO REV BIOCOLOR COLR CR 30VOL"/>
    <x v="25"/>
    <s v="KG"/>
    <n v="2500"/>
    <n v="0"/>
    <n v="0"/>
    <n v="0"/>
    <n v="0"/>
    <n v="0"/>
    <s v="107019300"/>
    <n v="0"/>
    <d v="2026-09-09T00:00:00"/>
    <n v="2500"/>
  </r>
  <r>
    <s v="408130"/>
    <s v="6005"/>
    <s v="2005"/>
    <s v="SA EMULSAO REV BIOCOLOR COLR CR 30VOL"/>
    <x v="26"/>
    <s v="KG"/>
    <n v="2482"/>
    <n v="0"/>
    <n v="0"/>
    <n v="0"/>
    <n v="0"/>
    <n v="0"/>
    <s v="107019300"/>
    <n v="0"/>
    <d v="2026-09-10T00:00:00"/>
    <n v="2482"/>
  </r>
  <r>
    <s v="408130"/>
    <s v="6005"/>
    <s v="2005"/>
    <s v="SA EMULSAO REV BIOCOLOR COLR CR 30VOL"/>
    <x v="27"/>
    <s v="KG"/>
    <n v="0"/>
    <n v="0"/>
    <n v="2465"/>
    <n v="0"/>
    <n v="0"/>
    <n v="0"/>
    <s v="107019300"/>
    <n v="0"/>
    <d v="2026-08-20T00:00:00"/>
    <n v="2465"/>
  </r>
  <r>
    <s v="421093"/>
    <s v="6005"/>
    <s v="1000"/>
    <s v="SA BIOCOLOR AGUA OXIG 45ML FR NF"/>
    <x v="28"/>
    <s v="UN"/>
    <n v="32793"/>
    <n v="0"/>
    <n v="0"/>
    <n v="0"/>
    <n v="0"/>
    <n v="0"/>
    <s v="421093"/>
    <n v="0"/>
    <d v="2029-04-01T00:00:00"/>
    <n v="32793"/>
  </r>
  <r>
    <s v="421093"/>
    <s v="6005"/>
    <s v="1000"/>
    <s v="SA BIOCOLOR AGUA OXIG 45ML FR NF"/>
    <x v="29"/>
    <s v="UN"/>
    <n v="51792"/>
    <n v="0"/>
    <n v="0"/>
    <n v="0"/>
    <n v="0"/>
    <n v="0"/>
    <s v="421093"/>
    <n v="0"/>
    <d v="2029-05-23T00:00:00"/>
    <n v="51792"/>
  </r>
  <r>
    <s v="426837"/>
    <s v="6005"/>
    <s v="2005"/>
    <s v="SA C&amp;B OLEO BRONZEADOR FPS6"/>
    <x v="30"/>
    <s v="KG"/>
    <n v="229.9"/>
    <n v="0"/>
    <n v="0"/>
    <n v="0"/>
    <n v="0"/>
    <n v="0"/>
    <s v="426837"/>
    <n v="0"/>
    <d v="2026-06-23T00:00:00"/>
    <n v="229.9"/>
  </r>
  <r>
    <s v="431772"/>
    <s v="6005"/>
    <s v="2005"/>
    <s v="SA TPA BIOCOLOR/FLUIDGEL COLOR 38G"/>
    <x v="31"/>
    <s v="UN"/>
    <n v="38593"/>
    <n v="0"/>
    <n v="0"/>
    <n v="0"/>
    <n v="0"/>
    <n v="0"/>
    <s v="431772"/>
    <n v="0"/>
    <d v="2028-04-18T00:00:00"/>
    <n v="38593"/>
  </r>
  <r>
    <s v="431772"/>
    <s v="6005"/>
    <s v="2005"/>
    <s v="SA TPA BIOCOLOR/FLUIDGEL COLOR 38G"/>
    <x v="32"/>
    <s v="UN"/>
    <n v="75000"/>
    <n v="0"/>
    <n v="0"/>
    <n v="0"/>
    <n v="0"/>
    <n v="0"/>
    <s v="431772"/>
    <n v="0"/>
    <d v="2028-04-18T00:00:00"/>
    <n v="75000"/>
  </r>
  <r>
    <s v="431810"/>
    <s v="6005"/>
    <s v="1000"/>
    <s v="SA PT BOZZANO GEL FIXADOR 300G"/>
    <x v="33"/>
    <s v="UN"/>
    <n v="15288"/>
    <n v="0"/>
    <n v="0"/>
    <n v="0"/>
    <n v="0"/>
    <n v="0"/>
    <s v="431810"/>
    <n v="0"/>
    <d v="2027-12-12T00:00:00"/>
    <n v="15288"/>
  </r>
  <r>
    <s v="431811"/>
    <s v="6005"/>
    <s v="1000"/>
    <s v="SA TPA BOZZANO GEL FIXADOR 300G"/>
    <x v="34"/>
    <s v="UN"/>
    <n v="33696"/>
    <n v="0"/>
    <n v="0"/>
    <n v="0"/>
    <n v="0"/>
    <n v="0"/>
    <s v="431811"/>
    <n v="0"/>
    <d v="2028-04-08T00:00:00"/>
    <n v="33696"/>
  </r>
  <r>
    <s v="431811"/>
    <s v="6005"/>
    <s v="1000"/>
    <s v="SA TPA BOZZANO GEL FIXADOR 300G"/>
    <x v="35"/>
    <s v="UN"/>
    <n v="18720"/>
    <n v="0"/>
    <n v="0"/>
    <n v="0"/>
    <n v="0"/>
    <n v="0"/>
    <s v="431811"/>
    <n v="0"/>
    <d v="2028-04-09T00:00:00"/>
    <n v="18720"/>
  </r>
  <r>
    <s v="432408"/>
    <s v="6005"/>
    <s v="1000"/>
    <s v="SA FR PAIXAO OLEO IRRESISTIVEL 200ML"/>
    <x v="36"/>
    <s v="UN"/>
    <n v="8989"/>
    <n v="0"/>
    <n v="0"/>
    <n v="0"/>
    <n v="0"/>
    <n v="0"/>
    <s v="432408"/>
    <n v="0"/>
    <d v="2028-03-17T00:00:00"/>
    <n v="8989"/>
  </r>
  <r>
    <s v="432408"/>
    <s v="6005"/>
    <s v="1000"/>
    <s v="SA FR PAIXAO OLEO IRRESISTIVEL 200ML"/>
    <x v="37"/>
    <s v="UN"/>
    <n v="30240"/>
    <n v="0"/>
    <n v="0"/>
    <n v="0"/>
    <n v="0"/>
    <n v="0"/>
    <s v="432408"/>
    <n v="0"/>
    <d v="2028-05-09T00:00:00"/>
    <n v="30240"/>
  </r>
  <r>
    <s v="432408"/>
    <s v="6005"/>
    <s v="1000"/>
    <s v="SA FR PAIXAO OLEO IRRESISTIVEL 200ML"/>
    <x v="38"/>
    <s v="UN"/>
    <n v="17640"/>
    <n v="0"/>
    <n v="0"/>
    <n v="0"/>
    <n v="0"/>
    <n v="0"/>
    <s v="432408"/>
    <n v="0"/>
    <d v="2028-05-11T00:00:00"/>
    <n v="17640"/>
  </r>
  <r>
    <s v="432408"/>
    <s v="6005"/>
    <s v="1000"/>
    <s v="SA FR PAIXAO OLEO IRRESISTIVEL 200ML"/>
    <x v="39"/>
    <s v="UN"/>
    <n v="30240"/>
    <n v="0"/>
    <n v="0"/>
    <n v="0"/>
    <n v="0"/>
    <n v="0"/>
    <s v="432408"/>
    <n v="0"/>
    <d v="2028-05-12T00:00:00"/>
    <n v="30240"/>
  </r>
  <r>
    <s v="432408"/>
    <s v="6005"/>
    <s v="1000"/>
    <s v="SA FR PAIXAO OLEO IRRESISTIVEL 200ML"/>
    <x v="40"/>
    <s v="UN"/>
    <n v="12600"/>
    <n v="0"/>
    <n v="0"/>
    <n v="0"/>
    <n v="0"/>
    <n v="0"/>
    <s v="432408"/>
    <n v="0"/>
    <d v="2028-05-13T00:00:00"/>
    <n v="12600"/>
  </r>
  <r>
    <s v="432408"/>
    <s v="6005"/>
    <s v="1000"/>
    <s v="SA FR PAIXAO OLEO IRRESISTIVEL 200ML"/>
    <x v="41"/>
    <s v="UN"/>
    <n v="12600"/>
    <n v="0"/>
    <n v="0"/>
    <n v="0"/>
    <n v="0"/>
    <n v="0"/>
    <s v="432408"/>
    <n v="0"/>
    <d v="2028-05-13T00:00:00"/>
    <n v="12600"/>
  </r>
  <r>
    <s v="432408"/>
    <s v="6005"/>
    <s v="1000"/>
    <s v="SA FR PAIXAO OLEO IRRESISTIVEL 200ML"/>
    <x v="42"/>
    <s v="UN"/>
    <n v="30240"/>
    <n v="0"/>
    <n v="0"/>
    <n v="0"/>
    <n v="0"/>
    <n v="0"/>
    <s v="432408"/>
    <n v="0"/>
    <d v="2028-05-23T00:00:00"/>
    <n v="30240"/>
  </r>
  <r>
    <s v="432408"/>
    <s v="6005"/>
    <s v="1000"/>
    <s v="SA FR PAIXAO OLEO IRRESISTIVEL 200ML"/>
    <x v="43"/>
    <s v="UN"/>
    <n v="30240"/>
    <n v="0"/>
    <n v="0"/>
    <n v="0"/>
    <n v="0"/>
    <n v="0"/>
    <s v="432408"/>
    <n v="0"/>
    <d v="2028-05-25T00:00:00"/>
    <n v="30240"/>
  </r>
  <r>
    <s v="432408"/>
    <s v="6005"/>
    <s v="1000"/>
    <s v="SA FR PAIXAO OLEO IRRESISTIVEL 200ML"/>
    <x v="44"/>
    <s v="UN"/>
    <n v="30240"/>
    <n v="0"/>
    <n v="0"/>
    <n v="0"/>
    <n v="0"/>
    <n v="0"/>
    <s v="432408"/>
    <n v="0"/>
    <d v="2028-05-26T00:00:00"/>
    <n v="30240"/>
  </r>
  <r>
    <s v="432408"/>
    <s v="6005"/>
    <s v="1000"/>
    <s v="SA FR PAIXAO OLEO IRRESISTIVEL 200ML"/>
    <x v="45"/>
    <s v="UN"/>
    <n v="30240"/>
    <n v="0"/>
    <n v="0"/>
    <n v="0"/>
    <n v="0"/>
    <n v="0"/>
    <s v="432408"/>
    <n v="0"/>
    <d v="2028-05-27T00:00:00"/>
    <n v="30240"/>
  </r>
  <r>
    <s v="432408"/>
    <s v="6005"/>
    <s v="1000"/>
    <s v="SA FR PAIXAO OLEO IRRESISTIVEL 200ML"/>
    <x v="46"/>
    <s v="UN"/>
    <n v="30240"/>
    <n v="0"/>
    <n v="0"/>
    <n v="0"/>
    <n v="0"/>
    <n v="0"/>
    <s v="432408"/>
    <n v="0"/>
    <d v="2028-05-28T00:00:00"/>
    <n v="30240"/>
  </r>
  <r>
    <s v="432408"/>
    <s v="6005"/>
    <s v="1000"/>
    <s v="SA FR PAIXAO OLEO IRRESISTIVEL 200ML"/>
    <x v="47"/>
    <s v="UN"/>
    <n v="30240"/>
    <n v="0"/>
    <n v="0"/>
    <n v="0"/>
    <n v="0"/>
    <n v="0"/>
    <s v="432408"/>
    <n v="0"/>
    <d v="2028-05-29T00:00:00"/>
    <n v="30240"/>
  </r>
  <r>
    <s v="432408"/>
    <s v="6005"/>
    <s v="1000"/>
    <s v="SA FR PAIXAO OLEO IRRESISTIVEL 200ML"/>
    <x v="48"/>
    <s v="UN"/>
    <n v="30240"/>
    <n v="0"/>
    <n v="0"/>
    <n v="0"/>
    <n v="0"/>
    <n v="0"/>
    <s v="432408"/>
    <n v="0"/>
    <d v="2028-05-30T00:00:00"/>
    <n v="30240"/>
  </r>
  <r>
    <s v="432408"/>
    <s v="6005"/>
    <s v="1000"/>
    <s v="SA FR PAIXAO OLEO IRRESISTIVEL 200ML"/>
    <x v="49"/>
    <s v="UN"/>
    <n v="63000"/>
    <n v="0"/>
    <n v="0"/>
    <n v="0"/>
    <n v="0"/>
    <n v="0"/>
    <s v="432408"/>
    <n v="0"/>
    <d v="2028-05-30T00:00:00"/>
    <n v="63000"/>
  </r>
  <r>
    <s v="432555"/>
    <s v="6005"/>
    <s v="1000"/>
    <s v="SA TPA MONT RISQUE 100% ESM BRANCA 8ML"/>
    <x v="50"/>
    <s v="UN"/>
    <n v="84000"/>
    <n v="0"/>
    <n v="0"/>
    <n v="0"/>
    <n v="0"/>
    <n v="0"/>
    <s v="432555"/>
    <n v="0"/>
    <d v="2028-05-29T00:00:00"/>
    <n v="84000"/>
  </r>
  <r>
    <s v="432555"/>
    <s v="6005"/>
    <s v="1000"/>
    <s v="SA TPA MONT RISQUE 100% ESM BRANCA 8ML"/>
    <x v="51"/>
    <s v="UN"/>
    <n v="168000"/>
    <n v="0"/>
    <n v="0"/>
    <n v="0"/>
    <n v="0"/>
    <n v="0"/>
    <s v="432555"/>
    <n v="0"/>
    <d v="2028-05-29T00:00:00"/>
    <n v="168000"/>
  </r>
  <r>
    <s v="432555"/>
    <s v="6005"/>
    <s v="1000"/>
    <s v="SA TPA MONT RISQUE 100% ESM BRANCA 8ML"/>
    <x v="52"/>
    <s v="UN"/>
    <n v="168000"/>
    <n v="0"/>
    <n v="0"/>
    <n v="0"/>
    <n v="0"/>
    <n v="0"/>
    <s v="432555"/>
    <n v="0"/>
    <d v="2028-06-02T00:00:00"/>
    <n v="168000"/>
  </r>
  <r>
    <s v="432555"/>
    <s v="6005"/>
    <s v="1000"/>
    <s v="SA TPA MONT RISQUE 100% ESM BRANCA 8ML"/>
    <x v="53"/>
    <s v="UN"/>
    <n v="168000"/>
    <n v="0"/>
    <n v="0"/>
    <n v="0"/>
    <n v="0"/>
    <n v="0"/>
    <s v="432555"/>
    <n v="0"/>
    <d v="2028-06-03T00:00:00"/>
    <n v="168000"/>
  </r>
  <r>
    <s v="432555"/>
    <s v="6005"/>
    <s v="1000"/>
    <s v="SA TPA MONT RISQUE 100% ESM BRANCA 8ML"/>
    <x v="54"/>
    <s v="UN"/>
    <n v="168000"/>
    <n v="0"/>
    <n v="0"/>
    <n v="0"/>
    <n v="0"/>
    <n v="0"/>
    <s v="432555"/>
    <n v="0"/>
    <d v="2028-06-04T00:00:00"/>
    <n v="168000"/>
  </r>
  <r>
    <s v="432555"/>
    <s v="6005"/>
    <s v="1000"/>
    <s v="SA TPA MONT RISQUE 100% ESM BRANCA 8ML"/>
    <x v="55"/>
    <s v="UN"/>
    <n v="168000"/>
    <n v="0"/>
    <n v="0"/>
    <n v="0"/>
    <n v="0"/>
    <n v="0"/>
    <s v="432555"/>
    <n v="0"/>
    <d v="2028-06-05T00:00:00"/>
    <n v="168000"/>
  </r>
  <r>
    <s v="432555"/>
    <s v="6005"/>
    <s v="1000"/>
    <s v="SA TPA MONT RISQUE 100% ESM BRANCA 8ML"/>
    <x v="56"/>
    <s v="UN"/>
    <n v="168000"/>
    <n v="0"/>
    <n v="0"/>
    <n v="0"/>
    <n v="0"/>
    <n v="0"/>
    <s v="432555"/>
    <n v="0"/>
    <d v="2028-06-08T00:00:00"/>
    <n v="168000"/>
  </r>
  <r>
    <s v="432555"/>
    <s v="6005"/>
    <s v="1000"/>
    <s v="SA TPA MONT RISQUE 100% ESM BRANCA 8ML"/>
    <x v="57"/>
    <s v="UN"/>
    <n v="168000"/>
    <n v="0"/>
    <n v="0"/>
    <n v="0"/>
    <n v="0"/>
    <n v="0"/>
    <s v="432555"/>
    <n v="0"/>
    <d v="2028-06-08T00:00:00"/>
    <n v="168000"/>
  </r>
  <r>
    <s v="432555"/>
    <s v="6005"/>
    <s v="1000"/>
    <s v="SA TPA MONT RISQUE 100% ESM BRANCA 8ML"/>
    <x v="58"/>
    <s v="UN"/>
    <n v="168000"/>
    <n v="0"/>
    <n v="0"/>
    <n v="0"/>
    <n v="0"/>
    <n v="0"/>
    <s v="432555"/>
    <n v="0"/>
    <d v="2028-06-08T00:00:00"/>
    <n v="168000"/>
  </r>
  <r>
    <s v="432555"/>
    <s v="6005"/>
    <s v="1000"/>
    <s v="SA TPA MONT RISQUE 100% ESM BRANCA 8ML"/>
    <x v="59"/>
    <s v="UN"/>
    <n v="168000"/>
    <n v="0"/>
    <n v="0"/>
    <n v="0"/>
    <n v="0"/>
    <n v="0"/>
    <s v="432555"/>
    <n v="0"/>
    <d v="2028-06-09T00:00:00"/>
    <n v="168000"/>
  </r>
  <r>
    <s v="432555"/>
    <s v="6005"/>
    <s v="1000"/>
    <s v="SA TPA MONT RISQUE 100% ESM BRANCA 8ML"/>
    <x v="60"/>
    <s v="UN"/>
    <n v="168000"/>
    <n v="0"/>
    <n v="0"/>
    <n v="0"/>
    <n v="0"/>
    <n v="0"/>
    <s v="432555"/>
    <n v="0"/>
    <d v="2028-06-09T00:00:00"/>
    <n v="168000"/>
  </r>
  <r>
    <s v="432555"/>
    <s v="6005"/>
    <s v="1000"/>
    <s v="SA TPA MONT RISQUE 100% ESM BRANCA 8ML"/>
    <x v="61"/>
    <s v="UN"/>
    <n v="168000"/>
    <n v="0"/>
    <n v="0"/>
    <n v="0"/>
    <n v="0"/>
    <n v="0"/>
    <s v="432555"/>
    <n v="0"/>
    <d v="2028-06-10T00:00:00"/>
    <n v="168000"/>
  </r>
  <r>
    <s v="432555"/>
    <s v="6005"/>
    <s v="1000"/>
    <s v="SA TPA MONT RISQUE 100% ESM BRANCA 8ML"/>
    <x v="62"/>
    <s v="UN"/>
    <n v="168000"/>
    <n v="0"/>
    <n v="0"/>
    <n v="0"/>
    <n v="0"/>
    <n v="0"/>
    <s v="432555"/>
    <n v="0"/>
    <d v="2028-06-10T00:00:00"/>
    <n v="168000"/>
  </r>
  <r>
    <s v="432555"/>
    <s v="6005"/>
    <s v="1000"/>
    <s v="SA TPA MONT RISQUE 100% ESM BRANCA 8ML"/>
    <x v="63"/>
    <s v="UN"/>
    <n v="84000"/>
    <n v="0"/>
    <n v="0"/>
    <n v="0"/>
    <n v="0"/>
    <n v="0"/>
    <s v="432555"/>
    <n v="0"/>
    <d v="2028-06-11T00:00:00"/>
    <n v="84000"/>
  </r>
  <r>
    <s v="432555"/>
    <s v="6005"/>
    <s v="1000"/>
    <s v="SA TPA MONT RISQUE 100% ESM BRANCA 8ML"/>
    <x v="64"/>
    <s v="UN"/>
    <n v="84000"/>
    <n v="0"/>
    <n v="0"/>
    <n v="0"/>
    <n v="0"/>
    <n v="0"/>
    <s v="432555"/>
    <n v="0"/>
    <d v="2028-06-11T00:00:00"/>
    <n v="84000"/>
  </r>
  <r>
    <s v="432555"/>
    <s v="6005"/>
    <s v="2005"/>
    <s v="SA TPA MONT RISQUE 100% ESM BRANCA 8ML"/>
    <x v="65"/>
    <s v="UN"/>
    <n v="795.35699999999997"/>
    <n v="0"/>
    <n v="0"/>
    <n v="0"/>
    <n v="0"/>
    <n v="0"/>
    <s v="432555"/>
    <n v="0"/>
    <d v="2028-05-27T00:00:00"/>
    <n v="795.35699999999997"/>
  </r>
  <r>
    <s v="432555"/>
    <s v="6005"/>
    <s v="2005"/>
    <s v="SA TPA MONT RISQUE 100% ESM BRANCA 8ML"/>
    <x v="66"/>
    <s v="UN"/>
    <n v="4815.357"/>
    <n v="0"/>
    <n v="0"/>
    <n v="0"/>
    <n v="0"/>
    <n v="0"/>
    <s v="432555"/>
    <n v="0"/>
    <d v="2028-05-27T00:00:00"/>
    <n v="4815.357"/>
  </r>
  <r>
    <s v="432555"/>
    <s v="6005"/>
    <s v="2005"/>
    <s v="SA TPA MONT RISQUE 100% ESM BRANCA 8ML"/>
    <x v="67"/>
    <s v="UN"/>
    <n v="111315.357"/>
    <n v="0"/>
    <n v="0"/>
    <n v="0"/>
    <n v="0"/>
    <n v="0"/>
    <s v="432555"/>
    <n v="0"/>
    <d v="2028-05-28T00:00:00"/>
    <n v="111315.357"/>
  </r>
  <r>
    <s v="432555"/>
    <s v="6005"/>
    <s v="2005"/>
    <s v="SA TPA MONT RISQUE 100% ESM BRANCA 8ML"/>
    <x v="68"/>
    <s v="UN"/>
    <n v="168000"/>
    <n v="0"/>
    <n v="0"/>
    <n v="0"/>
    <n v="0"/>
    <n v="0"/>
    <s v="432555"/>
    <n v="0"/>
    <d v="2028-05-28T00:00:00"/>
    <n v="168000"/>
  </r>
  <r>
    <s v="432555"/>
    <s v="6005"/>
    <s v="2005"/>
    <s v="SA TPA MONT RISQUE 100% ESM BRANCA 8ML"/>
    <x v="69"/>
    <s v="UN"/>
    <n v="168000"/>
    <n v="0"/>
    <n v="0"/>
    <n v="0"/>
    <n v="0"/>
    <n v="0"/>
    <s v="432555"/>
    <n v="0"/>
    <d v="2028-05-29T00:00:00"/>
    <n v="168000"/>
  </r>
  <r>
    <s v="432556"/>
    <s v="6005"/>
    <s v="1000"/>
    <s v="SA TPA RISQUE 100% ESM BRANCO PEROL 8ML"/>
    <x v="70"/>
    <s v="UN"/>
    <n v="84480"/>
    <n v="0"/>
    <n v="0"/>
    <n v="0"/>
    <n v="0"/>
    <n v="0"/>
    <s v="432556"/>
    <n v="0"/>
    <d v="2028-05-16T00:00:00"/>
    <n v="84480"/>
  </r>
  <r>
    <s v="432556"/>
    <s v="6005"/>
    <s v="1000"/>
    <s v="SA TPA RISQUE 100% ESM BRANCO PEROL 8ML"/>
    <x v="71"/>
    <s v="UN"/>
    <n v="84480"/>
    <n v="0"/>
    <n v="0"/>
    <n v="0"/>
    <n v="0"/>
    <n v="0"/>
    <s v="432556"/>
    <n v="0"/>
    <d v="2028-05-19T00:00:00"/>
    <n v="84480"/>
  </r>
  <r>
    <s v="432556"/>
    <s v="6005"/>
    <s v="1000"/>
    <s v="SA TPA RISQUE 100% ESM BRANCO PEROL 8ML"/>
    <x v="72"/>
    <s v="UN"/>
    <n v="84480"/>
    <n v="0"/>
    <n v="0"/>
    <n v="0"/>
    <n v="0"/>
    <n v="0"/>
    <s v="432556"/>
    <n v="0"/>
    <d v="2028-05-26T00:00:00"/>
    <n v="84480"/>
  </r>
  <r>
    <s v="432556"/>
    <s v="6005"/>
    <s v="1000"/>
    <s v="SA TPA RISQUE 100% ESM BRANCO PEROL 8ML"/>
    <x v="73"/>
    <s v="UN"/>
    <n v="168960"/>
    <n v="0"/>
    <n v="0"/>
    <n v="0"/>
    <n v="0"/>
    <n v="0"/>
    <s v="432556"/>
    <n v="0"/>
    <d v="2028-06-02T00:00:00"/>
    <n v="168960"/>
  </r>
  <r>
    <s v="432556"/>
    <s v="6005"/>
    <s v="1000"/>
    <s v="SA TPA RISQUE 100% ESM BRANCO PEROL 8ML"/>
    <x v="74"/>
    <s v="UN"/>
    <n v="168960"/>
    <n v="0"/>
    <n v="0"/>
    <n v="0"/>
    <n v="0"/>
    <n v="0"/>
    <s v="432556"/>
    <n v="0"/>
    <d v="2028-06-02T00:00:00"/>
    <n v="168960"/>
  </r>
  <r>
    <s v="432556"/>
    <s v="6005"/>
    <s v="1000"/>
    <s v="SA TPA RISQUE 100% ESM BRANCO PEROL 8ML"/>
    <x v="75"/>
    <s v="UN"/>
    <n v="337920"/>
    <n v="0"/>
    <n v="0"/>
    <n v="0"/>
    <n v="0"/>
    <n v="0"/>
    <s v="432556"/>
    <n v="0"/>
    <d v="2028-06-04T00:00:00"/>
    <n v="337920"/>
  </r>
  <r>
    <s v="432556"/>
    <s v="6005"/>
    <s v="1000"/>
    <s v="SA TPA RISQUE 100% ESM BRANCO PEROL 8ML"/>
    <x v="76"/>
    <s v="UN"/>
    <n v="337920"/>
    <n v="0"/>
    <n v="0"/>
    <n v="0"/>
    <n v="0"/>
    <n v="0"/>
    <s v="432556"/>
    <n v="0"/>
    <d v="2028-06-04T00:00:00"/>
    <n v="337920"/>
  </r>
  <r>
    <s v="432556"/>
    <s v="6005"/>
    <s v="1000"/>
    <s v="SA TPA RISQUE 100% ESM BRANCO PEROL 8ML"/>
    <x v="77"/>
    <s v="UN"/>
    <n v="354816"/>
    <n v="0"/>
    <n v="0"/>
    <n v="0"/>
    <n v="0"/>
    <n v="0"/>
    <s v="432556"/>
    <n v="0"/>
    <d v="2028-06-04T00:00:00"/>
    <n v="354816"/>
  </r>
  <r>
    <s v="432556"/>
    <s v="6005"/>
    <s v="1000"/>
    <s v="SA TPA RISQUE 100% ESM BRANCO PEROL 8ML"/>
    <x v="78"/>
    <s v="UN"/>
    <n v="337920"/>
    <n v="0"/>
    <n v="0"/>
    <n v="0"/>
    <n v="0"/>
    <n v="0"/>
    <s v="432556"/>
    <n v="0"/>
    <d v="2028-06-04T00:00:00"/>
    <n v="337920"/>
  </r>
  <r>
    <s v="432556"/>
    <s v="6005"/>
    <s v="1000"/>
    <s v="SA TPA RISQUE 100% ESM BRANCO PEROL 8ML"/>
    <x v="79"/>
    <s v="UN"/>
    <n v="337920"/>
    <n v="0"/>
    <n v="0"/>
    <n v="0"/>
    <n v="0"/>
    <n v="0"/>
    <s v="432556"/>
    <n v="0"/>
    <d v="2028-06-05T00:00:00"/>
    <n v="337920"/>
  </r>
  <r>
    <s v="432556"/>
    <s v="6005"/>
    <s v="1000"/>
    <s v="SA TPA RISQUE 100% ESM BRANCO PEROL 8ML"/>
    <x v="80"/>
    <s v="UN"/>
    <n v="337920"/>
    <n v="0"/>
    <n v="0"/>
    <n v="0"/>
    <n v="0"/>
    <n v="0"/>
    <s v="432556"/>
    <n v="0"/>
    <d v="2028-06-09T00:00:00"/>
    <n v="337920"/>
  </r>
  <r>
    <s v="432556"/>
    <s v="6005"/>
    <s v="1000"/>
    <s v="SA TPA RISQUE 100% ESM BRANCO PEROL 8ML"/>
    <x v="81"/>
    <s v="UN"/>
    <n v="337920"/>
    <n v="0"/>
    <n v="0"/>
    <n v="0"/>
    <n v="0"/>
    <n v="0"/>
    <s v="432556"/>
    <n v="0"/>
    <d v="2028-06-10T00:00:00"/>
    <n v="337920"/>
  </r>
  <r>
    <s v="432556"/>
    <s v="6005"/>
    <s v="1000"/>
    <s v="SA TPA RISQUE 100% ESM BRANCO PEROL 8ML"/>
    <x v="82"/>
    <s v="UN"/>
    <n v="337920"/>
    <n v="0"/>
    <n v="0"/>
    <n v="0"/>
    <n v="0"/>
    <n v="0"/>
    <s v="432556"/>
    <n v="0"/>
    <d v="2028-06-11T00:00:00"/>
    <n v="337920"/>
  </r>
  <r>
    <s v="432556"/>
    <s v="6005"/>
    <s v="1000"/>
    <s v="SA TPA RISQUE 100% ESM BRANCO PEROL 8ML"/>
    <x v="83"/>
    <s v="UN"/>
    <n v="84480"/>
    <n v="0"/>
    <n v="0"/>
    <n v="0"/>
    <n v="0"/>
    <n v="0"/>
    <s v="432556"/>
    <n v="0"/>
    <d v="2028-06-11T00:00:00"/>
    <n v="84480"/>
  </r>
  <r>
    <s v="432558"/>
    <s v="6005"/>
    <s v="1000"/>
    <s v="SA HASTE TPA RISQUE ESM 8ML"/>
    <x v="84"/>
    <s v="UN"/>
    <n v="325000"/>
    <n v="0"/>
    <n v="0"/>
    <n v="0"/>
    <n v="0"/>
    <n v="0"/>
    <s v="432558"/>
    <n v="0"/>
    <d v="2028-05-29T00:00:00"/>
    <n v="325000"/>
  </r>
  <r>
    <s v="432558"/>
    <s v="6005"/>
    <s v="1000"/>
    <s v="SA HASTE TPA RISQUE ESM 8ML"/>
    <x v="85"/>
    <s v="UN"/>
    <n v="325000"/>
    <n v="0"/>
    <n v="0"/>
    <n v="0"/>
    <n v="0"/>
    <n v="0"/>
    <s v="432558"/>
    <n v="0"/>
    <d v="2028-05-30T00:00:00"/>
    <n v="325000"/>
  </r>
  <r>
    <s v="432558"/>
    <s v="6005"/>
    <s v="1000"/>
    <s v="SA HASTE TPA RISQUE ESM 8ML"/>
    <x v="86"/>
    <s v="UN"/>
    <n v="325000"/>
    <n v="0"/>
    <n v="0"/>
    <n v="0"/>
    <n v="0"/>
    <n v="0"/>
    <s v="432558"/>
    <n v="0"/>
    <d v="2028-06-02T00:00:00"/>
    <n v="325000"/>
  </r>
  <r>
    <s v="432558"/>
    <s v="6005"/>
    <s v="1000"/>
    <s v="SA HASTE TPA RISQUE ESM 8ML"/>
    <x v="87"/>
    <s v="UN"/>
    <n v="325000"/>
    <n v="0"/>
    <n v="0"/>
    <n v="0"/>
    <n v="0"/>
    <n v="0"/>
    <s v="432558"/>
    <n v="0"/>
    <d v="2028-06-03T00:00:00"/>
    <n v="325000"/>
  </r>
  <r>
    <s v="432558"/>
    <s v="6005"/>
    <s v="1000"/>
    <s v="SA HASTE TPA RISQUE ESM 8ML"/>
    <x v="88"/>
    <s v="UN"/>
    <n v="325000"/>
    <n v="0"/>
    <n v="0"/>
    <n v="0"/>
    <n v="0"/>
    <n v="0"/>
    <s v="432558"/>
    <n v="0"/>
    <d v="2028-06-04T00:00:00"/>
    <n v="325000"/>
  </r>
  <r>
    <s v="432558"/>
    <s v="6005"/>
    <s v="1000"/>
    <s v="SA HASTE TPA RISQUE ESM 8ML"/>
    <x v="89"/>
    <s v="UN"/>
    <n v="325000"/>
    <n v="0"/>
    <n v="0"/>
    <n v="0"/>
    <n v="0"/>
    <n v="0"/>
    <s v="432558"/>
    <n v="0"/>
    <d v="2028-06-05T00:00:00"/>
    <n v="325000"/>
  </r>
  <r>
    <s v="432558"/>
    <s v="6005"/>
    <s v="1000"/>
    <s v="SA HASTE TPA RISQUE ESM 8ML"/>
    <x v="90"/>
    <s v="UN"/>
    <n v="325000"/>
    <n v="0"/>
    <n v="0"/>
    <n v="0"/>
    <n v="0"/>
    <n v="0"/>
    <s v="432558"/>
    <n v="0"/>
    <d v="2028-06-08T00:00:00"/>
    <n v="325000"/>
  </r>
  <r>
    <s v="432558"/>
    <s v="6005"/>
    <s v="1000"/>
    <s v="SA HASTE TPA RISQUE ESM 8ML"/>
    <x v="91"/>
    <s v="UN"/>
    <n v="325000"/>
    <n v="0"/>
    <n v="0"/>
    <n v="0"/>
    <n v="0"/>
    <n v="0"/>
    <s v="432558"/>
    <n v="0"/>
    <d v="2028-06-09T00:00:00"/>
    <n v="325000"/>
  </r>
  <r>
    <s v="432558"/>
    <s v="6005"/>
    <s v="1000"/>
    <s v="SA HASTE TPA RISQUE ESM 8ML"/>
    <x v="92"/>
    <s v="UN"/>
    <n v="325000"/>
    <n v="0"/>
    <n v="0"/>
    <n v="0"/>
    <n v="0"/>
    <n v="0"/>
    <s v="432558"/>
    <n v="0"/>
    <d v="2028-06-10T00:00:00"/>
    <n v="325000"/>
  </r>
  <r>
    <s v="432808"/>
    <s v="6005"/>
    <s v="2005"/>
    <s v="SA S.52 SOL PIG AMARELO CI 19140 15% STF"/>
    <x v="93"/>
    <s v="KG"/>
    <n v="8.5000000000000006E-2"/>
    <n v="0"/>
    <n v="0"/>
    <n v="0"/>
    <n v="0"/>
    <n v="0"/>
    <s v="432808"/>
    <n v="0"/>
    <d v="2026-08-22T00:00:00"/>
    <n v="8.5000000000000006E-2"/>
  </r>
  <r>
    <s v="432808"/>
    <s v="6005"/>
    <s v="2005"/>
    <s v="SA S.52 SOL PIG AMARELO CI 19140 15% STF"/>
    <x v="94"/>
    <s v="KG"/>
    <n v="37.706000000000003"/>
    <n v="0"/>
    <n v="0"/>
    <n v="0"/>
    <n v="0"/>
    <n v="0"/>
    <s v="432808"/>
    <n v="0"/>
    <d v="2026-09-02T00:00:00"/>
    <n v="37.706000000000003"/>
  </r>
  <r>
    <s v="432808"/>
    <s v="6005"/>
    <s v="2005"/>
    <s v="SA S.52 SOL PIG AMARELO CI 19140 15% STF"/>
    <x v="95"/>
    <s v="KG"/>
    <n v="102.51900000000001"/>
    <n v="0"/>
    <n v="0"/>
    <n v="0"/>
    <n v="0"/>
    <n v="0"/>
    <s v="432808"/>
    <n v="0"/>
    <d v="2026-09-03T00:00:00"/>
    <n v="102.51900000000001"/>
  </r>
  <r>
    <s v="432808"/>
    <s v="6005"/>
    <s v="2005"/>
    <s v="SA S.52 SOL PIG AMARELO CI 19140 15% STF"/>
    <x v="96"/>
    <s v="KG"/>
    <n v="149"/>
    <n v="0"/>
    <n v="0"/>
    <n v="0"/>
    <n v="0"/>
    <n v="0"/>
    <s v="432808"/>
    <n v="0"/>
    <d v="2026-09-10T00:00:00"/>
    <n v="149"/>
  </r>
  <r>
    <s v="432815"/>
    <s v="6005"/>
    <s v="2005"/>
    <s v="SA S.59 SOL PIG ROUGE CI 15850 15% STF"/>
    <x v="97"/>
    <s v="KG"/>
    <n v="0"/>
    <n v="0"/>
    <n v="0"/>
    <n v="10"/>
    <n v="0"/>
    <n v="0"/>
    <s v="432815"/>
    <n v="0"/>
    <d v="2026-05-26T00:00:00"/>
    <n v="0"/>
  </r>
  <r>
    <s v="432815"/>
    <s v="6005"/>
    <s v="2005"/>
    <s v="SA S.59 SOL PIG ROUGE CI 15850 15% STF"/>
    <x v="98"/>
    <s v="KG"/>
    <n v="33"/>
    <n v="0"/>
    <n v="0"/>
    <n v="0"/>
    <n v="0"/>
    <n v="0"/>
    <s v="432815"/>
    <n v="0"/>
    <d v="2026-06-27T00:00:00"/>
    <n v="33"/>
  </r>
  <r>
    <s v="432816"/>
    <s v="6005"/>
    <s v="2005"/>
    <s v="SA S.60 SOL PIG CERISE CI 15865 15% STF"/>
    <x v="99"/>
    <s v="KG"/>
    <n v="9.8000000000000004E-2"/>
    <n v="0"/>
    <n v="0"/>
    <n v="0"/>
    <n v="0"/>
    <n v="0"/>
    <s v="432816"/>
    <n v="0"/>
    <d v="2026-07-28T00:00:00"/>
    <n v="9.8000000000000004E-2"/>
  </r>
  <r>
    <s v="432816"/>
    <s v="6005"/>
    <s v="2005"/>
    <s v="SA S.60 SOL PIG CERISE CI 15865 15% STF"/>
    <x v="100"/>
    <s v="KG"/>
    <n v="18.148"/>
    <n v="0"/>
    <n v="0"/>
    <n v="0"/>
    <n v="0"/>
    <n v="0"/>
    <s v="432816"/>
    <n v="0"/>
    <d v="2026-08-26T00:00:00"/>
    <n v="18.148"/>
  </r>
  <r>
    <s v="432816"/>
    <s v="6005"/>
    <s v="2005"/>
    <s v="SA S.60 SOL PIG CERISE CI 15865 15% STF"/>
    <x v="101"/>
    <s v="KG"/>
    <n v="39"/>
    <n v="0"/>
    <n v="0"/>
    <n v="0"/>
    <n v="0"/>
    <n v="0"/>
    <s v="432816"/>
    <n v="0"/>
    <d v="2026-09-06T00:00:00"/>
    <n v="39"/>
  </r>
  <r>
    <s v="432817"/>
    <s v="6005"/>
    <s v="2005"/>
    <s v="SA BASE GEL STF"/>
    <x v="102"/>
    <s v="KG"/>
    <n v="94.977999999999994"/>
    <n v="0"/>
    <n v="0"/>
    <n v="0"/>
    <n v="0"/>
    <n v="0"/>
    <s v="432817"/>
    <n v="0"/>
    <d v="2026-07-30T00:00:00"/>
    <n v="94.977999999999994"/>
  </r>
  <r>
    <s v="432817"/>
    <s v="6005"/>
    <s v="2005"/>
    <s v="SA BASE GEL STF"/>
    <x v="103"/>
    <s v="KG"/>
    <n v="28.920999999999999"/>
    <n v="0"/>
    <n v="0"/>
    <n v="0"/>
    <n v="0"/>
    <n v="0"/>
    <s v="432817"/>
    <n v="0"/>
    <d v="2026-08-02T00:00:00"/>
    <n v="28.920999999999999"/>
  </r>
  <r>
    <s v="432817"/>
    <s v="6005"/>
    <s v="2005"/>
    <s v="SA BASE GEL STF"/>
    <x v="104"/>
    <s v="KG"/>
    <n v="203.18700000000001"/>
    <n v="0"/>
    <n v="0"/>
    <n v="0"/>
    <n v="0"/>
    <n v="0"/>
    <s v="432817"/>
    <n v="0"/>
    <d v="2026-08-03T00:00:00"/>
    <n v="203.18700000000001"/>
  </r>
  <r>
    <s v="432817"/>
    <s v="6005"/>
    <s v="2005"/>
    <s v="SA BASE GEL STF"/>
    <x v="105"/>
    <s v="KG"/>
    <n v="1101.1410000000001"/>
    <n v="0"/>
    <n v="0"/>
    <n v="0"/>
    <n v="0"/>
    <n v="0"/>
    <s v="432817"/>
    <n v="0"/>
    <d v="2026-08-05T00:00:00"/>
    <n v="1101.1410000000001"/>
  </r>
  <r>
    <s v="432817"/>
    <s v="6005"/>
    <s v="2005"/>
    <s v="SA BASE GEL STF"/>
    <x v="106"/>
    <s v="KG"/>
    <n v="3490"/>
    <n v="0"/>
    <n v="0"/>
    <n v="0"/>
    <n v="0"/>
    <n v="0"/>
    <s v="432817"/>
    <n v="0"/>
    <d v="2026-08-09T00:00:00"/>
    <n v="3490"/>
  </r>
  <r>
    <s v="432817"/>
    <s v="6005"/>
    <s v="2005"/>
    <s v="SA BASE GEL STF"/>
    <x v="107"/>
    <s v="KG"/>
    <n v="3495"/>
    <n v="0"/>
    <n v="0"/>
    <n v="0"/>
    <n v="0"/>
    <n v="0"/>
    <s v="432817"/>
    <n v="0"/>
    <d v="2026-08-11T00:00:00"/>
    <n v="3495"/>
  </r>
  <r>
    <s v="432817"/>
    <s v="6005"/>
    <s v="2005"/>
    <s v="SA BASE GEL STF"/>
    <x v="108"/>
    <s v="KG"/>
    <n v="3485"/>
    <n v="0"/>
    <n v="0"/>
    <n v="0"/>
    <n v="0"/>
    <n v="0"/>
    <s v="432817"/>
    <n v="0"/>
    <d v="2026-08-11T00:00:00"/>
    <n v="3485"/>
  </r>
  <r>
    <s v="432818"/>
    <s v="6005"/>
    <s v="2005"/>
    <s v="SA VERNIZ STF"/>
    <x v="109"/>
    <s v="KG"/>
    <n v="1.722"/>
    <n v="0"/>
    <n v="0"/>
    <n v="0"/>
    <n v="0"/>
    <n v="0"/>
    <s v="432818"/>
    <n v="0"/>
    <d v="2026-08-04T00:00:00"/>
    <n v="1.722"/>
  </r>
  <r>
    <s v="432818"/>
    <s v="6005"/>
    <s v="2005"/>
    <s v="SA VERNIZ STF"/>
    <x v="110"/>
    <s v="KG"/>
    <n v="2939.25"/>
    <n v="0"/>
    <n v="0"/>
    <n v="0"/>
    <n v="0"/>
    <n v="0"/>
    <s v="432818"/>
    <n v="0"/>
    <d v="2026-08-28T00:00:00"/>
    <n v="2939.25"/>
  </r>
  <r>
    <s v="433909"/>
    <s v="6005"/>
    <s v="1000"/>
    <s v="SA TPA FLIP TOP AZUL CLARO NYLOOKS"/>
    <x v="111"/>
    <s v="UN"/>
    <n v="7562"/>
    <n v="0"/>
    <n v="0"/>
    <n v="0"/>
    <n v="0"/>
    <n v="0"/>
    <s v="433909"/>
    <n v="0"/>
    <d v="2027-12-06T00:00:00"/>
    <n v="7562"/>
  </r>
  <r>
    <s v="433909"/>
    <s v="6005"/>
    <s v="1000"/>
    <s v="SA TPA FLIP TOP AZUL CLARO NYLOOKS"/>
    <x v="112"/>
    <s v="UN"/>
    <n v="50000"/>
    <n v="0"/>
    <n v="0"/>
    <n v="0"/>
    <n v="0"/>
    <n v="0"/>
    <s v="433909"/>
    <n v="0"/>
    <d v="2028-02-10T00:00:00"/>
    <n v="50000"/>
  </r>
  <r>
    <s v="433909"/>
    <s v="6005"/>
    <s v="1000"/>
    <s v="SA TPA FLIP TOP AZUL CLARO NYLOOKS"/>
    <x v="113"/>
    <s v="UN"/>
    <n v="60000"/>
    <n v="0"/>
    <n v="0"/>
    <n v="0"/>
    <n v="0"/>
    <n v="0"/>
    <s v="433909"/>
    <n v="0"/>
    <d v="2028-02-11T00:00:00"/>
    <n v="60000"/>
  </r>
  <r>
    <s v="433909"/>
    <s v="6005"/>
    <s v="1000"/>
    <s v="SA TPA FLIP TOP AZUL CLARO NYLOOKS"/>
    <x v="114"/>
    <s v="UN"/>
    <n v="60000"/>
    <n v="0"/>
    <n v="0"/>
    <n v="0"/>
    <n v="0"/>
    <n v="0"/>
    <s v="433909"/>
    <n v="0"/>
    <d v="2028-02-13T00:00:00"/>
    <n v="60000"/>
  </r>
  <r>
    <s v="433911"/>
    <s v="6005"/>
    <s v="1000"/>
    <s v="SA TPA FLIP TOP VERDE NYLOOKS"/>
    <x v="115"/>
    <s v="UN"/>
    <n v="30000"/>
    <n v="0"/>
    <n v="0"/>
    <n v="0"/>
    <n v="0"/>
    <n v="0"/>
    <s v="433911"/>
    <n v="0"/>
    <d v="2027-08-12T00:00:00"/>
    <n v="30000"/>
  </r>
  <r>
    <s v="433911"/>
    <s v="6005"/>
    <s v="1000"/>
    <s v="SA TPA FLIP TOP VERDE NYLOOKS"/>
    <x v="116"/>
    <s v="UN"/>
    <n v="30000"/>
    <n v="0"/>
    <n v="0"/>
    <n v="0"/>
    <n v="0"/>
    <n v="0"/>
    <s v="433911"/>
    <n v="0"/>
    <d v="2028-03-23T00:00:00"/>
    <n v="30000"/>
  </r>
  <r>
    <s v="433911"/>
    <s v="6005"/>
    <s v="1000"/>
    <s v="SA TPA FLIP TOP VERDE NYLOOKS"/>
    <x v="117"/>
    <s v="UN"/>
    <n v="45966"/>
    <n v="0"/>
    <n v="0"/>
    <n v="0"/>
    <n v="0"/>
    <n v="0"/>
    <s v="433911"/>
    <n v="0"/>
    <d v="2028-03-25T00:00:00"/>
    <n v="45966"/>
  </r>
  <r>
    <s v="433911"/>
    <s v="6005"/>
    <s v="1000"/>
    <s v="SA TPA FLIP TOP VERDE NYLOOKS"/>
    <x v="118"/>
    <s v="UN"/>
    <n v="60000"/>
    <n v="0"/>
    <n v="0"/>
    <n v="0"/>
    <n v="0"/>
    <n v="0"/>
    <s v="433911"/>
    <n v="0"/>
    <d v="2028-03-26T00:00:00"/>
    <n v="60000"/>
  </r>
  <r>
    <s v="433911"/>
    <s v="6005"/>
    <s v="1000"/>
    <s v="SA TPA FLIP TOP VERDE NYLOOKS"/>
    <x v="119"/>
    <s v="UN"/>
    <n v="60000"/>
    <n v="0"/>
    <n v="0"/>
    <n v="0"/>
    <n v="0"/>
    <n v="0"/>
    <s v="433911"/>
    <n v="0"/>
    <d v="2028-03-27T00:00:00"/>
    <n v="60000"/>
  </r>
  <r>
    <s v="433912"/>
    <s v="6005"/>
    <s v="1000"/>
    <s v="SA TPA FLIP TOP AZUL ESCURO NYLOOKS"/>
    <x v="120"/>
    <s v="UN"/>
    <n v="60000"/>
    <n v="0"/>
    <n v="0"/>
    <n v="0"/>
    <n v="0"/>
    <n v="0"/>
    <s v="433912"/>
    <n v="0"/>
    <d v="2028-03-06T00:00:00"/>
    <n v="60000"/>
  </r>
  <r>
    <s v="433912"/>
    <s v="6005"/>
    <s v="1000"/>
    <s v="SA TPA FLIP TOP AZUL ESCURO NYLOOKS"/>
    <x v="121"/>
    <s v="UN"/>
    <n v="60000"/>
    <n v="0"/>
    <n v="0"/>
    <n v="0"/>
    <n v="0"/>
    <n v="0"/>
    <s v="433912"/>
    <n v="0"/>
    <d v="2028-03-07T00:00:00"/>
    <n v="60000"/>
  </r>
  <r>
    <s v="433912"/>
    <s v="6005"/>
    <s v="1000"/>
    <s v="SA TPA FLIP TOP AZUL ESCURO NYLOOKS"/>
    <x v="122"/>
    <s v="UN"/>
    <n v="60000"/>
    <n v="0"/>
    <n v="0"/>
    <n v="0"/>
    <n v="0"/>
    <n v="0"/>
    <s v="433912"/>
    <n v="0"/>
    <d v="2028-03-07T00:00:00"/>
    <n v="60000"/>
  </r>
  <r>
    <s v="433912"/>
    <s v="6005"/>
    <s v="1000"/>
    <s v="SA TPA FLIP TOP AZUL ESCURO NYLOOKS"/>
    <x v="123"/>
    <s v="UN"/>
    <n v="60000"/>
    <n v="0"/>
    <n v="0"/>
    <n v="0"/>
    <n v="0"/>
    <n v="0"/>
    <s v="433912"/>
    <n v="0"/>
    <d v="2028-03-10T00:00:00"/>
    <n v="60000"/>
  </r>
  <r>
    <s v="433912"/>
    <s v="6005"/>
    <s v="1000"/>
    <s v="SA TPA FLIP TOP AZUL ESCURO NYLOOKS"/>
    <x v="124"/>
    <s v="UN"/>
    <n v="60000"/>
    <n v="0"/>
    <n v="0"/>
    <n v="0"/>
    <n v="0"/>
    <n v="0"/>
    <s v="433912"/>
    <n v="0"/>
    <d v="2028-03-12T00:00:00"/>
    <n v="60000"/>
  </r>
  <r>
    <s v="433912"/>
    <s v="6005"/>
    <s v="1000"/>
    <s v="SA TPA FLIP TOP AZUL ESCURO NYLOOKS"/>
    <x v="125"/>
    <s v="UN"/>
    <n v="60000"/>
    <n v="0"/>
    <n v="0"/>
    <n v="0"/>
    <n v="0"/>
    <n v="0"/>
    <s v="433912"/>
    <n v="0"/>
    <d v="2028-03-13T00:00:00"/>
    <n v="60000"/>
  </r>
  <r>
    <s v="433912"/>
    <s v="6005"/>
    <s v="2005"/>
    <s v="SA TPA FLIP TOP AZUL ESCURO NYLOOKS"/>
    <x v="126"/>
    <s v="UN"/>
    <n v="604"/>
    <n v="0"/>
    <n v="0"/>
    <n v="0"/>
    <n v="0"/>
    <n v="0"/>
    <s v="433912"/>
    <n v="0"/>
    <d v="2028-03-04T00:00:00"/>
    <n v="604"/>
  </r>
  <r>
    <s v="433912"/>
    <s v="6005"/>
    <s v="2005"/>
    <s v="SA TPA FLIP TOP AZUL ESCURO NYLOOKS"/>
    <x v="127"/>
    <s v="UN"/>
    <n v="60000"/>
    <n v="0"/>
    <n v="0"/>
    <n v="0"/>
    <n v="0"/>
    <n v="0"/>
    <s v="433912"/>
    <n v="0"/>
    <d v="2028-03-05T00:00:00"/>
    <n v="60000"/>
  </r>
  <r>
    <s v="436026"/>
    <s v="6005"/>
    <s v="2005"/>
    <s v="SA RISQUE ESM CINTILANTE PEROLA STF"/>
    <x v="128"/>
    <s v="KG"/>
    <n v="390"/>
    <n v="0"/>
    <n v="0"/>
    <n v="0"/>
    <n v="0"/>
    <n v="0"/>
    <s v="436026"/>
    <n v="0"/>
    <d v="2026-09-03T00:00:00"/>
    <n v="390"/>
  </r>
  <r>
    <s v="438551"/>
    <s v="6005"/>
    <s v="1000"/>
    <s v="SA TPA BR FLIP TOP LEITE DE COLONIA"/>
    <x v="129"/>
    <s v="UN"/>
    <n v="26268"/>
    <n v="0"/>
    <n v="0"/>
    <n v="0"/>
    <n v="0"/>
    <n v="0"/>
    <s v="438551"/>
    <n v="0"/>
    <d v="2028-02-02T00:00:00"/>
    <n v="26268"/>
  </r>
  <r>
    <s v="438551"/>
    <s v="6005"/>
    <s v="1000"/>
    <s v="SA TPA BR FLIP TOP LEITE DE COLONIA"/>
    <x v="130"/>
    <s v="UN"/>
    <n v="180480"/>
    <n v="0"/>
    <n v="0"/>
    <n v="0"/>
    <n v="0"/>
    <n v="0"/>
    <s v="438551"/>
    <n v="0"/>
    <d v="2028-02-04T00:00:00"/>
    <n v="180480"/>
  </r>
  <r>
    <s v="438551"/>
    <s v="6005"/>
    <s v="1000"/>
    <s v="SA TPA BR FLIP TOP LEITE DE COLONIA"/>
    <x v="131"/>
    <s v="UN"/>
    <n v="180480"/>
    <n v="0"/>
    <n v="0"/>
    <n v="0"/>
    <n v="0"/>
    <n v="0"/>
    <s v="438551"/>
    <n v="0"/>
    <d v="2028-04-11T00:00:00"/>
    <n v="180480"/>
  </r>
  <r>
    <s v="438551"/>
    <s v="6005"/>
    <s v="1000"/>
    <s v="SA TPA BR FLIP TOP LEITE DE COLONIA"/>
    <x v="132"/>
    <s v="UN"/>
    <n v="135360"/>
    <n v="0"/>
    <n v="0"/>
    <n v="0"/>
    <n v="0"/>
    <n v="0"/>
    <s v="438551"/>
    <n v="0"/>
    <d v="2028-04-14T00:00:00"/>
    <n v="135360"/>
  </r>
  <r>
    <s v="439634"/>
    <s v="6005"/>
    <s v="1000"/>
    <s v="SA FR PRETO TONAL BIOCOLOR HOMEM GC"/>
    <x v="133"/>
    <s v="UN"/>
    <n v="21600"/>
    <n v="0"/>
    <n v="0"/>
    <n v="0"/>
    <n v="0"/>
    <n v="0"/>
    <s v="439634"/>
    <n v="0"/>
    <d v="2028-05-25T00:00:00"/>
    <n v="21600"/>
  </r>
  <r>
    <s v="439634"/>
    <s v="6005"/>
    <s v="1000"/>
    <s v="SA FR PRETO TONAL BIOCOLOR HOMEM GC"/>
    <x v="134"/>
    <s v="UN"/>
    <n v="43200"/>
    <n v="0"/>
    <n v="0"/>
    <n v="0"/>
    <n v="0"/>
    <n v="0"/>
    <s v="439634"/>
    <n v="0"/>
    <d v="2028-06-10T00:00:00"/>
    <n v="43200"/>
  </r>
  <r>
    <s v="439634"/>
    <s v="6005"/>
    <s v="1000"/>
    <s v="SA FR PRETO TONAL BIOCOLOR HOMEM GC"/>
    <x v="135"/>
    <s v="UN"/>
    <n v="10800"/>
    <n v="0"/>
    <n v="0"/>
    <n v="0"/>
    <n v="0"/>
    <n v="0"/>
    <s v="439634"/>
    <n v="0"/>
    <d v="2028-06-11T00:00:00"/>
    <n v="10800"/>
  </r>
  <r>
    <s v="439634"/>
    <s v="6005"/>
    <s v="2005"/>
    <s v="SA FR PRETO TONAL BIOCOLOR HOMEM GC"/>
    <x v="136"/>
    <s v="UN"/>
    <n v="12533"/>
    <n v="0"/>
    <n v="0"/>
    <n v="0"/>
    <n v="0"/>
    <n v="0"/>
    <s v="439634"/>
    <n v="0"/>
    <d v="2028-05-01T00:00:00"/>
    <n v="12533"/>
  </r>
  <r>
    <s v="439634"/>
    <s v="6005"/>
    <s v="2005"/>
    <s v="SA FR PRETO TONAL BIOCOLOR HOMEM GC"/>
    <x v="133"/>
    <s v="UN"/>
    <n v="21600"/>
    <n v="0"/>
    <n v="0"/>
    <n v="0"/>
    <n v="0"/>
    <n v="0"/>
    <s v="439634"/>
    <n v="0"/>
    <d v="2028-05-25T00:00:00"/>
    <n v="21600"/>
  </r>
  <r>
    <s v="439770"/>
    <s v="6005"/>
    <s v="1000"/>
    <s v="SA FR DES CONTOURE VOLPI SOPRO 80ML"/>
    <x v="137"/>
    <s v="UN"/>
    <n v="3750"/>
    <n v="0"/>
    <n v="0"/>
    <n v="0"/>
    <n v="0"/>
    <n v="0"/>
    <s v="439770"/>
    <n v="0"/>
    <d v="2028-03-25T00:00:00"/>
    <n v="3750"/>
  </r>
  <r>
    <s v="439770"/>
    <s v="6005"/>
    <s v="1000"/>
    <s v="SA FR DES CONTOURE VOLPI SOPRO 80ML"/>
    <x v="138"/>
    <s v="UN"/>
    <n v="3750"/>
    <n v="0"/>
    <n v="0"/>
    <n v="0"/>
    <n v="0"/>
    <n v="0"/>
    <s v="439770"/>
    <n v="0"/>
    <d v="2028-04-22T00:00:00"/>
    <n v="3750"/>
  </r>
  <r>
    <s v="439770"/>
    <s v="6005"/>
    <s v="1000"/>
    <s v="SA FR DES CONTOURE VOLPI SOPRO 80ML"/>
    <x v="139"/>
    <s v="UN"/>
    <n v="3750"/>
    <n v="0"/>
    <n v="0"/>
    <n v="0"/>
    <n v="0"/>
    <n v="0"/>
    <s v="439770"/>
    <n v="0"/>
    <d v="2028-05-05T00:00:00"/>
    <n v="3750"/>
  </r>
  <r>
    <s v="439770"/>
    <s v="6005"/>
    <s v="1000"/>
    <s v="SA FR DES CONTOURE VOLPI SOPRO 80ML"/>
    <x v="140"/>
    <s v="UN"/>
    <n v="2750"/>
    <n v="0"/>
    <n v="0"/>
    <n v="0"/>
    <n v="0"/>
    <n v="0"/>
    <s v="439770"/>
    <n v="0"/>
    <d v="2028-05-05T00:00:00"/>
    <n v="2750"/>
  </r>
  <r>
    <s v="439770"/>
    <s v="6005"/>
    <s v="1000"/>
    <s v="SA FR DES CONTOURE VOLPI SOPRO 80ML"/>
    <x v="141"/>
    <s v="UN"/>
    <n v="1250"/>
    <n v="0"/>
    <n v="0"/>
    <n v="0"/>
    <n v="0"/>
    <n v="0"/>
    <s v="439770"/>
    <n v="0"/>
    <d v="2028-05-13T00:00:00"/>
    <n v="1250"/>
  </r>
  <r>
    <s v="439770"/>
    <s v="6005"/>
    <s v="1000"/>
    <s v="SA FR DES CONTOURE VOLPI SOPRO 80ML"/>
    <x v="142"/>
    <s v="UN"/>
    <n v="22500"/>
    <n v="0"/>
    <n v="0"/>
    <n v="0"/>
    <n v="0"/>
    <n v="0"/>
    <s v="439770"/>
    <n v="0"/>
    <d v="2028-05-25T00:00:00"/>
    <n v="22500"/>
  </r>
  <r>
    <s v="439770"/>
    <s v="6005"/>
    <s v="1000"/>
    <s v="SA FR DES CONTOURE VOLPI SOPRO 80ML"/>
    <x v="143"/>
    <s v="UN"/>
    <n v="52500"/>
    <n v="0"/>
    <n v="0"/>
    <n v="0"/>
    <n v="0"/>
    <n v="0"/>
    <s v="439770"/>
    <n v="0"/>
    <d v="2028-05-26T00:00:00"/>
    <n v="52500"/>
  </r>
  <r>
    <s v="439770"/>
    <s v="6005"/>
    <s v="1000"/>
    <s v="SA FR DES CONTOURE VOLPI SOPRO 80ML"/>
    <x v="144"/>
    <s v="UN"/>
    <n v="52500"/>
    <n v="0"/>
    <n v="0"/>
    <n v="0"/>
    <n v="0"/>
    <n v="0"/>
    <s v="439770"/>
    <n v="0"/>
    <d v="2028-05-27T00:00:00"/>
    <n v="52500"/>
  </r>
  <r>
    <s v="439770"/>
    <s v="6005"/>
    <s v="1000"/>
    <s v="SA FR DES CONTOURE VOLPI SOPRO 80ML"/>
    <x v="145"/>
    <s v="UN"/>
    <n v="48750"/>
    <n v="0"/>
    <n v="0"/>
    <n v="0"/>
    <n v="0"/>
    <n v="0"/>
    <s v="439770"/>
    <n v="0"/>
    <d v="2028-05-28T00:00:00"/>
    <n v="48750"/>
  </r>
  <r>
    <s v="439770"/>
    <s v="6005"/>
    <s v="1000"/>
    <s v="SA FR DES CONTOURE VOLPI SOPRO 80ML"/>
    <x v="146"/>
    <s v="UN"/>
    <n v="33500"/>
    <n v="0"/>
    <n v="0"/>
    <n v="0"/>
    <n v="0"/>
    <n v="0"/>
    <s v="439770"/>
    <n v="0"/>
    <d v="2028-05-29T00:00:00"/>
    <n v="33500"/>
  </r>
  <r>
    <s v="439772"/>
    <s v="6005"/>
    <s v="1000"/>
    <s v="SA TPA DES CONT AMOR VIDA/RASTRO VOLPI"/>
    <x v="147"/>
    <s v="UN"/>
    <n v="16600"/>
    <n v="0"/>
    <n v="0"/>
    <n v="0"/>
    <n v="0"/>
    <n v="0"/>
    <s v="439772"/>
    <n v="0"/>
    <d v="2028-04-25T00:00:00"/>
    <n v="16600"/>
  </r>
  <r>
    <s v="439772"/>
    <s v="6005"/>
    <s v="1000"/>
    <s v="SA TPA DES CONT AMOR VIDA/RASTRO VOLPI"/>
    <x v="148"/>
    <s v="UN"/>
    <n v="38250"/>
    <n v="0"/>
    <n v="0"/>
    <n v="0"/>
    <n v="0"/>
    <n v="0"/>
    <s v="439772"/>
    <n v="0"/>
    <d v="2028-06-02T00:00:00"/>
    <n v="38250"/>
  </r>
  <r>
    <s v="439772"/>
    <s v="6005"/>
    <s v="1000"/>
    <s v="SA TPA DES CONT AMOR VIDA/RASTRO VOLPI"/>
    <x v="149"/>
    <s v="UN"/>
    <n v="51000"/>
    <n v="0"/>
    <n v="0"/>
    <n v="0"/>
    <n v="0"/>
    <n v="0"/>
    <s v="439772"/>
    <n v="0"/>
    <d v="2028-06-02T00:00:00"/>
    <n v="51000"/>
  </r>
  <r>
    <s v="439772"/>
    <s v="6005"/>
    <s v="2005"/>
    <s v="SA TPA DES CONT AMOR VIDA/RASTRO VOLPI"/>
    <x v="148"/>
    <s v="UN"/>
    <n v="3056"/>
    <n v="0"/>
    <n v="0"/>
    <n v="0"/>
    <n v="0"/>
    <n v="0"/>
    <s v="439772"/>
    <n v="0"/>
    <d v="2028-06-02T00:00:00"/>
    <n v="3056"/>
  </r>
  <r>
    <s v="439773"/>
    <s v="6005"/>
    <s v="1000"/>
    <s v="SA TPA DES CONTOURE VOLPI PRIM AMOR 85ML"/>
    <x v="150"/>
    <s v="UN"/>
    <n v="9350"/>
    <n v="0"/>
    <n v="0"/>
    <n v="0"/>
    <n v="0"/>
    <n v="0"/>
    <s v="439773"/>
    <n v="0"/>
    <d v="2028-04-18T00:00:00"/>
    <n v="9350"/>
  </r>
  <r>
    <s v="439773"/>
    <s v="6005"/>
    <s v="1000"/>
    <s v="SA TPA DES CONTOURE VOLPI PRIM AMOR 85ML"/>
    <x v="151"/>
    <s v="UN"/>
    <n v="68850"/>
    <n v="0"/>
    <n v="0"/>
    <n v="0"/>
    <n v="0"/>
    <n v="0"/>
    <s v="439773"/>
    <n v="0"/>
    <d v="2028-04-20T00:00:00"/>
    <n v="68850"/>
  </r>
  <r>
    <s v="439773"/>
    <s v="6005"/>
    <s v="2005"/>
    <s v="SA TPA DES CONTOURE VOLPI PRIM AMOR 85ML"/>
    <x v="150"/>
    <s v="UN"/>
    <n v="430"/>
    <n v="0"/>
    <n v="0"/>
    <n v="0"/>
    <n v="0"/>
    <n v="0"/>
    <s v="439773"/>
    <n v="0"/>
    <d v="2028-04-18T00:00:00"/>
    <n v="430"/>
  </r>
  <r>
    <s v="439774"/>
    <s v="6005"/>
    <s v="1000"/>
    <s v="SA TPA DES CONTOURE VOLPI LEMBRANCA 85ML"/>
    <x v="152"/>
    <s v="UN"/>
    <n v="33053"/>
    <n v="0"/>
    <n v="0"/>
    <n v="0"/>
    <n v="0"/>
    <n v="0"/>
    <s v="439774"/>
    <n v="0"/>
    <d v="2028-01-26T00:00:00"/>
    <n v="33053"/>
  </r>
  <r>
    <s v="439774"/>
    <s v="6005"/>
    <s v="1000"/>
    <s v="SA TPA DES CONTOURE VOLPI LEMBRANCA 85ML"/>
    <x v="153"/>
    <s v="UN"/>
    <n v="51000"/>
    <n v="0"/>
    <n v="0"/>
    <n v="0"/>
    <n v="0"/>
    <n v="0"/>
    <s v="439774"/>
    <n v="0"/>
    <d v="2028-06-03T00:00:00"/>
    <n v="51000"/>
  </r>
  <r>
    <s v="439774"/>
    <s v="6005"/>
    <s v="1000"/>
    <s v="SA TPA DES CONTOURE VOLPI LEMBRANCA 85ML"/>
    <x v="154"/>
    <s v="UN"/>
    <n v="51000"/>
    <n v="0"/>
    <n v="0"/>
    <n v="0"/>
    <n v="0"/>
    <n v="0"/>
    <s v="439774"/>
    <n v="0"/>
    <d v="2028-06-04T00:00:00"/>
    <n v="51000"/>
  </r>
  <r>
    <s v="439779"/>
    <s v="6005"/>
    <s v="1000"/>
    <s v="SA FR DES RASTRO VOLPI SPRAY 90ML"/>
    <x v="155"/>
    <s v="UN"/>
    <n v="7500"/>
    <n v="0"/>
    <n v="0"/>
    <n v="0"/>
    <n v="0"/>
    <n v="0"/>
    <s v="439779"/>
    <n v="0"/>
    <d v="2028-05-20T00:00:00"/>
    <n v="7500"/>
  </r>
  <r>
    <s v="439785"/>
    <s v="6005"/>
    <s v="1000"/>
    <s v="SA FR DES AVANCO VOLPI SPR SOPRO 85ML"/>
    <x v="156"/>
    <s v="UN"/>
    <n v="15000"/>
    <n v="0"/>
    <n v="0"/>
    <n v="0"/>
    <n v="0"/>
    <n v="0"/>
    <s v="439785"/>
    <n v="0"/>
    <d v="2028-03-21T00:00:00"/>
    <n v="15000"/>
  </r>
  <r>
    <s v="439785"/>
    <s v="6005"/>
    <s v="1000"/>
    <s v="SA FR DES AVANCO VOLPI SPR SOPRO 85ML"/>
    <x v="157"/>
    <s v="UN"/>
    <n v="41250"/>
    <n v="0"/>
    <n v="0"/>
    <n v="0"/>
    <n v="0"/>
    <n v="0"/>
    <s v="439785"/>
    <n v="0"/>
    <d v="2028-03-21T00:00:00"/>
    <n v="41250"/>
  </r>
  <r>
    <s v="439794"/>
    <s v="6005"/>
    <s v="1000"/>
    <s v="SA FR DES TRES MARC VOLPI CLAS SPR 100ML"/>
    <x v="158"/>
    <s v="UN"/>
    <n v="26250"/>
    <n v="0"/>
    <n v="0"/>
    <n v="0"/>
    <n v="0"/>
    <n v="0"/>
    <s v="439794"/>
    <n v="0"/>
    <d v="2028-06-09T00:00:00"/>
    <n v="26250"/>
  </r>
  <r>
    <s v="439794"/>
    <s v="6005"/>
    <s v="1000"/>
    <s v="SA FR DES TRES MARC VOLPI CLAS SPR 100ML"/>
    <x v="159"/>
    <s v="UN"/>
    <n v="3750"/>
    <n v="0"/>
    <n v="0"/>
    <n v="0"/>
    <n v="0"/>
    <n v="0"/>
    <s v="439794"/>
    <n v="0"/>
    <d v="2028-06-10T00:00:00"/>
    <n v="3750"/>
  </r>
  <r>
    <s v="439794"/>
    <s v="6005"/>
    <s v="1000"/>
    <s v="SA FR DES TRES MARC VOLPI CLAS SPR 100ML"/>
    <x v="160"/>
    <s v="UN"/>
    <n v="3750"/>
    <n v="0"/>
    <n v="0"/>
    <n v="0"/>
    <n v="0"/>
    <n v="0"/>
    <s v="439794"/>
    <n v="0"/>
    <d v="2028-06-10T00:00:00"/>
    <n v="3750"/>
  </r>
  <r>
    <s v="439795"/>
    <s v="6005"/>
    <s v="1000"/>
    <s v="SA FR DES TRES MARC VOLPI BLAC SPR 100ML"/>
    <x v="161"/>
    <s v="UN"/>
    <n v="7500"/>
    <n v="0"/>
    <n v="0"/>
    <n v="0"/>
    <n v="0"/>
    <n v="0"/>
    <s v="439795"/>
    <n v="0"/>
    <d v="2028-05-16T00:00:00"/>
    <n v="7500"/>
  </r>
  <r>
    <s v="439798"/>
    <s v="6005"/>
    <s v="1000"/>
    <s v="SA TPA DEO SPR TRES/AVANCO VOLPI 100ML"/>
    <x v="162"/>
    <s v="UN"/>
    <n v="51000"/>
    <n v="0"/>
    <n v="0"/>
    <n v="0"/>
    <n v="0"/>
    <n v="0"/>
    <s v="439798"/>
    <n v="0"/>
    <d v="2028-05-26T00:00:00"/>
    <n v="51000"/>
  </r>
  <r>
    <s v="439798"/>
    <s v="6005"/>
    <s v="1000"/>
    <s v="SA TPA DEO SPR TRES/AVANCO VOLPI 100ML"/>
    <x v="163"/>
    <s v="UN"/>
    <n v="51000"/>
    <n v="0"/>
    <n v="0"/>
    <n v="0"/>
    <n v="0"/>
    <n v="0"/>
    <s v="439798"/>
    <n v="0"/>
    <d v="2028-05-27T00:00:00"/>
    <n v="51000"/>
  </r>
  <r>
    <s v="439798"/>
    <s v="6005"/>
    <s v="1000"/>
    <s v="SA TPA DEO SPR TRES/AVANCO VOLPI 100ML"/>
    <x v="164"/>
    <s v="UN"/>
    <n v="51000"/>
    <n v="0"/>
    <n v="0"/>
    <n v="0"/>
    <n v="0"/>
    <n v="0"/>
    <s v="439798"/>
    <n v="0"/>
    <d v="2028-05-27T00:00:00"/>
    <n v="51000"/>
  </r>
  <r>
    <s v="439798"/>
    <s v="6005"/>
    <s v="1000"/>
    <s v="SA TPA DEO SPR TRES/AVANCO VOLPI 100ML"/>
    <x v="165"/>
    <s v="UN"/>
    <n v="51000"/>
    <n v="0"/>
    <n v="0"/>
    <n v="0"/>
    <n v="0"/>
    <n v="0"/>
    <s v="439798"/>
    <n v="0"/>
    <d v="2028-05-28T00:00:00"/>
    <n v="51000"/>
  </r>
  <r>
    <s v="439798"/>
    <s v="6005"/>
    <s v="1000"/>
    <s v="SA TPA DEO SPR TRES/AVANCO VOLPI 100ML"/>
    <x v="166"/>
    <s v="UN"/>
    <n v="51000"/>
    <n v="0"/>
    <n v="0"/>
    <n v="0"/>
    <n v="0"/>
    <n v="0"/>
    <s v="439798"/>
    <n v="0"/>
    <d v="2028-06-04T00:00:00"/>
    <n v="51000"/>
  </r>
  <r>
    <s v="439798"/>
    <s v="6005"/>
    <s v="1000"/>
    <s v="SA TPA DEO SPR TRES/AVANCO VOLPI 100ML"/>
    <x v="167"/>
    <s v="UN"/>
    <n v="51000"/>
    <n v="0"/>
    <n v="0"/>
    <n v="0"/>
    <n v="0"/>
    <n v="0"/>
    <s v="439798"/>
    <n v="0"/>
    <d v="2028-06-05T00:00:00"/>
    <n v="51000"/>
  </r>
  <r>
    <s v="439798"/>
    <s v="6005"/>
    <s v="1000"/>
    <s v="SA TPA DEO SPR TRES/AVANCO VOLPI 100ML"/>
    <x v="168"/>
    <s v="UN"/>
    <n v="38250"/>
    <n v="0"/>
    <n v="0"/>
    <n v="0"/>
    <n v="0"/>
    <n v="0"/>
    <s v="439798"/>
    <n v="0"/>
    <d v="2028-06-08T00:00:00"/>
    <n v="38250"/>
  </r>
  <r>
    <s v="439798"/>
    <s v="6005"/>
    <s v="1000"/>
    <s v="SA TPA DEO SPR TRES/AVANCO VOLPI 100ML"/>
    <x v="169"/>
    <s v="UN"/>
    <n v="51000"/>
    <n v="0"/>
    <n v="0"/>
    <n v="0"/>
    <n v="0"/>
    <n v="0"/>
    <s v="439798"/>
    <n v="0"/>
    <d v="2028-06-09T00:00:00"/>
    <n v="51000"/>
  </r>
  <r>
    <s v="439798"/>
    <s v="6005"/>
    <s v="1000"/>
    <s v="SA TPA DEO SPR TRES/AVANCO VOLPI 100ML"/>
    <x v="170"/>
    <s v="UN"/>
    <n v="28900"/>
    <n v="0"/>
    <n v="0"/>
    <n v="0"/>
    <n v="0"/>
    <n v="0"/>
    <s v="439798"/>
    <n v="0"/>
    <d v="2028-06-10T00:00:00"/>
    <n v="28900"/>
  </r>
  <r>
    <s v="439798"/>
    <s v="6005"/>
    <s v="2005"/>
    <s v="SA TPA DEO SPR TRES/AVANCO VOLPI 100ML"/>
    <x v="171"/>
    <s v="UN"/>
    <n v="18622"/>
    <n v="0"/>
    <n v="0"/>
    <n v="0"/>
    <n v="0"/>
    <n v="0"/>
    <s v="439798"/>
    <n v="0"/>
    <d v="2028-05-23T00:00:00"/>
    <n v="18622"/>
  </r>
  <r>
    <s v="439798"/>
    <s v="6005"/>
    <s v="2005"/>
    <s v="SA TPA DEO SPR TRES/AVANCO VOLPI 100ML"/>
    <x v="172"/>
    <s v="UN"/>
    <n v="14628"/>
    <n v="0"/>
    <n v="0"/>
    <n v="0"/>
    <n v="0"/>
    <n v="0"/>
    <s v="439798"/>
    <n v="0"/>
    <d v="2028-05-25T00:00:00"/>
    <n v="14628"/>
  </r>
  <r>
    <s v="439798"/>
    <s v="6005"/>
    <s v="2005"/>
    <s v="SA TPA DEO SPR TRES/AVANCO VOLPI 100ML"/>
    <x v="168"/>
    <s v="UN"/>
    <n v="12750"/>
    <n v="0"/>
    <n v="0"/>
    <n v="0"/>
    <n v="0"/>
    <n v="0"/>
    <s v="439798"/>
    <n v="0"/>
    <d v="2028-06-08T00:00:00"/>
    <n v="12750"/>
  </r>
  <r>
    <s v="440366"/>
    <s v="6005"/>
    <s v="2005"/>
    <s v="SA S.62 SOLU PIG RUBIS CI 15880 15% STF"/>
    <x v="173"/>
    <s v="KG"/>
    <n v="0.71199999999999997"/>
    <n v="0"/>
    <n v="0"/>
    <n v="0"/>
    <n v="0"/>
    <n v="0"/>
    <s v="440366"/>
    <n v="0"/>
    <d v="2026-08-07T00:00:00"/>
    <n v="0.71199999999999997"/>
  </r>
  <r>
    <s v="440366"/>
    <s v="6005"/>
    <s v="2005"/>
    <s v="SA S.62 SOLU PIG RUBIS CI 15880 15% STF"/>
    <x v="174"/>
    <s v="KG"/>
    <n v="13.462999999999999"/>
    <n v="0"/>
    <n v="0"/>
    <n v="0"/>
    <n v="0"/>
    <n v="0"/>
    <s v="440366"/>
    <n v="0"/>
    <d v="2026-08-26T00:00:00"/>
    <n v="13.462999999999999"/>
  </r>
  <r>
    <s v="440366"/>
    <s v="6005"/>
    <s v="2005"/>
    <s v="SA S.62 SOLU PIG RUBIS CI 15880 15% STF"/>
    <x v="175"/>
    <s v="KG"/>
    <n v="72.593000000000004"/>
    <n v="0"/>
    <n v="0"/>
    <n v="0"/>
    <n v="0"/>
    <n v="0"/>
    <s v="440366"/>
    <n v="0"/>
    <d v="2026-09-02T00:00:00"/>
    <n v="72.593000000000004"/>
  </r>
  <r>
    <s v="440366"/>
    <s v="6005"/>
    <s v="2005"/>
    <s v="SA S.62 SOLU PIG RUBIS CI 15880 15% STF"/>
    <x v="176"/>
    <s v="KG"/>
    <n v="149"/>
    <n v="0"/>
    <n v="0"/>
    <n v="0"/>
    <n v="0"/>
    <n v="0"/>
    <s v="440366"/>
    <n v="0"/>
    <d v="2026-09-03T00:00:00"/>
    <n v="149"/>
  </r>
  <r>
    <s v="440430"/>
    <s v="6005"/>
    <s v="1000"/>
    <s v="SA FR L COL ORIG 100ML MOLDE"/>
    <x v="177"/>
    <s v="UN"/>
    <n v="52500"/>
    <n v="0"/>
    <n v="0"/>
    <n v="0"/>
    <n v="0"/>
    <n v="0"/>
    <s v="440430"/>
    <n v="0"/>
    <d v="2028-05-19T00:00:00"/>
    <n v="52500"/>
  </r>
  <r>
    <s v="440430"/>
    <s v="6005"/>
    <s v="1000"/>
    <s v="SA FR L COL ORIG 100ML MOLDE"/>
    <x v="178"/>
    <s v="UN"/>
    <n v="52500"/>
    <n v="0"/>
    <n v="0"/>
    <n v="0"/>
    <n v="0"/>
    <n v="0"/>
    <s v="440430"/>
    <n v="0"/>
    <d v="2028-05-21T00:00:00"/>
    <n v="52500"/>
  </r>
  <r>
    <s v="441154"/>
    <s v="6005"/>
    <s v="1000"/>
    <s v="SA FR L COL FINAL F 200ML MOLDE"/>
    <x v="179"/>
    <s v="UN"/>
    <n v="18900"/>
    <n v="0"/>
    <n v="0"/>
    <n v="0"/>
    <n v="0"/>
    <n v="0"/>
    <s v="441154"/>
    <n v="0"/>
    <d v="2028-04-23T00:00:00"/>
    <n v="18900"/>
  </r>
  <r>
    <s v="441423"/>
    <s v="6005"/>
    <s v="2005"/>
    <s v="SA TRES MARCHAND DES SPRAY CLASSIC 50%"/>
    <x v="180"/>
    <s v="KG"/>
    <n v="4490"/>
    <n v="0"/>
    <n v="0"/>
    <n v="0"/>
    <n v="0"/>
    <n v="0"/>
    <s v="441423"/>
    <n v="0"/>
    <d v="2026-06-18T00:00:00"/>
    <n v="4490"/>
  </r>
  <r>
    <s v="441423"/>
    <s v="6005"/>
    <s v="2005"/>
    <s v="SA TRES MARCHAND DES SPRAY CLASSIC 50%"/>
    <x v="181"/>
    <s v="KG"/>
    <n v="8985"/>
    <n v="0"/>
    <n v="0"/>
    <n v="0"/>
    <n v="0"/>
    <n v="0"/>
    <s v="441423"/>
    <n v="0"/>
    <d v="2026-06-18T00:00:00"/>
    <n v="8985"/>
  </r>
  <r>
    <s v="442274"/>
    <s v="6005"/>
    <s v="2005"/>
    <s v="SA S.63 SOL PIG PRETO CI 77266 15% STF"/>
    <x v="182"/>
    <s v="KG"/>
    <n v="31.556999999999999"/>
    <n v="0"/>
    <n v="0"/>
    <n v="0"/>
    <n v="0"/>
    <n v="0"/>
    <s v="442274"/>
    <n v="0"/>
    <d v="2026-09-20T00:00:00"/>
    <n v="31.556999999999999"/>
  </r>
  <r>
    <s v="442276"/>
    <s v="6005"/>
    <s v="2005"/>
    <s v="SA S.65 SOL PIG AZUL CI 77510 15% STF"/>
    <x v="183"/>
    <s v="KG"/>
    <n v="19.164999999999999"/>
    <n v="0"/>
    <n v="0"/>
    <n v="0"/>
    <n v="0"/>
    <n v="0"/>
    <s v="442276"/>
    <n v="0"/>
    <d v="2026-09-21T00:00:00"/>
    <n v="19.164999999999999"/>
  </r>
  <r>
    <s v="442278"/>
    <s v="6005"/>
    <s v="2005"/>
    <s v="SA S.67 SOL PIG VM CI 15850 15% STF"/>
    <x v="184"/>
    <s v="KG"/>
    <n v="0.44500000000000001"/>
    <n v="0"/>
    <n v="0"/>
    <n v="0"/>
    <n v="0"/>
    <n v="0"/>
    <s v="442278"/>
    <n v="0"/>
    <d v="2026-09-25T00:00:00"/>
    <n v="0.44500000000000001"/>
  </r>
  <r>
    <s v="442278"/>
    <s v="6005"/>
    <s v="2005"/>
    <s v="SA S.67 SOL PIG VM CI 15850 15% STF"/>
    <x v="185"/>
    <s v="KG"/>
    <n v="2.0630000000000002"/>
    <n v="0"/>
    <n v="0"/>
    <n v="0"/>
    <n v="0"/>
    <n v="0"/>
    <s v="442278"/>
    <n v="0"/>
    <d v="2026-10-02T00:00:00"/>
    <n v="2.0630000000000002"/>
  </r>
  <r>
    <s v="442278"/>
    <s v="6005"/>
    <s v="2005"/>
    <s v="SA S.67 SOL PIG VM CI 15850 15% STF"/>
    <x v="186"/>
    <s v="KG"/>
    <n v="52.923999999999999"/>
    <n v="0"/>
    <n v="0"/>
    <n v="0"/>
    <n v="0"/>
    <n v="0"/>
    <s v="442278"/>
    <n v="0"/>
    <d v="2026-10-03T00:00:00"/>
    <n v="52.923999999999999"/>
  </r>
  <r>
    <s v="442280"/>
    <s v="6005"/>
    <s v="2005"/>
    <s v="SA S.69 SOL PIG VM CI 15850 15% STF"/>
    <x v="187"/>
    <s v="KG"/>
    <n v="3.0350000000000001"/>
    <n v="0"/>
    <n v="0"/>
    <n v="0"/>
    <n v="0"/>
    <n v="0"/>
    <s v="442280"/>
    <n v="0"/>
    <d v="2026-08-08T00:00:00"/>
    <n v="3.0350000000000001"/>
  </r>
  <r>
    <s v="442280"/>
    <s v="6005"/>
    <s v="2005"/>
    <s v="SA S.69 SOL PIG VM CI 15850 15% STF"/>
    <x v="188"/>
    <s v="KG"/>
    <n v="36.383000000000003"/>
    <n v="0"/>
    <n v="0"/>
    <n v="0"/>
    <n v="0"/>
    <n v="0"/>
    <s v="442280"/>
    <n v="0"/>
    <d v="2026-09-06T00:00:00"/>
    <n v="36.383000000000003"/>
  </r>
  <r>
    <s v="442280"/>
    <s v="6005"/>
    <s v="2005"/>
    <s v="SA S.69 SOL PIG VM CI 15850 15% STF"/>
    <x v="189"/>
    <s v="KG"/>
    <n v="150"/>
    <n v="0"/>
    <n v="0"/>
    <n v="0"/>
    <n v="0"/>
    <n v="0"/>
    <s v="442280"/>
    <n v="0"/>
    <d v="2026-09-11T00:00:00"/>
    <n v="150"/>
  </r>
  <r>
    <s v="442374"/>
    <s v="6005"/>
    <s v="2005"/>
    <s v="SA SOLU LAURIL ETER SULFATO DE SODIO"/>
    <x v="190"/>
    <s v="KG"/>
    <n v="312.40100000000001"/>
    <n v="0"/>
    <n v="0"/>
    <n v="0"/>
    <n v="0"/>
    <n v="0"/>
    <s v="442374"/>
    <n v="0"/>
    <d v="2026-07-09T00:00:00"/>
    <n v="312.40100000000001"/>
  </r>
  <r>
    <s v="442374"/>
    <s v="6005"/>
    <s v="2005"/>
    <s v="SA SOLU LAURIL ETER SULFATO DE SODIO"/>
    <x v="191"/>
    <s v="KG"/>
    <n v="8229.26"/>
    <n v="0"/>
    <n v="0"/>
    <n v="0"/>
    <n v="0"/>
    <n v="0"/>
    <s v="442374"/>
    <n v="0"/>
    <d v="2026-07-10T00:00:00"/>
    <n v="8229.26"/>
  </r>
  <r>
    <s v="449047"/>
    <s v="6005"/>
    <s v="1000"/>
    <s v="SA FR GEL NYLOOKS 240G PET"/>
    <x v="192"/>
    <s v="UN"/>
    <n v="0"/>
    <n v="0"/>
    <n v="0"/>
    <n v="0"/>
    <n v="4930"/>
    <n v="0"/>
    <s v=""/>
    <n v="0"/>
    <d v="2026-04-15T00:00:00"/>
    <n v="0"/>
  </r>
  <r>
    <s v="449047"/>
    <s v="6005"/>
    <s v="1000"/>
    <s v="SA FR GEL NYLOOKS 240G PET"/>
    <x v="193"/>
    <s v="UN"/>
    <n v="2100"/>
    <n v="0"/>
    <n v="0"/>
    <n v="0"/>
    <n v="0"/>
    <n v="0"/>
    <s v=""/>
    <n v="0"/>
    <d v="2028-04-22T00:00:00"/>
    <n v="2100"/>
  </r>
  <r>
    <s v="449047"/>
    <s v="6005"/>
    <s v="1000"/>
    <s v="SA FR GEL NYLOOKS 240G PET"/>
    <x v="194"/>
    <s v="UN"/>
    <n v="10500"/>
    <n v="0"/>
    <n v="0"/>
    <n v="0"/>
    <n v="0"/>
    <n v="0"/>
    <s v=""/>
    <n v="0"/>
    <d v="2028-04-23T00:00:00"/>
    <n v="10500"/>
  </r>
  <r>
    <s v="449047"/>
    <s v="6005"/>
    <s v="1000"/>
    <s v="SA FR GEL NYLOOKS 240G PET"/>
    <x v="195"/>
    <s v="UN"/>
    <n v="30660"/>
    <n v="0"/>
    <n v="0"/>
    <n v="0"/>
    <n v="0"/>
    <n v="0"/>
    <s v=""/>
    <n v="0"/>
    <d v="2028-04-24T00:00:00"/>
    <n v="30660"/>
  </r>
  <r>
    <s v="449047"/>
    <s v="6005"/>
    <s v="1000"/>
    <s v="SA FR GEL NYLOOKS 240G PET"/>
    <x v="196"/>
    <s v="UN"/>
    <n v="10500"/>
    <n v="0"/>
    <n v="0"/>
    <n v="0"/>
    <n v="0"/>
    <n v="0"/>
    <s v=""/>
    <n v="0"/>
    <d v="2028-04-25T00:00:00"/>
    <n v="10500"/>
  </r>
  <r>
    <s v="449047"/>
    <s v="6005"/>
    <s v="1000"/>
    <s v="SA FR GEL NYLOOKS 240G PET"/>
    <x v="197"/>
    <s v="UN"/>
    <n v="2100"/>
    <n v="0"/>
    <n v="0"/>
    <n v="0"/>
    <n v="0"/>
    <n v="0"/>
    <s v=""/>
    <n v="0"/>
    <d v="2028-04-29T00:00:00"/>
    <n v="2100"/>
  </r>
  <r>
    <s v="449047"/>
    <s v="6005"/>
    <s v="2005"/>
    <s v="SA FR GEL NYLOOKS 240G PET"/>
    <x v="198"/>
    <s v="UN"/>
    <n v="10"/>
    <n v="0"/>
    <n v="0"/>
    <n v="0"/>
    <n v="0"/>
    <n v="0"/>
    <s v=""/>
    <n v="0"/>
    <d v="2028-04-20T00:00:00"/>
    <n v="10"/>
  </r>
  <r>
    <s v="449047"/>
    <s v="6005"/>
    <s v="2005"/>
    <s v="SA FR GEL NYLOOKS 240G PET"/>
    <x v="199"/>
    <s v="UN"/>
    <n v="15604"/>
    <n v="0"/>
    <n v="0"/>
    <n v="0"/>
    <n v="0"/>
    <n v="0"/>
    <s v=""/>
    <n v="0"/>
    <d v="2028-04-21T00:00:00"/>
    <n v="15604"/>
  </r>
  <r>
    <s v="449047"/>
    <s v="6005"/>
    <s v="2005"/>
    <s v="SA FR GEL NYLOOKS 240G PET"/>
    <x v="193"/>
    <s v="UN"/>
    <n v="27300"/>
    <n v="0"/>
    <n v="0"/>
    <n v="0"/>
    <n v="0"/>
    <n v="0"/>
    <s v=""/>
    <n v="0"/>
    <d v="2028-04-22T00:00:00"/>
    <n v="27300"/>
  </r>
  <r>
    <s v="449047"/>
    <s v="6005"/>
    <s v="2005"/>
    <s v="SA FR GEL NYLOOKS 240G PET"/>
    <x v="194"/>
    <s v="UN"/>
    <n v="18900"/>
    <n v="0"/>
    <n v="0"/>
    <n v="0"/>
    <n v="0"/>
    <n v="0"/>
    <s v=""/>
    <n v="0"/>
    <d v="2028-04-23T00:00:00"/>
    <n v="18900"/>
  </r>
  <r>
    <s v="451768"/>
    <s v="6005"/>
    <s v="1000"/>
    <s v="SA TPA MONT RISQUE ESM AZUL SEM NC 8ML"/>
    <x v="200"/>
    <s v="UN"/>
    <n v="11000"/>
    <n v="0"/>
    <n v="0"/>
    <n v="0"/>
    <n v="0"/>
    <n v="0"/>
    <s v=""/>
    <n v="0"/>
    <d v="2027-12-09T00:00:00"/>
    <n v="11000"/>
  </r>
  <r>
    <s v="451768"/>
    <s v="6005"/>
    <s v="1000"/>
    <s v="SA TPA MONT RISQUE ESM AZUL SEM NC 8ML"/>
    <x v="201"/>
    <s v="UN"/>
    <n v="10000"/>
    <n v="0"/>
    <n v="0"/>
    <n v="0"/>
    <n v="0"/>
    <n v="0"/>
    <s v=""/>
    <n v="0"/>
    <d v="2028-04-12T00:00:00"/>
    <n v="10000"/>
  </r>
  <r>
    <s v="451768"/>
    <s v="6005"/>
    <s v="1000"/>
    <s v="SA TPA MONT RISQUE ESM AZUL SEM NC 8ML"/>
    <x v="202"/>
    <s v="UN"/>
    <n v="52000"/>
    <n v="0"/>
    <n v="0"/>
    <n v="0"/>
    <n v="0"/>
    <n v="0"/>
    <s v=""/>
    <n v="0"/>
    <d v="2028-07-03T00:00:00"/>
    <n v="52000"/>
  </r>
  <r>
    <s v="452721"/>
    <s v="6005"/>
    <s v="2005"/>
    <s v="SA WELLA BLONDOR DESCOL DUSTFREE BLUE"/>
    <x v="203"/>
    <s v="KG"/>
    <n v="32"/>
    <n v="0"/>
    <n v="0"/>
    <n v="0"/>
    <n v="0"/>
    <n v="0"/>
    <s v=""/>
    <n v="0"/>
    <d v="2026-05-28T00:00:00"/>
    <n v="32"/>
  </r>
  <r>
    <s v="452868"/>
    <s v="6005"/>
    <s v="2005"/>
    <s v="SA WELLA COLR KOLESTON PERFECT PLUS 101"/>
    <x v="204"/>
    <s v="KG"/>
    <n v="0"/>
    <n v="0"/>
    <n v="0"/>
    <n v="0"/>
    <n v="94"/>
    <n v="0"/>
    <s v=""/>
    <n v="0"/>
    <d v="2026-08-22T00:00:00"/>
    <n v="0"/>
  </r>
  <r>
    <s v="453532"/>
    <s v="6005"/>
    <s v="1000"/>
    <s v="SA FR ROSCA MARROM PP C&amp;B OLEO 110ML IP"/>
    <x v="205"/>
    <s v="UN"/>
    <n v="0"/>
    <n v="0"/>
    <n v="10000"/>
    <n v="0"/>
    <n v="0"/>
    <n v="0"/>
    <s v=""/>
    <n v="0"/>
    <d v="2028-09-29T00:00:00"/>
    <n v="10000"/>
  </r>
  <r>
    <s v="453532"/>
    <s v="6005"/>
    <s v="1000"/>
    <s v="SA FR ROSCA MARROM PP C&amp;B OLEO 110ML IP"/>
    <x v="206"/>
    <s v="UN"/>
    <n v="15000"/>
    <n v="0"/>
    <n v="0"/>
    <n v="0"/>
    <n v="0"/>
    <n v="0"/>
    <s v=""/>
    <n v="0"/>
    <d v="2028-11-14T00:00:00"/>
    <n v="15000"/>
  </r>
  <r>
    <s v="453532"/>
    <s v="6005"/>
    <s v="2005"/>
    <s v="SA FR ROSCA MARROM PP C&amp;B OLEO 110ML IP"/>
    <x v="206"/>
    <s v="UN"/>
    <n v="5660"/>
    <n v="0"/>
    <n v="0"/>
    <n v="0"/>
    <n v="0"/>
    <n v="0"/>
    <s v=""/>
    <n v="0"/>
    <d v="2028-11-14T00:00:00"/>
    <n v="5660"/>
  </r>
  <r>
    <s v="453538"/>
    <s v="6005"/>
    <s v="1000"/>
    <s v="SA TPA ENCAIXE BRANCO PP C&amp;B IP"/>
    <x v="207"/>
    <s v="UN"/>
    <n v="60000"/>
    <n v="0"/>
    <n v="0"/>
    <n v="0"/>
    <n v="0"/>
    <n v="0"/>
    <s v=""/>
    <n v="0"/>
    <d v="2029-05-23T00:00:00"/>
    <n v="60000"/>
  </r>
  <r>
    <s v="453538"/>
    <s v="6005"/>
    <s v="1000"/>
    <s v="SA TPA ENCAIXE BRANCO PP C&amp;B IP"/>
    <x v="208"/>
    <s v="UN"/>
    <n v="60000"/>
    <n v="0"/>
    <n v="0"/>
    <n v="0"/>
    <n v="0"/>
    <n v="0"/>
    <s v=""/>
    <n v="0"/>
    <d v="2029-05-25T00:00:00"/>
    <n v="60000"/>
  </r>
  <r>
    <s v="453538"/>
    <s v="6005"/>
    <s v="1000"/>
    <s v="SA TPA ENCAIXE BRANCO PP C&amp;B IP"/>
    <x v="209"/>
    <s v="UN"/>
    <n v="60000"/>
    <n v="0"/>
    <n v="0"/>
    <n v="0"/>
    <n v="0"/>
    <n v="0"/>
    <s v=""/>
    <n v="0"/>
    <d v="2029-05-26T00:00:00"/>
    <n v="60000"/>
  </r>
  <r>
    <s v="453538"/>
    <s v="6005"/>
    <s v="1000"/>
    <s v="SA TPA ENCAIXE BRANCO PP C&amp;B IP"/>
    <x v="210"/>
    <s v="UN"/>
    <n v="60000"/>
    <n v="0"/>
    <n v="0"/>
    <n v="0"/>
    <n v="0"/>
    <n v="0"/>
    <s v=""/>
    <n v="0"/>
    <d v="2029-05-27T00:00:00"/>
    <n v="60000"/>
  </r>
  <r>
    <s v="453538"/>
    <s v="6005"/>
    <s v="1000"/>
    <s v="SA TPA ENCAIXE BRANCO PP C&amp;B IP"/>
    <x v="211"/>
    <s v="UN"/>
    <n v="60000"/>
    <n v="0"/>
    <n v="0"/>
    <n v="0"/>
    <n v="0"/>
    <n v="0"/>
    <s v=""/>
    <n v="0"/>
    <d v="2029-05-28T00:00:00"/>
    <n v="60000"/>
  </r>
  <r>
    <s v="453538"/>
    <s v="6005"/>
    <s v="1000"/>
    <s v="SA TPA ENCAIXE BRANCO PP C&amp;B IP"/>
    <x v="212"/>
    <s v="UN"/>
    <n v="60000"/>
    <n v="0"/>
    <n v="0"/>
    <n v="0"/>
    <n v="0"/>
    <n v="0"/>
    <s v=""/>
    <n v="0"/>
    <d v="2029-05-29T00:00:00"/>
    <n v="60000"/>
  </r>
  <r>
    <s v="453549"/>
    <s v="6005"/>
    <s v="1000"/>
    <s v="SA FR DES CONTOURE PRIM A 80ML IMPR SV"/>
    <x v="213"/>
    <s v="UN"/>
    <n v="3750"/>
    <n v="0"/>
    <n v="0"/>
    <n v="0"/>
    <n v="0"/>
    <n v="0"/>
    <s v=""/>
    <n v="0"/>
    <d v="2029-01-02T00:00:00"/>
    <n v="3750"/>
  </r>
  <r>
    <s v="453549"/>
    <s v="6005"/>
    <s v="1000"/>
    <s v="SA FR DES CONTOURE PRIM A 80ML IMPR SV"/>
    <x v="214"/>
    <s v="UN"/>
    <n v="19469"/>
    <n v="0"/>
    <n v="0"/>
    <n v="0"/>
    <n v="0"/>
    <n v="0"/>
    <s v=""/>
    <n v="0"/>
    <d v="2029-05-29T00:00:00"/>
    <n v="19469"/>
  </r>
  <r>
    <s v="453549"/>
    <s v="6005"/>
    <s v="1000"/>
    <s v="SA FR DES CONTOURE PRIM A 80ML IMPR SV"/>
    <x v="215"/>
    <s v="UN"/>
    <n v="11250"/>
    <n v="0"/>
    <n v="0"/>
    <n v="0"/>
    <n v="0"/>
    <n v="0"/>
    <s v=""/>
    <n v="0"/>
    <d v="2029-06-02T00:00:00"/>
    <n v="11250"/>
  </r>
  <r>
    <s v="453549"/>
    <s v="6005"/>
    <s v="2005"/>
    <s v="SA FR DES CONTOURE PRIM A 80ML IMPR SV"/>
    <x v="215"/>
    <s v="UN"/>
    <n v="2054"/>
    <n v="0"/>
    <n v="0"/>
    <n v="0"/>
    <n v="0"/>
    <n v="0"/>
    <s v=""/>
    <n v="0"/>
    <d v="2029-06-02T00:00:00"/>
    <n v="2054"/>
  </r>
  <r>
    <s v="453550"/>
    <s v="6005"/>
    <s v="1000"/>
    <s v="SA FR DES CONTOURE LEMBR 80ML IMPR SV"/>
    <x v="216"/>
    <s v="UN"/>
    <n v="9070"/>
    <n v="0"/>
    <n v="0"/>
    <n v="0"/>
    <n v="0"/>
    <n v="0"/>
    <s v=""/>
    <n v="0"/>
    <d v="2029-05-08T00:00:00"/>
    <n v="9070"/>
  </r>
  <r>
    <s v="453550"/>
    <s v="6005"/>
    <s v="1000"/>
    <s v="SA FR DES CONTOURE LEMBR 80ML IMPR SV"/>
    <x v="217"/>
    <s v="UN"/>
    <n v="45000"/>
    <n v="0"/>
    <n v="0"/>
    <n v="0"/>
    <n v="0"/>
    <n v="0"/>
    <s v=""/>
    <n v="0"/>
    <d v="2029-06-04T00:00:00"/>
    <n v="45000"/>
  </r>
  <r>
    <s v="453550"/>
    <s v="6005"/>
    <s v="1000"/>
    <s v="SA FR DES CONTOURE LEMBR 80ML IMPR SV"/>
    <x v="218"/>
    <s v="UN"/>
    <n v="66250"/>
    <n v="0"/>
    <n v="0"/>
    <n v="0"/>
    <n v="0"/>
    <n v="0"/>
    <s v=""/>
    <n v="0"/>
    <d v="2029-06-05T00:00:00"/>
    <n v="66250"/>
  </r>
  <r>
    <s v="453551"/>
    <s v="6005"/>
    <s v="1000"/>
    <s v="SA FR DES CONTOURE AMOR VDA 80ML IMPR SV"/>
    <x v="219"/>
    <s v="UN"/>
    <n v="8327"/>
    <n v="0"/>
    <n v="0"/>
    <n v="0"/>
    <n v="0"/>
    <n v="0"/>
    <s v=""/>
    <n v="0"/>
    <d v="2029-04-01T00:00:00"/>
    <n v="8327"/>
  </r>
  <r>
    <s v="453551"/>
    <s v="6005"/>
    <s v="1000"/>
    <s v="SA FR DES CONTOURE AMOR VDA 80ML IMPR SV"/>
    <x v="220"/>
    <s v="UN"/>
    <n v="52500"/>
    <n v="0"/>
    <n v="0"/>
    <n v="0"/>
    <n v="0"/>
    <n v="0"/>
    <s v=""/>
    <n v="0"/>
    <d v="2029-06-03T00:00:00"/>
    <n v="52500"/>
  </r>
  <r>
    <s v="453551"/>
    <s v="6005"/>
    <s v="1000"/>
    <s v="SA FR DES CONTOURE AMOR VDA 80ML IMPR SV"/>
    <x v="221"/>
    <s v="UN"/>
    <n v="52500"/>
    <n v="0"/>
    <n v="0"/>
    <n v="0"/>
    <n v="0"/>
    <n v="0"/>
    <s v=""/>
    <n v="0"/>
    <d v="2029-06-04T00:00:00"/>
    <n v="52500"/>
  </r>
  <r>
    <s v="453581"/>
    <s v="6005"/>
    <s v="2005"/>
    <s v="SA WELLA COLR KOLESTON PERFECT PLUS 70"/>
    <x v="222"/>
    <s v="KG"/>
    <n v="0"/>
    <n v="0"/>
    <n v="1915"/>
    <n v="0"/>
    <n v="0"/>
    <n v="0"/>
    <s v=""/>
    <n v="0"/>
    <d v="2026-08-19T00:00:00"/>
    <n v="1915"/>
  </r>
  <r>
    <s v="453589"/>
    <s v="6005"/>
    <s v="1000"/>
    <s v="SA BLONDOR LOCAO ATIVADORA 60ML EVS"/>
    <x v="223"/>
    <s v="UN"/>
    <n v="800"/>
    <n v="0"/>
    <n v="0"/>
    <n v="0"/>
    <n v="0"/>
    <n v="0"/>
    <s v=""/>
    <n v="0"/>
    <d v="2029-02-24T00:00:00"/>
    <n v="800"/>
  </r>
  <r>
    <s v="453589"/>
    <s v="6005"/>
    <s v="1000"/>
    <s v="SA BLONDOR LOCAO ATIVADORA 60ML EVS"/>
    <x v="224"/>
    <s v="UN"/>
    <n v="39400"/>
    <n v="0"/>
    <n v="0"/>
    <n v="0"/>
    <n v="0"/>
    <n v="0"/>
    <s v=""/>
    <n v="0"/>
    <d v="2029-04-09T00:00:00"/>
    <n v="39400"/>
  </r>
  <r>
    <s v="453589"/>
    <s v="6005"/>
    <s v="2005"/>
    <s v="SA BLONDOR LOCAO ATIVADORA 60ML EVS"/>
    <x v="223"/>
    <s v="UN"/>
    <n v="2675.8"/>
    <n v="0"/>
    <n v="0"/>
    <n v="0"/>
    <n v="0"/>
    <n v="0"/>
    <s v=""/>
    <n v="0"/>
    <d v="2029-02-24T00:00:00"/>
    <n v="2675.8"/>
  </r>
  <r>
    <s v="453590"/>
    <s v="6005"/>
    <s v="1000"/>
    <s v="SA WELLA DESCOL BLONDOR CAMOMILA EVS"/>
    <x v="225"/>
    <s v="UN"/>
    <n v="1400"/>
    <n v="0"/>
    <n v="0"/>
    <n v="0"/>
    <n v="0"/>
    <n v="0"/>
    <s v=""/>
    <n v="0"/>
    <d v="2029-04-27T00:00:00"/>
    <n v="1400"/>
  </r>
  <r>
    <s v="453590"/>
    <s v="6005"/>
    <s v="1000"/>
    <s v="SA WELLA DESCOL BLONDOR CAMOMILA EVS"/>
    <x v="226"/>
    <s v="UN"/>
    <n v="15000"/>
    <n v="0"/>
    <n v="0"/>
    <n v="0"/>
    <n v="0"/>
    <n v="0"/>
    <s v=""/>
    <n v="0"/>
    <d v="2029-04-28T00:00:00"/>
    <n v="15000"/>
  </r>
  <r>
    <s v="453590"/>
    <s v="6005"/>
    <s v="2005"/>
    <s v="SA WELLA DESCOL BLONDOR CAMOMILA EVS"/>
    <x v="226"/>
    <s v="UN"/>
    <n v="4652"/>
    <n v="0"/>
    <n v="0"/>
    <n v="0"/>
    <n v="0"/>
    <n v="0"/>
    <s v=""/>
    <n v="0"/>
    <d v="2029-04-28T00:00:00"/>
    <n v="4652"/>
  </r>
  <r>
    <s v="453713"/>
    <s v="6005"/>
    <s v="1000"/>
    <s v="SA FR PAIXAO OLEO AMEND C AVELA 100ML"/>
    <x v="227"/>
    <s v="UN"/>
    <n v="9960"/>
    <n v="0"/>
    <n v="0"/>
    <n v="0"/>
    <n v="0"/>
    <n v="0"/>
    <s v=""/>
    <n v="0"/>
    <d v="2031-05-30T00:00:00"/>
    <n v="9960"/>
  </r>
  <r>
    <s v="453713"/>
    <s v="6005"/>
    <s v="1000"/>
    <s v="SA FR PAIXAO OLEO AMEND C AVELA 100ML"/>
    <x v="228"/>
    <s v="UN"/>
    <n v="27646"/>
    <n v="0"/>
    <n v="0"/>
    <n v="0"/>
    <n v="0"/>
    <n v="0"/>
    <s v=""/>
    <n v="0"/>
    <d v="2031-05-30T00:00:00"/>
    <n v="27646"/>
  </r>
  <r>
    <s v="453713"/>
    <s v="6005"/>
    <s v="2005"/>
    <s v="SA FR PAIXAO OLEO AMEND C AVELA 100ML"/>
    <x v="227"/>
    <s v="UN"/>
    <n v="1216"/>
    <n v="0"/>
    <n v="0"/>
    <n v="0"/>
    <n v="0"/>
    <n v="0"/>
    <s v=""/>
    <n v="0"/>
    <d v="2031-05-30T00:00:00"/>
    <n v="1216"/>
  </r>
  <r>
    <s v="453713"/>
    <s v="6005"/>
    <s v="2005"/>
    <s v="SA FR PAIXAO OLEO AMEND C AVELA 100ML"/>
    <x v="228"/>
    <s v="UN"/>
    <n v="2234"/>
    <n v="0"/>
    <n v="0"/>
    <n v="0"/>
    <n v="0"/>
    <n v="0"/>
    <s v=""/>
    <n v="0"/>
    <d v="2031-05-30T00:00:00"/>
    <n v="2234"/>
  </r>
  <r>
    <s v="454867"/>
    <s v="6005"/>
    <s v="2005"/>
    <s v="SA GEL BENTONE TFF RISQUE"/>
    <x v="229"/>
    <s v="KG"/>
    <n v="39"/>
    <n v="0"/>
    <n v="0"/>
    <n v="0"/>
    <n v="0"/>
    <n v="0"/>
    <s v=""/>
    <n v="0"/>
    <d v="2026-08-08T00:00:00"/>
    <n v="39"/>
  </r>
  <r>
    <s v="454867"/>
    <s v="6005"/>
    <s v="2005"/>
    <s v="SA GEL BENTONE TFF RISQUE"/>
    <x v="230"/>
    <s v="KG"/>
    <n v="700"/>
    <n v="0"/>
    <n v="0"/>
    <n v="0"/>
    <n v="0"/>
    <n v="0"/>
    <s v=""/>
    <n v="0"/>
    <d v="2026-08-08T00:00:00"/>
    <n v="700"/>
  </r>
  <r>
    <s v="454867"/>
    <s v="6005"/>
    <s v="2005"/>
    <s v="SA GEL BENTONE TFF RISQUE"/>
    <x v="231"/>
    <s v="KG"/>
    <n v="5"/>
    <n v="0"/>
    <n v="0"/>
    <n v="0"/>
    <n v="0"/>
    <n v="0"/>
    <s v=""/>
    <n v="0"/>
    <d v="2026-08-08T00:00:00"/>
    <n v="5"/>
  </r>
  <r>
    <s v="455535"/>
    <s v="6005"/>
    <s v="1000"/>
    <s v="SA FR HIDR MONANGE BRANCO 400ML NV"/>
    <x v="232"/>
    <s v="UN"/>
    <n v="1500"/>
    <n v="0"/>
    <n v="0"/>
    <n v="0"/>
    <n v="0"/>
    <n v="0"/>
    <s v=""/>
    <n v="0"/>
    <d v="2029-06-04T00:00:00"/>
    <n v="1500"/>
  </r>
  <r>
    <s v="455535"/>
    <s v="6005"/>
    <s v="1000"/>
    <s v="SA FR HIDR MONANGE BRANCO 400ML NV"/>
    <x v="233"/>
    <s v="UN"/>
    <n v="37500"/>
    <n v="0"/>
    <n v="0"/>
    <n v="0"/>
    <n v="0"/>
    <n v="0"/>
    <s v=""/>
    <n v="0"/>
    <d v="2029-06-05T00:00:00"/>
    <n v="37500"/>
  </r>
  <r>
    <s v="455535"/>
    <s v="6005"/>
    <s v="1000"/>
    <s v="SA FR HIDR MONANGE BRANCO 400ML NV"/>
    <x v="234"/>
    <s v="UN"/>
    <n v="54000"/>
    <n v="0"/>
    <n v="0"/>
    <n v="0"/>
    <n v="0"/>
    <n v="0"/>
    <s v=""/>
    <n v="0"/>
    <d v="2029-06-06T00:00:00"/>
    <n v="54000"/>
  </r>
  <r>
    <s v="455535"/>
    <s v="6005"/>
    <s v="1000"/>
    <s v="SA FR HIDR MONANGE BRANCO 400ML NV"/>
    <x v="235"/>
    <s v="UN"/>
    <n v="54000"/>
    <n v="0"/>
    <n v="0"/>
    <n v="0"/>
    <n v="0"/>
    <n v="0"/>
    <s v=""/>
    <n v="0"/>
    <d v="2029-06-09T00:00:00"/>
    <n v="54000"/>
  </r>
  <r>
    <s v="455535"/>
    <s v="6005"/>
    <s v="1000"/>
    <s v="SA FR HIDR MONANGE BRANCO 400ML NV"/>
    <x v="236"/>
    <s v="UN"/>
    <n v="54000"/>
    <n v="0"/>
    <n v="0"/>
    <n v="0"/>
    <n v="0"/>
    <n v="0"/>
    <s v=""/>
    <n v="0"/>
    <d v="2029-06-09T00:00:00"/>
    <n v="54000"/>
  </r>
  <r>
    <s v="455535"/>
    <s v="6005"/>
    <s v="1000"/>
    <s v="SA FR HIDR MONANGE BRANCO 400ML NV"/>
    <x v="237"/>
    <s v="UN"/>
    <n v="54000"/>
    <n v="0"/>
    <n v="0"/>
    <n v="0"/>
    <n v="0"/>
    <n v="0"/>
    <s v=""/>
    <n v="0"/>
    <d v="2029-06-10T00:00:00"/>
    <n v="54000"/>
  </r>
  <r>
    <s v="455535"/>
    <s v="6005"/>
    <s v="1000"/>
    <s v="SA FR HIDR MONANGE BRANCO 400ML NV"/>
    <x v="238"/>
    <s v="UN"/>
    <n v="24000"/>
    <n v="0"/>
    <n v="0"/>
    <n v="0"/>
    <n v="0"/>
    <n v="0"/>
    <s v=""/>
    <n v="0"/>
    <d v="2029-06-12T00:00:00"/>
    <n v="24000"/>
  </r>
  <r>
    <s v="455535"/>
    <s v="6005"/>
    <s v="2005"/>
    <s v="SA FR HIDR MONANGE BRANCO 400ML NV"/>
    <x v="233"/>
    <s v="UN"/>
    <n v="585"/>
    <n v="0"/>
    <n v="0"/>
    <n v="0"/>
    <n v="0"/>
    <n v="0"/>
    <s v=""/>
    <n v="0"/>
    <d v="2029-06-05T00:00:00"/>
    <n v="585"/>
  </r>
  <r>
    <s v="455537"/>
    <s v="6005"/>
    <s v="1000"/>
    <s v="SA FR HIDR MONANGE BRANCO 200ML NV"/>
    <x v="239"/>
    <s v="UN"/>
    <n v="2700"/>
    <n v="0"/>
    <n v="0"/>
    <n v="0"/>
    <n v="0"/>
    <n v="0"/>
    <s v=""/>
    <n v="0"/>
    <d v="2029-05-16T00:00:00"/>
    <n v="2700"/>
  </r>
  <r>
    <s v="455537"/>
    <s v="6005"/>
    <s v="1000"/>
    <s v="SA FR HIDR MONANGE BRANCO 200ML NV"/>
    <x v="240"/>
    <s v="UN"/>
    <n v="6230"/>
    <n v="0"/>
    <n v="0"/>
    <n v="0"/>
    <n v="0"/>
    <n v="0"/>
    <s v=""/>
    <n v="0"/>
    <d v="2029-05-19T00:00:00"/>
    <n v="6230"/>
  </r>
  <r>
    <s v="455537"/>
    <s v="6005"/>
    <s v="1000"/>
    <s v="SA FR HIDR MONANGE BRANCO 200ML NV"/>
    <x v="241"/>
    <s v="UN"/>
    <n v="27000"/>
    <n v="0"/>
    <n v="0"/>
    <n v="0"/>
    <n v="0"/>
    <n v="0"/>
    <s v=""/>
    <n v="0"/>
    <d v="2029-05-20T00:00:00"/>
    <n v="27000"/>
  </r>
  <r>
    <s v="455541"/>
    <s v="6005"/>
    <s v="1000"/>
    <s v="SA TPA HIDR MONANGE IOGURTE C AVEIA NV"/>
    <x v="242"/>
    <s v="UN"/>
    <n v="64781"/>
    <n v="0"/>
    <n v="0"/>
    <n v="0"/>
    <n v="0"/>
    <n v="0"/>
    <s v=""/>
    <n v="0"/>
    <d v="2029-04-27T00:00:00"/>
    <n v="64781"/>
  </r>
  <r>
    <s v="455541"/>
    <s v="6005"/>
    <s v="1000"/>
    <s v="SA TPA HIDR MONANGE IOGURTE C AVEIA NV"/>
    <x v="243"/>
    <s v="UN"/>
    <n v="138600"/>
    <n v="0"/>
    <n v="0"/>
    <n v="0"/>
    <n v="0"/>
    <n v="0"/>
    <s v=""/>
    <n v="0"/>
    <d v="2029-04-29T00:00:00"/>
    <n v="138600"/>
  </r>
  <r>
    <s v="456282"/>
    <s v="6005"/>
    <s v="2005"/>
    <s v="SA WELLA KOLESTON OIL AOX 9% DEITY"/>
    <x v="244"/>
    <s v="KG"/>
    <n v="480.54"/>
    <n v="0"/>
    <n v="0"/>
    <n v="0"/>
    <n v="0"/>
    <n v="0"/>
    <s v=""/>
    <n v="0"/>
    <d v="2026-08-26T00:00:00"/>
    <n v="480.54"/>
  </r>
  <r>
    <s v="456282"/>
    <s v="6005"/>
    <s v="2005"/>
    <s v="SA WELLA KOLESTON OIL AOX 9% DEITY"/>
    <x v="245"/>
    <s v="KG"/>
    <n v="1312.1479999999999"/>
    <n v="0"/>
    <n v="0"/>
    <n v="0"/>
    <n v="0"/>
    <n v="0"/>
    <s v=""/>
    <n v="0"/>
    <d v="2026-09-02T00:00:00"/>
    <n v="1312.1479999999999"/>
  </r>
  <r>
    <s v="456282"/>
    <s v="6005"/>
    <s v="2005"/>
    <s v="SA WELLA KOLESTON OIL AOX 9% DEITY"/>
    <x v="246"/>
    <s v="KG"/>
    <n v="2464"/>
    <n v="0"/>
    <n v="0"/>
    <n v="0"/>
    <n v="0"/>
    <n v="0"/>
    <s v=""/>
    <n v="0"/>
    <d v="2026-09-10T00:00:00"/>
    <n v="2464"/>
  </r>
  <r>
    <s v="456304"/>
    <s v="6005"/>
    <s v="1000"/>
    <s v="SA TPA LUCRETIN LILAS NEUTRO"/>
    <x v="247"/>
    <s v="UN"/>
    <n v="3000"/>
    <n v="0"/>
    <n v="0"/>
    <n v="0"/>
    <n v="0"/>
    <n v="0"/>
    <s v=""/>
    <n v="0"/>
    <d v="2031-03-13T00:00:00"/>
    <n v="3000"/>
  </r>
  <r>
    <s v="456304"/>
    <s v="6005"/>
    <s v="1000"/>
    <s v="SA TPA LUCRETIN LILAS NEUTRO"/>
    <x v="248"/>
    <s v="UN"/>
    <n v="60000"/>
    <n v="0"/>
    <n v="0"/>
    <n v="0"/>
    <n v="0"/>
    <n v="0"/>
    <s v=""/>
    <n v="0"/>
    <d v="2031-03-14T00:00:00"/>
    <n v="60000"/>
  </r>
  <r>
    <s v="456304"/>
    <s v="6005"/>
    <s v="1000"/>
    <s v="SA TPA LUCRETIN LILAS NEUTRO"/>
    <x v="249"/>
    <s v="UN"/>
    <n v="60000"/>
    <n v="0"/>
    <n v="0"/>
    <n v="0"/>
    <n v="0"/>
    <n v="0"/>
    <s v=""/>
    <n v="0"/>
    <d v="2031-03-16T00:00:00"/>
    <n v="60000"/>
  </r>
  <r>
    <s v="456304"/>
    <s v="6005"/>
    <s v="1000"/>
    <s v="SA TPA LUCRETIN LILAS NEUTRO"/>
    <x v="250"/>
    <s v="UN"/>
    <n v="60000"/>
    <n v="0"/>
    <n v="0"/>
    <n v="0"/>
    <n v="0"/>
    <n v="0"/>
    <s v=""/>
    <n v="0"/>
    <d v="2031-03-17T00:00:00"/>
    <n v="60000"/>
  </r>
  <r>
    <s v="456305"/>
    <s v="6005"/>
    <s v="1000"/>
    <s v="SA TPA LUCRETIN VERDE FRESH"/>
    <x v="251"/>
    <s v="UN"/>
    <n v="30280"/>
    <n v="0"/>
    <n v="0"/>
    <n v="0"/>
    <n v="0"/>
    <n v="0"/>
    <s v=""/>
    <n v="0"/>
    <d v="2031-02-23T00:00:00"/>
    <n v="30280"/>
  </r>
  <r>
    <s v="456305"/>
    <s v="6005"/>
    <s v="1000"/>
    <s v="SA TPA LUCRETIN VERDE FRESH"/>
    <x v="252"/>
    <s v="UN"/>
    <n v="5000"/>
    <n v="0"/>
    <n v="0"/>
    <n v="0"/>
    <n v="0"/>
    <n v="0"/>
    <s v=""/>
    <n v="0"/>
    <d v="2031-03-03T00:00:00"/>
    <n v="5000"/>
  </r>
  <r>
    <s v="456305"/>
    <s v="6005"/>
    <s v="1000"/>
    <s v="SA TPA LUCRETIN VERDE FRESH"/>
    <x v="253"/>
    <s v="UN"/>
    <n v="60000"/>
    <n v="0"/>
    <n v="0"/>
    <n v="0"/>
    <n v="0"/>
    <n v="0"/>
    <s v=""/>
    <n v="0"/>
    <d v="2031-03-18T00:00:00"/>
    <n v="60000"/>
  </r>
  <r>
    <s v="456305"/>
    <s v="6005"/>
    <s v="1000"/>
    <s v="SA TPA LUCRETIN VERDE FRESH"/>
    <x v="254"/>
    <s v="UN"/>
    <n v="60000"/>
    <n v="0"/>
    <n v="0"/>
    <n v="0"/>
    <n v="0"/>
    <n v="0"/>
    <s v=""/>
    <n v="0"/>
    <d v="2031-03-18T00:00:00"/>
    <n v="60000"/>
  </r>
  <r>
    <s v="456306"/>
    <s v="6005"/>
    <s v="1000"/>
    <s v="SA TPA LUCRETIN SALMAO HIDRATA"/>
    <x v="255"/>
    <s v="UN"/>
    <n v="31152"/>
    <n v="0"/>
    <n v="0"/>
    <n v="0"/>
    <n v="0"/>
    <n v="0"/>
    <s v=""/>
    <n v="0"/>
    <d v="2030-11-08T00:00:00"/>
    <n v="31152"/>
  </r>
  <r>
    <s v="456306"/>
    <s v="6005"/>
    <s v="1000"/>
    <s v="SA TPA LUCRETIN SALMAO HIDRATA"/>
    <x v="256"/>
    <s v="UN"/>
    <n v="47000"/>
    <n v="0"/>
    <n v="0"/>
    <n v="0"/>
    <n v="0"/>
    <n v="0"/>
    <s v=""/>
    <n v="0"/>
    <d v="2030-11-10T00:00:00"/>
    <n v="47000"/>
  </r>
  <r>
    <s v="456482"/>
    <s v="6005"/>
    <s v="1000"/>
    <s v="SA FR DES TRES M BLACK SPR100ML IMPR NVE"/>
    <x v="257"/>
    <s v="UN"/>
    <n v="3853"/>
    <n v="0"/>
    <n v="0"/>
    <n v="0"/>
    <n v="0"/>
    <n v="0"/>
    <s v=""/>
    <n v="0"/>
    <d v="2029-05-15T00:00:00"/>
    <n v="3853"/>
  </r>
  <r>
    <s v="456482"/>
    <s v="6005"/>
    <s v="1000"/>
    <s v="SA FR DES TRES M BLACK SPR100ML IMPR NVE"/>
    <x v="258"/>
    <s v="UN"/>
    <n v="15750"/>
    <n v="0"/>
    <n v="0"/>
    <n v="0"/>
    <n v="0"/>
    <n v="0"/>
    <s v=""/>
    <n v="0"/>
    <d v="2029-05-18T00:00:00"/>
    <n v="15750"/>
  </r>
  <r>
    <s v="456483"/>
    <s v="6005"/>
    <s v="1000"/>
    <s v="SA FR DES TRES M CLAS SPR 100ML IMPR NVE"/>
    <x v="259"/>
    <s v="UN"/>
    <n v="0"/>
    <n v="0"/>
    <n v="0"/>
    <n v="0"/>
    <n v="28170"/>
    <n v="0"/>
    <s v=""/>
    <n v="0"/>
    <d v="2029-05-20T00:00:00"/>
    <n v="0"/>
  </r>
  <r>
    <s v="456483"/>
    <s v="6005"/>
    <s v="1000"/>
    <s v="SA FR DES TRES M CLAS SPR 100ML IMPR NVE"/>
    <x v="260"/>
    <s v="UN"/>
    <n v="3750"/>
    <n v="0"/>
    <n v="0"/>
    <n v="0"/>
    <n v="0"/>
    <n v="0"/>
    <s v=""/>
    <n v="0"/>
    <d v="2029-06-08T00:00:00"/>
    <n v="3750"/>
  </r>
  <r>
    <s v="456483"/>
    <s v="6005"/>
    <s v="1000"/>
    <s v="SA FR DES TRES M CLAS SPR 100ML IMPR NVE"/>
    <x v="261"/>
    <s v="UN"/>
    <n v="15000"/>
    <n v="0"/>
    <n v="0"/>
    <n v="0"/>
    <n v="0"/>
    <n v="0"/>
    <s v=""/>
    <n v="0"/>
    <d v="2029-06-09T00:00:00"/>
    <n v="15000"/>
  </r>
  <r>
    <s v="456483"/>
    <s v="6005"/>
    <s v="1000"/>
    <s v="SA FR DES TRES M CLAS SPR 100ML IMPR NVE"/>
    <x v="262"/>
    <s v="UN"/>
    <n v="52500"/>
    <n v="0"/>
    <n v="0"/>
    <n v="0"/>
    <n v="0"/>
    <n v="0"/>
    <s v=""/>
    <n v="0"/>
    <d v="2029-06-10T00:00:00"/>
    <n v="52500"/>
  </r>
  <r>
    <s v="456483"/>
    <s v="6005"/>
    <s v="1000"/>
    <s v="SA FR DES TRES M CLAS SPR 100ML IMPR NVE"/>
    <x v="263"/>
    <s v="UN"/>
    <n v="52500"/>
    <n v="0"/>
    <n v="0"/>
    <n v="0"/>
    <n v="0"/>
    <n v="0"/>
    <s v=""/>
    <n v="0"/>
    <d v="2029-06-11T00:00:00"/>
    <n v="52500"/>
  </r>
  <r>
    <s v="456483"/>
    <s v="6005"/>
    <s v="1000"/>
    <s v="SA FR DES TRES M CLAS SPR 100ML IMPR NVE"/>
    <x v="264"/>
    <s v="UN"/>
    <n v="7500"/>
    <n v="0"/>
    <n v="0"/>
    <n v="0"/>
    <n v="0"/>
    <n v="0"/>
    <s v=""/>
    <n v="0"/>
    <d v="2029-06-12T00:00:00"/>
    <n v="7500"/>
  </r>
  <r>
    <s v="456483"/>
    <s v="6005"/>
    <s v="2005"/>
    <s v="SA FR DES TRES M CLAS SPR 100ML IMPR NVE"/>
    <x v="260"/>
    <s v="UN"/>
    <n v="44154"/>
    <n v="0"/>
    <n v="0"/>
    <n v="0"/>
    <n v="0"/>
    <n v="0"/>
    <s v=""/>
    <n v="0"/>
    <d v="2029-06-08T00:00:00"/>
    <n v="44154"/>
  </r>
  <r>
    <s v="456483"/>
    <s v="6005"/>
    <s v="2005"/>
    <s v="SA FR DES TRES M CLAS SPR 100ML IMPR NVE"/>
    <x v="261"/>
    <s v="UN"/>
    <n v="9192"/>
    <n v="0"/>
    <n v="0"/>
    <n v="0"/>
    <n v="0"/>
    <n v="0"/>
    <s v=""/>
    <n v="0"/>
    <d v="2029-06-09T00:00:00"/>
    <n v="9192"/>
  </r>
  <r>
    <s v="456486"/>
    <s v="6005"/>
    <s v="1000"/>
    <s v="SA FR DES AVANCO ACTION SPR85ML IMPR NVE"/>
    <x v="265"/>
    <s v="UN"/>
    <n v="12500"/>
    <n v="0"/>
    <n v="0"/>
    <n v="0"/>
    <n v="0"/>
    <n v="0"/>
    <s v=""/>
    <n v="0"/>
    <d v="2028-12-27T00:00:00"/>
    <n v="12500"/>
  </r>
  <r>
    <s v="456486"/>
    <s v="6005"/>
    <s v="1000"/>
    <s v="SA FR DES AVANCO ACTION SPR85ML IMPR NVE"/>
    <x v="266"/>
    <s v="UN"/>
    <n v="13196"/>
    <n v="0"/>
    <n v="0"/>
    <n v="0"/>
    <n v="0"/>
    <n v="0"/>
    <s v=""/>
    <n v="0"/>
    <d v="2029-01-26T00:00:00"/>
    <n v="13196"/>
  </r>
  <r>
    <s v="456488"/>
    <s v="6005"/>
    <s v="1000"/>
    <s v="SA FR DES AVANCO ORIGIN SPR85ML IMPR NVE"/>
    <x v="267"/>
    <s v="UN"/>
    <n v="18893"/>
    <n v="0"/>
    <n v="0"/>
    <n v="0"/>
    <n v="0"/>
    <n v="0"/>
    <s v=""/>
    <n v="0"/>
    <d v="2029-03-24T00:00:00"/>
    <n v="18893"/>
  </r>
  <r>
    <s v="456625"/>
    <s v="6005"/>
    <s v="1000"/>
    <s v="SA FR DES SPRAY RASTRO DEC 90ML JEAN"/>
    <x v="268"/>
    <s v="UN"/>
    <n v="20802"/>
    <n v="0"/>
    <n v="0"/>
    <n v="0"/>
    <n v="0"/>
    <n v="0"/>
    <s v=""/>
    <n v="0"/>
    <d v="2031-05-27T00:00:00"/>
    <n v="20802"/>
  </r>
  <r>
    <s v="456625"/>
    <s v="6005"/>
    <s v="1000"/>
    <s v="SA FR DES SPRAY RASTRO DEC 90ML JEAN"/>
    <x v="269"/>
    <s v="UN"/>
    <n v="55000"/>
    <n v="0"/>
    <n v="0"/>
    <n v="0"/>
    <n v="0"/>
    <n v="0"/>
    <s v=""/>
    <n v="0"/>
    <d v="2031-05-29T00:00:00"/>
    <n v="55000"/>
  </r>
  <r>
    <s v="456625"/>
    <s v="6005"/>
    <s v="2005"/>
    <s v="SA FR DES SPRAY RASTRO DEC 90ML JEAN"/>
    <x v="268"/>
    <s v="UN"/>
    <n v="2492"/>
    <n v="0"/>
    <n v="0"/>
    <n v="0"/>
    <n v="0"/>
    <n v="0"/>
    <s v=""/>
    <n v="0"/>
    <d v="2031-05-27T00:00:00"/>
    <n v="2492"/>
  </r>
  <r>
    <s v="457283"/>
    <s v="6005"/>
    <s v="1000"/>
    <s v="SA TPA QUEBRA BICO AGUA OXIGENADA"/>
    <x v="270"/>
    <s v="UN"/>
    <n v="90240"/>
    <n v="0"/>
    <n v="0"/>
    <n v="0"/>
    <n v="0"/>
    <n v="0"/>
    <s v=""/>
    <n v="0"/>
    <d v="2029-04-11T00:00:00"/>
    <n v="90240"/>
  </r>
  <r>
    <s v="457283"/>
    <s v="6005"/>
    <s v="1000"/>
    <s v="SA TPA QUEBRA BICO AGUA OXIGENADA"/>
    <x v="271"/>
    <s v="UN"/>
    <n v="90240"/>
    <n v="0"/>
    <n v="0"/>
    <n v="0"/>
    <n v="0"/>
    <n v="0"/>
    <s v=""/>
    <n v="0"/>
    <d v="2029-04-14T00:00:00"/>
    <n v="90240"/>
  </r>
  <r>
    <s v="457283"/>
    <s v="6005"/>
    <s v="1000"/>
    <s v="SA TPA QUEBRA BICO AGUA OXIGENADA"/>
    <x v="272"/>
    <s v="UN"/>
    <n v="135360"/>
    <n v="0"/>
    <n v="0"/>
    <n v="0"/>
    <n v="0"/>
    <n v="0"/>
    <s v=""/>
    <n v="0"/>
    <d v="2029-04-15T00:00:00"/>
    <n v="135360"/>
  </r>
  <r>
    <s v="457283"/>
    <s v="6005"/>
    <s v="1000"/>
    <s v="SA TPA QUEBRA BICO AGUA OXIGENADA"/>
    <x v="273"/>
    <s v="UN"/>
    <n v="180480"/>
    <n v="0"/>
    <n v="0"/>
    <n v="0"/>
    <n v="0"/>
    <n v="0"/>
    <s v=""/>
    <n v="0"/>
    <d v="2029-04-15T00:00:00"/>
    <n v="180480"/>
  </r>
  <r>
    <s v="457283"/>
    <s v="6005"/>
    <s v="1000"/>
    <s v="SA TPA QUEBRA BICO AGUA OXIGENADA"/>
    <x v="274"/>
    <s v="UN"/>
    <n v="180480"/>
    <n v="0"/>
    <n v="0"/>
    <n v="0"/>
    <n v="0"/>
    <n v="0"/>
    <s v=""/>
    <n v="0"/>
    <d v="2029-04-16T00:00:00"/>
    <n v="180480"/>
  </r>
  <r>
    <s v="457283"/>
    <s v="6005"/>
    <s v="1000"/>
    <s v="SA TPA QUEBRA BICO AGUA OXIGENADA"/>
    <x v="275"/>
    <s v="UN"/>
    <n v="180480"/>
    <n v="0"/>
    <n v="0"/>
    <n v="0"/>
    <n v="0"/>
    <n v="0"/>
    <s v=""/>
    <n v="0"/>
    <d v="2029-04-17T00:00:00"/>
    <n v="180480"/>
  </r>
  <r>
    <s v="457283"/>
    <s v="6005"/>
    <s v="1000"/>
    <s v="SA TPA QUEBRA BICO AGUA OXIGENADA"/>
    <x v="276"/>
    <s v="UN"/>
    <n v="180480"/>
    <n v="0"/>
    <n v="0"/>
    <n v="0"/>
    <n v="0"/>
    <n v="0"/>
    <s v=""/>
    <n v="0"/>
    <d v="2029-04-18T00:00:00"/>
    <n v="180480"/>
  </r>
  <r>
    <s v="457283"/>
    <s v="6005"/>
    <s v="1000"/>
    <s v="SA TPA QUEBRA BICO AGUA OXIGENADA"/>
    <x v="277"/>
    <s v="UN"/>
    <n v="180480"/>
    <n v="0"/>
    <n v="0"/>
    <n v="0"/>
    <n v="0"/>
    <n v="0"/>
    <s v=""/>
    <n v="0"/>
    <d v="2029-04-20T00:00:00"/>
    <n v="180480"/>
  </r>
  <r>
    <s v="457283"/>
    <s v="6005"/>
    <s v="1000"/>
    <s v="SA TPA QUEBRA BICO AGUA OXIGENADA"/>
    <x v="278"/>
    <s v="UN"/>
    <n v="180480"/>
    <n v="0"/>
    <n v="0"/>
    <n v="0"/>
    <n v="0"/>
    <n v="0"/>
    <s v=""/>
    <n v="0"/>
    <d v="2029-04-21T00:00:00"/>
    <n v="180480"/>
  </r>
  <r>
    <s v="457283"/>
    <s v="6005"/>
    <s v="1000"/>
    <s v="SA TPA QUEBRA BICO AGUA OXIGENADA"/>
    <x v="279"/>
    <s v="UN"/>
    <n v="180480"/>
    <n v="0"/>
    <n v="0"/>
    <n v="0"/>
    <n v="0"/>
    <n v="0"/>
    <s v=""/>
    <n v="0"/>
    <d v="2029-04-22T00:00:00"/>
    <n v="180480"/>
  </r>
  <r>
    <s v="457283"/>
    <s v="6005"/>
    <s v="1000"/>
    <s v="SA TPA QUEBRA BICO AGUA OXIGENADA"/>
    <x v="280"/>
    <s v="UN"/>
    <n v="180480"/>
    <n v="0"/>
    <n v="0"/>
    <n v="0"/>
    <n v="0"/>
    <n v="0"/>
    <s v=""/>
    <n v="0"/>
    <d v="2029-04-23T00:00:00"/>
    <n v="180480"/>
  </r>
  <r>
    <s v="457283"/>
    <s v="6005"/>
    <s v="1000"/>
    <s v="SA TPA QUEBRA BICO AGUA OXIGENADA"/>
    <x v="281"/>
    <s v="UN"/>
    <n v="180480"/>
    <n v="0"/>
    <n v="0"/>
    <n v="0"/>
    <n v="0"/>
    <n v="0"/>
    <s v=""/>
    <n v="0"/>
    <d v="2029-04-23T00:00:00"/>
    <n v="180480"/>
  </r>
  <r>
    <s v="457283"/>
    <s v="6005"/>
    <s v="1000"/>
    <s v="SA TPA QUEBRA BICO AGUA OXIGENADA"/>
    <x v="282"/>
    <s v="UN"/>
    <n v="180480"/>
    <n v="0"/>
    <n v="0"/>
    <n v="0"/>
    <n v="0"/>
    <n v="0"/>
    <s v=""/>
    <n v="0"/>
    <d v="2029-04-24T00:00:00"/>
    <n v="180480"/>
  </r>
  <r>
    <s v="457283"/>
    <s v="6005"/>
    <s v="1000"/>
    <s v="SA TPA QUEBRA BICO AGUA OXIGENADA"/>
    <x v="283"/>
    <s v="UN"/>
    <n v="105280"/>
    <n v="0"/>
    <n v="0"/>
    <n v="0"/>
    <n v="0"/>
    <n v="0"/>
    <s v=""/>
    <n v="0"/>
    <d v="2029-04-25T00:00:00"/>
    <n v="105280"/>
  </r>
  <r>
    <s v="457283"/>
    <s v="6005"/>
    <s v="2005"/>
    <s v="SA TPA QUEBRA BICO AGUA OXIGENADA"/>
    <x v="270"/>
    <s v="UN"/>
    <n v="32100"/>
    <n v="0"/>
    <n v="0"/>
    <n v="0"/>
    <n v="0"/>
    <n v="0"/>
    <s v=""/>
    <n v="0"/>
    <d v="2029-04-11T00:00:00"/>
    <n v="32100"/>
  </r>
  <r>
    <s v="457283"/>
    <s v="6005"/>
    <s v="2005"/>
    <s v="SA TPA QUEBRA BICO AGUA OXIGENADA"/>
    <x v="271"/>
    <s v="UN"/>
    <n v="297.75099999999998"/>
    <n v="0"/>
    <n v="0"/>
    <n v="0"/>
    <n v="0"/>
    <n v="0"/>
    <s v=""/>
    <n v="0"/>
    <d v="2029-04-14T00:00:00"/>
    <n v="297.75099999999998"/>
  </r>
  <r>
    <s v="457283"/>
    <s v="6005"/>
    <s v="2005"/>
    <s v="SA TPA QUEBRA BICO AGUA OXIGENADA"/>
    <x v="272"/>
    <s v="UN"/>
    <n v="45120"/>
    <n v="0"/>
    <n v="0"/>
    <n v="0"/>
    <n v="0"/>
    <n v="0"/>
    <s v=""/>
    <n v="0"/>
    <d v="2029-04-15T00:00:00"/>
    <n v="45120"/>
  </r>
  <r>
    <s v="457367"/>
    <s v="6005"/>
    <s v="2005"/>
    <s v="SA NYLOOKS GEL COND FAT4"/>
    <x v="284"/>
    <s v="KG"/>
    <n v="9200"/>
    <n v="0"/>
    <n v="0"/>
    <n v="0"/>
    <n v="0"/>
    <n v="0"/>
    <s v=""/>
    <n v="0"/>
    <d v="2027-09-05T00:00:00"/>
    <n v="9200"/>
  </r>
  <r>
    <s v="457367"/>
    <s v="6005"/>
    <s v="2005"/>
    <s v="SA NYLOOKS GEL COND FAT4"/>
    <x v="285"/>
    <s v="KG"/>
    <n v="9200"/>
    <n v="0"/>
    <n v="0"/>
    <n v="0"/>
    <n v="0"/>
    <n v="0"/>
    <s v=""/>
    <n v="0"/>
    <d v="2027-09-08T00:00:00"/>
    <n v="9200"/>
  </r>
  <r>
    <s v="457692"/>
    <s v="6005"/>
    <s v="1000"/>
    <s v="SA LUCRETIN SAB LIQ FRESH KIT"/>
    <x v="286"/>
    <s v="UN"/>
    <n v="0"/>
    <n v="0"/>
    <n v="0"/>
    <n v="0"/>
    <n v="211"/>
    <n v="0"/>
    <s v=""/>
    <n v="0"/>
    <d v="2027-10-26T00:00:00"/>
    <n v="0"/>
  </r>
  <r>
    <s v="457692"/>
    <s v="6005"/>
    <s v="1000"/>
    <s v="SA LUCRETIN SAB LIQ FRESH KIT"/>
    <x v="287"/>
    <s v="UN"/>
    <n v="0"/>
    <n v="0"/>
    <n v="0"/>
    <n v="0"/>
    <n v="629"/>
    <n v="0"/>
    <s v=""/>
    <n v="0"/>
    <d v="2027-11-11T00:00:00"/>
    <n v="0"/>
  </r>
  <r>
    <s v="457692"/>
    <s v="6005"/>
    <s v="1000"/>
    <s v="SA LUCRETIN SAB LIQ FRESH KIT"/>
    <x v="288"/>
    <s v="UN"/>
    <n v="0"/>
    <n v="0"/>
    <n v="0"/>
    <n v="0"/>
    <n v="276"/>
    <n v="0"/>
    <s v=""/>
    <n v="0"/>
    <d v="2027-11-14T00:00:00"/>
    <n v="0"/>
  </r>
  <r>
    <s v="457692"/>
    <s v="6005"/>
    <s v="1000"/>
    <s v="SA LUCRETIN SAB LIQ FRESH KIT"/>
    <x v="289"/>
    <s v="UN"/>
    <n v="0"/>
    <n v="0"/>
    <n v="0"/>
    <n v="0"/>
    <n v="173"/>
    <n v="0"/>
    <s v=""/>
    <n v="0"/>
    <d v="2027-11-20T00:00:00"/>
    <n v="0"/>
  </r>
  <r>
    <s v="457839"/>
    <s v="6005"/>
    <s v="1000"/>
    <s v="SA CALVIN KLEIN IN2U EDT100ML TST"/>
    <x v="290"/>
    <s v="UN"/>
    <n v="600"/>
    <n v="0"/>
    <n v="0"/>
    <n v="0"/>
    <n v="0"/>
    <n v="0"/>
    <s v="65998256000"/>
    <n v="0"/>
    <d v="2030-02-04T00:00:00"/>
    <n v="600"/>
  </r>
  <r>
    <s v="458041"/>
    <s v="6005"/>
    <s v="1000"/>
    <s v="SA CALVIN KLEIN CKIN2U MASC EDT 100ML"/>
    <x v="291"/>
    <s v="UN"/>
    <n v="1800"/>
    <n v="0"/>
    <n v="0"/>
    <n v="0"/>
    <n v="0"/>
    <n v="0"/>
    <s v="65998234000"/>
    <n v="0"/>
    <d v="2030-01-30T00:00:00"/>
    <n v="1800"/>
  </r>
  <r>
    <s v="458041"/>
    <s v="6005"/>
    <s v="1000"/>
    <s v="SA CALVIN KLEIN CKIN2U MASC EDT 100ML"/>
    <x v="292"/>
    <s v="UN"/>
    <n v="0"/>
    <n v="0"/>
    <n v="1800"/>
    <n v="0"/>
    <n v="0"/>
    <n v="0"/>
    <s v="65998234000"/>
    <n v="0"/>
    <d v="2030-02-12T00:00:00"/>
    <n v="1800"/>
  </r>
  <r>
    <s v="458041"/>
    <s v="6005"/>
    <s v="1000"/>
    <s v="SA CALVIN KLEIN CKIN2U MASC EDT 100ML"/>
    <x v="293"/>
    <s v="UN"/>
    <n v="4"/>
    <n v="0"/>
    <n v="0"/>
    <n v="0"/>
    <n v="0"/>
    <n v="0"/>
    <s v="65998234000"/>
    <n v="0"/>
    <d v="2027-09-22T00:00:00"/>
    <n v="4"/>
  </r>
  <r>
    <s v="458042"/>
    <s v="6005"/>
    <s v="1000"/>
    <s v="SA CALVIN KLEIN CKIN2U FEM EDT 100ML"/>
    <x v="294"/>
    <s v="UN"/>
    <n v="1800"/>
    <n v="0"/>
    <n v="0"/>
    <n v="0"/>
    <n v="0"/>
    <n v="0"/>
    <s v="65998238000"/>
    <n v="0"/>
    <d v="2030-01-12T00:00:00"/>
    <n v="1800"/>
  </r>
  <r>
    <s v="458486"/>
    <s v="6005"/>
    <s v="1000"/>
    <s v="SA GUCCI GUILTY POUR FEMME EDP 90ML TST"/>
    <x v="295"/>
    <s v="UN"/>
    <n v="0"/>
    <n v="0"/>
    <n v="108"/>
    <n v="0"/>
    <n v="0"/>
    <n v="0"/>
    <s v="99240009745"/>
    <n v="0"/>
    <d v="2029-11-13T00:00:00"/>
    <n v="108"/>
  </r>
  <r>
    <s v="458536"/>
    <s v="6005"/>
    <s v="1000"/>
    <s v="SA FR AGUA OXIGENADA D44 70ML SNC"/>
    <x v="296"/>
    <s v="UN"/>
    <n v="4500"/>
    <n v="0"/>
    <n v="0"/>
    <n v="0"/>
    <n v="0"/>
    <n v="0"/>
    <s v=""/>
    <n v="0"/>
    <d v="2029-04-13T00:00:00"/>
    <n v="4500"/>
  </r>
  <r>
    <s v="458536"/>
    <s v="6005"/>
    <s v="1000"/>
    <s v="SA FR AGUA OXIGENADA D44 70ML SNC"/>
    <x v="297"/>
    <s v="UN"/>
    <n v="4500"/>
    <n v="0"/>
    <n v="0"/>
    <n v="0"/>
    <n v="0"/>
    <n v="0"/>
    <s v=""/>
    <n v="0"/>
    <d v="2029-04-17T00:00:00"/>
    <n v="4500"/>
  </r>
  <r>
    <s v="458536"/>
    <s v="6005"/>
    <s v="1000"/>
    <s v="SA FR AGUA OXIGENADA D44 70ML SNC"/>
    <x v="298"/>
    <s v="UN"/>
    <n v="9000"/>
    <n v="0"/>
    <n v="0"/>
    <n v="0"/>
    <n v="0"/>
    <n v="0"/>
    <s v=""/>
    <n v="0"/>
    <d v="2029-06-04T00:00:00"/>
    <n v="9000"/>
  </r>
  <r>
    <s v="458536"/>
    <s v="6005"/>
    <s v="1000"/>
    <s v="SA FR AGUA OXIGENADA D44 70ML SNC"/>
    <x v="299"/>
    <s v="UN"/>
    <n v="9000"/>
    <n v="0"/>
    <n v="0"/>
    <n v="0"/>
    <n v="0"/>
    <n v="0"/>
    <s v=""/>
    <n v="0"/>
    <d v="2029-06-05T00:00:00"/>
    <n v="9000"/>
  </r>
  <r>
    <s v="458536"/>
    <s v="6005"/>
    <s v="1000"/>
    <s v="SA FR AGUA OXIGENADA D44 70ML SNC"/>
    <x v="300"/>
    <s v="UN"/>
    <n v="76500"/>
    <n v="0"/>
    <n v="0"/>
    <n v="0"/>
    <n v="0"/>
    <n v="0"/>
    <s v=""/>
    <n v="0"/>
    <d v="2029-06-08T00:00:00"/>
    <n v="76500"/>
  </r>
  <r>
    <s v="458536"/>
    <s v="6005"/>
    <s v="1000"/>
    <s v="SA FR AGUA OXIGENADA D44 70ML SNC"/>
    <x v="301"/>
    <s v="UN"/>
    <n v="72000"/>
    <n v="0"/>
    <n v="0"/>
    <n v="0"/>
    <n v="0"/>
    <n v="0"/>
    <s v=""/>
    <n v="0"/>
    <d v="2029-06-09T00:00:00"/>
    <n v="72000"/>
  </r>
  <r>
    <s v="458538"/>
    <s v="6005"/>
    <s v="1000"/>
    <s v="SA FR BIOCOLOR AOX 30V 50ML SERIG SNC"/>
    <x v="302"/>
    <s v="UN"/>
    <n v="45000"/>
    <n v="0"/>
    <n v="0"/>
    <n v="0"/>
    <n v="0"/>
    <n v="0"/>
    <s v="450413"/>
    <n v="0"/>
    <d v="2029-06-05T00:00:00"/>
    <n v="45000"/>
  </r>
  <r>
    <s v="458538"/>
    <s v="6005"/>
    <s v="1000"/>
    <s v="SA FR BIOCOLOR AOX 30V 50ML SERIG SNC"/>
    <x v="303"/>
    <s v="UN"/>
    <n v="54000"/>
    <n v="0"/>
    <n v="0"/>
    <n v="0"/>
    <n v="0"/>
    <n v="0"/>
    <s v="450413"/>
    <n v="0"/>
    <d v="2029-06-08T00:00:00"/>
    <n v="54000"/>
  </r>
  <r>
    <s v="458538"/>
    <s v="6005"/>
    <s v="1000"/>
    <s v="SA FR BIOCOLOR AOX 30V 50ML SERIG SNC"/>
    <x v="304"/>
    <s v="UN"/>
    <n v="54000"/>
    <n v="0"/>
    <n v="0"/>
    <n v="0"/>
    <n v="0"/>
    <n v="0"/>
    <s v="450413"/>
    <n v="0"/>
    <d v="2029-06-09T00:00:00"/>
    <n v="54000"/>
  </r>
  <r>
    <s v="458538"/>
    <s v="6005"/>
    <s v="1000"/>
    <s v="SA FR BIOCOLOR AOX 30V 50ML SERIG SNC"/>
    <x v="305"/>
    <s v="UN"/>
    <n v="54000"/>
    <n v="0"/>
    <n v="0"/>
    <n v="0"/>
    <n v="0"/>
    <n v="0"/>
    <s v="450413"/>
    <n v="0"/>
    <d v="2029-06-10T00:00:00"/>
    <n v="54000"/>
  </r>
  <r>
    <s v="458538"/>
    <s v="6005"/>
    <s v="1000"/>
    <s v="SA FR BIOCOLOR AOX 30V 50ML SERIG SNC"/>
    <x v="306"/>
    <s v="UN"/>
    <n v="54000"/>
    <n v="0"/>
    <n v="0"/>
    <n v="0"/>
    <n v="0"/>
    <n v="0"/>
    <s v="450413"/>
    <n v="0"/>
    <d v="2029-06-11T00:00:00"/>
    <n v="54000"/>
  </r>
  <r>
    <s v="458538"/>
    <s v="6005"/>
    <s v="2005"/>
    <s v="SA FR BIOCOLOR AOX 30V 50ML SERIG SNC"/>
    <x v="307"/>
    <s v="UN"/>
    <n v="23952"/>
    <n v="0"/>
    <n v="0"/>
    <n v="0"/>
    <n v="0"/>
    <n v="0"/>
    <s v="450413"/>
    <n v="0"/>
    <d v="2029-06-04T00:00:00"/>
    <n v="23952"/>
  </r>
  <r>
    <s v="458538"/>
    <s v="6005"/>
    <s v="2005"/>
    <s v="SA FR BIOCOLOR AOX 30V 50ML SERIG SNC"/>
    <x v="302"/>
    <s v="UN"/>
    <n v="4500"/>
    <n v="0"/>
    <n v="0"/>
    <n v="0"/>
    <n v="0"/>
    <n v="0"/>
    <s v="450413"/>
    <n v="0"/>
    <d v="2029-06-05T00:00:00"/>
    <n v="4500"/>
  </r>
  <r>
    <s v="458695"/>
    <s v="6005"/>
    <s v="1000"/>
    <s v="SA TPA MONT RISQUE BC PEROLADO CM 8ML"/>
    <x v="308"/>
    <s v="UN"/>
    <n v="5000"/>
    <n v="0"/>
    <n v="0"/>
    <n v="0"/>
    <n v="0"/>
    <n v="0"/>
    <s v=""/>
    <n v="0"/>
    <d v="2028-06-30T00:00:00"/>
    <n v="5000"/>
  </r>
  <r>
    <s v="458695"/>
    <s v="6005"/>
    <s v="1000"/>
    <s v="SA TPA MONT RISQUE BC PEROLADO CM 8ML"/>
    <x v="309"/>
    <s v="UN"/>
    <n v="84000"/>
    <n v="0"/>
    <n v="0"/>
    <n v="0"/>
    <n v="0"/>
    <n v="0"/>
    <s v=""/>
    <n v="0"/>
    <d v="2029-06-08T00:00:00"/>
    <n v="84000"/>
  </r>
  <r>
    <s v="458696"/>
    <s v="6005"/>
    <s v="1000"/>
    <s v="SA TPA RISQUE BC PEROLADO CM 8ML"/>
    <x v="310"/>
    <s v="UN"/>
    <n v="243600"/>
    <n v="0"/>
    <n v="0"/>
    <n v="0"/>
    <n v="0"/>
    <n v="0"/>
    <s v=""/>
    <n v="0"/>
    <d v="2029-06-05T00:00:00"/>
    <n v="243600"/>
  </r>
  <r>
    <s v="458697"/>
    <s v="6005"/>
    <s v="1000"/>
    <s v="SA TPA MONT RISQUE ROSE PEROLADO CM 8ML"/>
    <x v="311"/>
    <s v="UN"/>
    <n v="84000"/>
    <n v="0"/>
    <n v="0"/>
    <n v="0"/>
    <n v="0"/>
    <n v="0"/>
    <s v=""/>
    <n v="0"/>
    <d v="2029-06-03T00:00:00"/>
    <n v="84000"/>
  </r>
  <r>
    <s v="458698"/>
    <s v="6005"/>
    <s v="1000"/>
    <s v="SA TPA RISQUE ROSE PEROLADO CM 8ML"/>
    <x v="312"/>
    <s v="UN"/>
    <n v="253440"/>
    <n v="0"/>
    <n v="0"/>
    <n v="0"/>
    <n v="0"/>
    <n v="0"/>
    <s v=""/>
    <n v="0"/>
    <d v="2029-05-30T00:00:00"/>
    <n v="253440"/>
  </r>
  <r>
    <s v="458699"/>
    <s v="6005"/>
    <s v="1000"/>
    <s v="SA TPA MONT RISQUE VM PEROLADO CM 8ML"/>
    <x v="313"/>
    <s v="UN"/>
    <n v="33857"/>
    <n v="0"/>
    <n v="0"/>
    <n v="0"/>
    <n v="0"/>
    <n v="0"/>
    <s v=""/>
    <n v="0"/>
    <d v="2028-04-23T00:00:00"/>
    <n v="33857"/>
  </r>
  <r>
    <s v="459804"/>
    <s v="6005"/>
    <s v="2005"/>
    <s v="SA BASE GEL STF 19"/>
    <x v="314"/>
    <s v="KG"/>
    <n v="1187.421"/>
    <n v="0"/>
    <n v="0"/>
    <n v="0"/>
    <n v="0"/>
    <n v="0"/>
    <s v=""/>
    <n v="0"/>
    <d v="2026-07-07T00:00:00"/>
    <n v="1187.421"/>
  </r>
  <r>
    <s v="460230"/>
    <s v="6005"/>
    <s v="1000"/>
    <s v="SA CALVIN KLEIN ETERNITY F EDP100ML TST"/>
    <x v="315"/>
    <s v="UN"/>
    <n v="120"/>
    <n v="0"/>
    <n v="0"/>
    <n v="0"/>
    <n v="0"/>
    <n v="0"/>
    <s v="10000007890"/>
    <n v="0"/>
    <d v="2029-09-18T00:00:00"/>
    <n v="120"/>
  </r>
  <r>
    <s v="460405"/>
    <s v="6005"/>
    <s v="2005"/>
    <s v="SA RISQUE ESM CREM LAGRIMAS DE VENUS NF"/>
    <x v="316"/>
    <s v="KG"/>
    <n v="452"/>
    <n v="0"/>
    <n v="0"/>
    <n v="0"/>
    <n v="0"/>
    <n v="0"/>
    <s v=""/>
    <n v="0"/>
    <d v="2026-09-05T00:00:00"/>
    <n v="452"/>
  </r>
  <r>
    <s v="460424"/>
    <s v="6005"/>
    <s v="2005"/>
    <s v="SA RISQUE ESM CREM LEO MANDOU FLORES NF"/>
    <x v="317"/>
    <s v="KG"/>
    <n v="400"/>
    <n v="0"/>
    <n v="0"/>
    <n v="0"/>
    <n v="0"/>
    <n v="0"/>
    <s v=""/>
    <n v="0"/>
    <d v="2026-09-11T00:00:00"/>
    <n v="400"/>
  </r>
  <r>
    <s v="460453"/>
    <s v="6005"/>
    <s v="1000"/>
    <s v="SA GUCCI GUILTY POUR HOMME EDP 90ML"/>
    <x v="318"/>
    <s v="UN"/>
    <n v="0"/>
    <n v="0"/>
    <n v="90"/>
    <n v="0"/>
    <n v="0"/>
    <n v="0"/>
    <s v="99350040576"/>
    <n v="0"/>
    <d v="2030-02-05T00:00:00"/>
    <n v="90"/>
  </r>
  <r>
    <s v="460455"/>
    <s v="6005"/>
    <s v="1000"/>
    <s v="SA GUCCI GUILTY POUR HOMME EDP 150ML"/>
    <x v="319"/>
    <s v="UN"/>
    <n v="0"/>
    <n v="0"/>
    <n v="225"/>
    <n v="0"/>
    <n v="0"/>
    <n v="0"/>
    <s v="99350040582"/>
    <n v="0"/>
    <d v="2030-03-02T00:00:00"/>
    <n v="225"/>
  </r>
  <r>
    <s v="460545"/>
    <s v="6005"/>
    <s v="1000"/>
    <s v="SA BIOCOLOR MASCARA TRAT ENV 10G MINI"/>
    <x v="320"/>
    <s v="UN"/>
    <n v="117000"/>
    <n v="0"/>
    <n v="0"/>
    <n v="0"/>
    <n v="0"/>
    <n v="0"/>
    <s v="456256"/>
    <n v="0"/>
    <d v="2029-04-22T00:00:00"/>
    <n v="117000"/>
  </r>
  <r>
    <s v="460545"/>
    <s v="6005"/>
    <s v="1000"/>
    <s v="SA BIOCOLOR MASCARA TRAT ENV 10G MINI"/>
    <x v="321"/>
    <s v="UN"/>
    <n v="247500"/>
    <n v="0"/>
    <n v="0"/>
    <n v="0"/>
    <n v="0"/>
    <n v="0"/>
    <s v="456256"/>
    <n v="0"/>
    <d v="2029-04-27T00:00:00"/>
    <n v="247500"/>
  </r>
  <r>
    <s v="460545"/>
    <s v="6005"/>
    <s v="1000"/>
    <s v="SA BIOCOLOR MASCARA TRAT ENV 10G MINI"/>
    <x v="322"/>
    <s v="UN"/>
    <n v="229950"/>
    <n v="0"/>
    <n v="0"/>
    <n v="0"/>
    <n v="0"/>
    <n v="0"/>
    <s v="456256"/>
    <n v="0"/>
    <d v="2029-05-10T00:00:00"/>
    <n v="229950"/>
  </r>
  <r>
    <s v="460545"/>
    <s v="6005"/>
    <s v="1000"/>
    <s v="SA BIOCOLOR MASCARA TRAT ENV 10G MINI"/>
    <x v="323"/>
    <s v="UN"/>
    <n v="257850"/>
    <n v="0"/>
    <n v="0"/>
    <n v="0"/>
    <n v="0"/>
    <n v="0"/>
    <s v="456256"/>
    <n v="0"/>
    <d v="2029-05-22T00:00:00"/>
    <n v="257850"/>
  </r>
  <r>
    <s v="460545"/>
    <s v="6005"/>
    <s v="2005"/>
    <s v="SA BIOCOLOR MASCARA TRAT ENV 10G MINI"/>
    <x v="320"/>
    <s v="UN"/>
    <n v="43030"/>
    <n v="0"/>
    <n v="0"/>
    <n v="0"/>
    <n v="0"/>
    <n v="0"/>
    <s v="456256"/>
    <n v="0"/>
    <d v="2029-04-22T00:00:00"/>
    <n v="43030"/>
  </r>
  <r>
    <s v="460546"/>
    <s v="6005"/>
    <s v="1000"/>
    <s v="SA MARC JACOBS DAISY LOVE TST EDT 100ML"/>
    <x v="324"/>
    <s v="UN"/>
    <n v="0"/>
    <n v="0"/>
    <n v="0"/>
    <n v="0"/>
    <n v="36"/>
    <n v="0"/>
    <s v="58250003000"/>
    <n v="0"/>
    <d v="2028-06-11T00:00:00"/>
    <n v="0"/>
  </r>
  <r>
    <s v="460546"/>
    <s v="6005"/>
    <s v="1000"/>
    <s v="SA MARC JACOBS DAISY LOVE TST EDT 100ML"/>
    <x v="325"/>
    <s v="UN"/>
    <n v="0"/>
    <n v="0"/>
    <n v="24"/>
    <n v="0"/>
    <n v="0"/>
    <n v="0"/>
    <s v="58250003000"/>
    <n v="0"/>
    <d v="2029-10-24T00:00:00"/>
    <n v="24"/>
  </r>
  <r>
    <s v="460870"/>
    <s v="6005"/>
    <s v="2005"/>
    <s v="SA PAIXAO DEO OLEO TENT AMEIXA RUB"/>
    <x v="326"/>
    <s v="KG"/>
    <n v="8600"/>
    <n v="0"/>
    <n v="0"/>
    <n v="0"/>
    <n v="0"/>
    <n v="0"/>
    <s v=""/>
    <n v="0"/>
    <d v="2027-08-20T00:00:00"/>
    <n v="8600"/>
  </r>
  <r>
    <s v="460880"/>
    <s v="6005"/>
    <s v="2005"/>
    <s v="SA PAIXAO DEO LOCAO IRRES FLOR LIS"/>
    <x v="327"/>
    <s v="KG"/>
    <n v="720.95799999999997"/>
    <n v="0"/>
    <n v="0"/>
    <n v="0"/>
    <n v="0"/>
    <n v="0"/>
    <s v=""/>
    <n v="0"/>
    <d v="2027-07-27T00:00:00"/>
    <n v="720.95799999999997"/>
  </r>
  <r>
    <s v="460883"/>
    <s v="6005"/>
    <s v="2005"/>
    <s v="SA PAIXAO DEO LOCAO AVELA"/>
    <x v="328"/>
    <s v="KG"/>
    <n v="9500"/>
    <n v="0"/>
    <n v="0"/>
    <n v="0"/>
    <n v="0"/>
    <n v="0"/>
    <s v=""/>
    <n v="0"/>
    <d v="2027-09-05T00:00:00"/>
    <n v="9500"/>
  </r>
  <r>
    <s v="460883"/>
    <s v="6005"/>
    <s v="2005"/>
    <s v="SA PAIXAO DEO LOCAO AVELA"/>
    <x v="329"/>
    <s v="KG"/>
    <n v="9500"/>
    <n v="0"/>
    <n v="0"/>
    <n v="0"/>
    <n v="0"/>
    <n v="0"/>
    <s v=""/>
    <n v="0"/>
    <d v="2027-09-05T00:00:00"/>
    <n v="9500"/>
  </r>
  <r>
    <s v="460883"/>
    <s v="6005"/>
    <s v="2005"/>
    <s v="SA PAIXAO DEO LOCAO AVELA"/>
    <x v="330"/>
    <s v="KG"/>
    <n v="9500"/>
    <n v="0"/>
    <n v="0"/>
    <n v="0"/>
    <n v="0"/>
    <n v="0"/>
    <s v=""/>
    <n v="0"/>
    <d v="2027-09-09T00:00:00"/>
    <n v="9500"/>
  </r>
  <r>
    <s v="460889"/>
    <s v="6005"/>
    <s v="2005"/>
    <s v="SA MONANGE SABONETE LIQ FRUTAS VERMELHAS"/>
    <x v="331"/>
    <s v="KG"/>
    <n v="5000"/>
    <n v="0"/>
    <n v="0"/>
    <n v="0"/>
    <n v="0"/>
    <n v="0"/>
    <s v=""/>
    <n v="0"/>
    <d v="2026-06-25T00:00:00"/>
    <n v="5000"/>
  </r>
  <r>
    <s v="460889"/>
    <s v="6005"/>
    <s v="2005"/>
    <s v="SA MONANGE SABONETE LIQ FRUTAS VERMELHAS"/>
    <x v="332"/>
    <s v="KG"/>
    <n v="5000"/>
    <n v="0"/>
    <n v="0"/>
    <n v="0"/>
    <n v="0"/>
    <n v="0"/>
    <s v=""/>
    <n v="0"/>
    <d v="2026-06-26T00:00:00"/>
    <n v="5000"/>
  </r>
  <r>
    <s v="460889"/>
    <s v="6005"/>
    <s v="2005"/>
    <s v="SA MONANGE SABONETE LIQ FRUTAS VERMELHAS"/>
    <x v="333"/>
    <s v="KG"/>
    <n v="5000"/>
    <n v="0"/>
    <n v="0"/>
    <n v="0"/>
    <n v="0"/>
    <n v="0"/>
    <s v=""/>
    <n v="0"/>
    <d v="2026-06-27T00:00:00"/>
    <n v="5000"/>
  </r>
  <r>
    <s v="460931"/>
    <s v="6005"/>
    <s v="1000"/>
    <s v="SA TPA AZUL HIDRATANTE INSPIRADORA"/>
    <x v="334"/>
    <s v="UN"/>
    <n v="126336"/>
    <n v="0"/>
    <n v="0"/>
    <n v="0"/>
    <n v="0"/>
    <n v="0"/>
    <s v=""/>
    <n v="0"/>
    <d v="2028-04-28T00:00:00"/>
    <n v="126336"/>
  </r>
  <r>
    <s v="460931"/>
    <s v="6005"/>
    <s v="1000"/>
    <s v="SA TPA AZUL HIDRATANTE INSPIRADORA"/>
    <x v="335"/>
    <s v="UN"/>
    <n v="180480"/>
    <n v="0"/>
    <n v="0"/>
    <n v="0"/>
    <n v="0"/>
    <n v="0"/>
    <s v=""/>
    <n v="0"/>
    <d v="2028-04-29T00:00:00"/>
    <n v="180480"/>
  </r>
  <r>
    <s v="460932"/>
    <s v="6005"/>
    <s v="1000"/>
    <s v="SA TPA ROXA HIDRATANTE IRRESISTIVEL"/>
    <x v="336"/>
    <s v="UN"/>
    <n v="66307"/>
    <n v="0"/>
    <n v="0"/>
    <n v="0"/>
    <n v="0"/>
    <n v="0"/>
    <s v=""/>
    <n v="0"/>
    <d v="2028-04-14T00:00:00"/>
    <n v="66307"/>
  </r>
  <r>
    <s v="460932"/>
    <s v="6005"/>
    <s v="1000"/>
    <s v="SA TPA ROXA HIDRATANTE IRRESISTIVEL"/>
    <x v="337"/>
    <s v="UN"/>
    <n v="135360"/>
    <n v="0"/>
    <n v="0"/>
    <n v="0"/>
    <n v="0"/>
    <n v="0"/>
    <s v=""/>
    <n v="0"/>
    <d v="2028-04-16T00:00:00"/>
    <n v="135360"/>
  </r>
  <r>
    <s v="460932"/>
    <s v="6005"/>
    <s v="1000"/>
    <s v="SA TPA ROXA HIDRATANTE IRRESISTIVEL"/>
    <x v="338"/>
    <s v="UN"/>
    <n v="90240"/>
    <n v="0"/>
    <n v="0"/>
    <n v="0"/>
    <n v="0"/>
    <n v="0"/>
    <s v=""/>
    <n v="0"/>
    <d v="2028-06-10T00:00:00"/>
    <n v="90240"/>
  </r>
  <r>
    <s v="460932"/>
    <s v="6005"/>
    <s v="1000"/>
    <s v="SA TPA ROXA HIDRATANTE IRRESISTIVEL"/>
    <x v="339"/>
    <s v="UN"/>
    <n v="180480"/>
    <n v="0"/>
    <n v="0"/>
    <n v="0"/>
    <n v="0"/>
    <n v="0"/>
    <s v=""/>
    <n v="0"/>
    <d v="2028-06-11T00:00:00"/>
    <n v="180480"/>
  </r>
  <r>
    <s v="460932"/>
    <s v="6005"/>
    <s v="2005"/>
    <s v="SA TPA ROXA HIDRATANTE IRRESISTIVEL"/>
    <x v="337"/>
    <s v="UN"/>
    <n v="2127"/>
    <n v="0"/>
    <n v="0"/>
    <n v="0"/>
    <n v="0"/>
    <n v="0"/>
    <s v=""/>
    <n v="0"/>
    <d v="2028-04-16T00:00:00"/>
    <n v="2127"/>
  </r>
  <r>
    <s v="460933"/>
    <s v="6005"/>
    <s v="1000"/>
    <s v="SA TPA VERMELHA HIDRATANTE TENTADORA"/>
    <x v="340"/>
    <s v="UN"/>
    <n v="10339"/>
    <n v="0"/>
    <n v="0"/>
    <n v="0"/>
    <n v="0"/>
    <n v="0"/>
    <s v=""/>
    <n v="0"/>
    <d v="2028-04-22T00:00:00"/>
    <n v="10339"/>
  </r>
  <r>
    <s v="460933"/>
    <s v="6005"/>
    <s v="1000"/>
    <s v="SA TPA VERMELHA HIDRATANTE TENTADORA"/>
    <x v="341"/>
    <s v="UN"/>
    <n v="90240"/>
    <n v="0"/>
    <n v="0"/>
    <n v="0"/>
    <n v="0"/>
    <n v="0"/>
    <s v=""/>
    <n v="0"/>
    <d v="2028-05-01T00:00:00"/>
    <n v="90240"/>
  </r>
  <r>
    <s v="460933"/>
    <s v="6005"/>
    <s v="1000"/>
    <s v="SA TPA VERMELHA HIDRATANTE TENTADORA"/>
    <x v="342"/>
    <s v="UN"/>
    <n v="180480"/>
    <n v="0"/>
    <n v="0"/>
    <n v="0"/>
    <n v="0"/>
    <n v="0"/>
    <s v=""/>
    <n v="0"/>
    <d v="2028-05-04T00:00:00"/>
    <n v="180480"/>
  </r>
  <r>
    <s v="460933"/>
    <s v="6005"/>
    <s v="1000"/>
    <s v="SA TPA VERMELHA HIDRATANTE TENTADORA"/>
    <x v="343"/>
    <s v="UN"/>
    <n v="180480"/>
    <n v="0"/>
    <n v="0"/>
    <n v="0"/>
    <n v="0"/>
    <n v="0"/>
    <s v=""/>
    <n v="0"/>
    <d v="2028-06-03T00:00:00"/>
    <n v="180480"/>
  </r>
  <r>
    <s v="460933"/>
    <s v="6005"/>
    <s v="1000"/>
    <s v="SA TPA VERMELHA HIDRATANTE TENTADORA"/>
    <x v="344"/>
    <s v="UN"/>
    <n v="90240"/>
    <n v="0"/>
    <n v="0"/>
    <n v="0"/>
    <n v="0"/>
    <n v="0"/>
    <s v=""/>
    <n v="0"/>
    <d v="2028-06-05T00:00:00"/>
    <n v="90240"/>
  </r>
  <r>
    <s v="460933"/>
    <s v="6005"/>
    <s v="1000"/>
    <s v="SA TPA VERMELHA HIDRATANTE TENTADORA"/>
    <x v="345"/>
    <s v="UN"/>
    <n v="90240"/>
    <n v="0"/>
    <n v="0"/>
    <n v="0"/>
    <n v="0"/>
    <n v="0"/>
    <s v=""/>
    <n v="0"/>
    <d v="2028-06-08T00:00:00"/>
    <n v="90240"/>
  </r>
  <r>
    <s v="460933"/>
    <s v="6005"/>
    <s v="2005"/>
    <s v="SA TPA VERMELHA HIDRATANTE TENTADORA"/>
    <x v="341"/>
    <s v="UN"/>
    <n v="1208"/>
    <n v="0"/>
    <n v="0"/>
    <n v="0"/>
    <n v="0"/>
    <n v="0"/>
    <s v=""/>
    <n v="0"/>
    <d v="2028-05-01T00:00:00"/>
    <n v="1208"/>
  </r>
  <r>
    <s v="460934"/>
    <s v="6005"/>
    <s v="1000"/>
    <s v="SA TPA VINHO HIDRATANTE FRAMBOESA"/>
    <x v="346"/>
    <s v="UN"/>
    <n v="107357"/>
    <n v="0"/>
    <n v="0"/>
    <n v="0"/>
    <n v="0"/>
    <n v="0"/>
    <s v=""/>
    <n v="0"/>
    <d v="2028-04-24T00:00:00"/>
    <n v="107357"/>
  </r>
  <r>
    <s v="460934"/>
    <s v="6005"/>
    <s v="1000"/>
    <s v="SA TPA VINHO HIDRATANTE FRAMBOESA"/>
    <x v="347"/>
    <s v="UN"/>
    <n v="150400"/>
    <n v="0"/>
    <n v="0"/>
    <n v="0"/>
    <n v="0"/>
    <n v="0"/>
    <s v=""/>
    <n v="0"/>
    <d v="2028-05-05T00:00:00"/>
    <n v="150400"/>
  </r>
  <r>
    <s v="460934"/>
    <s v="6005"/>
    <s v="1000"/>
    <s v="SA TPA VINHO HIDRATANTE FRAMBOESA"/>
    <x v="348"/>
    <s v="UN"/>
    <n v="180480"/>
    <n v="0"/>
    <n v="0"/>
    <n v="0"/>
    <n v="0"/>
    <n v="0"/>
    <s v=""/>
    <n v="0"/>
    <d v="2028-05-06T00:00:00"/>
    <n v="180480"/>
  </r>
  <r>
    <s v="460935"/>
    <s v="6005"/>
    <s v="1000"/>
    <s v="SA TPA MARROM HIDRATANTE AVELA"/>
    <x v="349"/>
    <s v="UN"/>
    <n v="45120"/>
    <n v="0"/>
    <n v="0"/>
    <n v="0"/>
    <n v="0"/>
    <n v="0"/>
    <s v=""/>
    <n v="0"/>
    <d v="2028-03-31T00:00:00"/>
    <n v="45120"/>
  </r>
  <r>
    <s v="460935"/>
    <s v="6005"/>
    <s v="1000"/>
    <s v="SA TPA MARROM HIDRATANTE AVELA"/>
    <x v="350"/>
    <s v="UN"/>
    <n v="135360"/>
    <n v="0"/>
    <n v="0"/>
    <n v="0"/>
    <n v="0"/>
    <n v="0"/>
    <s v=""/>
    <n v="0"/>
    <d v="2028-04-01T00:00:00"/>
    <n v="135360"/>
  </r>
  <r>
    <s v="460935"/>
    <s v="6005"/>
    <s v="1000"/>
    <s v="SA TPA MARROM HIDRATANTE AVELA"/>
    <x v="351"/>
    <s v="UN"/>
    <n v="180480"/>
    <n v="0"/>
    <n v="0"/>
    <n v="0"/>
    <n v="0"/>
    <n v="0"/>
    <s v=""/>
    <n v="0"/>
    <d v="2028-06-02T00:00:00"/>
    <n v="180480"/>
  </r>
  <r>
    <s v="460935"/>
    <s v="6005"/>
    <s v="1000"/>
    <s v="SA TPA MARROM HIDRATANTE AVELA"/>
    <x v="352"/>
    <s v="UN"/>
    <n v="180480"/>
    <n v="0"/>
    <n v="0"/>
    <n v="0"/>
    <n v="0"/>
    <n v="0"/>
    <s v=""/>
    <n v="0"/>
    <d v="2028-06-03T00:00:00"/>
    <n v="180480"/>
  </r>
  <r>
    <s v="460935"/>
    <s v="6005"/>
    <s v="2005"/>
    <s v="SA TPA MARROM HIDRATANTE AVELA"/>
    <x v="349"/>
    <s v="UN"/>
    <n v="80842"/>
    <n v="0"/>
    <n v="0"/>
    <n v="0"/>
    <n v="0"/>
    <n v="0"/>
    <s v=""/>
    <n v="0"/>
    <d v="2028-03-31T00:00:00"/>
    <n v="80842"/>
  </r>
  <r>
    <s v="460935"/>
    <s v="6005"/>
    <s v="2005"/>
    <s v="SA TPA MARROM HIDRATANTE AVELA"/>
    <x v="350"/>
    <s v="UN"/>
    <n v="45120"/>
    <n v="0"/>
    <n v="0"/>
    <n v="0"/>
    <n v="0"/>
    <n v="0"/>
    <s v=""/>
    <n v="0"/>
    <d v="2028-04-01T00:00:00"/>
    <n v="45120"/>
  </r>
  <r>
    <s v="460936"/>
    <s v="6005"/>
    <s v="1000"/>
    <s v="SA TPA ROSA HIDRATANTE BAUNILHA"/>
    <x v="353"/>
    <s v="UN"/>
    <n v="77094"/>
    <n v="0"/>
    <n v="0"/>
    <n v="0"/>
    <n v="0"/>
    <n v="0"/>
    <s v=""/>
    <n v="0"/>
    <d v="2028-04-16T00:00:00"/>
    <n v="77094"/>
  </r>
  <r>
    <s v="460936"/>
    <s v="6005"/>
    <s v="1000"/>
    <s v="SA TPA ROSA HIDRATANTE BAUNILHA"/>
    <x v="354"/>
    <s v="UN"/>
    <n v="180480"/>
    <n v="0"/>
    <n v="0"/>
    <n v="0"/>
    <n v="0"/>
    <n v="0"/>
    <s v=""/>
    <n v="0"/>
    <d v="2028-04-18T00:00:00"/>
    <n v="180480"/>
  </r>
  <r>
    <s v="460936"/>
    <s v="6005"/>
    <s v="1000"/>
    <s v="SA TPA ROSA HIDRATANTE BAUNILHA"/>
    <x v="355"/>
    <s v="UN"/>
    <n v="180480"/>
    <n v="0"/>
    <n v="0"/>
    <n v="0"/>
    <n v="0"/>
    <n v="0"/>
    <s v=""/>
    <n v="0"/>
    <d v="2028-04-30T00:00:00"/>
    <n v="180480"/>
  </r>
  <r>
    <s v="460937"/>
    <s v="6005"/>
    <s v="1000"/>
    <s v="SA TPA DOURADA OLEO PAIXAO"/>
    <x v="356"/>
    <s v="UN"/>
    <n v="45120"/>
    <n v="0"/>
    <n v="0"/>
    <n v="0"/>
    <n v="0"/>
    <n v="0"/>
    <s v=""/>
    <n v="0"/>
    <d v="2028-05-14T00:00:00"/>
    <n v="45120"/>
  </r>
  <r>
    <s v="460937"/>
    <s v="6005"/>
    <s v="1000"/>
    <s v="SA TPA DOURADA OLEO PAIXAO"/>
    <x v="357"/>
    <s v="UN"/>
    <n v="45120"/>
    <n v="0"/>
    <n v="0"/>
    <n v="0"/>
    <n v="0"/>
    <n v="0"/>
    <s v=""/>
    <n v="0"/>
    <d v="2028-05-14T00:00:00"/>
    <n v="45120"/>
  </r>
  <r>
    <s v="460937"/>
    <s v="6005"/>
    <s v="1000"/>
    <s v="SA TPA DOURADA OLEO PAIXAO"/>
    <x v="358"/>
    <s v="UN"/>
    <n v="45120"/>
    <n v="0"/>
    <n v="0"/>
    <n v="0"/>
    <n v="0"/>
    <n v="0"/>
    <s v=""/>
    <n v="0"/>
    <d v="2028-05-15T00:00:00"/>
    <n v="45120"/>
  </r>
  <r>
    <s v="460937"/>
    <s v="6005"/>
    <s v="1000"/>
    <s v="SA TPA DOURADA OLEO PAIXAO"/>
    <x v="359"/>
    <s v="UN"/>
    <n v="45120"/>
    <n v="0"/>
    <n v="0"/>
    <n v="0"/>
    <n v="0"/>
    <n v="0"/>
    <s v=""/>
    <n v="0"/>
    <d v="2028-05-15T00:00:00"/>
    <n v="45120"/>
  </r>
  <r>
    <s v="460937"/>
    <s v="6005"/>
    <s v="1000"/>
    <s v="SA TPA DOURADA OLEO PAIXAO"/>
    <x v="360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61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62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63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64"/>
    <s v="UN"/>
    <n v="45120"/>
    <n v="0"/>
    <n v="0"/>
    <n v="0"/>
    <n v="0"/>
    <n v="0"/>
    <s v=""/>
    <n v="0"/>
    <d v="2028-05-19T00:00:00"/>
    <n v="45120"/>
  </r>
  <r>
    <s v="460937"/>
    <s v="6005"/>
    <s v="1000"/>
    <s v="SA TPA DOURADA OLEO PAIXAO"/>
    <x v="365"/>
    <s v="UN"/>
    <n v="45120"/>
    <n v="0"/>
    <n v="0"/>
    <n v="0"/>
    <n v="0"/>
    <n v="0"/>
    <s v=""/>
    <n v="0"/>
    <d v="2028-05-19T00:00:00"/>
    <n v="45120"/>
  </r>
  <r>
    <s v="460937"/>
    <s v="6005"/>
    <s v="1000"/>
    <s v="SA TPA DOURADA OLEO PAIXAO"/>
    <x v="366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67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68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69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70"/>
    <s v="UN"/>
    <n v="47120"/>
    <n v="0"/>
    <n v="0"/>
    <n v="0"/>
    <n v="0"/>
    <n v="0"/>
    <s v=""/>
    <n v="0"/>
    <d v="2028-05-21T00:00:00"/>
    <n v="47120"/>
  </r>
  <r>
    <s v="460937"/>
    <s v="6005"/>
    <s v="1000"/>
    <s v="SA TPA DOURADA OLEO PAIXAO"/>
    <x v="371"/>
    <s v="UN"/>
    <n v="45120"/>
    <n v="0"/>
    <n v="0"/>
    <n v="0"/>
    <n v="0"/>
    <n v="0"/>
    <s v=""/>
    <n v="0"/>
    <d v="2028-05-21T00:00:00"/>
    <n v="45120"/>
  </r>
  <r>
    <s v="460937"/>
    <s v="6005"/>
    <s v="1000"/>
    <s v="SA TPA DOURADA OLEO PAIXAO"/>
    <x v="372"/>
    <s v="UN"/>
    <n v="45120"/>
    <n v="0"/>
    <n v="0"/>
    <n v="0"/>
    <n v="0"/>
    <n v="0"/>
    <s v=""/>
    <n v="0"/>
    <d v="2028-05-23T00:00:00"/>
    <n v="45120"/>
  </r>
  <r>
    <s v="460937"/>
    <s v="6005"/>
    <s v="1000"/>
    <s v="SA TPA DOURADA OLEO PAIXAO"/>
    <x v="373"/>
    <s v="UN"/>
    <n v="45120"/>
    <n v="0"/>
    <n v="0"/>
    <n v="0"/>
    <n v="0"/>
    <n v="0"/>
    <s v=""/>
    <n v="0"/>
    <d v="2028-05-25T00:00:00"/>
    <n v="45120"/>
  </r>
  <r>
    <s v="460937"/>
    <s v="6005"/>
    <s v="1000"/>
    <s v="SA TPA DOURADA OLEO PAIXAO"/>
    <x v="374"/>
    <s v="UN"/>
    <n v="45120"/>
    <n v="0"/>
    <n v="0"/>
    <n v="0"/>
    <n v="0"/>
    <n v="0"/>
    <s v=""/>
    <n v="0"/>
    <d v="2028-05-25T00:00:00"/>
    <n v="45120"/>
  </r>
  <r>
    <s v="460937"/>
    <s v="6005"/>
    <s v="1000"/>
    <s v="SA TPA DOURADA OLEO PAIXAO"/>
    <x v="375"/>
    <s v="UN"/>
    <n v="45120"/>
    <n v="0"/>
    <n v="0"/>
    <n v="0"/>
    <n v="0"/>
    <n v="0"/>
    <s v=""/>
    <n v="0"/>
    <d v="2028-05-26T00:00:00"/>
    <n v="45120"/>
  </r>
  <r>
    <s v="460937"/>
    <s v="6005"/>
    <s v="1000"/>
    <s v="SA TPA DOURADA OLEO PAIXAO"/>
    <x v="376"/>
    <s v="UN"/>
    <n v="45120"/>
    <n v="0"/>
    <n v="0"/>
    <n v="0"/>
    <n v="0"/>
    <n v="0"/>
    <s v=""/>
    <n v="0"/>
    <d v="2028-05-27T00:00:00"/>
    <n v="45120"/>
  </r>
  <r>
    <s v="460937"/>
    <s v="6005"/>
    <s v="1000"/>
    <s v="SA TPA DOURADA OLEO PAIXAO"/>
    <x v="377"/>
    <s v="UN"/>
    <n v="45120"/>
    <n v="0"/>
    <n v="0"/>
    <n v="0"/>
    <n v="0"/>
    <n v="0"/>
    <s v=""/>
    <n v="0"/>
    <d v="2028-05-27T00:00:00"/>
    <n v="45120"/>
  </r>
  <r>
    <s v="460937"/>
    <s v="6005"/>
    <s v="1000"/>
    <s v="SA TPA DOURADA OLEO PAIXAO"/>
    <x v="378"/>
    <s v="UN"/>
    <n v="45120"/>
    <n v="0"/>
    <n v="0"/>
    <n v="0"/>
    <n v="0"/>
    <n v="0"/>
    <s v=""/>
    <n v="0"/>
    <d v="2028-05-28T00:00:00"/>
    <n v="45120"/>
  </r>
  <r>
    <s v="460937"/>
    <s v="6005"/>
    <s v="1000"/>
    <s v="SA TPA DOURADA OLEO PAIXAO"/>
    <x v="379"/>
    <s v="UN"/>
    <n v="45120"/>
    <n v="0"/>
    <n v="0"/>
    <n v="0"/>
    <n v="0"/>
    <n v="0"/>
    <s v=""/>
    <n v="0"/>
    <d v="2028-05-29T00:00:00"/>
    <n v="45120"/>
  </r>
  <r>
    <s v="460937"/>
    <s v="6005"/>
    <s v="1000"/>
    <s v="SA TPA DOURADA OLEO PAIXAO"/>
    <x v="380"/>
    <s v="UN"/>
    <n v="45120"/>
    <n v="0"/>
    <n v="0"/>
    <n v="0"/>
    <n v="0"/>
    <n v="0"/>
    <s v=""/>
    <n v="0"/>
    <d v="2028-05-29T00:00:00"/>
    <n v="45120"/>
  </r>
  <r>
    <s v="460937"/>
    <s v="6005"/>
    <s v="2005"/>
    <s v="SA TPA DOURADA OLEO PAIXAO"/>
    <x v="381"/>
    <s v="UN"/>
    <n v="730"/>
    <n v="0"/>
    <n v="0"/>
    <n v="0"/>
    <n v="0"/>
    <n v="0"/>
    <s v=""/>
    <n v="0"/>
    <d v="2028-05-09T00:00:00"/>
    <n v="730"/>
  </r>
  <r>
    <s v="460937"/>
    <s v="6005"/>
    <s v="2005"/>
    <s v="SA TPA DOURADA OLEO PAIXAO"/>
    <x v="382"/>
    <s v="UN"/>
    <n v="7010"/>
    <n v="0"/>
    <n v="0"/>
    <n v="0"/>
    <n v="0"/>
    <n v="0"/>
    <s v=""/>
    <n v="0"/>
    <d v="2028-05-12T00:00:00"/>
    <n v="7010"/>
  </r>
  <r>
    <s v="460937"/>
    <s v="6005"/>
    <s v="2005"/>
    <s v="SA TPA DOURADA OLEO PAIXAO"/>
    <x v="383"/>
    <s v="UN"/>
    <n v="45120"/>
    <n v="0"/>
    <n v="0"/>
    <n v="0"/>
    <n v="0"/>
    <n v="0"/>
    <s v=""/>
    <n v="0"/>
    <d v="2028-05-13T00:00:00"/>
    <n v="45120"/>
  </r>
  <r>
    <s v="460937"/>
    <s v="6005"/>
    <s v="2005"/>
    <s v="SA TPA DOURADA OLEO PAIXAO"/>
    <x v="384"/>
    <s v="UN"/>
    <n v="45120"/>
    <n v="0"/>
    <n v="0"/>
    <n v="0"/>
    <n v="0"/>
    <n v="0"/>
    <s v=""/>
    <n v="0"/>
    <d v="2028-05-13T00:00:00"/>
    <n v="45120"/>
  </r>
  <r>
    <s v="460938"/>
    <s v="6005"/>
    <s v="1000"/>
    <s v="SA FR PAIXAO HIDR INSPIRADORA 200ML"/>
    <x v="385"/>
    <s v="UN"/>
    <n v="1500"/>
    <n v="0"/>
    <n v="0"/>
    <n v="0"/>
    <n v="0"/>
    <n v="0"/>
    <s v=""/>
    <n v="0"/>
    <d v="2028-05-13T00:00:00"/>
    <n v="1500"/>
  </r>
  <r>
    <s v="460938"/>
    <s v="6005"/>
    <s v="1000"/>
    <s v="SA FR PAIXAO HIDR INSPIRADORA 200ML"/>
    <x v="386"/>
    <s v="UN"/>
    <n v="525"/>
    <n v="0"/>
    <n v="0"/>
    <n v="0"/>
    <n v="0"/>
    <n v="0"/>
    <s v=""/>
    <n v="0"/>
    <d v="2028-05-13T00:00:00"/>
    <n v="525"/>
  </r>
  <r>
    <s v="460938"/>
    <s v="6005"/>
    <s v="1000"/>
    <s v="SA FR PAIXAO HIDR INSPIRADORA 200ML"/>
    <x v="387"/>
    <s v="UN"/>
    <n v="69750"/>
    <n v="0"/>
    <n v="0"/>
    <n v="0"/>
    <n v="0"/>
    <n v="0"/>
    <s v=""/>
    <n v="0"/>
    <d v="2028-05-15T00:00:00"/>
    <n v="69750"/>
  </r>
  <r>
    <s v="460939"/>
    <s v="6005"/>
    <s v="1000"/>
    <s v="SA FR PAIXAO HIDR IRRESISTIVEL 200ML"/>
    <x v="388"/>
    <s v="UN"/>
    <n v="17603"/>
    <n v="0"/>
    <n v="0"/>
    <n v="0"/>
    <n v="0"/>
    <n v="0"/>
    <s v=""/>
    <n v="0"/>
    <d v="2028-05-22T00:00:00"/>
    <n v="17603"/>
  </r>
  <r>
    <s v="460940"/>
    <s v="6005"/>
    <s v="1000"/>
    <s v="SA FR PAIXAO HIDR TENTADORA 200ML"/>
    <x v="389"/>
    <s v="UN"/>
    <n v="2250"/>
    <n v="0"/>
    <n v="0"/>
    <n v="0"/>
    <n v="0"/>
    <n v="0"/>
    <s v=""/>
    <n v="0"/>
    <d v="2028-05-01T00:00:00"/>
    <n v="2250"/>
  </r>
  <r>
    <s v="460940"/>
    <s v="6005"/>
    <s v="1000"/>
    <s v="SA FR PAIXAO HIDR TENTADORA 200ML"/>
    <x v="390"/>
    <s v="UN"/>
    <n v="9000"/>
    <n v="0"/>
    <n v="0"/>
    <n v="0"/>
    <n v="0"/>
    <n v="0"/>
    <s v=""/>
    <n v="0"/>
    <d v="2028-05-16T00:00:00"/>
    <n v="9000"/>
  </r>
  <r>
    <s v="460940"/>
    <s v="6005"/>
    <s v="1000"/>
    <s v="SA FR PAIXAO HIDR TENTADORA 200ML"/>
    <x v="391"/>
    <s v="UN"/>
    <n v="9750"/>
    <n v="0"/>
    <n v="0"/>
    <n v="0"/>
    <n v="0"/>
    <n v="0"/>
    <s v=""/>
    <n v="0"/>
    <d v="2028-05-16T00:00:00"/>
    <n v="9750"/>
  </r>
  <r>
    <s v="460940"/>
    <s v="6005"/>
    <s v="1000"/>
    <s v="SA FR PAIXAO HIDR TENTADORA 200ML"/>
    <x v="392"/>
    <s v="UN"/>
    <n v="85500"/>
    <n v="0"/>
    <n v="0"/>
    <n v="0"/>
    <n v="0"/>
    <n v="0"/>
    <s v=""/>
    <n v="0"/>
    <d v="2028-06-10T00:00:00"/>
    <n v="85500"/>
  </r>
  <r>
    <s v="460940"/>
    <s v="6005"/>
    <s v="1000"/>
    <s v="SA FR PAIXAO HIDR TENTADORA 200ML"/>
    <x v="393"/>
    <s v="UN"/>
    <n v="42750"/>
    <n v="0"/>
    <n v="0"/>
    <n v="0"/>
    <n v="0"/>
    <n v="0"/>
    <s v=""/>
    <n v="0"/>
    <d v="2028-06-11T00:00:00"/>
    <n v="42750"/>
  </r>
  <r>
    <s v="460941"/>
    <s v="6005"/>
    <s v="1000"/>
    <s v="SA FR PAIXAO HIDR FRAMBOESA N 200ML"/>
    <x v="394"/>
    <s v="UN"/>
    <n v="2250"/>
    <n v="0"/>
    <n v="0"/>
    <n v="0"/>
    <n v="0"/>
    <n v="0"/>
    <s v=""/>
    <n v="0"/>
    <d v="2028-04-21T00:00:00"/>
    <n v="2250"/>
  </r>
  <r>
    <s v="460941"/>
    <s v="6005"/>
    <s v="1000"/>
    <s v="SA FR PAIXAO HIDR FRAMBOESA N 200ML"/>
    <x v="395"/>
    <s v="UN"/>
    <n v="40523"/>
    <n v="0"/>
    <n v="0"/>
    <n v="0"/>
    <n v="0"/>
    <n v="0"/>
    <s v=""/>
    <n v="0"/>
    <d v="2028-04-23T00:00:00"/>
    <n v="40523"/>
  </r>
  <r>
    <s v="460941"/>
    <s v="6005"/>
    <s v="1000"/>
    <s v="SA FR PAIXAO HIDR FRAMBOESA N 200ML"/>
    <x v="396"/>
    <s v="UN"/>
    <n v="85500"/>
    <n v="0"/>
    <n v="0"/>
    <n v="0"/>
    <n v="0"/>
    <n v="0"/>
    <s v=""/>
    <n v="0"/>
    <d v="2028-06-03T00:00:00"/>
    <n v="85500"/>
  </r>
  <r>
    <s v="460941"/>
    <s v="6005"/>
    <s v="1000"/>
    <s v="SA FR PAIXAO HIDR FRAMBOESA N 200ML"/>
    <x v="397"/>
    <s v="UN"/>
    <n v="76500"/>
    <n v="0"/>
    <n v="0"/>
    <n v="0"/>
    <n v="0"/>
    <n v="0"/>
    <s v=""/>
    <n v="0"/>
    <d v="2028-06-05T00:00:00"/>
    <n v="76500"/>
  </r>
  <r>
    <s v="460941"/>
    <s v="6005"/>
    <s v="1000"/>
    <s v="SA FR PAIXAO HIDR FRAMBOESA N 200ML"/>
    <x v="398"/>
    <s v="UN"/>
    <n v="85500"/>
    <n v="0"/>
    <n v="0"/>
    <n v="0"/>
    <n v="0"/>
    <n v="0"/>
    <s v=""/>
    <n v="0"/>
    <d v="2028-06-06T00:00:00"/>
    <n v="85500"/>
  </r>
  <r>
    <s v="460941"/>
    <s v="6005"/>
    <s v="1000"/>
    <s v="SA FR PAIXAO HIDR FRAMBOESA N 200ML"/>
    <x v="399"/>
    <s v="UN"/>
    <n v="85500"/>
    <n v="0"/>
    <n v="0"/>
    <n v="0"/>
    <n v="0"/>
    <n v="0"/>
    <s v=""/>
    <n v="0"/>
    <d v="2028-06-09T00:00:00"/>
    <n v="85500"/>
  </r>
  <r>
    <s v="460941"/>
    <s v="6005"/>
    <s v="1000"/>
    <s v="SA FR PAIXAO HIDR FRAMBOESA N 200ML"/>
    <x v="400"/>
    <s v="UN"/>
    <n v="55650"/>
    <n v="0"/>
    <n v="0"/>
    <n v="0"/>
    <n v="0"/>
    <n v="0"/>
    <s v=""/>
    <n v="0"/>
    <d v="2028-06-09T00:00:00"/>
    <n v="55650"/>
  </r>
  <r>
    <s v="460942"/>
    <s v="6005"/>
    <s v="1000"/>
    <s v="SA FR PAIXAO HIDR AVELA 200ML"/>
    <x v="401"/>
    <s v="UN"/>
    <n v="2250"/>
    <n v="0"/>
    <n v="0"/>
    <n v="0"/>
    <n v="0"/>
    <n v="0"/>
    <s v=""/>
    <n v="0"/>
    <d v="2028-05-26T00:00:00"/>
    <n v="2250"/>
  </r>
  <r>
    <s v="460942"/>
    <s v="6005"/>
    <s v="1000"/>
    <s v="SA FR PAIXAO HIDR AVELA 200ML"/>
    <x v="402"/>
    <s v="UN"/>
    <n v="63000"/>
    <n v="0"/>
    <n v="0"/>
    <n v="0"/>
    <n v="0"/>
    <n v="0"/>
    <s v=""/>
    <n v="0"/>
    <d v="2028-05-28T00:00:00"/>
    <n v="63000"/>
  </r>
  <r>
    <s v="460942"/>
    <s v="6005"/>
    <s v="1000"/>
    <s v="SA FR PAIXAO HIDR AVELA 200ML"/>
    <x v="403"/>
    <s v="UN"/>
    <n v="85500"/>
    <n v="0"/>
    <n v="0"/>
    <n v="0"/>
    <n v="0"/>
    <n v="0"/>
    <s v=""/>
    <n v="0"/>
    <d v="2028-05-29T00:00:00"/>
    <n v="85500"/>
  </r>
  <r>
    <s v="460942"/>
    <s v="6005"/>
    <s v="1000"/>
    <s v="SA FR PAIXAO HIDR AVELA 200ML"/>
    <x v="404"/>
    <s v="UN"/>
    <n v="85500"/>
    <n v="0"/>
    <n v="0"/>
    <n v="0"/>
    <n v="0"/>
    <n v="0"/>
    <s v=""/>
    <n v="0"/>
    <d v="2028-05-29T00:00:00"/>
    <n v="85500"/>
  </r>
  <r>
    <s v="460942"/>
    <s v="6005"/>
    <s v="1000"/>
    <s v="SA FR PAIXAO HIDR AVELA 200ML"/>
    <x v="405"/>
    <s v="UN"/>
    <n v="85500"/>
    <n v="0"/>
    <n v="0"/>
    <n v="0"/>
    <n v="0"/>
    <n v="0"/>
    <s v=""/>
    <n v="0"/>
    <d v="2028-05-30T00:00:00"/>
    <n v="85500"/>
  </r>
  <r>
    <s v="460942"/>
    <s v="6005"/>
    <s v="1000"/>
    <s v="SA FR PAIXAO HIDR AVELA 200ML"/>
    <x v="406"/>
    <s v="UN"/>
    <n v="87000"/>
    <n v="0"/>
    <n v="0"/>
    <n v="0"/>
    <n v="0"/>
    <n v="0"/>
    <s v=""/>
    <n v="0"/>
    <d v="2028-06-02T00:00:00"/>
    <n v="87000"/>
  </r>
  <r>
    <s v="460942"/>
    <s v="6005"/>
    <s v="2005"/>
    <s v="SA FR PAIXAO HIDR AVELA 200ML"/>
    <x v="401"/>
    <s v="UN"/>
    <n v="62626"/>
    <n v="0"/>
    <n v="0"/>
    <n v="0"/>
    <n v="0"/>
    <n v="0"/>
    <s v=""/>
    <n v="0"/>
    <d v="2028-05-26T00:00:00"/>
    <n v="62626"/>
  </r>
  <r>
    <s v="460942"/>
    <s v="6005"/>
    <s v="2005"/>
    <s v="SA FR PAIXAO HIDR AVELA 200ML"/>
    <x v="402"/>
    <s v="UN"/>
    <n v="22500"/>
    <n v="0"/>
    <n v="0"/>
    <n v="0"/>
    <n v="0"/>
    <n v="0"/>
    <s v=""/>
    <n v="0"/>
    <d v="2028-05-28T00:00:00"/>
    <n v="22500"/>
  </r>
  <r>
    <s v="460943"/>
    <s v="6005"/>
    <s v="1000"/>
    <s v="SA FR PAIXAO HIDR BAUNILHA 200ML"/>
    <x v="407"/>
    <s v="UN"/>
    <n v="15166"/>
    <n v="0"/>
    <n v="0"/>
    <n v="0"/>
    <n v="0"/>
    <n v="0"/>
    <s v=""/>
    <n v="0"/>
    <d v="2028-04-22T00:00:00"/>
    <n v="15166"/>
  </r>
  <r>
    <s v="460943"/>
    <s v="6005"/>
    <s v="1000"/>
    <s v="SA FR PAIXAO HIDR BAUNILHA 200ML"/>
    <x v="408"/>
    <s v="UN"/>
    <n v="30240"/>
    <n v="0"/>
    <n v="0"/>
    <n v="0"/>
    <n v="0"/>
    <n v="0"/>
    <s v=""/>
    <n v="0"/>
    <d v="2028-04-23T00:00:00"/>
    <n v="30240"/>
  </r>
  <r>
    <s v="460943"/>
    <s v="6005"/>
    <s v="1000"/>
    <s v="SA FR PAIXAO HIDR BAUNILHA 200ML"/>
    <x v="409"/>
    <s v="UN"/>
    <n v="31236"/>
    <n v="0"/>
    <n v="0"/>
    <n v="0"/>
    <n v="0"/>
    <n v="0"/>
    <s v=""/>
    <n v="0"/>
    <d v="2028-04-24T00:00:00"/>
    <n v="31236"/>
  </r>
  <r>
    <s v="460943"/>
    <s v="6005"/>
    <s v="1000"/>
    <s v="SA FR PAIXAO HIDR BAUNILHA 200ML"/>
    <x v="410"/>
    <s v="UN"/>
    <n v="30240"/>
    <n v="0"/>
    <n v="0"/>
    <n v="0"/>
    <n v="0"/>
    <n v="0"/>
    <s v=""/>
    <n v="0"/>
    <d v="2028-04-25T00:00:00"/>
    <n v="30240"/>
  </r>
  <r>
    <s v="460943"/>
    <s v="6005"/>
    <s v="1000"/>
    <s v="SA FR PAIXAO HIDR BAUNILHA 200ML"/>
    <x v="411"/>
    <s v="UN"/>
    <n v="30240"/>
    <n v="0"/>
    <n v="0"/>
    <n v="0"/>
    <n v="0"/>
    <n v="0"/>
    <s v=""/>
    <n v="0"/>
    <d v="2028-04-27T00:00:00"/>
    <n v="30240"/>
  </r>
  <r>
    <s v="460943"/>
    <s v="6005"/>
    <s v="1000"/>
    <s v="SA FR PAIXAO HIDR BAUNILHA 200ML"/>
    <x v="412"/>
    <s v="UN"/>
    <n v="30240"/>
    <n v="0"/>
    <n v="0"/>
    <n v="0"/>
    <n v="0"/>
    <n v="0"/>
    <s v=""/>
    <n v="0"/>
    <d v="2028-04-28T00:00:00"/>
    <n v="30240"/>
  </r>
  <r>
    <s v="460943"/>
    <s v="6005"/>
    <s v="1000"/>
    <s v="SA FR PAIXAO HIDR BAUNILHA 200ML"/>
    <x v="413"/>
    <s v="UN"/>
    <n v="30240"/>
    <n v="0"/>
    <n v="0"/>
    <n v="0"/>
    <n v="0"/>
    <n v="0"/>
    <s v=""/>
    <n v="0"/>
    <d v="2028-04-29T00:00:00"/>
    <n v="30240"/>
  </r>
  <r>
    <s v="460943"/>
    <s v="6005"/>
    <s v="1000"/>
    <s v="SA FR PAIXAO HIDR BAUNILHA 200ML"/>
    <x v="414"/>
    <s v="UN"/>
    <n v="30240"/>
    <n v="0"/>
    <n v="0"/>
    <n v="0"/>
    <n v="0"/>
    <n v="0"/>
    <s v=""/>
    <n v="0"/>
    <d v="2028-05-01T00:00:00"/>
    <n v="30240"/>
  </r>
  <r>
    <s v="460943"/>
    <s v="6005"/>
    <s v="1000"/>
    <s v="SA FR PAIXAO HIDR BAUNILHA 200ML"/>
    <x v="415"/>
    <s v="UN"/>
    <n v="30240"/>
    <n v="0"/>
    <n v="0"/>
    <n v="0"/>
    <n v="0"/>
    <n v="0"/>
    <s v=""/>
    <n v="0"/>
    <d v="2028-05-01T00:00:00"/>
    <n v="30240"/>
  </r>
  <r>
    <s v="460943"/>
    <s v="6005"/>
    <s v="1000"/>
    <s v="SA FR PAIXAO HIDR BAUNILHA 200ML"/>
    <x v="416"/>
    <s v="UN"/>
    <n v="30240"/>
    <n v="0"/>
    <n v="0"/>
    <n v="0"/>
    <n v="0"/>
    <n v="0"/>
    <s v=""/>
    <n v="0"/>
    <d v="2028-05-04T00:00:00"/>
    <n v="30240"/>
  </r>
  <r>
    <s v="460943"/>
    <s v="6005"/>
    <s v="1000"/>
    <s v="SA FR PAIXAO HIDR BAUNILHA 200ML"/>
    <x v="417"/>
    <s v="UN"/>
    <n v="30240"/>
    <n v="0"/>
    <n v="0"/>
    <n v="0"/>
    <n v="0"/>
    <n v="0"/>
    <s v=""/>
    <n v="0"/>
    <d v="2028-05-05T00:00:00"/>
    <n v="30240"/>
  </r>
  <r>
    <s v="460943"/>
    <s v="6005"/>
    <s v="1000"/>
    <s v="SA FR PAIXAO HIDR BAUNILHA 200ML"/>
    <x v="418"/>
    <s v="UN"/>
    <n v="30240"/>
    <n v="0"/>
    <n v="0"/>
    <n v="0"/>
    <n v="0"/>
    <n v="0"/>
    <s v=""/>
    <n v="0"/>
    <d v="2028-05-06T00:00:00"/>
    <n v="30240"/>
  </r>
  <r>
    <s v="460943"/>
    <s v="6005"/>
    <s v="1000"/>
    <s v="SA FR PAIXAO HIDR BAUNILHA 200ML"/>
    <x v="419"/>
    <s v="UN"/>
    <n v="30240"/>
    <n v="0"/>
    <n v="0"/>
    <n v="0"/>
    <n v="0"/>
    <n v="0"/>
    <s v=""/>
    <n v="0"/>
    <d v="2028-05-07T00:00:00"/>
    <n v="30240"/>
  </r>
  <r>
    <s v="460943"/>
    <s v="6005"/>
    <s v="1000"/>
    <s v="SA FR PAIXAO HIDR BAUNILHA 200ML"/>
    <x v="420"/>
    <s v="UN"/>
    <n v="17640"/>
    <n v="0"/>
    <n v="0"/>
    <n v="0"/>
    <n v="0"/>
    <n v="0"/>
    <s v=""/>
    <n v="0"/>
    <d v="2028-05-07T00:00:00"/>
    <n v="17640"/>
  </r>
  <r>
    <s v="460943"/>
    <s v="6005"/>
    <s v="1000"/>
    <s v="SA FR PAIXAO HIDR BAUNILHA 200ML"/>
    <x v="421"/>
    <s v="UN"/>
    <n v="30240"/>
    <n v="0"/>
    <n v="0"/>
    <n v="0"/>
    <n v="0"/>
    <n v="0"/>
    <s v=""/>
    <n v="0"/>
    <d v="2028-05-08T00:00:00"/>
    <n v="30240"/>
  </r>
  <r>
    <s v="460943"/>
    <s v="6005"/>
    <s v="1000"/>
    <s v="SA FR PAIXAO HIDR BAUNILHA 200ML"/>
    <x v="422"/>
    <s v="UN"/>
    <n v="15120"/>
    <n v="0"/>
    <n v="0"/>
    <n v="0"/>
    <n v="0"/>
    <n v="0"/>
    <s v=""/>
    <n v="0"/>
    <d v="2028-05-08T00:00:00"/>
    <n v="15120"/>
  </r>
  <r>
    <s v="460943"/>
    <s v="6005"/>
    <s v="1000"/>
    <s v="SA FR PAIXAO HIDR BAUNILHA 200ML"/>
    <x v="423"/>
    <s v="UN"/>
    <n v="20160"/>
    <n v="0"/>
    <n v="0"/>
    <n v="0"/>
    <n v="0"/>
    <n v="0"/>
    <s v=""/>
    <n v="0"/>
    <d v="2028-05-08T00:00:00"/>
    <n v="20160"/>
  </r>
  <r>
    <s v="460943"/>
    <s v="6005"/>
    <s v="1000"/>
    <s v="SA FR PAIXAO HIDR BAUNILHA 200ML"/>
    <x v="424"/>
    <s v="UN"/>
    <n v="2520"/>
    <n v="0"/>
    <n v="0"/>
    <n v="0"/>
    <n v="0"/>
    <n v="0"/>
    <s v=""/>
    <n v="0"/>
    <d v="2028-05-21T00:00:00"/>
    <n v="2520"/>
  </r>
  <r>
    <s v="460943"/>
    <s v="6005"/>
    <s v="1000"/>
    <s v="SA FR PAIXAO HIDR BAUNILHA 200ML"/>
    <x v="425"/>
    <s v="UN"/>
    <n v="2520"/>
    <n v="0"/>
    <n v="0"/>
    <n v="0"/>
    <n v="0"/>
    <n v="0"/>
    <s v=""/>
    <n v="0"/>
    <d v="2028-05-22T00:00:00"/>
    <n v="2520"/>
  </r>
  <r>
    <s v="460944"/>
    <s v="6005"/>
    <s v="1000"/>
    <s v="SA FR PAIXAO HIDR INSPIRADORA 400ML"/>
    <x v="426"/>
    <s v="UN"/>
    <n v="1200"/>
    <n v="0"/>
    <n v="0"/>
    <n v="0"/>
    <n v="0"/>
    <n v="0"/>
    <s v=""/>
    <n v="0"/>
    <d v="2028-04-21T00:00:00"/>
    <n v="1200"/>
  </r>
  <r>
    <s v="460944"/>
    <s v="6005"/>
    <s v="1000"/>
    <s v="SA FR PAIXAO HIDR INSPIRADORA 400ML"/>
    <x v="427"/>
    <s v="UN"/>
    <n v="7005"/>
    <n v="0"/>
    <n v="0"/>
    <n v="0"/>
    <n v="0"/>
    <n v="0"/>
    <s v=""/>
    <n v="0"/>
    <d v="2028-04-22T00:00:00"/>
    <n v="7005"/>
  </r>
  <r>
    <s v="460944"/>
    <s v="6005"/>
    <s v="1000"/>
    <s v="SA FR PAIXAO HIDR INSPIRADORA 400ML"/>
    <x v="428"/>
    <s v="UN"/>
    <n v="24000"/>
    <n v="0"/>
    <n v="0"/>
    <n v="0"/>
    <n v="0"/>
    <n v="0"/>
    <s v=""/>
    <n v="0"/>
    <d v="2028-04-23T00:00:00"/>
    <n v="24000"/>
  </r>
  <r>
    <s v="460944"/>
    <s v="6005"/>
    <s v="1000"/>
    <s v="SA FR PAIXAO HIDR INSPIRADORA 400ML"/>
    <x v="429"/>
    <s v="UN"/>
    <n v="18000"/>
    <n v="0"/>
    <n v="0"/>
    <n v="0"/>
    <n v="0"/>
    <n v="0"/>
    <s v=""/>
    <n v="0"/>
    <d v="2028-05-09T00:00:00"/>
    <n v="18000"/>
  </r>
  <r>
    <s v="460944"/>
    <s v="6005"/>
    <s v="1000"/>
    <s v="SA FR PAIXAO HIDR INSPIRADORA 400ML"/>
    <x v="430"/>
    <s v="UN"/>
    <n v="43200"/>
    <n v="0"/>
    <n v="0"/>
    <n v="0"/>
    <n v="0"/>
    <n v="0"/>
    <s v=""/>
    <n v="0"/>
    <d v="2028-05-13T00:00:00"/>
    <n v="43200"/>
  </r>
  <r>
    <s v="460944"/>
    <s v="6005"/>
    <s v="1000"/>
    <s v="SA FR PAIXAO HIDR INSPIRADORA 400ML"/>
    <x v="431"/>
    <s v="UN"/>
    <n v="50400"/>
    <n v="0"/>
    <n v="0"/>
    <n v="0"/>
    <n v="0"/>
    <n v="0"/>
    <s v=""/>
    <n v="0"/>
    <d v="2028-05-13T00:00:00"/>
    <n v="50400"/>
  </r>
  <r>
    <s v="460945"/>
    <s v="6005"/>
    <s v="1000"/>
    <s v="SA FR PAIXAO HIDR IRRESISTIVEL 400ML"/>
    <x v="432"/>
    <s v="UN"/>
    <n v="1200"/>
    <n v="0"/>
    <n v="0"/>
    <n v="0"/>
    <n v="0"/>
    <n v="0"/>
    <s v=""/>
    <n v="0"/>
    <d v="2028-03-21T00:00:00"/>
    <n v="1200"/>
  </r>
  <r>
    <s v="460945"/>
    <s v="6005"/>
    <s v="1000"/>
    <s v="SA FR PAIXAO HIDR IRRESISTIVEL 400ML"/>
    <x v="433"/>
    <s v="UN"/>
    <n v="2400"/>
    <n v="0"/>
    <n v="0"/>
    <n v="0"/>
    <n v="0"/>
    <n v="0"/>
    <s v=""/>
    <n v="0"/>
    <d v="2028-03-24T00:00:00"/>
    <n v="2400"/>
  </r>
  <r>
    <s v="460945"/>
    <s v="6005"/>
    <s v="1000"/>
    <s v="SA FR PAIXAO HIDR IRRESISTIVEL 400ML"/>
    <x v="434"/>
    <s v="UN"/>
    <n v="10071"/>
    <n v="0"/>
    <n v="0"/>
    <n v="0"/>
    <n v="0"/>
    <n v="0"/>
    <s v=""/>
    <n v="0"/>
    <d v="2028-05-06T00:00:00"/>
    <n v="10071"/>
  </r>
  <r>
    <s v="460945"/>
    <s v="6005"/>
    <s v="1000"/>
    <s v="SA FR PAIXAO HIDR IRRESISTIVEL 400ML"/>
    <x v="435"/>
    <s v="UN"/>
    <n v="12000"/>
    <n v="0"/>
    <n v="0"/>
    <n v="0"/>
    <n v="0"/>
    <n v="0"/>
    <s v=""/>
    <n v="0"/>
    <d v="2028-05-08T00:00:00"/>
    <n v="12000"/>
  </r>
  <r>
    <s v="460946"/>
    <s v="6005"/>
    <s v="1000"/>
    <s v="SA FR PAIXAO HIDR TENTADORA 400ML"/>
    <x v="436"/>
    <s v="UN"/>
    <n v="1200"/>
    <n v="0"/>
    <n v="0"/>
    <n v="0"/>
    <n v="0"/>
    <n v="0"/>
    <s v=""/>
    <n v="0"/>
    <d v="2028-04-24T00:00:00"/>
    <n v="1200"/>
  </r>
  <r>
    <s v="460946"/>
    <s v="6005"/>
    <s v="1000"/>
    <s v="SA FR PAIXAO HIDR TENTADORA 400ML"/>
    <x v="437"/>
    <s v="UN"/>
    <n v="1200"/>
    <n v="0"/>
    <n v="0"/>
    <n v="0"/>
    <n v="0"/>
    <n v="0"/>
    <s v=""/>
    <n v="0"/>
    <d v="2028-04-28T00:00:00"/>
    <n v="1200"/>
  </r>
  <r>
    <s v="460946"/>
    <s v="6005"/>
    <s v="1000"/>
    <s v="SA FR PAIXAO HIDR TENTADORA 400ML"/>
    <x v="438"/>
    <s v="UN"/>
    <n v="2400"/>
    <n v="0"/>
    <n v="0"/>
    <n v="0"/>
    <n v="0"/>
    <n v="0"/>
    <s v=""/>
    <n v="0"/>
    <d v="2028-04-29T00:00:00"/>
    <n v="2400"/>
  </r>
  <r>
    <s v="460946"/>
    <s v="6005"/>
    <s v="1000"/>
    <s v="SA FR PAIXAO HIDR TENTADORA 400ML"/>
    <x v="439"/>
    <s v="UN"/>
    <n v="9600"/>
    <n v="0"/>
    <n v="0"/>
    <n v="0"/>
    <n v="0"/>
    <n v="0"/>
    <s v=""/>
    <n v="0"/>
    <d v="2028-04-30T00:00:00"/>
    <n v="9600"/>
  </r>
  <r>
    <s v="460946"/>
    <s v="6005"/>
    <s v="1000"/>
    <s v="SA FR PAIXAO HIDR TENTADORA 400ML"/>
    <x v="440"/>
    <s v="UN"/>
    <n v="6000"/>
    <n v="0"/>
    <n v="0"/>
    <n v="0"/>
    <n v="0"/>
    <n v="0"/>
    <s v=""/>
    <n v="0"/>
    <d v="2028-05-01T00:00:00"/>
    <n v="6000"/>
  </r>
  <r>
    <s v="460946"/>
    <s v="6005"/>
    <s v="1000"/>
    <s v="SA FR PAIXAO HIDR TENTADORA 400ML"/>
    <x v="441"/>
    <s v="UN"/>
    <n v="12000"/>
    <n v="0"/>
    <n v="0"/>
    <n v="0"/>
    <n v="0"/>
    <n v="0"/>
    <s v=""/>
    <n v="0"/>
    <d v="2028-05-02T00:00:00"/>
    <n v="12000"/>
  </r>
  <r>
    <s v="460946"/>
    <s v="6005"/>
    <s v="1000"/>
    <s v="SA FR PAIXAO HIDR TENTADORA 400ML"/>
    <x v="442"/>
    <s v="UN"/>
    <n v="14672"/>
    <n v="0"/>
    <n v="0"/>
    <n v="0"/>
    <n v="0"/>
    <n v="0"/>
    <s v=""/>
    <n v="0"/>
    <d v="2028-05-05T00:00:00"/>
    <n v="14672"/>
  </r>
  <r>
    <s v="460946"/>
    <s v="6005"/>
    <s v="1000"/>
    <s v="SA FR PAIXAO HIDR TENTADORA 400ML"/>
    <x v="443"/>
    <s v="UN"/>
    <n v="1200"/>
    <n v="0"/>
    <n v="0"/>
    <n v="0"/>
    <n v="0"/>
    <n v="0"/>
    <s v=""/>
    <n v="0"/>
    <d v="2028-05-14T00:00:00"/>
    <n v="1200"/>
  </r>
  <r>
    <s v="460946"/>
    <s v="6005"/>
    <s v="1000"/>
    <s v="SA FR PAIXAO HIDR TENTADORA 400ML"/>
    <x v="444"/>
    <s v="UN"/>
    <n v="1200"/>
    <n v="0"/>
    <n v="0"/>
    <n v="0"/>
    <n v="0"/>
    <n v="0"/>
    <s v=""/>
    <n v="0"/>
    <d v="2028-05-15T00:00:00"/>
    <n v="1200"/>
  </r>
  <r>
    <s v="460946"/>
    <s v="6005"/>
    <s v="1000"/>
    <s v="SA FR PAIXAO HIDR TENTADORA 400ML"/>
    <x v="445"/>
    <s v="UN"/>
    <n v="4800"/>
    <n v="0"/>
    <n v="0"/>
    <n v="0"/>
    <n v="0"/>
    <n v="0"/>
    <s v=""/>
    <n v="0"/>
    <d v="2028-05-18T00:00:00"/>
    <n v="4800"/>
  </r>
  <r>
    <s v="460947"/>
    <s v="6005"/>
    <s v="1000"/>
    <s v="SA FR PAIXAO OLEO INSPIRADORA 200ML"/>
    <x v="446"/>
    <s v="UN"/>
    <n v="7056"/>
    <n v="0"/>
    <n v="0"/>
    <n v="0"/>
    <n v="0"/>
    <n v="0"/>
    <s v=""/>
    <n v="0"/>
    <d v="2028-03-20T00:00:00"/>
    <n v="7056"/>
  </r>
  <r>
    <s v="460947"/>
    <s v="6005"/>
    <s v="1000"/>
    <s v="SA FR PAIXAO OLEO INSPIRADORA 200ML"/>
    <x v="447"/>
    <s v="UN"/>
    <n v="27720"/>
    <n v="0"/>
    <n v="0"/>
    <n v="0"/>
    <n v="0"/>
    <n v="0"/>
    <s v=""/>
    <n v="0"/>
    <d v="2028-03-20T00:00:00"/>
    <n v="27720"/>
  </r>
  <r>
    <s v="460947"/>
    <s v="6005"/>
    <s v="1000"/>
    <s v="SA FR PAIXAO OLEO INSPIRADORA 200ML"/>
    <x v="448"/>
    <s v="UN"/>
    <n v="17640"/>
    <n v="0"/>
    <n v="0"/>
    <n v="0"/>
    <n v="0"/>
    <n v="0"/>
    <s v=""/>
    <n v="0"/>
    <d v="2028-05-13T00:00:00"/>
    <n v="17640"/>
  </r>
  <r>
    <s v="460947"/>
    <s v="6005"/>
    <s v="1000"/>
    <s v="SA FR PAIXAO OLEO INSPIRADORA 200ML"/>
    <x v="449"/>
    <s v="UN"/>
    <n v="30240"/>
    <n v="0"/>
    <n v="0"/>
    <n v="0"/>
    <n v="0"/>
    <n v="0"/>
    <s v=""/>
    <n v="0"/>
    <d v="2028-05-13T00:00:00"/>
    <n v="30240"/>
  </r>
  <r>
    <s v="460947"/>
    <s v="6005"/>
    <s v="1000"/>
    <s v="SA FR PAIXAO OLEO INSPIRADORA 200ML"/>
    <x v="450"/>
    <s v="UN"/>
    <n v="1612"/>
    <n v="0"/>
    <n v="0"/>
    <n v="0"/>
    <n v="0"/>
    <n v="0"/>
    <s v=""/>
    <n v="0"/>
    <d v="2028-05-21T00:00:00"/>
    <n v="1612"/>
  </r>
  <r>
    <s v="460947"/>
    <s v="6005"/>
    <s v="1000"/>
    <s v="SA FR PAIXAO OLEO INSPIRADORA 200ML"/>
    <x v="451"/>
    <s v="UN"/>
    <n v="30240"/>
    <n v="0"/>
    <n v="0"/>
    <n v="0"/>
    <n v="0"/>
    <n v="0"/>
    <s v=""/>
    <n v="0"/>
    <d v="2028-05-30T00:00:00"/>
    <n v="30240"/>
  </r>
  <r>
    <s v="460947"/>
    <s v="6005"/>
    <s v="1000"/>
    <s v="SA FR PAIXAO OLEO INSPIRADORA 200ML"/>
    <x v="452"/>
    <s v="UN"/>
    <n v="57960"/>
    <n v="0"/>
    <n v="0"/>
    <n v="0"/>
    <n v="0"/>
    <n v="0"/>
    <s v=""/>
    <n v="0"/>
    <d v="2028-05-30T00:00:00"/>
    <n v="57960"/>
  </r>
  <r>
    <s v="460948"/>
    <s v="6005"/>
    <s v="1000"/>
    <s v="SA FR PAIXAO OLEO TENTADORA 200ML"/>
    <x v="453"/>
    <s v="UN"/>
    <n v="20832"/>
    <n v="0"/>
    <n v="0"/>
    <n v="0"/>
    <n v="0"/>
    <n v="0"/>
    <s v=""/>
    <n v="0"/>
    <d v="2028-04-22T00:00:00"/>
    <n v="20832"/>
  </r>
  <r>
    <s v="460948"/>
    <s v="6005"/>
    <s v="1000"/>
    <s v="SA FR PAIXAO OLEO TENTADORA 200ML"/>
    <x v="454"/>
    <s v="UN"/>
    <n v="30240"/>
    <n v="0"/>
    <n v="0"/>
    <n v="0"/>
    <n v="0"/>
    <n v="0"/>
    <s v=""/>
    <n v="0"/>
    <d v="2028-04-23T00:00:00"/>
    <n v="30240"/>
  </r>
  <r>
    <s v="460948"/>
    <s v="6005"/>
    <s v="1000"/>
    <s v="SA FR PAIXAO OLEO TENTADORA 200ML"/>
    <x v="455"/>
    <s v="UN"/>
    <n v="30240"/>
    <n v="0"/>
    <n v="0"/>
    <n v="0"/>
    <n v="0"/>
    <n v="0"/>
    <s v=""/>
    <n v="0"/>
    <d v="2028-04-24T00:00:00"/>
    <n v="30240"/>
  </r>
  <r>
    <s v="460948"/>
    <s v="6005"/>
    <s v="1000"/>
    <s v="SA FR PAIXAO OLEO TENTADORA 200ML"/>
    <x v="456"/>
    <s v="UN"/>
    <n v="31920"/>
    <n v="0"/>
    <n v="0"/>
    <n v="0"/>
    <n v="0"/>
    <n v="0"/>
    <s v=""/>
    <n v="0"/>
    <d v="2028-04-25T00:00:00"/>
    <n v="31920"/>
  </r>
  <r>
    <s v="460948"/>
    <s v="6005"/>
    <s v="1000"/>
    <s v="SA FR PAIXAO OLEO TENTADORA 200ML"/>
    <x v="457"/>
    <s v="UN"/>
    <n v="30240"/>
    <n v="0"/>
    <n v="0"/>
    <n v="0"/>
    <n v="0"/>
    <n v="0"/>
    <s v=""/>
    <n v="0"/>
    <d v="2028-04-25T00:00:00"/>
    <n v="30240"/>
  </r>
  <r>
    <s v="460948"/>
    <s v="6005"/>
    <s v="1000"/>
    <s v="SA FR PAIXAO OLEO TENTADORA 200ML"/>
    <x v="458"/>
    <s v="UN"/>
    <n v="2520"/>
    <n v="0"/>
    <n v="0"/>
    <n v="0"/>
    <n v="0"/>
    <n v="0"/>
    <s v=""/>
    <n v="0"/>
    <d v="2028-05-15T00:00:00"/>
    <n v="2520"/>
  </r>
  <r>
    <s v="460948"/>
    <s v="6005"/>
    <s v="1000"/>
    <s v="SA FR PAIXAO OLEO TENTADORA 200ML"/>
    <x v="459"/>
    <s v="UN"/>
    <n v="30240"/>
    <n v="0"/>
    <n v="0"/>
    <n v="0"/>
    <n v="0"/>
    <n v="0"/>
    <s v=""/>
    <n v="0"/>
    <d v="2028-05-28T00:00:00"/>
    <n v="30240"/>
  </r>
  <r>
    <s v="460948"/>
    <s v="6005"/>
    <s v="1000"/>
    <s v="SA FR PAIXAO OLEO TENTADORA 200ML"/>
    <x v="460"/>
    <s v="UN"/>
    <n v="30240"/>
    <n v="0"/>
    <n v="0"/>
    <n v="0"/>
    <n v="0"/>
    <n v="0"/>
    <s v=""/>
    <n v="0"/>
    <d v="2028-05-29T00:00:00"/>
    <n v="30240"/>
  </r>
  <r>
    <s v="460949"/>
    <s v="6005"/>
    <s v="1000"/>
    <s v="SA FR PAIXAO OLEO INSPIRADORA 100ML"/>
    <x v="461"/>
    <s v="UN"/>
    <n v="8062"/>
    <n v="0"/>
    <n v="0"/>
    <n v="0"/>
    <n v="0"/>
    <n v="0"/>
    <s v=""/>
    <n v="0"/>
    <d v="2028-05-22T00:00:00"/>
    <n v="8062"/>
  </r>
  <r>
    <s v="460950"/>
    <s v="6005"/>
    <s v="1000"/>
    <s v="SA FR PAIXAO OLEO IRRESISTIVEL 100ML"/>
    <x v="462"/>
    <s v="UN"/>
    <n v="2086"/>
    <n v="0"/>
    <n v="0"/>
    <n v="0"/>
    <n v="0"/>
    <n v="0"/>
    <s v=""/>
    <n v="0"/>
    <d v="2028-05-19T00:00:00"/>
    <n v="2086"/>
  </r>
  <r>
    <s v="460950"/>
    <s v="6005"/>
    <s v="1000"/>
    <s v="SA FR PAIXAO OLEO IRRESISTIVEL 100ML"/>
    <x v="463"/>
    <s v="UN"/>
    <n v="4980"/>
    <n v="0"/>
    <n v="0"/>
    <n v="0"/>
    <n v="0"/>
    <n v="0"/>
    <s v=""/>
    <n v="0"/>
    <d v="2028-05-19T00:00:00"/>
    <n v="4980"/>
  </r>
  <r>
    <s v="460950"/>
    <s v="6005"/>
    <s v="1000"/>
    <s v="SA FR PAIXAO OLEO IRRESISTIVEL 100ML"/>
    <x v="464"/>
    <s v="UN"/>
    <n v="9960"/>
    <n v="0"/>
    <n v="0"/>
    <n v="0"/>
    <n v="0"/>
    <n v="0"/>
    <s v=""/>
    <n v="0"/>
    <d v="2028-06-11T00:00:00"/>
    <n v="9960"/>
  </r>
  <r>
    <s v="460950"/>
    <s v="6005"/>
    <s v="1000"/>
    <s v="SA FR PAIXAO OLEO IRRESISTIVEL 100ML"/>
    <x v="465"/>
    <s v="UN"/>
    <n v="4980"/>
    <n v="0"/>
    <n v="0"/>
    <n v="0"/>
    <n v="0"/>
    <n v="0"/>
    <s v=""/>
    <n v="0"/>
    <d v="2028-06-12T00:00:00"/>
    <n v="4980"/>
  </r>
  <r>
    <s v="460950"/>
    <s v="6005"/>
    <s v="2005"/>
    <s v="SA FR PAIXAO OLEO IRRESISTIVEL 100ML"/>
    <x v="463"/>
    <s v="UN"/>
    <n v="1274"/>
    <n v="0"/>
    <n v="0"/>
    <n v="0"/>
    <n v="0"/>
    <n v="0"/>
    <s v=""/>
    <n v="0"/>
    <d v="2028-05-19T00:00:00"/>
    <n v="1274"/>
  </r>
  <r>
    <s v="460951"/>
    <s v="6005"/>
    <s v="1000"/>
    <s v="SA FR PAIXAO OLEO TENTADORA 100ML"/>
    <x v="466"/>
    <s v="UN"/>
    <n v="9960"/>
    <n v="0"/>
    <n v="0"/>
    <n v="0"/>
    <n v="0"/>
    <n v="0"/>
    <s v=""/>
    <n v="0"/>
    <d v="2028-06-03T00:00:00"/>
    <n v="9960"/>
  </r>
  <r>
    <s v="460951"/>
    <s v="6005"/>
    <s v="1000"/>
    <s v="SA FR PAIXAO OLEO TENTADORA 100ML"/>
    <x v="467"/>
    <s v="UN"/>
    <n v="9960"/>
    <n v="0"/>
    <n v="0"/>
    <n v="0"/>
    <n v="0"/>
    <n v="0"/>
    <s v=""/>
    <n v="0"/>
    <d v="2028-06-03T00:00:00"/>
    <n v="9960"/>
  </r>
  <r>
    <s v="460951"/>
    <s v="6005"/>
    <s v="1000"/>
    <s v="SA FR PAIXAO OLEO TENTADORA 100ML"/>
    <x v="468"/>
    <s v="UN"/>
    <n v="24900"/>
    <n v="0"/>
    <n v="0"/>
    <n v="0"/>
    <n v="0"/>
    <n v="0"/>
    <s v=""/>
    <n v="0"/>
    <d v="2028-06-05T00:00:00"/>
    <n v="24900"/>
  </r>
  <r>
    <s v="460951"/>
    <s v="6005"/>
    <s v="1000"/>
    <s v="SA FR PAIXAO OLEO TENTADORA 100ML"/>
    <x v="469"/>
    <s v="UN"/>
    <n v="29880"/>
    <n v="0"/>
    <n v="0"/>
    <n v="0"/>
    <n v="0"/>
    <n v="0"/>
    <s v=""/>
    <n v="0"/>
    <d v="2028-06-05T00:00:00"/>
    <n v="29880"/>
  </r>
  <r>
    <s v="460951"/>
    <s v="6005"/>
    <s v="1000"/>
    <s v="SA FR PAIXAO OLEO TENTADORA 100ML"/>
    <x v="470"/>
    <s v="UN"/>
    <n v="29880"/>
    <n v="0"/>
    <n v="0"/>
    <n v="0"/>
    <n v="0"/>
    <n v="0"/>
    <s v=""/>
    <n v="0"/>
    <d v="2028-06-05T00:00:00"/>
    <n v="29880"/>
  </r>
  <r>
    <s v="460951"/>
    <s v="6005"/>
    <s v="1000"/>
    <s v="SA FR PAIXAO OLEO TENTADORA 100ML"/>
    <x v="471"/>
    <s v="UN"/>
    <n v="29880"/>
    <n v="0"/>
    <n v="0"/>
    <n v="0"/>
    <n v="0"/>
    <n v="0"/>
    <s v=""/>
    <n v="0"/>
    <d v="2028-06-05T00:00:00"/>
    <n v="29880"/>
  </r>
  <r>
    <s v="460951"/>
    <s v="6005"/>
    <s v="2005"/>
    <s v="SA FR PAIXAO OLEO TENTADORA 100ML"/>
    <x v="472"/>
    <s v="UN"/>
    <n v="8383.5"/>
    <n v="0"/>
    <n v="0"/>
    <n v="0"/>
    <n v="0"/>
    <n v="0"/>
    <s v=""/>
    <n v="0"/>
    <d v="2028-06-03T00:00:00"/>
    <n v="8383.5"/>
  </r>
  <r>
    <s v="460951"/>
    <s v="6005"/>
    <s v="2005"/>
    <s v="SA FR PAIXAO OLEO TENTADORA 100ML"/>
    <x v="473"/>
    <s v="UN"/>
    <n v="29880"/>
    <n v="0"/>
    <n v="0"/>
    <n v="0"/>
    <n v="0"/>
    <n v="0"/>
    <s v=""/>
    <n v="0"/>
    <d v="2028-06-03T00:00:00"/>
    <n v="29880"/>
  </r>
  <r>
    <s v="460951"/>
    <s v="6005"/>
    <s v="2005"/>
    <s v="SA FR PAIXAO OLEO TENTADORA 100ML"/>
    <x v="466"/>
    <s v="UN"/>
    <n v="19920"/>
    <n v="0"/>
    <n v="0"/>
    <n v="0"/>
    <n v="0"/>
    <n v="0"/>
    <s v=""/>
    <n v="0"/>
    <d v="2028-06-03T00:00:00"/>
    <n v="19920"/>
  </r>
  <r>
    <s v="460951"/>
    <s v="6005"/>
    <s v="2005"/>
    <s v="SA FR PAIXAO OLEO TENTADORA 100ML"/>
    <x v="467"/>
    <s v="UN"/>
    <n v="19920"/>
    <n v="0"/>
    <n v="0"/>
    <n v="0"/>
    <n v="0"/>
    <n v="0"/>
    <s v=""/>
    <n v="0"/>
    <d v="2028-06-03T00:00:00"/>
    <n v="19920"/>
  </r>
  <r>
    <s v="460952"/>
    <s v="6005"/>
    <s v="1000"/>
    <s v="SA FR PAIXAO OLEO FRAMBOESA N 100ML"/>
    <x v="474"/>
    <s v="UN"/>
    <n v="3870"/>
    <n v="0"/>
    <n v="0"/>
    <n v="0"/>
    <n v="0"/>
    <n v="0"/>
    <s v=""/>
    <n v="0"/>
    <d v="2028-05-30T00:00:00"/>
    <n v="3870"/>
  </r>
  <r>
    <s v="460952"/>
    <s v="6005"/>
    <s v="1000"/>
    <s v="SA FR PAIXAO OLEO FRAMBOESA N 100ML"/>
    <x v="475"/>
    <s v="UN"/>
    <n v="34860"/>
    <n v="0"/>
    <n v="0"/>
    <n v="0"/>
    <n v="0"/>
    <n v="0"/>
    <s v=""/>
    <n v="0"/>
    <d v="2028-05-30T00:00:00"/>
    <n v="34860"/>
  </r>
  <r>
    <s v="460952"/>
    <s v="6005"/>
    <s v="1000"/>
    <s v="SA FR PAIXAO OLEO FRAMBOESA N 100ML"/>
    <x v="476"/>
    <s v="UN"/>
    <n v="29880"/>
    <n v="0"/>
    <n v="0"/>
    <n v="0"/>
    <n v="0"/>
    <n v="0"/>
    <s v=""/>
    <n v="0"/>
    <d v="2028-06-08T00:00:00"/>
    <n v="29880"/>
  </r>
  <r>
    <s v="460952"/>
    <s v="6005"/>
    <s v="1000"/>
    <s v="SA FR PAIXAO OLEO FRAMBOESA N 100ML"/>
    <x v="477"/>
    <s v="UN"/>
    <n v="29880"/>
    <n v="0"/>
    <n v="0"/>
    <n v="0"/>
    <n v="0"/>
    <n v="0"/>
    <s v=""/>
    <n v="0"/>
    <d v="2028-06-08T00:00:00"/>
    <n v="29880"/>
  </r>
  <r>
    <s v="460952"/>
    <s v="6005"/>
    <s v="1000"/>
    <s v="SA FR PAIXAO OLEO FRAMBOESA N 100ML"/>
    <x v="478"/>
    <s v="UN"/>
    <n v="29880"/>
    <n v="0"/>
    <n v="0"/>
    <n v="0"/>
    <n v="0"/>
    <n v="0"/>
    <s v=""/>
    <n v="0"/>
    <d v="2028-06-08T00:00:00"/>
    <n v="29880"/>
  </r>
  <r>
    <s v="460952"/>
    <s v="6005"/>
    <s v="1000"/>
    <s v="SA FR PAIXAO OLEO FRAMBOESA N 100ML"/>
    <x v="479"/>
    <s v="UN"/>
    <n v="29880"/>
    <n v="0"/>
    <n v="0"/>
    <n v="0"/>
    <n v="0"/>
    <n v="0"/>
    <s v=""/>
    <n v="0"/>
    <d v="2028-06-08T00:00:00"/>
    <n v="29880"/>
  </r>
  <r>
    <s v="460952"/>
    <s v="6005"/>
    <s v="1000"/>
    <s v="SA FR PAIXAO OLEO FRAMBOESA N 100ML"/>
    <x v="480"/>
    <s v="UN"/>
    <n v="29880"/>
    <n v="0"/>
    <n v="0"/>
    <n v="0"/>
    <n v="0"/>
    <n v="0"/>
    <s v=""/>
    <n v="0"/>
    <d v="2028-06-09T00:00:00"/>
    <n v="29880"/>
  </r>
  <r>
    <s v="460952"/>
    <s v="6005"/>
    <s v="1000"/>
    <s v="SA FR PAIXAO OLEO FRAMBOESA N 100ML"/>
    <x v="481"/>
    <s v="UN"/>
    <n v="29880"/>
    <n v="0"/>
    <n v="0"/>
    <n v="0"/>
    <n v="0"/>
    <n v="0"/>
    <s v=""/>
    <n v="0"/>
    <d v="2028-06-10T00:00:00"/>
    <n v="29880"/>
  </r>
  <r>
    <s v="460952"/>
    <s v="6005"/>
    <s v="1000"/>
    <s v="SA FR PAIXAO OLEO FRAMBOESA N 100ML"/>
    <x v="482"/>
    <s v="UN"/>
    <n v="29880"/>
    <n v="0"/>
    <n v="0"/>
    <n v="0"/>
    <n v="0"/>
    <n v="0"/>
    <s v=""/>
    <n v="0"/>
    <d v="2028-06-11T00:00:00"/>
    <n v="29880"/>
  </r>
  <r>
    <s v="460952"/>
    <s v="6005"/>
    <s v="2005"/>
    <s v="SA FR PAIXAO OLEO FRAMBOESA N 100ML"/>
    <x v="475"/>
    <s v="UN"/>
    <n v="859"/>
    <n v="0"/>
    <n v="0"/>
    <n v="0"/>
    <n v="0"/>
    <n v="0"/>
    <s v=""/>
    <n v="0"/>
    <d v="2028-05-30T00:00:00"/>
    <n v="859"/>
  </r>
  <r>
    <s v="460953"/>
    <s v="6005"/>
    <s v="1000"/>
    <s v="SA FR PAIXAO OLEO BAUNILHA 100ML"/>
    <x v="483"/>
    <s v="UN"/>
    <n v="13944"/>
    <n v="0"/>
    <n v="0"/>
    <n v="0"/>
    <n v="0"/>
    <n v="0"/>
    <s v=""/>
    <n v="0"/>
    <d v="2028-05-11T00:00:00"/>
    <n v="13944"/>
  </r>
  <r>
    <s v="460953"/>
    <s v="6005"/>
    <s v="1000"/>
    <s v="SA FR PAIXAO OLEO BAUNILHA 100ML"/>
    <x v="484"/>
    <s v="UN"/>
    <n v="29880"/>
    <n v="0"/>
    <n v="0"/>
    <n v="0"/>
    <n v="0"/>
    <n v="0"/>
    <s v=""/>
    <n v="0"/>
    <d v="2028-05-12T00:00:00"/>
    <n v="29880"/>
  </r>
  <r>
    <s v="460964"/>
    <s v="6005"/>
    <s v="1000"/>
    <s v="SA TPA HID MONANGE ESS FL LAV"/>
    <x v="485"/>
    <s v="UN"/>
    <n v="50400"/>
    <n v="0"/>
    <n v="0"/>
    <n v="0"/>
    <n v="0"/>
    <n v="0"/>
    <s v=""/>
    <n v="0"/>
    <d v="2029-04-25T00:00:00"/>
    <n v="50400"/>
  </r>
  <r>
    <s v="460964"/>
    <s v="6005"/>
    <s v="1000"/>
    <s v="SA TPA HID MONANGE ESS FL LAV"/>
    <x v="486"/>
    <s v="UN"/>
    <n v="138600"/>
    <n v="0"/>
    <n v="0"/>
    <n v="0"/>
    <n v="0"/>
    <n v="0"/>
    <s v=""/>
    <n v="0"/>
    <d v="2029-05-23T00:00:00"/>
    <n v="138600"/>
  </r>
  <r>
    <s v="460964"/>
    <s v="6005"/>
    <s v="1000"/>
    <s v="SA TPA HID MONANGE ESS FL LAV"/>
    <x v="487"/>
    <s v="UN"/>
    <n v="138600"/>
    <n v="0"/>
    <n v="0"/>
    <n v="0"/>
    <n v="0"/>
    <n v="0"/>
    <s v=""/>
    <n v="0"/>
    <d v="2029-06-04T00:00:00"/>
    <n v="138600"/>
  </r>
  <r>
    <s v="460964"/>
    <s v="6005"/>
    <s v="1000"/>
    <s v="SA TPA HID MONANGE ESS FL LAV"/>
    <x v="488"/>
    <s v="UN"/>
    <n v="113400"/>
    <n v="0"/>
    <n v="0"/>
    <n v="0"/>
    <n v="0"/>
    <n v="0"/>
    <s v=""/>
    <n v="0"/>
    <d v="2029-06-05T00:00:00"/>
    <n v="113400"/>
  </r>
  <r>
    <s v="460964"/>
    <s v="6005"/>
    <s v="1000"/>
    <s v="SA TPA HID MONANGE ESS FL LAV"/>
    <x v="489"/>
    <s v="UN"/>
    <n v="138600"/>
    <n v="0"/>
    <n v="0"/>
    <n v="0"/>
    <n v="0"/>
    <n v="0"/>
    <s v=""/>
    <n v="0"/>
    <d v="2029-06-08T00:00:00"/>
    <n v="138600"/>
  </r>
  <r>
    <s v="460964"/>
    <s v="6005"/>
    <s v="1000"/>
    <s v="SA TPA HID MONANGE ESS FL LAV"/>
    <x v="490"/>
    <s v="UN"/>
    <n v="151200"/>
    <n v="0"/>
    <n v="0"/>
    <n v="0"/>
    <n v="0"/>
    <n v="0"/>
    <s v=""/>
    <n v="0"/>
    <d v="2029-06-08T00:00:00"/>
    <n v="151200"/>
  </r>
  <r>
    <s v="460964"/>
    <s v="6005"/>
    <s v="1000"/>
    <s v="SA TPA HID MONANGE ESS FL LAV"/>
    <x v="491"/>
    <s v="UN"/>
    <n v="138600"/>
    <n v="0"/>
    <n v="0"/>
    <n v="0"/>
    <n v="0"/>
    <n v="0"/>
    <s v=""/>
    <n v="0"/>
    <d v="2029-06-09T00:00:00"/>
    <n v="138600"/>
  </r>
  <r>
    <s v="460964"/>
    <s v="6005"/>
    <s v="1000"/>
    <s v="SA TPA HID MONANGE ESS FL LAV"/>
    <x v="492"/>
    <s v="UN"/>
    <n v="12600"/>
    <n v="0"/>
    <n v="0"/>
    <n v="0"/>
    <n v="0"/>
    <n v="0"/>
    <s v=""/>
    <n v="0"/>
    <d v="2029-06-12T00:00:00"/>
    <n v="12600"/>
  </r>
  <r>
    <s v="460964"/>
    <s v="6005"/>
    <s v="2005"/>
    <s v="SA TPA HID MONANGE ESS FL LAV"/>
    <x v="485"/>
    <s v="UN"/>
    <n v="34228"/>
    <n v="0"/>
    <n v="0"/>
    <n v="0"/>
    <n v="0"/>
    <n v="0"/>
    <s v=""/>
    <n v="0"/>
    <d v="2029-04-25T00:00:00"/>
    <n v="34228"/>
  </r>
  <r>
    <s v="460965"/>
    <s v="6005"/>
    <s v="1000"/>
    <s v="SA TPA HID MONANGE ESS FR VER"/>
    <x v="493"/>
    <s v="UN"/>
    <n v="16448"/>
    <n v="0"/>
    <n v="0"/>
    <n v="0"/>
    <n v="0"/>
    <n v="0"/>
    <s v=""/>
    <n v="0"/>
    <d v="2029-05-01T00:00:00"/>
    <n v="16448"/>
  </r>
  <r>
    <s v="460965"/>
    <s v="6005"/>
    <s v="1000"/>
    <s v="SA TPA HID MONANGE ESS FR VER"/>
    <x v="494"/>
    <s v="UN"/>
    <n v="126000"/>
    <n v="0"/>
    <n v="0"/>
    <n v="0"/>
    <n v="0"/>
    <n v="0"/>
    <s v=""/>
    <n v="0"/>
    <d v="2029-05-04T00:00:00"/>
    <n v="126000"/>
  </r>
  <r>
    <s v="460965"/>
    <s v="6005"/>
    <s v="1000"/>
    <s v="SA TPA HID MONANGE ESS FR VER"/>
    <x v="495"/>
    <s v="UN"/>
    <n v="138600"/>
    <n v="0"/>
    <n v="0"/>
    <n v="0"/>
    <n v="0"/>
    <n v="0"/>
    <s v=""/>
    <n v="0"/>
    <d v="2029-05-06T00:00:00"/>
    <n v="138600"/>
  </r>
  <r>
    <s v="460965"/>
    <s v="6005"/>
    <s v="1000"/>
    <s v="SA TPA HID MONANGE ESS FR VER"/>
    <x v="496"/>
    <s v="UN"/>
    <n v="138600"/>
    <n v="0"/>
    <n v="0"/>
    <n v="0"/>
    <n v="0"/>
    <n v="0"/>
    <s v=""/>
    <n v="0"/>
    <d v="2029-05-25T00:00:00"/>
    <n v="138600"/>
  </r>
  <r>
    <s v="460965"/>
    <s v="6005"/>
    <s v="1000"/>
    <s v="SA TPA HID MONANGE ESS FR VER"/>
    <x v="497"/>
    <s v="UN"/>
    <n v="138600"/>
    <n v="0"/>
    <n v="0"/>
    <n v="0"/>
    <n v="0"/>
    <n v="0"/>
    <s v=""/>
    <n v="0"/>
    <d v="2029-05-27T00:00:00"/>
    <n v="138600"/>
  </r>
  <r>
    <s v="460965"/>
    <s v="6005"/>
    <s v="1000"/>
    <s v="SA TPA HID MONANGE ESS FR VER"/>
    <x v="498"/>
    <s v="UN"/>
    <n v="138600"/>
    <n v="0"/>
    <n v="0"/>
    <n v="0"/>
    <n v="0"/>
    <n v="0"/>
    <s v=""/>
    <n v="0"/>
    <d v="2029-05-27T00:00:00"/>
    <n v="138600"/>
  </r>
  <r>
    <s v="460965"/>
    <s v="6005"/>
    <s v="2005"/>
    <s v="SA TPA HID MONANGE ESS FR VER"/>
    <x v="494"/>
    <s v="UN"/>
    <n v="1884"/>
    <n v="0"/>
    <n v="0"/>
    <n v="0"/>
    <n v="0"/>
    <n v="0"/>
    <s v=""/>
    <n v="0"/>
    <d v="2029-05-04T00:00:00"/>
    <n v="1884"/>
  </r>
  <r>
    <s v="460966"/>
    <s v="6005"/>
    <s v="1000"/>
    <s v="SA TPA HID MONANGE INT PL EXT"/>
    <x v="499"/>
    <s v="UN"/>
    <n v="59929"/>
    <n v="0"/>
    <n v="0"/>
    <n v="0"/>
    <n v="0"/>
    <n v="0"/>
    <s v=""/>
    <n v="0"/>
    <d v="2029-03-02T00:00:00"/>
    <n v="59929"/>
  </r>
  <r>
    <s v="460966"/>
    <s v="6005"/>
    <s v="1000"/>
    <s v="SA TPA HID MONANGE INT PL EXT"/>
    <x v="500"/>
    <s v="UN"/>
    <n v="113400"/>
    <n v="0"/>
    <n v="0"/>
    <n v="0"/>
    <n v="0"/>
    <n v="0"/>
    <s v=""/>
    <n v="0"/>
    <d v="2029-05-16T00:00:00"/>
    <n v="113400"/>
  </r>
  <r>
    <s v="460966"/>
    <s v="6005"/>
    <s v="1000"/>
    <s v="SA TPA HID MONANGE INT PL EXT"/>
    <x v="501"/>
    <s v="UN"/>
    <n v="126000"/>
    <n v="0"/>
    <n v="0"/>
    <n v="0"/>
    <n v="0"/>
    <n v="0"/>
    <s v=""/>
    <n v="0"/>
    <d v="2029-05-19T00:00:00"/>
    <n v="126000"/>
  </r>
  <r>
    <s v="460967"/>
    <s v="6005"/>
    <s v="1000"/>
    <s v="SA FR HID MONANGE INT PL EXT 400ML"/>
    <x v="502"/>
    <s v="UN"/>
    <n v="40"/>
    <n v="0"/>
    <n v="0"/>
    <n v="0"/>
    <n v="0"/>
    <n v="0"/>
    <s v=""/>
    <n v="0"/>
    <d v="2028-09-12T00:00:00"/>
    <n v="40"/>
  </r>
  <r>
    <s v="460967"/>
    <s v="6005"/>
    <s v="1000"/>
    <s v="SA FR HID MONANGE INT PL EXT 400ML"/>
    <x v="503"/>
    <s v="UN"/>
    <n v="5819"/>
    <n v="0"/>
    <n v="0"/>
    <n v="0"/>
    <n v="0"/>
    <n v="0"/>
    <s v=""/>
    <n v="0"/>
    <d v="2029-02-20T00:00:00"/>
    <n v="5819"/>
  </r>
  <r>
    <s v="460967"/>
    <s v="6005"/>
    <s v="1000"/>
    <s v="SA FR HID MONANGE INT PL EXT 400ML"/>
    <x v="504"/>
    <s v="UN"/>
    <n v="12000"/>
    <n v="0"/>
    <n v="0"/>
    <n v="0"/>
    <n v="0"/>
    <n v="0"/>
    <s v=""/>
    <n v="0"/>
    <d v="2029-04-11T00:00:00"/>
    <n v="12000"/>
  </r>
  <r>
    <s v="460967"/>
    <s v="6005"/>
    <s v="1000"/>
    <s v="SA FR HID MONANGE INT PL EXT 400ML"/>
    <x v="505"/>
    <s v="UN"/>
    <n v="30000"/>
    <n v="0"/>
    <n v="0"/>
    <n v="0"/>
    <n v="0"/>
    <n v="0"/>
    <s v=""/>
    <n v="0"/>
    <d v="2029-04-11T00:00:00"/>
    <n v="30000"/>
  </r>
  <r>
    <s v="460967"/>
    <s v="6005"/>
    <s v="1000"/>
    <s v="SA FR HID MONANGE INT PL EXT 400ML"/>
    <x v="506"/>
    <s v="UN"/>
    <n v="54000"/>
    <n v="0"/>
    <n v="0"/>
    <n v="0"/>
    <n v="0"/>
    <n v="0"/>
    <s v=""/>
    <n v="0"/>
    <d v="2029-04-13T00:00:00"/>
    <n v="54000"/>
  </r>
  <r>
    <s v="460967"/>
    <s v="6005"/>
    <s v="1000"/>
    <s v="SA FR HID MONANGE INT PL EXT 400ML"/>
    <x v="507"/>
    <s v="UN"/>
    <n v="40500"/>
    <n v="0"/>
    <n v="0"/>
    <n v="0"/>
    <n v="0"/>
    <n v="0"/>
    <s v=""/>
    <n v="0"/>
    <d v="2029-04-14T00:00:00"/>
    <n v="40500"/>
  </r>
  <r>
    <s v="460968"/>
    <s v="6005"/>
    <s v="1000"/>
    <s v="SA FR HID MONANGE INT PL EXT 200ML"/>
    <x v="508"/>
    <s v="UN"/>
    <n v="2700"/>
    <n v="0"/>
    <n v="0"/>
    <n v="0"/>
    <n v="0"/>
    <n v="0"/>
    <s v=""/>
    <n v="0"/>
    <d v="2029-01-13T00:00:00"/>
    <n v="2700"/>
  </r>
  <r>
    <s v="460969"/>
    <s v="6005"/>
    <s v="1000"/>
    <s v="SA TPA HID MONANGE INT PL SEC"/>
    <x v="509"/>
    <s v="UN"/>
    <n v="12600"/>
    <n v="0"/>
    <n v="0"/>
    <n v="0"/>
    <n v="0"/>
    <n v="0"/>
    <s v=""/>
    <n v="0"/>
    <d v="2028-09-29T00:00:00"/>
    <n v="12600"/>
  </r>
  <r>
    <s v="460969"/>
    <s v="6005"/>
    <s v="1000"/>
    <s v="SA TPA HID MONANGE INT PL SEC"/>
    <x v="510"/>
    <s v="UN"/>
    <n v="115376"/>
    <n v="0"/>
    <n v="0"/>
    <n v="0"/>
    <n v="0"/>
    <n v="0"/>
    <s v=""/>
    <n v="0"/>
    <d v="2029-05-20T00:00:00"/>
    <n v="115376"/>
  </r>
  <r>
    <s v="460969"/>
    <s v="6005"/>
    <s v="1000"/>
    <s v="SA TPA HID MONANGE INT PL SEC"/>
    <x v="511"/>
    <s v="UN"/>
    <n v="138600"/>
    <n v="0"/>
    <n v="0"/>
    <n v="0"/>
    <n v="0"/>
    <n v="0"/>
    <s v=""/>
    <n v="0"/>
    <d v="2029-05-20T00:00:00"/>
    <n v="138600"/>
  </r>
  <r>
    <s v="460969"/>
    <s v="6005"/>
    <s v="2005"/>
    <s v="SA TPA HID MONANGE INT PL SEC"/>
    <x v="510"/>
    <s v="UN"/>
    <n v="2908"/>
    <n v="0"/>
    <n v="0"/>
    <n v="0"/>
    <n v="0"/>
    <n v="0"/>
    <s v=""/>
    <n v="0"/>
    <d v="2029-05-20T00:00:00"/>
    <n v="2908"/>
  </r>
  <r>
    <s v="460970"/>
    <s v="6005"/>
    <s v="1000"/>
    <s v="SA FR HID MONANGE INT PL SEC 400ML"/>
    <x v="512"/>
    <s v="UN"/>
    <n v="1500"/>
    <n v="0"/>
    <n v="0"/>
    <n v="0"/>
    <n v="0"/>
    <n v="0"/>
    <s v=""/>
    <n v="0"/>
    <d v="2028-09-13T00:00:00"/>
    <n v="1500"/>
  </r>
  <r>
    <s v="460970"/>
    <s v="6005"/>
    <s v="1000"/>
    <s v="SA FR HID MONANGE INT PL SEC 400ML"/>
    <x v="513"/>
    <s v="UN"/>
    <n v="7500"/>
    <n v="0"/>
    <n v="0"/>
    <n v="0"/>
    <n v="0"/>
    <n v="0"/>
    <s v=""/>
    <n v="0"/>
    <d v="2028-11-20T00:00:00"/>
    <n v="7500"/>
  </r>
  <r>
    <s v="460971"/>
    <s v="6005"/>
    <s v="1000"/>
    <s v="SA FR HID MONANGE INT PL SEC 200ML"/>
    <x v="514"/>
    <s v="UN"/>
    <n v="5400"/>
    <n v="0"/>
    <n v="0"/>
    <n v="0"/>
    <n v="0"/>
    <n v="0"/>
    <s v=""/>
    <n v="0"/>
    <d v="2029-05-26T00:00:00"/>
    <n v="5400"/>
  </r>
  <r>
    <s v="460971"/>
    <s v="6005"/>
    <s v="1000"/>
    <s v="SA FR HID MONANGE INT PL SEC 200ML"/>
    <x v="515"/>
    <s v="UN"/>
    <n v="19200"/>
    <n v="0"/>
    <n v="0"/>
    <n v="0"/>
    <n v="0"/>
    <n v="0"/>
    <s v=""/>
    <n v="0"/>
    <d v="2029-05-28T00:00:00"/>
    <n v="19200"/>
  </r>
  <r>
    <s v="460971"/>
    <s v="6005"/>
    <s v="1000"/>
    <s v="SA FR HID MONANGE INT PL SEC 200ML"/>
    <x v="516"/>
    <s v="UN"/>
    <n v="29250"/>
    <n v="0"/>
    <n v="0"/>
    <n v="0"/>
    <n v="0"/>
    <n v="0"/>
    <s v=""/>
    <n v="0"/>
    <d v="2029-05-29T00:00:00"/>
    <n v="29250"/>
  </r>
  <r>
    <s v="460972"/>
    <s v="6005"/>
    <s v="1000"/>
    <s v="SA TPA HID MONANGE NT PL NOR"/>
    <x v="517"/>
    <s v="UN"/>
    <n v="50156"/>
    <n v="0"/>
    <n v="0"/>
    <n v="0"/>
    <n v="0"/>
    <n v="0"/>
    <s v=""/>
    <n v="0"/>
    <d v="2029-03-25T00:00:00"/>
    <n v="50156"/>
  </r>
  <r>
    <s v="460972"/>
    <s v="6005"/>
    <s v="1000"/>
    <s v="SA TPA HID MONANGE NT PL NOR"/>
    <x v="518"/>
    <s v="UN"/>
    <n v="138600"/>
    <n v="0"/>
    <n v="0"/>
    <n v="0"/>
    <n v="0"/>
    <n v="0"/>
    <s v=""/>
    <n v="0"/>
    <d v="2029-03-27T00:00:00"/>
    <n v="138600"/>
  </r>
  <r>
    <s v="460976"/>
    <s v="6005"/>
    <s v="1000"/>
    <s v="SA TPA HID MONANGE FIR Q10 VIT C PL EXT"/>
    <x v="519"/>
    <s v="UN"/>
    <n v="68400"/>
    <n v="0"/>
    <n v="0"/>
    <n v="0"/>
    <n v="0"/>
    <n v="0"/>
    <s v=""/>
    <n v="0"/>
    <d v="2029-05-29T00:00:00"/>
    <n v="68400"/>
  </r>
  <r>
    <s v="460976"/>
    <s v="6005"/>
    <s v="1000"/>
    <s v="SA TPA HID MONANGE FIR Q10 VIT C PL EXT"/>
    <x v="520"/>
    <s v="UN"/>
    <n v="126000"/>
    <n v="0"/>
    <n v="0"/>
    <n v="0"/>
    <n v="0"/>
    <n v="0"/>
    <s v=""/>
    <n v="0"/>
    <d v="2029-05-30T00:00:00"/>
    <n v="126000"/>
  </r>
  <r>
    <s v="460977"/>
    <s v="6005"/>
    <s v="1000"/>
    <s v="SA FR HID MONANGE FIR Q10 C PL EXT 200ML"/>
    <x v="521"/>
    <s v="UN"/>
    <n v="0"/>
    <n v="0"/>
    <n v="0"/>
    <n v="0"/>
    <n v="2520"/>
    <n v="0"/>
    <s v=""/>
    <n v="0"/>
    <d v="2027-07-16T00:00:00"/>
    <n v="0"/>
  </r>
  <r>
    <s v="460980"/>
    <s v="6005"/>
    <s v="1000"/>
    <s v="SA FR MONANGE SAB LIQ FL LAV 240ML"/>
    <x v="522"/>
    <s v="UN"/>
    <n v="2700"/>
    <n v="0"/>
    <n v="0"/>
    <n v="0"/>
    <n v="0"/>
    <n v="0"/>
    <s v=""/>
    <n v="0"/>
    <d v="2029-03-28T00:00:00"/>
    <n v="2700"/>
  </r>
  <r>
    <s v="460980"/>
    <s v="6005"/>
    <s v="1000"/>
    <s v="SA FR MONANGE SAB LIQ FL LAV 240ML"/>
    <x v="523"/>
    <s v="UN"/>
    <n v="13320"/>
    <n v="0"/>
    <n v="0"/>
    <n v="0"/>
    <n v="0"/>
    <n v="0"/>
    <s v=""/>
    <n v="0"/>
    <d v="2029-04-21T00:00:00"/>
    <n v="13320"/>
  </r>
  <r>
    <s v="460980"/>
    <s v="6005"/>
    <s v="1000"/>
    <s v="SA FR MONANGE SAB LIQ FL LAV 240ML"/>
    <x v="524"/>
    <s v="UN"/>
    <n v="35100"/>
    <n v="0"/>
    <n v="0"/>
    <n v="0"/>
    <n v="0"/>
    <n v="0"/>
    <s v=""/>
    <n v="0"/>
    <d v="2029-04-21T00:00:00"/>
    <n v="35100"/>
  </r>
  <r>
    <s v="460980"/>
    <s v="6005"/>
    <s v="1000"/>
    <s v="SA FR MONANGE SAB LIQ FL LAV 240ML"/>
    <x v="525"/>
    <s v="UN"/>
    <n v="53640"/>
    <n v="0"/>
    <n v="0"/>
    <n v="0"/>
    <n v="0"/>
    <n v="0"/>
    <s v=""/>
    <n v="0"/>
    <d v="2029-04-23T00:00:00"/>
    <n v="53640"/>
  </r>
  <r>
    <s v="460980"/>
    <s v="6005"/>
    <s v="1000"/>
    <s v="SA FR MONANGE SAB LIQ FL LAV 240ML"/>
    <x v="526"/>
    <s v="UN"/>
    <n v="30150"/>
    <n v="0"/>
    <n v="0"/>
    <n v="0"/>
    <n v="0"/>
    <n v="0"/>
    <s v=""/>
    <n v="0"/>
    <d v="2029-05-29T00:00:00"/>
    <n v="30150"/>
  </r>
  <r>
    <s v="460980"/>
    <s v="6005"/>
    <s v="1000"/>
    <s v="SA FR MONANGE SAB LIQ FL LAV 240ML"/>
    <x v="527"/>
    <s v="UN"/>
    <n v="87750"/>
    <n v="0"/>
    <n v="0"/>
    <n v="0"/>
    <n v="0"/>
    <n v="0"/>
    <s v=""/>
    <n v="0"/>
    <d v="2029-06-02T00:00:00"/>
    <n v="87750"/>
  </r>
  <r>
    <s v="460980"/>
    <s v="6005"/>
    <s v="1000"/>
    <s v="SA FR MONANGE SAB LIQ FL LAV 240ML"/>
    <x v="528"/>
    <s v="UN"/>
    <n v="150750"/>
    <n v="0"/>
    <n v="0"/>
    <n v="0"/>
    <n v="0"/>
    <n v="0"/>
    <s v=""/>
    <n v="0"/>
    <d v="2029-06-03T00:00:00"/>
    <n v="150750"/>
  </r>
  <r>
    <s v="460981"/>
    <s v="6005"/>
    <s v="1000"/>
    <s v="SA FR MONANGE SAB LIQ FRT VM 240ML"/>
    <x v="529"/>
    <s v="UN"/>
    <n v="8100"/>
    <n v="0"/>
    <n v="0"/>
    <n v="0"/>
    <n v="0"/>
    <n v="0"/>
    <s v=""/>
    <n v="0"/>
    <d v="2029-04-14T00:00:00"/>
    <n v="8100"/>
  </r>
  <r>
    <s v="460981"/>
    <s v="6005"/>
    <s v="1000"/>
    <s v="SA FR MONANGE SAB LIQ FRT VM 240ML"/>
    <x v="530"/>
    <s v="UN"/>
    <n v="83700"/>
    <n v="0"/>
    <n v="0"/>
    <n v="0"/>
    <n v="0"/>
    <n v="0"/>
    <s v=""/>
    <n v="0"/>
    <d v="2029-04-15T00:00:00"/>
    <n v="83700"/>
  </r>
  <r>
    <s v="460981"/>
    <s v="6005"/>
    <s v="1000"/>
    <s v="SA FR MONANGE SAB LIQ FRT VM 240ML"/>
    <x v="531"/>
    <s v="UN"/>
    <n v="11250"/>
    <n v="0"/>
    <n v="0"/>
    <n v="0"/>
    <n v="0"/>
    <n v="0"/>
    <s v=""/>
    <n v="0"/>
    <d v="2029-06-11T00:00:00"/>
    <n v="11250"/>
  </r>
  <r>
    <s v="460982"/>
    <s v="6005"/>
    <s v="1000"/>
    <s v="SA FR MONANGE SAB LIQ EXT D OLIVA 240ML"/>
    <x v="532"/>
    <s v="UN"/>
    <n v="2700"/>
    <n v="0"/>
    <n v="0"/>
    <n v="0"/>
    <n v="0"/>
    <n v="0"/>
    <s v=""/>
    <n v="0"/>
    <d v="2029-04-15T00:00:00"/>
    <n v="2700"/>
  </r>
  <r>
    <s v="460982"/>
    <s v="6005"/>
    <s v="1000"/>
    <s v="SA FR MONANGE SAB LIQ EXT D OLIVA 240ML"/>
    <x v="533"/>
    <s v="UN"/>
    <n v="70962"/>
    <n v="0"/>
    <n v="0"/>
    <n v="0"/>
    <n v="0"/>
    <n v="0"/>
    <s v=""/>
    <n v="0"/>
    <d v="2029-04-18T00:00:00"/>
    <n v="70962"/>
  </r>
  <r>
    <s v="460982"/>
    <s v="6005"/>
    <s v="1000"/>
    <s v="SA FR MONANGE SAB LIQ EXT D OLIVA 240ML"/>
    <x v="534"/>
    <s v="UN"/>
    <n v="10800"/>
    <n v="0"/>
    <n v="0"/>
    <n v="0"/>
    <n v="0"/>
    <n v="0"/>
    <s v=""/>
    <n v="0"/>
    <d v="2029-04-18T00:00:00"/>
    <n v="10800"/>
  </r>
  <r>
    <s v="460982"/>
    <s v="6005"/>
    <s v="1000"/>
    <s v="SA FR MONANGE SAB LIQ EXT D OLIVA 240ML"/>
    <x v="535"/>
    <s v="UN"/>
    <n v="89100"/>
    <n v="0"/>
    <n v="0"/>
    <n v="0"/>
    <n v="0"/>
    <n v="0"/>
    <s v=""/>
    <n v="0"/>
    <d v="2029-04-25T00:00:00"/>
    <n v="89100"/>
  </r>
  <r>
    <s v="460982"/>
    <s v="6005"/>
    <s v="1000"/>
    <s v="SA FR MONANGE SAB LIQ EXT D OLIVA 240ML"/>
    <x v="536"/>
    <s v="UN"/>
    <n v="43200"/>
    <n v="0"/>
    <n v="0"/>
    <n v="0"/>
    <n v="0"/>
    <n v="0"/>
    <s v=""/>
    <n v="0"/>
    <d v="2029-04-28T00:00:00"/>
    <n v="43200"/>
  </r>
  <r>
    <s v="460983"/>
    <s v="6005"/>
    <s v="1000"/>
    <s v="SA FR MONANGE SAB LIQ DETOX 240ML"/>
    <x v="537"/>
    <s v="UN"/>
    <n v="19210"/>
    <n v="0"/>
    <n v="0"/>
    <n v="0"/>
    <n v="0"/>
    <n v="0"/>
    <s v=""/>
    <n v="0"/>
    <d v="2029-03-31T00:00:00"/>
    <n v="19210"/>
  </r>
  <r>
    <s v="460983"/>
    <s v="6005"/>
    <s v="1000"/>
    <s v="SA FR MONANGE SAB LIQ DETOX 240ML"/>
    <x v="538"/>
    <s v="UN"/>
    <n v="32400"/>
    <n v="0"/>
    <n v="0"/>
    <n v="0"/>
    <n v="0"/>
    <n v="0"/>
    <s v=""/>
    <n v="0"/>
    <d v="2029-04-03T00:00:00"/>
    <n v="32400"/>
  </r>
  <r>
    <s v="460983"/>
    <s v="6005"/>
    <s v="1000"/>
    <s v="SA FR MONANGE SAB LIQ DETOX 240ML"/>
    <x v="539"/>
    <s v="UN"/>
    <n v="97350"/>
    <n v="0"/>
    <n v="0"/>
    <n v="0"/>
    <n v="0"/>
    <n v="0"/>
    <s v=""/>
    <n v="0"/>
    <d v="2029-06-05T00:00:00"/>
    <n v="97350"/>
  </r>
  <r>
    <s v="460983"/>
    <s v="6005"/>
    <s v="1000"/>
    <s v="SA FR MONANGE SAB LIQ DETOX 240ML"/>
    <x v="540"/>
    <s v="UN"/>
    <n v="92250"/>
    <n v="0"/>
    <n v="0"/>
    <n v="0"/>
    <n v="0"/>
    <n v="0"/>
    <s v=""/>
    <n v="0"/>
    <d v="2029-06-11T00:00:00"/>
    <n v="92250"/>
  </r>
  <r>
    <s v="460984"/>
    <s v="6005"/>
    <s v="1000"/>
    <s v="SA TPA SAB E HIDR MONANGE DETOX"/>
    <x v="541"/>
    <s v="UN"/>
    <n v="21361"/>
    <n v="0"/>
    <n v="0"/>
    <n v="0"/>
    <n v="0"/>
    <n v="0"/>
    <s v=""/>
    <n v="0"/>
    <d v="2029-03-30T00:00:00"/>
    <n v="21361"/>
  </r>
  <r>
    <s v="460984"/>
    <s v="6005"/>
    <s v="1000"/>
    <s v="SA TPA SAB E HIDR MONANGE DETOX"/>
    <x v="542"/>
    <s v="UN"/>
    <n v="138600"/>
    <n v="0"/>
    <n v="0"/>
    <n v="0"/>
    <n v="0"/>
    <n v="0"/>
    <s v=""/>
    <n v="0"/>
    <d v="2029-03-31T00:00:00"/>
    <n v="138600"/>
  </r>
  <r>
    <s v="460984"/>
    <s v="6005"/>
    <s v="1000"/>
    <s v="SA TPA SAB E HIDR MONANGE DETOX"/>
    <x v="543"/>
    <s v="UN"/>
    <n v="138600"/>
    <n v="0"/>
    <n v="0"/>
    <n v="0"/>
    <n v="0"/>
    <n v="0"/>
    <s v=""/>
    <n v="0"/>
    <d v="2029-06-02T00:00:00"/>
    <n v="138600"/>
  </r>
  <r>
    <s v="460984"/>
    <s v="6005"/>
    <s v="1000"/>
    <s v="SA TPA SAB E HIDR MONANGE DETOX"/>
    <x v="544"/>
    <s v="UN"/>
    <n v="138600"/>
    <n v="0"/>
    <n v="0"/>
    <n v="0"/>
    <n v="0"/>
    <n v="0"/>
    <s v=""/>
    <n v="0"/>
    <d v="2029-06-03T00:00:00"/>
    <n v="138600"/>
  </r>
  <r>
    <s v="461022"/>
    <s v="6005"/>
    <s v="1000"/>
    <s v="SA JOOP HOMME EDT 200ML"/>
    <x v="545"/>
    <s v="UN"/>
    <n v="3"/>
    <n v="0"/>
    <n v="0"/>
    <n v="0"/>
    <n v="0"/>
    <n v="0"/>
    <s v="10000007735"/>
    <n v="0"/>
    <d v="2028-09-05T00:00:00"/>
    <n v="3"/>
  </r>
  <r>
    <s v="461022"/>
    <s v="6005"/>
    <s v="1000"/>
    <s v="SA JOOP HOMME EDT 200ML"/>
    <x v="546"/>
    <s v="UN"/>
    <n v="2"/>
    <n v="0"/>
    <n v="0"/>
    <n v="0"/>
    <n v="0"/>
    <n v="0"/>
    <s v="10000007735"/>
    <n v="0"/>
    <d v="2028-01-04T00:00:00"/>
    <n v="2"/>
  </r>
  <r>
    <s v="461022"/>
    <s v="6005"/>
    <s v="1000"/>
    <s v="SA JOOP HOMME EDT 200ML"/>
    <x v="547"/>
    <s v="UN"/>
    <n v="1"/>
    <n v="0"/>
    <n v="0"/>
    <n v="0"/>
    <n v="0"/>
    <n v="0"/>
    <s v="10000007735"/>
    <n v="0"/>
    <d v="2028-02-01T00:00:00"/>
    <n v="1"/>
  </r>
  <r>
    <s v="461022"/>
    <s v="6005"/>
    <s v="1000"/>
    <s v="SA JOOP HOMME EDT 200ML"/>
    <x v="548"/>
    <s v="UN"/>
    <n v="4"/>
    <n v="0"/>
    <n v="0"/>
    <n v="0"/>
    <n v="0"/>
    <n v="0"/>
    <s v="10000007735"/>
    <n v="0"/>
    <d v="2027-12-19T00:00:00"/>
    <n v="4"/>
  </r>
  <r>
    <s v="461029"/>
    <s v="6005"/>
    <s v="1000"/>
    <s v="SA BURBERRY HER EDP 100ML TESTER"/>
    <x v="549"/>
    <s v="UN"/>
    <n v="2"/>
    <n v="0"/>
    <n v="0"/>
    <n v="0"/>
    <n v="0"/>
    <n v="0"/>
    <s v="10000008474"/>
    <n v="0"/>
    <d v="2029-12-04T00:00:00"/>
    <n v="2"/>
  </r>
  <r>
    <s v="461029"/>
    <s v="6005"/>
    <s v="1000"/>
    <s v="SA BURBERRY HER EDP 100ML TESTER"/>
    <x v="550"/>
    <s v="UN"/>
    <n v="0"/>
    <n v="0"/>
    <n v="40"/>
    <n v="0"/>
    <n v="0"/>
    <n v="0"/>
    <s v="10000008474"/>
    <n v="0"/>
    <d v="2030-02-26T00:00:00"/>
    <n v="40"/>
  </r>
  <r>
    <s v="461030"/>
    <s v="6005"/>
    <s v="1000"/>
    <s v="SA BURBERRY HER EDP 50ML"/>
    <x v="551"/>
    <s v="UN"/>
    <n v="0"/>
    <n v="0"/>
    <n v="72"/>
    <n v="0"/>
    <n v="0"/>
    <n v="0"/>
    <s v="10000008475"/>
    <n v="0"/>
    <d v="2030-01-15T00:00:00"/>
    <n v="72"/>
  </r>
  <r>
    <s v="461039"/>
    <s v="6005"/>
    <s v="1000"/>
    <s v="SA GUCCI GUILTY REV M EDT 90ML TESTER"/>
    <x v="552"/>
    <s v="UN"/>
    <n v="0"/>
    <n v="0"/>
    <n v="36"/>
    <n v="0"/>
    <n v="0"/>
    <n v="0"/>
    <s v="99240011741"/>
    <n v="0"/>
    <d v="2030-03-17T00:00:00"/>
    <n v="36"/>
  </r>
  <r>
    <s v="461058"/>
    <s v="6005"/>
    <s v="1000"/>
    <s v="SA POTE BRA PAIXAO DEO LOCAO ACET 300G"/>
    <x v="553"/>
    <s v="UN"/>
    <n v="692"/>
    <n v="0"/>
    <n v="0"/>
    <n v="0"/>
    <n v="0"/>
    <n v="0"/>
    <s v=""/>
    <n v="0"/>
    <d v="2029-10-01T00:00:00"/>
    <n v="692"/>
  </r>
  <r>
    <s v="461058"/>
    <s v="6005"/>
    <s v="1000"/>
    <s v="SA POTE BRA PAIXAO DEO LOCAO ACET 300G"/>
    <x v="554"/>
    <s v="UN"/>
    <n v="1560"/>
    <n v="0"/>
    <n v="0"/>
    <n v="0"/>
    <n v="0"/>
    <n v="0"/>
    <s v=""/>
    <n v="0"/>
    <d v="2031-02-25T00:00:00"/>
    <n v="1560"/>
  </r>
  <r>
    <s v="461058"/>
    <s v="6005"/>
    <s v="1000"/>
    <s v="SA POTE BRA PAIXAO DEO LOCAO ACET 300G"/>
    <x v="555"/>
    <s v="UN"/>
    <n v="3120"/>
    <n v="0"/>
    <n v="0"/>
    <n v="0"/>
    <n v="0"/>
    <n v="0"/>
    <s v=""/>
    <n v="0"/>
    <d v="2031-03-23T00:00:00"/>
    <n v="3120"/>
  </r>
  <r>
    <s v="461058"/>
    <s v="6005"/>
    <s v="1000"/>
    <s v="SA POTE BRA PAIXAO DEO LOCAO ACET 300G"/>
    <x v="556"/>
    <s v="UN"/>
    <n v="25762"/>
    <n v="0"/>
    <n v="0"/>
    <n v="0"/>
    <n v="0"/>
    <n v="0"/>
    <s v=""/>
    <n v="0"/>
    <d v="2031-03-24T00:00:00"/>
    <n v="25762"/>
  </r>
  <r>
    <s v="461317"/>
    <s v="6005"/>
    <s v="1000"/>
    <s v="SA CALVIN KLEIN ETERNITY M EDP 200ML"/>
    <x v="557"/>
    <s v="UN"/>
    <n v="16"/>
    <n v="0"/>
    <n v="0"/>
    <n v="0"/>
    <n v="0"/>
    <n v="0"/>
    <s v="65110072000"/>
    <n v="0"/>
    <d v="2030-01-06T00:00:00"/>
    <n v="16"/>
  </r>
  <r>
    <s v="461317"/>
    <s v="6005"/>
    <s v="1000"/>
    <s v="SA CALVIN KLEIN ETERNITY M EDP 200ML"/>
    <x v="558"/>
    <s v="UN"/>
    <n v="720"/>
    <n v="0"/>
    <n v="0"/>
    <n v="0"/>
    <n v="0"/>
    <n v="0"/>
    <s v="65110072000"/>
    <n v="0"/>
    <d v="2030-01-06T00:00:00"/>
    <n v="720"/>
  </r>
  <r>
    <s v="461317"/>
    <s v="6005"/>
    <s v="1000"/>
    <s v="SA CALVIN KLEIN ETERNITY M EDP 200ML"/>
    <x v="559"/>
    <s v="UN"/>
    <n v="0"/>
    <n v="0"/>
    <n v="464"/>
    <n v="0"/>
    <n v="0"/>
    <n v="0"/>
    <s v="65110072000"/>
    <n v="0"/>
    <d v="2030-01-06T00:00:00"/>
    <n v="464"/>
  </r>
  <r>
    <s v="461319"/>
    <s v="6005"/>
    <s v="1000"/>
    <s v="SA CALVIN KLEIN ETERNITY M EDP 100ML TST"/>
    <x v="560"/>
    <s v="UN"/>
    <n v="0"/>
    <n v="0"/>
    <n v="320"/>
    <n v="0"/>
    <n v="0"/>
    <n v="0"/>
    <s v="65440150000"/>
    <n v="0"/>
    <d v="2030-01-28T00:00:00"/>
    <n v="320"/>
  </r>
  <r>
    <s v="461336"/>
    <s v="6005"/>
    <s v="1000"/>
    <s v="SA GUCCI GUILTY PH EDT 90ML"/>
    <x v="561"/>
    <s v="UN"/>
    <n v="36"/>
    <n v="0"/>
    <n v="0"/>
    <n v="0"/>
    <n v="0"/>
    <n v="0"/>
    <s v="99240009914"/>
    <n v="0"/>
    <d v="2030-01-20T00:00:00"/>
    <n v="36"/>
  </r>
  <r>
    <s v="461520"/>
    <s v="6005"/>
    <s v="1000"/>
    <s v="SA CHLOE ROSE TANGERINE 75ML EDT TST"/>
    <x v="562"/>
    <s v="UN"/>
    <n v="0"/>
    <n v="0"/>
    <n v="312"/>
    <n v="0"/>
    <n v="0"/>
    <n v="0"/>
    <s v="99350094066"/>
    <n v="0"/>
    <d v="2030-01-28T00:00:00"/>
    <n v="312"/>
  </r>
  <r>
    <s v="461573"/>
    <s v="6005"/>
    <s v="1000"/>
    <s v="SA JOOP WOW EDT 100ML"/>
    <x v="563"/>
    <s v="UN"/>
    <n v="8"/>
    <n v="0"/>
    <n v="0"/>
    <n v="0"/>
    <n v="0"/>
    <n v="0"/>
    <s v="50993011000"/>
    <n v="0"/>
    <d v="2029-10-30T00:00:00"/>
    <n v="8"/>
  </r>
  <r>
    <s v="461573"/>
    <s v="6005"/>
    <s v="1000"/>
    <s v="SA JOOP WOW EDT 100ML"/>
    <x v="564"/>
    <s v="UN"/>
    <n v="257"/>
    <n v="0"/>
    <n v="0"/>
    <n v="0"/>
    <n v="0"/>
    <n v="0"/>
    <s v="50993011000"/>
    <n v="0"/>
    <d v="2030-02-04T00:00:00"/>
    <n v="257"/>
  </r>
  <r>
    <s v="461629"/>
    <s v="6005"/>
    <s v="1000"/>
    <s v="SA JOOP WOW EDT 60ML TESTER"/>
    <x v="565"/>
    <s v="UN"/>
    <n v="60"/>
    <n v="0"/>
    <n v="0"/>
    <n v="0"/>
    <n v="0"/>
    <n v="0"/>
    <s v="50600045000"/>
    <n v="0"/>
    <d v="2029-07-04T00:00:00"/>
    <n v="60"/>
  </r>
  <r>
    <s v="461750"/>
    <s v="6005"/>
    <s v="1000"/>
    <s v="SA TESTE ENVASE 2"/>
    <x v="566"/>
    <s v="UN"/>
    <n v="0"/>
    <n v="0"/>
    <n v="2136"/>
    <n v="0"/>
    <n v="0"/>
    <n v="0"/>
    <s v=""/>
    <n v="0"/>
    <d v="2028-09-10T00:00:00"/>
    <n v="2136"/>
  </r>
  <r>
    <s v="461750"/>
    <s v="6005"/>
    <s v="1000"/>
    <s v="SA TESTE ENVASE 2"/>
    <x v="567"/>
    <s v="UN"/>
    <n v="0"/>
    <n v="0"/>
    <n v="5466"/>
    <n v="0"/>
    <n v="0"/>
    <n v="0"/>
    <s v=""/>
    <n v="0"/>
    <d v="2028-09-10T00:00:00"/>
    <n v="5466"/>
  </r>
  <r>
    <s v="461753"/>
    <s v="6005"/>
    <s v="2005"/>
    <s v="SA WELLA KOLESTON CC05L HEMERA"/>
    <x v="568"/>
    <s v="KG"/>
    <n v="63.331000000000003"/>
    <n v="0"/>
    <n v="0"/>
    <n v="0"/>
    <n v="0"/>
    <n v="0"/>
    <s v=""/>
    <n v="0"/>
    <d v="2026-09-02T00:00:00"/>
    <n v="63.331000000000003"/>
  </r>
  <r>
    <s v="461753"/>
    <s v="6005"/>
    <s v="2005"/>
    <s v="SA WELLA KOLESTON CC05L HEMERA"/>
    <x v="569"/>
    <s v="KG"/>
    <n v="2840"/>
    <n v="0"/>
    <n v="0"/>
    <n v="0"/>
    <n v="0"/>
    <n v="0"/>
    <s v=""/>
    <n v="0"/>
    <d v="2026-09-11T00:00:00"/>
    <n v="2840"/>
  </r>
  <r>
    <s v="461753"/>
    <s v="6005"/>
    <s v="2005"/>
    <s v="SA WELLA KOLESTON CC05L HEMERA"/>
    <x v="570"/>
    <s v="KG"/>
    <n v="2953"/>
    <n v="0"/>
    <n v="0"/>
    <n v="0"/>
    <n v="0"/>
    <n v="0"/>
    <s v=""/>
    <n v="0"/>
    <d v="2026-09-11T00:00:00"/>
    <n v="2953"/>
  </r>
  <r>
    <s v="461753"/>
    <s v="6005"/>
    <s v="2005"/>
    <s v="SA WELLA KOLESTON CC05L HEMERA"/>
    <x v="571"/>
    <s v="KG"/>
    <n v="3095"/>
    <n v="0"/>
    <n v="0"/>
    <n v="0"/>
    <n v="0"/>
    <n v="0"/>
    <s v=""/>
    <n v="0"/>
    <d v="2026-09-11T00:00:00"/>
    <n v="3095"/>
  </r>
  <r>
    <s v="461753"/>
    <s v="6005"/>
    <s v="2005"/>
    <s v="SA WELLA KOLESTON CC05L HEMERA"/>
    <x v="572"/>
    <s v="KG"/>
    <n v="2998"/>
    <n v="0"/>
    <n v="0"/>
    <n v="0"/>
    <n v="0"/>
    <n v="0"/>
    <s v=""/>
    <n v="0"/>
    <d v="2026-09-11T00:00:00"/>
    <n v="2998"/>
  </r>
  <r>
    <s v="461753"/>
    <s v="6005"/>
    <s v="2005"/>
    <s v="SA WELLA KOLESTON CC05L HEMERA"/>
    <x v="573"/>
    <s v="KG"/>
    <n v="2983"/>
    <n v="0"/>
    <n v="0"/>
    <n v="0"/>
    <n v="0"/>
    <n v="0"/>
    <s v=""/>
    <n v="0"/>
    <d v="2026-09-11T00:00:00"/>
    <n v="2983"/>
  </r>
  <r>
    <s v="461807"/>
    <s v="6005"/>
    <s v="1000"/>
    <s v="SA TIFFANY ROSE GOLD EDP 75ML TST V1"/>
    <x v="574"/>
    <s v="UN"/>
    <n v="0"/>
    <n v="0"/>
    <n v="60"/>
    <n v="0"/>
    <n v="0"/>
    <n v="0"/>
    <s v="99350063848"/>
    <n v="0"/>
    <d v="2030-02-19T00:00:00"/>
    <n v="60"/>
  </r>
  <r>
    <s v="461807"/>
    <s v="6005"/>
    <s v="1000"/>
    <s v="SA TIFFANY ROSE GOLD EDP 75ML TST V1"/>
    <x v="575"/>
    <s v="UN"/>
    <n v="12"/>
    <n v="0"/>
    <n v="0"/>
    <n v="0"/>
    <n v="0"/>
    <n v="0"/>
    <s v="99350063848"/>
    <n v="0"/>
    <d v="2029-07-11T00:00:00"/>
    <n v="12"/>
  </r>
  <r>
    <s v="461935"/>
    <s v="6005"/>
    <s v="1000"/>
    <s v="SA KJ HIGH GLOSS LABIAL DAMN GINA"/>
    <x v="576"/>
    <s v="UN"/>
    <n v="80"/>
    <n v="0"/>
    <n v="0"/>
    <n v="0"/>
    <n v="0"/>
    <n v="0"/>
    <s v="99350103523"/>
    <n v="0"/>
    <d v="2028-03-05T00:00:00"/>
    <n v="80"/>
  </r>
  <r>
    <s v="462198"/>
    <s v="6005"/>
    <s v="1000"/>
    <s v="SA KOLESTON REATIV COR TONS ESCUROS"/>
    <x v="577"/>
    <s v="UN"/>
    <n v="3024"/>
    <n v="0"/>
    <n v="0"/>
    <n v="0"/>
    <n v="0"/>
    <n v="0"/>
    <s v=""/>
    <n v="0"/>
    <d v="2029-03-04T00:00:00"/>
    <n v="3024"/>
  </r>
  <r>
    <s v="462198"/>
    <s v="6005"/>
    <s v="1000"/>
    <s v="SA KOLESTON REATIV COR TONS ESCUROS"/>
    <x v="578"/>
    <s v="UN"/>
    <n v="41958"/>
    <n v="0"/>
    <n v="0"/>
    <n v="0"/>
    <n v="0"/>
    <n v="0"/>
    <s v=""/>
    <n v="0"/>
    <d v="2029-04-23T00:00:00"/>
    <n v="41958"/>
  </r>
  <r>
    <s v="462199"/>
    <s v="6005"/>
    <s v="1000"/>
    <s v="SA KOLESTON REATIV COR TONS CASTANHOS"/>
    <x v="579"/>
    <s v="UN"/>
    <n v="0"/>
    <n v="0"/>
    <n v="0"/>
    <n v="0"/>
    <n v="6804"/>
    <n v="0"/>
    <s v=""/>
    <n v="0"/>
    <d v="2028-11-10T00:00:00"/>
    <n v="0"/>
  </r>
  <r>
    <s v="462199"/>
    <s v="6005"/>
    <s v="1000"/>
    <s v="SA KOLESTON REATIV COR TONS CASTANHOS"/>
    <x v="580"/>
    <s v="UN"/>
    <n v="69552"/>
    <n v="0"/>
    <n v="0"/>
    <n v="0"/>
    <n v="0"/>
    <n v="0"/>
    <s v=""/>
    <n v="0"/>
    <d v="2029-03-31T00:00:00"/>
    <n v="69552"/>
  </r>
  <r>
    <s v="462200"/>
    <s v="6005"/>
    <s v="1000"/>
    <s v="SA KTON REATIV COR REDUCAO ALARANJADO"/>
    <x v="581"/>
    <s v="UN"/>
    <n v="26642"/>
    <n v="0"/>
    <n v="0"/>
    <n v="0"/>
    <n v="0"/>
    <n v="0"/>
    <s v=""/>
    <n v="0"/>
    <d v="2029-04-09T00:00:00"/>
    <n v="26642"/>
  </r>
  <r>
    <s v="462201"/>
    <s v="6005"/>
    <s v="1000"/>
    <s v="SA KTON REATIV COR TONS AVERMELHADOS"/>
    <x v="582"/>
    <s v="UN"/>
    <n v="56111"/>
    <n v="0"/>
    <n v="0"/>
    <n v="0"/>
    <n v="0"/>
    <n v="0"/>
    <s v=""/>
    <n v="0"/>
    <d v="2029-01-05T00:00:00"/>
    <n v="56111"/>
  </r>
  <r>
    <s v="462201"/>
    <s v="6005"/>
    <s v="1000"/>
    <s v="SA KTON REATIV COR TONS AVERMELHADOS"/>
    <x v="583"/>
    <s v="UN"/>
    <n v="137592"/>
    <n v="0"/>
    <n v="0"/>
    <n v="0"/>
    <n v="0"/>
    <n v="0"/>
    <s v=""/>
    <n v="0"/>
    <d v="2029-01-05T00:00:00"/>
    <n v="137592"/>
  </r>
  <r>
    <s v="462202"/>
    <s v="6005"/>
    <s v="1000"/>
    <s v="SA KTON REATIV COR TONS DOURADOS"/>
    <x v="584"/>
    <s v="UN"/>
    <n v="48762"/>
    <n v="0"/>
    <n v="0"/>
    <n v="0"/>
    <n v="0"/>
    <n v="0"/>
    <s v=""/>
    <n v="0"/>
    <d v="2029-04-15T00:00:00"/>
    <n v="48762"/>
  </r>
  <r>
    <s v="462202"/>
    <s v="6005"/>
    <s v="2005"/>
    <s v="SA KTON REATIV COR TONS DOURADOS"/>
    <x v="585"/>
    <s v="UN"/>
    <n v="270"/>
    <n v="0"/>
    <n v="0"/>
    <n v="0"/>
    <n v="0"/>
    <n v="0"/>
    <s v=""/>
    <n v="0"/>
    <d v="2029-04-13T00:00:00"/>
    <n v="270"/>
  </r>
  <r>
    <s v="462203"/>
    <s v="6005"/>
    <s v="2005"/>
    <s v="SA WELLA KOLESTON AOX 6% HEMERA"/>
    <x v="586"/>
    <s v="KG"/>
    <n v="968.76700000000005"/>
    <n v="0"/>
    <n v="0"/>
    <n v="0"/>
    <n v="0"/>
    <n v="0"/>
    <s v=""/>
    <n v="0"/>
    <d v="2026-08-01T00:00:00"/>
    <n v="968.76700000000005"/>
  </r>
  <r>
    <s v="462203"/>
    <s v="6005"/>
    <s v="2005"/>
    <s v="SA WELLA KOLESTON AOX 6% HEMERA"/>
    <x v="587"/>
    <s v="KG"/>
    <n v="631.03300000000002"/>
    <n v="0"/>
    <n v="0"/>
    <n v="0"/>
    <n v="0"/>
    <n v="0"/>
    <s v=""/>
    <n v="0"/>
    <d v="2026-08-05T00:00:00"/>
    <n v="631.03300000000002"/>
  </r>
  <r>
    <s v="462203"/>
    <s v="6005"/>
    <s v="2005"/>
    <s v="SA WELLA KOLESTON AOX 6% HEMERA"/>
    <x v="588"/>
    <s v="KG"/>
    <n v="38.729999999999997"/>
    <n v="0"/>
    <n v="0"/>
    <n v="0"/>
    <n v="0"/>
    <n v="0"/>
    <s v=""/>
    <n v="0"/>
    <d v="2026-06-18T00:00:00"/>
    <n v="38.729999999999997"/>
  </r>
  <r>
    <s v="462203"/>
    <s v="6005"/>
    <s v="2005"/>
    <s v="SA WELLA KOLESTON AOX 6% HEMERA"/>
    <x v="589"/>
    <s v="KG"/>
    <n v="10.891999999999999"/>
    <n v="0"/>
    <n v="0"/>
    <n v="0"/>
    <n v="0"/>
    <n v="0"/>
    <s v=""/>
    <n v="0"/>
    <d v="2026-06-18T00:00:00"/>
    <n v="10.891999999999999"/>
  </r>
  <r>
    <s v="462203"/>
    <s v="6005"/>
    <s v="2005"/>
    <s v="SA WELLA KOLESTON AOX 6% HEMERA"/>
    <x v="590"/>
    <s v="KG"/>
    <n v="725.01900000000001"/>
    <n v="0"/>
    <n v="0"/>
    <n v="0"/>
    <n v="0"/>
    <n v="0"/>
    <s v=""/>
    <n v="0"/>
    <d v="2026-06-18T00:00:00"/>
    <n v="725.01900000000001"/>
  </r>
  <r>
    <s v="462203"/>
    <s v="6005"/>
    <s v="2005"/>
    <s v="SA WELLA KOLESTON AOX 6% HEMERA"/>
    <x v="591"/>
    <s v="KG"/>
    <n v="2480"/>
    <n v="0"/>
    <n v="0"/>
    <n v="0"/>
    <n v="0"/>
    <n v="0"/>
    <s v=""/>
    <n v="0"/>
    <d v="2026-09-09T00:00:00"/>
    <n v="2480"/>
  </r>
  <r>
    <s v="462203"/>
    <s v="6005"/>
    <s v="2005"/>
    <s v="SA WELLA KOLESTON AOX 6% HEMERA"/>
    <x v="592"/>
    <s v="KG"/>
    <n v="2500"/>
    <n v="0"/>
    <n v="0"/>
    <n v="0"/>
    <n v="0"/>
    <n v="0"/>
    <s v=""/>
    <n v="0"/>
    <d v="2026-09-11T00:00:00"/>
    <n v="2500"/>
  </r>
  <r>
    <s v="462203"/>
    <s v="6005"/>
    <s v="2005"/>
    <s v="SA WELLA KOLESTON AOX 6% HEMERA"/>
    <x v="593"/>
    <s v="KG"/>
    <n v="2480"/>
    <n v="0"/>
    <n v="0"/>
    <n v="0"/>
    <n v="0"/>
    <n v="0"/>
    <s v=""/>
    <n v="0"/>
    <d v="2026-06-18T00:00:00"/>
    <n v="2480"/>
  </r>
  <r>
    <s v="462205"/>
    <s v="6005"/>
    <s v="2005"/>
    <s v="SA WELLA KOLEST REAT 2 COOL BROWN HEMERA"/>
    <x v="594"/>
    <s v="KG"/>
    <n v="1903"/>
    <n v="0"/>
    <n v="0"/>
    <n v="0"/>
    <n v="0"/>
    <n v="0"/>
    <s v=""/>
    <n v="0"/>
    <d v="2026-09-10T00:00:00"/>
    <n v="1903"/>
  </r>
  <r>
    <s v="462205"/>
    <s v="6005"/>
    <s v="2005"/>
    <s v="SA WELLA KOLEST REAT 2 COOL BROWN HEMERA"/>
    <x v="595"/>
    <s v="KG"/>
    <n v="2919"/>
    <n v="0"/>
    <n v="0"/>
    <n v="0"/>
    <n v="0"/>
    <n v="0"/>
    <s v=""/>
    <n v="0"/>
    <d v="2026-09-10T00:00:00"/>
    <n v="2919"/>
  </r>
  <r>
    <s v="462205"/>
    <s v="6005"/>
    <s v="2005"/>
    <s v="SA WELLA KOLEST REAT 2 COOL BROWN HEMERA"/>
    <x v="596"/>
    <s v="KG"/>
    <n v="2976"/>
    <n v="0"/>
    <n v="0"/>
    <n v="0"/>
    <n v="0"/>
    <n v="0"/>
    <s v=""/>
    <n v="0"/>
    <d v="2026-09-10T00:00:00"/>
    <n v="2976"/>
  </r>
  <r>
    <s v="462205"/>
    <s v="6005"/>
    <s v="2005"/>
    <s v="SA WELLA KOLEST REAT 2 COOL BROWN HEMERA"/>
    <x v="597"/>
    <s v="KG"/>
    <n v="2983"/>
    <n v="0"/>
    <n v="0"/>
    <n v="0"/>
    <n v="0"/>
    <n v="0"/>
    <s v=""/>
    <n v="0"/>
    <d v="2026-09-10T00:00:00"/>
    <n v="2983"/>
  </r>
  <r>
    <s v="462205"/>
    <s v="6005"/>
    <s v="2005"/>
    <s v="SA WELLA KOLEST REAT 2 COOL BROWN HEMERA"/>
    <x v="598"/>
    <s v="KG"/>
    <n v="3030"/>
    <n v="0"/>
    <n v="0"/>
    <n v="0"/>
    <n v="0"/>
    <n v="0"/>
    <s v=""/>
    <n v="0"/>
    <d v="2026-09-10T00:00:00"/>
    <n v="3030"/>
  </r>
  <r>
    <s v="462207"/>
    <s v="6005"/>
    <s v="2005"/>
    <s v="SA WELLA KOLESTON CLR 1.0 HEMERA"/>
    <x v="599"/>
    <s v="KG"/>
    <n v="933"/>
    <n v="0"/>
    <n v="0"/>
    <n v="0"/>
    <n v="0"/>
    <n v="0"/>
    <s v=""/>
    <n v="0"/>
    <d v="2026-07-08T00:00:00"/>
    <n v="933"/>
  </r>
  <r>
    <s v="462207"/>
    <s v="6005"/>
    <s v="2005"/>
    <s v="SA WELLA KOLESTON CLR 1.0 HEMERA"/>
    <x v="600"/>
    <s v="KG"/>
    <n v="483"/>
    <n v="0"/>
    <n v="0"/>
    <n v="0"/>
    <n v="0"/>
    <n v="0"/>
    <s v=""/>
    <n v="0"/>
    <d v="2026-07-08T00:00:00"/>
    <n v="483"/>
  </r>
  <r>
    <s v="462208"/>
    <s v="6005"/>
    <s v="2005"/>
    <s v="SA WELLA KOLESTON CLR 2.0 HEMERA"/>
    <x v="601"/>
    <s v="KG"/>
    <n v="481"/>
    <n v="0"/>
    <n v="0"/>
    <n v="0"/>
    <n v="0"/>
    <n v="0"/>
    <s v=""/>
    <n v="0"/>
    <d v="2026-07-03T00:00:00"/>
    <n v="481"/>
  </r>
  <r>
    <s v="462209"/>
    <s v="6005"/>
    <s v="2005"/>
    <s v="SA WELLA KOLESTON CLR 2.8 HEMERA"/>
    <x v="602"/>
    <s v="KG"/>
    <n v="1965"/>
    <n v="0"/>
    <n v="0"/>
    <n v="0"/>
    <n v="0"/>
    <n v="0"/>
    <s v=""/>
    <n v="0"/>
    <d v="2026-07-08T00:00:00"/>
    <n v="1965"/>
  </r>
  <r>
    <s v="462209"/>
    <s v="6005"/>
    <s v="2005"/>
    <s v="SA WELLA KOLESTON CLR 2.8 HEMERA"/>
    <x v="603"/>
    <s v="KG"/>
    <n v="488"/>
    <n v="0"/>
    <n v="0"/>
    <n v="0"/>
    <n v="0"/>
    <n v="0"/>
    <s v=""/>
    <n v="0"/>
    <d v="2026-07-10T00:00:00"/>
    <n v="488"/>
  </r>
  <r>
    <s v="462209"/>
    <s v="6005"/>
    <s v="2005"/>
    <s v="SA WELLA KOLESTON CLR 2.8 HEMERA"/>
    <x v="604"/>
    <s v="KG"/>
    <n v="1947"/>
    <n v="0"/>
    <n v="0"/>
    <n v="0"/>
    <n v="0"/>
    <n v="0"/>
    <s v=""/>
    <n v="0"/>
    <d v="2026-07-09T00:00:00"/>
    <n v="1947"/>
  </r>
  <r>
    <s v="462209"/>
    <s v="6005"/>
    <s v="2005"/>
    <s v="SA WELLA KOLESTON CLR 2.8 HEMERA"/>
    <x v="605"/>
    <s v="KG"/>
    <n v="479"/>
    <n v="0"/>
    <n v="0"/>
    <n v="0"/>
    <n v="0"/>
    <n v="0"/>
    <s v=""/>
    <n v="0"/>
    <d v="2026-07-10T00:00:00"/>
    <n v="479"/>
  </r>
  <r>
    <s v="462210"/>
    <s v="6005"/>
    <s v="2005"/>
    <s v="SA WELLA KOLESTON CLR 3.0 HEMERA"/>
    <x v="606"/>
    <s v="KG"/>
    <n v="1964"/>
    <n v="0"/>
    <n v="0"/>
    <n v="0"/>
    <n v="0"/>
    <n v="0"/>
    <s v=""/>
    <n v="0"/>
    <d v="2026-07-10T00:00:00"/>
    <n v="1964"/>
  </r>
  <r>
    <s v="462210"/>
    <s v="6005"/>
    <s v="2005"/>
    <s v="SA WELLA KOLESTON CLR 3.0 HEMERA"/>
    <x v="607"/>
    <s v="KG"/>
    <n v="481"/>
    <n v="0"/>
    <n v="0"/>
    <n v="0"/>
    <n v="0"/>
    <n v="0"/>
    <s v=""/>
    <n v="0"/>
    <d v="2026-07-11T00:00:00"/>
    <n v="481"/>
  </r>
  <r>
    <s v="462210"/>
    <s v="6005"/>
    <s v="2005"/>
    <s v="SA WELLA KOLESTON CLR 3.0 HEMERA"/>
    <x v="608"/>
    <s v="KG"/>
    <n v="1933"/>
    <n v="0"/>
    <n v="0"/>
    <n v="0"/>
    <n v="0"/>
    <n v="0"/>
    <s v=""/>
    <n v="0"/>
    <d v="2026-07-11T00:00:00"/>
    <n v="1933"/>
  </r>
  <r>
    <s v="462322"/>
    <s v="6005"/>
    <s v="1000"/>
    <s v="SA KTON TRAT GLOSS ULT INT 40ML ENV HM"/>
    <x v="609"/>
    <s v="UN"/>
    <n v="25520"/>
    <n v="0"/>
    <n v="0"/>
    <n v="0"/>
    <n v="0"/>
    <n v="0"/>
    <s v=""/>
    <n v="0"/>
    <d v="2029-04-25T00:00:00"/>
    <n v="25520"/>
  </r>
  <r>
    <s v="462322"/>
    <s v="6005"/>
    <s v="1000"/>
    <s v="SA KTON TRAT GLOSS ULT INT 40ML ENV HM"/>
    <x v="610"/>
    <s v="UN"/>
    <n v="17315"/>
    <n v="0"/>
    <n v="0"/>
    <n v="0"/>
    <n v="0"/>
    <n v="0"/>
    <s v=""/>
    <n v="0"/>
    <d v="2029-04-27T00:00:00"/>
    <n v="17315"/>
  </r>
  <r>
    <s v="462323"/>
    <s v="6005"/>
    <s v="1000"/>
    <s v="SA KOL TRAT GLOSS INTENSO 40ML ENV HM"/>
    <x v="611"/>
    <s v="UN"/>
    <n v="6160"/>
    <n v="0"/>
    <n v="0"/>
    <n v="0"/>
    <n v="0"/>
    <n v="0"/>
    <s v=""/>
    <n v="0"/>
    <d v="2029-04-21T00:00:00"/>
    <n v="6160"/>
  </r>
  <r>
    <s v="462323"/>
    <s v="6005"/>
    <s v="1000"/>
    <s v="SA KOL TRAT GLOSS INTENSO 40ML ENV HM"/>
    <x v="612"/>
    <s v="UN"/>
    <n v="8360"/>
    <n v="0"/>
    <n v="0"/>
    <n v="0"/>
    <n v="0"/>
    <n v="0"/>
    <s v=""/>
    <n v="0"/>
    <d v="2029-04-22T00:00:00"/>
    <n v="8360"/>
  </r>
  <r>
    <s v="462323"/>
    <s v="6005"/>
    <s v="1000"/>
    <s v="SA KOL TRAT GLOSS INTENSO 40ML ENV HM"/>
    <x v="613"/>
    <s v="UN"/>
    <n v="71720"/>
    <n v="0"/>
    <n v="0"/>
    <n v="0"/>
    <n v="0"/>
    <n v="0"/>
    <s v=""/>
    <n v="0"/>
    <d v="2029-05-22T00:00:00"/>
    <n v="71720"/>
  </r>
  <r>
    <s v="462323"/>
    <s v="6005"/>
    <s v="1000"/>
    <s v="SA KOL TRAT GLOSS INTENSO 40ML ENV HM"/>
    <x v="614"/>
    <s v="UN"/>
    <n v="70344"/>
    <n v="0"/>
    <n v="0"/>
    <n v="0"/>
    <n v="0"/>
    <n v="0"/>
    <s v=""/>
    <n v="0"/>
    <d v="2029-05-25T00:00:00"/>
    <n v="70344"/>
  </r>
  <r>
    <s v="462334"/>
    <s v="6005"/>
    <s v="1000"/>
    <s v="SA CHLOE LOVE STORY EDP LIL 30ML"/>
    <x v="615"/>
    <s v="UN"/>
    <n v="3744"/>
    <n v="0"/>
    <n v="0"/>
    <n v="0"/>
    <n v="0"/>
    <n v="0"/>
    <s v="99350071093"/>
    <n v="0"/>
    <d v="2029-12-23T00:00:00"/>
    <n v="3744"/>
  </r>
  <r>
    <s v="462336"/>
    <s v="6005"/>
    <s v="1000"/>
    <s v="SA CALVIN KLEIN CKIN2U MASC EDT 100ML TS"/>
    <x v="616"/>
    <s v="UN"/>
    <n v="675"/>
    <n v="0"/>
    <n v="0"/>
    <n v="0"/>
    <n v="0"/>
    <n v="0"/>
    <s v="65998235000"/>
    <n v="0"/>
    <d v="2030-02-19T00:00:00"/>
    <n v="675"/>
  </r>
  <r>
    <s v="462336"/>
    <s v="6005"/>
    <s v="1000"/>
    <s v="SA CALVIN KLEIN CKIN2U MASC EDT 100ML TS"/>
    <x v="617"/>
    <s v="UN"/>
    <n v="0"/>
    <n v="0"/>
    <n v="900"/>
    <n v="0"/>
    <n v="0"/>
    <n v="0"/>
    <s v="65998235000"/>
    <n v="0"/>
    <d v="2030-02-19T00:00:00"/>
    <n v="900"/>
  </r>
  <r>
    <s v="462549"/>
    <s v="6005"/>
    <s v="1000"/>
    <s v="SA BURBERRY HER EDT 100ML TESTER"/>
    <x v="618"/>
    <s v="UN"/>
    <n v="0"/>
    <n v="0"/>
    <n v="180"/>
    <n v="0"/>
    <n v="0"/>
    <n v="0"/>
    <s v="99350078550"/>
    <n v="0"/>
    <d v="2030-02-02T00:00:00"/>
    <n v="180"/>
  </r>
  <r>
    <s v="462551"/>
    <s v="6005"/>
    <s v="1000"/>
    <s v="SA BURBERRY HER EDT 100ML"/>
    <x v="619"/>
    <s v="UN"/>
    <n v="3"/>
    <n v="0"/>
    <n v="0"/>
    <n v="0"/>
    <n v="0"/>
    <n v="0"/>
    <s v="99350078552"/>
    <n v="0"/>
    <d v="2029-01-23T00:00:00"/>
    <n v="3"/>
  </r>
  <r>
    <s v="462681"/>
    <s v="6005"/>
    <s v="1000"/>
    <s v="SA TPA MONT RISQUE VERDE BASE"/>
    <x v="620"/>
    <s v="UN"/>
    <n v="27450"/>
    <n v="0"/>
    <n v="0"/>
    <n v="0"/>
    <n v="0"/>
    <n v="0"/>
    <s v=""/>
    <n v="0"/>
    <d v="2028-05-21T00:00:00"/>
    <n v="27450"/>
  </r>
  <r>
    <s v="462681"/>
    <s v="6005"/>
    <s v="1000"/>
    <s v="SA TPA MONT RISQUE VERDE BASE"/>
    <x v="621"/>
    <s v="UN"/>
    <n v="168000"/>
    <n v="0"/>
    <n v="0"/>
    <n v="0"/>
    <n v="0"/>
    <n v="0"/>
    <s v=""/>
    <n v="0"/>
    <d v="2028-05-22T00:00:00"/>
    <n v="168000"/>
  </r>
  <r>
    <s v="462682"/>
    <s v="6005"/>
    <s v="1000"/>
    <s v="SA TPA MONT RISQUE LILAS COBER BRILHANTE"/>
    <x v="622"/>
    <s v="UN"/>
    <n v="132000"/>
    <n v="0"/>
    <n v="0"/>
    <n v="0"/>
    <n v="0"/>
    <n v="0"/>
    <s v=""/>
    <n v="0"/>
    <d v="2028-04-29T00:00:00"/>
    <n v="132000"/>
  </r>
  <r>
    <s v="462682"/>
    <s v="6005"/>
    <s v="1000"/>
    <s v="SA TPA MONT RISQUE LILAS COBER BRILHANTE"/>
    <x v="623"/>
    <s v="UN"/>
    <n v="84000"/>
    <n v="0"/>
    <n v="0"/>
    <n v="0"/>
    <n v="0"/>
    <n v="0"/>
    <s v=""/>
    <n v="0"/>
    <d v="2028-04-30T00:00:00"/>
    <n v="84000"/>
  </r>
  <r>
    <s v="462682"/>
    <s v="6005"/>
    <s v="1000"/>
    <s v="SA TPA MONT RISQUE LILAS COBER BRILHANTE"/>
    <x v="624"/>
    <s v="UN"/>
    <n v="166000"/>
    <n v="0"/>
    <n v="0"/>
    <n v="0"/>
    <n v="0"/>
    <n v="0"/>
    <s v=""/>
    <n v="0"/>
    <d v="2028-05-01T00:00:00"/>
    <n v="166000"/>
  </r>
  <r>
    <s v="462682"/>
    <s v="6005"/>
    <s v="1000"/>
    <s v="SA TPA MONT RISQUE LILAS COBER BRILHANTE"/>
    <x v="625"/>
    <s v="UN"/>
    <n v="168000"/>
    <n v="0"/>
    <n v="0"/>
    <n v="0"/>
    <n v="0"/>
    <n v="0"/>
    <s v=""/>
    <n v="0"/>
    <d v="2028-05-04T00:00:00"/>
    <n v="168000"/>
  </r>
  <r>
    <s v="462682"/>
    <s v="6005"/>
    <s v="2005"/>
    <s v="SA TPA MONT RISQUE LILAS COBER BRILHANTE"/>
    <x v="622"/>
    <s v="UN"/>
    <n v="14075.106"/>
    <n v="0"/>
    <n v="0"/>
    <n v="0"/>
    <n v="0"/>
    <n v="0"/>
    <s v=""/>
    <n v="0"/>
    <d v="2028-04-29T00:00:00"/>
    <n v="14075.106"/>
  </r>
  <r>
    <s v="462682"/>
    <s v="6005"/>
    <s v="2005"/>
    <s v="SA TPA MONT RISQUE LILAS COBER BRILHANTE"/>
    <x v="623"/>
    <s v="UN"/>
    <n v="11804.308000000001"/>
    <n v="0"/>
    <n v="0"/>
    <n v="0"/>
    <n v="0"/>
    <n v="0"/>
    <s v=""/>
    <n v="0"/>
    <d v="2028-04-30T00:00:00"/>
    <n v="11804.308000000001"/>
  </r>
  <r>
    <s v="462683"/>
    <s v="6005"/>
    <s v="1000"/>
    <s v="SA TPA MONT RISQUE LARANJA SECAN EXPRESS"/>
    <x v="626"/>
    <s v="UN"/>
    <n v="21500"/>
    <n v="0"/>
    <n v="0"/>
    <n v="0"/>
    <n v="0"/>
    <n v="0"/>
    <s v=""/>
    <n v="0"/>
    <d v="2028-03-25T00:00:00"/>
    <n v="21500"/>
  </r>
  <r>
    <s v="462683"/>
    <s v="6005"/>
    <s v="1000"/>
    <s v="SA TPA MONT RISQUE LARANJA SECAN EXPRESS"/>
    <x v="627"/>
    <s v="UN"/>
    <n v="8986"/>
    <n v="0"/>
    <n v="0"/>
    <n v="0"/>
    <n v="0"/>
    <n v="0"/>
    <s v=""/>
    <n v="0"/>
    <d v="2028-05-18T00:00:00"/>
    <n v="8986"/>
  </r>
  <r>
    <s v="462684"/>
    <s v="6005"/>
    <s v="1000"/>
    <s v="SA TPA MONT RISQUE AZUL SERUM HIDRATANTE"/>
    <x v="628"/>
    <s v="UN"/>
    <n v="12000"/>
    <n v="0"/>
    <n v="0"/>
    <n v="0"/>
    <n v="0"/>
    <n v="0"/>
    <s v=""/>
    <n v="0"/>
    <d v="2027-12-09T00:00:00"/>
    <n v="12000"/>
  </r>
  <r>
    <s v="462685"/>
    <s v="6005"/>
    <s v="1000"/>
    <s v="SA TPA RISQUE VERDE BASE"/>
    <x v="629"/>
    <s v="UN"/>
    <n v="36608"/>
    <n v="0"/>
    <n v="0"/>
    <n v="0"/>
    <n v="0"/>
    <n v="0"/>
    <s v=""/>
    <n v="0"/>
    <d v="2028-05-07T00:00:00"/>
    <n v="36608"/>
  </r>
  <r>
    <s v="462685"/>
    <s v="6005"/>
    <s v="1000"/>
    <s v="SA TPA RISQUE VERDE BASE"/>
    <x v="630"/>
    <s v="UN"/>
    <n v="25344"/>
    <n v="0"/>
    <n v="0"/>
    <n v="0"/>
    <n v="0"/>
    <n v="0"/>
    <s v=""/>
    <n v="0"/>
    <d v="2028-05-08T00:00:00"/>
    <n v="25344"/>
  </r>
  <r>
    <s v="462685"/>
    <s v="6005"/>
    <s v="1000"/>
    <s v="SA TPA RISQUE VERDE BASE"/>
    <x v="631"/>
    <s v="UN"/>
    <n v="84480"/>
    <n v="0"/>
    <n v="0"/>
    <n v="0"/>
    <n v="0"/>
    <n v="0"/>
    <s v=""/>
    <n v="0"/>
    <d v="2028-05-20T00:00:00"/>
    <n v="84480"/>
  </r>
  <r>
    <s v="462686"/>
    <s v="6005"/>
    <s v="1000"/>
    <s v="SA TPA RISQUE LILAS COBER BRILHANTE"/>
    <x v="632"/>
    <s v="UN"/>
    <n v="84480"/>
    <n v="0"/>
    <n v="0"/>
    <n v="0"/>
    <n v="0"/>
    <n v="0"/>
    <s v=""/>
    <n v="0"/>
    <d v="2028-04-21T00:00:00"/>
    <n v="84480"/>
  </r>
  <r>
    <s v="462686"/>
    <s v="6005"/>
    <s v="1000"/>
    <s v="SA TPA RISQUE LILAS COBER BRILHANTE"/>
    <x v="633"/>
    <s v="UN"/>
    <n v="290048"/>
    <n v="0"/>
    <n v="0"/>
    <n v="0"/>
    <n v="0"/>
    <n v="0"/>
    <s v=""/>
    <n v="0"/>
    <d v="2028-04-22T00:00:00"/>
    <n v="290048"/>
  </r>
  <r>
    <s v="462687"/>
    <s v="6005"/>
    <s v="1000"/>
    <s v="SA TPA RISQUE LARANJA SECAN EXPRESS"/>
    <x v="634"/>
    <s v="UN"/>
    <n v="19712"/>
    <n v="0"/>
    <n v="0"/>
    <n v="0"/>
    <n v="0"/>
    <n v="0"/>
    <s v=""/>
    <n v="0"/>
    <d v="2028-04-24T00:00:00"/>
    <n v="19712"/>
  </r>
  <r>
    <s v="462687"/>
    <s v="6005"/>
    <s v="1000"/>
    <s v="SA TPA RISQUE LARANJA SECAN EXPRESS"/>
    <x v="635"/>
    <s v="UN"/>
    <n v="337920"/>
    <n v="0"/>
    <n v="0"/>
    <n v="0"/>
    <n v="0"/>
    <n v="0"/>
    <s v=""/>
    <n v="0"/>
    <d v="2028-04-24T00:00:00"/>
    <n v="337920"/>
  </r>
  <r>
    <s v="462688"/>
    <s v="6005"/>
    <s v="1000"/>
    <s v="SA TPA RISQUE AZUL SERUM HIDRATANTE"/>
    <x v="636"/>
    <s v="UN"/>
    <n v="22528"/>
    <n v="0"/>
    <n v="0"/>
    <n v="0"/>
    <n v="0"/>
    <n v="0"/>
    <s v=""/>
    <n v="0"/>
    <d v="2027-01-10T00:00:00"/>
    <n v="22528"/>
  </r>
  <r>
    <s v="462688"/>
    <s v="6005"/>
    <s v="1000"/>
    <s v="SA TPA RISQUE AZUL SERUM HIDRATANTE"/>
    <x v="637"/>
    <s v="UN"/>
    <n v="157696"/>
    <n v="0"/>
    <n v="0"/>
    <n v="0"/>
    <n v="0"/>
    <n v="0"/>
    <s v=""/>
    <n v="0"/>
    <d v="2027-02-19T00:00:00"/>
    <n v="157696"/>
  </r>
  <r>
    <s v="462713"/>
    <s v="6005"/>
    <s v="1000"/>
    <s v="SA GABRIELA SABATINI EDT 60ML BO"/>
    <x v="638"/>
    <s v="UN"/>
    <n v="5"/>
    <n v="0"/>
    <n v="0"/>
    <n v="0"/>
    <n v="0"/>
    <n v="0"/>
    <s v="99350131989"/>
    <n v="0"/>
    <d v="2029-09-01T00:00:00"/>
    <n v="5"/>
  </r>
  <r>
    <s v="462714"/>
    <s v="6005"/>
    <s v="1000"/>
    <s v="SA GABRIELA SABATINI EDT 30ML BO"/>
    <x v="639"/>
    <s v="UN"/>
    <n v="3"/>
    <n v="0"/>
    <n v="0"/>
    <n v="0"/>
    <n v="0"/>
    <n v="0"/>
    <s v="99350131988"/>
    <n v="0"/>
    <d v="2027-04-04T00:00:00"/>
    <n v="3"/>
  </r>
  <r>
    <s v="462714"/>
    <s v="6005"/>
    <s v="1000"/>
    <s v="SA GABRIELA SABATINI EDT 30ML BO"/>
    <x v="640"/>
    <s v="UN"/>
    <n v="1"/>
    <n v="0"/>
    <n v="0"/>
    <n v="0"/>
    <n v="0"/>
    <n v="0"/>
    <s v="99350131988"/>
    <n v="0"/>
    <d v="2028-06-12T00:00:00"/>
    <n v="1"/>
  </r>
  <r>
    <s v="462714"/>
    <s v="6005"/>
    <s v="1000"/>
    <s v="SA GABRIELA SABATINI EDT 30ML BO"/>
    <x v="641"/>
    <s v="UN"/>
    <n v="3"/>
    <n v="0"/>
    <n v="0"/>
    <n v="0"/>
    <n v="0"/>
    <n v="0"/>
    <s v="99350131988"/>
    <n v="0"/>
    <d v="2027-09-22T00:00:00"/>
    <n v="3"/>
  </r>
  <r>
    <s v="462717"/>
    <s v="6005"/>
    <s v="1000"/>
    <s v="SA MARC JACOBS DAISY EDT 50ML CP"/>
    <x v="642"/>
    <s v="UN"/>
    <n v="1"/>
    <n v="0"/>
    <n v="0"/>
    <n v="0"/>
    <n v="0"/>
    <n v="0"/>
    <s v="99350102724"/>
    <n v="0"/>
    <d v="2028-11-29T00:00:00"/>
    <n v="1"/>
  </r>
  <r>
    <s v="462718"/>
    <s v="6005"/>
    <s v="1000"/>
    <s v="SA MARC JACOBS DAISY EDT 100ML CP"/>
    <x v="643"/>
    <s v="UN"/>
    <n v="24"/>
    <n v="0"/>
    <n v="0"/>
    <n v="0"/>
    <n v="0"/>
    <n v="0"/>
    <s v="99350102725"/>
    <n v="0"/>
    <d v="2030-02-11T00:00:00"/>
    <n v="24"/>
  </r>
  <r>
    <s v="462724"/>
    <s v="6005"/>
    <s v="2005"/>
    <s v="SA RISQUE CARE COBERTURA BRILHANTE"/>
    <x v="644"/>
    <s v="KG"/>
    <n v="23.302"/>
    <n v="0"/>
    <n v="0"/>
    <n v="0"/>
    <n v="0"/>
    <n v="0"/>
    <s v=""/>
    <n v="0"/>
    <d v="2026-08-26T00:00:00"/>
    <n v="23.302"/>
  </r>
  <r>
    <s v="462728"/>
    <s v="6005"/>
    <s v="2005"/>
    <s v="SA RISQUE CARE REMOVEDOR DE ESMALTES"/>
    <x v="645"/>
    <s v="KG"/>
    <n v="1450"/>
    <n v="0"/>
    <n v="0"/>
    <n v="0"/>
    <n v="0"/>
    <n v="0"/>
    <s v=""/>
    <n v="0"/>
    <d v="2026-09-11T00:00:00"/>
    <n v="1450"/>
  </r>
  <r>
    <s v="462821"/>
    <s v="6005"/>
    <s v="2005"/>
    <s v="SA BOZZANO DES ANTI DRY NVF"/>
    <x v="646"/>
    <s v="KG"/>
    <n v="1210"/>
    <n v="0"/>
    <n v="0"/>
    <n v="0"/>
    <n v="0"/>
    <n v="0"/>
    <s v=""/>
    <n v="0"/>
    <d v="2026-06-19T00:00:00"/>
    <n v="1210"/>
  </r>
  <r>
    <s v="462823"/>
    <s v="6005"/>
    <s v="2005"/>
    <s v="SA MONANGE DES ANTI SENSIVEL NVF"/>
    <x v="647"/>
    <s v="KG"/>
    <n v="0"/>
    <n v="0"/>
    <n v="0"/>
    <n v="1200"/>
    <n v="0"/>
    <n v="0"/>
    <s v=""/>
    <n v="0"/>
    <d v="2026-06-17T00:00:00"/>
    <n v="0"/>
  </r>
  <r>
    <s v="462824"/>
    <s v="6005"/>
    <s v="2005"/>
    <s v="SA MONANGE DES ANTI FLOR LAV NVF"/>
    <x v="648"/>
    <s v="KG"/>
    <n v="0"/>
    <n v="0"/>
    <n v="0"/>
    <n v="1208"/>
    <n v="0"/>
    <n v="0"/>
    <s v=""/>
    <n v="0"/>
    <d v="2026-06-12T00:00:00"/>
    <n v="0"/>
  </r>
  <r>
    <s v="462838"/>
    <s v="6005"/>
    <s v="2005"/>
    <s v="SA S.51 SOL PIG BRANCO CI 77891 40% BR"/>
    <x v="649"/>
    <s v="KG"/>
    <n v="2.3140000000000001"/>
    <n v="0"/>
    <n v="0"/>
    <n v="0"/>
    <n v="0"/>
    <n v="0"/>
    <s v=""/>
    <n v="0"/>
    <d v="2026-07-21T00:00:00"/>
    <n v="2.3140000000000001"/>
  </r>
  <r>
    <s v="462838"/>
    <s v="6005"/>
    <s v="2005"/>
    <s v="SA S.51 SOL PIG BRANCO CI 77891 40% BR"/>
    <x v="650"/>
    <s v="KG"/>
    <n v="26.824999999999999"/>
    <n v="0"/>
    <n v="0"/>
    <n v="0"/>
    <n v="0"/>
    <n v="0"/>
    <s v=""/>
    <n v="0"/>
    <d v="2026-08-25T00:00:00"/>
    <n v="26.824999999999999"/>
  </r>
  <r>
    <s v="462937"/>
    <s v="6005"/>
    <s v="2005"/>
    <s v="SA S.50 SOL PIG PRETO CI 77266 15% STF B"/>
    <x v="651"/>
    <s v="KG"/>
    <n v="2.8000000000000001E-2"/>
    <n v="0"/>
    <n v="0"/>
    <n v="0"/>
    <n v="0"/>
    <n v="0"/>
    <s v=""/>
    <n v="0"/>
    <d v="2026-08-16T00:00:00"/>
    <n v="2.8000000000000001E-2"/>
  </r>
  <r>
    <s v="462937"/>
    <s v="6005"/>
    <s v="2005"/>
    <s v="SA S.50 SOL PIG PRETO CI 77266 15% STF B"/>
    <x v="652"/>
    <s v="KG"/>
    <n v="94.07"/>
    <n v="0"/>
    <n v="0"/>
    <n v="0"/>
    <n v="0"/>
    <n v="0"/>
    <s v=""/>
    <n v="0"/>
    <d v="2026-09-04T00:00:00"/>
    <n v="94.07"/>
  </r>
  <r>
    <s v="462943"/>
    <s v="6005"/>
    <s v="1000"/>
    <s v="SA CK ETERNITY MEN EDT 50ML"/>
    <x v="653"/>
    <s v="UN"/>
    <n v="0"/>
    <n v="0"/>
    <n v="352"/>
    <n v="0"/>
    <n v="0"/>
    <n v="0"/>
    <s v="65605300003"/>
    <n v="0"/>
    <d v="2030-02-26T00:00:00"/>
    <n v="352"/>
  </r>
  <r>
    <s v="462986"/>
    <s v="6005"/>
    <s v="1000"/>
    <s v="SA TIFFANY EDP 50ML"/>
    <x v="654"/>
    <s v="UN"/>
    <n v="20"/>
    <n v="0"/>
    <n v="0"/>
    <n v="0"/>
    <n v="0"/>
    <n v="0"/>
    <s v="99350133620"/>
    <n v="0"/>
    <d v="2029-12-11T00:00:00"/>
    <n v="20"/>
  </r>
  <r>
    <s v="463050"/>
    <s v="6005"/>
    <s v="1000"/>
    <s v="SA CK ETERNITY MEN EDT 30 ML"/>
    <x v="655"/>
    <s v="UN"/>
    <n v="60"/>
    <n v="0"/>
    <n v="0"/>
    <n v="0"/>
    <n v="0"/>
    <n v="0"/>
    <s v="65605380005"/>
    <n v="0"/>
    <d v="2027-10-31T00:00:00"/>
    <n v="60"/>
  </r>
  <r>
    <s v="463196"/>
    <s v="6005"/>
    <s v="1000"/>
    <s v="SA BIOC DESCOL PO PES/CAMO DUST SCH NV"/>
    <x v="656"/>
    <s v="UN"/>
    <n v="400"/>
    <n v="0"/>
    <n v="0"/>
    <n v="0"/>
    <n v="0"/>
    <n v="0"/>
    <s v=""/>
    <n v="0"/>
    <d v="2029-03-17T00:00:00"/>
    <n v="400"/>
  </r>
  <r>
    <s v="463196"/>
    <s v="6005"/>
    <s v="1000"/>
    <s v="SA BIOC DESCOL PO PES/CAMO DUST SCH NV"/>
    <x v="657"/>
    <s v="UN"/>
    <n v="23000"/>
    <n v="0"/>
    <n v="0"/>
    <n v="0"/>
    <n v="0"/>
    <n v="0"/>
    <s v=""/>
    <n v="0"/>
    <d v="2029-06-02T00:00:00"/>
    <n v="23000"/>
  </r>
  <r>
    <s v="463196"/>
    <s v="6005"/>
    <s v="1000"/>
    <s v="SA BIOC DESCOL PO PES/CAMO DUST SCH NV"/>
    <x v="658"/>
    <s v="UN"/>
    <n v="20200"/>
    <n v="0"/>
    <n v="0"/>
    <n v="0"/>
    <n v="0"/>
    <n v="0"/>
    <s v=""/>
    <n v="0"/>
    <d v="2029-06-03T00:00:00"/>
    <n v="20200"/>
  </r>
  <r>
    <s v="463196"/>
    <s v="6005"/>
    <s v="1000"/>
    <s v="SA BIOC DESCOL PO PES/CAMO DUST SCH NV"/>
    <x v="659"/>
    <s v="UN"/>
    <n v="21800"/>
    <n v="0"/>
    <n v="0"/>
    <n v="0"/>
    <n v="0"/>
    <n v="0"/>
    <s v=""/>
    <n v="0"/>
    <d v="2029-06-08T00:00:00"/>
    <n v="21800"/>
  </r>
  <r>
    <s v="463271"/>
    <s v="6005"/>
    <s v="1000"/>
    <s v="SA CK ONE EDT 100ML TST"/>
    <x v="660"/>
    <s v="UN"/>
    <n v="392"/>
    <n v="0"/>
    <n v="0"/>
    <n v="0"/>
    <n v="0"/>
    <n v="0"/>
    <s v="99350135577"/>
    <n v="0"/>
    <d v="2030-01-14T00:00:00"/>
    <n v="392"/>
  </r>
  <r>
    <s v="463426"/>
    <s v="6005"/>
    <s v="1000"/>
    <s v="SA COND MULTITRATAMENT WELLA SOFT CLR NI"/>
    <x v="661"/>
    <s v="UN"/>
    <n v="12852"/>
    <n v="0"/>
    <n v="0"/>
    <n v="0"/>
    <n v="0"/>
    <n v="0"/>
    <s v=""/>
    <n v="0"/>
    <d v="2029-05-01T00:00:00"/>
    <n v="12852"/>
  </r>
  <r>
    <s v="463426"/>
    <s v="6005"/>
    <s v="1000"/>
    <s v="SA COND MULTITRATAMENT WELLA SOFT CLR NI"/>
    <x v="662"/>
    <s v="UN"/>
    <n v="125118"/>
    <n v="0"/>
    <n v="0"/>
    <n v="0"/>
    <n v="0"/>
    <n v="0"/>
    <s v=""/>
    <n v="0"/>
    <d v="2029-05-01T00:00:00"/>
    <n v="125118"/>
  </r>
  <r>
    <s v="463426"/>
    <s v="6005"/>
    <s v="1000"/>
    <s v="SA COND MULTITRATAMENT WELLA SOFT CLR NI"/>
    <x v="663"/>
    <s v="UN"/>
    <n v="142884"/>
    <n v="0"/>
    <n v="0"/>
    <n v="0"/>
    <n v="0"/>
    <n v="0"/>
    <s v=""/>
    <n v="0"/>
    <d v="2029-05-01T00:00:00"/>
    <n v="142884"/>
  </r>
  <r>
    <s v="463426"/>
    <s v="6005"/>
    <s v="1000"/>
    <s v="SA COND MULTITRATAMENT WELLA SOFT CLR NI"/>
    <x v="664"/>
    <s v="UN"/>
    <n v="147798"/>
    <n v="0"/>
    <n v="0"/>
    <n v="0"/>
    <n v="0"/>
    <n v="0"/>
    <s v=""/>
    <n v="0"/>
    <d v="2029-05-06T00:00:00"/>
    <n v="147798"/>
  </r>
  <r>
    <s v="463426"/>
    <s v="6005"/>
    <s v="2005"/>
    <s v="SA COND MULTITRATAMENT WELLA SOFT CLR NI"/>
    <x v="662"/>
    <s v="UN"/>
    <n v="4668"/>
    <n v="0"/>
    <n v="0"/>
    <n v="0"/>
    <n v="0"/>
    <n v="0"/>
    <s v=""/>
    <n v="0"/>
    <d v="2029-05-01T00:00:00"/>
    <n v="4668"/>
  </r>
  <r>
    <s v="463508"/>
    <s v="6005"/>
    <s v="2005"/>
    <s v="SA S.56 SOL PIG AZUL CI 74160 15% STF BR"/>
    <x v="665"/>
    <s v="KG"/>
    <n v="3.633"/>
    <n v="0"/>
    <n v="0"/>
    <n v="0"/>
    <n v="0"/>
    <n v="0"/>
    <s v=""/>
    <n v="0"/>
    <d v="2026-08-27T00:00:00"/>
    <n v="3.633"/>
  </r>
  <r>
    <s v="463508"/>
    <s v="6005"/>
    <s v="2005"/>
    <s v="SA S.56 SOL PIG AZUL CI 74160 15% STF BR"/>
    <x v="666"/>
    <s v="KG"/>
    <n v="17.085999999999999"/>
    <n v="0"/>
    <n v="0"/>
    <n v="0"/>
    <n v="0"/>
    <n v="0"/>
    <s v=""/>
    <n v="0"/>
    <d v="2026-09-04T00:00:00"/>
    <n v="17.085999999999999"/>
  </r>
  <r>
    <s v="463509"/>
    <s v="6005"/>
    <s v="1000"/>
    <s v="SA MARC JACOBS DAISY EDT 1.2ML AG"/>
    <x v="667"/>
    <s v="UN"/>
    <n v="0"/>
    <n v="0"/>
    <n v="0"/>
    <n v="0"/>
    <n v="768"/>
    <n v="0"/>
    <s v="99350070982"/>
    <n v="0"/>
    <d v="2026-09-07T00:00:00"/>
    <n v="0"/>
  </r>
  <r>
    <s v="463520"/>
    <s v="6005"/>
    <s v="1000"/>
    <s v="SA GUCCI FL GENTLE JASMINE EDP 100ML TST"/>
    <x v="668"/>
    <s v="UN"/>
    <n v="120"/>
    <n v="0"/>
    <n v="0"/>
    <n v="0"/>
    <n v="0"/>
    <n v="0"/>
    <s v="99350126938"/>
    <n v="0"/>
    <d v="2029-11-20T00:00:00"/>
    <n v="120"/>
  </r>
  <r>
    <s v="463524"/>
    <s v="6005"/>
    <s v="1000"/>
    <s v="SA MY BURBERRY BLUSH EDP 50ML V2"/>
    <x v="669"/>
    <s v="UN"/>
    <n v="0"/>
    <n v="0"/>
    <n v="12"/>
    <n v="0"/>
    <n v="0"/>
    <n v="0"/>
    <s v="99350138064"/>
    <n v="0"/>
    <d v="2030-02-05T00:00:00"/>
    <n v="12"/>
  </r>
  <r>
    <s v="463526"/>
    <s v="6005"/>
    <s v="1000"/>
    <s v="SA MY BURBERRY BLUSH EDP 90ML TST"/>
    <x v="670"/>
    <s v="UN"/>
    <n v="0"/>
    <n v="0"/>
    <n v="32"/>
    <n v="0"/>
    <n v="0"/>
    <n v="0"/>
    <s v="99350138068"/>
    <n v="0"/>
    <d v="2029-11-24T00:00:00"/>
    <n v="32"/>
  </r>
  <r>
    <s v="463527"/>
    <s v="6005"/>
    <s v="1000"/>
    <s v="SA MY BURBERRY EDP 90ML V2"/>
    <x v="671"/>
    <s v="UN"/>
    <n v="0"/>
    <n v="0"/>
    <n v="48"/>
    <n v="0"/>
    <n v="0"/>
    <n v="0"/>
    <s v="99350138071"/>
    <n v="0"/>
    <d v="2030-02-24T00:00:00"/>
    <n v="48"/>
  </r>
  <r>
    <s v="463568"/>
    <s v="6005"/>
    <s v="2005"/>
    <s v="SA WELLA SOFT COLOR AOX 4% DARWIN"/>
    <x v="672"/>
    <s v="KG"/>
    <n v="880.53200000000004"/>
    <n v="0"/>
    <n v="0"/>
    <n v="0"/>
    <n v="0"/>
    <n v="0"/>
    <s v=""/>
    <n v="0"/>
    <d v="2026-08-13T00:00:00"/>
    <n v="880.53200000000004"/>
  </r>
  <r>
    <s v="463568"/>
    <s v="6005"/>
    <s v="2005"/>
    <s v="SA WELLA SOFT COLOR AOX 4% DARWIN"/>
    <x v="673"/>
    <s v="KG"/>
    <n v="2474"/>
    <n v="0"/>
    <n v="0"/>
    <n v="0"/>
    <n v="0"/>
    <n v="0"/>
    <s v=""/>
    <n v="0"/>
    <d v="2026-08-30T00:00:00"/>
    <n v="2474"/>
  </r>
  <r>
    <s v="463688"/>
    <s v="6005"/>
    <s v="1000"/>
    <s v="SA TIFFANY EDP - 75ML TST"/>
    <x v="674"/>
    <s v="UN"/>
    <n v="40"/>
    <n v="0"/>
    <n v="0"/>
    <n v="0"/>
    <n v="0"/>
    <n v="0"/>
    <s v="99350147181"/>
    <n v="0"/>
    <d v="2030-01-22T00:00:00"/>
    <n v="40"/>
  </r>
  <r>
    <s v="463690"/>
    <s v="6005"/>
    <s v="1000"/>
    <s v="SA GUCCI BLOOM EDT 100ML TST"/>
    <x v="675"/>
    <s v="UN"/>
    <n v="48"/>
    <n v="0"/>
    <n v="0"/>
    <n v="0"/>
    <n v="0"/>
    <n v="0"/>
    <s v="99350150680"/>
    <n v="0"/>
    <d v="2030-01-08T00:00:00"/>
    <n v="48"/>
  </r>
  <r>
    <s v="463690"/>
    <s v="6005"/>
    <s v="1000"/>
    <s v="SA GUCCI BLOOM EDT 100ML TST"/>
    <x v="676"/>
    <s v="UN"/>
    <n v="0"/>
    <n v="0"/>
    <n v="96"/>
    <n v="0"/>
    <n v="0"/>
    <n v="0"/>
    <s v="99350150680"/>
    <n v="0"/>
    <d v="2030-01-08T00:00:00"/>
    <n v="96"/>
  </r>
  <r>
    <s v="463919"/>
    <s v="6005"/>
    <s v="1000"/>
    <s v="SA FR SH BOZZANO 325ML"/>
    <x v="677"/>
    <s v="UN"/>
    <n v="2500"/>
    <n v="0"/>
    <n v="0"/>
    <n v="0"/>
    <n v="0"/>
    <n v="0"/>
    <s v="460979"/>
    <n v="0"/>
    <d v="2029-03-31T00:00:00"/>
    <n v="2500"/>
  </r>
  <r>
    <s v="463919"/>
    <s v="6005"/>
    <s v="1000"/>
    <s v="SA FR SH BOZZANO 325ML"/>
    <x v="678"/>
    <s v="UN"/>
    <n v="1500"/>
    <n v="0"/>
    <n v="0"/>
    <n v="0"/>
    <n v="0"/>
    <n v="0"/>
    <s v="460979"/>
    <n v="0"/>
    <d v="2029-04-02T00:00:00"/>
    <n v="1500"/>
  </r>
  <r>
    <s v="463919"/>
    <s v="6005"/>
    <s v="1000"/>
    <s v="SA FR SH BOZZANO 325ML"/>
    <x v="679"/>
    <s v="UN"/>
    <n v="1500"/>
    <n v="0"/>
    <n v="0"/>
    <n v="0"/>
    <n v="0"/>
    <n v="0"/>
    <s v="460979"/>
    <n v="0"/>
    <d v="2029-04-06T00:00:00"/>
    <n v="1500"/>
  </r>
  <r>
    <s v="463919"/>
    <s v="6005"/>
    <s v="1000"/>
    <s v="SA FR SH BOZZANO 325ML"/>
    <x v="680"/>
    <s v="UN"/>
    <n v="0"/>
    <n v="0"/>
    <n v="0"/>
    <n v="0"/>
    <n v="3000"/>
    <n v="0"/>
    <s v="460979"/>
    <n v="0"/>
    <d v="2029-04-07T00:00:00"/>
    <n v="0"/>
  </r>
  <r>
    <s v="463919"/>
    <s v="6005"/>
    <s v="1000"/>
    <s v="SA FR SH BOZZANO 325ML"/>
    <x v="681"/>
    <s v="UN"/>
    <n v="36000"/>
    <n v="0"/>
    <n v="0"/>
    <n v="0"/>
    <n v="0"/>
    <n v="0"/>
    <s v="460979"/>
    <n v="0"/>
    <d v="2029-04-29T00:00:00"/>
    <n v="36000"/>
  </r>
  <r>
    <s v="463919"/>
    <s v="6005"/>
    <s v="2005"/>
    <s v="SA FR SH BOZZANO 325ML"/>
    <x v="681"/>
    <s v="UN"/>
    <n v="519"/>
    <n v="0"/>
    <n v="0"/>
    <n v="0"/>
    <n v="0"/>
    <n v="0"/>
    <s v="460979"/>
    <n v="0"/>
    <d v="2029-04-29T00:00:00"/>
    <n v="519"/>
  </r>
  <r>
    <s v="463920"/>
    <s v="6005"/>
    <s v="1000"/>
    <s v="SA FR SH COND BOZZANO 200ML"/>
    <x v="682"/>
    <s v="UN"/>
    <n v="2250"/>
    <n v="0"/>
    <n v="0"/>
    <n v="0"/>
    <n v="0"/>
    <n v="0"/>
    <s v="460979"/>
    <n v="0"/>
    <d v="2029-05-27T00:00:00"/>
    <n v="2250"/>
  </r>
  <r>
    <s v="463920"/>
    <s v="6005"/>
    <s v="1000"/>
    <s v="SA FR SH COND BOZZANO 200ML"/>
    <x v="683"/>
    <s v="UN"/>
    <n v="35550"/>
    <n v="0"/>
    <n v="0"/>
    <n v="0"/>
    <n v="0"/>
    <n v="0"/>
    <s v="460979"/>
    <n v="0"/>
    <d v="2029-05-29T00:00:00"/>
    <n v="35550"/>
  </r>
  <r>
    <s v="463920"/>
    <s v="6005"/>
    <s v="2005"/>
    <s v="SA FR SH COND BOZZANO 200ML"/>
    <x v="683"/>
    <s v="UN"/>
    <n v="522"/>
    <n v="0"/>
    <n v="0"/>
    <n v="0"/>
    <n v="0"/>
    <n v="0"/>
    <s v="460979"/>
    <n v="0"/>
    <d v="2029-05-29T00:00:00"/>
    <n v="522"/>
  </r>
  <r>
    <s v="463921"/>
    <s v="6005"/>
    <s v="1000"/>
    <s v="SA TPA SH COND BOZZANO"/>
    <x v="684"/>
    <s v="UN"/>
    <n v="127330"/>
    <n v="0"/>
    <n v="0"/>
    <n v="0"/>
    <n v="0"/>
    <n v="0"/>
    <s v="460984"/>
    <n v="0"/>
    <d v="2029-05-16T00:00:00"/>
    <n v="127330"/>
  </r>
  <r>
    <s v="463984"/>
    <s v="6005"/>
    <s v="1000"/>
    <s v="(I)SA SEB CELLOPHANES CARAMEL BRO 300ML"/>
    <x v="685"/>
    <s v="UN"/>
    <n v="0"/>
    <n v="0"/>
    <n v="0"/>
    <n v="0"/>
    <n v="72"/>
    <n v="0"/>
    <s v="99350134872"/>
    <n v="0"/>
    <d v="2025-07-04T00:00:00"/>
    <n v="0"/>
  </r>
  <r>
    <s v="464139"/>
    <s v="6005"/>
    <s v="1000"/>
    <s v="SA GUCCI GUILTY PH EDP PARFUM 90ML TST"/>
    <x v="686"/>
    <s v="UN"/>
    <n v="30"/>
    <n v="0"/>
    <n v="0"/>
    <n v="0"/>
    <n v="0"/>
    <n v="0"/>
    <s v="99350103899"/>
    <n v="0"/>
    <d v="2029-12-11T00:00:00"/>
    <n v="30"/>
  </r>
  <r>
    <s v="464139"/>
    <s v="6005"/>
    <s v="1000"/>
    <s v="SA GUCCI GUILTY PH EDP PARFUM 90ML TST"/>
    <x v="687"/>
    <s v="UN"/>
    <n v="0"/>
    <n v="0"/>
    <n v="60"/>
    <n v="0"/>
    <n v="0"/>
    <n v="0"/>
    <s v="99350103899"/>
    <n v="0"/>
    <d v="2029-12-11T00:00:00"/>
    <n v="60"/>
  </r>
  <r>
    <s v="464206"/>
    <s v="6005"/>
    <s v="2005"/>
    <s v="SA RISQUE ESM CREM LOOK DIA GOOD VIBES"/>
    <x v="688"/>
    <s v="KG"/>
    <n v="400"/>
    <n v="0"/>
    <n v="0"/>
    <n v="0"/>
    <n v="0"/>
    <n v="0"/>
    <s v=""/>
    <n v="0"/>
    <d v="2026-09-05T00:00:00"/>
    <n v="400"/>
  </r>
  <r>
    <s v="464330"/>
    <s v="6005"/>
    <s v="1000"/>
    <s v="SA NAUTICA BLUE EDT 100ML"/>
    <x v="689"/>
    <s v="UN"/>
    <n v="960"/>
    <n v="0"/>
    <n v="0"/>
    <n v="0"/>
    <n v="0"/>
    <n v="0"/>
    <s v="10000008164"/>
    <n v="0"/>
    <d v="2030-01-09T00:00:00"/>
    <n v="960"/>
  </r>
  <r>
    <s v="464330"/>
    <s v="6005"/>
    <s v="1000"/>
    <s v="SA NAUTICA BLUE EDT 100ML"/>
    <x v="690"/>
    <s v="UN"/>
    <n v="72"/>
    <n v="0"/>
    <n v="0"/>
    <n v="0"/>
    <n v="0"/>
    <n v="0"/>
    <s v="10000008164"/>
    <n v="0"/>
    <d v="2029-10-22T00:00:00"/>
    <n v="72"/>
  </r>
  <r>
    <s v="464330"/>
    <s v="6005"/>
    <s v="1000"/>
    <s v="SA NAUTICA BLUE EDT 100ML"/>
    <x v="691"/>
    <s v="UN"/>
    <n v="3"/>
    <n v="0"/>
    <n v="0"/>
    <n v="0"/>
    <n v="0"/>
    <n v="0"/>
    <s v="10000008164"/>
    <n v="0"/>
    <d v="2028-04-16T00:00:00"/>
    <n v="3"/>
  </r>
  <r>
    <s v="464381"/>
    <s v="6005"/>
    <s v="1000"/>
    <s v="SA CHLOE ROSE NATURELLE INTENSE 50ML"/>
    <x v="692"/>
    <s v="UN"/>
    <n v="2"/>
    <n v="0"/>
    <n v="0"/>
    <n v="0"/>
    <n v="0"/>
    <n v="0"/>
    <s v="99350133810"/>
    <n v="0"/>
    <d v="2027-05-30T00:00:00"/>
    <n v="2"/>
  </r>
  <r>
    <s v="464385"/>
    <s v="6005"/>
    <s v="1000"/>
    <s v="SA CHLOE EAU DE PARFUM 100ML"/>
    <x v="693"/>
    <s v="UN"/>
    <n v="4"/>
    <n v="0"/>
    <n v="0"/>
    <n v="0"/>
    <n v="0"/>
    <n v="0"/>
    <s v="99350133819"/>
    <n v="0"/>
    <d v="2028-10-10T00:00:00"/>
    <n v="4"/>
  </r>
  <r>
    <s v="464403"/>
    <s v="6005"/>
    <s v="1000"/>
    <s v="SA TPA MONT RISQUE DOURADA 8ML"/>
    <x v="694"/>
    <s v="UN"/>
    <n v="58797"/>
    <n v="0"/>
    <n v="0"/>
    <n v="0"/>
    <n v="0"/>
    <n v="0"/>
    <s v=""/>
    <n v="0"/>
    <d v="2028-07-05T00:00:00"/>
    <n v="58797"/>
  </r>
  <r>
    <s v="464424"/>
    <s v="6005"/>
    <s v="2005"/>
    <s v="SA WELLA NUTRI ENRICH COND MERCURY"/>
    <x v="695"/>
    <s v="KG"/>
    <n v="994"/>
    <n v="0"/>
    <n v="0"/>
    <n v="0"/>
    <n v="0"/>
    <n v="0"/>
    <s v=""/>
    <n v="0"/>
    <d v="2026-12-04T00:00:00"/>
    <n v="994"/>
  </r>
  <r>
    <s v="464424"/>
    <s v="6005"/>
    <s v="2005"/>
    <s v="SA WELLA NUTRI ENRICH COND MERCURY"/>
    <x v="696"/>
    <s v="KG"/>
    <n v="1024"/>
    <n v="0"/>
    <n v="0"/>
    <n v="0"/>
    <n v="0"/>
    <n v="0"/>
    <s v=""/>
    <n v="0"/>
    <d v="2026-12-04T00:00:00"/>
    <n v="1024"/>
  </r>
  <r>
    <s v="464424"/>
    <s v="6005"/>
    <s v="2005"/>
    <s v="SA WELLA NUTRI ENRICH COND MERCURY"/>
    <x v="697"/>
    <s v="KG"/>
    <n v="3011"/>
    <n v="0"/>
    <n v="0"/>
    <n v="0"/>
    <n v="0"/>
    <n v="0"/>
    <s v=""/>
    <n v="0"/>
    <d v="2026-12-04T00:00:00"/>
    <n v="3011"/>
  </r>
  <r>
    <s v="464424"/>
    <s v="6005"/>
    <s v="2005"/>
    <s v="SA WELLA NUTRI ENRICH COND MERCURY"/>
    <x v="698"/>
    <s v="KG"/>
    <n v="1010"/>
    <n v="0"/>
    <n v="0"/>
    <n v="0"/>
    <n v="0"/>
    <n v="0"/>
    <s v=""/>
    <n v="0"/>
    <d v="2026-12-05T00:00:00"/>
    <n v="1010"/>
  </r>
  <r>
    <s v="464424"/>
    <s v="6005"/>
    <s v="2005"/>
    <s v="SA WELLA NUTRI ENRICH COND MERCURY"/>
    <x v="699"/>
    <s v="KG"/>
    <n v="2941"/>
    <n v="0"/>
    <n v="0"/>
    <n v="0"/>
    <n v="0"/>
    <n v="0"/>
    <s v=""/>
    <n v="0"/>
    <d v="2026-12-05T00:00:00"/>
    <n v="2941"/>
  </r>
  <r>
    <s v="464424"/>
    <s v="6005"/>
    <s v="2005"/>
    <s v="SA WELLA NUTRI ENRICH COND MERCURY"/>
    <x v="700"/>
    <s v="KG"/>
    <n v="2014"/>
    <n v="0"/>
    <n v="0"/>
    <n v="0"/>
    <n v="0"/>
    <n v="0"/>
    <s v=""/>
    <n v="0"/>
    <d v="2026-12-05T00:00:00"/>
    <n v="2014"/>
  </r>
  <r>
    <s v="464424"/>
    <s v="6005"/>
    <s v="2005"/>
    <s v="SA WELLA NUTRI ENRICH COND MERCURY"/>
    <x v="701"/>
    <s v="KG"/>
    <n v="2994"/>
    <n v="0"/>
    <n v="0"/>
    <n v="0"/>
    <n v="0"/>
    <n v="0"/>
    <s v=""/>
    <n v="0"/>
    <d v="2026-12-05T00:00:00"/>
    <n v="2994"/>
  </r>
  <r>
    <s v="464424"/>
    <s v="6005"/>
    <s v="2005"/>
    <s v="SA WELLA NUTRI ENRICH COND MERCURY"/>
    <x v="702"/>
    <s v="KG"/>
    <n v="3052"/>
    <n v="0"/>
    <n v="0"/>
    <n v="0"/>
    <n v="0"/>
    <n v="0"/>
    <s v=""/>
    <n v="0"/>
    <d v="2026-12-05T00:00:00"/>
    <n v="3052"/>
  </r>
  <r>
    <s v="464424"/>
    <s v="6005"/>
    <s v="2005"/>
    <s v="SA WELLA NUTRI ENRICH COND MERCURY"/>
    <x v="703"/>
    <s v="KG"/>
    <n v="3013"/>
    <n v="0"/>
    <n v="0"/>
    <n v="0"/>
    <n v="0"/>
    <n v="0"/>
    <s v=""/>
    <n v="0"/>
    <d v="2026-12-05T00:00:00"/>
    <n v="3013"/>
  </r>
  <r>
    <s v="464424"/>
    <s v="6005"/>
    <s v="2005"/>
    <s v="SA WELLA NUTRI ENRICH COND MERCURY"/>
    <x v="704"/>
    <s v="KG"/>
    <n v="2935"/>
    <n v="0"/>
    <n v="0"/>
    <n v="0"/>
    <n v="0"/>
    <n v="0"/>
    <s v=""/>
    <n v="0"/>
    <d v="2026-12-08T00:00:00"/>
    <n v="2935"/>
  </r>
  <r>
    <s v="464424"/>
    <s v="6005"/>
    <s v="2005"/>
    <s v="SA WELLA NUTRI ENRICH COND MERCURY"/>
    <x v="705"/>
    <s v="KG"/>
    <n v="2956"/>
    <n v="0"/>
    <n v="0"/>
    <n v="0"/>
    <n v="0"/>
    <n v="0"/>
    <s v=""/>
    <n v="0"/>
    <d v="2026-12-08T00:00:00"/>
    <n v="2956"/>
  </r>
  <r>
    <s v="464424"/>
    <s v="6005"/>
    <s v="2005"/>
    <s v="SA WELLA NUTRI ENRICH COND MERCURY"/>
    <x v="706"/>
    <s v="KG"/>
    <n v="2967"/>
    <n v="0"/>
    <n v="0"/>
    <n v="0"/>
    <n v="0"/>
    <n v="0"/>
    <s v=""/>
    <n v="0"/>
    <d v="2026-12-08T00:00:00"/>
    <n v="2967"/>
  </r>
  <r>
    <s v="464424"/>
    <s v="6005"/>
    <s v="2005"/>
    <s v="SA WELLA NUTRI ENRICH COND MERCURY"/>
    <x v="707"/>
    <s v="KG"/>
    <n v="0"/>
    <n v="0"/>
    <n v="2978"/>
    <n v="0"/>
    <n v="0"/>
    <n v="0"/>
    <s v=""/>
    <n v="0"/>
    <d v="2026-12-08T00:00:00"/>
    <n v="2978"/>
  </r>
  <r>
    <s v="464424"/>
    <s v="6005"/>
    <s v="2005"/>
    <s v="SA WELLA NUTRI ENRICH COND MERCURY"/>
    <x v="708"/>
    <s v="KG"/>
    <n v="2938"/>
    <n v="0"/>
    <n v="0"/>
    <n v="0"/>
    <n v="0"/>
    <n v="0"/>
    <s v=""/>
    <n v="0"/>
    <d v="2026-12-08T00:00:00"/>
    <n v="2938"/>
  </r>
  <r>
    <s v="464424"/>
    <s v="6005"/>
    <s v="2005"/>
    <s v="SA WELLA NUTRI ENRICH COND MERCURY"/>
    <x v="709"/>
    <s v="KG"/>
    <n v="2896"/>
    <n v="0"/>
    <n v="0"/>
    <n v="0"/>
    <n v="0"/>
    <n v="0"/>
    <s v=""/>
    <n v="0"/>
    <d v="2026-12-08T00:00:00"/>
    <n v="2896"/>
  </r>
  <r>
    <s v="464424"/>
    <s v="6005"/>
    <s v="2005"/>
    <s v="SA WELLA NUTRI ENRICH COND MERCURY"/>
    <x v="710"/>
    <s v="KG"/>
    <n v="2920"/>
    <n v="0"/>
    <n v="0"/>
    <n v="0"/>
    <n v="0"/>
    <n v="0"/>
    <s v=""/>
    <n v="0"/>
    <d v="2026-12-08T00:00:00"/>
    <n v="2920"/>
  </r>
  <r>
    <s v="464424"/>
    <s v="6005"/>
    <s v="2005"/>
    <s v="SA WELLA NUTRI ENRICH COND MERCURY"/>
    <x v="711"/>
    <s v="KG"/>
    <n v="2982"/>
    <n v="0"/>
    <n v="0"/>
    <n v="0"/>
    <n v="0"/>
    <n v="0"/>
    <s v=""/>
    <n v="0"/>
    <d v="2026-12-08T00:00:00"/>
    <n v="2982"/>
  </r>
  <r>
    <s v="464424"/>
    <s v="6005"/>
    <s v="2005"/>
    <s v="SA WELLA NUTRI ENRICH COND MERCURY"/>
    <x v="712"/>
    <s v="KG"/>
    <n v="2904"/>
    <n v="0"/>
    <n v="0"/>
    <n v="0"/>
    <n v="0"/>
    <n v="0"/>
    <s v=""/>
    <n v="0"/>
    <d v="2026-12-09T00:00:00"/>
    <n v="2904"/>
  </r>
  <r>
    <s v="464424"/>
    <s v="6005"/>
    <s v="2005"/>
    <s v="SA WELLA NUTRI ENRICH COND MERCURY"/>
    <x v="713"/>
    <s v="KG"/>
    <n v="2942"/>
    <n v="0"/>
    <n v="0"/>
    <n v="0"/>
    <n v="0"/>
    <n v="0"/>
    <s v=""/>
    <n v="0"/>
    <d v="2026-12-09T00:00:00"/>
    <n v="2942"/>
  </r>
  <r>
    <s v="464424"/>
    <s v="6005"/>
    <s v="2005"/>
    <s v="SA WELLA NUTRI ENRICH COND MERCURY"/>
    <x v="714"/>
    <s v="KG"/>
    <n v="2940"/>
    <n v="0"/>
    <n v="0"/>
    <n v="0"/>
    <n v="0"/>
    <n v="0"/>
    <s v=""/>
    <n v="0"/>
    <d v="2026-12-09T00:00:00"/>
    <n v="2940"/>
  </r>
  <r>
    <s v="464425"/>
    <s v="6005"/>
    <s v="2005"/>
    <s v="SA WELLA NUTRI ENRICH MASC MERCURY"/>
    <x v="715"/>
    <s v="KG"/>
    <n v="2868"/>
    <n v="0"/>
    <n v="0"/>
    <n v="0"/>
    <n v="0"/>
    <n v="0"/>
    <s v=""/>
    <n v="0"/>
    <d v="2026-12-09T00:00:00"/>
    <n v="2868"/>
  </r>
  <r>
    <s v="464425"/>
    <s v="6005"/>
    <s v="2005"/>
    <s v="SA WELLA NUTRI ENRICH MASC MERCURY"/>
    <x v="716"/>
    <s v="KG"/>
    <n v="3000"/>
    <n v="0"/>
    <n v="0"/>
    <n v="0"/>
    <n v="0"/>
    <n v="0"/>
    <s v=""/>
    <n v="0"/>
    <d v="2026-12-09T00:00:00"/>
    <n v="3000"/>
  </r>
  <r>
    <s v="464425"/>
    <s v="6005"/>
    <s v="2005"/>
    <s v="SA WELLA NUTRI ENRICH MASC MERCURY"/>
    <x v="717"/>
    <s v="KG"/>
    <n v="2901"/>
    <n v="0"/>
    <n v="0"/>
    <n v="0"/>
    <n v="0"/>
    <n v="0"/>
    <s v=""/>
    <n v="0"/>
    <d v="2026-12-11T00:00:00"/>
    <n v="2901"/>
  </r>
  <r>
    <s v="464425"/>
    <s v="6005"/>
    <s v="2005"/>
    <s v="SA WELLA NUTRI ENRICH MASC MERCURY"/>
    <x v="718"/>
    <s v="KG"/>
    <n v="2938"/>
    <n v="0"/>
    <n v="0"/>
    <n v="0"/>
    <n v="0"/>
    <n v="0"/>
    <s v=""/>
    <n v="0"/>
    <d v="2026-12-11T00:00:00"/>
    <n v="2938"/>
  </r>
  <r>
    <s v="464425"/>
    <s v="6005"/>
    <s v="2005"/>
    <s v="SA WELLA NUTRI ENRICH MASC MERCURY"/>
    <x v="719"/>
    <s v="KG"/>
    <n v="2957"/>
    <n v="0"/>
    <n v="0"/>
    <n v="0"/>
    <n v="0"/>
    <n v="0"/>
    <s v=""/>
    <n v="0"/>
    <d v="2026-12-12T00:00:00"/>
    <n v="2957"/>
  </r>
  <r>
    <s v="464425"/>
    <s v="6005"/>
    <s v="2005"/>
    <s v="SA WELLA NUTRI ENRICH MASC MERCURY"/>
    <x v="720"/>
    <s v="KG"/>
    <n v="2901"/>
    <n v="0"/>
    <n v="0"/>
    <n v="0"/>
    <n v="0"/>
    <n v="0"/>
    <s v=""/>
    <n v="0"/>
    <d v="2026-12-12T00:00:00"/>
    <n v="2901"/>
  </r>
  <r>
    <s v="464425"/>
    <s v="6005"/>
    <s v="2005"/>
    <s v="SA WELLA NUTRI ENRICH MASC MERCURY"/>
    <x v="721"/>
    <s v="KG"/>
    <n v="2917"/>
    <n v="0"/>
    <n v="0"/>
    <n v="0"/>
    <n v="0"/>
    <n v="0"/>
    <s v=""/>
    <n v="0"/>
    <d v="2026-12-12T00:00:00"/>
    <n v="2917"/>
  </r>
  <r>
    <s v="464425"/>
    <s v="6005"/>
    <s v="2005"/>
    <s v="SA WELLA NUTRI ENRICH MASC MERCURY"/>
    <x v="722"/>
    <s v="KG"/>
    <n v="3011"/>
    <n v="0"/>
    <n v="0"/>
    <n v="0"/>
    <n v="0"/>
    <n v="0"/>
    <s v=""/>
    <n v="0"/>
    <d v="2026-12-12T00:00:00"/>
    <n v="3011"/>
  </r>
  <r>
    <s v="464425"/>
    <s v="6005"/>
    <s v="2005"/>
    <s v="SA WELLA NUTRI ENRICH MASC MERCURY"/>
    <x v="723"/>
    <s v="KG"/>
    <n v="0"/>
    <n v="0"/>
    <n v="2980"/>
    <n v="0"/>
    <n v="0"/>
    <n v="0"/>
    <s v=""/>
    <n v="0"/>
    <d v="2026-11-15T00:00:00"/>
    <n v="2980"/>
  </r>
  <r>
    <s v="464427"/>
    <s v="6005"/>
    <s v="2005"/>
    <s v="SA WELLA COLOR BRILLIANCE COND MERCURY"/>
    <x v="724"/>
    <s v="KG"/>
    <n v="1923"/>
    <n v="0"/>
    <n v="0"/>
    <n v="0"/>
    <n v="0"/>
    <n v="0"/>
    <s v=""/>
    <n v="0"/>
    <d v="2026-11-29T00:00:00"/>
    <n v="1923"/>
  </r>
  <r>
    <s v="464427"/>
    <s v="6005"/>
    <s v="2005"/>
    <s v="SA WELLA COLOR BRILLIANCE COND MERCURY"/>
    <x v="725"/>
    <s v="KG"/>
    <n v="3014"/>
    <n v="0"/>
    <n v="0"/>
    <n v="0"/>
    <n v="0"/>
    <n v="0"/>
    <s v=""/>
    <n v="0"/>
    <d v="2026-11-29T00:00:00"/>
    <n v="3014"/>
  </r>
  <r>
    <s v="464427"/>
    <s v="6005"/>
    <s v="2005"/>
    <s v="SA WELLA COLOR BRILLIANCE COND MERCURY"/>
    <x v="726"/>
    <s v="KG"/>
    <n v="3021"/>
    <n v="0"/>
    <n v="0"/>
    <n v="0"/>
    <n v="0"/>
    <n v="0"/>
    <s v=""/>
    <n v="0"/>
    <d v="2026-11-29T00:00:00"/>
    <n v="3021"/>
  </r>
  <r>
    <s v="464494"/>
    <s v="6005"/>
    <s v="1000"/>
    <s v="SA GUCCI BLOOM EDP 100ML"/>
    <x v="727"/>
    <s v="UN"/>
    <n v="24"/>
    <n v="0"/>
    <n v="0"/>
    <n v="0"/>
    <n v="0"/>
    <n v="0"/>
    <s v="99350150690"/>
    <n v="0"/>
    <d v="2027-06-12T00:00:00"/>
    <n v="24"/>
  </r>
  <r>
    <s v="464620"/>
    <s v="6005"/>
    <s v="1000"/>
    <s v="SA ADIDAS UEFA BEST OF T BEST EDT 100ML"/>
    <x v="728"/>
    <s v="UN"/>
    <n v="0"/>
    <n v="0"/>
    <n v="0"/>
    <n v="12"/>
    <n v="0"/>
    <n v="0"/>
    <s v="99350169329"/>
    <n v="0"/>
    <d v="2027-08-22T00:00:00"/>
    <n v="0"/>
  </r>
  <r>
    <s v="464655"/>
    <s v="6005"/>
    <s v="1000"/>
    <s v="SA BURBERRY BRIT F EDT 50ML"/>
    <x v="729"/>
    <s v="UN"/>
    <n v="2"/>
    <n v="0"/>
    <n v="0"/>
    <n v="0"/>
    <n v="0"/>
    <n v="0"/>
    <s v="99350137999"/>
    <n v="0"/>
    <d v="2029-08-19T00:00:00"/>
    <n v="2"/>
  </r>
  <r>
    <s v="464661"/>
    <s v="6005"/>
    <s v="1000"/>
    <s v="SA BURBERRY HER ELIXIR EDP 50ML"/>
    <x v="730"/>
    <s v="UN"/>
    <n v="2"/>
    <n v="0"/>
    <n v="0"/>
    <n v="0"/>
    <n v="0"/>
    <n v="0"/>
    <s v="99350154014"/>
    <n v="0"/>
    <d v="2028-01-19T00:00:00"/>
    <n v="2"/>
  </r>
  <r>
    <s v="464662"/>
    <s v="6005"/>
    <s v="1000"/>
    <s v="SA BURBERRY HER ELIXIR EDP 100ML"/>
    <x v="731"/>
    <s v="UN"/>
    <n v="2"/>
    <n v="0"/>
    <n v="0"/>
    <n v="0"/>
    <n v="0"/>
    <n v="0"/>
    <s v="99350154015"/>
    <n v="0"/>
    <d v="2028-02-09T00:00:00"/>
    <n v="2"/>
  </r>
  <r>
    <s v="464785"/>
    <s v="6005"/>
    <s v="1000"/>
    <s v="SA TPA AGUA MICELAR BRANCA LEITOSA"/>
    <x v="732"/>
    <s v="UN"/>
    <n v="8279"/>
    <n v="0"/>
    <n v="0"/>
    <n v="0"/>
    <n v="0"/>
    <n v="0"/>
    <s v=""/>
    <n v="0"/>
    <d v="2026-09-30T00:00:00"/>
    <n v="8279"/>
  </r>
  <r>
    <s v="464785"/>
    <s v="6005"/>
    <s v="1000"/>
    <s v="SA TPA AGUA MICELAR BRANCA LEITOSA"/>
    <x v="733"/>
    <s v="UN"/>
    <n v="23616"/>
    <n v="0"/>
    <n v="0"/>
    <n v="0"/>
    <n v="0"/>
    <n v="0"/>
    <s v=""/>
    <n v="0"/>
    <d v="2028-04-12T00:00:00"/>
    <n v="23616"/>
  </r>
  <r>
    <s v="464785"/>
    <s v="6005"/>
    <s v="1000"/>
    <s v="SA TPA AGUA MICELAR BRANCA LEITOSA"/>
    <x v="734"/>
    <s v="UN"/>
    <n v="14700"/>
    <n v="0"/>
    <n v="0"/>
    <n v="0"/>
    <n v="0"/>
    <n v="0"/>
    <s v=""/>
    <n v="0"/>
    <d v="2028-04-15T00:00:00"/>
    <n v="14700"/>
  </r>
  <r>
    <s v="464790"/>
    <s v="6005"/>
    <s v="2005"/>
    <s v="SA SOLUCAO CORANTE D&amp;C VIOLET"/>
    <x v="735"/>
    <s v="KG"/>
    <n v="10.5"/>
    <n v="0"/>
    <n v="0"/>
    <n v="0"/>
    <n v="0"/>
    <n v="0"/>
    <s v=""/>
    <n v="0"/>
    <d v="2026-10-18T00:00:00"/>
    <n v="10.5"/>
  </r>
  <r>
    <s v="464935"/>
    <s v="6005"/>
    <s v="2005"/>
    <s v="SA RISQUE ESMALTE CREM PARIS"/>
    <x v="736"/>
    <s v="KG"/>
    <n v="400"/>
    <n v="0"/>
    <n v="0"/>
    <n v="0"/>
    <n v="0"/>
    <n v="0"/>
    <s v=""/>
    <n v="0"/>
    <d v="2026-09-11T00:00:00"/>
    <n v="400"/>
  </r>
  <r>
    <s v="464937"/>
    <s v="6005"/>
    <s v="2005"/>
    <s v="SA RISQUE ESMALTE NAT RENDINHA"/>
    <x v="737"/>
    <s v="KG"/>
    <n v="990"/>
    <n v="0"/>
    <n v="0"/>
    <n v="0"/>
    <n v="0"/>
    <n v="0"/>
    <s v=""/>
    <n v="0"/>
    <d v="2026-09-05T00:00:00"/>
    <n v="990"/>
  </r>
  <r>
    <s v="464939"/>
    <s v="6005"/>
    <s v="2005"/>
    <s v="SA RISQUE ESMALTE CREM BIANCO PURISSIMO"/>
    <x v="738"/>
    <s v="KG"/>
    <n v="591"/>
    <n v="0"/>
    <n v="0"/>
    <n v="0"/>
    <n v="0"/>
    <n v="0"/>
    <s v=""/>
    <n v="0"/>
    <d v="2026-09-11T00:00:00"/>
    <n v="591"/>
  </r>
  <r>
    <s v="465067"/>
    <s v="6005"/>
    <s v="2005"/>
    <s v="SA RISQUE ESM CREM EU SOU ESSE GLAMOUR T"/>
    <x v="739"/>
    <s v="KG"/>
    <n v="398"/>
    <n v="0"/>
    <n v="0"/>
    <n v="0"/>
    <n v="0"/>
    <n v="0"/>
    <s v=""/>
    <n v="0"/>
    <d v="2026-08-16T00:00:00"/>
    <n v="398"/>
  </r>
  <r>
    <s v="465139"/>
    <s v="6005"/>
    <s v="1000"/>
    <s v="SA BOURJOIS MB FANTASTIQUE EDP 50ML"/>
    <x v="740"/>
    <s v="UN"/>
    <n v="4"/>
    <n v="0"/>
    <n v="0"/>
    <n v="0"/>
    <n v="0"/>
    <n v="0"/>
    <s v="99350137726"/>
    <n v="0"/>
    <d v="2028-11-12T00:00:00"/>
    <n v="4"/>
  </r>
  <r>
    <s v="465141"/>
    <s v="6005"/>
    <s v="1000"/>
    <s v="SA BOURJOIS MB MAGNETIQUE EDP 50ML"/>
    <x v="741"/>
    <s v="UN"/>
    <n v="600"/>
    <n v="0"/>
    <n v="0"/>
    <n v="0"/>
    <n v="0"/>
    <n v="0"/>
    <s v="99350138018"/>
    <n v="0"/>
    <d v="2029-12-17T00:00:00"/>
    <n v="600"/>
  </r>
  <r>
    <s v="465165"/>
    <s v="6005"/>
    <s v="1000"/>
    <s v="SA DAVID BECKHAM CLASSIC BLUE EDT 50ML"/>
    <x v="742"/>
    <s v="UN"/>
    <n v="640"/>
    <n v="0"/>
    <n v="0"/>
    <n v="0"/>
    <n v="0"/>
    <n v="0"/>
    <s v="99350157668"/>
    <n v="0"/>
    <d v="2030-01-22T00:00:00"/>
    <n v="640"/>
  </r>
  <r>
    <s v="465165"/>
    <s v="6005"/>
    <s v="1000"/>
    <s v="SA DAVID BECKHAM CLASSIC BLUE EDT 50ML"/>
    <x v="743"/>
    <s v="UN"/>
    <n v="1"/>
    <n v="0"/>
    <n v="0"/>
    <n v="0"/>
    <n v="0"/>
    <n v="0"/>
    <s v="99350157668"/>
    <n v="0"/>
    <d v="2029-04-24T00:00:00"/>
    <n v="1"/>
  </r>
  <r>
    <s v="465166"/>
    <s v="6005"/>
    <s v="1000"/>
    <s v="SA DAVID BECKHAM CLASSIC BLUE EDT 100ML"/>
    <x v="744"/>
    <s v="UN"/>
    <n v="8490"/>
    <n v="0"/>
    <n v="0"/>
    <n v="0"/>
    <n v="0"/>
    <n v="0"/>
    <s v="99350157669"/>
    <n v="0"/>
    <d v="2030-02-05T00:00:00"/>
    <n v="8490"/>
  </r>
  <r>
    <s v="465169"/>
    <s v="6005"/>
    <s v="1000"/>
    <s v="SA DAVID BECKHAM CL HOMME EDT 100ML"/>
    <x v="745"/>
    <s v="UN"/>
    <n v="90"/>
    <n v="0"/>
    <n v="0"/>
    <n v="0"/>
    <n v="0"/>
    <n v="0"/>
    <s v="99350157825"/>
    <n v="0"/>
    <d v="2030-01-27T00:00:00"/>
    <n v="90"/>
  </r>
  <r>
    <s v="465169"/>
    <s v="6005"/>
    <s v="1000"/>
    <s v="SA DAVID BECKHAM CL HOMME EDT 100ML"/>
    <x v="746"/>
    <s v="UN"/>
    <n v="180"/>
    <n v="0"/>
    <n v="0"/>
    <n v="0"/>
    <n v="0"/>
    <n v="0"/>
    <s v="99350157825"/>
    <n v="0"/>
    <d v="2030-01-27T00:00:00"/>
    <n v="180"/>
  </r>
  <r>
    <s v="465197"/>
    <s v="6005"/>
    <s v="1000"/>
    <s v="SA KIT HUGO MAN EDT 125+SG50+DS75 SP23"/>
    <x v="747"/>
    <s v="UN"/>
    <n v="0"/>
    <n v="0"/>
    <n v="0"/>
    <n v="72"/>
    <n v="0"/>
    <n v="0"/>
    <s v="99350161411"/>
    <n v="0"/>
    <d v="2026-08-01T00:00:00"/>
    <n v="0"/>
  </r>
  <r>
    <s v="465351"/>
    <s v="6005"/>
    <s v="2005"/>
    <s v="SA S.57 SOL LARANJA CI 15985 15% STF BR"/>
    <x v="748"/>
    <s v="KG"/>
    <n v="2.4969999999999999"/>
    <n v="0"/>
    <n v="0"/>
    <n v="0"/>
    <n v="0"/>
    <n v="0"/>
    <s v=""/>
    <n v="0"/>
    <d v="2026-08-12T00:00:00"/>
    <n v="2.4969999999999999"/>
  </r>
  <r>
    <s v="465351"/>
    <s v="6005"/>
    <s v="2005"/>
    <s v="SA S.57 SOL LARANJA CI 15985 15% STF BR"/>
    <x v="749"/>
    <s v="KG"/>
    <n v="1.385"/>
    <n v="0"/>
    <n v="0"/>
    <n v="0"/>
    <n v="0"/>
    <n v="0"/>
    <s v=""/>
    <n v="0"/>
    <d v="2026-08-27T00:00:00"/>
    <n v="1.385"/>
  </r>
  <r>
    <s v="465351"/>
    <s v="6005"/>
    <s v="2005"/>
    <s v="SA S.57 SOL LARANJA CI 15985 15% STF BR"/>
    <x v="750"/>
    <s v="KG"/>
    <n v="91.992999999999995"/>
    <n v="0"/>
    <n v="0"/>
    <n v="0"/>
    <n v="0"/>
    <n v="0"/>
    <s v=""/>
    <n v="0"/>
    <d v="2026-09-04T00:00:00"/>
    <n v="91.992999999999995"/>
  </r>
  <r>
    <s v="465351"/>
    <s v="6005"/>
    <s v="2005"/>
    <s v="SA S.57 SOL LARANJA CI 15985 15% STF BR"/>
    <x v="751"/>
    <s v="KG"/>
    <n v="149"/>
    <n v="0"/>
    <n v="0"/>
    <n v="0"/>
    <n v="0"/>
    <n v="0"/>
    <s v=""/>
    <n v="0"/>
    <d v="2026-09-08T00:00:00"/>
    <n v="149"/>
  </r>
  <r>
    <s v="465354"/>
    <s v="6005"/>
    <s v="1000"/>
    <s v="SA FR L COL ORIGINAL 100ML BT"/>
    <x v="752"/>
    <s v="UN"/>
    <n v="19237"/>
    <n v="0"/>
    <n v="0"/>
    <n v="0"/>
    <n v="0"/>
    <n v="0"/>
    <s v=""/>
    <n v="0"/>
    <d v="2029-02-07T00:00:00"/>
    <n v="19237"/>
  </r>
  <r>
    <s v="465354"/>
    <s v="6005"/>
    <s v="1000"/>
    <s v="SA FR L COL ORIGINAL 100ML BT"/>
    <x v="753"/>
    <s v="UN"/>
    <n v="12444"/>
    <n v="0"/>
    <n v="0"/>
    <n v="0"/>
    <n v="0"/>
    <n v="0"/>
    <s v=""/>
    <n v="0"/>
    <d v="2029-04-06T00:00:00"/>
    <n v="12444"/>
  </r>
  <r>
    <s v="465354"/>
    <s v="6005"/>
    <s v="1000"/>
    <s v="SA FR L COL ORIGINAL 100ML BT"/>
    <x v="754"/>
    <s v="UN"/>
    <n v="36750"/>
    <n v="0"/>
    <n v="0"/>
    <n v="0"/>
    <n v="0"/>
    <n v="0"/>
    <s v=""/>
    <n v="0"/>
    <d v="2029-04-11T00:00:00"/>
    <n v="36750"/>
  </r>
  <r>
    <s v="465354"/>
    <s v="6005"/>
    <s v="1000"/>
    <s v="SA FR L COL ORIGINAL 100ML BT"/>
    <x v="755"/>
    <s v="UN"/>
    <n v="31500"/>
    <n v="0"/>
    <n v="0"/>
    <n v="0"/>
    <n v="0"/>
    <n v="0"/>
    <s v=""/>
    <n v="0"/>
    <d v="2029-04-13T00:00:00"/>
    <n v="31500"/>
  </r>
  <r>
    <s v="465355"/>
    <s v="6005"/>
    <s v="1000"/>
    <s v="SA FR L COL ORIGINAL 200ML BT"/>
    <x v="756"/>
    <s v="UN"/>
    <n v="19518"/>
    <n v="0"/>
    <n v="0"/>
    <n v="0"/>
    <n v="0"/>
    <n v="0"/>
    <s v=""/>
    <n v="0"/>
    <d v="2029-04-23T00:00:00"/>
    <n v="19518"/>
  </r>
  <r>
    <s v="465355"/>
    <s v="6005"/>
    <s v="1000"/>
    <s v="SA FR L COL ORIGINAL 200ML BT"/>
    <x v="757"/>
    <s v="UN"/>
    <n v="14040"/>
    <n v="0"/>
    <n v="0"/>
    <n v="0"/>
    <n v="0"/>
    <n v="0"/>
    <s v=""/>
    <n v="0"/>
    <d v="2029-04-25T00:00:00"/>
    <n v="14040"/>
  </r>
  <r>
    <s v="465356"/>
    <s v="6005"/>
    <s v="1000"/>
    <s v="SA FR L COL FNL F 100ML BT"/>
    <x v="758"/>
    <s v="UN"/>
    <n v="0"/>
    <n v="0"/>
    <n v="10500"/>
    <n v="0"/>
    <n v="0"/>
    <n v="0"/>
    <s v=""/>
    <n v="0"/>
    <d v="2028-09-22T00:00:00"/>
    <n v="10500"/>
  </r>
  <r>
    <s v="465356"/>
    <s v="6005"/>
    <s v="1000"/>
    <s v="SA FR L COL FNL F 100ML BT"/>
    <x v="759"/>
    <s v="UN"/>
    <n v="0"/>
    <n v="0"/>
    <n v="15750"/>
    <n v="0"/>
    <n v="0"/>
    <n v="0"/>
    <s v=""/>
    <n v="0"/>
    <d v="2028-09-24T00:00:00"/>
    <n v="15750"/>
  </r>
  <r>
    <s v="465356"/>
    <s v="6005"/>
    <s v="1000"/>
    <s v="SA FR L COL FNL F 100ML BT"/>
    <x v="760"/>
    <s v="UN"/>
    <n v="25550"/>
    <n v="0"/>
    <n v="0"/>
    <n v="0"/>
    <n v="0"/>
    <n v="0"/>
    <s v=""/>
    <n v="0"/>
    <d v="2029-04-14T00:00:00"/>
    <n v="25550"/>
  </r>
  <r>
    <s v="465357"/>
    <s v="6005"/>
    <s v="1000"/>
    <s v="SA FR L COL FNL F 200ML BT"/>
    <x v="761"/>
    <s v="UN"/>
    <n v="5400"/>
    <n v="0"/>
    <n v="0"/>
    <n v="0"/>
    <n v="0"/>
    <n v="0"/>
    <s v=""/>
    <n v="0"/>
    <d v="2029-04-25T00:00:00"/>
    <n v="5400"/>
  </r>
  <r>
    <s v="465357"/>
    <s v="6005"/>
    <s v="1000"/>
    <s v="SA FR L COL FNL F 200ML BT"/>
    <x v="762"/>
    <s v="UN"/>
    <n v="37800"/>
    <n v="0"/>
    <n v="0"/>
    <n v="0"/>
    <n v="0"/>
    <n v="0"/>
    <s v=""/>
    <n v="0"/>
    <d v="2029-04-27T00:00:00"/>
    <n v="37800"/>
  </r>
  <r>
    <s v="465357"/>
    <s v="6005"/>
    <s v="1000"/>
    <s v="SA FR L COL FNL F 200ML BT"/>
    <x v="763"/>
    <s v="UN"/>
    <n v="16560"/>
    <n v="0"/>
    <n v="0"/>
    <n v="0"/>
    <n v="0"/>
    <n v="0"/>
    <s v=""/>
    <n v="0"/>
    <d v="2029-04-28T00:00:00"/>
    <n v="16560"/>
  </r>
  <r>
    <s v="465358"/>
    <s v="6005"/>
    <s v="1000"/>
    <s v="SA FR L COL TQ CARI 100ML BT"/>
    <x v="764"/>
    <s v="UN"/>
    <n v="0"/>
    <n v="0"/>
    <n v="5250"/>
    <n v="0"/>
    <n v="0"/>
    <n v="0"/>
    <s v=""/>
    <n v="0"/>
    <d v="2028-02-18T00:00:00"/>
    <n v="5250"/>
  </r>
  <r>
    <s v="465358"/>
    <s v="6005"/>
    <s v="1000"/>
    <s v="SA FR L COL TQ CARI 100ML BT"/>
    <x v="765"/>
    <s v="UN"/>
    <n v="0"/>
    <n v="0"/>
    <n v="13663"/>
    <n v="0"/>
    <n v="0"/>
    <n v="0"/>
    <s v=""/>
    <n v="0"/>
    <d v="2028-07-04T00:00:00"/>
    <n v="13663"/>
  </r>
  <r>
    <s v="465358"/>
    <s v="6005"/>
    <s v="1000"/>
    <s v="SA FR L COL TQ CARI 100ML BT"/>
    <x v="766"/>
    <s v="UN"/>
    <n v="0"/>
    <n v="0"/>
    <n v="8750"/>
    <n v="0"/>
    <n v="0"/>
    <n v="0"/>
    <s v=""/>
    <n v="0"/>
    <d v="2028-07-07T00:00:00"/>
    <n v="8750"/>
  </r>
  <r>
    <s v="465359"/>
    <s v="6005"/>
    <s v="1000"/>
    <s v="SA FR L COL TQ CARI 200ML BT"/>
    <x v="767"/>
    <s v="UN"/>
    <n v="2700"/>
    <n v="0"/>
    <n v="0"/>
    <n v="0"/>
    <n v="0"/>
    <n v="0"/>
    <s v=""/>
    <n v="0"/>
    <d v="2028-02-01T00:00:00"/>
    <n v="2700"/>
  </r>
  <r>
    <s v="465359"/>
    <s v="6005"/>
    <s v="1000"/>
    <s v="SA FR L COL TQ CARI 200ML BT"/>
    <x v="768"/>
    <s v="UN"/>
    <n v="2340"/>
    <n v="0"/>
    <n v="0"/>
    <n v="0"/>
    <n v="0"/>
    <n v="0"/>
    <s v=""/>
    <n v="0"/>
    <d v="2028-03-15T00:00:00"/>
    <n v="2340"/>
  </r>
  <r>
    <s v="465359"/>
    <s v="6005"/>
    <s v="1000"/>
    <s v="SA FR L COL TQ CARI 200ML BT"/>
    <x v="769"/>
    <s v="UN"/>
    <n v="5400"/>
    <n v="0"/>
    <n v="0"/>
    <n v="0"/>
    <n v="0"/>
    <n v="0"/>
    <s v=""/>
    <n v="0"/>
    <d v="2028-03-18T00:00:00"/>
    <n v="5400"/>
  </r>
  <r>
    <s v="465360"/>
    <s v="6005"/>
    <s v="1000"/>
    <s v="SA FR L COL TP AMAR 100ML BT"/>
    <x v="770"/>
    <s v="UN"/>
    <n v="1400"/>
    <n v="0"/>
    <n v="0"/>
    <n v="0"/>
    <n v="0"/>
    <n v="0"/>
    <s v=""/>
    <n v="0"/>
    <d v="2028-12-19T00:00:00"/>
    <n v="1400"/>
  </r>
  <r>
    <s v="465361"/>
    <s v="6005"/>
    <s v="1000"/>
    <s v="SA FR L COL TP AMAR 200ML BT"/>
    <x v="771"/>
    <s v="UN"/>
    <n v="2700"/>
    <n v="0"/>
    <n v="0"/>
    <n v="0"/>
    <n v="0"/>
    <n v="0"/>
    <s v=""/>
    <n v="0"/>
    <d v="2028-12-01T00:00:00"/>
    <n v="2700"/>
  </r>
  <r>
    <s v="465361"/>
    <s v="6005"/>
    <s v="1000"/>
    <s v="SA FR L COL TP AMAR 200ML BT"/>
    <x v="772"/>
    <s v="UN"/>
    <n v="18741"/>
    <n v="0"/>
    <n v="0"/>
    <n v="0"/>
    <n v="0"/>
    <n v="0"/>
    <s v=""/>
    <n v="0"/>
    <d v="2028-12-02T00:00:00"/>
    <n v="18741"/>
  </r>
  <r>
    <s v="465516"/>
    <s v="6005"/>
    <s v="2005"/>
    <s v="SA BIOCOLOR CLR 4.0 BCP"/>
    <x v="773"/>
    <s v="KG"/>
    <n v="0"/>
    <n v="0"/>
    <n v="0"/>
    <n v="0"/>
    <n v="84"/>
    <n v="0"/>
    <s v=""/>
    <n v="0"/>
    <d v="2026-08-27T00:00:00"/>
    <n v="0"/>
  </r>
  <r>
    <s v="465516"/>
    <s v="6005"/>
    <s v="2005"/>
    <s v="SA BIOCOLOR CLR 4.0 BCP"/>
    <x v="774"/>
    <s v="KG"/>
    <n v="0"/>
    <n v="0"/>
    <n v="0"/>
    <n v="0"/>
    <n v="11.2"/>
    <n v="0"/>
    <s v=""/>
    <n v="0"/>
    <d v="2026-08-27T00:00:00"/>
    <n v="0"/>
  </r>
  <r>
    <s v="465517"/>
    <s v="6005"/>
    <s v="2005"/>
    <s v="SA BIOCOLOR CLR 4.5 BCP"/>
    <x v="775"/>
    <s v="KG"/>
    <n v="490"/>
    <n v="0"/>
    <n v="0"/>
    <n v="0"/>
    <n v="0"/>
    <n v="0"/>
    <s v=""/>
    <n v="0"/>
    <d v="2026-09-08T00:00:00"/>
    <n v="490"/>
  </r>
  <r>
    <s v="465519"/>
    <s v="6005"/>
    <s v="2005"/>
    <s v="SA BIOCOLOR CLR 5.0 BCP"/>
    <x v="776"/>
    <s v="KG"/>
    <n v="1964"/>
    <n v="0"/>
    <n v="0"/>
    <n v="0"/>
    <n v="0"/>
    <n v="0"/>
    <s v=""/>
    <n v="0"/>
    <d v="2026-09-08T00:00:00"/>
    <n v="1964"/>
  </r>
  <r>
    <s v="465519"/>
    <s v="6005"/>
    <s v="2005"/>
    <s v="SA BIOCOLOR CLR 5.0 BCP"/>
    <x v="777"/>
    <s v="KG"/>
    <n v="978"/>
    <n v="0"/>
    <n v="0"/>
    <n v="0"/>
    <n v="0"/>
    <n v="0"/>
    <s v=""/>
    <n v="0"/>
    <d v="2026-09-09T00:00:00"/>
    <n v="978"/>
  </r>
  <r>
    <s v="465519"/>
    <s v="6005"/>
    <s v="2005"/>
    <s v="SA BIOCOLOR CLR 5.0 BCP"/>
    <x v="778"/>
    <s v="KG"/>
    <n v="486"/>
    <n v="0"/>
    <n v="0"/>
    <n v="0"/>
    <n v="0"/>
    <n v="0"/>
    <s v=""/>
    <n v="0"/>
    <d v="2026-09-09T00:00:00"/>
    <n v="486"/>
  </r>
  <r>
    <s v="465524"/>
    <s v="6005"/>
    <s v="2005"/>
    <s v="SA BIOCOLOR CLR 6.0 BCP"/>
    <x v="779"/>
    <s v="KG"/>
    <n v="1961"/>
    <n v="0"/>
    <n v="0"/>
    <n v="0"/>
    <n v="0"/>
    <n v="0"/>
    <s v=""/>
    <n v="0"/>
    <d v="2026-09-09T00:00:00"/>
    <n v="1961"/>
  </r>
  <r>
    <s v="465528"/>
    <s v="6005"/>
    <s v="2005"/>
    <s v="SA BIOCOLOR CLR 7.0 BCP"/>
    <x v="780"/>
    <s v="KG"/>
    <n v="476"/>
    <n v="0"/>
    <n v="0"/>
    <n v="0"/>
    <n v="0"/>
    <n v="0"/>
    <s v=""/>
    <n v="0"/>
    <d v="2026-09-11T00:00:00"/>
    <n v="476"/>
  </r>
  <r>
    <s v="465533"/>
    <s v="6005"/>
    <s v="2005"/>
    <s v="SA BIOCOLOR CLR 8.0 BCP"/>
    <x v="781"/>
    <s v="KG"/>
    <n v="490"/>
    <n v="0"/>
    <n v="0"/>
    <n v="0"/>
    <n v="0"/>
    <n v="0"/>
    <s v=""/>
    <n v="0"/>
    <d v="2026-09-11T00:00:00"/>
    <n v="490"/>
  </r>
  <r>
    <s v="465534"/>
    <s v="6005"/>
    <s v="2005"/>
    <s v="SA BIOCOLOR CLR 8.1 BCP"/>
    <x v="782"/>
    <s v="KG"/>
    <n v="985"/>
    <n v="0"/>
    <n v="0"/>
    <n v="0"/>
    <n v="0"/>
    <n v="0"/>
    <s v=""/>
    <n v="0"/>
    <d v="2026-09-11T00:00:00"/>
    <n v="985"/>
  </r>
  <r>
    <s v="465549"/>
    <s v="6005"/>
    <s v="2005"/>
    <s v="SA RISQUE ESM CREM AZULIVRE MENTE"/>
    <x v="783"/>
    <s v="KG"/>
    <n v="400"/>
    <n v="0"/>
    <n v="0"/>
    <n v="0"/>
    <n v="0"/>
    <n v="0"/>
    <s v=""/>
    <n v="0"/>
    <d v="2026-09-09T00:00:00"/>
    <n v="400"/>
  </r>
  <r>
    <s v="465714"/>
    <s v="6005"/>
    <s v="1000"/>
    <s v="SA BBY GODDESS EDP 100ML TST"/>
    <x v="784"/>
    <s v="UN"/>
    <n v="4"/>
    <n v="0"/>
    <n v="0"/>
    <n v="0"/>
    <n v="0"/>
    <n v="0"/>
    <s v="99350093283"/>
    <n v="0"/>
    <d v="2029-04-29T00:00:00"/>
    <n v="4"/>
  </r>
  <r>
    <s v="465718"/>
    <s v="6005"/>
    <s v="1000"/>
    <s v="SA BURBERRY B5 EDP 150ML"/>
    <x v="785"/>
    <s v="UN"/>
    <n v="72"/>
    <n v="0"/>
    <n v="0"/>
    <n v="0"/>
    <n v="0"/>
    <n v="0"/>
    <s v="99350184607"/>
    <n v="0"/>
    <d v="2030-01-19T00:00:00"/>
    <n v="72"/>
  </r>
  <r>
    <s v="465757"/>
    <s v="6005"/>
    <s v="1000"/>
    <s v="SA GUCCI FL MAGNOLIA EDP 100MLTST"/>
    <x v="786"/>
    <s v="UN"/>
    <n v="10"/>
    <n v="0"/>
    <n v="0"/>
    <n v="0"/>
    <n v="0"/>
    <n v="0"/>
    <s v="99350175432"/>
    <n v="0"/>
    <d v="2029-11-20T00:00:00"/>
    <n v="10"/>
  </r>
  <r>
    <s v="465757"/>
    <s v="6005"/>
    <s v="1000"/>
    <s v="SA GUCCI FL MAGNOLIA EDP 100MLTST"/>
    <x v="787"/>
    <s v="UN"/>
    <n v="20"/>
    <n v="0"/>
    <n v="0"/>
    <n v="0"/>
    <n v="0"/>
    <n v="0"/>
    <s v="99350175432"/>
    <n v="0"/>
    <d v="2030-02-18T00:00:00"/>
    <n v="20"/>
  </r>
  <r>
    <s v="465757"/>
    <s v="6005"/>
    <s v="1000"/>
    <s v="SA GUCCI FL MAGNOLIA EDP 100MLTST"/>
    <x v="788"/>
    <s v="UN"/>
    <n v="0"/>
    <n v="0"/>
    <n v="40"/>
    <n v="0"/>
    <n v="0"/>
    <n v="0"/>
    <s v="99350175432"/>
    <n v="0"/>
    <d v="2030-02-18T00:00:00"/>
    <n v="40"/>
  </r>
  <r>
    <s v="465764"/>
    <s v="6005"/>
    <s v="2005"/>
    <s v="SA BOZZANO CR BARB PELE SENS COMF REP V1"/>
    <x v="789"/>
    <s v="KG"/>
    <n v="2300"/>
    <n v="0"/>
    <n v="0"/>
    <n v="0"/>
    <n v="0"/>
    <n v="0"/>
    <s v=""/>
    <n v="0"/>
    <d v="2026-06-18T00:00:00"/>
    <n v="2300"/>
  </r>
  <r>
    <s v="465792"/>
    <s v="6005"/>
    <s v="1000"/>
    <s v="SA DAVIDOFF COOL WATER MAN EDT 125ML V2"/>
    <x v="790"/>
    <s v="UN"/>
    <n v="3375"/>
    <n v="0"/>
    <n v="0"/>
    <n v="0"/>
    <n v="0"/>
    <n v="0"/>
    <s v="99350171921"/>
    <n v="0"/>
    <d v="2029-11-25T00:00:00"/>
    <n v="3375"/>
  </r>
  <r>
    <s v="465794"/>
    <s v="6005"/>
    <s v="1000"/>
    <s v="SA DAVIDOFF COOL WATER MAN EDT 200ML V2"/>
    <x v="791"/>
    <s v="UN"/>
    <n v="0"/>
    <n v="0"/>
    <n v="192"/>
    <n v="0"/>
    <n v="0"/>
    <n v="0"/>
    <s v="99350186514"/>
    <n v="0"/>
    <d v="2030-02-13T00:00:00"/>
    <n v="192"/>
  </r>
  <r>
    <s v="465830"/>
    <s v="6005"/>
    <s v="1000"/>
    <s v="SA FCO PAIXAO PET CACAU E PIMENTA 200ML"/>
    <x v="792"/>
    <s v="UN"/>
    <n v="2520"/>
    <n v="0"/>
    <n v="0"/>
    <n v="0"/>
    <n v="0"/>
    <n v="0"/>
    <s v=""/>
    <n v="0"/>
    <d v="2029-05-15T00:00:00"/>
    <n v="2520"/>
  </r>
  <r>
    <s v="465830"/>
    <s v="6005"/>
    <s v="1000"/>
    <s v="SA FCO PAIXAO PET CACAU E PIMENTA 200ML"/>
    <x v="793"/>
    <s v="UN"/>
    <n v="26119"/>
    <n v="0"/>
    <n v="0"/>
    <n v="0"/>
    <n v="0"/>
    <n v="0"/>
    <s v=""/>
    <n v="0"/>
    <d v="2029-05-16T00:00:00"/>
    <n v="26119"/>
  </r>
  <r>
    <s v="465830"/>
    <s v="6005"/>
    <s v="1000"/>
    <s v="SA FCO PAIXAO PET CACAU E PIMENTA 200ML"/>
    <x v="794"/>
    <s v="UN"/>
    <n v="12600"/>
    <n v="0"/>
    <n v="0"/>
    <n v="0"/>
    <n v="0"/>
    <n v="0"/>
    <s v=""/>
    <n v="0"/>
    <d v="2029-05-17T00:00:00"/>
    <n v="12600"/>
  </r>
  <r>
    <s v="465830"/>
    <s v="6005"/>
    <s v="1000"/>
    <s v="SA FCO PAIXAO PET CACAU E PIMENTA 200ML"/>
    <x v="795"/>
    <s v="UN"/>
    <n v="30240"/>
    <n v="0"/>
    <n v="0"/>
    <n v="0"/>
    <n v="0"/>
    <n v="0"/>
    <s v=""/>
    <n v="0"/>
    <d v="2029-05-17T00:00:00"/>
    <n v="30240"/>
  </r>
  <r>
    <s v="465830"/>
    <s v="6005"/>
    <s v="1000"/>
    <s v="SA FCO PAIXAO PET CACAU E PIMENTA 200ML"/>
    <x v="796"/>
    <s v="UN"/>
    <n v="19488"/>
    <n v="0"/>
    <n v="0"/>
    <n v="0"/>
    <n v="0"/>
    <n v="0"/>
    <s v=""/>
    <n v="0"/>
    <d v="2029-05-23T00:00:00"/>
    <n v="19488"/>
  </r>
  <r>
    <s v="465830"/>
    <s v="6005"/>
    <s v="1000"/>
    <s v="SA FCO PAIXAO PET CACAU E PIMENTA 200ML"/>
    <x v="797"/>
    <s v="UN"/>
    <n v="30240"/>
    <n v="0"/>
    <n v="0"/>
    <n v="0"/>
    <n v="0"/>
    <n v="0"/>
    <s v=""/>
    <n v="0"/>
    <d v="2029-05-25T00:00:00"/>
    <n v="30240"/>
  </r>
  <r>
    <s v="465830"/>
    <s v="6005"/>
    <s v="1000"/>
    <s v="SA FCO PAIXAO PET CACAU E PIMENTA 200ML"/>
    <x v="798"/>
    <s v="UN"/>
    <n v="30240"/>
    <n v="0"/>
    <n v="0"/>
    <n v="0"/>
    <n v="0"/>
    <n v="0"/>
    <s v=""/>
    <n v="0"/>
    <d v="2029-05-26T00:00:00"/>
    <n v="30240"/>
  </r>
  <r>
    <s v="465830"/>
    <s v="6005"/>
    <s v="1000"/>
    <s v="SA FCO PAIXAO PET CACAU E PIMENTA 200ML"/>
    <x v="799"/>
    <s v="UN"/>
    <n v="30240"/>
    <n v="0"/>
    <n v="0"/>
    <n v="0"/>
    <n v="0"/>
    <n v="0"/>
    <s v=""/>
    <n v="0"/>
    <d v="2029-05-27T00:00:00"/>
    <n v="30240"/>
  </r>
  <r>
    <s v="465830"/>
    <s v="6005"/>
    <s v="1000"/>
    <s v="SA FCO PAIXAO PET CACAU E PIMENTA 200ML"/>
    <x v="800"/>
    <s v="UN"/>
    <n v="5712"/>
    <n v="0"/>
    <n v="0"/>
    <n v="0"/>
    <n v="0"/>
    <n v="0"/>
    <s v=""/>
    <n v="0"/>
    <d v="2029-05-28T00:00:00"/>
    <n v="5712"/>
  </r>
  <r>
    <s v="465832"/>
    <s v="6005"/>
    <s v="1000"/>
    <s v="SA TPA PAIXAO HID CACAU E PIMENTA"/>
    <x v="801"/>
    <s v="UN"/>
    <n v="10.457000000000001"/>
    <n v="0"/>
    <n v="0"/>
    <n v="0"/>
    <n v="0"/>
    <n v="0"/>
    <s v=""/>
    <n v="0"/>
    <d v="2029-05-22T00:00:00"/>
    <n v="10.457000000000001"/>
  </r>
  <r>
    <s v="465832"/>
    <s v="6005"/>
    <s v="1000"/>
    <s v="SA TPA PAIXAO HID CACAU E PIMENTA"/>
    <x v="802"/>
    <s v="UN"/>
    <n v="90240"/>
    <n v="0"/>
    <n v="0"/>
    <n v="0"/>
    <n v="0"/>
    <n v="0"/>
    <s v=""/>
    <n v="0"/>
    <d v="2029-06-08T00:00:00"/>
    <n v="90240"/>
  </r>
  <r>
    <s v="465832"/>
    <s v="6005"/>
    <s v="1000"/>
    <s v="SA TPA PAIXAO HID CACAU E PIMENTA"/>
    <x v="803"/>
    <s v="UN"/>
    <n v="180480"/>
    <n v="0"/>
    <n v="0"/>
    <n v="0"/>
    <n v="0"/>
    <n v="0"/>
    <s v=""/>
    <n v="0"/>
    <d v="2029-06-09T00:00:00"/>
    <n v="180480"/>
  </r>
  <r>
    <s v="465832"/>
    <s v="6005"/>
    <s v="1000"/>
    <s v="SA TPA PAIXAO HID CACAU E PIMENTA"/>
    <x v="804"/>
    <s v="UN"/>
    <n v="90240"/>
    <n v="0"/>
    <n v="0"/>
    <n v="0"/>
    <n v="0"/>
    <n v="0"/>
    <s v=""/>
    <n v="0"/>
    <d v="2029-06-10T00:00:00"/>
    <n v="90240"/>
  </r>
  <r>
    <s v="466040"/>
    <s v="6005"/>
    <s v="1000"/>
    <s v="SA DAVID BECKHAM CLASSIC EDT 50ML"/>
    <x v="805"/>
    <s v="UN"/>
    <n v="240"/>
    <n v="0"/>
    <n v="0"/>
    <n v="0"/>
    <n v="0"/>
    <n v="0"/>
    <s v="99350157666"/>
    <n v="0"/>
    <d v="2030-01-23T00:00:00"/>
    <n v="240"/>
  </r>
  <r>
    <s v="466040"/>
    <s v="6005"/>
    <s v="1000"/>
    <s v="SA DAVID BECKHAM CLASSIC EDT 50ML"/>
    <x v="806"/>
    <s v="UN"/>
    <n v="120"/>
    <n v="0"/>
    <n v="0"/>
    <n v="0"/>
    <n v="0"/>
    <n v="0"/>
    <s v="99350157666"/>
    <n v="0"/>
    <d v="2030-02-24T00:00:00"/>
    <n v="120"/>
  </r>
  <r>
    <s v="466042"/>
    <s v="6005"/>
    <s v="1000"/>
    <s v="SA DAVID BECKHAM CLASSIC EDT 100ML"/>
    <x v="807"/>
    <s v="UN"/>
    <n v="840"/>
    <n v="0"/>
    <n v="0"/>
    <n v="0"/>
    <n v="0"/>
    <n v="0"/>
    <s v="99350157667"/>
    <n v="0"/>
    <d v="2030-01-23T00:00:00"/>
    <n v="840"/>
  </r>
  <r>
    <s v="466042"/>
    <s v="6005"/>
    <s v="1000"/>
    <s v="SA DAVID BECKHAM CLASSIC EDT 100ML"/>
    <x v="808"/>
    <s v="UN"/>
    <n v="750"/>
    <n v="0"/>
    <n v="0"/>
    <n v="0"/>
    <n v="0"/>
    <n v="0"/>
    <s v="99350157667"/>
    <n v="0"/>
    <d v="2030-01-23T00:00:00"/>
    <n v="750"/>
  </r>
  <r>
    <s v="466082"/>
    <s v="6005"/>
    <s v="2005"/>
    <s v="SA RISQUE ESM CREM LAVANDA ALMA"/>
    <x v="809"/>
    <s v="KG"/>
    <n v="398"/>
    <n v="0"/>
    <n v="0"/>
    <n v="0"/>
    <n v="0"/>
    <n v="0"/>
    <s v=""/>
    <n v="0"/>
    <d v="2026-09-04T00:00:00"/>
    <n v="398"/>
  </r>
  <r>
    <s v="466084"/>
    <s v="6005"/>
    <s v="2005"/>
    <s v="SA RISQUE ESM CREM TURMALINA"/>
    <x v="810"/>
    <s v="KG"/>
    <n v="398"/>
    <n v="0"/>
    <n v="0"/>
    <n v="0"/>
    <n v="0"/>
    <n v="0"/>
    <s v=""/>
    <n v="0"/>
    <d v="2026-09-05T00:00:00"/>
    <n v="398"/>
  </r>
  <r>
    <s v="466085"/>
    <s v="6005"/>
    <s v="2005"/>
    <s v="SA RISQUE ESM CREM LINDA LEVE E NUDE"/>
    <x v="811"/>
    <s v="KG"/>
    <n v="1004"/>
    <n v="0"/>
    <n v="0"/>
    <n v="0"/>
    <n v="0"/>
    <n v="0"/>
    <s v=""/>
    <n v="0"/>
    <d v="2026-08-29T00:00:00"/>
    <n v="1004"/>
  </r>
  <r>
    <s v="466085"/>
    <s v="6005"/>
    <s v="2005"/>
    <s v="SA RISQUE ESM CREM LINDA LEVE E NUDE"/>
    <x v="812"/>
    <s v="KG"/>
    <n v="1005"/>
    <n v="0"/>
    <n v="0"/>
    <n v="0"/>
    <n v="0"/>
    <n v="0"/>
    <s v=""/>
    <n v="0"/>
    <d v="2026-08-29T00:00:00"/>
    <n v="1005"/>
  </r>
  <r>
    <s v="466086"/>
    <s v="6005"/>
    <s v="2005"/>
    <s v="SA RISQUE ESM CREM PO DE ARROZ"/>
    <x v="813"/>
    <s v="KG"/>
    <n v="401"/>
    <n v="0"/>
    <n v="0"/>
    <n v="0"/>
    <n v="0"/>
    <n v="0"/>
    <s v=""/>
    <n v="0"/>
    <d v="2026-09-09T00:00:00"/>
    <n v="401"/>
  </r>
  <r>
    <s v="466088"/>
    <s v="6005"/>
    <s v="2005"/>
    <s v="SA RISQUE ESM CREM CONDESSA"/>
    <x v="814"/>
    <s v="KG"/>
    <n v="808"/>
    <n v="0"/>
    <n v="0"/>
    <n v="0"/>
    <n v="0"/>
    <n v="0"/>
    <s v=""/>
    <n v="0"/>
    <d v="2026-09-02T00:00:00"/>
    <n v="808"/>
  </r>
  <r>
    <s v="466092"/>
    <s v="6005"/>
    <s v="2005"/>
    <s v="SA RISQUE ESM CREM ESCARLATE"/>
    <x v="815"/>
    <s v="KG"/>
    <n v="797"/>
    <n v="0"/>
    <n v="0"/>
    <n v="0"/>
    <n v="0"/>
    <n v="0"/>
    <s v=""/>
    <n v="0"/>
    <d v="2026-08-29T00:00:00"/>
    <n v="797"/>
  </r>
  <r>
    <s v="466096"/>
    <s v="6005"/>
    <s v="2005"/>
    <s v="SA RISQUE ESM CREM ANGELICA"/>
    <x v="816"/>
    <s v="KG"/>
    <n v="401"/>
    <n v="0"/>
    <n v="0"/>
    <n v="0"/>
    <n v="0"/>
    <n v="0"/>
    <s v=""/>
    <n v="0"/>
    <d v="2026-09-11T00:00:00"/>
    <n v="401"/>
  </r>
  <r>
    <s v="466097"/>
    <s v="6005"/>
    <s v="2005"/>
    <s v="SA RISQUE ESM CREM DUNA"/>
    <x v="817"/>
    <s v="KG"/>
    <n v="403"/>
    <n v="0"/>
    <n v="0"/>
    <n v="0"/>
    <n v="0"/>
    <n v="0"/>
    <s v=""/>
    <n v="0"/>
    <d v="2026-09-04T00:00:00"/>
    <n v="403"/>
  </r>
  <r>
    <s v="466097"/>
    <s v="6005"/>
    <s v="2005"/>
    <s v="SA RISQUE ESM CREM DUNA"/>
    <x v="818"/>
    <s v="KG"/>
    <n v="403"/>
    <n v="0"/>
    <n v="0"/>
    <n v="0"/>
    <n v="0"/>
    <n v="0"/>
    <s v=""/>
    <n v="0"/>
    <d v="2026-09-08T00:00:00"/>
    <n v="403"/>
  </r>
  <r>
    <s v="466098"/>
    <s v="6005"/>
    <s v="2005"/>
    <s v="SA RISQUE ESM CREM DE MOLETOM DE SALTO"/>
    <x v="819"/>
    <s v="KG"/>
    <n v="402"/>
    <n v="0"/>
    <n v="0"/>
    <n v="0"/>
    <n v="0"/>
    <n v="0"/>
    <s v=""/>
    <n v="0"/>
    <d v="2026-08-27T00:00:00"/>
    <n v="402"/>
  </r>
  <r>
    <s v="466255"/>
    <s v="6005"/>
    <s v="1000"/>
    <s v="SA FR HID MONANGE ANTISSINAIS HIAL 400ML"/>
    <x v="820"/>
    <s v="UN"/>
    <n v="0"/>
    <n v="0"/>
    <n v="900"/>
    <n v="0"/>
    <n v="0"/>
    <n v="0"/>
    <s v=""/>
    <n v="0"/>
    <d v="2027-04-22T00:00:00"/>
    <n v="900"/>
  </r>
  <r>
    <s v="466255"/>
    <s v="6005"/>
    <s v="1000"/>
    <s v="SA FR HID MONANGE ANTISSINAIS HIAL 400ML"/>
    <x v="821"/>
    <s v="UN"/>
    <n v="0"/>
    <n v="0"/>
    <n v="500"/>
    <n v="0"/>
    <n v="0"/>
    <n v="0"/>
    <s v=""/>
    <n v="0"/>
    <d v="2027-10-29T00:00:00"/>
    <n v="500"/>
  </r>
  <r>
    <s v="466255"/>
    <s v="6005"/>
    <s v="1000"/>
    <s v="SA FR HID MONANGE ANTISSINAIS HIAL 400ML"/>
    <x v="822"/>
    <s v="UN"/>
    <n v="0"/>
    <n v="0"/>
    <n v="4580"/>
    <n v="0"/>
    <n v="0"/>
    <n v="0"/>
    <s v=""/>
    <n v="0"/>
    <d v="2027-11-01T00:00:00"/>
    <n v="4580"/>
  </r>
  <r>
    <s v="466256"/>
    <s v="6005"/>
    <s v="1000"/>
    <s v="SA FR HID MONANGE ANTISSINAIS HIAL 200ML"/>
    <x v="823"/>
    <s v="UN"/>
    <n v="0"/>
    <n v="0"/>
    <n v="0"/>
    <n v="0"/>
    <n v="2700"/>
    <n v="0"/>
    <s v=""/>
    <n v="0"/>
    <d v="2027-07-16T00:00:00"/>
    <n v="0"/>
  </r>
  <r>
    <s v="466257"/>
    <s v="6005"/>
    <s v="1000"/>
    <s v="SA TPA HID MONANGE ANTISSINAIS HIALU"/>
    <x v="824"/>
    <s v="UN"/>
    <n v="0"/>
    <n v="0"/>
    <n v="12600"/>
    <n v="0"/>
    <n v="0"/>
    <n v="0"/>
    <s v=""/>
    <n v="0"/>
    <d v="2028-05-15T00:00:00"/>
    <n v="12600"/>
  </r>
  <r>
    <s v="466270"/>
    <s v="6005"/>
    <s v="1000"/>
    <s v="SA HB BOTT EDP 200ML V1"/>
    <x v="825"/>
    <s v="UN"/>
    <n v="2"/>
    <n v="0"/>
    <n v="0"/>
    <n v="0"/>
    <n v="0"/>
    <n v="0"/>
    <s v="99350174854"/>
    <n v="0"/>
    <d v="2028-10-09T00:00:00"/>
    <n v="2"/>
  </r>
  <r>
    <s v="466270"/>
    <s v="6005"/>
    <s v="1000"/>
    <s v="SA HB BOTT EDP 200ML V1"/>
    <x v="826"/>
    <s v="UN"/>
    <n v="2"/>
    <n v="0"/>
    <n v="0"/>
    <n v="0"/>
    <n v="0"/>
    <n v="0"/>
    <s v="99350174854"/>
    <n v="0"/>
    <d v="2028-01-22T00:00:00"/>
    <n v="2"/>
  </r>
  <r>
    <s v="466278"/>
    <s v="6005"/>
    <s v="1000"/>
    <s v="SA HB BOTT PARFUM 100ML"/>
    <x v="827"/>
    <s v="UN"/>
    <n v="1"/>
    <n v="0"/>
    <n v="0"/>
    <n v="0"/>
    <n v="0"/>
    <n v="0"/>
    <s v="99350174857"/>
    <n v="0"/>
    <d v="2029-03-05T00:00:00"/>
    <n v="1"/>
  </r>
  <r>
    <s v="466279"/>
    <s v="6005"/>
    <s v="1000"/>
    <s v="SA HB BOTT PARFUM 200ML"/>
    <x v="828"/>
    <s v="UN"/>
    <n v="0"/>
    <n v="0"/>
    <n v="540"/>
    <n v="0"/>
    <n v="0"/>
    <n v="0"/>
    <s v="99350174858"/>
    <n v="0"/>
    <d v="2030-03-17T00:00:00"/>
    <n v="540"/>
  </r>
  <r>
    <s v="466332"/>
    <s v="6005"/>
    <s v="2005"/>
    <s v="SA MONANGE HIDRATA CD T"/>
    <x v="829"/>
    <s v="KG"/>
    <n v="9500"/>
    <n v="0"/>
    <n v="0"/>
    <n v="0"/>
    <n v="0"/>
    <n v="0"/>
    <s v=""/>
    <n v="0"/>
    <d v="2026-06-26T00:00:00"/>
    <n v="9500"/>
  </r>
  <r>
    <s v="466332"/>
    <s v="6005"/>
    <s v="2005"/>
    <s v="SA MONANGE HIDRATA CD T"/>
    <x v="830"/>
    <s v="KG"/>
    <n v="9500"/>
    <n v="0"/>
    <n v="0"/>
    <n v="0"/>
    <n v="0"/>
    <n v="0"/>
    <s v=""/>
    <n v="0"/>
    <d v="2026-06-26T00:00:00"/>
    <n v="9500"/>
  </r>
  <r>
    <s v="466334"/>
    <s v="6005"/>
    <s v="2005"/>
    <s v="SA MONANGE LISOS CD T"/>
    <x v="831"/>
    <s v="KG"/>
    <n v="6270.7619999999997"/>
    <n v="0"/>
    <n v="0"/>
    <n v="0"/>
    <n v="0"/>
    <n v="0"/>
    <s v=""/>
    <n v="0"/>
    <d v="2026-06-23T00:00:00"/>
    <n v="6270.7619999999997"/>
  </r>
  <r>
    <s v="466334"/>
    <s v="6005"/>
    <s v="2005"/>
    <s v="SA MONANGE LISOS CD T"/>
    <x v="832"/>
    <s v="KG"/>
    <n v="9500"/>
    <n v="0"/>
    <n v="0"/>
    <n v="0"/>
    <n v="0"/>
    <n v="0"/>
    <s v=""/>
    <n v="0"/>
    <d v="2026-06-24T00:00:00"/>
    <n v="9500"/>
  </r>
  <r>
    <s v="466334"/>
    <s v="6005"/>
    <s v="2005"/>
    <s v="SA MONANGE LISOS CD T"/>
    <x v="833"/>
    <s v="KG"/>
    <n v="9500"/>
    <n v="0"/>
    <n v="0"/>
    <n v="0"/>
    <n v="0"/>
    <n v="0"/>
    <s v=""/>
    <n v="0"/>
    <d v="2026-06-24T00:00:00"/>
    <n v="9500"/>
  </r>
  <r>
    <s v="466370"/>
    <s v="6005"/>
    <s v="1000"/>
    <s v="SA CHLOE L'EAU DE PARFUM LUMINEUSE 30ML"/>
    <x v="834"/>
    <s v="UN"/>
    <n v="82"/>
    <n v="0"/>
    <n v="0"/>
    <n v="0"/>
    <n v="0"/>
    <n v="0"/>
    <s v="99350181555"/>
    <n v="0"/>
    <d v="2029-11-04T00:00:00"/>
    <n v="82"/>
  </r>
  <r>
    <s v="466392"/>
    <s v="6005"/>
    <s v="1000"/>
    <s v="SA GUCCI GUILTY PH EDP PARFUM 5ML AG"/>
    <x v="835"/>
    <s v="UN"/>
    <n v="14"/>
    <n v="0"/>
    <n v="0"/>
    <n v="0"/>
    <n v="0"/>
    <n v="0"/>
    <s v="99350103846"/>
    <n v="0"/>
    <d v="2029-02-07T00:00:00"/>
    <n v="14"/>
  </r>
  <r>
    <s v="466402"/>
    <s v="6005"/>
    <s v="1000"/>
    <s v="SA GUCCI BAMBOO EDP 75ML TST V2"/>
    <x v="836"/>
    <s v="UN"/>
    <n v="60"/>
    <n v="0"/>
    <n v="0"/>
    <n v="0"/>
    <n v="0"/>
    <n v="0"/>
    <s v="99350150670"/>
    <n v="0"/>
    <d v="2029-11-20T00:00:00"/>
    <n v="60"/>
  </r>
  <r>
    <s v="466413"/>
    <s v="6005"/>
    <s v="1000"/>
    <s v="SA GUCCI GUILTY PF ELIXIR 60ML TST"/>
    <x v="837"/>
    <s v="UN"/>
    <n v="0"/>
    <n v="0"/>
    <n v="24"/>
    <n v="0"/>
    <n v="0"/>
    <n v="0"/>
    <s v="99350171416"/>
    <n v="0"/>
    <d v="2030-02-26T00:00:00"/>
    <n v="24"/>
  </r>
  <r>
    <s v="466487"/>
    <s v="6005"/>
    <s v="2005"/>
    <s v="SA RISQUE ESM CREM REBU NF"/>
    <x v="838"/>
    <s v="KG"/>
    <n v="400"/>
    <n v="0"/>
    <n v="0"/>
    <n v="0"/>
    <n v="0"/>
    <n v="0"/>
    <s v=""/>
    <n v="0"/>
    <d v="2026-09-11T00:00:00"/>
    <n v="400"/>
  </r>
  <r>
    <s v="466488"/>
    <s v="6005"/>
    <s v="1000"/>
    <s v="SA FR MONAN SH COND HIDRATA INT 325ML"/>
    <x v="839"/>
    <s v="UN"/>
    <n v="52800"/>
    <n v="0"/>
    <n v="0"/>
    <n v="0"/>
    <n v="0"/>
    <n v="0"/>
    <s v=""/>
    <n v="0"/>
    <d v="2031-05-16T00:00:00"/>
    <n v="52800"/>
  </r>
  <r>
    <s v="466488"/>
    <s v="6005"/>
    <s v="1000"/>
    <s v="SA FR MONAN SH COND HIDRATA INT 325ML"/>
    <x v="840"/>
    <s v="UN"/>
    <n v="81000"/>
    <n v="0"/>
    <n v="0"/>
    <n v="0"/>
    <n v="0"/>
    <n v="0"/>
    <s v=""/>
    <n v="0"/>
    <d v="2031-05-19T00:00:00"/>
    <n v="81000"/>
  </r>
  <r>
    <s v="466488"/>
    <s v="6005"/>
    <s v="1000"/>
    <s v="SA FR MONAN SH COND HIDRATA INT 325ML"/>
    <x v="841"/>
    <s v="UN"/>
    <n v="46800"/>
    <n v="0"/>
    <n v="0"/>
    <n v="0"/>
    <n v="0"/>
    <n v="0"/>
    <s v=""/>
    <n v="0"/>
    <d v="2031-05-20T00:00:00"/>
    <n v="46800"/>
  </r>
  <r>
    <s v="466488"/>
    <s v="6005"/>
    <s v="1000"/>
    <s v="SA FR MONAN SH COND HIDRATA INT 325ML"/>
    <x v="842"/>
    <s v="UN"/>
    <n v="46800"/>
    <n v="0"/>
    <n v="0"/>
    <n v="0"/>
    <n v="0"/>
    <n v="0"/>
    <s v=""/>
    <n v="0"/>
    <d v="2031-06-03T00:00:00"/>
    <n v="46800"/>
  </r>
  <r>
    <s v="466488"/>
    <s v="6005"/>
    <s v="1000"/>
    <s v="SA FR MONAN SH COND HIDRATA INT 325ML"/>
    <x v="843"/>
    <s v="UN"/>
    <n v="79200"/>
    <n v="0"/>
    <n v="0"/>
    <n v="0"/>
    <n v="0"/>
    <n v="0"/>
    <s v=""/>
    <n v="0"/>
    <d v="2031-06-04T00:00:00"/>
    <n v="79200"/>
  </r>
  <r>
    <s v="466488"/>
    <s v="6005"/>
    <s v="1000"/>
    <s v="SA FR MONAN SH COND HIDRATA INT 325ML"/>
    <x v="844"/>
    <s v="UN"/>
    <n v="76680"/>
    <n v="0"/>
    <n v="0"/>
    <n v="0"/>
    <n v="0"/>
    <n v="0"/>
    <s v=""/>
    <n v="0"/>
    <d v="2031-06-05T00:00:00"/>
    <n v="76680"/>
  </r>
  <r>
    <s v="466489"/>
    <s v="6005"/>
    <s v="1000"/>
    <s v="SA FR MONANGE SH COND LISOS BRIL 325ML"/>
    <x v="845"/>
    <s v="UN"/>
    <n v="23400"/>
    <n v="0"/>
    <n v="0"/>
    <n v="0"/>
    <n v="0"/>
    <n v="0"/>
    <s v=""/>
    <n v="0"/>
    <d v="2031-05-23T00:00:00"/>
    <n v="23400"/>
  </r>
  <r>
    <s v="466489"/>
    <s v="6005"/>
    <s v="1000"/>
    <s v="SA FR MONANGE SH COND LISOS BRIL 325ML"/>
    <x v="846"/>
    <s v="UN"/>
    <n v="16920"/>
    <n v="0"/>
    <n v="0"/>
    <n v="0"/>
    <n v="0"/>
    <n v="0"/>
    <s v=""/>
    <n v="0"/>
    <d v="2031-05-23T00:00:00"/>
    <n v="16920"/>
  </r>
  <r>
    <s v="466489"/>
    <s v="6005"/>
    <s v="1000"/>
    <s v="SA FR MONANGE SH COND LISOS BRIL 325ML"/>
    <x v="847"/>
    <s v="UN"/>
    <n v="86400"/>
    <n v="0"/>
    <n v="0"/>
    <n v="0"/>
    <n v="0"/>
    <n v="0"/>
    <s v=""/>
    <n v="0"/>
    <d v="2031-05-25T00:00:00"/>
    <n v="86400"/>
  </r>
  <r>
    <s v="466489"/>
    <s v="6005"/>
    <s v="1000"/>
    <s v="SA FR MONANGE SH COND LISOS BRIL 325ML"/>
    <x v="848"/>
    <s v="UN"/>
    <n v="30600"/>
    <n v="0"/>
    <n v="0"/>
    <n v="0"/>
    <n v="0"/>
    <n v="0"/>
    <s v=""/>
    <n v="0"/>
    <d v="2031-06-11T00:00:00"/>
    <n v="30600"/>
  </r>
  <r>
    <s v="466489"/>
    <s v="6005"/>
    <s v="2005"/>
    <s v="SA FR MONANGE SH COND LISOS BRIL 325ML"/>
    <x v="846"/>
    <s v="UN"/>
    <n v="900"/>
    <n v="0"/>
    <n v="0"/>
    <n v="0"/>
    <n v="0"/>
    <n v="0"/>
    <s v=""/>
    <n v="0"/>
    <d v="2031-05-23T00:00:00"/>
    <n v="900"/>
  </r>
  <r>
    <s v="466490"/>
    <s v="6005"/>
    <s v="1000"/>
    <s v="SA FR MONANGE SH COND CACHOS DEF 325ML"/>
    <x v="849"/>
    <s v="UN"/>
    <n v="22556"/>
    <n v="0"/>
    <n v="0"/>
    <n v="0"/>
    <n v="0"/>
    <n v="0"/>
    <s v=""/>
    <n v="0"/>
    <d v="2031-05-11T00:00:00"/>
    <n v="22556"/>
  </r>
  <r>
    <s v="466490"/>
    <s v="6005"/>
    <s v="1000"/>
    <s v="SA FR MONANGE SH COND CACHOS DEF 325ML"/>
    <x v="850"/>
    <s v="UN"/>
    <n v="81000"/>
    <n v="0"/>
    <n v="0"/>
    <n v="0"/>
    <n v="0"/>
    <n v="0"/>
    <s v=""/>
    <n v="0"/>
    <d v="2031-05-13T00:00:00"/>
    <n v="81000"/>
  </r>
  <r>
    <s v="466490"/>
    <s v="6005"/>
    <s v="1000"/>
    <s v="SA FR MONANGE SH COND CACHOS DEF 325ML"/>
    <x v="851"/>
    <s v="UN"/>
    <n v="81000"/>
    <n v="0"/>
    <n v="0"/>
    <n v="0"/>
    <n v="0"/>
    <n v="0"/>
    <s v=""/>
    <n v="0"/>
    <d v="2031-05-30T00:00:00"/>
    <n v="81000"/>
  </r>
  <r>
    <s v="466490"/>
    <s v="6005"/>
    <s v="1000"/>
    <s v="SA FR MONANGE SH COND CACHOS DEF 325ML"/>
    <x v="852"/>
    <s v="UN"/>
    <n v="81000"/>
    <n v="0"/>
    <n v="0"/>
    <n v="0"/>
    <n v="0"/>
    <n v="0"/>
    <s v=""/>
    <n v="0"/>
    <d v="2031-06-02T00:00:00"/>
    <n v="81000"/>
  </r>
  <r>
    <s v="466491"/>
    <s v="6005"/>
    <s v="1000"/>
    <s v="SA FR MONANGE SH COND POS QUIMICA 325ML"/>
    <x v="853"/>
    <s v="UN"/>
    <n v="19800"/>
    <n v="0"/>
    <n v="0"/>
    <n v="0"/>
    <n v="0"/>
    <n v="0"/>
    <s v=""/>
    <n v="0"/>
    <d v="2031-05-09T00:00:00"/>
    <n v="19800"/>
  </r>
  <r>
    <s v="466491"/>
    <s v="6005"/>
    <s v="1000"/>
    <s v="SA FR MONANGE SH COND POS QUIMICA 325ML"/>
    <x v="854"/>
    <s v="UN"/>
    <n v="77400"/>
    <n v="0"/>
    <n v="0"/>
    <n v="0"/>
    <n v="0"/>
    <n v="0"/>
    <s v=""/>
    <n v="0"/>
    <d v="2031-05-27T00:00:00"/>
    <n v="77400"/>
  </r>
  <r>
    <s v="466491"/>
    <s v="6005"/>
    <s v="1000"/>
    <s v="SA FR MONANGE SH COND POS QUIMICA 325ML"/>
    <x v="855"/>
    <s v="UN"/>
    <n v="81000"/>
    <n v="0"/>
    <n v="0"/>
    <n v="0"/>
    <n v="0"/>
    <n v="0"/>
    <s v=""/>
    <n v="0"/>
    <d v="2031-05-29T00:00:00"/>
    <n v="81000"/>
  </r>
  <r>
    <s v="466491"/>
    <s v="6005"/>
    <s v="2005"/>
    <s v="SA FR MONANGE SH COND POS QUIMICA 325ML"/>
    <x v="856"/>
    <s v="UN"/>
    <n v="1800"/>
    <n v="0"/>
    <n v="0"/>
    <n v="0"/>
    <n v="0"/>
    <n v="0"/>
    <s v=""/>
    <n v="0"/>
    <d v="2031-05-08T00:00:00"/>
    <n v="1800"/>
  </r>
  <r>
    <s v="466491"/>
    <s v="6005"/>
    <s v="2005"/>
    <s v="SA FR MONANGE SH COND POS QUIMICA 325ML"/>
    <x v="853"/>
    <s v="UN"/>
    <n v="25485"/>
    <n v="0"/>
    <n v="0"/>
    <n v="0"/>
    <n v="0"/>
    <n v="0"/>
    <s v=""/>
    <n v="0"/>
    <d v="2031-05-09T00:00:00"/>
    <n v="25485"/>
  </r>
  <r>
    <s v="466492"/>
    <s v="6005"/>
    <s v="1000"/>
    <s v="SA FR MONANGE SH COND RESTA COMP 325ML"/>
    <x v="857"/>
    <s v="UN"/>
    <n v="1800"/>
    <n v="0"/>
    <n v="0"/>
    <n v="0"/>
    <n v="0"/>
    <n v="0"/>
    <s v=""/>
    <n v="0"/>
    <d v="2031-04-06T00:00:00"/>
    <n v="1800"/>
  </r>
  <r>
    <s v="466492"/>
    <s v="6005"/>
    <s v="1000"/>
    <s v="SA FR MONANGE SH COND RESTA COMP 325ML"/>
    <x v="858"/>
    <s v="UN"/>
    <n v="13320"/>
    <n v="0"/>
    <n v="0"/>
    <n v="0"/>
    <n v="0"/>
    <n v="0"/>
    <s v=""/>
    <n v="0"/>
    <d v="2031-05-01T00:00:00"/>
    <n v="13320"/>
  </r>
  <r>
    <s v="466492"/>
    <s v="6005"/>
    <s v="1000"/>
    <s v="SA FR MONANGE SH COND RESTA COMP 325ML"/>
    <x v="859"/>
    <s v="UN"/>
    <n v="9754"/>
    <n v="0"/>
    <n v="0"/>
    <n v="0"/>
    <n v="0"/>
    <n v="0"/>
    <s v=""/>
    <n v="0"/>
    <d v="2031-05-04T00:00:00"/>
    <n v="9754"/>
  </r>
  <r>
    <s v="466492"/>
    <s v="6005"/>
    <s v="1000"/>
    <s v="SA FR MONANGE SH COND RESTA COMP 325ML"/>
    <x v="860"/>
    <s v="UN"/>
    <n v="81000"/>
    <n v="0"/>
    <n v="0"/>
    <n v="0"/>
    <n v="0"/>
    <n v="0"/>
    <s v=""/>
    <n v="0"/>
    <d v="2031-06-08T00:00:00"/>
    <n v="81000"/>
  </r>
  <r>
    <s v="466492"/>
    <s v="6005"/>
    <s v="1000"/>
    <s v="SA FR MONANGE SH COND RESTA COMP 325ML"/>
    <x v="861"/>
    <s v="UN"/>
    <n v="81000"/>
    <n v="0"/>
    <n v="0"/>
    <n v="0"/>
    <n v="0"/>
    <n v="0"/>
    <s v=""/>
    <n v="0"/>
    <d v="2031-06-09T00:00:00"/>
    <n v="81000"/>
  </r>
  <r>
    <s v="466492"/>
    <s v="6005"/>
    <s v="1000"/>
    <s v="SA FR MONANGE SH COND RESTA COMP 325ML"/>
    <x v="862"/>
    <s v="UN"/>
    <n v="81782"/>
    <n v="0"/>
    <n v="0"/>
    <n v="0"/>
    <n v="0"/>
    <n v="0"/>
    <s v=""/>
    <n v="0"/>
    <d v="2031-06-10T00:00:00"/>
    <n v="81782"/>
  </r>
  <r>
    <s v="466492"/>
    <s v="6005"/>
    <s v="2005"/>
    <s v="SA FR MONANGE SH COND RESTA COMP 325ML"/>
    <x v="859"/>
    <s v="UN"/>
    <n v="1511"/>
    <n v="0"/>
    <n v="0"/>
    <n v="0"/>
    <n v="0"/>
    <n v="0"/>
    <s v=""/>
    <n v="0"/>
    <d v="2031-05-04T00:00:00"/>
    <n v="1511"/>
  </r>
  <r>
    <s v="466493"/>
    <s v="6005"/>
    <s v="1000"/>
    <s v="SA FR MONANGE SH COND BOOST CRESC 325ML"/>
    <x v="863"/>
    <s v="UN"/>
    <n v="0"/>
    <n v="0"/>
    <n v="0"/>
    <n v="0"/>
    <n v="36600"/>
    <n v="0"/>
    <s v=""/>
    <n v="0"/>
    <d v="2031-05-13T00:00:00"/>
    <n v="0"/>
  </r>
  <r>
    <s v="466493"/>
    <s v="6005"/>
    <s v="1000"/>
    <s v="SA FR MONANGE SH COND BOOST CRESC 325ML"/>
    <x v="864"/>
    <s v="UN"/>
    <n v="81000"/>
    <n v="0"/>
    <n v="0"/>
    <n v="0"/>
    <n v="0"/>
    <n v="0"/>
    <s v=""/>
    <n v="0"/>
    <d v="2031-05-15T00:00:00"/>
    <n v="81000"/>
  </r>
  <r>
    <s v="466493"/>
    <s v="6005"/>
    <s v="1000"/>
    <s v="SA FR MONANGE SH COND BOOST CRESC 325ML"/>
    <x v="865"/>
    <s v="UN"/>
    <n v="55800"/>
    <n v="0"/>
    <n v="0"/>
    <n v="0"/>
    <n v="0"/>
    <n v="0"/>
    <s v=""/>
    <n v="0"/>
    <d v="2031-05-16T00:00:00"/>
    <n v="55800"/>
  </r>
  <r>
    <s v="466493"/>
    <s v="6005"/>
    <s v="1000"/>
    <s v="SA FR MONANGE SH COND BOOST CRESC 325ML"/>
    <x v="866"/>
    <s v="UN"/>
    <n v="81000"/>
    <n v="0"/>
    <n v="0"/>
    <n v="0"/>
    <n v="0"/>
    <n v="0"/>
    <s v=""/>
    <n v="0"/>
    <d v="2031-05-20T00:00:00"/>
    <n v="81000"/>
  </r>
  <r>
    <s v="466493"/>
    <s v="6005"/>
    <s v="1000"/>
    <s v="SA FR MONANGE SH COND BOOST CRESC 325ML"/>
    <x v="867"/>
    <s v="UN"/>
    <n v="23400"/>
    <n v="0"/>
    <n v="0"/>
    <n v="0"/>
    <n v="0"/>
    <n v="0"/>
    <s v=""/>
    <n v="0"/>
    <d v="2031-05-21T00:00:00"/>
    <n v="23400"/>
  </r>
  <r>
    <s v="466493"/>
    <s v="6005"/>
    <s v="1000"/>
    <s v="SA FR MONANGE SH COND BOOST CRESC 325ML"/>
    <x v="868"/>
    <s v="UN"/>
    <n v="41400"/>
    <n v="0"/>
    <n v="0"/>
    <n v="0"/>
    <n v="0"/>
    <n v="0"/>
    <s v=""/>
    <n v="0"/>
    <d v="2031-05-22T00:00:00"/>
    <n v="41400"/>
  </r>
  <r>
    <s v="466493"/>
    <s v="6005"/>
    <s v="1000"/>
    <s v="SA FR MONANGE SH COND BOOST CRESC 325ML"/>
    <x v="869"/>
    <s v="UN"/>
    <n v="81000"/>
    <n v="0"/>
    <n v="0"/>
    <n v="0"/>
    <n v="0"/>
    <n v="0"/>
    <s v=""/>
    <n v="0"/>
    <d v="2031-05-25T00:00:00"/>
    <n v="81000"/>
  </r>
  <r>
    <s v="466493"/>
    <s v="6005"/>
    <s v="1000"/>
    <s v="SA FR MONANGE SH COND BOOST CRESC 325ML"/>
    <x v="870"/>
    <s v="UN"/>
    <n v="81840"/>
    <n v="0"/>
    <n v="0"/>
    <n v="0"/>
    <n v="0"/>
    <n v="0"/>
    <s v=""/>
    <n v="0"/>
    <d v="2031-05-26T00:00:00"/>
    <n v="81840"/>
  </r>
  <r>
    <s v="466494"/>
    <s v="6005"/>
    <s v="1000"/>
    <s v="SA FR MONANGE SH COND DETOXTERAPIA 325ML"/>
    <x v="871"/>
    <s v="UN"/>
    <n v="5400"/>
    <n v="0"/>
    <n v="0"/>
    <n v="0"/>
    <n v="0"/>
    <n v="0"/>
    <s v=""/>
    <n v="0"/>
    <d v="2031-04-28T00:00:00"/>
    <n v="5400"/>
  </r>
  <r>
    <s v="466494"/>
    <s v="6005"/>
    <s v="1000"/>
    <s v="SA FR MONANGE SH COND DETOXTERAPIA 325ML"/>
    <x v="872"/>
    <s v="UN"/>
    <n v="39245"/>
    <n v="0"/>
    <n v="0"/>
    <n v="0"/>
    <n v="0"/>
    <n v="0"/>
    <s v=""/>
    <n v="0"/>
    <d v="2031-04-29T00:00:00"/>
    <n v="39245"/>
  </r>
  <r>
    <s v="466494"/>
    <s v="6005"/>
    <s v="1000"/>
    <s v="SA FR MONANGE SH COND DETOXTERAPIA 325ML"/>
    <x v="873"/>
    <s v="UN"/>
    <n v="81000"/>
    <n v="0"/>
    <n v="0"/>
    <n v="0"/>
    <n v="0"/>
    <n v="0"/>
    <s v=""/>
    <n v="0"/>
    <d v="2031-05-27T00:00:00"/>
    <n v="81000"/>
  </r>
  <r>
    <s v="466494"/>
    <s v="6005"/>
    <s v="1000"/>
    <s v="SA FR MONANGE SH COND DETOXTERAPIA 325ML"/>
    <x v="874"/>
    <s v="UN"/>
    <n v="81000"/>
    <n v="0"/>
    <n v="0"/>
    <n v="0"/>
    <n v="0"/>
    <n v="0"/>
    <s v=""/>
    <n v="0"/>
    <d v="2031-05-28T00:00:00"/>
    <n v="81000"/>
  </r>
  <r>
    <s v="466494"/>
    <s v="6005"/>
    <s v="1000"/>
    <s v="SA FR MONANGE SH COND DETOXTERAPIA 325ML"/>
    <x v="875"/>
    <s v="UN"/>
    <n v="81000"/>
    <n v="0"/>
    <n v="0"/>
    <n v="0"/>
    <n v="0"/>
    <n v="0"/>
    <s v=""/>
    <n v="0"/>
    <d v="2031-05-29T00:00:00"/>
    <n v="81000"/>
  </r>
  <r>
    <s v="466494"/>
    <s v="6005"/>
    <s v="1000"/>
    <s v="SA FR MONANGE SH COND DETOXTERAPIA 325ML"/>
    <x v="876"/>
    <s v="UN"/>
    <n v="75000"/>
    <n v="0"/>
    <n v="0"/>
    <n v="0"/>
    <n v="0"/>
    <n v="0"/>
    <s v=""/>
    <n v="0"/>
    <d v="2031-05-29T00:00:00"/>
    <n v="75000"/>
  </r>
  <r>
    <s v="466495"/>
    <s v="6005"/>
    <s v="1000"/>
    <s v="SA TPA MONANGE SH COND T"/>
    <x v="877"/>
    <s v="UN"/>
    <n v="75600"/>
    <n v="0"/>
    <n v="0"/>
    <n v="0"/>
    <n v="0"/>
    <n v="0"/>
    <s v=""/>
    <n v="0"/>
    <d v="2031-05-28T00:00:00"/>
    <n v="75600"/>
  </r>
  <r>
    <s v="466495"/>
    <s v="6005"/>
    <s v="1000"/>
    <s v="SA TPA MONANGE SH COND T"/>
    <x v="878"/>
    <s v="UN"/>
    <n v="138600"/>
    <n v="0"/>
    <n v="0"/>
    <n v="0"/>
    <n v="0"/>
    <n v="0"/>
    <s v=""/>
    <n v="0"/>
    <d v="2031-05-29T00:00:00"/>
    <n v="138600"/>
  </r>
  <r>
    <s v="466495"/>
    <s v="6005"/>
    <s v="1000"/>
    <s v="SA TPA MONANGE SH COND T"/>
    <x v="879"/>
    <s v="UN"/>
    <n v="138600"/>
    <n v="0"/>
    <n v="0"/>
    <n v="0"/>
    <n v="0"/>
    <n v="0"/>
    <s v=""/>
    <n v="0"/>
    <d v="2031-06-02T00:00:00"/>
    <n v="138600"/>
  </r>
  <r>
    <s v="466495"/>
    <s v="6005"/>
    <s v="1000"/>
    <s v="SA TPA MONANGE SH COND T"/>
    <x v="880"/>
    <s v="UN"/>
    <n v="63000"/>
    <n v="0"/>
    <n v="0"/>
    <n v="0"/>
    <n v="0"/>
    <n v="0"/>
    <s v=""/>
    <n v="0"/>
    <d v="2031-06-03T00:00:00"/>
    <n v="63000"/>
  </r>
  <r>
    <s v="466495"/>
    <s v="6005"/>
    <s v="1000"/>
    <s v="SA TPA MONANGE SH COND T"/>
    <x v="881"/>
    <s v="UN"/>
    <n v="138600"/>
    <n v="0"/>
    <n v="0"/>
    <n v="0"/>
    <n v="0"/>
    <n v="0"/>
    <s v=""/>
    <n v="0"/>
    <d v="2031-06-03T00:00:00"/>
    <n v="138600"/>
  </r>
  <r>
    <s v="466495"/>
    <s v="6005"/>
    <s v="1000"/>
    <s v="SA TPA MONANGE SH COND T"/>
    <x v="882"/>
    <s v="UN"/>
    <n v="126000"/>
    <n v="0"/>
    <n v="0"/>
    <n v="0"/>
    <n v="0"/>
    <n v="0"/>
    <s v=""/>
    <n v="0"/>
    <d v="2031-06-04T00:00:00"/>
    <n v="126000"/>
  </r>
  <r>
    <s v="466495"/>
    <s v="6005"/>
    <s v="1000"/>
    <s v="SA TPA MONANGE SH COND T"/>
    <x v="883"/>
    <s v="UN"/>
    <n v="138600"/>
    <n v="0"/>
    <n v="0"/>
    <n v="0"/>
    <n v="0"/>
    <n v="0"/>
    <s v=""/>
    <n v="0"/>
    <d v="2031-06-05T00:00:00"/>
    <n v="138600"/>
  </r>
  <r>
    <s v="466495"/>
    <s v="6005"/>
    <s v="1000"/>
    <s v="SA TPA MONANGE SH COND T"/>
    <x v="884"/>
    <s v="UN"/>
    <n v="138600"/>
    <n v="0"/>
    <n v="0"/>
    <n v="0"/>
    <n v="0"/>
    <n v="0"/>
    <s v=""/>
    <n v="0"/>
    <d v="2031-06-08T00:00:00"/>
    <n v="138600"/>
  </r>
  <r>
    <s v="466495"/>
    <s v="6005"/>
    <s v="1000"/>
    <s v="SA TPA MONANGE SH COND T"/>
    <x v="885"/>
    <s v="UN"/>
    <n v="138600"/>
    <n v="0"/>
    <n v="0"/>
    <n v="0"/>
    <n v="0"/>
    <n v="0"/>
    <s v=""/>
    <n v="0"/>
    <d v="2031-06-09T00:00:00"/>
    <n v="138600"/>
  </r>
  <r>
    <s v="466495"/>
    <s v="6005"/>
    <s v="1000"/>
    <s v="SA TPA MONANGE SH COND T"/>
    <x v="886"/>
    <s v="UN"/>
    <n v="138600"/>
    <n v="0"/>
    <n v="0"/>
    <n v="0"/>
    <n v="0"/>
    <n v="0"/>
    <s v=""/>
    <n v="0"/>
    <d v="2031-06-11T00:00:00"/>
    <n v="138600"/>
  </r>
  <r>
    <s v="466495"/>
    <s v="6005"/>
    <s v="1000"/>
    <s v="SA TPA MONANGE SH COND T"/>
    <x v="887"/>
    <s v="UN"/>
    <n v="37800"/>
    <n v="0"/>
    <n v="0"/>
    <n v="0"/>
    <n v="0"/>
    <n v="0"/>
    <s v=""/>
    <n v="0"/>
    <d v="2031-06-12T00:00:00"/>
    <n v="37800"/>
  </r>
  <r>
    <s v="466495"/>
    <s v="6005"/>
    <s v="2005"/>
    <s v="SA TPA MONANGE SH COND T"/>
    <x v="888"/>
    <s v="UN"/>
    <n v="8591.5640000000003"/>
    <n v="0"/>
    <n v="0"/>
    <n v="0"/>
    <n v="0"/>
    <n v="0"/>
    <s v=""/>
    <n v="0"/>
    <d v="2031-05-27T00:00:00"/>
    <n v="8591.5640000000003"/>
  </r>
  <r>
    <s v="466495"/>
    <s v="6005"/>
    <s v="2005"/>
    <s v="SA TPA MONANGE SH COND T"/>
    <x v="877"/>
    <s v="UN"/>
    <n v="25200"/>
    <n v="0"/>
    <n v="0"/>
    <n v="0"/>
    <n v="0"/>
    <n v="0"/>
    <s v=""/>
    <n v="0"/>
    <d v="2031-05-28T00:00:00"/>
    <n v="25200"/>
  </r>
  <r>
    <s v="466617"/>
    <s v="6005"/>
    <s v="1000"/>
    <s v="SA CK MY EUPHORIA EDP 100ML"/>
    <x v="889"/>
    <s v="UN"/>
    <n v="0"/>
    <n v="0"/>
    <n v="0"/>
    <n v="4"/>
    <n v="0"/>
    <n v="0"/>
    <s v="99350171141"/>
    <n v="0"/>
    <d v="2027-09-15T00:00:00"/>
    <n v="0"/>
  </r>
  <r>
    <s v="466626"/>
    <s v="6005"/>
    <s v="1000"/>
    <s v="SA HB BOTT EDP 100ML V2"/>
    <x v="890"/>
    <s v="UN"/>
    <n v="990"/>
    <n v="0"/>
    <n v="0"/>
    <n v="0"/>
    <n v="0"/>
    <n v="0"/>
    <s v="99350174861"/>
    <n v="0"/>
    <d v="2030-01-21T00:00:00"/>
    <n v="990"/>
  </r>
  <r>
    <s v="466626"/>
    <s v="6005"/>
    <s v="1000"/>
    <s v="SA HB BOTT EDP 100ML V2"/>
    <x v="891"/>
    <s v="UN"/>
    <n v="0"/>
    <n v="0"/>
    <n v="990"/>
    <n v="0"/>
    <n v="0"/>
    <n v="0"/>
    <s v="99350174861"/>
    <n v="0"/>
    <d v="2030-01-21T00:00:00"/>
    <n v="990"/>
  </r>
  <r>
    <s v="466627"/>
    <s v="6005"/>
    <s v="1000"/>
    <s v="SA HB BOTT EDP 200ML V2"/>
    <x v="892"/>
    <s v="UN"/>
    <n v="0"/>
    <n v="0"/>
    <n v="96"/>
    <n v="0"/>
    <n v="0"/>
    <n v="0"/>
    <s v="99350174862"/>
    <n v="0"/>
    <d v="2029-12-18T00:00:00"/>
    <n v="96"/>
  </r>
  <r>
    <s v="466632"/>
    <s v="6005"/>
    <s v="1000"/>
    <s v="SA CHLOE L'EAU DE PARFUM LUMIN 10ML PS"/>
    <x v="893"/>
    <s v="UN"/>
    <n v="0"/>
    <n v="0"/>
    <n v="0"/>
    <n v="0"/>
    <n v="288"/>
    <n v="0"/>
    <s v="99350181560"/>
    <n v="0"/>
    <d v="2029-02-28T00:00:00"/>
    <n v="0"/>
  </r>
  <r>
    <s v="466645"/>
    <s v="6005"/>
    <s v="1000"/>
    <s v="SA DAVID BECKHAM INSTINCT EDP 50ML"/>
    <x v="894"/>
    <s v="UN"/>
    <n v="100"/>
    <n v="0"/>
    <n v="0"/>
    <n v="0"/>
    <n v="0"/>
    <n v="0"/>
    <s v="99350160410"/>
    <n v="0"/>
    <d v="2030-01-29T00:00:00"/>
    <n v="100"/>
  </r>
  <r>
    <s v="466650"/>
    <s v="6005"/>
    <s v="1000"/>
    <s v="SA DAVID BECKHAM BD INSTINCT EDP75ML TST"/>
    <x v="895"/>
    <s v="UN"/>
    <n v="1080"/>
    <n v="0"/>
    <n v="0"/>
    <n v="0"/>
    <n v="0"/>
    <n v="0"/>
    <s v="99350160417"/>
    <n v="0"/>
    <d v="2029-11-13T00:00:00"/>
    <n v="1080"/>
  </r>
  <r>
    <s v="467031"/>
    <s v="6005"/>
    <s v="1000"/>
    <s v="SA TIFF LOVE M EDT 50ML"/>
    <x v="896"/>
    <s v="UN"/>
    <n v="15"/>
    <n v="0"/>
    <n v="0"/>
    <n v="0"/>
    <n v="0"/>
    <n v="0"/>
    <s v="99350185175"/>
    <n v="0"/>
    <d v="2030-02-20T00:00:00"/>
    <n v="15"/>
  </r>
  <r>
    <s v="467060"/>
    <s v="6005"/>
    <s v="1000"/>
    <s v="SA FR MONANGE CPP HIDRATA INTENS 300ML"/>
    <x v="897"/>
    <s v="UN"/>
    <n v="60"/>
    <n v="0"/>
    <n v="0"/>
    <n v="0"/>
    <n v="0"/>
    <n v="0"/>
    <s v=""/>
    <n v="0"/>
    <d v="2031-02-25T00:00:00"/>
    <n v="60"/>
  </r>
  <r>
    <s v="467060"/>
    <s v="6005"/>
    <s v="1000"/>
    <s v="SA FR MONANGE CPP HIDRATA INTENS 300ML"/>
    <x v="898"/>
    <s v="UN"/>
    <n v="2100"/>
    <n v="0"/>
    <n v="0"/>
    <n v="0"/>
    <n v="0"/>
    <n v="0"/>
    <s v=""/>
    <n v="0"/>
    <d v="2031-02-26T00:00:00"/>
    <n v="2100"/>
  </r>
  <r>
    <s v="467060"/>
    <s v="6005"/>
    <s v="1000"/>
    <s v="SA FR MONANGE CPP HIDRATA INTENS 300ML"/>
    <x v="899"/>
    <s v="UN"/>
    <n v="28403"/>
    <n v="0"/>
    <n v="0"/>
    <n v="0"/>
    <n v="0"/>
    <n v="0"/>
    <s v=""/>
    <n v="0"/>
    <d v="2031-02-26T00:00:00"/>
    <n v="28403"/>
  </r>
  <r>
    <s v="467060"/>
    <s v="6005"/>
    <s v="1000"/>
    <s v="SA FR MONANGE CPP HIDRATA INTENS 300ML"/>
    <x v="900"/>
    <s v="UN"/>
    <n v="42000"/>
    <n v="0"/>
    <n v="0"/>
    <n v="0"/>
    <n v="0"/>
    <n v="0"/>
    <s v=""/>
    <n v="0"/>
    <d v="2031-05-06T00:00:00"/>
    <n v="42000"/>
  </r>
  <r>
    <s v="467060"/>
    <s v="6005"/>
    <s v="1000"/>
    <s v="SA FR MONANGE CPP HIDRATA INTENS 300ML"/>
    <x v="901"/>
    <s v="UN"/>
    <n v="42000"/>
    <n v="0"/>
    <n v="0"/>
    <n v="0"/>
    <n v="0"/>
    <n v="0"/>
    <s v=""/>
    <n v="0"/>
    <d v="2031-05-06T00:00:00"/>
    <n v="42000"/>
  </r>
  <r>
    <s v="467061"/>
    <s v="6005"/>
    <s v="1000"/>
    <s v="SA FR MONANGE CPP LISOS BRILHANTES 300ML"/>
    <x v="902"/>
    <s v="UN"/>
    <n v="4060"/>
    <n v="0"/>
    <n v="0"/>
    <n v="0"/>
    <n v="0"/>
    <n v="0"/>
    <s v=""/>
    <n v="0"/>
    <d v="2031-02-27T00:00:00"/>
    <n v="4060"/>
  </r>
  <r>
    <s v="467061"/>
    <s v="6005"/>
    <s v="1000"/>
    <s v="SA FR MONANGE CPP LISOS BRILHANTES 300ML"/>
    <x v="903"/>
    <s v="UN"/>
    <n v="10500"/>
    <n v="0"/>
    <n v="0"/>
    <n v="0"/>
    <n v="0"/>
    <n v="0"/>
    <s v=""/>
    <n v="0"/>
    <d v="2031-02-28T00:00:00"/>
    <n v="10500"/>
  </r>
  <r>
    <s v="467061"/>
    <s v="6005"/>
    <s v="1000"/>
    <s v="SA FR MONANGE CPP LISOS BRILHANTES 300ML"/>
    <x v="904"/>
    <s v="UN"/>
    <n v="6300"/>
    <n v="0"/>
    <n v="0"/>
    <n v="0"/>
    <n v="0"/>
    <n v="0"/>
    <s v=""/>
    <n v="0"/>
    <d v="2031-03-02T00:00:00"/>
    <n v="6300"/>
  </r>
  <r>
    <s v="467061"/>
    <s v="6005"/>
    <s v="1000"/>
    <s v="SA FR MONANGE CPP LISOS BRILHANTES 300ML"/>
    <x v="905"/>
    <s v="UN"/>
    <n v="14640"/>
    <n v="0"/>
    <n v="0"/>
    <n v="0"/>
    <n v="0"/>
    <n v="0"/>
    <s v=""/>
    <n v="0"/>
    <d v="2031-04-18T00:00:00"/>
    <n v="14640"/>
  </r>
  <r>
    <s v="467061"/>
    <s v="6005"/>
    <s v="1000"/>
    <s v="SA FR MONANGE CPP LISOS BRILHANTES 300ML"/>
    <x v="906"/>
    <s v="UN"/>
    <n v="46200"/>
    <n v="0"/>
    <n v="0"/>
    <n v="0"/>
    <n v="0"/>
    <n v="0"/>
    <s v=""/>
    <n v="0"/>
    <d v="2031-04-21T00:00:00"/>
    <n v="46200"/>
  </r>
  <r>
    <s v="467061"/>
    <s v="6005"/>
    <s v="1000"/>
    <s v="SA FR MONANGE CPP LISOS BRILHANTES 300ML"/>
    <x v="907"/>
    <s v="UN"/>
    <n v="16800"/>
    <n v="0"/>
    <n v="0"/>
    <n v="0"/>
    <n v="0"/>
    <n v="0"/>
    <s v=""/>
    <n v="0"/>
    <d v="2031-05-08T00:00:00"/>
    <n v="16800"/>
  </r>
  <r>
    <s v="467062"/>
    <s v="6005"/>
    <s v="1000"/>
    <s v="SA FR MONANGE CPP CACHOS DEFINIDOS 300ML"/>
    <x v="908"/>
    <s v="UN"/>
    <n v="2100"/>
    <n v="0"/>
    <n v="0"/>
    <n v="0"/>
    <n v="0"/>
    <n v="0"/>
    <s v=""/>
    <n v="0"/>
    <d v="2031-02-24T00:00:00"/>
    <n v="2100"/>
  </r>
  <r>
    <s v="467062"/>
    <s v="6005"/>
    <s v="1000"/>
    <s v="SA FR MONANGE CPP CACHOS DEFINIDOS 300ML"/>
    <x v="909"/>
    <s v="UN"/>
    <n v="10500"/>
    <n v="0"/>
    <n v="0"/>
    <n v="0"/>
    <n v="0"/>
    <n v="0"/>
    <s v=""/>
    <n v="0"/>
    <d v="2031-04-15T00:00:00"/>
    <n v="10500"/>
  </r>
  <r>
    <s v="467062"/>
    <s v="6005"/>
    <s v="1000"/>
    <s v="SA FR MONANGE CPP CACHOS DEFINIDOS 300ML"/>
    <x v="910"/>
    <s v="UN"/>
    <n v="30512"/>
    <n v="0"/>
    <n v="0"/>
    <n v="0"/>
    <n v="0"/>
    <n v="0"/>
    <s v=""/>
    <n v="0"/>
    <d v="2031-04-17T00:00:00"/>
    <n v="30512"/>
  </r>
  <r>
    <s v="467062"/>
    <s v="6005"/>
    <s v="1000"/>
    <s v="SA FR MONANGE CPP CACHOS DEFINIDOS 300ML"/>
    <x v="911"/>
    <s v="UN"/>
    <n v="2100"/>
    <n v="0"/>
    <n v="0"/>
    <n v="0"/>
    <n v="0"/>
    <n v="0"/>
    <s v=""/>
    <n v="0"/>
    <d v="2031-04-23T00:00:00"/>
    <n v="2100"/>
  </r>
  <r>
    <s v="467062"/>
    <s v="6005"/>
    <s v="1000"/>
    <s v="SA FR MONANGE CPP CACHOS DEFINIDOS 300ML"/>
    <x v="912"/>
    <s v="UN"/>
    <n v="42000"/>
    <n v="0"/>
    <n v="0"/>
    <n v="0"/>
    <n v="0"/>
    <n v="0"/>
    <s v=""/>
    <n v="0"/>
    <d v="2031-05-02T00:00:00"/>
    <n v="42000"/>
  </r>
  <r>
    <s v="467062"/>
    <s v="6005"/>
    <s v="1000"/>
    <s v="SA FR MONANGE CPP CACHOS DEFINIDOS 300ML"/>
    <x v="913"/>
    <s v="UN"/>
    <n v="43120"/>
    <n v="0"/>
    <n v="0"/>
    <n v="0"/>
    <n v="0"/>
    <n v="0"/>
    <s v=""/>
    <n v="0"/>
    <d v="2031-05-05T00:00:00"/>
    <n v="43120"/>
  </r>
  <r>
    <s v="467108"/>
    <s v="6005"/>
    <s v="1000"/>
    <s v="SA C&amp;B PRT SOL AERO FPS30 200ML OMK"/>
    <x v="914"/>
    <s v="UN"/>
    <n v="0"/>
    <n v="0"/>
    <n v="0"/>
    <n v="0"/>
    <n v="420"/>
    <n v="0"/>
    <s v=""/>
    <n v="0"/>
    <d v="2028-08-26T00:00:00"/>
    <n v="0"/>
  </r>
  <r>
    <s v="467110"/>
    <s v="6005"/>
    <s v="1000"/>
    <s v="SA C&amp;B PROT SOL FAC FPS30 12X50G OMK AL"/>
    <x v="915"/>
    <s v="UN"/>
    <n v="0"/>
    <n v="0"/>
    <n v="0"/>
    <n v="0"/>
    <n v="47"/>
    <n v="0"/>
    <s v=""/>
    <n v="0"/>
    <d v="2028-03-26T00:00:00"/>
    <n v="0"/>
  </r>
  <r>
    <s v="467110"/>
    <s v="6005"/>
    <s v="1000"/>
    <s v="SA C&amp;B PROT SOL FAC FPS30 12X50G OMK AL"/>
    <x v="916"/>
    <s v="UN"/>
    <n v="0"/>
    <n v="0"/>
    <n v="0"/>
    <n v="0"/>
    <n v="59"/>
    <n v="0"/>
    <s v=""/>
    <n v="0"/>
    <d v="2028-05-22T00:00:00"/>
    <n v="0"/>
  </r>
  <r>
    <s v="467111"/>
    <s v="6005"/>
    <s v="1000"/>
    <s v="SA C&amp;B PROT SOL FAC FPS50 12X50G OMK AL"/>
    <x v="917"/>
    <s v="UN"/>
    <n v="0"/>
    <n v="0"/>
    <n v="0"/>
    <n v="0"/>
    <n v="81"/>
    <n v="0"/>
    <s v=""/>
    <n v="0"/>
    <d v="2028-05-16T00:00:00"/>
    <n v="0"/>
  </r>
  <r>
    <s v="467112"/>
    <s v="6005"/>
    <s v="1000"/>
    <s v="SA C&amp;B PROT SOL FAC FPS70 12X50G OMK AL"/>
    <x v="918"/>
    <s v="UN"/>
    <n v="0"/>
    <n v="0"/>
    <n v="0"/>
    <n v="0"/>
    <n v="116"/>
    <n v="0"/>
    <s v=""/>
    <n v="0"/>
    <d v="2028-05-13T00:00:00"/>
    <n v="0"/>
  </r>
  <r>
    <s v="467172"/>
    <s v="6005"/>
    <s v="1000"/>
    <s v="SA KJ LAPIS LABIAL 629"/>
    <x v="919"/>
    <s v="UN"/>
    <n v="154"/>
    <n v="0"/>
    <n v="0"/>
    <n v="0"/>
    <n v="0"/>
    <n v="0"/>
    <s v="99350194367"/>
    <n v="0"/>
    <d v="2028-06-24T00:00:00"/>
    <n v="154"/>
  </r>
  <r>
    <s v="467175"/>
    <s v="6005"/>
    <s v="1000"/>
    <s v="SA KJ LAPIS LABIAL 357"/>
    <x v="920"/>
    <s v="UN"/>
    <n v="77"/>
    <n v="0"/>
    <n v="0"/>
    <n v="0"/>
    <n v="0"/>
    <n v="0"/>
    <s v="99350196332"/>
    <n v="0"/>
    <d v="2028-06-23T00:00:00"/>
    <n v="77"/>
  </r>
  <r>
    <s v="467278"/>
    <s v="6005"/>
    <s v="1000"/>
    <s v="SA MONANGE SAB INT NEUTRO KIT"/>
    <x v="921"/>
    <s v="UN"/>
    <n v="0"/>
    <n v="0"/>
    <n v="0"/>
    <n v="0"/>
    <n v="3744"/>
    <n v="0"/>
    <s v=""/>
    <n v="0"/>
    <d v="2028-02-13T00:00:00"/>
    <n v="0"/>
  </r>
  <r>
    <s v="467278"/>
    <s v="6005"/>
    <s v="1000"/>
    <s v="SA MONANGE SAB INT NEUTRO KIT"/>
    <x v="922"/>
    <s v="UN"/>
    <n v="0"/>
    <n v="0"/>
    <n v="0"/>
    <n v="0"/>
    <n v="358"/>
    <n v="0"/>
    <s v=""/>
    <n v="0"/>
    <d v="2028-05-31T00:00:00"/>
    <n v="0"/>
  </r>
  <r>
    <s v="467278"/>
    <s v="6005"/>
    <s v="1000"/>
    <s v="SA MONANGE SAB INT NEUTRO KIT"/>
    <x v="923"/>
    <s v="UN"/>
    <n v="0"/>
    <n v="0"/>
    <n v="0"/>
    <n v="0"/>
    <n v="58"/>
    <n v="0"/>
    <s v=""/>
    <n v="0"/>
    <d v="2028-07-08T00:00:00"/>
    <n v="0"/>
  </r>
  <r>
    <s v="467278"/>
    <s v="6005"/>
    <s v="1000"/>
    <s v="SA MONANGE SAB INT NEUTRO KIT"/>
    <x v="924"/>
    <s v="UN"/>
    <n v="0"/>
    <n v="0"/>
    <n v="0"/>
    <n v="0"/>
    <n v="168"/>
    <n v="0"/>
    <s v=""/>
    <n v="0"/>
    <d v="2028-07-08T00:00:00"/>
    <n v="0"/>
  </r>
  <r>
    <s v="467278"/>
    <s v="6005"/>
    <s v="1000"/>
    <s v="SA MONANGE SAB INT NEUTRO KIT"/>
    <x v="925"/>
    <s v="UN"/>
    <n v="0"/>
    <n v="0"/>
    <n v="0"/>
    <n v="0"/>
    <n v="156"/>
    <n v="0"/>
    <s v=""/>
    <n v="0"/>
    <d v="2028-07-08T00:00:00"/>
    <n v="0"/>
  </r>
  <r>
    <s v="467278"/>
    <s v="6005"/>
    <s v="1000"/>
    <s v="SA MONANGE SAB INT NEUTRO KIT"/>
    <x v="926"/>
    <s v="UN"/>
    <n v="0"/>
    <n v="0"/>
    <n v="0"/>
    <n v="0"/>
    <n v="115"/>
    <n v="0"/>
    <s v=""/>
    <n v="0"/>
    <d v="2028-07-30T00:00:00"/>
    <n v="0"/>
  </r>
  <r>
    <s v="467278"/>
    <s v="6005"/>
    <s v="1000"/>
    <s v="SA MONANGE SAB INT NEUTRO KIT"/>
    <x v="927"/>
    <s v="UN"/>
    <n v="0"/>
    <n v="0"/>
    <n v="0"/>
    <n v="0"/>
    <n v="732"/>
    <n v="0"/>
    <s v=""/>
    <n v="0"/>
    <d v="2028-07-31T00:00:00"/>
    <n v="0"/>
  </r>
  <r>
    <s v="467278"/>
    <s v="6005"/>
    <s v="1000"/>
    <s v="SA MONANGE SAB INT NEUTRO KIT"/>
    <x v="928"/>
    <s v="UN"/>
    <n v="0"/>
    <n v="0"/>
    <n v="0"/>
    <n v="0"/>
    <n v="48"/>
    <n v="0"/>
    <s v=""/>
    <n v="0"/>
    <d v="2028-10-24T00:00:00"/>
    <n v="0"/>
  </r>
  <r>
    <s v="467278"/>
    <s v="6005"/>
    <s v="1000"/>
    <s v="SA MONANGE SAB INT NEUTRO KIT"/>
    <x v="929"/>
    <s v="UN"/>
    <n v="5184"/>
    <n v="0"/>
    <n v="0"/>
    <n v="0"/>
    <n v="0"/>
    <n v="0"/>
    <s v=""/>
    <n v="0"/>
    <d v="2029-03-23T00:00:00"/>
    <n v="5184"/>
  </r>
  <r>
    <s v="467278"/>
    <s v="6005"/>
    <s v="1000"/>
    <s v="SA MONANGE SAB INT NEUTRO KIT"/>
    <x v="930"/>
    <s v="UN"/>
    <n v="18453"/>
    <n v="0"/>
    <n v="0"/>
    <n v="0"/>
    <n v="0"/>
    <n v="0"/>
    <s v=""/>
    <n v="0"/>
    <d v="2029-05-25T00:00:00"/>
    <n v="18453"/>
  </r>
  <r>
    <s v="467278"/>
    <s v="6005"/>
    <s v="1000"/>
    <s v="SA MONANGE SAB INT NEUTRO KIT"/>
    <x v="931"/>
    <s v="UN"/>
    <n v="5184"/>
    <n v="0"/>
    <n v="0"/>
    <n v="0"/>
    <n v="0"/>
    <n v="0"/>
    <s v=""/>
    <n v="0"/>
    <d v="2029-05-25T00:00:00"/>
    <n v="5184"/>
  </r>
  <r>
    <s v="467278"/>
    <s v="6005"/>
    <s v="2005"/>
    <s v="SA MONANGE SAB INT NEUTRO KIT"/>
    <x v="930"/>
    <s v="UN"/>
    <n v="2592"/>
    <n v="0"/>
    <n v="0"/>
    <n v="0"/>
    <n v="0"/>
    <n v="0"/>
    <s v=""/>
    <n v="0"/>
    <d v="2029-05-25T00:00:00"/>
    <n v="2592"/>
  </r>
  <r>
    <s v="467278"/>
    <s v="6005"/>
    <s v="2009"/>
    <s v="SA MONANGE SAB INT NEUTRO KIT"/>
    <x v="932"/>
    <s v="UN"/>
    <n v="919"/>
    <n v="0"/>
    <n v="0"/>
    <n v="0"/>
    <n v="0"/>
    <n v="0"/>
    <s v=""/>
    <n v="0"/>
    <d v="2029-01-29T00:00:00"/>
    <n v="919"/>
  </r>
  <r>
    <s v="467278"/>
    <s v="6005"/>
    <s v="2009"/>
    <s v="SA MONANGE SAB INT NEUTRO KIT"/>
    <x v="933"/>
    <s v="UN"/>
    <n v="580"/>
    <n v="0"/>
    <n v="0"/>
    <n v="0"/>
    <n v="0"/>
    <n v="0"/>
    <s v=""/>
    <n v="0"/>
    <d v="2029-03-14T00:00:00"/>
    <n v="580"/>
  </r>
  <r>
    <s v="467278"/>
    <s v="6005"/>
    <s v="2009"/>
    <s v="SA MONANGE SAB INT NEUTRO KIT"/>
    <x v="934"/>
    <s v="UN"/>
    <n v="24"/>
    <n v="0"/>
    <n v="0"/>
    <n v="0"/>
    <n v="0"/>
    <n v="0"/>
    <s v=""/>
    <n v="0"/>
    <d v="2029-03-17T00:00:00"/>
    <n v="24"/>
  </r>
  <r>
    <s v="467278"/>
    <s v="6005"/>
    <s v="2009"/>
    <s v="SA MONANGE SAB INT NEUTRO KIT"/>
    <x v="929"/>
    <s v="UN"/>
    <n v="13224"/>
    <n v="0"/>
    <n v="0"/>
    <n v="0"/>
    <n v="0"/>
    <n v="0"/>
    <s v=""/>
    <n v="0"/>
    <d v="2029-03-23T00:00:00"/>
    <n v="13224"/>
  </r>
  <r>
    <s v="467278"/>
    <s v="6005"/>
    <s v="2009"/>
    <s v="SA MONANGE SAB INT NEUTRO KIT"/>
    <x v="935"/>
    <s v="UN"/>
    <n v="3480"/>
    <n v="0"/>
    <n v="0"/>
    <n v="0"/>
    <n v="289"/>
    <n v="0"/>
    <s v=""/>
    <n v="0"/>
    <d v="2029-04-13T00:00:00"/>
    <n v="3480"/>
  </r>
  <r>
    <s v="467278"/>
    <s v="6005"/>
    <s v="2009"/>
    <s v="SA MONANGE SAB INT NEUTRO KIT"/>
    <x v="936"/>
    <s v="UN"/>
    <n v="576"/>
    <n v="0"/>
    <n v="0"/>
    <n v="0"/>
    <n v="0"/>
    <n v="0"/>
    <s v=""/>
    <n v="0"/>
    <d v="2029-04-14T00:00:00"/>
    <n v="576"/>
  </r>
  <r>
    <s v="467278"/>
    <s v="6005"/>
    <s v="2009"/>
    <s v="SA MONANGE SAB INT NEUTRO KIT"/>
    <x v="937"/>
    <s v="UN"/>
    <n v="18312"/>
    <n v="0"/>
    <n v="0"/>
    <n v="0"/>
    <n v="0"/>
    <n v="0"/>
    <s v=""/>
    <n v="0"/>
    <d v="2029-05-19T00:00:00"/>
    <n v="18312"/>
  </r>
  <r>
    <s v="467278"/>
    <s v="6005"/>
    <s v="2009"/>
    <s v="SA MONANGE SAB INT NEUTRO KIT"/>
    <x v="931"/>
    <s v="UN"/>
    <n v="11052"/>
    <n v="0"/>
    <n v="0"/>
    <n v="0"/>
    <n v="0"/>
    <n v="0"/>
    <s v=""/>
    <n v="0"/>
    <d v="2029-05-25T00:00:00"/>
    <n v="11052"/>
  </r>
  <r>
    <s v="467279"/>
    <s v="6005"/>
    <s v="1000"/>
    <s v="SA MONANGE SAB INT FRESCOR KIT"/>
    <x v="938"/>
    <s v="UN"/>
    <n v="684"/>
    <n v="0"/>
    <n v="0"/>
    <n v="0"/>
    <n v="0"/>
    <n v="0"/>
    <s v=""/>
    <n v="0"/>
    <d v="2029-03-09T00:00:00"/>
    <n v="684"/>
  </r>
  <r>
    <s v="467279"/>
    <s v="6005"/>
    <s v="1000"/>
    <s v="SA MONANGE SAB INT FRESCOR KIT"/>
    <x v="939"/>
    <s v="UN"/>
    <n v="2592"/>
    <n v="0"/>
    <n v="0"/>
    <n v="0"/>
    <n v="0"/>
    <n v="0"/>
    <s v=""/>
    <n v="0"/>
    <d v="2029-03-11T00:00:00"/>
    <n v="2592"/>
  </r>
  <r>
    <s v="467279"/>
    <s v="6005"/>
    <s v="1000"/>
    <s v="SA MONANGE SAB INT FRESCOR KIT"/>
    <x v="940"/>
    <s v="UN"/>
    <n v="18438"/>
    <n v="0"/>
    <n v="0"/>
    <n v="0"/>
    <n v="0"/>
    <n v="0"/>
    <s v=""/>
    <n v="0"/>
    <d v="2029-05-09T00:00:00"/>
    <n v="18438"/>
  </r>
  <r>
    <s v="467279"/>
    <s v="6005"/>
    <s v="1000"/>
    <s v="SA MONANGE SAB INT FRESCOR KIT"/>
    <x v="941"/>
    <s v="UN"/>
    <n v="4656"/>
    <n v="0"/>
    <n v="13128"/>
    <n v="0"/>
    <n v="0"/>
    <n v="0"/>
    <s v=""/>
    <n v="0"/>
    <d v="2029-05-09T00:00:00"/>
    <n v="17784"/>
  </r>
  <r>
    <s v="467279"/>
    <s v="6005"/>
    <s v="2009"/>
    <s v="SA MONANGE SAB INT FRESCOR KIT"/>
    <x v="939"/>
    <s v="UN"/>
    <n v="0"/>
    <n v="0"/>
    <n v="0"/>
    <n v="0"/>
    <n v="84"/>
    <n v="0"/>
    <s v=""/>
    <n v="0"/>
    <d v="2029-03-11T00:00:00"/>
    <n v="0"/>
  </r>
  <r>
    <s v="467280"/>
    <s v="6005"/>
    <s v="1000"/>
    <s v="SA MONANGE SAB INT HIDRATA O KIT"/>
    <x v="942"/>
    <s v="UN"/>
    <n v="0"/>
    <n v="0"/>
    <n v="0"/>
    <n v="0"/>
    <n v="244"/>
    <n v="0"/>
    <s v=""/>
    <n v="0"/>
    <d v="2028-06-25T00:00:00"/>
    <n v="0"/>
  </r>
  <r>
    <s v="467280"/>
    <s v="6005"/>
    <s v="1000"/>
    <s v="SA MONANGE SAB INT HIDRATA O KIT"/>
    <x v="943"/>
    <s v="UN"/>
    <n v="0"/>
    <n v="0"/>
    <n v="0"/>
    <n v="0"/>
    <n v="109"/>
    <n v="0"/>
    <s v=""/>
    <n v="0"/>
    <d v="2028-07-24T00:00:00"/>
    <n v="0"/>
  </r>
  <r>
    <s v="467280"/>
    <s v="6005"/>
    <s v="1000"/>
    <s v="SA MONANGE SAB INT HIDRATA O KIT"/>
    <x v="944"/>
    <s v="UN"/>
    <n v="0"/>
    <n v="0"/>
    <n v="0"/>
    <n v="0"/>
    <n v="413"/>
    <n v="0"/>
    <s v=""/>
    <n v="0"/>
    <d v="2028-07-26T00:00:00"/>
    <n v="0"/>
  </r>
  <r>
    <s v="467280"/>
    <s v="6005"/>
    <s v="1000"/>
    <s v="SA MONANGE SAB INT HIDRATA O KIT"/>
    <x v="945"/>
    <s v="UN"/>
    <n v="672"/>
    <n v="0"/>
    <n v="0"/>
    <n v="0"/>
    <n v="0"/>
    <n v="0"/>
    <s v=""/>
    <n v="0"/>
    <d v="2029-04-17T00:00:00"/>
    <n v="672"/>
  </r>
  <r>
    <s v="467280"/>
    <s v="6005"/>
    <s v="1000"/>
    <s v="SA MONANGE SAB INT HIDRATA O KIT"/>
    <x v="946"/>
    <s v="UN"/>
    <n v="5964"/>
    <n v="0"/>
    <n v="0"/>
    <n v="0"/>
    <n v="0"/>
    <n v="0"/>
    <s v=""/>
    <n v="0"/>
    <d v="2029-04-21T00:00:00"/>
    <n v="5964"/>
  </r>
  <r>
    <s v="467299"/>
    <s v="6005"/>
    <s v="1000"/>
    <s v="SA BBY MR BURBERRY EDP 100ML"/>
    <x v="947"/>
    <s v="UN"/>
    <n v="30"/>
    <n v="0"/>
    <n v="0"/>
    <n v="0"/>
    <n v="0"/>
    <n v="0"/>
    <s v="99350183238"/>
    <n v="0"/>
    <d v="2029-12-19T00:00:00"/>
    <n v="30"/>
  </r>
  <r>
    <s v="467299"/>
    <s v="6005"/>
    <s v="1000"/>
    <s v="SA BBY MR BURBERRY EDP 100ML"/>
    <x v="948"/>
    <s v="UN"/>
    <n v="45"/>
    <n v="0"/>
    <n v="0"/>
    <n v="0"/>
    <n v="0"/>
    <n v="0"/>
    <s v="99350183238"/>
    <n v="0"/>
    <d v="2030-02-13T00:00:00"/>
    <n v="45"/>
  </r>
  <r>
    <s v="467301"/>
    <s v="6005"/>
    <s v="1000"/>
    <s v="SA BBY MR BURBERRY EDP 100ML TST"/>
    <x v="949"/>
    <s v="UN"/>
    <n v="0"/>
    <n v="0"/>
    <n v="75"/>
    <n v="0"/>
    <n v="0"/>
    <n v="0"/>
    <s v="99350183241"/>
    <n v="0"/>
    <d v="2030-02-13T00:00:00"/>
    <n v="75"/>
  </r>
  <r>
    <s v="467311"/>
    <s v="6005"/>
    <s v="1000"/>
    <s v="SA HB HUGO MAN EDT 40ML"/>
    <x v="950"/>
    <s v="UN"/>
    <n v="825"/>
    <n v="0"/>
    <n v="0"/>
    <n v="0"/>
    <n v="0"/>
    <n v="0"/>
    <s v="99350186045"/>
    <n v="0"/>
    <d v="2030-02-05T00:00:00"/>
    <n v="825"/>
  </r>
  <r>
    <s v="467448"/>
    <s v="6005"/>
    <s v="2005"/>
    <s v="SA BIOC HOM BOZZANO TON CAST ESCURO"/>
    <x v="951"/>
    <s v="KG"/>
    <n v="1000"/>
    <n v="0"/>
    <n v="0"/>
    <n v="0"/>
    <n v="0"/>
    <n v="0"/>
    <s v=""/>
    <n v="0"/>
    <d v="2026-06-19T00:00:00"/>
    <n v="1000"/>
  </r>
  <r>
    <s v="467449"/>
    <s v="6005"/>
    <s v="2005"/>
    <s v="SA BIOC HOM BOZZANO TON CAST MEDIO"/>
    <x v="952"/>
    <s v="KG"/>
    <n v="1000"/>
    <n v="0"/>
    <n v="0"/>
    <n v="0"/>
    <n v="0"/>
    <n v="0"/>
    <s v=""/>
    <n v="0"/>
    <d v="2026-06-17T00:00:00"/>
    <n v="1000"/>
  </r>
  <r>
    <s v="467449"/>
    <s v="6005"/>
    <s v="2005"/>
    <s v="SA BIOC HOM BOZZANO TON CAST MEDIO"/>
    <x v="953"/>
    <s v="KG"/>
    <n v="1000"/>
    <n v="0"/>
    <n v="0"/>
    <n v="0"/>
    <n v="0"/>
    <n v="0"/>
    <s v=""/>
    <n v="0"/>
    <d v="2026-06-18T00:00:00"/>
    <n v="1000"/>
  </r>
  <r>
    <s v="467491"/>
    <s v="6005"/>
    <s v="1000"/>
    <s v="SA BBY HERO PARFUM 100ML TST"/>
    <x v="954"/>
    <s v="UN"/>
    <n v="48"/>
    <n v="0"/>
    <n v="0"/>
    <n v="0"/>
    <n v="0"/>
    <n v="0"/>
    <s v="99350178735"/>
    <n v="0"/>
    <d v="2030-02-17T00:00:00"/>
    <n v="48"/>
  </r>
  <r>
    <s v="467491"/>
    <s v="6005"/>
    <s v="1000"/>
    <s v="SA BBY HERO PARFUM 100ML TST"/>
    <x v="955"/>
    <s v="UN"/>
    <n v="0"/>
    <n v="0"/>
    <n v="96"/>
    <n v="0"/>
    <n v="0"/>
    <n v="0"/>
    <s v="99350178735"/>
    <n v="0"/>
    <d v="2030-02-17T00:00:00"/>
    <n v="96"/>
  </r>
  <r>
    <s v="467495"/>
    <s v="6005"/>
    <s v="1000"/>
    <s v="SA BBY HERO PARFUM 100ML"/>
    <x v="956"/>
    <s v="UN"/>
    <n v="16"/>
    <n v="0"/>
    <n v="0"/>
    <n v="0"/>
    <n v="0"/>
    <n v="0"/>
    <s v="99350178739"/>
    <n v="0"/>
    <d v="2030-02-17T00:00:00"/>
    <n v="16"/>
  </r>
  <r>
    <s v="467602"/>
    <s v="6005"/>
    <s v="2005"/>
    <s v="SA S.55 SOL PIG AZUL CI 77510 15% STF BR"/>
    <x v="957"/>
    <s v="KG"/>
    <n v="0.59099999999999997"/>
    <n v="0"/>
    <n v="0"/>
    <n v="0"/>
    <n v="0"/>
    <n v="0"/>
    <s v=""/>
    <n v="0"/>
    <d v="2026-09-01T00:00:00"/>
    <n v="0.59099999999999997"/>
  </r>
  <r>
    <s v="467602"/>
    <s v="6005"/>
    <s v="2005"/>
    <s v="SA S.55 SOL PIG AZUL CI 77510 15% STF BR"/>
    <x v="958"/>
    <s v="KG"/>
    <n v="32.694000000000003"/>
    <n v="0"/>
    <n v="0"/>
    <n v="0"/>
    <n v="0"/>
    <n v="0"/>
    <s v=""/>
    <n v="0"/>
    <d v="2026-09-25T00:00:00"/>
    <n v="32.694000000000003"/>
  </r>
  <r>
    <s v="467602"/>
    <s v="6005"/>
    <s v="2005"/>
    <s v="SA S.55 SOL PIG AZUL CI 77510 15% STF BR"/>
    <x v="959"/>
    <s v="KG"/>
    <n v="40"/>
    <n v="0"/>
    <n v="0"/>
    <n v="0"/>
    <n v="0"/>
    <n v="0"/>
    <s v=""/>
    <n v="0"/>
    <d v="2026-10-09T00:00:00"/>
    <n v="40"/>
  </r>
  <r>
    <s v="467633"/>
    <s v="6005"/>
    <s v="1000"/>
    <s v="SA FR PRETO AGUA OXIGENADA D44 70ML SNC"/>
    <x v="960"/>
    <s v="UN"/>
    <n v="81000"/>
    <n v="0"/>
    <n v="0"/>
    <n v="0"/>
    <n v="0"/>
    <n v="0"/>
    <s v=""/>
    <n v="0"/>
    <d v="2029-05-06T00:00:00"/>
    <n v="81000"/>
  </r>
  <r>
    <s v="467633"/>
    <s v="6005"/>
    <s v="1000"/>
    <s v="SA FR PRETO AGUA OXIGENADA D44 70ML SNC"/>
    <x v="961"/>
    <s v="UN"/>
    <n v="81000"/>
    <n v="0"/>
    <n v="0"/>
    <n v="0"/>
    <n v="0"/>
    <n v="0"/>
    <s v=""/>
    <n v="0"/>
    <d v="2029-05-08T00:00:00"/>
    <n v="81000"/>
  </r>
  <r>
    <s v="467723"/>
    <s v="6005"/>
    <s v="1000"/>
    <s v="SA BIO HOMEM BOZ TON LOU ESC 30ML VL ENV"/>
    <x v="962"/>
    <s v="UN"/>
    <n v="6300"/>
    <n v="0"/>
    <n v="0"/>
    <n v="0"/>
    <n v="0"/>
    <n v="0"/>
    <s v=""/>
    <n v="0"/>
    <d v="2029-03-05T00:00:00"/>
    <n v="6300"/>
  </r>
  <r>
    <s v="467723"/>
    <s v="6005"/>
    <s v="1000"/>
    <s v="SA BIO HOMEM BOZ TON LOU ESC 30ML VL ENV"/>
    <x v="963"/>
    <s v="UN"/>
    <n v="23644"/>
    <n v="0"/>
    <n v="0"/>
    <n v="0"/>
    <n v="0"/>
    <n v="0"/>
    <s v=""/>
    <n v="0"/>
    <d v="2029-03-25T00:00:00"/>
    <n v="23644"/>
  </r>
  <r>
    <s v="467723"/>
    <s v="6005"/>
    <s v="1000"/>
    <s v="SA BIO HOMEM BOZ TON LOU ESC 30ML VL ENV"/>
    <x v="964"/>
    <s v="UN"/>
    <n v="33264"/>
    <n v="0"/>
    <n v="0"/>
    <n v="0"/>
    <n v="0"/>
    <n v="0"/>
    <s v=""/>
    <n v="0"/>
    <d v="2029-05-27T00:00:00"/>
    <n v="33264"/>
  </r>
  <r>
    <s v="467724"/>
    <s v="6005"/>
    <s v="1000"/>
    <s v="SA BIOC HOMEM BOZ TON CASTCL 30ML VL ENV"/>
    <x v="965"/>
    <s v="UN"/>
    <n v="31488"/>
    <n v="0"/>
    <n v="0"/>
    <n v="0"/>
    <n v="0"/>
    <n v="0"/>
    <s v=""/>
    <n v="0"/>
    <d v="2029-05-04T00:00:00"/>
    <n v="31488"/>
  </r>
  <r>
    <s v="467724"/>
    <s v="6005"/>
    <s v="1000"/>
    <s v="SA BIOC HOMEM BOZ TON CASTCL 30ML VL ENV"/>
    <x v="966"/>
    <s v="UN"/>
    <n v="31403"/>
    <n v="0"/>
    <n v="0"/>
    <n v="0"/>
    <n v="0"/>
    <n v="0"/>
    <s v=""/>
    <n v="0"/>
    <d v="2029-06-09T00:00:00"/>
    <n v="31403"/>
  </r>
  <r>
    <s v="467724"/>
    <s v="6005"/>
    <s v="1000"/>
    <s v="SA BIOC HOMEM BOZ TON CASTCL 30ML VL ENV"/>
    <x v="967"/>
    <s v="UN"/>
    <n v="33480"/>
    <n v="0"/>
    <n v="0"/>
    <n v="0"/>
    <n v="0"/>
    <n v="0"/>
    <s v=""/>
    <n v="0"/>
    <d v="2029-06-11T00:00:00"/>
    <n v="33480"/>
  </r>
  <r>
    <s v="467725"/>
    <s v="6005"/>
    <s v="1000"/>
    <s v="SA BIOC HOMEM BOZ TON CASTMD 30ML VL ENV"/>
    <x v="968"/>
    <s v="UN"/>
    <n v="24629"/>
    <n v="0"/>
    <n v="0"/>
    <n v="0"/>
    <n v="0"/>
    <n v="0"/>
    <s v=""/>
    <n v="0"/>
    <d v="2029-04-03T00:00:00"/>
    <n v="24629"/>
  </r>
  <r>
    <s v="467725"/>
    <s v="6005"/>
    <s v="1000"/>
    <s v="SA BIOC HOMEM BOZ TON CASTMD 30ML VL ENV"/>
    <x v="969"/>
    <s v="UN"/>
    <n v="31248"/>
    <n v="0"/>
    <n v="0"/>
    <n v="0"/>
    <n v="0"/>
    <n v="0"/>
    <s v=""/>
    <n v="0"/>
    <d v="2029-05-04T00:00:00"/>
    <n v="31248"/>
  </r>
  <r>
    <s v="467726"/>
    <s v="6005"/>
    <s v="1000"/>
    <s v="SA BIOC HOMEM BOZ TON CASTESC 30MLVL ENV"/>
    <x v="970"/>
    <s v="UN"/>
    <n v="0"/>
    <n v="0"/>
    <n v="0"/>
    <n v="0"/>
    <n v="11088"/>
    <n v="0"/>
    <s v=""/>
    <n v="0"/>
    <d v="2029-03-20T00:00:00"/>
    <n v="0"/>
  </r>
  <r>
    <s v="467726"/>
    <s v="6005"/>
    <s v="1000"/>
    <s v="SA BIOC HOMEM BOZ TON CASTESC 30MLVL ENV"/>
    <x v="971"/>
    <s v="UN"/>
    <n v="18674"/>
    <n v="0"/>
    <n v="0"/>
    <n v="0"/>
    <n v="0"/>
    <n v="0"/>
    <s v=""/>
    <n v="0"/>
    <d v="2029-04-06T00:00:00"/>
    <n v="18674"/>
  </r>
  <r>
    <s v="467726"/>
    <s v="6005"/>
    <s v="1000"/>
    <s v="SA BIOC HOMEM BOZ TON CASTESC 30MLVL ENV"/>
    <x v="972"/>
    <s v="UN"/>
    <n v="18603"/>
    <n v="0"/>
    <n v="0"/>
    <n v="0"/>
    <n v="0"/>
    <n v="0"/>
    <s v=""/>
    <n v="0"/>
    <d v="2029-05-06T00:00:00"/>
    <n v="18603"/>
  </r>
  <r>
    <s v="467727"/>
    <s v="6005"/>
    <s v="1000"/>
    <s v="SA BIOCOLOR HOMEM BOZ TON PRETO VL ENV"/>
    <x v="973"/>
    <s v="UN"/>
    <n v="0"/>
    <n v="0"/>
    <n v="0"/>
    <n v="0"/>
    <n v="15624"/>
    <n v="0"/>
    <s v=""/>
    <n v="0"/>
    <d v="2028-07-23T00:00:00"/>
    <n v="0"/>
  </r>
  <r>
    <s v="467727"/>
    <s v="6005"/>
    <s v="1000"/>
    <s v="SA BIOCOLOR HOMEM BOZ TON PRETO VL ENV"/>
    <x v="974"/>
    <s v="UN"/>
    <n v="0"/>
    <n v="0"/>
    <n v="0"/>
    <n v="0"/>
    <n v="3695"/>
    <n v="0"/>
    <s v=""/>
    <n v="0"/>
    <d v="2029-03-21T00:00:00"/>
    <n v="0"/>
  </r>
  <r>
    <s v="467727"/>
    <s v="6005"/>
    <s v="1000"/>
    <s v="SA BIOCOLOR HOMEM BOZ TON PRETO VL ENV"/>
    <x v="975"/>
    <s v="UN"/>
    <n v="18685"/>
    <n v="0"/>
    <n v="0"/>
    <n v="0"/>
    <n v="0"/>
    <n v="0"/>
    <s v=""/>
    <n v="0"/>
    <d v="2029-05-04T00:00:00"/>
    <n v="18685"/>
  </r>
  <r>
    <s v="467727"/>
    <s v="6005"/>
    <s v="1000"/>
    <s v="SA BIOCOLOR HOMEM BOZ TON PRETO VL ENV"/>
    <x v="976"/>
    <s v="UN"/>
    <n v="48260"/>
    <n v="0"/>
    <n v="0"/>
    <n v="0"/>
    <n v="0"/>
    <n v="0"/>
    <s v=""/>
    <n v="0"/>
    <d v="2029-05-29T00:00:00"/>
    <n v="48260"/>
  </r>
  <r>
    <s v="467762"/>
    <s v="6005"/>
    <s v="1000"/>
    <s v="SA BBY HERO REFIL EDP 100ML TST"/>
    <x v="977"/>
    <s v="UN"/>
    <n v="16"/>
    <n v="0"/>
    <n v="0"/>
    <n v="0"/>
    <n v="0"/>
    <n v="0"/>
    <s v="99350185931"/>
    <n v="0"/>
    <d v="2030-02-03T00:00:00"/>
    <n v="16"/>
  </r>
  <r>
    <s v="467762"/>
    <s v="6005"/>
    <s v="1000"/>
    <s v="SA BBY HERO REFIL EDP 100ML TST"/>
    <x v="978"/>
    <s v="UN"/>
    <n v="0"/>
    <n v="0"/>
    <n v="67"/>
    <n v="0"/>
    <n v="0"/>
    <n v="0"/>
    <s v="99350185931"/>
    <n v="0"/>
    <d v="2030-02-03T00:00:00"/>
    <n v="67"/>
  </r>
  <r>
    <s v="467783"/>
    <s v="6005"/>
    <s v="1000"/>
    <s v="SA FR ENCAIXE LARANJA PEAD C&amp;B 110ML OMK"/>
    <x v="979"/>
    <s v="UN"/>
    <n v="0"/>
    <n v="0"/>
    <n v="18511"/>
    <n v="0"/>
    <n v="0"/>
    <n v="0"/>
    <s v=""/>
    <n v="0"/>
    <d v="2028-05-25T00:00:00"/>
    <n v="18511"/>
  </r>
  <r>
    <s v="467784"/>
    <s v="6005"/>
    <s v="1000"/>
    <s v="SA FR ENC LAR PEAD C&amp;B 110ML OMK S/TAG"/>
    <x v="980"/>
    <s v="UN"/>
    <n v="0"/>
    <n v="0"/>
    <n v="27470"/>
    <n v="0"/>
    <n v="0"/>
    <n v="0"/>
    <s v=""/>
    <n v="0"/>
    <d v="2028-08-29T00:00:00"/>
    <n v="27470"/>
  </r>
  <r>
    <s v="467784"/>
    <s v="6005"/>
    <s v="1000"/>
    <s v="SA FR ENC LAR PEAD C&amp;B 110ML OMK S/TAG"/>
    <x v="981"/>
    <s v="UN"/>
    <n v="40500"/>
    <n v="0"/>
    <n v="0"/>
    <n v="0"/>
    <n v="0"/>
    <n v="0"/>
    <s v=""/>
    <n v="0"/>
    <d v="2029-06-10T00:00:00"/>
    <n v="40500"/>
  </r>
  <r>
    <s v="467784"/>
    <s v="6005"/>
    <s v="1000"/>
    <s v="SA FR ENC LAR PEAD C&amp;B 110ML OMK S/TAG"/>
    <x v="982"/>
    <s v="UN"/>
    <n v="40500"/>
    <n v="0"/>
    <n v="0"/>
    <n v="0"/>
    <n v="0"/>
    <n v="0"/>
    <s v=""/>
    <n v="0"/>
    <d v="2029-06-11T00:00:00"/>
    <n v="40500"/>
  </r>
  <r>
    <s v="467855"/>
    <s v="6005"/>
    <s v="2005"/>
    <s v="SA RISQUE ESM CREM NOZ MOSCADA NV"/>
    <x v="983"/>
    <s v="KG"/>
    <n v="1006"/>
    <n v="0"/>
    <n v="0"/>
    <n v="0"/>
    <n v="0"/>
    <n v="0"/>
    <s v=""/>
    <n v="0"/>
    <d v="2026-08-29T00:00:00"/>
    <n v="1006"/>
  </r>
  <r>
    <s v="467900"/>
    <s v="6005"/>
    <s v="1000"/>
    <s v="SA CK ETERNITY MEN EDT 30ML NV"/>
    <x v="984"/>
    <s v="UN"/>
    <n v="240"/>
    <n v="0"/>
    <n v="0"/>
    <n v="0"/>
    <n v="0"/>
    <n v="0"/>
    <s v="65605380005"/>
    <n v="0"/>
    <d v="2029-09-22T00:00:00"/>
    <n v="240"/>
  </r>
  <r>
    <s v="467900"/>
    <s v="6005"/>
    <s v="1000"/>
    <s v="SA CK ETERNITY MEN EDT 30ML NV"/>
    <x v="985"/>
    <s v="UN"/>
    <n v="60"/>
    <n v="0"/>
    <n v="0"/>
    <n v="0"/>
    <n v="0"/>
    <n v="0"/>
    <s v="65605380005"/>
    <n v="0"/>
    <d v="2029-05-26T00:00:00"/>
    <n v="60"/>
  </r>
  <r>
    <s v="467900"/>
    <s v="6005"/>
    <s v="1000"/>
    <s v="SA CK ETERNITY MEN EDT 30ML NV"/>
    <x v="986"/>
    <s v="UN"/>
    <n v="60"/>
    <n v="0"/>
    <n v="0"/>
    <n v="0"/>
    <n v="0"/>
    <n v="0"/>
    <s v="65605380005"/>
    <n v="0"/>
    <d v="2029-05-26T00:00:00"/>
    <n v="60"/>
  </r>
  <r>
    <s v="467900"/>
    <s v="6005"/>
    <s v="1000"/>
    <s v="SA CK ETERNITY MEN EDT 30ML NV"/>
    <x v="987"/>
    <s v="UN"/>
    <n v="60"/>
    <n v="0"/>
    <n v="0"/>
    <n v="0"/>
    <n v="0"/>
    <n v="0"/>
    <s v="65605380005"/>
    <n v="0"/>
    <d v="2029-07-18T00:00:00"/>
    <n v="60"/>
  </r>
  <r>
    <s v="468059"/>
    <s v="6005"/>
    <s v="1000"/>
    <s v="SA BBY HERO PARFUM VELA 70G"/>
    <x v="988"/>
    <s v="UN"/>
    <n v="0"/>
    <n v="0"/>
    <n v="0"/>
    <n v="2"/>
    <n v="0"/>
    <n v="0"/>
    <s v="99350178744"/>
    <n v="0"/>
    <d v="2026-04-18T00:00:00"/>
    <n v="0"/>
  </r>
  <r>
    <s v="468064"/>
    <s v="6005"/>
    <s v="1000"/>
    <s v="SA BBY GODDESS INTENSE EDP 100ML TST"/>
    <x v="989"/>
    <s v="UN"/>
    <n v="2"/>
    <n v="0"/>
    <n v="0"/>
    <n v="0"/>
    <n v="0"/>
    <n v="0"/>
    <s v="99350194595"/>
    <n v="0"/>
    <d v="2028-07-26T00:00:00"/>
    <n v="2"/>
  </r>
  <r>
    <s v="468194"/>
    <s v="6005"/>
    <s v="1000"/>
    <s v="SA GUCCI FL ORQUIDEA EDP 50ML"/>
    <x v="990"/>
    <s v="UN"/>
    <n v="0"/>
    <n v="0"/>
    <n v="100"/>
    <n v="0"/>
    <n v="0"/>
    <n v="0"/>
    <s v="99350194126"/>
    <n v="0"/>
    <d v="2030-01-13T00:00:00"/>
    <n v="100"/>
  </r>
  <r>
    <s v="468195"/>
    <s v="6005"/>
    <s v="1000"/>
    <s v="SA GUCCI FL ORQUIDEA EDP 100ML"/>
    <x v="991"/>
    <s v="UN"/>
    <n v="0"/>
    <n v="0"/>
    <n v="120"/>
    <n v="0"/>
    <n v="0"/>
    <n v="0"/>
    <s v="99350194127"/>
    <n v="0"/>
    <d v="2030-01-13T00:00:00"/>
    <n v="120"/>
  </r>
  <r>
    <s v="468196"/>
    <s v="6005"/>
    <s v="1000"/>
    <s v="SA GUCCI FL ORQUIDEA EDP 100ML TST"/>
    <x v="992"/>
    <s v="UN"/>
    <n v="0"/>
    <n v="0"/>
    <n v="40"/>
    <n v="0"/>
    <n v="0"/>
    <n v="0"/>
    <s v="99350194128"/>
    <n v="0"/>
    <d v="2029-12-04T00:00:00"/>
    <n v="40"/>
  </r>
  <r>
    <s v="468197"/>
    <s v="6005"/>
    <s v="1000"/>
    <s v="SA GUCCI FL ORQUIDEA EDP PEN SPRAY 10ML"/>
    <x v="993"/>
    <s v="UN"/>
    <n v="0"/>
    <n v="0"/>
    <n v="70"/>
    <n v="0"/>
    <n v="0"/>
    <n v="0"/>
    <s v="99350194129"/>
    <n v="0"/>
    <d v="2030-02-18T00:00:00"/>
    <n v="70"/>
  </r>
  <r>
    <s v="468199"/>
    <s v="6005"/>
    <s v="1000"/>
    <s v="SA KJ SUPPLE KISS LIP GLAZE LOVABLE"/>
    <x v="994"/>
    <s v="UN"/>
    <n v="96"/>
    <n v="0"/>
    <n v="0"/>
    <n v="0"/>
    <n v="0"/>
    <n v="0"/>
    <s v="99350194306"/>
    <n v="0"/>
    <d v="2028-03-06T00:00:00"/>
    <n v="96"/>
  </r>
  <r>
    <s v="468199"/>
    <s v="6005"/>
    <s v="2009"/>
    <s v="SA KJ SUPPLE KISS LIP GLAZE LOVABLE"/>
    <x v="994"/>
    <s v="UN"/>
    <n v="191"/>
    <n v="0"/>
    <n v="0"/>
    <n v="0"/>
    <n v="0"/>
    <n v="0"/>
    <s v="99350194306"/>
    <n v="0"/>
    <d v="2028-03-06T00:00:00"/>
    <n v="191"/>
  </r>
  <r>
    <s v="468201"/>
    <s v="6005"/>
    <s v="1000"/>
    <s v="SA KJ SUPPLE KISS LIP GLAZE ROSEWOOD"/>
    <x v="995"/>
    <s v="UN"/>
    <n v="384"/>
    <n v="0"/>
    <n v="0"/>
    <n v="0"/>
    <n v="0"/>
    <n v="0"/>
    <s v="99350194308"/>
    <n v="0"/>
    <d v="2028-03-27T00:00:00"/>
    <n v="384"/>
  </r>
  <r>
    <s v="468207"/>
    <s v="6005"/>
    <s v="1000"/>
    <s v="SA MJ PERFECT ELIXIR EDP 100ML TST"/>
    <x v="996"/>
    <s v="UN"/>
    <n v="0"/>
    <n v="0"/>
    <n v="60"/>
    <n v="0"/>
    <n v="0"/>
    <n v="0"/>
    <s v="99350196342"/>
    <n v="0"/>
    <d v="2029-10-09T00:00:00"/>
    <n v="60"/>
  </r>
  <r>
    <s v="468334"/>
    <s v="6005"/>
    <s v="2005"/>
    <s v="SA RISQUE ESM CREM ASTRAL SR"/>
    <x v="997"/>
    <s v="KG"/>
    <n v="160"/>
    <n v="0"/>
    <n v="0"/>
    <n v="0"/>
    <n v="0"/>
    <n v="0"/>
    <s v=""/>
    <n v="0"/>
    <d v="2026-06-30T00:00:00"/>
    <n v="160"/>
  </r>
  <r>
    <s v="468336"/>
    <s v="6005"/>
    <s v="2005"/>
    <s v="SA RISQUE ESM MET MACA DO AMOR SR"/>
    <x v="998"/>
    <s v="KG"/>
    <n v="596"/>
    <n v="0"/>
    <n v="0"/>
    <n v="0"/>
    <n v="0"/>
    <n v="0"/>
    <s v=""/>
    <n v="0"/>
    <d v="2026-08-28T00:00:00"/>
    <n v="596"/>
  </r>
  <r>
    <s v="468395"/>
    <s v="6005"/>
    <s v="1000"/>
    <s v="SA C&amp;B PROT CORPORAL FPS50 200ML KIT OMK"/>
    <x v="999"/>
    <s v="UN"/>
    <n v="1500"/>
    <n v="0"/>
    <n v="0"/>
    <n v="0"/>
    <n v="0"/>
    <n v="0"/>
    <s v=""/>
    <n v="0"/>
    <d v="2028-08-06T00:00:00"/>
    <n v="1500"/>
  </r>
  <r>
    <s v="468395"/>
    <s v="6005"/>
    <s v="1000"/>
    <s v="SA C&amp;B PROT CORPORAL FPS50 200ML KIT OMK"/>
    <x v="1000"/>
    <s v="UN"/>
    <n v="980"/>
    <n v="0"/>
    <n v="0"/>
    <n v="0"/>
    <n v="0"/>
    <n v="0"/>
    <s v=""/>
    <n v="0"/>
    <d v="2028-08-08T00:00:00"/>
    <n v="980"/>
  </r>
  <r>
    <s v="468395"/>
    <s v="6005"/>
    <s v="1000"/>
    <s v="SA C&amp;B PROT CORPORAL FPS50 200ML KIT OMK"/>
    <x v="1001"/>
    <s v="UN"/>
    <n v="0"/>
    <n v="0"/>
    <n v="0"/>
    <n v="0"/>
    <n v="229"/>
    <n v="0"/>
    <s v=""/>
    <n v="0"/>
    <d v="2028-08-06T00:00:00"/>
    <n v="0"/>
  </r>
  <r>
    <s v="468395"/>
    <s v="6005"/>
    <s v="1000"/>
    <s v="SA C&amp;B PROT CORPORAL FPS50 200ML KIT OMK"/>
    <x v="1002"/>
    <s v="UN"/>
    <n v="468"/>
    <n v="0"/>
    <n v="0"/>
    <n v="0"/>
    <n v="0"/>
    <n v="0"/>
    <s v=""/>
    <n v="0"/>
    <d v="2028-08-07T00:00:00"/>
    <n v="468"/>
  </r>
  <r>
    <s v="468395"/>
    <s v="6005"/>
    <s v="1000"/>
    <s v="SA C&amp;B PROT CORPORAL FPS50 200ML KIT OMK"/>
    <x v="1003"/>
    <s v="UN"/>
    <n v="2930"/>
    <n v="0"/>
    <n v="0"/>
    <n v="0"/>
    <n v="0"/>
    <n v="0"/>
    <s v=""/>
    <n v="0"/>
    <d v="2028-08-22T00:00:00"/>
    <n v="2930"/>
  </r>
  <r>
    <s v="468395"/>
    <s v="6005"/>
    <s v="1000"/>
    <s v="SA C&amp;B PROT CORPORAL FPS50 200ML KIT OMK"/>
    <x v="1004"/>
    <s v="UN"/>
    <n v="0"/>
    <n v="0"/>
    <n v="0"/>
    <n v="0"/>
    <n v="1492"/>
    <n v="0"/>
    <s v=""/>
    <n v="0"/>
    <d v="2029-05-11T00:00:00"/>
    <n v="0"/>
  </r>
  <r>
    <s v="468395"/>
    <s v="6005"/>
    <s v="1000"/>
    <s v="SA C&amp;B PROT CORPORAL FPS50 200ML KIT OMK"/>
    <x v="1005"/>
    <s v="UN"/>
    <n v="0"/>
    <n v="0"/>
    <n v="0"/>
    <n v="0"/>
    <n v="520"/>
    <n v="0"/>
    <s v=""/>
    <n v="0"/>
    <d v="2028-09-15T00:00:00"/>
    <n v="0"/>
  </r>
  <r>
    <s v="468395"/>
    <s v="6005"/>
    <s v="1000"/>
    <s v="SA C&amp;B PROT CORPORAL FPS50 200ML KIT OMK"/>
    <x v="1006"/>
    <s v="UN"/>
    <n v="0"/>
    <n v="0"/>
    <n v="0"/>
    <n v="0"/>
    <n v="1293"/>
    <n v="0"/>
    <s v=""/>
    <n v="0"/>
    <d v="2028-09-08T00:00:00"/>
    <n v="0"/>
  </r>
  <r>
    <s v="468395"/>
    <s v="6005"/>
    <s v="1000"/>
    <s v="SA C&amp;B PROT CORPORAL FPS50 200ML KIT OMK"/>
    <x v="1007"/>
    <s v="UN"/>
    <n v="322"/>
    <n v="0"/>
    <n v="0"/>
    <n v="0"/>
    <n v="0"/>
    <n v="0"/>
    <s v=""/>
    <n v="0"/>
    <d v="2028-09-08T00:00:00"/>
    <n v="322"/>
  </r>
  <r>
    <s v="468395"/>
    <s v="6005"/>
    <s v="1000"/>
    <s v="SA C&amp;B PROT CORPORAL FPS50 200ML KIT OMK"/>
    <x v="1008"/>
    <s v="UN"/>
    <n v="1110"/>
    <n v="0"/>
    <n v="0"/>
    <n v="0"/>
    <n v="0"/>
    <n v="0"/>
    <s v=""/>
    <n v="0"/>
    <d v="2028-09-08T00:00:00"/>
    <n v="1110"/>
  </r>
  <r>
    <s v="468396"/>
    <s v="6005"/>
    <s v="1000"/>
    <s v="SA C&amp;B PROT SOL FACIAL FPS50 50G KIT OMK"/>
    <x v="1009"/>
    <s v="UN"/>
    <n v="10560"/>
    <n v="0"/>
    <n v="0"/>
    <n v="0"/>
    <n v="0"/>
    <n v="0"/>
    <s v=""/>
    <n v="0"/>
    <d v="2028-05-21T00:00:00"/>
    <n v="10560"/>
  </r>
  <r>
    <s v="468396"/>
    <s v="6005"/>
    <s v="1000"/>
    <s v="SA C&amp;B PROT SOL FACIAL FPS50 50G KIT OMK"/>
    <x v="1010"/>
    <s v="UN"/>
    <n v="101"/>
    <n v="0"/>
    <n v="0"/>
    <n v="0"/>
    <n v="0"/>
    <n v="0"/>
    <s v=""/>
    <n v="0"/>
    <d v="2028-09-11T00:00:00"/>
    <n v="101"/>
  </r>
  <r>
    <s v="468397"/>
    <s v="6005"/>
    <s v="1000"/>
    <s v="SA C&amp;B PROT CORPORAL FPS30 200ML KIT OMK"/>
    <x v="1011"/>
    <s v="UN"/>
    <n v="832"/>
    <n v="0"/>
    <n v="0"/>
    <n v="0"/>
    <n v="0"/>
    <n v="0"/>
    <s v=""/>
    <n v="0"/>
    <d v="2028-05-27T00:00:00"/>
    <n v="832"/>
  </r>
  <r>
    <s v="468397"/>
    <s v="6005"/>
    <s v="1000"/>
    <s v="SA C&amp;B PROT CORPORAL FPS30 200ML KIT OMK"/>
    <x v="1012"/>
    <s v="UN"/>
    <n v="1436"/>
    <n v="0"/>
    <n v="0"/>
    <n v="0"/>
    <n v="0"/>
    <n v="0"/>
    <s v=""/>
    <n v="0"/>
    <d v="2028-05-08T00:00:00"/>
    <n v="1436"/>
  </r>
  <r>
    <s v="468397"/>
    <s v="6005"/>
    <s v="1000"/>
    <s v="SA C&amp;B PROT CORPORAL FPS30 200ML KIT OMK"/>
    <x v="1013"/>
    <s v="UN"/>
    <n v="0"/>
    <n v="0"/>
    <n v="0"/>
    <n v="0"/>
    <n v="290"/>
    <n v="0"/>
    <s v=""/>
    <n v="0"/>
    <d v="2028-08-21T00:00:00"/>
    <n v="0"/>
  </r>
  <r>
    <s v="468397"/>
    <s v="6005"/>
    <s v="1000"/>
    <s v="SA C&amp;B PROT CORPORAL FPS30 200ML KIT OMK"/>
    <x v="1014"/>
    <s v="UN"/>
    <n v="0"/>
    <n v="0"/>
    <n v="0"/>
    <n v="0"/>
    <n v="4205"/>
    <n v="0"/>
    <s v=""/>
    <n v="0"/>
    <d v="2028-08-23T00:00:00"/>
    <n v="0"/>
  </r>
  <r>
    <s v="468397"/>
    <s v="6005"/>
    <s v="1000"/>
    <s v="SA C&amp;B PROT CORPORAL FPS30 200ML KIT OMK"/>
    <x v="1015"/>
    <s v="UN"/>
    <n v="780"/>
    <n v="0"/>
    <n v="0"/>
    <n v="0"/>
    <n v="0"/>
    <n v="0"/>
    <s v=""/>
    <n v="0"/>
    <d v="2028-08-09T00:00:00"/>
    <n v="780"/>
  </r>
  <r>
    <s v="468397"/>
    <s v="6005"/>
    <s v="2009"/>
    <s v="SA C&amp;B PROT CORPORAL FPS30 200ML KIT OMK"/>
    <x v="1016"/>
    <s v="UN"/>
    <n v="1"/>
    <n v="0"/>
    <n v="0"/>
    <n v="0"/>
    <n v="0"/>
    <n v="0"/>
    <s v=""/>
    <n v="0"/>
    <d v="2028-05-22T00:00:00"/>
    <n v="1"/>
  </r>
  <r>
    <s v="468398"/>
    <s v="6005"/>
    <s v="1000"/>
    <s v="SA C&amp;B PROT SOL FACIAL FPS30 50G KIT OMK"/>
    <x v="1017"/>
    <s v="UN"/>
    <n v="7333"/>
    <n v="0"/>
    <n v="0"/>
    <n v="0"/>
    <n v="0"/>
    <n v="0"/>
    <s v=""/>
    <n v="0"/>
    <d v="2028-03-28T00:00:00"/>
    <n v="7333"/>
  </r>
  <r>
    <s v="468398"/>
    <s v="6005"/>
    <s v="1000"/>
    <s v="SA C&amp;B PROT SOL FACIAL FPS30 50G KIT OMK"/>
    <x v="1018"/>
    <s v="UN"/>
    <n v="2064"/>
    <n v="0"/>
    <n v="0"/>
    <n v="0"/>
    <n v="0"/>
    <n v="0"/>
    <s v=""/>
    <n v="0"/>
    <d v="2028-05-26T00:00:00"/>
    <n v="2064"/>
  </r>
  <r>
    <s v="468398"/>
    <s v="6005"/>
    <s v="1000"/>
    <s v="SA C&amp;B PROT SOL FACIAL FPS30 50G KIT OMK"/>
    <x v="1019"/>
    <s v="UN"/>
    <n v="12071"/>
    <n v="0"/>
    <n v="0"/>
    <n v="0"/>
    <n v="0"/>
    <n v="0"/>
    <s v=""/>
    <n v="0"/>
    <d v="2028-05-29T00:00:00"/>
    <n v="12071"/>
  </r>
  <r>
    <s v="468398"/>
    <s v="6005"/>
    <s v="1000"/>
    <s v="SA C&amp;B PROT SOL FACIAL FPS30 50G KIT OMK"/>
    <x v="1020"/>
    <s v="UN"/>
    <n v="1689"/>
    <n v="0"/>
    <n v="0"/>
    <n v="0"/>
    <n v="0"/>
    <n v="0"/>
    <s v=""/>
    <n v="0"/>
    <d v="2028-09-04T00:00:00"/>
    <n v="1689"/>
  </r>
  <r>
    <s v="468400"/>
    <s v="6005"/>
    <s v="1000"/>
    <s v="SA C&amp;B PROT CORPO FPS50 110ML KIT OMK"/>
    <x v="1021"/>
    <s v="UN"/>
    <n v="1038"/>
    <n v="0"/>
    <n v="0"/>
    <n v="0"/>
    <n v="0"/>
    <n v="0"/>
    <s v=""/>
    <n v="0"/>
    <d v="2028-06-11T00:00:00"/>
    <n v="1038"/>
  </r>
  <r>
    <s v="468400"/>
    <s v="6005"/>
    <s v="1000"/>
    <s v="SA C&amp;B PROT CORPO FPS50 110ML KIT OMK"/>
    <x v="1022"/>
    <s v="UN"/>
    <n v="380"/>
    <n v="0"/>
    <n v="0"/>
    <n v="0"/>
    <n v="0"/>
    <n v="0"/>
    <s v=""/>
    <n v="0"/>
    <d v="2028-06-10T00:00:00"/>
    <n v="380"/>
  </r>
  <r>
    <s v="468400"/>
    <s v="6005"/>
    <s v="1000"/>
    <s v="SA C&amp;B PROT CORPO FPS50 110ML KIT OMK"/>
    <x v="1023"/>
    <s v="UN"/>
    <n v="1225"/>
    <n v="0"/>
    <n v="0"/>
    <n v="0"/>
    <n v="0"/>
    <n v="0"/>
    <s v=""/>
    <n v="0"/>
    <d v="2028-06-27T00:00:00"/>
    <n v="1225"/>
  </r>
  <r>
    <s v="468400"/>
    <s v="6005"/>
    <s v="1000"/>
    <s v="SA C&amp;B PROT CORPO FPS50 110ML KIT OMK"/>
    <x v="1024"/>
    <s v="UN"/>
    <n v="0"/>
    <n v="0"/>
    <n v="0"/>
    <n v="0"/>
    <n v="547"/>
    <n v="0"/>
    <s v=""/>
    <n v="0"/>
    <d v="2028-06-11T00:00:00"/>
    <n v="0"/>
  </r>
  <r>
    <s v="468400"/>
    <s v="6005"/>
    <s v="1000"/>
    <s v="SA C&amp;B PROT CORPO FPS50 110ML KIT OMK"/>
    <x v="1025"/>
    <s v="UN"/>
    <n v="720"/>
    <n v="0"/>
    <n v="0"/>
    <n v="0"/>
    <n v="0"/>
    <n v="0"/>
    <s v=""/>
    <n v="0"/>
    <d v="2028-09-03T00:00:00"/>
    <n v="720"/>
  </r>
  <r>
    <s v="468400"/>
    <s v="6005"/>
    <s v="1000"/>
    <s v="SA C&amp;B PROT CORPO FPS50 110ML KIT OMK"/>
    <x v="1026"/>
    <s v="UN"/>
    <n v="285"/>
    <n v="0"/>
    <n v="0"/>
    <n v="0"/>
    <n v="0"/>
    <n v="0"/>
    <s v=""/>
    <n v="0"/>
    <d v="2028-09-18T00:00:00"/>
    <n v="285"/>
  </r>
  <r>
    <s v="468400"/>
    <s v="6005"/>
    <s v="1000"/>
    <s v="SA C&amp;B PROT CORPO FPS50 110ML KIT OMK"/>
    <x v="1027"/>
    <s v="UN"/>
    <n v="1819"/>
    <n v="0"/>
    <n v="0"/>
    <n v="0"/>
    <n v="0"/>
    <n v="0"/>
    <s v=""/>
    <n v="0"/>
    <d v="2029-05-16T00:00:00"/>
    <n v="1819"/>
  </r>
  <r>
    <s v="468400"/>
    <s v="6005"/>
    <s v="2009"/>
    <s v="SA C&amp;B PROT CORPO FPS50 110ML KIT OMK"/>
    <x v="1021"/>
    <s v="UN"/>
    <n v="2"/>
    <n v="0"/>
    <n v="0"/>
    <n v="0"/>
    <n v="0"/>
    <n v="0"/>
    <s v=""/>
    <n v="0"/>
    <d v="2028-06-11T00:00:00"/>
    <n v="2"/>
  </r>
  <r>
    <s v="468400"/>
    <s v="6005"/>
    <s v="2009"/>
    <s v="SA C&amp;B PROT CORPO FPS50 110ML KIT OMK"/>
    <x v="1028"/>
    <s v="UN"/>
    <n v="5"/>
    <n v="0"/>
    <n v="0"/>
    <n v="0"/>
    <n v="0"/>
    <n v="0"/>
    <s v=""/>
    <n v="0"/>
    <d v="2028-09-17T00:00:00"/>
    <n v="5"/>
  </r>
  <r>
    <s v="468403"/>
    <s v="6005"/>
    <s v="1000"/>
    <s v="SA C&amp;B PRT SOL AERO FPS30 200ML KIT OMK"/>
    <x v="1029"/>
    <s v="UN"/>
    <n v="0"/>
    <n v="0"/>
    <n v="0"/>
    <n v="0"/>
    <n v="1428"/>
    <n v="0"/>
    <s v=""/>
    <n v="0"/>
    <d v="2028-08-19T00:00:00"/>
    <n v="0"/>
  </r>
  <r>
    <s v="468403"/>
    <s v="6005"/>
    <s v="1000"/>
    <s v="SA C&amp;B PRT SOL AERO FPS30 200ML KIT OMK"/>
    <x v="1030"/>
    <s v="UN"/>
    <n v="0"/>
    <n v="0"/>
    <n v="0"/>
    <n v="0"/>
    <n v="1442"/>
    <n v="0"/>
    <s v=""/>
    <n v="0"/>
    <d v="2028-08-20T00:00:00"/>
    <n v="0"/>
  </r>
  <r>
    <s v="468403"/>
    <s v="6005"/>
    <s v="2009"/>
    <s v="SA C&amp;B PRT SOL AERO FPS30 200ML KIT OMK"/>
    <x v="1029"/>
    <s v="UN"/>
    <n v="0"/>
    <n v="0"/>
    <n v="0"/>
    <n v="0"/>
    <n v="1212"/>
    <n v="0"/>
    <s v=""/>
    <n v="0"/>
    <d v="2028-08-19T00:00:00"/>
    <n v="0"/>
  </r>
  <r>
    <s v="468403"/>
    <s v="6005"/>
    <s v="2009"/>
    <s v="SA C&amp;B PRT SOL AERO FPS30 200ML KIT OMK"/>
    <x v="1030"/>
    <s v="UN"/>
    <n v="0"/>
    <n v="0"/>
    <n v="0"/>
    <n v="0"/>
    <n v="1074"/>
    <n v="0"/>
    <s v=""/>
    <n v="0"/>
    <d v="2028-08-20T00:00:00"/>
    <n v="0"/>
  </r>
  <r>
    <s v="468423"/>
    <s v="6005"/>
    <s v="1000"/>
    <s v="SA KIT GUCCI FLO GARD EDP 50+PS 10 XM24"/>
    <x v="1031"/>
    <s v="UN"/>
    <n v="2"/>
    <n v="0"/>
    <n v="0"/>
    <n v="0"/>
    <n v="0"/>
    <n v="0"/>
    <s v="99350199175"/>
    <n v="0"/>
    <d v="2028-05-31T00:00:00"/>
    <n v="2"/>
  </r>
  <r>
    <s v="468433"/>
    <s v="6005"/>
    <s v="1000"/>
    <s v="SA JOOP LE BAIN EDP 75ML TESTER"/>
    <x v="1032"/>
    <s v="UN"/>
    <n v="0"/>
    <n v="0"/>
    <n v="120"/>
    <n v="0"/>
    <n v="0"/>
    <n v="0"/>
    <s v="99350090271"/>
    <n v="0"/>
    <d v="2029-09-30T00:00:00"/>
    <n v="120"/>
  </r>
  <r>
    <s v="468449"/>
    <s v="6005"/>
    <s v="2005"/>
    <s v="SA RISQUE ESM CREM MELISSA NO"/>
    <x v="1033"/>
    <s v="KG"/>
    <n v="401"/>
    <n v="0"/>
    <n v="0"/>
    <n v="0"/>
    <n v="0"/>
    <n v="0"/>
    <s v=""/>
    <n v="0"/>
    <d v="2026-09-05T00:00:00"/>
    <n v="401"/>
  </r>
  <r>
    <s v="468449"/>
    <s v="6005"/>
    <s v="2005"/>
    <s v="SA RISQUE ESM CREM MELISSA NO"/>
    <x v="1034"/>
    <s v="KG"/>
    <n v="400"/>
    <n v="0"/>
    <n v="0"/>
    <n v="0"/>
    <n v="0"/>
    <n v="0"/>
    <s v=""/>
    <n v="0"/>
    <d v="2026-09-11T00:00:00"/>
    <n v="400"/>
  </r>
  <r>
    <s v="468545"/>
    <s v="6005"/>
    <s v="1000"/>
    <s v="SA ADIDAS VIBES ENERGY DRIVE EDP 50ML"/>
    <x v="1035"/>
    <s v="UN"/>
    <n v="288"/>
    <n v="0"/>
    <n v="0"/>
    <n v="0"/>
    <n v="0"/>
    <n v="0"/>
    <s v="99350198958"/>
    <n v="0"/>
    <d v="2029-11-05T00:00:00"/>
    <n v="288"/>
  </r>
  <r>
    <s v="468559"/>
    <s v="6005"/>
    <s v="1000"/>
    <s v="SA ADIDAS VIBES CHILL ZONE EDP 100ML TST"/>
    <x v="1036"/>
    <s v="UN"/>
    <n v="3"/>
    <n v="0"/>
    <n v="0"/>
    <n v="0"/>
    <n v="0"/>
    <n v="0"/>
    <s v="99350198985"/>
    <n v="0"/>
    <d v="2028-06-12T00:00:00"/>
    <n v="3"/>
  </r>
  <r>
    <s v="468564"/>
    <s v="6005"/>
    <s v="2005"/>
    <s v="SA RISQUE ESM CR NINFA NB"/>
    <x v="1037"/>
    <s v="KG"/>
    <n v="1200"/>
    <n v="0"/>
    <n v="0"/>
    <n v="0"/>
    <n v="0"/>
    <n v="0"/>
    <s v=""/>
    <n v="0"/>
    <d v="2026-09-02T00:00:00"/>
    <n v="1200"/>
  </r>
  <r>
    <s v="468584"/>
    <s v="6005"/>
    <s v="1000"/>
    <s v="SA GUCCI GUILTY BLACK PH EDT V2 90ML"/>
    <x v="1038"/>
    <s v="UN"/>
    <n v="120"/>
    <n v="0"/>
    <n v="0"/>
    <n v="0"/>
    <n v="0"/>
    <n v="0"/>
    <s v="99350202504"/>
    <n v="0"/>
    <d v="2030-02-05T00:00:00"/>
    <n v="120"/>
  </r>
  <r>
    <s v="468588"/>
    <s v="6005"/>
    <s v="1000"/>
    <s v="SA HB BOTTLED ABSOLU PARFUM 100 ML TST"/>
    <x v="1039"/>
    <s v="UN"/>
    <n v="539"/>
    <n v="0"/>
    <n v="0"/>
    <n v="0"/>
    <n v="0"/>
    <n v="0"/>
    <s v="99350201967"/>
    <n v="0"/>
    <d v="2030-01-12T00:00:00"/>
    <n v="539"/>
  </r>
  <r>
    <s v="468588"/>
    <s v="6005"/>
    <s v="1000"/>
    <s v="SA HB BOTTLED ABSOLU PARFUM 100 ML TST"/>
    <x v="1040"/>
    <s v="UN"/>
    <n v="225"/>
    <n v="0"/>
    <n v="0"/>
    <n v="0"/>
    <n v="0"/>
    <n v="0"/>
    <s v="99350201967"/>
    <n v="0"/>
    <d v="2030-01-12T00:00:00"/>
    <n v="225"/>
  </r>
  <r>
    <s v="468588"/>
    <s v="6005"/>
    <s v="1000"/>
    <s v="SA HB BOTTLED ABSOLU PARFUM 100 ML TST"/>
    <x v="1041"/>
    <s v="UN"/>
    <n v="20"/>
    <n v="0"/>
    <n v="0"/>
    <n v="0"/>
    <n v="0"/>
    <n v="0"/>
    <s v="99350201967"/>
    <n v="0"/>
    <d v="2029-10-27T00:00:00"/>
    <n v="20"/>
  </r>
  <r>
    <s v="468594"/>
    <s v="6005"/>
    <s v="1000"/>
    <s v="SA GUCCI GUILTY BLACK PH EDT 90ML V2 TST"/>
    <x v="1042"/>
    <s v="UN"/>
    <n v="0"/>
    <n v="0"/>
    <n v="60"/>
    <n v="0"/>
    <n v="0"/>
    <n v="0"/>
    <s v="99350202505"/>
    <n v="0"/>
    <d v="2029-12-11T00:00:00"/>
    <n v="60"/>
  </r>
  <r>
    <s v="468601"/>
    <s v="6005"/>
    <s v="1000"/>
    <s v="SA GUCCI BLOOM EDP 1.5ML AG"/>
    <x v="1043"/>
    <s v="UN"/>
    <n v="768"/>
    <n v="0"/>
    <n v="0"/>
    <n v="0"/>
    <n v="0"/>
    <n v="0"/>
    <s v="99350151794"/>
    <n v="0"/>
    <d v="2028-09-11T00:00:00"/>
    <n v="768"/>
  </r>
  <r>
    <s v="468609"/>
    <s v="6005"/>
    <s v="1000"/>
    <s v="SA CHLOE SIGN INTENSEM EDP REFIL 100ML"/>
    <x v="1044"/>
    <s v="UN"/>
    <n v="96"/>
    <n v="0"/>
    <n v="0"/>
    <n v="0"/>
    <n v="0"/>
    <n v="0"/>
    <s v="99350153177"/>
    <n v="0"/>
    <d v="2030-01-19T00:00:00"/>
    <n v="96"/>
  </r>
  <r>
    <s v="468612"/>
    <s v="6005"/>
    <s v="1000"/>
    <s v="SA CK ONE GOLD EAU DE TOILETTE 100ML TST"/>
    <x v="1045"/>
    <s v="UN"/>
    <n v="0"/>
    <n v="0"/>
    <n v="168"/>
    <n v="0"/>
    <n v="0"/>
    <n v="0"/>
    <s v="99350183550"/>
    <n v="0"/>
    <d v="2030-01-30T00:00:00"/>
    <n v="168"/>
  </r>
  <r>
    <s v="468638"/>
    <s v="6005"/>
    <s v="1000"/>
    <s v="SA ADIDAS VIBES HAPPY FEELS EDP 30ML"/>
    <x v="1046"/>
    <s v="UN"/>
    <n v="384"/>
    <n v="0"/>
    <n v="0"/>
    <n v="0"/>
    <n v="0"/>
    <n v="0"/>
    <s v="99350198976"/>
    <n v="0"/>
    <d v="2029-12-18T00:00:00"/>
    <n v="384"/>
  </r>
  <r>
    <s v="468638"/>
    <s v="6005"/>
    <s v="1000"/>
    <s v="SA ADIDAS VIBES HAPPY FEELS EDP 30ML"/>
    <x v="1047"/>
    <s v="UN"/>
    <n v="4"/>
    <n v="0"/>
    <n v="0"/>
    <n v="0"/>
    <n v="0"/>
    <n v="0"/>
    <s v="99350198976"/>
    <n v="0"/>
    <d v="2029-08-20T00:00:00"/>
    <n v="4"/>
  </r>
  <r>
    <s v="468755"/>
    <s v="6005"/>
    <s v="1000"/>
    <s v="SA BBY HER INTENSE EDP 100ML"/>
    <x v="1048"/>
    <s v="UN"/>
    <n v="4"/>
    <n v="0"/>
    <n v="0"/>
    <n v="0"/>
    <n v="0"/>
    <n v="0"/>
    <s v="99350194893"/>
    <n v="0"/>
    <d v="2029-06-06T00:00:00"/>
    <n v="4"/>
  </r>
  <r>
    <s v="468756"/>
    <s v="6005"/>
    <s v="1000"/>
    <s v="SA BBY HER INTENSE EDP 100ML TST"/>
    <x v="1049"/>
    <s v="UN"/>
    <n v="0"/>
    <n v="0"/>
    <n v="60"/>
    <n v="0"/>
    <n v="0"/>
    <n v="0"/>
    <s v="99350194894"/>
    <n v="0"/>
    <d v="2030-02-05T00:00:00"/>
    <n v="60"/>
  </r>
  <r>
    <s v="468909"/>
    <s v="6005"/>
    <s v="1000"/>
    <s v="SA GUCCI FL MAGNOLIA EDP 100ML V2"/>
    <x v="1050"/>
    <s v="UN"/>
    <n v="40"/>
    <n v="0"/>
    <n v="0"/>
    <n v="0"/>
    <n v="0"/>
    <n v="0"/>
    <s v="99350204898"/>
    <n v="0"/>
    <d v="2029-11-10T00:00:00"/>
    <n v="40"/>
  </r>
  <r>
    <s v="468996"/>
    <s v="6005"/>
    <s v="1000"/>
    <s v="SA NECESSAIRE GABRIELA SABATINI"/>
    <x v="1051"/>
    <s v="UN"/>
    <n v="559"/>
    <n v="0"/>
    <n v="0"/>
    <n v="0"/>
    <n v="0"/>
    <n v="0"/>
    <s v=""/>
    <n v="0"/>
    <d v="2026-10-16T00:00:00"/>
    <n v="559"/>
  </r>
  <r>
    <s v="469072"/>
    <s v="6005"/>
    <s v="1000"/>
    <s v="SA ADIDAS UEFA11 EDT 100ML"/>
    <x v="1052"/>
    <s v="UN"/>
    <n v="9"/>
    <n v="0"/>
    <n v="0"/>
    <n v="0"/>
    <n v="0"/>
    <n v="0"/>
    <s v=""/>
    <n v="0"/>
    <d v="2028-11-11T00:00:00"/>
    <n v="9"/>
  </r>
  <r>
    <s v="469072"/>
    <s v="6005"/>
    <s v="1000"/>
    <s v="SA ADIDAS UEFA11 EDT 100ML"/>
    <x v="1053"/>
    <s v="UN"/>
    <n v="4"/>
    <n v="0"/>
    <n v="0"/>
    <n v="0"/>
    <n v="0"/>
    <n v="0"/>
    <s v=""/>
    <n v="0"/>
    <d v="2029-02-13T00:00:00"/>
    <n v="4"/>
  </r>
  <r>
    <s v="469151"/>
    <s v="6005"/>
    <s v="1000"/>
    <s v="SA HB BOTT ELIXIR TST EDP 100 ML 24IV"/>
    <x v="1054"/>
    <s v="UN"/>
    <n v="150"/>
    <n v="0"/>
    <n v="0"/>
    <n v="0"/>
    <n v="0"/>
    <n v="0"/>
    <s v="99350221028"/>
    <n v="0"/>
    <d v="2030-01-12T00:00:00"/>
    <n v="150"/>
  </r>
  <r>
    <s v="469151"/>
    <s v="6005"/>
    <s v="1000"/>
    <s v="SA HB BOTT ELIXIR TST EDP 100 ML 24IV"/>
    <x v="1055"/>
    <s v="UN"/>
    <n v="225"/>
    <n v="0"/>
    <n v="0"/>
    <n v="0"/>
    <n v="0"/>
    <n v="0"/>
    <s v="99350221028"/>
    <n v="0"/>
    <d v="2030-01-12T00:00:00"/>
    <n v="225"/>
  </r>
  <r>
    <s v="469154"/>
    <s v="6005"/>
    <s v="1000"/>
    <s v="SA DAVIDOFF CW WOMAN SEA EDT 100ML TST"/>
    <x v="1056"/>
    <s v="UN"/>
    <n v="0"/>
    <n v="0"/>
    <n v="168"/>
    <n v="0"/>
    <n v="0"/>
    <n v="0"/>
    <s v="10000007712"/>
    <n v="0"/>
    <d v="2030-01-26T00:00:00"/>
    <n v="168"/>
  </r>
  <r>
    <s v="469264"/>
    <s v="6005"/>
    <s v="1000"/>
    <s v="SA FR HIDR MONANGE DETOX 400ML"/>
    <x v="1057"/>
    <s v="UN"/>
    <n v="12261"/>
    <n v="0"/>
    <n v="0"/>
    <n v="0"/>
    <n v="0"/>
    <n v="0"/>
    <s v=""/>
    <n v="0"/>
    <d v="2028-10-04T00:00:00"/>
    <n v="12261"/>
  </r>
  <r>
    <s v="469267"/>
    <s v="6005"/>
    <s v="1000"/>
    <s v="SA POTE MONANGE BUMBUM 250G"/>
    <x v="1058"/>
    <s v="UN"/>
    <n v="2184"/>
    <n v="0"/>
    <n v="0"/>
    <n v="0"/>
    <n v="0"/>
    <n v="0"/>
    <s v=""/>
    <n v="0"/>
    <d v="2029-03-18T00:00:00"/>
    <n v="2184"/>
  </r>
  <r>
    <s v="469267"/>
    <s v="6005"/>
    <s v="1000"/>
    <s v="SA POTE MONANGE BUMBUM 250G"/>
    <x v="1059"/>
    <s v="UN"/>
    <n v="21840"/>
    <n v="0"/>
    <n v="0"/>
    <n v="0"/>
    <n v="0"/>
    <n v="0"/>
    <s v=""/>
    <n v="0"/>
    <d v="2029-03-18T00:00:00"/>
    <n v="21840"/>
  </r>
  <r>
    <s v="469267"/>
    <s v="6005"/>
    <s v="1000"/>
    <s v="SA POTE MONANGE BUMBUM 250G"/>
    <x v="1060"/>
    <s v="UN"/>
    <n v="3120"/>
    <n v="0"/>
    <n v="0"/>
    <n v="0"/>
    <n v="0"/>
    <n v="0"/>
    <s v=""/>
    <n v="0"/>
    <d v="2029-02-11T00:00:00"/>
    <n v="3120"/>
  </r>
  <r>
    <s v="469267"/>
    <s v="6005"/>
    <s v="1000"/>
    <s v="SA POTE MONANGE BUMBUM 250G"/>
    <x v="1061"/>
    <s v="UN"/>
    <n v="8008"/>
    <n v="0"/>
    <n v="0"/>
    <n v="0"/>
    <n v="0"/>
    <n v="0"/>
    <s v=""/>
    <n v="0"/>
    <d v="2029-02-14T00:00:00"/>
    <n v="8008"/>
  </r>
  <r>
    <s v="469295"/>
    <s v="6005"/>
    <s v="2005"/>
    <s v="SA MONANGE DEO CORP HIDR FLR LAV PETRI"/>
    <x v="1062"/>
    <s v="KG"/>
    <n v="10000"/>
    <n v="0"/>
    <n v="0"/>
    <n v="0"/>
    <n v="0"/>
    <n v="0"/>
    <s v=""/>
    <n v="0"/>
    <d v="2027-09-08T00:00:00"/>
    <n v="10000"/>
  </r>
  <r>
    <s v="469295"/>
    <s v="6005"/>
    <s v="2005"/>
    <s v="SA MONANGE DEO CORP HIDR FLR LAV PETRI"/>
    <x v="1063"/>
    <s v="KG"/>
    <n v="10000"/>
    <n v="0"/>
    <n v="0"/>
    <n v="0"/>
    <n v="0"/>
    <n v="0"/>
    <s v=""/>
    <n v="0"/>
    <d v="2027-09-09T00:00:00"/>
    <n v="10000"/>
  </r>
  <r>
    <s v="469295"/>
    <s v="6005"/>
    <s v="2005"/>
    <s v="SA MONANGE DEO CORP HIDR FLR LAV PETRI"/>
    <x v="1064"/>
    <s v="KG"/>
    <n v="10000"/>
    <n v="0"/>
    <n v="0"/>
    <n v="0"/>
    <n v="0"/>
    <n v="0"/>
    <s v=""/>
    <n v="0"/>
    <d v="2027-09-09T00:00:00"/>
    <n v="10000"/>
  </r>
  <r>
    <s v="469404"/>
    <s v="6005"/>
    <s v="1000"/>
    <s v="SA HB THE SCENT EDT 100 ML TST"/>
    <x v="1065"/>
    <s v="UN"/>
    <n v="0"/>
    <n v="0"/>
    <n v="80"/>
    <n v="0"/>
    <n v="0"/>
    <n v="0"/>
    <s v="99350208313"/>
    <n v="0"/>
    <d v="2030-02-12T00:00:00"/>
    <n v="80"/>
  </r>
  <r>
    <s v="469405"/>
    <s v="6005"/>
    <s v="1000"/>
    <s v="SA HB THE SCENT MAGNETIC M 100 ML TST"/>
    <x v="1066"/>
    <s v="UN"/>
    <n v="0"/>
    <n v="0"/>
    <n v="220"/>
    <n v="0"/>
    <n v="0"/>
    <n v="0"/>
    <s v="99350208318"/>
    <n v="0"/>
    <d v="2030-02-12T00:00:00"/>
    <n v="220"/>
  </r>
  <r>
    <s v="469406"/>
    <s v="6005"/>
    <s v="1000"/>
    <s v="SA HB THE SCENT ELIXIR M 100 ML TST"/>
    <x v="1067"/>
    <s v="UN"/>
    <n v="0"/>
    <n v="0"/>
    <n v="40"/>
    <n v="0"/>
    <n v="0"/>
    <n v="0"/>
    <s v="99350208320"/>
    <n v="0"/>
    <d v="2030-03-05T00:00:00"/>
    <n v="40"/>
  </r>
  <r>
    <s v="469416"/>
    <s v="6005"/>
    <s v="1000"/>
    <s v="SA HB THE SCENT ELIXIR PARFUM 30 ML"/>
    <x v="1068"/>
    <s v="UN"/>
    <n v="90"/>
    <n v="0"/>
    <n v="0"/>
    <n v="0"/>
    <n v="0"/>
    <n v="0"/>
    <s v="99350208306"/>
    <n v="0"/>
    <d v="2030-02-16T00:00:00"/>
    <n v="90"/>
  </r>
  <r>
    <s v="469419"/>
    <s v="6005"/>
    <s v="1000"/>
    <s v="SA HB THE SCENT MAG FOR HER 50ML TST"/>
    <x v="1069"/>
    <s v="UN"/>
    <n v="0"/>
    <n v="0"/>
    <n v="80"/>
    <n v="0"/>
    <n v="0"/>
    <n v="0"/>
    <s v="99350208317"/>
    <n v="0"/>
    <d v="2030-02-17T00:00:00"/>
    <n v="80"/>
  </r>
  <r>
    <s v="469420"/>
    <s v="6005"/>
    <s v="1000"/>
    <s v="SA HB THE SCENT ELIXIR PARFUM 50 ML TST"/>
    <x v="1070"/>
    <s v="UN"/>
    <n v="20"/>
    <n v="0"/>
    <n v="0"/>
    <n v="0"/>
    <n v="0"/>
    <n v="0"/>
    <s v="99350208319"/>
    <n v="0"/>
    <d v="2030-01-13T00:00:00"/>
    <n v="20"/>
  </r>
  <r>
    <s v="469427"/>
    <s v="6005"/>
    <s v="1000"/>
    <s v="SA BBY HERO PARFUM INTENSE REFIL 200ML"/>
    <x v="1071"/>
    <s v="UN"/>
    <n v="0"/>
    <n v="0"/>
    <n v="30"/>
    <n v="0"/>
    <n v="0"/>
    <n v="0"/>
    <s v="99350218174"/>
    <n v="0"/>
    <d v="2029-12-19T00:00:00"/>
    <n v="30"/>
  </r>
  <r>
    <s v="469430"/>
    <s v="6005"/>
    <s v="1000"/>
    <s v="SA CK ETY W AMBER ESSENCE EDP 1.2ML AG"/>
    <x v="1072"/>
    <s v="UN"/>
    <n v="90"/>
    <n v="0"/>
    <n v="0"/>
    <n v="0"/>
    <n v="0"/>
    <n v="0"/>
    <s v="99350202813"/>
    <n v="0"/>
    <d v="2029-11-12T00:00:00"/>
    <n v="90"/>
  </r>
  <r>
    <s v="469437"/>
    <s v="6005"/>
    <s v="1000"/>
    <s v="SA CHLOE NOM LUMIERE D EGYPTE EDP 75ML"/>
    <x v="1073"/>
    <s v="UN"/>
    <n v="0"/>
    <n v="0"/>
    <n v="80"/>
    <n v="0"/>
    <n v="0"/>
    <n v="0"/>
    <s v="99350195375"/>
    <n v="0"/>
    <d v="2029-12-17T00:00:00"/>
    <n v="80"/>
  </r>
  <r>
    <s v="469438"/>
    <s v="6005"/>
    <s v="1000"/>
    <s v="SA CHLOE NOM LUMIERE EGYPTE EDP 75ML TST"/>
    <x v="1074"/>
    <s v="UN"/>
    <n v="0"/>
    <n v="0"/>
    <n v="64"/>
    <n v="0"/>
    <n v="0"/>
    <n v="0"/>
    <s v="99350195376"/>
    <n v="0"/>
    <d v="2030-02-04T00:00:00"/>
    <n v="64"/>
  </r>
  <r>
    <s v="469529"/>
    <s v="6005"/>
    <s v="1000"/>
    <s v="SA CHLOE L EDP LUMINEUSE REFIL 100ML"/>
    <x v="1075"/>
    <s v="UN"/>
    <n v="4"/>
    <n v="0"/>
    <n v="0"/>
    <n v="0"/>
    <n v="0"/>
    <n v="0"/>
    <s v="99350187554"/>
    <n v="0"/>
    <d v="2028-11-18T00:00:00"/>
    <n v="4"/>
  </r>
  <r>
    <s v="469544"/>
    <s v="6005"/>
    <s v="1000"/>
    <s v="SA CHLOE SIGN LUMINEUSE EDP 100ML TST"/>
    <x v="1076"/>
    <s v="UN"/>
    <n v="2"/>
    <n v="0"/>
    <n v="0"/>
    <n v="0"/>
    <n v="0"/>
    <n v="0"/>
    <s v="99350187555"/>
    <n v="0"/>
    <d v="2029-04-17T00:00:00"/>
    <n v="2"/>
  </r>
  <r>
    <s v="469559"/>
    <s v="6005"/>
    <s v="1000"/>
    <s v="SA DB COLLEC EXQ LEATHER EDP 100ML TST"/>
    <x v="1077"/>
    <s v="UN"/>
    <n v="1"/>
    <n v="0"/>
    <n v="0"/>
    <n v="0"/>
    <n v="0"/>
    <n v="0"/>
    <s v="99350201142"/>
    <n v="0"/>
    <d v="2028-12-12T00:00:00"/>
    <n v="1"/>
  </r>
  <r>
    <s v="469559"/>
    <s v="6005"/>
    <s v="1000"/>
    <s v="SA DB COLLEC EXQ LEATHER EDP 100ML TST"/>
    <x v="1078"/>
    <s v="UN"/>
    <n v="1"/>
    <n v="0"/>
    <n v="0"/>
    <n v="0"/>
    <n v="0"/>
    <n v="0"/>
    <s v="99350201142"/>
    <n v="0"/>
    <d v="2029-03-03T00:00:00"/>
    <n v="1"/>
  </r>
  <r>
    <s v="469758"/>
    <s v="6005"/>
    <s v="1000"/>
    <s v="SA FR PAIXAO PET ED AURORA 200ML"/>
    <x v="1079"/>
    <s v="UN"/>
    <n v="0"/>
    <n v="0"/>
    <n v="0"/>
    <n v="0"/>
    <n v="2520"/>
    <n v="0"/>
    <s v=""/>
    <n v="0"/>
    <d v="2029-01-29T00:00:00"/>
    <n v="0"/>
  </r>
  <r>
    <s v="469758"/>
    <s v="6005"/>
    <s v="1000"/>
    <s v="SA FR PAIXAO PET ED AURORA 200ML"/>
    <x v="1080"/>
    <s v="UN"/>
    <n v="2520"/>
    <n v="0"/>
    <n v="0"/>
    <n v="0"/>
    <n v="0"/>
    <n v="0"/>
    <s v=""/>
    <n v="0"/>
    <d v="2029-04-11T00:00:00"/>
    <n v="2520"/>
  </r>
  <r>
    <s v="469761"/>
    <s v="6005"/>
    <s v="1000"/>
    <s v="SA TP PRA OL PAIXAO"/>
    <x v="1081"/>
    <s v="UN"/>
    <n v="2259"/>
    <n v="0"/>
    <n v="0"/>
    <n v="0"/>
    <n v="0"/>
    <n v="0"/>
    <s v=""/>
    <n v="0"/>
    <d v="2029-02-21T00:00:00"/>
    <n v="2259"/>
  </r>
  <r>
    <s v="469769"/>
    <s v="6005"/>
    <s v="1000"/>
    <s v="SA KTON TRAT GLOSS INTENSO 40ML ENV DLX"/>
    <x v="1082"/>
    <s v="UN"/>
    <n v="6160"/>
    <n v="0"/>
    <n v="0"/>
    <n v="0"/>
    <n v="0"/>
    <n v="0"/>
    <s v=""/>
    <n v="0"/>
    <d v="2029-03-04T00:00:00"/>
    <n v="6160"/>
  </r>
  <r>
    <s v="469769"/>
    <s v="6005"/>
    <s v="1000"/>
    <s v="SA KTON TRAT GLOSS INTENSO 40ML ENV DLX"/>
    <x v="1083"/>
    <s v="UN"/>
    <n v="19580"/>
    <n v="0"/>
    <n v="0"/>
    <n v="0"/>
    <n v="0"/>
    <n v="0"/>
    <s v=""/>
    <n v="0"/>
    <d v="2029-04-08T00:00:00"/>
    <n v="19580"/>
  </r>
  <r>
    <s v="469769"/>
    <s v="6005"/>
    <s v="1000"/>
    <s v="SA KTON TRAT GLOSS INTENSO 40ML ENV DLX"/>
    <x v="1084"/>
    <s v="UN"/>
    <n v="46479"/>
    <n v="0"/>
    <n v="0"/>
    <n v="0"/>
    <n v="0"/>
    <n v="0"/>
    <s v=""/>
    <n v="0"/>
    <d v="2029-04-08T00:00:00"/>
    <n v="46479"/>
  </r>
  <r>
    <s v="469769"/>
    <s v="6005"/>
    <s v="1000"/>
    <s v="SA KTON TRAT GLOSS INTENSO 40ML ENV DLX"/>
    <x v="1085"/>
    <s v="UN"/>
    <n v="76191"/>
    <n v="0"/>
    <n v="0"/>
    <n v="0"/>
    <n v="0"/>
    <n v="0"/>
    <s v=""/>
    <n v="0"/>
    <d v="2029-04-09T00:00:00"/>
    <n v="76191"/>
  </r>
  <r>
    <s v="469769"/>
    <s v="6005"/>
    <s v="1000"/>
    <s v="SA KTON TRAT GLOSS INTENSO 40ML ENV DLX"/>
    <x v="1086"/>
    <s v="UN"/>
    <n v="74854"/>
    <n v="0"/>
    <n v="0"/>
    <n v="0"/>
    <n v="0"/>
    <n v="0"/>
    <s v=""/>
    <n v="0"/>
    <d v="2029-04-10T00:00:00"/>
    <n v="74854"/>
  </r>
  <r>
    <s v="469769"/>
    <s v="6005"/>
    <s v="1000"/>
    <s v="SA KTON TRAT GLOSS INTENSO 40ML ENV DLX"/>
    <x v="1087"/>
    <s v="UN"/>
    <n v="71448"/>
    <n v="0"/>
    <n v="0"/>
    <n v="0"/>
    <n v="0"/>
    <n v="0"/>
    <s v=""/>
    <n v="0"/>
    <d v="2029-04-11T00:00:00"/>
    <n v="71448"/>
  </r>
  <r>
    <s v="469769"/>
    <s v="6005"/>
    <s v="1000"/>
    <s v="SA KTON TRAT GLOSS INTENSO 40ML ENV DLX"/>
    <x v="1088"/>
    <s v="UN"/>
    <n v="3960"/>
    <n v="0"/>
    <n v="0"/>
    <n v="0"/>
    <n v="0"/>
    <n v="0"/>
    <s v=""/>
    <n v="0"/>
    <d v="2029-04-28T00:00:00"/>
    <n v="3960"/>
  </r>
  <r>
    <s v="469769"/>
    <s v="6005"/>
    <s v="1000"/>
    <s v="SA KTON TRAT GLOSS INTENSO 40ML ENV DLX"/>
    <x v="1089"/>
    <s v="UN"/>
    <n v="71940"/>
    <n v="0"/>
    <n v="0"/>
    <n v="0"/>
    <n v="0"/>
    <n v="0"/>
    <s v=""/>
    <n v="0"/>
    <d v="2029-05-21T00:00:00"/>
    <n v="71940"/>
  </r>
  <r>
    <s v="469769"/>
    <s v="6005"/>
    <s v="1000"/>
    <s v="SA KTON TRAT GLOSS INTENSO 40ML ENV DLX"/>
    <x v="1090"/>
    <s v="UN"/>
    <n v="73700"/>
    <n v="0"/>
    <n v="0"/>
    <n v="0"/>
    <n v="0"/>
    <n v="0"/>
    <s v=""/>
    <n v="0"/>
    <d v="2029-05-22T00:00:00"/>
    <n v="73700"/>
  </r>
  <r>
    <s v="469770"/>
    <s v="6005"/>
    <s v="1000"/>
    <s v="SA KTON TRAT GLOSS ULT INT 40ML ENV DLX"/>
    <x v="1091"/>
    <s v="UN"/>
    <n v="47960"/>
    <n v="0"/>
    <n v="0"/>
    <n v="0"/>
    <n v="0"/>
    <n v="0"/>
    <s v=""/>
    <n v="0"/>
    <d v="2029-04-11T00:00:00"/>
    <n v="47960"/>
  </r>
  <r>
    <s v="469770"/>
    <s v="6005"/>
    <s v="1000"/>
    <s v="SA KTON TRAT GLOSS ULT INT 40ML ENV DLX"/>
    <x v="1092"/>
    <s v="UN"/>
    <n v="76560"/>
    <n v="0"/>
    <n v="0"/>
    <n v="0"/>
    <n v="0"/>
    <n v="0"/>
    <s v=""/>
    <n v="0"/>
    <d v="2029-04-13T00:00:00"/>
    <n v="76560"/>
  </r>
  <r>
    <s v="469771"/>
    <s v="6005"/>
    <s v="1000"/>
    <s v="SA KTON REATIV COR CABELO PRETO DLX"/>
    <x v="1093"/>
    <s v="UN"/>
    <n v="30618"/>
    <n v="0"/>
    <n v="0"/>
    <n v="0"/>
    <n v="0"/>
    <n v="0"/>
    <s v=""/>
    <n v="0"/>
    <d v="2028-10-10T00:00:00"/>
    <n v="30618"/>
  </r>
  <r>
    <s v="469771"/>
    <s v="6005"/>
    <s v="1000"/>
    <s v="SA KTON REATIV COR CABELO PRETO DLX"/>
    <x v="1094"/>
    <s v="UN"/>
    <n v="89586"/>
    <n v="0"/>
    <n v="0"/>
    <n v="0"/>
    <n v="0"/>
    <n v="0"/>
    <s v=""/>
    <n v="0"/>
    <d v="2029-03-26T00:00:00"/>
    <n v="89586"/>
  </r>
  <r>
    <s v="469771"/>
    <s v="6005"/>
    <s v="1000"/>
    <s v="SA KTON REATIV COR CABELO PRETO DLX"/>
    <x v="1095"/>
    <s v="UN"/>
    <n v="122472"/>
    <n v="0"/>
    <n v="0"/>
    <n v="0"/>
    <n v="0"/>
    <n v="0"/>
    <s v=""/>
    <n v="0"/>
    <d v="2029-03-26T00:00:00"/>
    <n v="122472"/>
  </r>
  <r>
    <s v="469771"/>
    <s v="6005"/>
    <s v="1000"/>
    <s v="SA KTON REATIV COR CABELO PRETO DLX"/>
    <x v="1096"/>
    <s v="UN"/>
    <n v="46872"/>
    <n v="0"/>
    <n v="0"/>
    <n v="0"/>
    <n v="0"/>
    <n v="0"/>
    <s v=""/>
    <n v="0"/>
    <d v="2029-03-26T00:00:00"/>
    <n v="46872"/>
  </r>
  <r>
    <s v="469772"/>
    <s v="6005"/>
    <s v="1000"/>
    <s v="SA KTON REATIV COR TONS CASTANH DLX"/>
    <x v="1097"/>
    <s v="UN"/>
    <n v="14742"/>
    <n v="0"/>
    <n v="0"/>
    <n v="0"/>
    <n v="0"/>
    <n v="0"/>
    <s v=""/>
    <n v="0"/>
    <d v="2029-02-07T00:00:00"/>
    <n v="14742"/>
  </r>
  <r>
    <s v="469772"/>
    <s v="6005"/>
    <s v="1000"/>
    <s v="SA KTON REATIV COR TONS CASTANH DLX"/>
    <x v="1098"/>
    <s v="UN"/>
    <n v="84672"/>
    <n v="0"/>
    <n v="0"/>
    <n v="0"/>
    <n v="0"/>
    <n v="0"/>
    <s v=""/>
    <n v="0"/>
    <d v="2029-02-09T00:00:00"/>
    <n v="84672"/>
  </r>
  <r>
    <s v="469772"/>
    <s v="6005"/>
    <s v="1000"/>
    <s v="SA KTON REATIV COR TONS CASTANH DLX"/>
    <x v="1099"/>
    <s v="UN"/>
    <n v="121338"/>
    <n v="0"/>
    <n v="0"/>
    <n v="0"/>
    <n v="0"/>
    <n v="0"/>
    <s v=""/>
    <n v="0"/>
    <d v="2029-02-24T00:00:00"/>
    <n v="121338"/>
  </r>
  <r>
    <s v="469772"/>
    <s v="6005"/>
    <s v="1000"/>
    <s v="SA KTON REATIV COR TONS CASTANH DLX"/>
    <x v="1100"/>
    <s v="UN"/>
    <n v="21924"/>
    <n v="0"/>
    <n v="0"/>
    <n v="0"/>
    <n v="0"/>
    <n v="0"/>
    <s v=""/>
    <n v="0"/>
    <d v="2029-02-25T00:00:00"/>
    <n v="21924"/>
  </r>
  <r>
    <s v="469773"/>
    <s v="6005"/>
    <s v="1000"/>
    <s v="SA KTON REATIV COR CABELO LOURO DLX"/>
    <x v="1101"/>
    <s v="UN"/>
    <n v="28728"/>
    <n v="0"/>
    <n v="0"/>
    <n v="0"/>
    <n v="0"/>
    <n v="0"/>
    <s v=""/>
    <n v="0"/>
    <d v="2029-03-17T00:00:00"/>
    <n v="28728"/>
  </r>
  <r>
    <s v="469773"/>
    <s v="6005"/>
    <s v="1000"/>
    <s v="SA KTON REATIV COR CABELO LOURO DLX"/>
    <x v="1102"/>
    <s v="UN"/>
    <n v="92988"/>
    <n v="0"/>
    <n v="0"/>
    <n v="0"/>
    <n v="0"/>
    <n v="0"/>
    <s v=""/>
    <n v="0"/>
    <d v="2029-03-17T00:00:00"/>
    <n v="92988"/>
  </r>
  <r>
    <s v="469773"/>
    <s v="6005"/>
    <s v="1000"/>
    <s v="SA KTON REATIV COR CABELO LOURO DLX"/>
    <x v="1103"/>
    <s v="UN"/>
    <n v="113400"/>
    <n v="0"/>
    <n v="0"/>
    <n v="0"/>
    <n v="0"/>
    <n v="0"/>
    <s v=""/>
    <n v="0"/>
    <d v="2029-03-19T00:00:00"/>
    <n v="113400"/>
  </r>
  <r>
    <s v="469773"/>
    <s v="6005"/>
    <s v="1000"/>
    <s v="SA KTON REATIV COR CABELO LOURO DLX"/>
    <x v="1104"/>
    <s v="UN"/>
    <n v="135702"/>
    <n v="0"/>
    <n v="0"/>
    <n v="0"/>
    <n v="0"/>
    <n v="0"/>
    <s v=""/>
    <n v="0"/>
    <d v="2029-03-19T00:00:00"/>
    <n v="135702"/>
  </r>
  <r>
    <s v="469773"/>
    <s v="6005"/>
    <s v="1000"/>
    <s v="SA KTON REATIV COR CABELO LOURO DLX"/>
    <x v="1105"/>
    <s v="UN"/>
    <n v="136458"/>
    <n v="0"/>
    <n v="0"/>
    <n v="0"/>
    <n v="0"/>
    <n v="0"/>
    <s v=""/>
    <n v="0"/>
    <d v="2029-03-20T00:00:00"/>
    <n v="136458"/>
  </r>
  <r>
    <s v="469798"/>
    <s v="6005"/>
    <s v="1000"/>
    <s v="SA BBY GODDESS PARFUM 30ML"/>
    <x v="1106"/>
    <s v="UN"/>
    <n v="0"/>
    <n v="0"/>
    <n v="288"/>
    <n v="0"/>
    <n v="0"/>
    <n v="0"/>
    <s v="99350217756"/>
    <n v="0"/>
    <d v="2029-10-02T00:00:00"/>
    <n v="288"/>
  </r>
  <r>
    <s v="469803"/>
    <s v="6005"/>
    <s v="1000"/>
    <s v="SA BBY GODDESS PARFUM 100MLTST"/>
    <x v="1107"/>
    <s v="UN"/>
    <n v="0"/>
    <n v="0"/>
    <n v="192"/>
    <n v="0"/>
    <n v="0"/>
    <n v="0"/>
    <s v="99350217770"/>
    <n v="0"/>
    <d v="2029-12-04T00:00:00"/>
    <n v="192"/>
  </r>
  <r>
    <s v="469811"/>
    <s v="6005"/>
    <s v="1000"/>
    <s v="SA GUCCI FL GG GARDENIA PF INT 100ML"/>
    <x v="1108"/>
    <s v="UN"/>
    <n v="394"/>
    <n v="0"/>
    <n v="0"/>
    <n v="0"/>
    <n v="0"/>
    <n v="0"/>
    <s v="99350226707"/>
    <n v="0"/>
    <d v="2030-02-11T00:00:00"/>
    <n v="394"/>
  </r>
  <r>
    <s v="469811"/>
    <s v="6005"/>
    <s v="1000"/>
    <s v="SA GUCCI FL GG GARDENIA PF INT 100ML"/>
    <x v="1109"/>
    <s v="UN"/>
    <n v="0"/>
    <n v="0"/>
    <n v="20"/>
    <n v="0"/>
    <n v="0"/>
    <n v="0"/>
    <s v="99350226707"/>
    <n v="0"/>
    <d v="2030-03-04T00:00:00"/>
    <n v="20"/>
  </r>
  <r>
    <s v="469812"/>
    <s v="6005"/>
    <s v="1000"/>
    <s v="SA GUCCI FL GG GARDENIA PF INT 50 ML"/>
    <x v="1110"/>
    <s v="UN"/>
    <n v="131"/>
    <n v="0"/>
    <n v="0"/>
    <n v="0"/>
    <n v="0"/>
    <n v="0"/>
    <s v="99350226708"/>
    <n v="0"/>
    <d v="2029-12-09T00:00:00"/>
    <n v="131"/>
  </r>
  <r>
    <s v="469855"/>
    <s v="6005"/>
    <s v="1000"/>
    <s v="SA TP MONT RISQUE ESM PALCO CHERRY"/>
    <x v="1111"/>
    <s v="UN"/>
    <n v="4900"/>
    <n v="0"/>
    <n v="0"/>
    <n v="0"/>
    <n v="0"/>
    <n v="0"/>
    <s v=""/>
    <n v="0"/>
    <d v="2028-11-01T00:00:00"/>
    <n v="4900"/>
  </r>
  <r>
    <s v="469855"/>
    <s v="6005"/>
    <s v="1000"/>
    <s v="SA TP MONT RISQUE ESM PALCO CHERRY"/>
    <x v="1112"/>
    <s v="UN"/>
    <n v="27000"/>
    <n v="0"/>
    <n v="0"/>
    <n v="0"/>
    <n v="0"/>
    <n v="0"/>
    <s v=""/>
    <n v="0"/>
    <d v="2028-11-13T00:00:00"/>
    <n v="27000"/>
  </r>
  <r>
    <s v="469932"/>
    <s v="6005"/>
    <s v="1000"/>
    <s v="SA MONANGE SH HIDRAT INT 300ML"/>
    <x v="1113"/>
    <s v="UN"/>
    <n v="8400"/>
    <n v="0"/>
    <n v="0"/>
    <n v="0"/>
    <n v="6720"/>
    <n v="0"/>
    <s v=""/>
    <n v="0"/>
    <d v="2029-05-18T00:00:00"/>
    <n v="8400"/>
  </r>
  <r>
    <s v="469932"/>
    <s v="6005"/>
    <s v="2009"/>
    <s v="SA MONANGE SH HIDRAT INT 300ML"/>
    <x v="1113"/>
    <s v="UN"/>
    <n v="12865"/>
    <n v="0"/>
    <n v="0"/>
    <n v="0"/>
    <n v="13440"/>
    <n v="0"/>
    <s v=""/>
    <n v="0"/>
    <d v="2029-05-18T00:00:00"/>
    <n v="12865"/>
  </r>
  <r>
    <s v="469933"/>
    <s v="6005"/>
    <s v="1000"/>
    <s v="SA MONANGE SH LISOS BRI 300ML"/>
    <x v="1114"/>
    <s v="UN"/>
    <n v="1680"/>
    <n v="0"/>
    <n v="0"/>
    <n v="0"/>
    <n v="0"/>
    <n v="0"/>
    <s v=""/>
    <n v="0"/>
    <d v="2028-09-18T00:00:00"/>
    <n v="1680"/>
  </r>
  <r>
    <s v="469933"/>
    <s v="6005"/>
    <s v="1000"/>
    <s v="SA MONANGE SH LISOS BRI 300ML"/>
    <x v="1115"/>
    <s v="UN"/>
    <n v="172"/>
    <n v="0"/>
    <n v="0"/>
    <n v="0"/>
    <n v="0"/>
    <n v="0"/>
    <s v=""/>
    <n v="0"/>
    <d v="2028-11-26T00:00:00"/>
    <n v="172"/>
  </r>
  <r>
    <s v="469933"/>
    <s v="6005"/>
    <s v="2009"/>
    <s v="SA MONANGE SH LISOS BRI 300ML"/>
    <x v="1116"/>
    <s v="UN"/>
    <n v="12792"/>
    <n v="0"/>
    <n v="0"/>
    <n v="0"/>
    <n v="0"/>
    <n v="0"/>
    <s v=""/>
    <n v="0"/>
    <d v="2029-05-19T00:00:00"/>
    <n v="12792"/>
  </r>
  <r>
    <s v="469935"/>
    <s v="6005"/>
    <s v="1000"/>
    <s v="SA MONANGE COND HIDRAT 170ML"/>
    <x v="1117"/>
    <s v="UN"/>
    <n v="9072"/>
    <n v="0"/>
    <n v="0"/>
    <n v="0"/>
    <n v="0"/>
    <n v="0"/>
    <s v=""/>
    <n v="0"/>
    <d v="2029-01-02T00:00:00"/>
    <n v="9072"/>
  </r>
  <r>
    <s v="469935"/>
    <s v="6005"/>
    <s v="1000"/>
    <s v="SA MONANGE COND HIDRAT 170ML"/>
    <x v="1118"/>
    <s v="UN"/>
    <n v="53940"/>
    <n v="0"/>
    <n v="0"/>
    <n v="0"/>
    <n v="0"/>
    <n v="0"/>
    <s v=""/>
    <n v="0"/>
    <d v="2029-05-21T00:00:00"/>
    <n v="53940"/>
  </r>
  <r>
    <s v="469935"/>
    <s v="6005"/>
    <s v="2009"/>
    <s v="SA MONANGE COND HIDRAT 170ML"/>
    <x v="1118"/>
    <s v="UN"/>
    <n v="2010"/>
    <n v="0"/>
    <n v="0"/>
    <n v="0"/>
    <n v="0"/>
    <n v="0"/>
    <s v=""/>
    <n v="0"/>
    <d v="2029-05-21T00:00:00"/>
    <n v="2010"/>
  </r>
  <r>
    <s v="469936"/>
    <s v="6005"/>
    <s v="1000"/>
    <s v="SA MONANGECOND LISOS 170ML"/>
    <x v="1119"/>
    <s v="UN"/>
    <n v="0"/>
    <n v="0"/>
    <n v="0"/>
    <n v="0"/>
    <n v="215"/>
    <n v="0"/>
    <s v=""/>
    <n v="0"/>
    <d v="2028-08-25T00:00:00"/>
    <n v="0"/>
  </r>
  <r>
    <s v="469936"/>
    <s v="6005"/>
    <s v="1000"/>
    <s v="SA MONANGECOND LISOS 170ML"/>
    <x v="1120"/>
    <s v="UN"/>
    <n v="336"/>
    <n v="0"/>
    <n v="0"/>
    <n v="0"/>
    <n v="0"/>
    <n v="0"/>
    <s v=""/>
    <n v="0"/>
    <d v="2028-11-29T00:00:00"/>
    <n v="336"/>
  </r>
  <r>
    <s v="469936"/>
    <s v="6005"/>
    <s v="1000"/>
    <s v="SA MONANGECOND LISOS 170ML"/>
    <x v="1121"/>
    <s v="UN"/>
    <n v="1230"/>
    <n v="0"/>
    <n v="0"/>
    <n v="0"/>
    <n v="0"/>
    <n v="0"/>
    <s v=""/>
    <n v="0"/>
    <d v="2028-12-01T00:00:00"/>
    <n v="1230"/>
  </r>
  <r>
    <s v="469936"/>
    <s v="6005"/>
    <s v="1000"/>
    <s v="SA MONANGECOND LISOS 170ML"/>
    <x v="1122"/>
    <s v="UN"/>
    <n v="12221"/>
    <n v="0"/>
    <n v="0"/>
    <n v="0"/>
    <n v="0"/>
    <n v="0"/>
    <s v=""/>
    <n v="0"/>
    <d v="2028-12-02T00:00:00"/>
    <n v="12221"/>
  </r>
  <r>
    <s v="469936"/>
    <s v="6005"/>
    <s v="1000"/>
    <s v="SA MONANGECOND LISOS 170ML"/>
    <x v="1123"/>
    <s v="UN"/>
    <n v="21816"/>
    <n v="0"/>
    <n v="0"/>
    <n v="0"/>
    <n v="0"/>
    <n v="0"/>
    <s v=""/>
    <n v="0"/>
    <d v="2029-05-20T00:00:00"/>
    <n v="21816"/>
  </r>
  <r>
    <s v="469936"/>
    <s v="6005"/>
    <s v="1000"/>
    <s v="SA MONANGECOND LISOS 170ML"/>
    <x v="1124"/>
    <s v="UN"/>
    <n v="20208"/>
    <n v="0"/>
    <n v="0"/>
    <n v="0"/>
    <n v="0"/>
    <n v="0"/>
    <s v=""/>
    <n v="0"/>
    <d v="2029-06-10T00:00:00"/>
    <n v="20208"/>
  </r>
  <r>
    <s v="469936"/>
    <s v="6005"/>
    <s v="2009"/>
    <s v="SA MONANGECOND LISOS 170ML"/>
    <x v="1123"/>
    <s v="UN"/>
    <n v="2268"/>
    <n v="0"/>
    <n v="0"/>
    <n v="0"/>
    <n v="0"/>
    <n v="0"/>
    <s v=""/>
    <n v="0"/>
    <d v="2029-05-20T00:00:00"/>
    <n v="2268"/>
  </r>
  <r>
    <s v="469938"/>
    <s v="6005"/>
    <s v="1000"/>
    <s v="SA MONANGE FR COND HIDRAT 200ML"/>
    <x v="1125"/>
    <s v="UN"/>
    <n v="8250"/>
    <n v="0"/>
    <n v="0"/>
    <n v="0"/>
    <n v="0"/>
    <n v="0"/>
    <s v=""/>
    <n v="0"/>
    <d v="2029-05-25T00:00:00"/>
    <n v="8250"/>
  </r>
  <r>
    <s v="469938"/>
    <s v="6005"/>
    <s v="1000"/>
    <s v="SA MONANGE FR COND HIDRAT 200ML"/>
    <x v="1126"/>
    <s v="UN"/>
    <n v="54000"/>
    <n v="0"/>
    <n v="0"/>
    <n v="0"/>
    <n v="0"/>
    <n v="0"/>
    <s v=""/>
    <n v="0"/>
    <d v="2029-05-27T00:00:00"/>
    <n v="54000"/>
  </r>
  <r>
    <s v="469938"/>
    <s v="6005"/>
    <s v="1000"/>
    <s v="SA MONANGE FR COND HIDRAT 200ML"/>
    <x v="1127"/>
    <s v="UN"/>
    <n v="27000"/>
    <n v="0"/>
    <n v="0"/>
    <n v="0"/>
    <n v="0"/>
    <n v="0"/>
    <s v=""/>
    <n v="0"/>
    <d v="2029-06-05T00:00:00"/>
    <n v="27000"/>
  </r>
  <r>
    <s v="469938"/>
    <s v="6005"/>
    <s v="1000"/>
    <s v="SA MONANGE FR COND HIDRAT 200ML"/>
    <x v="1128"/>
    <s v="UN"/>
    <n v="42750"/>
    <n v="0"/>
    <n v="0"/>
    <n v="0"/>
    <n v="0"/>
    <n v="0"/>
    <s v=""/>
    <n v="0"/>
    <d v="2029-06-08T00:00:00"/>
    <n v="42750"/>
  </r>
  <r>
    <s v="469938"/>
    <s v="6005"/>
    <s v="1000"/>
    <s v="SA MONANGE FR COND HIDRAT 200ML"/>
    <x v="1129"/>
    <s v="UN"/>
    <n v="49500"/>
    <n v="0"/>
    <n v="0"/>
    <n v="0"/>
    <n v="0"/>
    <n v="0"/>
    <s v=""/>
    <n v="0"/>
    <d v="2029-06-09T00:00:00"/>
    <n v="49500"/>
  </r>
  <r>
    <s v="469938"/>
    <s v="6005"/>
    <s v="1000"/>
    <s v="SA MONANGE FR COND HIDRAT 200ML"/>
    <x v="1130"/>
    <s v="UN"/>
    <n v="49500"/>
    <n v="0"/>
    <n v="0"/>
    <n v="0"/>
    <n v="0"/>
    <n v="0"/>
    <s v=""/>
    <n v="0"/>
    <d v="2029-06-10T00:00:00"/>
    <n v="49500"/>
  </r>
  <r>
    <s v="469938"/>
    <s v="6005"/>
    <s v="1000"/>
    <s v="SA MONANGE FR COND HIDRAT 200ML"/>
    <x v="1131"/>
    <s v="UN"/>
    <n v="29250"/>
    <n v="0"/>
    <n v="0"/>
    <n v="0"/>
    <n v="0"/>
    <n v="0"/>
    <s v=""/>
    <n v="0"/>
    <d v="2029-06-11T00:00:00"/>
    <n v="29250"/>
  </r>
  <r>
    <s v="469938"/>
    <s v="6005"/>
    <s v="2005"/>
    <s v="SA MONANGE FR COND HIDRAT 200ML"/>
    <x v="1125"/>
    <s v="UN"/>
    <n v="4866"/>
    <n v="0"/>
    <n v="0"/>
    <n v="0"/>
    <n v="0"/>
    <n v="0"/>
    <s v=""/>
    <n v="0"/>
    <d v="2029-05-25T00:00:00"/>
    <n v="4866"/>
  </r>
  <r>
    <s v="469939"/>
    <s v="6005"/>
    <s v="1000"/>
    <s v="SA FR MONANGE COND LISOS 200ML"/>
    <x v="1132"/>
    <s v="UN"/>
    <n v="4300"/>
    <n v="0"/>
    <n v="0"/>
    <n v="0"/>
    <n v="0"/>
    <n v="0"/>
    <s v=""/>
    <n v="0"/>
    <d v="2029-05-18T00:00:00"/>
    <n v="4300"/>
  </r>
  <r>
    <s v="469939"/>
    <s v="6005"/>
    <s v="1000"/>
    <s v="SA FR MONANGE COND LISOS 200ML"/>
    <x v="1133"/>
    <s v="UN"/>
    <n v="2250"/>
    <n v="0"/>
    <n v="0"/>
    <n v="0"/>
    <n v="0"/>
    <n v="0"/>
    <s v=""/>
    <n v="0"/>
    <d v="2029-05-20T00:00:00"/>
    <n v="2250"/>
  </r>
  <r>
    <s v="469939"/>
    <s v="6005"/>
    <s v="1000"/>
    <s v="SA FR MONANGE COND LISOS 200ML"/>
    <x v="1134"/>
    <s v="UN"/>
    <n v="40463"/>
    <n v="0"/>
    <n v="0"/>
    <n v="0"/>
    <n v="0"/>
    <n v="0"/>
    <s v=""/>
    <n v="0"/>
    <d v="2029-05-30T00:00:00"/>
    <n v="40463"/>
  </r>
  <r>
    <s v="469939"/>
    <s v="6005"/>
    <s v="1000"/>
    <s v="SA FR MONANGE COND LISOS 200ML"/>
    <x v="1135"/>
    <s v="UN"/>
    <n v="49500"/>
    <n v="0"/>
    <n v="0"/>
    <n v="0"/>
    <n v="0"/>
    <n v="0"/>
    <s v=""/>
    <n v="0"/>
    <d v="2029-06-02T00:00:00"/>
    <n v="49500"/>
  </r>
  <r>
    <s v="469939"/>
    <s v="6005"/>
    <s v="1000"/>
    <s v="SA FR MONANGE COND LISOS 200ML"/>
    <x v="1136"/>
    <s v="UN"/>
    <n v="49500"/>
    <n v="0"/>
    <n v="0"/>
    <n v="0"/>
    <n v="0"/>
    <n v="0"/>
    <s v=""/>
    <n v="0"/>
    <d v="2029-06-04T00:00:00"/>
    <n v="49500"/>
  </r>
  <r>
    <s v="469939"/>
    <s v="6005"/>
    <s v="1000"/>
    <s v="SA FR MONANGE COND LISOS 200ML"/>
    <x v="1137"/>
    <s v="UN"/>
    <n v="20250"/>
    <n v="0"/>
    <n v="0"/>
    <n v="0"/>
    <n v="0"/>
    <n v="0"/>
    <s v=""/>
    <n v="0"/>
    <d v="2029-06-05T00:00:00"/>
    <n v="20250"/>
  </r>
  <r>
    <s v="469939"/>
    <s v="6005"/>
    <s v="2005"/>
    <s v="SA FR MONANGE COND LISOS 200ML"/>
    <x v="1134"/>
    <s v="UN"/>
    <n v="5210"/>
    <n v="0"/>
    <n v="0"/>
    <n v="0"/>
    <n v="0"/>
    <n v="0"/>
    <s v=""/>
    <n v="0"/>
    <d v="2029-05-30T00:00:00"/>
    <n v="5210"/>
  </r>
  <r>
    <s v="469970"/>
    <s v="6005"/>
    <s v="2005"/>
    <s v="SA MONANGE DES ANTIT INVISIVEL TCP"/>
    <x v="1138"/>
    <s v="KG"/>
    <n v="1218"/>
    <n v="0"/>
    <n v="0"/>
    <n v="0"/>
    <n v="0"/>
    <n v="0"/>
    <s v=""/>
    <n v="0"/>
    <d v="2026-06-18T00:00:00"/>
    <n v="1218"/>
  </r>
  <r>
    <s v="469970"/>
    <s v="6005"/>
    <s v="2005"/>
    <s v="SA MONANGE DES ANTIT INVISIVEL TCP"/>
    <x v="1139"/>
    <s v="KG"/>
    <n v="1202"/>
    <n v="0"/>
    <n v="0"/>
    <n v="0"/>
    <n v="0"/>
    <n v="0"/>
    <s v=""/>
    <n v="0"/>
    <d v="2026-06-18T00:00:00"/>
    <n v="1202"/>
  </r>
  <r>
    <s v="469970"/>
    <s v="6005"/>
    <s v="2005"/>
    <s v="SA MONANGE DES ANTIT INVISIVEL TCP"/>
    <x v="1140"/>
    <s v="KG"/>
    <n v="0"/>
    <n v="0"/>
    <n v="1203"/>
    <n v="0"/>
    <n v="0"/>
    <n v="0"/>
    <s v=""/>
    <n v="0"/>
    <d v="2026-06-19T00:00:00"/>
    <n v="1203"/>
  </r>
  <r>
    <s v="469970"/>
    <s v="6005"/>
    <s v="2005"/>
    <s v="SA MONANGE DES ANTIT INVISIVEL TCP"/>
    <x v="1141"/>
    <s v="KG"/>
    <n v="1195"/>
    <n v="0"/>
    <n v="0"/>
    <n v="0"/>
    <n v="0"/>
    <n v="0"/>
    <s v=""/>
    <n v="0"/>
    <d v="2026-06-19T00:00:00"/>
    <n v="1195"/>
  </r>
  <r>
    <s v="469970"/>
    <s v="6005"/>
    <s v="2005"/>
    <s v="SA MONANGE DES ANTIT INVISIVEL TCP"/>
    <x v="1142"/>
    <s v="KG"/>
    <n v="1188"/>
    <n v="0"/>
    <n v="0"/>
    <n v="0"/>
    <n v="0"/>
    <n v="0"/>
    <s v=""/>
    <n v="0"/>
    <d v="2026-06-17T00:00:00"/>
    <n v="1188"/>
  </r>
  <r>
    <s v="469970"/>
    <s v="6005"/>
    <s v="2005"/>
    <s v="SA MONANGE DES ANTIT INVISIVEL TCP"/>
    <x v="1143"/>
    <s v="KG"/>
    <n v="1201"/>
    <n v="0"/>
    <n v="0"/>
    <n v="0"/>
    <n v="0"/>
    <n v="0"/>
    <s v=""/>
    <n v="0"/>
    <d v="2026-06-17T00:00:00"/>
    <n v="1201"/>
  </r>
  <r>
    <s v="470084"/>
    <s v="6005"/>
    <s v="2005"/>
    <s v="SA WELLA KOLESTON AOX 6% DELUXE"/>
    <x v="1144"/>
    <s v="KG"/>
    <n v="1400"/>
    <n v="0"/>
    <n v="0"/>
    <n v="0"/>
    <n v="0"/>
    <n v="0"/>
    <s v=""/>
    <n v="0"/>
    <d v="2026-07-22T00:00:00"/>
    <n v="1400"/>
  </r>
  <r>
    <s v="470085"/>
    <s v="6005"/>
    <s v="2005"/>
    <s v="SA WELLA KOLESTON AOX 9% DELUXE"/>
    <x v="1145"/>
    <s v="KG"/>
    <n v="253.70599999999999"/>
    <n v="0"/>
    <n v="0"/>
    <n v="0"/>
    <n v="0"/>
    <n v="0"/>
    <s v=""/>
    <n v="0"/>
    <d v="2026-07-16T00:00:00"/>
    <n v="253.70599999999999"/>
  </r>
  <r>
    <s v="470126"/>
    <s v="6005"/>
    <s v="2005"/>
    <s v="SA WELLA COLOR TOUCH AOX 4% CHERRY"/>
    <x v="1146"/>
    <s v="KG"/>
    <n v="878.07"/>
    <n v="0"/>
    <n v="0"/>
    <n v="0"/>
    <n v="0"/>
    <n v="0"/>
    <s v=""/>
    <n v="0"/>
    <d v="2026-09-07T00:00:00"/>
    <n v="878.07"/>
  </r>
  <r>
    <s v="470126"/>
    <s v="6005"/>
    <s v="2005"/>
    <s v="SA WELLA COLOR TOUCH AOX 4% CHERRY"/>
    <x v="1147"/>
    <s v="KG"/>
    <n v="2508"/>
    <n v="0"/>
    <n v="0"/>
    <n v="0"/>
    <n v="0"/>
    <n v="0"/>
    <s v=""/>
    <n v="0"/>
    <d v="2026-09-07T00:00:00"/>
    <n v="2508"/>
  </r>
  <r>
    <s v="470126"/>
    <s v="6005"/>
    <s v="2005"/>
    <s v="SA WELLA COLOR TOUCH AOX 4% CHERRY"/>
    <x v="1148"/>
    <s v="KG"/>
    <n v="2500"/>
    <n v="0"/>
    <n v="0"/>
    <n v="0"/>
    <n v="0"/>
    <n v="0"/>
    <s v=""/>
    <n v="0"/>
    <d v="2026-09-10T00:00:00"/>
    <n v="2500"/>
  </r>
  <r>
    <s v="470173"/>
    <s v="6005"/>
    <s v="2005"/>
    <s v="SA WELLA COLOR TOUCH CLR 55.54 CHERRY"/>
    <x v="1149"/>
    <s v="KG"/>
    <n v="0"/>
    <n v="0"/>
    <n v="479"/>
    <n v="0"/>
    <n v="0"/>
    <n v="0"/>
    <s v=""/>
    <n v="0"/>
    <d v="2026-04-24T00:00:00"/>
    <n v="479"/>
  </r>
  <r>
    <s v="470189"/>
    <s v="6005"/>
    <s v="1000"/>
    <s v="SA GUCCI FL GG GARDENIA EDP 100ML TST"/>
    <x v="1150"/>
    <s v="UN"/>
    <n v="0"/>
    <n v="0"/>
    <n v="240"/>
    <n v="0"/>
    <n v="0"/>
    <n v="0"/>
    <s v="99350221882"/>
    <n v="0"/>
    <d v="2030-03-04T00:00:00"/>
    <n v="240"/>
  </r>
  <r>
    <s v="470197"/>
    <s v="6005"/>
    <s v="1000"/>
    <s v="SA HB REVERSED EDT 75ML"/>
    <x v="1151"/>
    <s v="UN"/>
    <n v="270"/>
    <n v="0"/>
    <n v="0"/>
    <n v="0"/>
    <n v="0"/>
    <n v="0"/>
    <s v="99350203158"/>
    <n v="0"/>
    <d v="2028-08-28T00:00:00"/>
    <n v="270"/>
  </r>
  <r>
    <s v="470241"/>
    <s v="6005"/>
    <s v="1000"/>
    <s v="SA FR HIDR MONANGE INT PL EXT 22G 200ML"/>
    <x v="1152"/>
    <s v="UN"/>
    <n v="40"/>
    <n v="0"/>
    <n v="0"/>
    <n v="0"/>
    <n v="0"/>
    <n v="0"/>
    <s v=""/>
    <n v="0"/>
    <d v="2028-05-20T00:00:00"/>
    <n v="40"/>
  </r>
  <r>
    <s v="470241"/>
    <s v="6005"/>
    <s v="1000"/>
    <s v="SA FR HIDR MONANGE INT PL EXT 22G 200ML"/>
    <x v="1153"/>
    <s v="UN"/>
    <n v="38766"/>
    <n v="0"/>
    <n v="0"/>
    <n v="0"/>
    <n v="0"/>
    <n v="0"/>
    <s v=""/>
    <n v="0"/>
    <d v="2029-05-22T00:00:00"/>
    <n v="38766"/>
  </r>
  <r>
    <s v="470243"/>
    <s v="6005"/>
    <s v="1000"/>
    <s v="SA FR HIDR MONANGE FIRM Q10 22G 200ML"/>
    <x v="1154"/>
    <s v="UN"/>
    <n v="50220"/>
    <n v="0"/>
    <n v="0"/>
    <n v="0"/>
    <n v="0"/>
    <n v="0"/>
    <s v=""/>
    <n v="0"/>
    <d v="2029-05-29T00:00:00"/>
    <n v="50220"/>
  </r>
  <r>
    <s v="470246"/>
    <s v="6005"/>
    <s v="1000"/>
    <s v="SA FR MONANGE CPP ACD HIALU"/>
    <x v="1155"/>
    <s v="UN"/>
    <n v="8228"/>
    <n v="0"/>
    <n v="0"/>
    <n v="0"/>
    <n v="0"/>
    <n v="0"/>
    <s v=""/>
    <n v="0"/>
    <d v="2027-10-28T00:00:00"/>
    <n v="8228"/>
  </r>
  <r>
    <s v="470246"/>
    <s v="6005"/>
    <s v="1000"/>
    <s v="SA FR MONANGE CPP ACD HIALU"/>
    <x v="1156"/>
    <s v="UN"/>
    <n v="10500"/>
    <n v="0"/>
    <n v="0"/>
    <n v="0"/>
    <n v="0"/>
    <n v="0"/>
    <s v=""/>
    <n v="0"/>
    <d v="2027-10-29T00:00:00"/>
    <n v="10500"/>
  </r>
  <r>
    <s v="470280"/>
    <s v="6005"/>
    <s v="1000"/>
    <s v="SA CHANSON D EAU NS ROSE EDT 100ML TST"/>
    <x v="1157"/>
    <s v="UN"/>
    <n v="40"/>
    <n v="0"/>
    <n v="0"/>
    <n v="0"/>
    <n v="0"/>
    <n v="0"/>
    <s v="99350231529"/>
    <n v="0"/>
    <d v="2029-05-27T00:00:00"/>
    <n v="40"/>
  </r>
  <r>
    <s v="470282"/>
    <s v="6005"/>
    <s v="1000"/>
    <s v="SA CHANSON D EAU NS VANILLA EDT 100MLTST"/>
    <x v="1158"/>
    <s v="UN"/>
    <n v="800"/>
    <n v="0"/>
    <n v="0"/>
    <n v="0"/>
    <n v="0"/>
    <n v="0"/>
    <s v="99350231531"/>
    <n v="0"/>
    <d v="2029-09-15T00:00:00"/>
    <n v="800"/>
  </r>
  <r>
    <s v="470283"/>
    <s v="6005"/>
    <s v="1000"/>
    <s v="SA CHANSON D EAU BM MALDVES COCONUT 75ML"/>
    <x v="1159"/>
    <s v="UN"/>
    <n v="20"/>
    <n v="0"/>
    <n v="0"/>
    <n v="0"/>
    <n v="0"/>
    <n v="0"/>
    <s v="99350243541"/>
    <n v="0"/>
    <d v="2029-10-31T00:00:00"/>
    <n v="20"/>
  </r>
  <r>
    <s v="470283"/>
    <s v="6005"/>
    <s v="1000"/>
    <s v="SA CHANSON D EAU BM MALDVES COCONUT 75ML"/>
    <x v="1160"/>
    <s v="UN"/>
    <n v="6"/>
    <n v="0"/>
    <n v="0"/>
    <n v="0"/>
    <n v="0"/>
    <n v="0"/>
    <s v="99350243541"/>
    <n v="0"/>
    <d v="2029-11-28T00:00:00"/>
    <n v="6"/>
  </r>
  <r>
    <s v="470283"/>
    <s v="6005"/>
    <s v="1000"/>
    <s v="SA CHANSON D EAU BM MALDVES COCONUT 75ML"/>
    <x v="1161"/>
    <s v="UN"/>
    <n v="1"/>
    <n v="0"/>
    <n v="0"/>
    <n v="0"/>
    <n v="0"/>
    <n v="0"/>
    <s v="99350243541"/>
    <n v="0"/>
    <d v="2029-08-12T00:00:00"/>
    <n v="1"/>
  </r>
  <r>
    <s v="470283"/>
    <s v="6005"/>
    <s v="1000"/>
    <s v="SA CHANSON D EAU BM MALDVES COCONUT 75ML"/>
    <x v="1162"/>
    <s v="UN"/>
    <n v="1440"/>
    <n v="0"/>
    <n v="0"/>
    <n v="0"/>
    <n v="0"/>
    <n v="0"/>
    <s v="99350243541"/>
    <n v="0"/>
    <d v="2029-12-16T00:00:00"/>
    <n v="1440"/>
  </r>
  <r>
    <s v="470283"/>
    <s v="6005"/>
    <s v="1000"/>
    <s v="SA CHANSON D EAU BM MALDVES COCONUT 75ML"/>
    <x v="1163"/>
    <s v="UN"/>
    <n v="22"/>
    <n v="0"/>
    <n v="0"/>
    <n v="0"/>
    <n v="0"/>
    <n v="0"/>
    <s v="99350243541"/>
    <n v="0"/>
    <d v="2029-07-01T00:00:00"/>
    <n v="22"/>
  </r>
  <r>
    <s v="470283"/>
    <s v="6005"/>
    <s v="2009"/>
    <s v="SA CHANSON D EAU BM MALDVES COCONUT 75ML"/>
    <x v="1164"/>
    <s v="UN"/>
    <n v="0"/>
    <n v="0"/>
    <n v="0"/>
    <n v="0"/>
    <n v="1"/>
    <n v="0"/>
    <s v="99350243541"/>
    <n v="0"/>
    <d v="2029-12-16T00:00:00"/>
    <n v="0"/>
  </r>
  <r>
    <s v="470285"/>
    <s v="6005"/>
    <s v="2009"/>
    <s v="SA CHANSON D EAU BM CALIF CHERRY 75ML"/>
    <x v="1165"/>
    <s v="UN"/>
    <n v="0"/>
    <n v="0"/>
    <n v="0"/>
    <n v="0"/>
    <n v="114"/>
    <n v="0"/>
    <s v="99350243543"/>
    <n v="0"/>
    <d v="2030-01-27T00:00:00"/>
    <n v="0"/>
  </r>
  <r>
    <s v="470285"/>
    <s v="6005"/>
    <s v="2009"/>
    <s v="SA CHANSON D EAU BM CALIF CHERRY 75ML"/>
    <x v="1166"/>
    <s v="UN"/>
    <n v="0"/>
    <n v="0"/>
    <n v="0"/>
    <n v="0"/>
    <n v="55"/>
    <n v="0"/>
    <s v="99350243543"/>
    <n v="0"/>
    <d v="2029-12-17T00:00:00"/>
    <n v="0"/>
  </r>
  <r>
    <s v="470286"/>
    <s v="6005"/>
    <s v="1000"/>
    <s v="SA CHANSON D EAU BM M COCONUT 75ML TST"/>
    <x v="1167"/>
    <s v="UN"/>
    <n v="6"/>
    <n v="0"/>
    <n v="0"/>
    <n v="0"/>
    <n v="0"/>
    <n v="0"/>
    <s v="99350243714"/>
    <n v="0"/>
    <d v="2029-04-14T00:00:00"/>
    <n v="6"/>
  </r>
  <r>
    <s v="470286"/>
    <s v="6005"/>
    <s v="1000"/>
    <s v="SA CHANSON D EAU BM M COCONUT 75ML TST"/>
    <x v="1168"/>
    <s v="UN"/>
    <n v="1776"/>
    <n v="0"/>
    <n v="0"/>
    <n v="0"/>
    <n v="0"/>
    <n v="0"/>
    <s v="99350243714"/>
    <n v="0"/>
    <d v="2030-01-29T00:00:00"/>
    <n v="1776"/>
  </r>
  <r>
    <s v="470286"/>
    <s v="6005"/>
    <s v="2009"/>
    <s v="SA CHANSON D EAU BM M COCONUT 75ML TST"/>
    <x v="1167"/>
    <s v="UN"/>
    <n v="2"/>
    <n v="0"/>
    <n v="0"/>
    <n v="0"/>
    <n v="0"/>
    <n v="0"/>
    <s v="99350243714"/>
    <n v="0"/>
    <d v="2029-04-14T00:00:00"/>
    <n v="2"/>
  </r>
  <r>
    <s v="470287"/>
    <s v="6005"/>
    <s v="1000"/>
    <s v="SA CHANSON D EAU BM POL VANILLA 75ML TST"/>
    <x v="1169"/>
    <s v="UN"/>
    <n v="5"/>
    <n v="0"/>
    <n v="0"/>
    <n v="0"/>
    <n v="0"/>
    <n v="0"/>
    <s v="99350243715"/>
    <n v="0"/>
    <d v="2029-09-02T00:00:00"/>
    <n v="5"/>
  </r>
  <r>
    <s v="470287"/>
    <s v="6005"/>
    <s v="1000"/>
    <s v="SA CHANSON D EAU BM POL VANILLA 75ML TST"/>
    <x v="1170"/>
    <s v="UN"/>
    <n v="9"/>
    <n v="0"/>
    <n v="0"/>
    <n v="0"/>
    <n v="0"/>
    <n v="0"/>
    <s v="99350243715"/>
    <n v="0"/>
    <d v="2029-09-02T00:00:00"/>
    <n v="9"/>
  </r>
  <r>
    <s v="470287"/>
    <s v="6005"/>
    <s v="2009"/>
    <s v="SA CHANSON D EAU BM POL VANILLA 75ML TST"/>
    <x v="1170"/>
    <s v="UN"/>
    <n v="1"/>
    <n v="0"/>
    <n v="0"/>
    <n v="0"/>
    <n v="0"/>
    <n v="0"/>
    <s v="99350243715"/>
    <n v="0"/>
    <d v="2029-09-02T00:00:00"/>
    <n v="1"/>
  </r>
  <r>
    <s v="470287"/>
    <s v="6005"/>
    <s v="2009"/>
    <s v="SA CHANSON D EAU BM POL VANILLA 75ML TST"/>
    <x v="1171"/>
    <s v="UN"/>
    <n v="2964"/>
    <n v="0"/>
    <n v="0"/>
    <n v="0"/>
    <n v="0"/>
    <n v="0"/>
    <s v="99350243715"/>
    <n v="0"/>
    <d v="2030-01-29T00:00:00"/>
    <n v="2964"/>
  </r>
  <r>
    <s v="470288"/>
    <s v="6005"/>
    <s v="1000"/>
    <s v="SA CHANSON D EAU BM CALIF CHERRY 75MLTST"/>
    <x v="1172"/>
    <s v="UN"/>
    <n v="600"/>
    <n v="0"/>
    <n v="0"/>
    <n v="0"/>
    <n v="0"/>
    <n v="0"/>
    <s v="99350243716"/>
    <n v="0"/>
    <d v="2029-09-04T00:00:00"/>
    <n v="600"/>
  </r>
  <r>
    <s v="470288"/>
    <s v="6005"/>
    <s v="1000"/>
    <s v="SA CHANSON D EAU BM CALIF CHERRY 75MLTST"/>
    <x v="1173"/>
    <s v="UN"/>
    <n v="1488"/>
    <n v="0"/>
    <n v="0"/>
    <n v="0"/>
    <n v="0"/>
    <n v="0"/>
    <s v="99350243716"/>
    <n v="0"/>
    <d v="2030-01-29T00:00:00"/>
    <n v="1488"/>
  </r>
  <r>
    <s v="470288"/>
    <s v="6005"/>
    <s v="1000"/>
    <s v="SA CHANSON D EAU BM CALIF CHERRY 75MLTST"/>
    <x v="1174"/>
    <s v="UN"/>
    <n v="156"/>
    <n v="0"/>
    <n v="0"/>
    <n v="0"/>
    <n v="0"/>
    <n v="0"/>
    <s v="99350243716"/>
    <n v="0"/>
    <d v="2029-09-04T00:00:00"/>
    <n v="156"/>
  </r>
  <r>
    <s v="470288"/>
    <s v="6005"/>
    <s v="2009"/>
    <s v="SA CHANSON D EAU BM CALIF CHERRY 75MLTST"/>
    <x v="1175"/>
    <s v="UN"/>
    <n v="1"/>
    <n v="0"/>
    <n v="0"/>
    <n v="0"/>
    <n v="0"/>
    <n v="0"/>
    <s v="99350243716"/>
    <n v="0"/>
    <d v="2029-03-14T00:00:00"/>
    <n v="1"/>
  </r>
  <r>
    <s v="470288"/>
    <s v="6005"/>
    <s v="2009"/>
    <s v="SA CHANSON D EAU BM CALIF CHERRY 75MLTST"/>
    <x v="1176"/>
    <s v="UN"/>
    <n v="133"/>
    <n v="0"/>
    <n v="0"/>
    <n v="0"/>
    <n v="0"/>
    <n v="0"/>
    <s v="99350243716"/>
    <n v="0"/>
    <d v="2029-09-04T00:00:00"/>
    <n v="133"/>
  </r>
  <r>
    <s v="470288"/>
    <s v="6005"/>
    <s v="2009"/>
    <s v="SA CHANSON D EAU BM CALIF CHERRY 75MLTST"/>
    <x v="1177"/>
    <s v="UN"/>
    <n v="3"/>
    <n v="0"/>
    <n v="0"/>
    <n v="0"/>
    <n v="0"/>
    <n v="0"/>
    <s v="99350243716"/>
    <n v="0"/>
    <d v="2029-09-04T00:00:00"/>
    <n v="3"/>
  </r>
  <r>
    <s v="470289"/>
    <s v="6005"/>
    <s v="1000"/>
    <s v="SA CHANSON D EAU BM ANDALUSIA PEACH 75ML"/>
    <x v="1178"/>
    <s v="UN"/>
    <n v="2"/>
    <n v="0"/>
    <n v="0"/>
    <n v="0"/>
    <n v="0"/>
    <n v="0"/>
    <s v="99350243717"/>
    <n v="0"/>
    <d v="2029-11-03T00:00:00"/>
    <n v="2"/>
  </r>
  <r>
    <s v="470289"/>
    <s v="6005"/>
    <s v="1000"/>
    <s v="SA CHANSON D EAU BM ANDALUSIA PEACH 75ML"/>
    <x v="1179"/>
    <s v="UN"/>
    <n v="468"/>
    <n v="0"/>
    <n v="0"/>
    <n v="0"/>
    <n v="0"/>
    <n v="0"/>
    <s v="99350243717"/>
    <n v="0"/>
    <d v="2030-01-26T00:00:00"/>
    <n v="468"/>
  </r>
  <r>
    <s v="470289"/>
    <s v="6005"/>
    <s v="1000"/>
    <s v="SA CHANSON D EAU BM ANDALUSIA PEACH 75ML"/>
    <x v="1180"/>
    <s v="UN"/>
    <n v="204"/>
    <n v="0"/>
    <n v="0"/>
    <n v="0"/>
    <n v="0"/>
    <n v="0"/>
    <s v="99350243717"/>
    <n v="0"/>
    <d v="2029-12-17T00:00:00"/>
    <n v="204"/>
  </r>
  <r>
    <s v="470289"/>
    <s v="6005"/>
    <s v="2009"/>
    <s v="SA CHANSON D EAU BM ANDALUSIA PEACH 75ML"/>
    <x v="1181"/>
    <s v="UN"/>
    <n v="0"/>
    <n v="0"/>
    <n v="0"/>
    <n v="0"/>
    <n v="7"/>
    <n v="0"/>
    <s v="99350243717"/>
    <n v="0"/>
    <d v="2029-12-17T00:00:00"/>
    <n v="0"/>
  </r>
  <r>
    <s v="470290"/>
    <s v="6005"/>
    <s v="1000"/>
    <s v="SA CHANSON D EAU BM ANDAL PEACH 75ML TST"/>
    <x v="1182"/>
    <s v="UN"/>
    <n v="900"/>
    <n v="0"/>
    <n v="0"/>
    <n v="0"/>
    <n v="0"/>
    <n v="0"/>
    <s v="99350243718"/>
    <n v="0"/>
    <d v="2029-08-20T00:00:00"/>
    <n v="900"/>
  </r>
  <r>
    <s v="470290"/>
    <s v="6005"/>
    <s v="1000"/>
    <s v="SA CHANSON D EAU BM ANDAL PEACH 75ML TST"/>
    <x v="1183"/>
    <s v="UN"/>
    <n v="2"/>
    <n v="0"/>
    <n v="0"/>
    <n v="0"/>
    <n v="0"/>
    <n v="0"/>
    <s v="99350243718"/>
    <n v="0"/>
    <d v="2029-08-20T00:00:00"/>
    <n v="2"/>
  </r>
  <r>
    <s v="470290"/>
    <s v="6005"/>
    <s v="1000"/>
    <s v="SA CHANSON D EAU BM ANDAL PEACH 75ML TST"/>
    <x v="1184"/>
    <s v="UN"/>
    <n v="2100"/>
    <n v="0"/>
    <n v="0"/>
    <n v="0"/>
    <n v="0"/>
    <n v="0"/>
    <s v="99350243718"/>
    <n v="0"/>
    <d v="2029-08-20T00:00:00"/>
    <n v="2100"/>
  </r>
  <r>
    <s v="470290"/>
    <s v="6005"/>
    <s v="1000"/>
    <s v="SA CHANSON D EAU BM ANDAL PEACH 75ML TST"/>
    <x v="1185"/>
    <s v="UN"/>
    <n v="1752"/>
    <n v="0"/>
    <n v="0"/>
    <n v="0"/>
    <n v="0"/>
    <n v="0"/>
    <s v="99350243718"/>
    <n v="0"/>
    <d v="2030-01-26T00:00:00"/>
    <n v="1752"/>
  </r>
  <r>
    <s v="470290"/>
    <s v="6005"/>
    <s v="1000"/>
    <s v="SA CHANSON D EAU BM ANDAL PEACH 75ML TST"/>
    <x v="1186"/>
    <s v="UN"/>
    <n v="49"/>
    <n v="0"/>
    <n v="0"/>
    <n v="0"/>
    <n v="0"/>
    <n v="0"/>
    <s v="99350243718"/>
    <n v="0"/>
    <d v="2029-03-14T00:00:00"/>
    <n v="49"/>
  </r>
  <r>
    <s v="470302"/>
    <s v="6005"/>
    <s v="1000"/>
    <s v="SA HB BOSS BOTTLED BEYOND EDP 50ML"/>
    <x v="1187"/>
    <s v="UN"/>
    <n v="0"/>
    <n v="0"/>
    <n v="480"/>
    <n v="0"/>
    <n v="0"/>
    <n v="0"/>
    <s v="99350214927"/>
    <n v="0"/>
    <d v="2029-11-24T00:00:00"/>
    <n v="480"/>
  </r>
  <r>
    <s v="470304"/>
    <s v="6005"/>
    <s v="1000"/>
    <s v="SA HB BOSS BOTTLED BEYOND EDP 150ML"/>
    <x v="1188"/>
    <s v="UN"/>
    <n v="5"/>
    <n v="0"/>
    <n v="0"/>
    <n v="0"/>
    <n v="0"/>
    <n v="0"/>
    <s v="99350214929"/>
    <n v="0"/>
    <d v="2029-10-16T00:00:00"/>
    <n v="5"/>
  </r>
  <r>
    <s v="470304"/>
    <s v="6005"/>
    <s v="1000"/>
    <s v="SA HB BOSS BOTTLED BEYOND EDP 150ML"/>
    <x v="1189"/>
    <s v="UN"/>
    <n v="0"/>
    <n v="0"/>
    <n v="792"/>
    <n v="0"/>
    <n v="0"/>
    <n v="0"/>
    <s v="99350214929"/>
    <n v="0"/>
    <d v="2030-01-27T00:00:00"/>
    <n v="792"/>
  </r>
  <r>
    <s v="470309"/>
    <s v="6005"/>
    <s v="1000"/>
    <s v="SA CK BE EDT 100ML"/>
    <x v="1190"/>
    <s v="UN"/>
    <n v="1584"/>
    <n v="0"/>
    <n v="0"/>
    <n v="0"/>
    <n v="0"/>
    <n v="0"/>
    <s v="99350241878"/>
    <n v="0"/>
    <d v="2030-02-18T00:00:00"/>
    <n v="1584"/>
  </r>
  <r>
    <s v="470373"/>
    <s v="6005"/>
    <s v="1000"/>
    <s v="SA BOZZANO CR BARBEAR PL SENS 24X65G 1"/>
    <x v="1191"/>
    <s v="UN"/>
    <n v="32736"/>
    <n v="0"/>
    <n v="0"/>
    <n v="0"/>
    <n v="0"/>
    <n v="0"/>
    <s v=""/>
    <n v="0"/>
    <d v="2028-02-27T00:00:00"/>
    <n v="32736"/>
  </r>
  <r>
    <s v="470373"/>
    <s v="6005"/>
    <s v="1000"/>
    <s v="SA BOZZANO CR BARBEAR PL SENS 24X65G 1"/>
    <x v="1192"/>
    <s v="UN"/>
    <n v="1800"/>
    <n v="0"/>
    <n v="0"/>
    <n v="0"/>
    <n v="0"/>
    <n v="0"/>
    <s v=""/>
    <n v="0"/>
    <d v="2028-02-29T00:00:00"/>
    <n v="1800"/>
  </r>
  <r>
    <s v="470373"/>
    <s v="6005"/>
    <s v="1000"/>
    <s v="SA BOZZANO CR BARBEAR PL SENS 24X65G 1"/>
    <x v="1193"/>
    <s v="UN"/>
    <n v="0"/>
    <n v="0"/>
    <n v="1186"/>
    <n v="0"/>
    <n v="0"/>
    <n v="0"/>
    <s v=""/>
    <n v="0"/>
    <d v="2029-07-22T00:00:00"/>
    <n v="1186"/>
  </r>
  <r>
    <s v="470374"/>
    <s v="6005"/>
    <s v="1000"/>
    <s v="SA BOZZANO CR BARBEAR PL SENS 24X65G 2"/>
    <x v="1194"/>
    <s v="UN"/>
    <n v="0"/>
    <n v="0"/>
    <n v="0"/>
    <n v="0"/>
    <n v="1600"/>
    <n v="0"/>
    <s v=""/>
    <n v="0"/>
    <d v="2029-12-16T00:00:00"/>
    <n v="0"/>
  </r>
  <r>
    <s v="470490"/>
    <s v="6005"/>
    <s v="1000"/>
    <s v="SA NAUTICA VOYAGE INTENSE EDT 100ML"/>
    <x v="1195"/>
    <s v="UN"/>
    <n v="209"/>
    <n v="0"/>
    <n v="0"/>
    <n v="0"/>
    <n v="0"/>
    <n v="0"/>
    <s v="99350245180"/>
    <n v="0"/>
    <d v="2029-05-22T00:00:00"/>
    <n v="209"/>
  </r>
  <r>
    <s v="470508"/>
    <s v="6005"/>
    <s v="1000"/>
    <s v="SA FR PAIXAO LOC OL 100ML KIT AURORA"/>
    <x v="1196"/>
    <s v="UN"/>
    <n v="9960"/>
    <n v="0"/>
    <n v="0"/>
    <n v="0"/>
    <n v="0"/>
    <n v="0"/>
    <s v=""/>
    <n v="0"/>
    <d v="2028-11-05T00:00:00"/>
    <n v="9960"/>
  </r>
  <r>
    <s v="470510"/>
    <s v="6005"/>
    <s v="1000"/>
    <s v="SA OLEO CORPORAL 100ML KIT AURORA"/>
    <x v="1197"/>
    <s v="UN"/>
    <n v="12648"/>
    <n v="0"/>
    <n v="0"/>
    <n v="0"/>
    <n v="0"/>
    <n v="0"/>
    <s v=""/>
    <n v="0"/>
    <d v="2028-11-19T00:00:00"/>
    <n v="12648"/>
  </r>
  <r>
    <s v="470515"/>
    <s v="6005"/>
    <s v="1000"/>
    <s v="SA FR PAIXAO LOC E OL ONLY YOU 200ML"/>
    <x v="1198"/>
    <s v="UN"/>
    <n v="2520"/>
    <n v="0"/>
    <n v="0"/>
    <n v="0"/>
    <n v="0"/>
    <n v="0"/>
    <s v=""/>
    <n v="0"/>
    <d v="2029-04-25T00:00:00"/>
    <n v="2520"/>
  </r>
  <r>
    <s v="470515"/>
    <s v="6005"/>
    <s v="1000"/>
    <s v="SA FR PAIXAO LOC E OL ONLY YOU 200ML"/>
    <x v="1199"/>
    <s v="UN"/>
    <n v="22176"/>
    <n v="0"/>
    <n v="0"/>
    <n v="0"/>
    <n v="0"/>
    <n v="0"/>
    <s v=""/>
    <n v="0"/>
    <d v="2029-04-30T00:00:00"/>
    <n v="22176"/>
  </r>
  <r>
    <s v="470515"/>
    <s v="6005"/>
    <s v="1000"/>
    <s v="SA FR PAIXAO LOC E OL ONLY YOU 200ML"/>
    <x v="1200"/>
    <s v="UN"/>
    <n v="30240"/>
    <n v="0"/>
    <n v="0"/>
    <n v="0"/>
    <n v="0"/>
    <n v="0"/>
    <s v=""/>
    <n v="0"/>
    <d v="2029-05-01T00:00:00"/>
    <n v="30240"/>
  </r>
  <r>
    <s v="470515"/>
    <s v="6005"/>
    <s v="1000"/>
    <s v="SA FR PAIXAO LOC E OL ONLY YOU 200ML"/>
    <x v="1201"/>
    <s v="UN"/>
    <n v="30240"/>
    <n v="0"/>
    <n v="0"/>
    <n v="0"/>
    <n v="0"/>
    <n v="0"/>
    <s v=""/>
    <n v="0"/>
    <d v="2029-05-01T00:00:00"/>
    <n v="30240"/>
  </r>
  <r>
    <s v="470515"/>
    <s v="6005"/>
    <s v="1000"/>
    <s v="SA FR PAIXAO LOC E OL ONLY YOU 200ML"/>
    <x v="1202"/>
    <s v="UN"/>
    <n v="30240"/>
    <n v="0"/>
    <n v="0"/>
    <n v="0"/>
    <n v="0"/>
    <n v="0"/>
    <s v=""/>
    <n v="0"/>
    <d v="2029-05-04T00:00:00"/>
    <n v="30240"/>
  </r>
  <r>
    <s v="470515"/>
    <s v="6005"/>
    <s v="1000"/>
    <s v="SA FR PAIXAO LOC E OL ONLY YOU 200ML"/>
    <x v="1203"/>
    <s v="UN"/>
    <n v="2520"/>
    <n v="0"/>
    <n v="0"/>
    <n v="0"/>
    <n v="0"/>
    <n v="0"/>
    <s v=""/>
    <n v="0"/>
    <d v="2029-05-18T00:00:00"/>
    <n v="2520"/>
  </r>
  <r>
    <s v="470515"/>
    <s v="6005"/>
    <s v="1000"/>
    <s v="SA FR PAIXAO LOC E OL ONLY YOU 200ML"/>
    <x v="1204"/>
    <s v="UN"/>
    <n v="30240"/>
    <n v="0"/>
    <n v="0"/>
    <n v="0"/>
    <n v="0"/>
    <n v="0"/>
    <s v=""/>
    <n v="0"/>
    <d v="2029-05-18T00:00:00"/>
    <n v="30240"/>
  </r>
  <r>
    <s v="470515"/>
    <s v="6005"/>
    <s v="1000"/>
    <s v="SA FR PAIXAO LOC E OL ONLY YOU 200ML"/>
    <x v="1205"/>
    <s v="UN"/>
    <n v="30240"/>
    <n v="0"/>
    <n v="0"/>
    <n v="0"/>
    <n v="0"/>
    <n v="0"/>
    <s v=""/>
    <n v="0"/>
    <d v="2029-05-19T00:00:00"/>
    <n v="30240"/>
  </r>
  <r>
    <s v="470515"/>
    <s v="6005"/>
    <s v="1000"/>
    <s v="SA FR PAIXAO LOC E OL ONLY YOU 200ML"/>
    <x v="1206"/>
    <s v="UN"/>
    <n v="30240"/>
    <n v="0"/>
    <n v="0"/>
    <n v="0"/>
    <n v="0"/>
    <n v="0"/>
    <s v=""/>
    <n v="0"/>
    <d v="2029-05-20T00:00:00"/>
    <n v="30240"/>
  </r>
  <r>
    <s v="470515"/>
    <s v="6005"/>
    <s v="1000"/>
    <s v="SA FR PAIXAO LOC E OL ONLY YOU 200ML"/>
    <x v="1207"/>
    <s v="UN"/>
    <n v="30240"/>
    <n v="0"/>
    <n v="0"/>
    <n v="0"/>
    <n v="0"/>
    <n v="0"/>
    <s v=""/>
    <n v="0"/>
    <d v="2029-05-21T00:00:00"/>
    <n v="30240"/>
  </r>
  <r>
    <s v="470515"/>
    <s v="6005"/>
    <s v="1000"/>
    <s v="SA FR PAIXAO LOC E OL ONLY YOU 200ML"/>
    <x v="1208"/>
    <s v="UN"/>
    <n v="30240"/>
    <n v="0"/>
    <n v="0"/>
    <n v="0"/>
    <n v="0"/>
    <n v="0"/>
    <s v=""/>
    <n v="0"/>
    <d v="2029-05-22T00:00:00"/>
    <n v="30240"/>
  </r>
  <r>
    <s v="470515"/>
    <s v="6005"/>
    <s v="1000"/>
    <s v="SA FR PAIXAO LOC E OL ONLY YOU 200ML"/>
    <x v="1209"/>
    <s v="UN"/>
    <n v="31584"/>
    <n v="0"/>
    <n v="0"/>
    <n v="0"/>
    <n v="0"/>
    <n v="0"/>
    <s v=""/>
    <n v="0"/>
    <d v="2029-05-23T00:00:00"/>
    <n v="31584"/>
  </r>
  <r>
    <s v="470516"/>
    <s v="6005"/>
    <s v="1000"/>
    <s v="SA TP RS PAIXAO LOC ONLY YOU"/>
    <x v="1210"/>
    <s v="UN"/>
    <n v="145621"/>
    <n v="0"/>
    <n v="0"/>
    <n v="0"/>
    <n v="0"/>
    <n v="0"/>
    <s v=""/>
    <n v="0"/>
    <d v="2029-05-07T00:00:00"/>
    <n v="145621"/>
  </r>
  <r>
    <s v="470516"/>
    <s v="6005"/>
    <s v="1000"/>
    <s v="SA TP RS PAIXAO LOC ONLY YOU"/>
    <x v="1211"/>
    <s v="UN"/>
    <n v="180480"/>
    <n v="0"/>
    <n v="0"/>
    <n v="0"/>
    <n v="0"/>
    <n v="0"/>
    <s v=""/>
    <n v="0"/>
    <d v="2029-05-08T00:00:00"/>
    <n v="180480"/>
  </r>
  <r>
    <s v="470551"/>
    <s v="6005"/>
    <s v="2005"/>
    <s v="SA BASE FIAB ENDURECEDORA RISQUE CARE"/>
    <x v="1212"/>
    <s v="KG"/>
    <n v="0"/>
    <n v="0"/>
    <n v="0"/>
    <n v="178.6"/>
    <n v="0"/>
    <n v="0"/>
    <s v=""/>
    <n v="0"/>
    <d v="2026-03-30T00:00:00"/>
    <n v="0"/>
  </r>
  <r>
    <s v="470558"/>
    <s v="6005"/>
    <s v="1000"/>
    <s v="SA CK EVERYONE EDP 50ML V2"/>
    <x v="1213"/>
    <s v="UN"/>
    <n v="0"/>
    <n v="0"/>
    <n v="0"/>
    <n v="0"/>
    <n v="96"/>
    <n v="0"/>
    <s v="99350198215"/>
    <n v="0"/>
    <d v="2029-09-04T00:00:00"/>
    <n v="0"/>
  </r>
  <r>
    <s v="470560"/>
    <s v="6005"/>
    <s v="1000"/>
    <s v="SA GUCCI FL GG EDP 50ML"/>
    <x v="1214"/>
    <s v="UN"/>
    <n v="0"/>
    <n v="0"/>
    <n v="220"/>
    <n v="0"/>
    <n v="0"/>
    <n v="0"/>
    <s v="99350221876"/>
    <n v="0"/>
    <d v="2030-02-24T00:00:00"/>
    <n v="220"/>
  </r>
  <r>
    <s v="470599"/>
    <s v="6005"/>
    <s v="2009"/>
    <s v="SA CK ONE EDT 200ML V3"/>
    <x v="1215"/>
    <s v="UN"/>
    <n v="0"/>
    <n v="0"/>
    <n v="0"/>
    <n v="0"/>
    <n v="2"/>
    <n v="0"/>
    <s v="99350241871"/>
    <n v="0"/>
    <d v="2030-02-05T00:00:00"/>
    <n v="0"/>
  </r>
  <r>
    <s v="470601"/>
    <s v="6005"/>
    <s v="1000"/>
    <s v="SA CK ONE EDT 50ML V2"/>
    <x v="1216"/>
    <s v="UN"/>
    <n v="1224"/>
    <n v="0"/>
    <n v="0"/>
    <n v="0"/>
    <n v="0"/>
    <n v="0"/>
    <s v="99350242473"/>
    <n v="0"/>
    <d v="2029-10-08T00:00:00"/>
    <n v="1224"/>
  </r>
  <r>
    <s v="470604"/>
    <s v="6005"/>
    <s v="1000"/>
    <s v="SA CK EVERYONE EDP 200ML V2"/>
    <x v="1217"/>
    <s v="UN"/>
    <n v="0"/>
    <n v="0"/>
    <n v="24"/>
    <n v="0"/>
    <n v="0"/>
    <n v="0"/>
    <s v="99350198222"/>
    <n v="0"/>
    <d v="2030-02-24T00:00:00"/>
    <n v="24"/>
  </r>
  <r>
    <s v="470607"/>
    <s v="6005"/>
    <s v="1000"/>
    <s v="SA NAUTICA VOYAGE EDT 100ML V2"/>
    <x v="1218"/>
    <s v="UN"/>
    <n v="18756"/>
    <n v="0"/>
    <n v="0"/>
    <n v="0"/>
    <n v="0"/>
    <n v="0"/>
    <s v="99350235392"/>
    <n v="0"/>
    <d v="2029-12-10T00:00:00"/>
    <n v="18756"/>
  </r>
  <r>
    <s v="470607"/>
    <s v="6005"/>
    <s v="1000"/>
    <s v="SA NAUTICA VOYAGE EDT 100ML V2"/>
    <x v="1219"/>
    <s v="UN"/>
    <n v="0"/>
    <n v="0"/>
    <n v="8232"/>
    <n v="0"/>
    <n v="0"/>
    <n v="0"/>
    <s v="99350235392"/>
    <n v="0"/>
    <d v="2029-12-10T00:00:00"/>
    <n v="8232"/>
  </r>
  <r>
    <s v="470607"/>
    <s v="6005"/>
    <s v="1000"/>
    <s v="SA NAUTICA VOYAGE EDT 100ML V2"/>
    <x v="1220"/>
    <s v="UN"/>
    <n v="0"/>
    <n v="0"/>
    <n v="2352"/>
    <n v="0"/>
    <n v="0"/>
    <n v="0"/>
    <s v="99350235392"/>
    <n v="0"/>
    <d v="2030-02-09T00:00:00"/>
    <n v="2352"/>
  </r>
  <r>
    <s v="470620"/>
    <s v="6005"/>
    <s v="2009"/>
    <s v="SA NAUTICA VOYAGE EDT 100ML TST V2"/>
    <x v="1221"/>
    <s v="UN"/>
    <n v="3528"/>
    <n v="0"/>
    <n v="0"/>
    <n v="0"/>
    <n v="0"/>
    <n v="0"/>
    <s v="99350235393"/>
    <n v="0"/>
    <d v="2030-02-17T00:00:00"/>
    <n v="3528"/>
  </r>
  <r>
    <s v="470620"/>
    <s v="6005"/>
    <s v="2009"/>
    <s v="SA NAUTICA VOYAGE EDT 100ML TST V2"/>
    <x v="1222"/>
    <s v="UN"/>
    <n v="108"/>
    <n v="0"/>
    <n v="0"/>
    <n v="0"/>
    <n v="0"/>
    <n v="0"/>
    <s v="99350235393"/>
    <n v="0"/>
    <d v="2029-12-12T00:00:00"/>
    <n v="108"/>
  </r>
  <r>
    <s v="470623"/>
    <s v="6005"/>
    <s v="1000"/>
    <s v="SA ADIDAS VIBES SPARK UP EDP 50ML V2"/>
    <x v="1223"/>
    <s v="UN"/>
    <n v="3"/>
    <n v="0"/>
    <n v="0"/>
    <n v="0"/>
    <n v="0"/>
    <n v="0"/>
    <s v="99350241832"/>
    <n v="0"/>
    <d v="2029-08-21T00:00:00"/>
    <n v="3"/>
  </r>
  <r>
    <s v="470623"/>
    <s v="6005"/>
    <s v="1000"/>
    <s v="SA ADIDAS VIBES SPARK UP EDP 50ML V2"/>
    <x v="1224"/>
    <s v="UN"/>
    <n v="312"/>
    <n v="0"/>
    <n v="0"/>
    <n v="0"/>
    <n v="0"/>
    <n v="0"/>
    <s v="99350241832"/>
    <n v="0"/>
    <d v="2030-02-23T00:00:00"/>
    <n v="312"/>
  </r>
  <r>
    <s v="470624"/>
    <s v="6005"/>
    <s v="1000"/>
    <s v="SA ADIDAS VIBES SPARK UP EDP 100ML V2"/>
    <x v="1225"/>
    <s v="UN"/>
    <n v="132"/>
    <n v="0"/>
    <n v="0"/>
    <n v="0"/>
    <n v="0"/>
    <n v="0"/>
    <s v="99350230528"/>
    <n v="0"/>
    <d v="2029-12-03T00:00:00"/>
    <n v="132"/>
  </r>
  <r>
    <s v="470626"/>
    <s v="6005"/>
    <s v="1000"/>
    <s v="SA ADIDAS VIBES FULL RECH EDP 100ML V2"/>
    <x v="1226"/>
    <s v="UN"/>
    <n v="1200"/>
    <n v="0"/>
    <n v="0"/>
    <n v="0"/>
    <n v="0"/>
    <n v="0"/>
    <s v="99350241833"/>
    <n v="0"/>
    <d v="2029-11-11T00:00:00"/>
    <n v="1200"/>
  </r>
  <r>
    <s v="470626"/>
    <s v="6005"/>
    <s v="1000"/>
    <s v="SA ADIDAS VIBES FULL RECH EDP 100ML V2"/>
    <x v="1227"/>
    <s v="UN"/>
    <n v="396"/>
    <n v="0"/>
    <n v="0"/>
    <n v="0"/>
    <n v="0"/>
    <n v="0"/>
    <s v="99350241833"/>
    <n v="0"/>
    <d v="2029-12-02T00:00:00"/>
    <n v="396"/>
  </r>
  <r>
    <s v="470627"/>
    <s v="6005"/>
    <s v="1000"/>
    <s v="SA ADIDAS VIBES GET COMFY EDP 100ML V2"/>
    <x v="1228"/>
    <s v="UN"/>
    <n v="72"/>
    <n v="0"/>
    <n v="0"/>
    <n v="0"/>
    <n v="0"/>
    <n v="0"/>
    <s v="99350241835"/>
    <n v="0"/>
    <d v="2030-01-14T00:00:00"/>
    <n v="72"/>
  </r>
  <r>
    <s v="470631"/>
    <s v="6005"/>
    <s v="1000"/>
    <s v="SA ADIDAS VB ENERGY DRIVE EDP 100ML V2"/>
    <x v="1229"/>
    <s v="UN"/>
    <n v="1200"/>
    <n v="0"/>
    <n v="0"/>
    <n v="0"/>
    <n v="0"/>
    <n v="0"/>
    <s v="99350230531"/>
    <n v="0"/>
    <d v="2030-01-29T00:00:00"/>
    <n v="1200"/>
  </r>
  <r>
    <s v="470631"/>
    <s v="6005"/>
    <s v="1000"/>
    <s v="SA ADIDAS VB ENERGY DRIVE EDP 100ML V2"/>
    <x v="1230"/>
    <s v="UN"/>
    <n v="384"/>
    <n v="0"/>
    <n v="0"/>
    <n v="0"/>
    <n v="0"/>
    <n v="0"/>
    <s v="99350230531"/>
    <n v="0"/>
    <d v="2030-02-05T00:00:00"/>
    <n v="384"/>
  </r>
  <r>
    <s v="470631"/>
    <s v="6005"/>
    <s v="1000"/>
    <s v="SA ADIDAS VB ENERGY DRIVE EDP 100ML V2"/>
    <x v="1231"/>
    <s v="UN"/>
    <n v="12"/>
    <n v="0"/>
    <n v="0"/>
    <n v="0"/>
    <n v="0"/>
    <n v="0"/>
    <s v="99350230531"/>
    <n v="0"/>
    <d v="2030-01-29T00:00:00"/>
    <n v="12"/>
  </r>
  <r>
    <s v="470644"/>
    <s v="6005"/>
    <s v="1000"/>
    <s v="SA DAVIDOFF COLL W INT EDP 125ML"/>
    <x v="1232"/>
    <s v="UN"/>
    <n v="0"/>
    <n v="0"/>
    <n v="400"/>
    <n v="0"/>
    <n v="0"/>
    <n v="0"/>
    <s v="46440008000"/>
    <n v="0"/>
    <d v="2030-03-05T00:00:00"/>
    <n v="400"/>
  </r>
  <r>
    <s v="470649"/>
    <s v="6005"/>
    <s v="1000"/>
    <s v="SA CK NUDE VANILLA BODY MIST 236ML"/>
    <x v="1233"/>
    <s v="UN"/>
    <n v="228"/>
    <n v="0"/>
    <n v="0"/>
    <n v="0"/>
    <n v="0"/>
    <n v="0"/>
    <s v="99350245302"/>
    <n v="0"/>
    <d v="2029-11-18T00:00:00"/>
    <n v="228"/>
  </r>
  <r>
    <s v="470650"/>
    <s v="6005"/>
    <s v="1000"/>
    <s v="SA CK SILKY COCONUT BODY MIST 236ML TST"/>
    <x v="1234"/>
    <s v="UN"/>
    <n v="21"/>
    <n v="0"/>
    <n v="0"/>
    <n v="0"/>
    <n v="0"/>
    <n v="0"/>
    <s v="99350249361"/>
    <n v="0"/>
    <d v="2029-07-04T00:00:00"/>
    <n v="21"/>
  </r>
  <r>
    <s v="470651"/>
    <s v="6005"/>
    <s v="1000"/>
    <s v="SA CK COTTON MUSK BODY MIST 236ML TST"/>
    <x v="1235"/>
    <s v="UN"/>
    <n v="0"/>
    <n v="0"/>
    <n v="0"/>
    <n v="0"/>
    <n v="36"/>
    <n v="0"/>
    <s v="99350249368"/>
    <n v="0"/>
    <d v="2029-07-04T00:00:00"/>
    <n v="0"/>
  </r>
  <r>
    <s v="470652"/>
    <s v="6005"/>
    <s v="1000"/>
    <s v="SA CK SHEER PEACH BODY MIST 236ML TST"/>
    <x v="1236"/>
    <s v="UN"/>
    <n v="0"/>
    <n v="0"/>
    <n v="0"/>
    <n v="0"/>
    <n v="36"/>
    <n v="0"/>
    <s v="99350249369"/>
    <n v="0"/>
    <d v="2029-07-02T00:00:00"/>
    <n v="0"/>
  </r>
  <r>
    <s v="470653"/>
    <s v="6005"/>
    <s v="1000"/>
    <s v="SA CK NUDE VANILLA BODY MIST 236ML TST"/>
    <x v="1237"/>
    <s v="UN"/>
    <n v="0"/>
    <n v="0"/>
    <n v="0"/>
    <n v="0"/>
    <n v="36"/>
    <n v="0"/>
    <s v="99350249370"/>
    <n v="0"/>
    <d v="2029-07-04T00:00:00"/>
    <n v="0"/>
  </r>
  <r>
    <s v="470697"/>
    <s v="6005"/>
    <s v="1000"/>
    <s v="SA DAV C W M EDT 75ML"/>
    <x v="1238"/>
    <s v="UN"/>
    <n v="0"/>
    <n v="0"/>
    <n v="216"/>
    <n v="0"/>
    <n v="0"/>
    <n v="0"/>
    <s v="99350171920"/>
    <n v="0"/>
    <d v="2029-07-25T00:00:00"/>
    <n v="216"/>
  </r>
  <r>
    <s v="470697"/>
    <s v="6005"/>
    <s v="1000"/>
    <s v="SA DAV C W M EDT 75ML"/>
    <x v="1239"/>
    <s v="UN"/>
    <n v="0"/>
    <n v="0"/>
    <n v="252"/>
    <n v="0"/>
    <n v="0"/>
    <n v="0"/>
    <s v="99350171920"/>
    <n v="0"/>
    <d v="2029-12-23T00:00:00"/>
    <n v="252"/>
  </r>
  <r>
    <s v="470735"/>
    <s v="6005"/>
    <s v="1000"/>
    <s v="SA ADIDAS VB W F EDP 100ML​ TST"/>
    <x v="1240"/>
    <s v="UN"/>
    <n v="288"/>
    <n v="0"/>
    <n v="0"/>
    <n v="0"/>
    <n v="0"/>
    <n v="0"/>
    <s v="99350232247"/>
    <n v="0"/>
    <d v="2030-01-12T00:00:00"/>
    <n v="288"/>
  </r>
  <r>
    <s v="470735"/>
    <s v="6005"/>
    <s v="2009"/>
    <s v="SA ADIDAS VB W F EDP 100ML​ TST"/>
    <x v="1241"/>
    <s v="UN"/>
    <n v="1296"/>
    <n v="0"/>
    <n v="0"/>
    <n v="0"/>
    <n v="0"/>
    <n v="0"/>
    <s v="99350232247"/>
    <n v="0"/>
    <d v="2029-10-17T00:00:00"/>
    <n v="1296"/>
  </r>
  <r>
    <s v="470735"/>
    <s v="6005"/>
    <s v="2009"/>
    <s v="SA ADIDAS VB W F EDP 100ML​ TST"/>
    <x v="1240"/>
    <s v="UN"/>
    <n v="204"/>
    <n v="0"/>
    <n v="0"/>
    <n v="0"/>
    <n v="0"/>
    <n v="0"/>
    <s v="99350232247"/>
    <n v="0"/>
    <d v="2030-01-12T00:00:00"/>
    <n v="204"/>
  </r>
  <r>
    <s v="470740"/>
    <s v="6005"/>
    <s v="1000"/>
    <s v="SA ADIDAS VIBES POWER ZONE EDP 100ML TST"/>
    <x v="1242"/>
    <s v="UN"/>
    <n v="1236"/>
    <n v="0"/>
    <n v="0"/>
    <n v="0"/>
    <n v="0"/>
    <n v="0"/>
    <s v="99350232253"/>
    <n v="0"/>
    <d v="2029-10-17T00:00:00"/>
    <n v="1236"/>
  </r>
  <r>
    <s v="470740"/>
    <s v="6005"/>
    <s v="1000"/>
    <s v="SA ADIDAS VIBES POWER ZONE EDP 100ML TST"/>
    <x v="1243"/>
    <s v="UN"/>
    <n v="192"/>
    <n v="0"/>
    <n v="0"/>
    <n v="0"/>
    <n v="0"/>
    <n v="0"/>
    <s v="99350232253"/>
    <n v="0"/>
    <d v="2030-01-28T00:00:00"/>
    <n v="192"/>
  </r>
  <r>
    <s v="470740"/>
    <s v="6005"/>
    <s v="1000"/>
    <s v="SA ADIDAS VIBES POWER ZONE EDP 100ML TST"/>
    <x v="1244"/>
    <s v="UN"/>
    <n v="120"/>
    <n v="0"/>
    <n v="0"/>
    <n v="0"/>
    <n v="0"/>
    <n v="0"/>
    <s v="99350232253"/>
    <n v="0"/>
    <d v="2029-08-07T00:00:00"/>
    <n v="120"/>
  </r>
  <r>
    <s v="470743"/>
    <s v="6005"/>
    <s v="1000"/>
    <s v="SA ADIDAS VIBES D G EDP 50ML​"/>
    <x v="1245"/>
    <s v="UN"/>
    <n v="1"/>
    <n v="0"/>
    <n v="0"/>
    <n v="0"/>
    <n v="0"/>
    <n v="0"/>
    <s v="99350232256"/>
    <n v="0"/>
    <d v="2029-11-27T00:00:00"/>
    <n v="1"/>
  </r>
  <r>
    <s v="470745"/>
    <s v="6005"/>
    <s v="1000"/>
    <s v="SA ADIDAS VB D G EDP 100ML TST"/>
    <x v="1246"/>
    <s v="UN"/>
    <n v="684"/>
    <n v="0"/>
    <n v="0"/>
    <n v="0"/>
    <n v="0"/>
    <n v="0"/>
    <s v="99350232258"/>
    <n v="0"/>
    <d v="2029-08-06T00:00:00"/>
    <n v="684"/>
  </r>
  <r>
    <s v="470745"/>
    <s v="6005"/>
    <s v="2009"/>
    <s v="SA ADIDAS VB D G EDP 100ML TST"/>
    <x v="1247"/>
    <s v="UN"/>
    <n v="48"/>
    <n v="0"/>
    <n v="0"/>
    <n v="0"/>
    <n v="0"/>
    <n v="0"/>
    <s v="99350232258"/>
    <n v="0"/>
    <d v="2029-10-21T00:00:00"/>
    <n v="48"/>
  </r>
  <r>
    <s v="470795"/>
    <s v="6005"/>
    <s v="1000"/>
    <s v="SA MJ PERFECT ELIXIR EDP 100ML V2"/>
    <x v="1248"/>
    <s v="UN"/>
    <n v="408"/>
    <n v="0"/>
    <n v="0"/>
    <n v="0"/>
    <n v="0"/>
    <n v="0"/>
    <s v="99350237373"/>
    <n v="0"/>
    <d v="2029-10-08T00:00:00"/>
    <n v="408"/>
  </r>
  <r>
    <s v="470796"/>
    <s v="6005"/>
    <s v="1000"/>
    <s v="SA MJ PERFECT ELIXIR EDP 50ML V2"/>
    <x v="1249"/>
    <s v="UN"/>
    <n v="96"/>
    <n v="0"/>
    <n v="0"/>
    <n v="0"/>
    <n v="0"/>
    <n v="0"/>
    <s v="99350237374"/>
    <n v="0"/>
    <d v="2029-12-19T00:00:00"/>
    <n v="96"/>
  </r>
  <r>
    <s v="470829"/>
    <s v="6005"/>
    <s v="1000"/>
    <s v="SA CHLOE LE PARFUM 100ML TST"/>
    <x v="1250"/>
    <s v="UN"/>
    <n v="168"/>
    <n v="0"/>
    <n v="0"/>
    <n v="0"/>
    <n v="0"/>
    <n v="0"/>
    <s v="99350219498"/>
    <n v="0"/>
    <d v="2029-11-12T00:00:00"/>
    <n v="168"/>
  </r>
  <r>
    <s v="470829"/>
    <s v="6005"/>
    <s v="1000"/>
    <s v="SA CHLOE LE PARFUM 100ML TST"/>
    <x v="1251"/>
    <s v="UN"/>
    <n v="48"/>
    <n v="0"/>
    <n v="0"/>
    <n v="0"/>
    <n v="0"/>
    <n v="0"/>
    <s v="99350219498"/>
    <n v="0"/>
    <d v="2029-08-06T00:00:00"/>
    <n v="48"/>
  </r>
  <r>
    <s v="470835"/>
    <s v="6005"/>
    <s v="1000"/>
    <s v="SA NAUTICA VOYAGE EDT 200ML V3"/>
    <x v="1252"/>
    <s v="UN"/>
    <n v="9"/>
    <n v="0"/>
    <n v="0"/>
    <n v="0"/>
    <n v="0"/>
    <n v="0"/>
    <s v="99350241598"/>
    <n v="0"/>
    <d v="2029-07-09T00:00:00"/>
    <n v="9"/>
  </r>
  <r>
    <s v="470835"/>
    <s v="6005"/>
    <s v="1000"/>
    <s v="SA NAUTICA VOYAGE EDT 200ML V3"/>
    <x v="1253"/>
    <s v="UN"/>
    <n v="2"/>
    <n v="0"/>
    <n v="0"/>
    <n v="0"/>
    <n v="0"/>
    <n v="0"/>
    <s v="99350241598"/>
    <n v="0"/>
    <d v="2029-10-01T00:00:00"/>
    <n v="2"/>
  </r>
  <r>
    <s v="470854"/>
    <s v="6005"/>
    <s v="1000"/>
    <s v="SA ADIDAS UEFA12 EDT 50ML"/>
    <x v="1254"/>
    <s v="UN"/>
    <n v="0"/>
    <n v="0"/>
    <n v="0"/>
    <n v="0"/>
    <n v="12"/>
    <n v="0"/>
    <s v="99350225022"/>
    <n v="0"/>
    <d v="2029-09-10T00:00:00"/>
    <n v="0"/>
  </r>
  <r>
    <s v="470855"/>
    <s v="6005"/>
    <s v="1000"/>
    <s v="SA ADIDAS UEFA 12 EDT 100ML"/>
    <x v="1255"/>
    <s v="UN"/>
    <n v="5532"/>
    <n v="0"/>
    <n v="0"/>
    <n v="0"/>
    <n v="0"/>
    <n v="0"/>
    <s v="99350225023"/>
    <n v="0"/>
    <d v="2029-08-20T00:00:00"/>
    <n v="5532"/>
  </r>
  <r>
    <s v="470856"/>
    <s v="6005"/>
    <s v="1000"/>
    <s v="SA ADIDAS UEFA 12 BODY SPLASH 75ML"/>
    <x v="1256"/>
    <s v="UN"/>
    <n v="13776"/>
    <n v="0"/>
    <n v="0"/>
    <n v="0"/>
    <n v="0"/>
    <n v="0"/>
    <s v="99350225026"/>
    <n v="0"/>
    <d v="2028-06-05T00:00:00"/>
    <n v="13776"/>
  </r>
  <r>
    <s v="470856"/>
    <s v="6005"/>
    <s v="1000"/>
    <s v="SA ADIDAS UEFA 12 BODY SPLASH 75ML"/>
    <x v="1257"/>
    <s v="UN"/>
    <n v="840"/>
    <n v="0"/>
    <n v="0"/>
    <n v="0"/>
    <n v="0"/>
    <n v="0"/>
    <s v="99350225026"/>
    <n v="0"/>
    <d v="2028-06-05T00:00:00"/>
    <n v="840"/>
  </r>
  <r>
    <s v="470856"/>
    <s v="6005"/>
    <s v="1000"/>
    <s v="SA ADIDAS UEFA 12 BODY SPLASH 75ML"/>
    <x v="1258"/>
    <s v="UN"/>
    <n v="96"/>
    <n v="0"/>
    <n v="0"/>
    <n v="0"/>
    <n v="0"/>
    <n v="0"/>
    <s v="99350225026"/>
    <n v="0"/>
    <d v="2028-05-10T00:00:00"/>
    <n v="96"/>
  </r>
  <r>
    <s v="470856"/>
    <s v="6005"/>
    <s v="1000"/>
    <s v="SA ADIDAS UEFA 12 BODY SPLASH 75ML"/>
    <x v="1259"/>
    <s v="UN"/>
    <n v="288"/>
    <n v="0"/>
    <n v="0"/>
    <n v="0"/>
    <n v="0"/>
    <n v="0"/>
    <s v="99350225026"/>
    <n v="0"/>
    <d v="2027-12-19T00:00:00"/>
    <n v="288"/>
  </r>
  <r>
    <s v="470856"/>
    <s v="6005"/>
    <s v="1000"/>
    <s v="SA ADIDAS UEFA 12 BODY SPLASH 75ML"/>
    <x v="1260"/>
    <s v="UN"/>
    <n v="5160"/>
    <n v="0"/>
    <n v="0"/>
    <n v="0"/>
    <n v="0"/>
    <n v="0"/>
    <s v="99350225026"/>
    <n v="0"/>
    <d v="2028-02-20T00:00:00"/>
    <n v="5160"/>
  </r>
  <r>
    <s v="470856"/>
    <s v="6005"/>
    <s v="1000"/>
    <s v="SA ADIDAS UEFA 12 BODY SPLASH 75ML"/>
    <x v="1261"/>
    <s v="UN"/>
    <n v="396"/>
    <n v="0"/>
    <n v="0"/>
    <n v="0"/>
    <n v="0"/>
    <n v="0"/>
    <s v="99350225026"/>
    <n v="0"/>
    <d v="2027-12-19T00:00:00"/>
    <n v="396"/>
  </r>
  <r>
    <s v="470858"/>
    <s v="6005"/>
    <s v="1000"/>
    <s v="SA ADIDAS UEFA 12 EDT 100ML TST"/>
    <x v="1262"/>
    <s v="UN"/>
    <n v="504"/>
    <n v="0"/>
    <n v="0"/>
    <n v="0"/>
    <n v="0"/>
    <n v="0"/>
    <s v="99350225027"/>
    <n v="0"/>
    <d v="2029-11-04T00:00:00"/>
    <n v="504"/>
  </r>
  <r>
    <s v="470864"/>
    <s v="6005"/>
    <s v="2005"/>
    <s v="SA RISQUE DG ESM MET BRINDE COM A LUA"/>
    <x v="1263"/>
    <s v="KG"/>
    <n v="100"/>
    <n v="0"/>
    <n v="0"/>
    <n v="0"/>
    <n v="0"/>
    <n v="0"/>
    <s v=""/>
    <n v="0"/>
    <d v="2026-09-09T00:00:00"/>
    <n v="100"/>
  </r>
  <r>
    <s v="470865"/>
    <s v="6005"/>
    <s v="2005"/>
    <s v="SA RISQUE DG ESM MET OPOSTOS SE ATRAEM"/>
    <x v="1264"/>
    <s v="KG"/>
    <n v="99"/>
    <n v="0"/>
    <n v="0"/>
    <n v="0"/>
    <n v="0"/>
    <n v="0"/>
    <s v=""/>
    <n v="0"/>
    <d v="2026-09-10T00:00:00"/>
    <n v="99"/>
  </r>
  <r>
    <s v="470867"/>
    <s v="6005"/>
    <s v="2005"/>
    <s v="SA RISQUE DG ESM MET IMA DE OLHARES"/>
    <x v="1265"/>
    <s v="KG"/>
    <n v="100"/>
    <n v="0"/>
    <n v="0"/>
    <n v="0"/>
    <n v="0"/>
    <n v="0"/>
    <s v=""/>
    <n v="0"/>
    <d v="2026-09-08T00:00:00"/>
    <n v="100"/>
  </r>
  <r>
    <s v="470868"/>
    <s v="6005"/>
    <s v="2005"/>
    <s v="SA RISQUE DG ESM MET FREQUENCIA MISTICA"/>
    <x v="1266"/>
    <s v="KG"/>
    <n v="0"/>
    <n v="0"/>
    <n v="0"/>
    <n v="0"/>
    <n v="47"/>
    <n v="0"/>
    <s v=""/>
    <n v="0"/>
    <d v="2026-06-24T00:00:00"/>
    <n v="0"/>
  </r>
  <r>
    <s v="470868"/>
    <s v="6005"/>
    <s v="2005"/>
    <s v="SA RISQUE DG ESM MET FREQUENCIA MISTICA"/>
    <x v="1267"/>
    <s v="KG"/>
    <n v="99"/>
    <n v="0"/>
    <n v="0"/>
    <n v="0"/>
    <n v="0"/>
    <n v="0"/>
    <s v=""/>
    <n v="0"/>
    <d v="2026-09-02T00:00:00"/>
    <n v="99"/>
  </r>
  <r>
    <s v="470885"/>
    <s v="6005"/>
    <s v="1000"/>
    <s v="SA FR BOZZANO SH COND HIDR 200ML RV"/>
    <x v="1268"/>
    <s v="UN"/>
    <n v="36000"/>
    <n v="0"/>
    <n v="0"/>
    <n v="0"/>
    <n v="0"/>
    <n v="0"/>
    <s v=""/>
    <n v="0"/>
    <d v="2029-01-02T00:00:00"/>
    <n v="36000"/>
  </r>
  <r>
    <s v="470885"/>
    <s v="6005"/>
    <s v="1000"/>
    <s v="SA FR BOZZANO SH COND HIDR 200ML RV"/>
    <x v="1269"/>
    <s v="UN"/>
    <n v="44250"/>
    <n v="0"/>
    <n v="0"/>
    <n v="0"/>
    <n v="0"/>
    <n v="0"/>
    <s v=""/>
    <n v="0"/>
    <d v="2029-01-06T00:00:00"/>
    <n v="44250"/>
  </r>
  <r>
    <s v="470886"/>
    <s v="6005"/>
    <s v="1000"/>
    <s v="SA TP BOZZANO SH COND HIDR RV"/>
    <x v="1270"/>
    <s v="UN"/>
    <n v="75600"/>
    <n v="0"/>
    <n v="0"/>
    <n v="0"/>
    <n v="0"/>
    <n v="0"/>
    <s v=""/>
    <n v="0"/>
    <d v="2029-01-02T00:00:00"/>
    <n v="75600"/>
  </r>
  <r>
    <s v="470918"/>
    <s v="6005"/>
    <s v="1000"/>
    <s v="SA PRET A PORTER CT COL PARIS EDP100MLV2"/>
    <x v="1271"/>
    <s v="UN"/>
    <n v="68"/>
    <n v="0"/>
    <n v="0"/>
    <n v="0"/>
    <n v="0"/>
    <n v="0"/>
    <s v="99350231533"/>
    <n v="0"/>
    <d v="2029-11-24T00:00:00"/>
    <n v="68"/>
  </r>
  <r>
    <s v="470918"/>
    <s v="6005"/>
    <s v="1000"/>
    <s v="SA PRET A PORTER CT COL PARIS EDP100MLV2"/>
    <x v="1272"/>
    <s v="UN"/>
    <n v="1"/>
    <n v="0"/>
    <n v="0"/>
    <n v="0"/>
    <n v="0"/>
    <n v="0"/>
    <s v="99350231533"/>
    <n v="0"/>
    <d v="2029-10-30T00:00:00"/>
    <n v="1"/>
  </r>
  <r>
    <s v="470919"/>
    <s v="6005"/>
    <s v="1000"/>
    <s v="SA PRET APORTER CT COL MILA EDP100MLTST"/>
    <x v="1273"/>
    <s v="UN"/>
    <n v="599"/>
    <n v="0"/>
    <n v="0"/>
    <n v="0"/>
    <n v="0"/>
    <n v="0"/>
    <s v="99350231538"/>
    <n v="0"/>
    <d v="2029-10-29T00:00:00"/>
    <n v="599"/>
  </r>
  <r>
    <s v="470920"/>
    <s v="6005"/>
    <s v="1000"/>
    <s v="SA PRET APORTER CT COL TOKY EDP100MLTST"/>
    <x v="1274"/>
    <s v="UN"/>
    <n v="648"/>
    <n v="0"/>
    <n v="0"/>
    <n v="0"/>
    <n v="0"/>
    <n v="0"/>
    <s v="99350231539"/>
    <n v="0"/>
    <d v="2029-11-24T00:00:00"/>
    <n v="648"/>
  </r>
  <r>
    <s v="470920"/>
    <s v="6005"/>
    <s v="1000"/>
    <s v="SA PRET APORTER CT COL TOKY EDP100MLTST"/>
    <x v="1275"/>
    <s v="UN"/>
    <n v="156"/>
    <n v="0"/>
    <n v="0"/>
    <n v="0"/>
    <n v="0"/>
    <n v="0"/>
    <s v="99350231539"/>
    <n v="0"/>
    <d v="2029-11-24T00:00:00"/>
    <n v="156"/>
  </r>
  <r>
    <s v="470927"/>
    <s v="6005"/>
    <s v="1000"/>
    <s v="SA HB JUST DIFFERENT OTH 75ML"/>
    <x v="1276"/>
    <s v="UN"/>
    <n v="2160"/>
    <n v="0"/>
    <n v="0"/>
    <n v="0"/>
    <n v="0"/>
    <n v="0"/>
    <s v="99350232932"/>
    <n v="0"/>
    <d v="2030-02-16T00:00:00"/>
    <n v="2160"/>
  </r>
  <r>
    <s v="470927"/>
    <s v="6005"/>
    <s v="1000"/>
    <s v="SA HB JUST DIFFERENT OTH 75ML"/>
    <x v="1277"/>
    <s v="UN"/>
    <n v="0"/>
    <n v="0"/>
    <n v="1080"/>
    <n v="0"/>
    <n v="0"/>
    <n v="0"/>
    <s v="99350232932"/>
    <n v="0"/>
    <d v="2030-02-17T00:00:00"/>
    <n v="1080"/>
  </r>
  <r>
    <s v="470928"/>
    <s v="6005"/>
    <s v="2009"/>
    <s v="SA HB BOTTLED NIGHT EDT 100ML TST V3"/>
    <x v="1278"/>
    <s v="UN"/>
    <n v="5"/>
    <n v="0"/>
    <n v="0"/>
    <n v="0"/>
    <n v="0"/>
    <n v="0"/>
    <s v="99350233748"/>
    <n v="0"/>
    <d v="2030-02-17T00:00:00"/>
    <n v="5"/>
  </r>
  <r>
    <s v="470932"/>
    <s v="6005"/>
    <s v="1000"/>
    <s v="SA TP MONT RISQUE AMOR PRIMEIRA MORDIDA"/>
    <x v="1279"/>
    <s v="UN"/>
    <n v="4625"/>
    <n v="0"/>
    <n v="0"/>
    <n v="0"/>
    <n v="0"/>
    <n v="0"/>
    <s v=""/>
    <n v="0"/>
    <d v="2029-04-18T00:00:00"/>
    <n v="4625"/>
  </r>
  <r>
    <s v="470933"/>
    <s v="6005"/>
    <s v="1000"/>
    <s v="SA TP MONT RISQUE O BREAK PFT EXISTE"/>
    <x v="1280"/>
    <s v="UN"/>
    <n v="5791"/>
    <n v="0"/>
    <n v="0"/>
    <n v="0"/>
    <n v="0"/>
    <n v="0"/>
    <s v=""/>
    <n v="0"/>
    <d v="2029-04-18T00:00:00"/>
    <n v="5791"/>
  </r>
  <r>
    <s v="470934"/>
    <s v="6005"/>
    <s v="1000"/>
    <s v="SA TP MONT RISQUE EU MERECO ESSE GLOW"/>
    <x v="1281"/>
    <s v="UN"/>
    <n v="4376"/>
    <n v="0"/>
    <n v="0"/>
    <n v="0"/>
    <n v="0"/>
    <n v="0"/>
    <s v=""/>
    <n v="0"/>
    <d v="2029-04-20T00:00:00"/>
    <n v="4376"/>
  </r>
  <r>
    <s v="470935"/>
    <s v="6005"/>
    <s v="1000"/>
    <s v="SA TP MONT RISQUE CROCANTE NA MEDIDA"/>
    <x v="1282"/>
    <s v="UN"/>
    <n v="6709"/>
    <n v="0"/>
    <n v="0"/>
    <n v="0"/>
    <n v="0"/>
    <n v="0"/>
    <s v=""/>
    <n v="0"/>
    <d v="2029-04-16T00:00:00"/>
    <n v="6709"/>
  </r>
  <r>
    <s v="470937"/>
    <s v="6005"/>
    <s v="1000"/>
    <s v="SA TP MONT RISQUE CHOCO COSMICO"/>
    <x v="1283"/>
    <s v="UN"/>
    <n v="5382"/>
    <n v="0"/>
    <n v="0"/>
    <n v="0"/>
    <n v="0"/>
    <n v="0"/>
    <s v=""/>
    <n v="0"/>
    <d v="2029-04-18T00:00:00"/>
    <n v="5382"/>
  </r>
  <r>
    <s v="470938"/>
    <s v="6005"/>
    <s v="1000"/>
    <s v="SA TP MONT RISQUE MEU WAFERVORITO"/>
    <x v="1284"/>
    <s v="UN"/>
    <n v="5809"/>
    <n v="0"/>
    <n v="0"/>
    <n v="0"/>
    <n v="0"/>
    <n v="0"/>
    <s v=""/>
    <n v="0"/>
    <d v="2029-04-16T00:00:00"/>
    <n v="5809"/>
  </r>
  <r>
    <s v="470938"/>
    <s v="6005"/>
    <s v="2005"/>
    <s v="SA TP MONT RISQUE MEU WAFERVORITO"/>
    <x v="1284"/>
    <s v="UN"/>
    <n v="1391"/>
    <n v="0"/>
    <n v="0"/>
    <n v="0"/>
    <n v="0"/>
    <n v="0"/>
    <s v=""/>
    <n v="0"/>
    <d v="2029-04-16T00:00:00"/>
    <n v="1391"/>
  </r>
  <r>
    <s v="470940"/>
    <s v="6005"/>
    <s v="1000"/>
    <s v="SA TP MONT RISQUE VEM KIT KERO"/>
    <x v="1285"/>
    <s v="UN"/>
    <n v="12363"/>
    <n v="0"/>
    <n v="0"/>
    <n v="0"/>
    <n v="0"/>
    <n v="0"/>
    <s v=""/>
    <n v="0"/>
    <d v="2029-04-17T00:00:00"/>
    <n v="12363"/>
  </r>
  <r>
    <s v="471012"/>
    <s v="6005"/>
    <s v="2005"/>
    <s v="SA RISQUE ESM CREM AMOR A PRIME MORDIDA"/>
    <x v="1286"/>
    <s v="KG"/>
    <n v="1007"/>
    <n v="0"/>
    <n v="0"/>
    <n v="0"/>
    <n v="0"/>
    <n v="0"/>
    <s v=""/>
    <n v="0"/>
    <d v="2026-09-03T00:00:00"/>
    <n v="1007"/>
  </r>
  <r>
    <s v="471012"/>
    <s v="6005"/>
    <s v="2005"/>
    <s v="SA RISQUE ESM CREM AMOR A PRIME MORDIDA"/>
    <x v="1287"/>
    <s v="KG"/>
    <n v="1010"/>
    <n v="0"/>
    <n v="0"/>
    <n v="0"/>
    <n v="0"/>
    <n v="0"/>
    <s v=""/>
    <n v="0"/>
    <d v="2026-09-05T00:00:00"/>
    <n v="1010"/>
  </r>
  <r>
    <s v="471012"/>
    <s v="6005"/>
    <s v="2005"/>
    <s v="SA RISQUE ESM CREM AMOR A PRIME MORDIDA"/>
    <x v="1288"/>
    <s v="KG"/>
    <n v="1008"/>
    <n v="0"/>
    <n v="0"/>
    <n v="0"/>
    <n v="0"/>
    <n v="0"/>
    <s v=""/>
    <n v="0"/>
    <d v="2026-09-08T00:00:00"/>
    <n v="1008"/>
  </r>
  <r>
    <s v="471013"/>
    <s v="6005"/>
    <s v="2005"/>
    <s v="SA RISQUE ESM MET O BREAK PERFTO EXISTE"/>
    <x v="1289"/>
    <s v="KG"/>
    <n v="1385"/>
    <n v="0"/>
    <n v="0"/>
    <n v="0"/>
    <n v="0"/>
    <n v="0"/>
    <s v=""/>
    <n v="0"/>
    <d v="2026-09-05T00:00:00"/>
    <n v="1385"/>
  </r>
  <r>
    <s v="471013"/>
    <s v="6005"/>
    <s v="2005"/>
    <s v="SA RISQUE ESM MET O BREAK PERFTO EXISTE"/>
    <x v="1290"/>
    <s v="KG"/>
    <n v="1398"/>
    <n v="0"/>
    <n v="0"/>
    <n v="0"/>
    <n v="0"/>
    <n v="0"/>
    <s v=""/>
    <n v="0"/>
    <d v="2026-09-09T00:00:00"/>
    <n v="1398"/>
  </r>
  <r>
    <s v="471016"/>
    <s v="6005"/>
    <s v="2005"/>
    <s v="SA RISQUE ESM MET KITKAT MANIA"/>
    <x v="1291"/>
    <s v="KG"/>
    <n v="1006"/>
    <n v="0"/>
    <n v="0"/>
    <n v="0"/>
    <n v="0"/>
    <n v="0"/>
    <s v=""/>
    <n v="0"/>
    <d v="2026-09-08T00:00:00"/>
    <n v="1006"/>
  </r>
  <r>
    <s v="471016"/>
    <s v="6005"/>
    <s v="2005"/>
    <s v="SA RISQUE ESM MET KITKAT MANIA"/>
    <x v="1292"/>
    <s v="KG"/>
    <n v="1013"/>
    <n v="0"/>
    <n v="0"/>
    <n v="0"/>
    <n v="0"/>
    <n v="0"/>
    <s v=""/>
    <n v="0"/>
    <d v="2026-09-10T00:00:00"/>
    <n v="1013"/>
  </r>
  <r>
    <s v="471064"/>
    <s v="6005"/>
    <s v="1000"/>
    <s v="SA CHLOE SIGNATURE EDP 100ML"/>
    <x v="1293"/>
    <s v="UN"/>
    <n v="120"/>
    <n v="0"/>
    <n v="0"/>
    <n v="0"/>
    <n v="0"/>
    <n v="0"/>
    <s v="99350226885"/>
    <n v="0"/>
    <d v="2030-02-17T00:00:00"/>
    <n v="120"/>
  </r>
  <r>
    <s v="471070"/>
    <s v="6005"/>
    <s v="1000"/>
    <s v="SA HB HUGO KRINK EDP 75ML"/>
    <x v="1294"/>
    <s v="UN"/>
    <n v="20"/>
    <n v="0"/>
    <n v="0"/>
    <n v="0"/>
    <n v="0"/>
    <n v="0"/>
    <s v="99350247228"/>
    <n v="0"/>
    <d v="2029-11-25T00:00:00"/>
    <n v="20"/>
  </r>
  <r>
    <s v="471119"/>
    <s v="6005"/>
    <s v="2005"/>
    <s v="SA MONANGE COND BIOCOLAGENO"/>
    <x v="1295"/>
    <s v="KG"/>
    <n v="9500"/>
    <n v="0"/>
    <n v="0"/>
    <n v="0"/>
    <n v="0"/>
    <n v="0"/>
    <s v=""/>
    <n v="0"/>
    <d v="2026-06-25T00:00:00"/>
    <n v="9500"/>
  </r>
  <r>
    <s v="471138"/>
    <s v="6005"/>
    <s v="1000"/>
    <s v="SA KTON TRAT GLOSS INTENSO KR"/>
    <x v="1296"/>
    <s v="UN"/>
    <n v="56413"/>
    <n v="0"/>
    <n v="0"/>
    <n v="0"/>
    <n v="0"/>
    <n v="0"/>
    <s v=""/>
    <n v="0"/>
    <d v="2029-04-29T00:00:00"/>
    <n v="56413"/>
  </r>
  <r>
    <s v="471138"/>
    <s v="6005"/>
    <s v="1000"/>
    <s v="SA KTON TRAT GLOSS INTENSO KR"/>
    <x v="1297"/>
    <s v="UN"/>
    <n v="70840"/>
    <n v="0"/>
    <n v="0"/>
    <n v="0"/>
    <n v="0"/>
    <n v="0"/>
    <s v=""/>
    <n v="0"/>
    <d v="2029-05-01T00:00:00"/>
    <n v="70840"/>
  </r>
  <r>
    <s v="471138"/>
    <s v="6005"/>
    <s v="1000"/>
    <s v="SA KTON TRAT GLOSS INTENSO KR"/>
    <x v="1298"/>
    <s v="UN"/>
    <n v="73548"/>
    <n v="0"/>
    <n v="0"/>
    <n v="0"/>
    <n v="0"/>
    <n v="0"/>
    <s v=""/>
    <n v="0"/>
    <d v="2029-05-02T00:00:00"/>
    <n v="73548"/>
  </r>
  <r>
    <s v="471138"/>
    <s v="6005"/>
    <s v="1000"/>
    <s v="SA KTON TRAT GLOSS INTENSO KR"/>
    <x v="1299"/>
    <s v="UN"/>
    <n v="75020"/>
    <n v="0"/>
    <n v="0"/>
    <n v="0"/>
    <n v="0"/>
    <n v="0"/>
    <s v=""/>
    <n v="0"/>
    <d v="2029-05-04T00:00:00"/>
    <n v="75020"/>
  </r>
  <r>
    <s v="471138"/>
    <s v="6005"/>
    <s v="1000"/>
    <s v="SA KTON TRAT GLOSS INTENSO KR"/>
    <x v="1300"/>
    <s v="UN"/>
    <n v="71500"/>
    <n v="0"/>
    <n v="0"/>
    <n v="0"/>
    <n v="0"/>
    <n v="0"/>
    <s v=""/>
    <n v="0"/>
    <d v="2029-05-05T00:00:00"/>
    <n v="71500"/>
  </r>
  <r>
    <s v="471138"/>
    <s v="6005"/>
    <s v="1000"/>
    <s v="SA KTON TRAT GLOSS INTENSO KR"/>
    <x v="1301"/>
    <s v="UN"/>
    <n v="73088"/>
    <n v="0"/>
    <n v="0"/>
    <n v="0"/>
    <n v="0"/>
    <n v="0"/>
    <s v=""/>
    <n v="0"/>
    <d v="2029-05-08T00:00:00"/>
    <n v="73088"/>
  </r>
  <r>
    <s v="471138"/>
    <s v="6005"/>
    <s v="1000"/>
    <s v="SA KTON TRAT GLOSS INTENSO KR"/>
    <x v="1302"/>
    <s v="UN"/>
    <n v="72380"/>
    <n v="0"/>
    <n v="0"/>
    <n v="0"/>
    <n v="0"/>
    <n v="0"/>
    <s v=""/>
    <n v="0"/>
    <d v="2029-05-25T00:00:00"/>
    <n v="72380"/>
  </r>
  <r>
    <s v="471138"/>
    <s v="6005"/>
    <s v="1000"/>
    <s v="SA KTON TRAT GLOSS INTENSO KR"/>
    <x v="1303"/>
    <s v="UN"/>
    <n v="72380"/>
    <n v="0"/>
    <n v="0"/>
    <n v="0"/>
    <n v="0"/>
    <n v="0"/>
    <s v=""/>
    <n v="0"/>
    <d v="2029-05-26T00:00:00"/>
    <n v="72380"/>
  </r>
  <r>
    <s v="471138"/>
    <s v="6005"/>
    <s v="1000"/>
    <s v="SA KTON TRAT GLOSS INTENSO KR"/>
    <x v="1304"/>
    <s v="UN"/>
    <n v="72160"/>
    <n v="0"/>
    <n v="0"/>
    <n v="0"/>
    <n v="0"/>
    <n v="0"/>
    <s v=""/>
    <n v="0"/>
    <d v="2029-05-27T00:00:00"/>
    <n v="72160"/>
  </r>
  <r>
    <s v="471138"/>
    <s v="6005"/>
    <s v="1000"/>
    <s v="SA KTON TRAT GLOSS INTENSO KR"/>
    <x v="1305"/>
    <s v="UN"/>
    <n v="71940"/>
    <n v="0"/>
    <n v="0"/>
    <n v="0"/>
    <n v="0"/>
    <n v="0"/>
    <s v=""/>
    <n v="0"/>
    <d v="2029-05-28T00:00:00"/>
    <n v="71940"/>
  </r>
  <r>
    <s v="471138"/>
    <s v="6005"/>
    <s v="1000"/>
    <s v="SA KTON TRAT GLOSS INTENSO KR"/>
    <x v="1306"/>
    <s v="UN"/>
    <n v="71425"/>
    <n v="0"/>
    <n v="0"/>
    <n v="0"/>
    <n v="0"/>
    <n v="0"/>
    <s v=""/>
    <n v="0"/>
    <d v="2029-05-29T00:00:00"/>
    <n v="71425"/>
  </r>
  <r>
    <s v="471138"/>
    <s v="6005"/>
    <s v="1000"/>
    <s v="SA KTON TRAT GLOSS INTENSO KR"/>
    <x v="1307"/>
    <s v="UN"/>
    <n v="69300"/>
    <n v="0"/>
    <n v="0"/>
    <n v="0"/>
    <n v="0"/>
    <n v="0"/>
    <s v=""/>
    <n v="0"/>
    <d v="2029-06-02T00:00:00"/>
    <n v="69300"/>
  </r>
  <r>
    <s v="471138"/>
    <s v="6005"/>
    <s v="1000"/>
    <s v="SA KTON TRAT GLOSS INTENSO KR"/>
    <x v="1308"/>
    <s v="UN"/>
    <n v="72820"/>
    <n v="0"/>
    <n v="0"/>
    <n v="0"/>
    <n v="0"/>
    <n v="0"/>
    <s v=""/>
    <n v="0"/>
    <d v="2029-06-02T00:00:00"/>
    <n v="72820"/>
  </r>
  <r>
    <s v="471138"/>
    <s v="6005"/>
    <s v="1000"/>
    <s v="SA KTON TRAT GLOSS INTENSO KR"/>
    <x v="1309"/>
    <s v="UN"/>
    <n v="72600"/>
    <n v="0"/>
    <n v="0"/>
    <n v="0"/>
    <n v="0"/>
    <n v="0"/>
    <s v=""/>
    <n v="0"/>
    <d v="2029-06-02T00:00:00"/>
    <n v="72600"/>
  </r>
  <r>
    <s v="471138"/>
    <s v="6005"/>
    <s v="1000"/>
    <s v="SA KTON TRAT GLOSS INTENSO KR"/>
    <x v="1310"/>
    <s v="UN"/>
    <n v="70400"/>
    <n v="0"/>
    <n v="0"/>
    <n v="0"/>
    <n v="0"/>
    <n v="0"/>
    <s v=""/>
    <n v="0"/>
    <d v="2029-06-03T00:00:00"/>
    <n v="70400"/>
  </r>
  <r>
    <s v="471138"/>
    <s v="6005"/>
    <s v="1000"/>
    <s v="SA KTON TRAT GLOSS INTENSO KR"/>
    <x v="1311"/>
    <s v="UN"/>
    <n v="72380"/>
    <n v="0"/>
    <n v="0"/>
    <n v="0"/>
    <n v="0"/>
    <n v="0"/>
    <s v=""/>
    <n v="0"/>
    <d v="2029-06-04T00:00:00"/>
    <n v="72380"/>
  </r>
  <r>
    <s v="471138"/>
    <s v="6005"/>
    <s v="1000"/>
    <s v="SA KTON TRAT GLOSS INTENSO KR"/>
    <x v="1312"/>
    <s v="UN"/>
    <n v="71940"/>
    <n v="0"/>
    <n v="0"/>
    <n v="0"/>
    <n v="0"/>
    <n v="0"/>
    <s v=""/>
    <n v="0"/>
    <d v="2029-06-04T00:00:00"/>
    <n v="71940"/>
  </r>
  <r>
    <s v="471138"/>
    <s v="6005"/>
    <s v="1000"/>
    <s v="SA KTON TRAT GLOSS INTENSO KR"/>
    <x v="1313"/>
    <s v="UN"/>
    <n v="73920"/>
    <n v="0"/>
    <n v="0"/>
    <n v="0"/>
    <n v="0"/>
    <n v="0"/>
    <s v=""/>
    <n v="0"/>
    <d v="2029-06-05T00:00:00"/>
    <n v="73920"/>
  </r>
  <r>
    <s v="471138"/>
    <s v="6005"/>
    <s v="1000"/>
    <s v="SA KTON TRAT GLOSS INTENSO KR"/>
    <x v="1314"/>
    <s v="UN"/>
    <n v="74140"/>
    <n v="0"/>
    <n v="0"/>
    <n v="0"/>
    <n v="0"/>
    <n v="0"/>
    <s v=""/>
    <n v="0"/>
    <d v="2029-06-08T00:00:00"/>
    <n v="74140"/>
  </r>
  <r>
    <s v="471138"/>
    <s v="6005"/>
    <s v="2005"/>
    <s v="SA KTON TRAT GLOSS INTENSO KR"/>
    <x v="1315"/>
    <s v="UN"/>
    <n v="32767"/>
    <n v="0"/>
    <n v="0"/>
    <n v="0"/>
    <n v="0"/>
    <n v="0"/>
    <s v=""/>
    <n v="0"/>
    <d v="2029-04-23T00:00:00"/>
    <n v="32767"/>
  </r>
  <r>
    <s v="471138"/>
    <s v="6005"/>
    <s v="2005"/>
    <s v="SA KTON TRAT GLOSS INTENSO KR"/>
    <x v="1316"/>
    <s v="UN"/>
    <n v="73839"/>
    <n v="0"/>
    <n v="0"/>
    <n v="0"/>
    <n v="0"/>
    <n v="0"/>
    <s v=""/>
    <n v="0"/>
    <d v="2029-04-28T00:00:00"/>
    <n v="73839"/>
  </r>
  <r>
    <s v="471138"/>
    <s v="6005"/>
    <s v="2005"/>
    <s v="SA KTON TRAT GLOSS INTENSO KR"/>
    <x v="1296"/>
    <s v="UN"/>
    <n v="18480"/>
    <n v="0"/>
    <n v="0"/>
    <n v="0"/>
    <n v="0"/>
    <n v="0"/>
    <s v=""/>
    <n v="0"/>
    <d v="2029-04-29T00:00:00"/>
    <n v="18480"/>
  </r>
  <r>
    <s v="471139"/>
    <s v="6005"/>
    <s v="1000"/>
    <s v="SA KTON TRAT GLOSS ULTRA INTENSO KR"/>
    <x v="1317"/>
    <s v="UN"/>
    <n v="22805"/>
    <n v="0"/>
    <n v="0"/>
    <n v="0"/>
    <n v="0"/>
    <n v="0"/>
    <s v=""/>
    <n v="0"/>
    <d v="2029-04-29T00:00:00"/>
    <n v="22805"/>
  </r>
  <r>
    <s v="471139"/>
    <s v="6005"/>
    <s v="1000"/>
    <s v="SA KTON TRAT GLOSS ULTRA INTENSO KR"/>
    <x v="1318"/>
    <s v="UN"/>
    <n v="50528"/>
    <n v="0"/>
    <n v="0"/>
    <n v="0"/>
    <n v="0"/>
    <n v="0"/>
    <s v=""/>
    <n v="0"/>
    <d v="2029-05-01T00:00:00"/>
    <n v="50528"/>
  </r>
  <r>
    <s v="471139"/>
    <s v="6005"/>
    <s v="1000"/>
    <s v="SA KTON TRAT GLOSS ULTRA INTENSO KR"/>
    <x v="1319"/>
    <s v="UN"/>
    <n v="48620"/>
    <n v="0"/>
    <n v="0"/>
    <n v="0"/>
    <n v="0"/>
    <n v="0"/>
    <s v=""/>
    <n v="0"/>
    <d v="2029-05-11T00:00:00"/>
    <n v="48620"/>
  </r>
  <r>
    <s v="471140"/>
    <s v="6005"/>
    <s v="1000"/>
    <s v="SA KTON REATIV COR TONS ALARANJADOS KR"/>
    <x v="1320"/>
    <s v="UN"/>
    <n v="127008"/>
    <n v="0"/>
    <n v="0"/>
    <n v="0"/>
    <n v="0"/>
    <n v="0"/>
    <s v=""/>
    <n v="0"/>
    <d v="2029-04-10T00:00:00"/>
    <n v="127008"/>
  </r>
  <r>
    <s v="471140"/>
    <s v="6005"/>
    <s v="1000"/>
    <s v="SA KTON REATIV COR TONS ALARANJADOS KR"/>
    <x v="1321"/>
    <s v="UN"/>
    <n v="133986"/>
    <n v="0"/>
    <n v="0"/>
    <n v="0"/>
    <n v="0"/>
    <n v="0"/>
    <s v=""/>
    <n v="0"/>
    <d v="2029-04-11T00:00:00"/>
    <n v="133986"/>
  </r>
  <r>
    <s v="471141"/>
    <s v="6005"/>
    <s v="1000"/>
    <s v="SA KTON REATIV COR TONS ESCUROS KR"/>
    <x v="1322"/>
    <s v="UN"/>
    <n v="10584"/>
    <n v="0"/>
    <n v="0"/>
    <n v="0"/>
    <n v="0"/>
    <n v="0"/>
    <s v=""/>
    <n v="0"/>
    <d v="2029-03-22T00:00:00"/>
    <n v="10584"/>
  </r>
  <r>
    <s v="471141"/>
    <s v="6005"/>
    <s v="1000"/>
    <s v="SA KTON REATIV COR TONS ESCUROS KR"/>
    <x v="1323"/>
    <s v="UN"/>
    <n v="117936"/>
    <n v="0"/>
    <n v="0"/>
    <n v="0"/>
    <n v="0"/>
    <n v="0"/>
    <s v=""/>
    <n v="0"/>
    <d v="2029-04-24T00:00:00"/>
    <n v="117936"/>
  </r>
  <r>
    <s v="471141"/>
    <s v="6005"/>
    <s v="1000"/>
    <s v="SA KTON REATIV COR TONS ESCUROS KR"/>
    <x v="1324"/>
    <s v="UN"/>
    <n v="131166"/>
    <n v="0"/>
    <n v="0"/>
    <n v="0"/>
    <n v="0"/>
    <n v="0"/>
    <s v=""/>
    <n v="0"/>
    <d v="2029-04-25T00:00:00"/>
    <n v="131166"/>
  </r>
  <r>
    <s v="471141"/>
    <s v="6005"/>
    <s v="1000"/>
    <s v="SA KTON REATIV COR TONS ESCUROS KR"/>
    <x v="1325"/>
    <s v="UN"/>
    <n v="130032"/>
    <n v="0"/>
    <n v="0"/>
    <n v="0"/>
    <n v="0"/>
    <n v="0"/>
    <s v=""/>
    <n v="0"/>
    <d v="2029-04-25T00:00:00"/>
    <n v="130032"/>
  </r>
  <r>
    <s v="471141"/>
    <s v="6005"/>
    <s v="1000"/>
    <s v="SA KTON REATIV COR TONS ESCUROS KR"/>
    <x v="1326"/>
    <s v="UN"/>
    <n v="132300"/>
    <n v="0"/>
    <n v="0"/>
    <n v="0"/>
    <n v="0"/>
    <n v="0"/>
    <s v=""/>
    <n v="0"/>
    <d v="2029-04-28T00:00:00"/>
    <n v="132300"/>
  </r>
  <r>
    <s v="471141"/>
    <s v="6005"/>
    <s v="1000"/>
    <s v="SA KTON REATIV COR TONS ESCUROS KR"/>
    <x v="1327"/>
    <s v="UN"/>
    <n v="137592"/>
    <n v="0"/>
    <n v="0"/>
    <n v="0"/>
    <n v="0"/>
    <n v="0"/>
    <s v=""/>
    <n v="0"/>
    <d v="2029-04-28T00:00:00"/>
    <n v="137592"/>
  </r>
  <r>
    <s v="471141"/>
    <s v="6005"/>
    <s v="1000"/>
    <s v="SA KTON REATIV COR TONS ESCUROS KR"/>
    <x v="1328"/>
    <s v="UN"/>
    <n v="123228"/>
    <n v="0"/>
    <n v="0"/>
    <n v="0"/>
    <n v="0"/>
    <n v="0"/>
    <s v=""/>
    <n v="0"/>
    <d v="2029-05-16T00:00:00"/>
    <n v="123228"/>
  </r>
  <r>
    <s v="471141"/>
    <s v="6005"/>
    <s v="1000"/>
    <s v="SA KTON REATIV COR TONS ESCUROS KR"/>
    <x v="1329"/>
    <s v="UN"/>
    <n v="135702"/>
    <n v="0"/>
    <n v="0"/>
    <n v="0"/>
    <n v="0"/>
    <n v="0"/>
    <s v=""/>
    <n v="0"/>
    <d v="2029-05-18T00:00:00"/>
    <n v="135702"/>
  </r>
  <r>
    <s v="471141"/>
    <s v="6005"/>
    <s v="1000"/>
    <s v="SA KTON REATIV COR TONS ESCUROS KR"/>
    <x v="1330"/>
    <s v="UN"/>
    <n v="135702"/>
    <n v="0"/>
    <n v="0"/>
    <n v="0"/>
    <n v="0"/>
    <n v="0"/>
    <s v=""/>
    <n v="0"/>
    <d v="2029-05-18T00:00:00"/>
    <n v="135702"/>
  </r>
  <r>
    <s v="471141"/>
    <s v="6005"/>
    <s v="1000"/>
    <s v="SA KTON REATIV COR TONS ESCUROS KR"/>
    <x v="1331"/>
    <s v="UN"/>
    <n v="131922"/>
    <n v="0"/>
    <n v="0"/>
    <n v="0"/>
    <n v="0"/>
    <n v="0"/>
    <s v=""/>
    <n v="0"/>
    <d v="2029-05-19T00:00:00"/>
    <n v="131922"/>
  </r>
  <r>
    <s v="471141"/>
    <s v="6005"/>
    <s v="1000"/>
    <s v="SA KTON REATIV COR TONS ESCUROS KR"/>
    <x v="1332"/>
    <s v="UN"/>
    <n v="135702"/>
    <n v="0"/>
    <n v="0"/>
    <n v="0"/>
    <n v="0"/>
    <n v="0"/>
    <s v=""/>
    <n v="0"/>
    <d v="2029-05-20T00:00:00"/>
    <n v="135702"/>
  </r>
  <r>
    <s v="471141"/>
    <s v="6005"/>
    <s v="2005"/>
    <s v="SA KTON REATIV COR TONS ESCUROS KR"/>
    <x v="1322"/>
    <s v="UN"/>
    <n v="111762"/>
    <n v="0"/>
    <n v="0"/>
    <n v="0"/>
    <n v="0"/>
    <n v="0"/>
    <s v=""/>
    <n v="0"/>
    <d v="2029-03-22T00:00:00"/>
    <n v="111762"/>
  </r>
  <r>
    <s v="471141"/>
    <s v="6005"/>
    <s v="2005"/>
    <s v="SA KTON REATIV COR TONS ESCUROS KR"/>
    <x v="1323"/>
    <s v="UN"/>
    <n v="10584"/>
    <n v="0"/>
    <n v="0"/>
    <n v="0"/>
    <n v="0"/>
    <n v="0"/>
    <s v=""/>
    <n v="0"/>
    <d v="2029-04-24T00:00:00"/>
    <n v="10584"/>
  </r>
  <r>
    <s v="471142"/>
    <s v="6005"/>
    <s v="1000"/>
    <s v="SA KTON REATIV COR TONS DOURADOS KR"/>
    <x v="1333"/>
    <s v="UN"/>
    <n v="126408"/>
    <n v="0"/>
    <n v="0"/>
    <n v="0"/>
    <n v="0"/>
    <n v="0"/>
    <s v=""/>
    <n v="0"/>
    <d v="2029-04-16T00:00:00"/>
    <n v="126408"/>
  </r>
  <r>
    <s v="471142"/>
    <s v="6005"/>
    <s v="1000"/>
    <s v="SA KTON REATIV COR TONS DOURADOS KR"/>
    <x v="1334"/>
    <s v="UN"/>
    <n v="135702"/>
    <n v="0"/>
    <n v="0"/>
    <n v="0"/>
    <n v="0"/>
    <n v="0"/>
    <s v=""/>
    <n v="0"/>
    <d v="2029-04-17T00:00:00"/>
    <n v="135702"/>
  </r>
  <r>
    <s v="471142"/>
    <s v="6005"/>
    <s v="1000"/>
    <s v="SA KTON REATIV COR TONS DOURADOS KR"/>
    <x v="1335"/>
    <s v="UN"/>
    <n v="138726"/>
    <n v="0"/>
    <n v="0"/>
    <n v="0"/>
    <n v="0"/>
    <n v="0"/>
    <s v=""/>
    <n v="0"/>
    <d v="2029-04-22T00:00:00"/>
    <n v="138726"/>
  </r>
  <r>
    <s v="471143"/>
    <s v="6005"/>
    <s v="1000"/>
    <s v="SA KTON REATIV COR TONS AVERMELHADOS KR"/>
    <x v="1336"/>
    <s v="UN"/>
    <n v="123228"/>
    <n v="0"/>
    <n v="0"/>
    <n v="0"/>
    <n v="0"/>
    <n v="0"/>
    <s v=""/>
    <n v="0"/>
    <d v="2029-05-12T00:00:00"/>
    <n v="123228"/>
  </r>
  <r>
    <s v="471143"/>
    <s v="6005"/>
    <s v="1000"/>
    <s v="SA KTON REATIV COR TONS AVERMELHADOS KR"/>
    <x v="1337"/>
    <s v="UN"/>
    <n v="130410"/>
    <n v="0"/>
    <n v="0"/>
    <n v="0"/>
    <n v="0"/>
    <n v="0"/>
    <s v=""/>
    <n v="0"/>
    <d v="2029-05-13T00:00:00"/>
    <n v="130410"/>
  </r>
  <r>
    <s v="471144"/>
    <s v="6005"/>
    <s v="1000"/>
    <s v="SA KTON REATIV COR TONS CASTANHOS KR"/>
    <x v="1338"/>
    <s v="UN"/>
    <n v="137592"/>
    <n v="0"/>
    <n v="0"/>
    <n v="0"/>
    <n v="0"/>
    <n v="0"/>
    <s v=""/>
    <n v="0"/>
    <d v="2029-04-01T00:00:00"/>
    <n v="137592"/>
  </r>
  <r>
    <s v="471144"/>
    <s v="6005"/>
    <s v="1000"/>
    <s v="SA KTON REATIV COR TONS CASTANHOS KR"/>
    <x v="1339"/>
    <s v="UN"/>
    <n v="132300"/>
    <n v="0"/>
    <n v="0"/>
    <n v="0"/>
    <n v="0"/>
    <n v="0"/>
    <s v=""/>
    <n v="0"/>
    <d v="2029-04-02T00:00:00"/>
    <n v="132300"/>
  </r>
  <r>
    <s v="471144"/>
    <s v="6005"/>
    <s v="1000"/>
    <s v="SA KTON REATIV COR TONS CASTANHOS KR"/>
    <x v="1340"/>
    <s v="UN"/>
    <n v="63504"/>
    <n v="0"/>
    <n v="0"/>
    <n v="0"/>
    <n v="0"/>
    <n v="0"/>
    <s v=""/>
    <n v="0"/>
    <d v="2029-06-11T00:00:00"/>
    <n v="63504"/>
  </r>
  <r>
    <s v="471220"/>
    <s v="6005"/>
    <s v="1000"/>
    <s v="SA HB BOTT NIGHT EDT 100ML"/>
    <x v="1341"/>
    <s v="UN"/>
    <n v="3"/>
    <n v="0"/>
    <n v="0"/>
    <n v="0"/>
    <n v="0"/>
    <n v="0"/>
    <s v="99350233746"/>
    <n v="0"/>
    <d v="2030-01-28T00:00:00"/>
    <n v="3"/>
  </r>
  <r>
    <s v="471222"/>
    <s v="6005"/>
    <s v="1000"/>
    <s v="SA HB BOTT EDT 200 ML"/>
    <x v="1342"/>
    <s v="UN"/>
    <n v="0"/>
    <n v="0"/>
    <n v="1080"/>
    <n v="0"/>
    <n v="0"/>
    <n v="0"/>
    <s v="99350241889"/>
    <n v="0"/>
    <d v="2030-02-10T00:00:00"/>
    <n v="1080"/>
  </r>
  <r>
    <s v="471223"/>
    <s v="6005"/>
    <s v="1000"/>
    <s v="SA CHLOE SIG EDP BL 50ML"/>
    <x v="1343"/>
    <s v="UN"/>
    <n v="1386"/>
    <n v="0"/>
    <n v="0"/>
    <n v="0"/>
    <n v="0"/>
    <n v="0"/>
    <s v="99350251097"/>
    <n v="0"/>
    <d v="2028-08-06T00:00:00"/>
    <n v="1386"/>
  </r>
  <r>
    <s v="471257"/>
    <s v="6005"/>
    <s v="1000"/>
    <s v="SA HB BOTT TONIC EDT 100ML"/>
    <x v="1344"/>
    <s v="UN"/>
    <n v="30"/>
    <n v="0"/>
    <n v="0"/>
    <n v="0"/>
    <n v="0"/>
    <n v="0"/>
    <s v="99350233742"/>
    <n v="0"/>
    <d v="2030-01-21T00:00:00"/>
    <n v="30"/>
  </r>
  <r>
    <s v="471257"/>
    <s v="6005"/>
    <s v="1000"/>
    <s v="SA HB BOTT TONIC EDT 100ML"/>
    <x v="1345"/>
    <s v="UN"/>
    <n v="1980"/>
    <n v="0"/>
    <n v="0"/>
    <n v="0"/>
    <n v="0"/>
    <n v="0"/>
    <s v="99350233742"/>
    <n v="0"/>
    <d v="2030-01-21T00:00:00"/>
    <n v="1980"/>
  </r>
  <r>
    <s v="471257"/>
    <s v="6005"/>
    <s v="1000"/>
    <s v="SA HB BOTT TONIC EDT 100ML"/>
    <x v="1346"/>
    <s v="UN"/>
    <n v="0"/>
    <n v="0"/>
    <n v="990"/>
    <n v="0"/>
    <n v="0"/>
    <n v="0"/>
    <s v="99350233742"/>
    <n v="0"/>
    <d v="2030-03-12T00:00:00"/>
    <n v="990"/>
  </r>
  <r>
    <s v="471258"/>
    <s v="6005"/>
    <s v="1000"/>
    <s v="SA HB BOTT TONIC EDT 100ML TST"/>
    <x v="1347"/>
    <s v="UN"/>
    <n v="255"/>
    <n v="0"/>
    <n v="0"/>
    <n v="0"/>
    <n v="0"/>
    <n v="0"/>
    <s v="99350233743"/>
    <n v="0"/>
    <d v="2030-01-20T00:00:00"/>
    <n v="255"/>
  </r>
  <r>
    <s v="471270"/>
    <s v="6005"/>
    <s v="1000"/>
    <s v="SA DAVIDOFF ELIXI WOMAN PARFUM 100ML TST"/>
    <x v="1348"/>
    <s v="UN"/>
    <n v="26"/>
    <n v="0"/>
    <n v="0"/>
    <n v="0"/>
    <n v="0"/>
    <n v="0"/>
    <s v="99350214703"/>
    <n v="0"/>
    <d v="2029-03-27T00:00:00"/>
    <n v="26"/>
  </r>
  <r>
    <s v="471271"/>
    <s v="6005"/>
    <s v="1000"/>
    <s v="SA DAVIDOFF ELIXIR MAN PARFUM 100ML TST"/>
    <x v="1349"/>
    <s v="UN"/>
    <n v="389"/>
    <n v="0"/>
    <n v="0"/>
    <n v="0"/>
    <n v="0"/>
    <n v="0"/>
    <s v="99350214020"/>
    <n v="0"/>
    <d v="2030-02-04T00:00:00"/>
    <n v="389"/>
  </r>
  <r>
    <s v="471271"/>
    <s v="6005"/>
    <s v="1000"/>
    <s v="SA DAVIDOFF ELIXIR MAN PARFUM 100ML TST"/>
    <x v="1350"/>
    <s v="UN"/>
    <n v="1440"/>
    <n v="0"/>
    <n v="0"/>
    <n v="0"/>
    <n v="0"/>
    <n v="0"/>
    <s v="99350214020"/>
    <n v="0"/>
    <d v="2030-02-04T00:00:00"/>
    <n v="1440"/>
  </r>
  <r>
    <s v="471277"/>
    <s v="6005"/>
    <s v="1000"/>
    <s v="SA MJ DAISY WILD EAU SO EXTRA 4ML AG"/>
    <x v="1351"/>
    <s v="UN"/>
    <n v="1080"/>
    <n v="0"/>
    <n v="0"/>
    <n v="0"/>
    <n v="0"/>
    <n v="0"/>
    <s v="99350246477"/>
    <n v="0"/>
    <d v="2030-01-12T00:00:00"/>
    <n v="1080"/>
  </r>
  <r>
    <s v="471277"/>
    <s v="6005"/>
    <s v="1000"/>
    <s v="SA MJ DAISY WILD EAU SO EXTRA 4ML AG"/>
    <x v="1352"/>
    <s v="UN"/>
    <n v="540"/>
    <n v="0"/>
    <n v="0"/>
    <n v="0"/>
    <n v="0"/>
    <n v="0"/>
    <s v="99350246477"/>
    <n v="0"/>
    <d v="2029-11-20T00:00:00"/>
    <n v="540"/>
  </r>
  <r>
    <s v="471278"/>
    <s v="6005"/>
    <s v="2009"/>
    <s v="SA MJ DAISY WILD EAU SO EXTRA 1.2ML AG"/>
    <x v="1353"/>
    <s v="UN"/>
    <n v="3072"/>
    <n v="0"/>
    <n v="0"/>
    <n v="0"/>
    <n v="0"/>
    <n v="0"/>
    <s v="99350246478"/>
    <n v="0"/>
    <d v="2030-01-05T00:00:00"/>
    <n v="3072"/>
  </r>
  <r>
    <s v="471281"/>
    <s v="6005"/>
    <s v="1000"/>
    <s v="SA MJ DAISY WILD EAU SO EXTRA 100ML TST"/>
    <x v="1354"/>
    <s v="UN"/>
    <n v="0"/>
    <n v="0"/>
    <n v="16"/>
    <n v="0"/>
    <n v="0"/>
    <n v="0"/>
    <s v="99350246703"/>
    <n v="0"/>
    <d v="2030-02-06T00:00:00"/>
    <n v="16"/>
  </r>
  <r>
    <s v="471306"/>
    <s v="6005"/>
    <s v="1000"/>
    <s v="SA CK EUPHORIA BOLD EDP ELIXIR 100ML"/>
    <x v="1355"/>
    <s v="UN"/>
    <n v="12"/>
    <n v="0"/>
    <n v="0"/>
    <n v="0"/>
    <n v="0"/>
    <n v="0"/>
    <s v="99350229640"/>
    <n v="0"/>
    <d v="2030-01-13T00:00:00"/>
    <n v="12"/>
  </r>
  <r>
    <s v="471306"/>
    <s v="6005"/>
    <s v="1000"/>
    <s v="SA CK EUPHORIA BOLD EDP ELIXIR 100ML"/>
    <x v="1356"/>
    <s v="UN"/>
    <n v="0"/>
    <n v="0"/>
    <n v="216"/>
    <n v="0"/>
    <n v="0"/>
    <n v="0"/>
    <s v="99350229640"/>
    <n v="0"/>
    <d v="2030-02-06T00:00:00"/>
    <n v="216"/>
  </r>
  <r>
    <s v="471307"/>
    <s v="6005"/>
    <s v="1000"/>
    <s v="SA CK EUPHORIA MAGNETIC EDP ELIXIR 100ML"/>
    <x v="1357"/>
    <s v="UN"/>
    <n v="0"/>
    <n v="0"/>
    <n v="336"/>
    <n v="0"/>
    <n v="0"/>
    <n v="0"/>
    <s v="99350248054"/>
    <n v="0"/>
    <d v="2030-02-03T00:00:00"/>
    <n v="336"/>
  </r>
  <r>
    <s v="471308"/>
    <s v="6005"/>
    <s v="1000"/>
    <s v="SA CK EUPHORIA SOLAR EDP ELIXIR 100ML"/>
    <x v="1358"/>
    <s v="UN"/>
    <n v="0"/>
    <n v="0"/>
    <n v="336"/>
    <n v="0"/>
    <n v="0"/>
    <n v="0"/>
    <s v="99350248055"/>
    <n v="0"/>
    <d v="2030-02-18T00:00:00"/>
    <n v="336"/>
  </r>
  <r>
    <s v="471311"/>
    <s v="6005"/>
    <s v="1000"/>
    <s v="SA CK EUPHORIA BOLD EDP ELIXIR 1.2ML AG"/>
    <x v="1359"/>
    <s v="UN"/>
    <n v="5376"/>
    <n v="0"/>
    <n v="0"/>
    <n v="0"/>
    <n v="0"/>
    <n v="0"/>
    <s v="99350229648"/>
    <n v="0"/>
    <d v="2030-02-11T00:00:00"/>
    <n v="5376"/>
  </r>
  <r>
    <s v="471311"/>
    <s v="6005"/>
    <s v="1000"/>
    <s v="SA CK EUPHORIA BOLD EDP ELIXIR 1.2ML AG"/>
    <x v="1360"/>
    <s v="UN"/>
    <n v="1536"/>
    <n v="0"/>
    <n v="0"/>
    <n v="0"/>
    <n v="0"/>
    <n v="0"/>
    <s v="99350229648"/>
    <n v="0"/>
    <d v="2030-01-26T00:00:00"/>
    <n v="1536"/>
  </r>
  <r>
    <s v="471311"/>
    <s v="6005"/>
    <s v="1000"/>
    <s v="SA CK EUPHORIA BOLD EDP ELIXIR 1.2ML AG"/>
    <x v="1361"/>
    <s v="UN"/>
    <n v="768"/>
    <n v="0"/>
    <n v="0"/>
    <n v="0"/>
    <n v="0"/>
    <n v="0"/>
    <s v="99350229648"/>
    <n v="0"/>
    <d v="2030-02-19T00:00:00"/>
    <n v="768"/>
  </r>
  <r>
    <s v="471311"/>
    <s v="6005"/>
    <s v="2009"/>
    <s v="SA CK EUPHORIA BOLD EDP ELIXIR 1.2ML AG"/>
    <x v="1359"/>
    <s v="UN"/>
    <n v="26880"/>
    <n v="0"/>
    <n v="0"/>
    <n v="0"/>
    <n v="0"/>
    <n v="0"/>
    <s v="99350229648"/>
    <n v="0"/>
    <d v="2030-02-11T00:00:00"/>
    <n v="26880"/>
  </r>
  <r>
    <s v="471312"/>
    <s v="6005"/>
    <s v="1000"/>
    <s v="SA CK EUPHORIA BOLD EDP ELIXIR 50ML"/>
    <x v="1362"/>
    <s v="UN"/>
    <n v="2"/>
    <n v="0"/>
    <n v="0"/>
    <n v="0"/>
    <n v="0"/>
    <n v="0"/>
    <s v="99350230006"/>
    <n v="0"/>
    <d v="2029-12-03T00:00:00"/>
    <n v="2"/>
  </r>
  <r>
    <s v="471312"/>
    <s v="6005"/>
    <s v="1000"/>
    <s v="SA CK EUPHORIA BOLD EDP ELIXIR 50ML"/>
    <x v="1363"/>
    <s v="UN"/>
    <n v="0"/>
    <n v="0"/>
    <n v="240"/>
    <n v="0"/>
    <n v="0"/>
    <n v="0"/>
    <s v="99350230006"/>
    <n v="0"/>
    <d v="2030-02-23T00:00:00"/>
    <n v="240"/>
  </r>
  <r>
    <s v="471313"/>
    <s v="6005"/>
    <s v="1000"/>
    <s v="SA CK EUPHORIA BOLD EDP ELIXIR 4ML AG"/>
    <x v="1364"/>
    <s v="UN"/>
    <n v="120"/>
    <n v="0"/>
    <n v="0"/>
    <n v="0"/>
    <n v="0"/>
    <n v="0"/>
    <s v="99350232005"/>
    <n v="0"/>
    <d v="2030-01-16T00:00:00"/>
    <n v="120"/>
  </r>
  <r>
    <s v="471313"/>
    <s v="6005"/>
    <s v="1000"/>
    <s v="SA CK EUPHORIA BOLD EDP ELIXIR 4ML AG"/>
    <x v="1365"/>
    <s v="UN"/>
    <n v="360"/>
    <n v="0"/>
    <n v="0"/>
    <n v="0"/>
    <n v="0"/>
    <n v="0"/>
    <s v="99350232005"/>
    <n v="0"/>
    <d v="2030-02-20T00:00:00"/>
    <n v="360"/>
  </r>
  <r>
    <s v="471313"/>
    <s v="6005"/>
    <s v="1000"/>
    <s v="SA CK EUPHORIA BOLD EDP ELIXIR 4ML AG"/>
    <x v="1366"/>
    <s v="UN"/>
    <n v="5"/>
    <n v="0"/>
    <n v="0"/>
    <n v="0"/>
    <n v="0"/>
    <n v="0"/>
    <s v="99350232005"/>
    <n v="0"/>
    <d v="2029-12-05T00:00:00"/>
    <n v="5"/>
  </r>
  <r>
    <s v="471313"/>
    <s v="6005"/>
    <s v="1000"/>
    <s v="SA CK EUPHORIA BOLD EDP ELIXIR 4ML AG"/>
    <x v="1367"/>
    <s v="UN"/>
    <n v="2880"/>
    <n v="0"/>
    <n v="0"/>
    <n v="0"/>
    <n v="0"/>
    <n v="0"/>
    <s v="99350232005"/>
    <n v="0"/>
    <d v="2030-02-20T00:00:00"/>
    <n v="2880"/>
  </r>
  <r>
    <s v="471313"/>
    <s v="6005"/>
    <s v="1000"/>
    <s v="SA CK EUPHORIA BOLD EDP ELIXIR 4ML AG"/>
    <x v="1368"/>
    <s v="UN"/>
    <n v="120"/>
    <n v="0"/>
    <n v="0"/>
    <n v="0"/>
    <n v="0"/>
    <n v="0"/>
    <s v="99350232005"/>
    <n v="0"/>
    <d v="2030-01-16T00:00:00"/>
    <n v="120"/>
  </r>
  <r>
    <s v="471314"/>
    <s v="6005"/>
    <s v="1000"/>
    <s v="SA CK EUPHORIA MAGNETIC ELIXIR 100ML TST"/>
    <x v="1369"/>
    <s v="UN"/>
    <n v="24"/>
    <n v="0"/>
    <n v="0"/>
    <n v="0"/>
    <n v="0"/>
    <n v="0"/>
    <s v="99350248064"/>
    <n v="0"/>
    <d v="2029-12-19T00:00:00"/>
    <n v="24"/>
  </r>
  <r>
    <s v="471318"/>
    <s v="6005"/>
    <s v="1000"/>
    <s v="SA CK EUPHORIA MAGNETIC ELIXIR 4ML AG"/>
    <x v="1370"/>
    <s v="UN"/>
    <n v="747"/>
    <n v="0"/>
    <n v="0"/>
    <n v="0"/>
    <n v="0"/>
    <n v="0"/>
    <s v="99350248088"/>
    <n v="0"/>
    <d v="2030-01-16T00:00:00"/>
    <n v="747"/>
  </r>
  <r>
    <s v="471318"/>
    <s v="6005"/>
    <s v="1000"/>
    <s v="SA CK EUPHORIA MAGNETIC ELIXIR 4ML AG"/>
    <x v="1371"/>
    <s v="UN"/>
    <n v="135"/>
    <n v="0"/>
    <n v="0"/>
    <n v="0"/>
    <n v="0"/>
    <n v="0"/>
    <s v="99350248088"/>
    <n v="0"/>
    <d v="2030-02-20T00:00:00"/>
    <n v="135"/>
  </r>
  <r>
    <s v="471318"/>
    <s v="6005"/>
    <s v="1000"/>
    <s v="SA CK EUPHORIA MAGNETIC ELIXIR 4ML AG"/>
    <x v="1372"/>
    <s v="UN"/>
    <n v="2160"/>
    <n v="0"/>
    <n v="0"/>
    <n v="0"/>
    <n v="0"/>
    <n v="0"/>
    <s v="99350248088"/>
    <n v="0"/>
    <d v="2030-02-20T00:00:00"/>
    <n v="2160"/>
  </r>
  <r>
    <s v="471319"/>
    <s v="6005"/>
    <s v="1000"/>
    <s v="SA CK EUPHORIA SOLAR EDP ELIXIR 4ML AGV1"/>
    <x v="1373"/>
    <s v="UN"/>
    <n v="2160"/>
    <n v="0"/>
    <n v="0"/>
    <n v="0"/>
    <n v="0"/>
    <n v="0"/>
    <s v="99350248089"/>
    <n v="0"/>
    <d v="2030-02-20T00:00:00"/>
    <n v="2160"/>
  </r>
  <r>
    <s v="471352"/>
    <s v="6005"/>
    <s v="1000"/>
    <s v="SA CK BE EDT 200ML"/>
    <x v="1374"/>
    <s v="UN"/>
    <n v="0"/>
    <n v="0"/>
    <n v="9240"/>
    <n v="0"/>
    <n v="0"/>
    <n v="0"/>
    <s v="99350241876"/>
    <n v="0"/>
    <d v="2030-02-25T00:00:00"/>
    <n v="9240"/>
  </r>
  <r>
    <s v="471420"/>
    <s v="6005"/>
    <s v="1000"/>
    <s v="SA CHLOE SIGNATURE EDP 50ML V2"/>
    <x v="1375"/>
    <s v="UN"/>
    <n v="0"/>
    <n v="0"/>
    <n v="240"/>
    <n v="0"/>
    <n v="0"/>
    <n v="0"/>
    <s v="99350226890"/>
    <n v="0"/>
    <d v="2030-01-23T00:00:00"/>
    <n v="240"/>
  </r>
  <r>
    <s v="471422"/>
    <s v="6005"/>
    <s v="1000"/>
    <s v="SA HB HUGO MAN EDT VP IV 125ML"/>
    <x v="1376"/>
    <s v="UN"/>
    <n v="0"/>
    <n v="0"/>
    <n v="20"/>
    <n v="0"/>
    <n v="0"/>
    <n v="0"/>
    <s v="99350216983"/>
    <n v="0"/>
    <d v="2030-02-20T00:00:00"/>
    <n v="20"/>
  </r>
  <r>
    <s v="471426"/>
    <s v="6005"/>
    <s v="1000"/>
    <s v="SA HB HUGO MAN EDT VP IV 125ML TST"/>
    <x v="1377"/>
    <s v="UN"/>
    <n v="0"/>
    <n v="0"/>
    <n v="220"/>
    <n v="0"/>
    <n v="0"/>
    <n v="0"/>
    <s v="99350216988"/>
    <n v="0"/>
    <d v="2030-03-03T00:00:00"/>
    <n v="220"/>
  </r>
  <r>
    <s v="471453"/>
    <s v="6005"/>
    <s v="1000"/>
    <s v="SA DAVID BECKHAM CLASSIC BLUE DEO 150ML"/>
    <x v="1378"/>
    <s v="UN"/>
    <n v="5184"/>
    <n v="0"/>
    <n v="0"/>
    <n v="0"/>
    <n v="0"/>
    <n v="0"/>
    <s v="99350207801"/>
    <n v="0"/>
    <d v="2028-10-27T00:00:00"/>
    <n v="5184"/>
  </r>
  <r>
    <s v="471453"/>
    <s v="6005"/>
    <s v="1000"/>
    <s v="SA DAVID BECKHAM CLASSIC BLUE DEO 150ML"/>
    <x v="1379"/>
    <s v="UN"/>
    <n v="1392"/>
    <n v="0"/>
    <n v="0"/>
    <n v="0"/>
    <n v="0"/>
    <n v="0"/>
    <s v="99350207801"/>
    <n v="0"/>
    <d v="2028-10-27T00:00:00"/>
    <n v="1392"/>
  </r>
  <r>
    <s v="471454"/>
    <s v="6005"/>
    <s v="1000"/>
    <s v="SA NAUTICA VOYAGE PS EDT 10ML"/>
    <x v="1380"/>
    <s v="UN"/>
    <n v="4860"/>
    <n v="0"/>
    <n v="0"/>
    <n v="0"/>
    <n v="0"/>
    <n v="0"/>
    <s v="99350227973"/>
    <n v="0"/>
    <d v="2029-03-28T00:00:00"/>
    <n v="4860"/>
  </r>
  <r>
    <s v="471454"/>
    <s v="6005"/>
    <s v="1000"/>
    <s v="SA NAUTICA VOYAGE PS EDT 10ML"/>
    <x v="1381"/>
    <s v="UN"/>
    <n v="972"/>
    <n v="0"/>
    <n v="0"/>
    <n v="0"/>
    <n v="0"/>
    <n v="0"/>
    <s v="99350227973"/>
    <n v="0"/>
    <d v="2029-03-28T00:00:00"/>
    <n v="972"/>
  </r>
  <r>
    <s v="471454"/>
    <s v="6005"/>
    <s v="1000"/>
    <s v="SA NAUTICA VOYAGE PS EDT 10ML"/>
    <x v="1382"/>
    <s v="UN"/>
    <n v="0"/>
    <n v="0"/>
    <n v="14760"/>
    <n v="0"/>
    <n v="0"/>
    <n v="0"/>
    <s v="99350227973"/>
    <n v="0"/>
    <d v="2029-10-21T00:00:00"/>
    <n v="14760"/>
  </r>
  <r>
    <s v="471454"/>
    <s v="6005"/>
    <s v="1000"/>
    <s v="SA NAUTICA VOYAGE PS EDT 10ML"/>
    <x v="1383"/>
    <s v="UN"/>
    <n v="0"/>
    <n v="0"/>
    <n v="5508"/>
    <n v="0"/>
    <n v="0"/>
    <n v="0"/>
    <s v="99350227973"/>
    <n v="0"/>
    <d v="2029-03-28T00:00:00"/>
    <n v="5508"/>
  </r>
  <r>
    <s v="471457"/>
    <s v="6005"/>
    <s v="1000"/>
    <s v="SA CK EUPHORIA SOLAR EDP 50ML"/>
    <x v="1384"/>
    <s v="UN"/>
    <n v="0"/>
    <n v="0"/>
    <n v="336"/>
    <n v="0"/>
    <n v="0"/>
    <n v="0"/>
    <s v="99350248077"/>
    <n v="0"/>
    <d v="2030-03-10T00:00:00"/>
    <n v="336"/>
  </r>
  <r>
    <s v="471462"/>
    <s v="6005"/>
    <s v="2009"/>
    <s v="SA CHANSON D EAU PEACHANSON EDT100ML TST"/>
    <x v="1385"/>
    <s v="UN"/>
    <n v="0"/>
    <n v="0"/>
    <n v="0"/>
    <n v="0"/>
    <n v="1"/>
    <n v="0"/>
    <s v="99350221286"/>
    <n v="0"/>
    <d v="2029-11-21T00:00:00"/>
    <n v="0"/>
  </r>
  <r>
    <s v="471465"/>
    <s v="6005"/>
    <s v="1000"/>
    <s v="SA NAUTICA VOYAGE SPORT EDT 100ML"/>
    <x v="1386"/>
    <s v="UN"/>
    <n v="12"/>
    <n v="0"/>
    <n v="0"/>
    <n v="0"/>
    <n v="0"/>
    <n v="0"/>
    <s v="10000002338"/>
    <n v="0"/>
    <d v="2028-10-24T00:00:00"/>
    <n v="12"/>
  </r>
  <r>
    <s v="471465"/>
    <s v="6005"/>
    <s v="1000"/>
    <s v="SA NAUTICA VOYAGE SPORT EDT 100ML"/>
    <x v="1387"/>
    <s v="UN"/>
    <n v="1"/>
    <n v="0"/>
    <n v="0"/>
    <n v="0"/>
    <n v="0"/>
    <n v="0"/>
    <s v="10000002338"/>
    <n v="0"/>
    <d v="2029-03-25T00:00:00"/>
    <n v="1"/>
  </r>
  <r>
    <s v="471465"/>
    <s v="6005"/>
    <s v="1000"/>
    <s v="SA NAUTICA VOYAGE SPORT EDT 100ML"/>
    <x v="1388"/>
    <s v="UN"/>
    <n v="5"/>
    <n v="0"/>
    <n v="0"/>
    <n v="0"/>
    <n v="0"/>
    <n v="0"/>
    <s v="10000002338"/>
    <n v="0"/>
    <d v="2028-10-24T00:00:00"/>
    <n v="5"/>
  </r>
  <r>
    <s v="471465"/>
    <s v="6005"/>
    <s v="1000"/>
    <s v="SA NAUTICA VOYAGE SPORT EDT 100ML"/>
    <x v="1389"/>
    <s v="UN"/>
    <n v="2"/>
    <n v="0"/>
    <n v="0"/>
    <n v="0"/>
    <n v="0"/>
    <n v="0"/>
    <s v="10000002338"/>
    <n v="0"/>
    <d v="2028-09-30T00:00:00"/>
    <n v="2"/>
  </r>
  <r>
    <s v="471465"/>
    <s v="6005"/>
    <s v="1000"/>
    <s v="SA NAUTICA VOYAGE SPORT EDT 100ML"/>
    <x v="1390"/>
    <s v="UN"/>
    <n v="3"/>
    <n v="0"/>
    <n v="0"/>
    <n v="0"/>
    <n v="0"/>
    <n v="0"/>
    <s v="10000002338"/>
    <n v="0"/>
    <d v="2029-02-06T00:00:00"/>
    <n v="3"/>
  </r>
  <r>
    <s v="471533"/>
    <s v="6005"/>
    <s v="1000"/>
    <s v="SA HB BT STRIKING LAVEND LE EDP 100MLTST"/>
    <x v="1391"/>
    <s v="UN"/>
    <n v="135"/>
    <n v="0"/>
    <n v="0"/>
    <n v="0"/>
    <n v="0"/>
    <n v="0"/>
    <s v="99350253560"/>
    <n v="0"/>
    <d v="2030-01-20T00:00:00"/>
    <n v="135"/>
  </r>
  <r>
    <s v="471543"/>
    <s v="6005"/>
    <s v="1000"/>
    <s v="SA KIT CK ONE EDT200+EDT15+BL200+SG100"/>
    <x v="1392"/>
    <s v="UN"/>
    <n v="678"/>
    <n v="0"/>
    <n v="0"/>
    <n v="0"/>
    <n v="0"/>
    <n v="0"/>
    <s v="99350245053"/>
    <n v="0"/>
    <d v="2028-02-20T00:00:00"/>
    <n v="678"/>
  </r>
  <r>
    <s v="471543"/>
    <s v="6005"/>
    <s v="1000"/>
    <s v="SA KIT CK ONE EDT200+EDT15+BL200+SG100"/>
    <x v="1393"/>
    <s v="UN"/>
    <n v="324"/>
    <n v="0"/>
    <n v="0"/>
    <n v="0"/>
    <n v="0"/>
    <n v="0"/>
    <s v="99350245053"/>
    <n v="0"/>
    <d v="2028-02-20T00:00:00"/>
    <n v="324"/>
  </r>
  <r>
    <s v="471545"/>
    <s v="6005"/>
    <s v="1000"/>
    <s v="SA KIT CK EUPH EDP100+EDP15+TS10+BL100"/>
    <x v="1394"/>
    <s v="UN"/>
    <n v="864"/>
    <n v="0"/>
    <n v="0"/>
    <n v="0"/>
    <n v="0"/>
    <n v="0"/>
    <s v="99350245064"/>
    <n v="0"/>
    <d v="2028-09-29T00:00:00"/>
    <n v="864"/>
  </r>
  <r>
    <s v="471545"/>
    <s v="6005"/>
    <s v="1000"/>
    <s v="SA KIT CK EUPH EDP100+EDP15+TS10+BL100"/>
    <x v="1395"/>
    <s v="UN"/>
    <n v="636"/>
    <n v="0"/>
    <n v="0"/>
    <n v="0"/>
    <n v="0"/>
    <n v="0"/>
    <s v="99350245064"/>
    <n v="0"/>
    <d v="2028-09-29T00:00:00"/>
    <n v="636"/>
  </r>
  <r>
    <s v="471614"/>
    <s v="6005"/>
    <s v="1000"/>
    <s v="SA GUCCI FLORA GORGE INTENSE EDP 100ML"/>
    <x v="1396"/>
    <s v="UN"/>
    <n v="980"/>
    <n v="0"/>
    <n v="0"/>
    <n v="0"/>
    <n v="0"/>
    <n v="0"/>
    <s v="99350243544"/>
    <n v="0"/>
    <d v="2030-02-12T00:00:00"/>
    <n v="980"/>
  </r>
  <r>
    <s v="471615"/>
    <s v="6005"/>
    <s v="2009"/>
    <s v="SA GUCCI FLORA GORGE INTENSE EDP 50ML"/>
    <x v="1397"/>
    <s v="UN"/>
    <n v="1"/>
    <n v="0"/>
    <n v="0"/>
    <n v="0"/>
    <n v="0"/>
    <n v="0"/>
    <s v="99350243545"/>
    <n v="0"/>
    <d v="2030-02-06T00:00:00"/>
    <n v="1"/>
  </r>
  <r>
    <s v="471616"/>
    <s v="6005"/>
    <s v="1000"/>
    <s v="SA GUCCI FLORA GORGE INTENSE EDP 5ML"/>
    <x v="1398"/>
    <s v="UN"/>
    <n v="3000"/>
    <n v="0"/>
    <n v="0"/>
    <n v="0"/>
    <n v="0"/>
    <n v="0"/>
    <s v="99350243548"/>
    <n v="0"/>
    <d v="2030-02-17T00:00:00"/>
    <n v="3000"/>
  </r>
  <r>
    <s v="471617"/>
    <s v="6005"/>
    <s v="1000"/>
    <s v="SA GUCCI FLORA INTENSE EDP 1.5ML AG"/>
    <x v="1399"/>
    <s v="UN"/>
    <n v="3072"/>
    <n v="0"/>
    <n v="0"/>
    <n v="0"/>
    <n v="0"/>
    <n v="0"/>
    <s v="99350243549"/>
    <n v="0"/>
    <d v="2030-02-11T00:00:00"/>
    <n v="3072"/>
  </r>
  <r>
    <s v="471618"/>
    <s v="6005"/>
    <s v="1000"/>
    <s v="SA GUCCI FLORA INTENSE EDP 100ML TST"/>
    <x v="1400"/>
    <s v="UN"/>
    <n v="340"/>
    <n v="0"/>
    <n v="0"/>
    <n v="0"/>
    <n v="0"/>
    <n v="0"/>
    <s v="99350243551"/>
    <n v="0"/>
    <d v="2030-02-17T00:00:00"/>
    <n v="340"/>
  </r>
  <r>
    <s v="471620"/>
    <s v="6005"/>
    <s v="1000"/>
    <s v="SA GUCCI OUD INTENSE EDP 90 ML"/>
    <x v="1401"/>
    <s v="UN"/>
    <n v="0"/>
    <n v="0"/>
    <n v="30"/>
    <n v="0"/>
    <n v="0"/>
    <n v="0"/>
    <s v="99350174949"/>
    <n v="0"/>
    <d v="2030-01-19T00:00:00"/>
    <n v="30"/>
  </r>
  <r>
    <s v="471623"/>
    <s v="6005"/>
    <s v="1000"/>
    <s v="SA CHLOE NOMADE VOYAGE 3 EDP 30ML"/>
    <x v="1402"/>
    <s v="UN"/>
    <n v="1120"/>
    <n v="0"/>
    <n v="0"/>
    <n v="0"/>
    <n v="0"/>
    <n v="0"/>
    <s v="99350227141"/>
    <n v="0"/>
    <d v="2029-11-24T00:00:00"/>
    <n v="1120"/>
  </r>
  <r>
    <s v="471624"/>
    <s v="6005"/>
    <s v="2009"/>
    <s v="SA CHLOE NOMADE VOYAGE 3 EDP 50ML"/>
    <x v="1403"/>
    <s v="UN"/>
    <n v="1240"/>
    <n v="0"/>
    <n v="0"/>
    <n v="0"/>
    <n v="0"/>
    <n v="0"/>
    <s v="99350227142"/>
    <n v="0"/>
    <d v="2029-12-11T00:00:00"/>
    <n v="1240"/>
  </r>
  <r>
    <s v="471625"/>
    <s v="6005"/>
    <s v="1000"/>
    <s v="SA CHLOE NOMADE VOYAGE 3 EDP 75ML"/>
    <x v="1404"/>
    <s v="UN"/>
    <n v="592"/>
    <n v="0"/>
    <n v="0"/>
    <n v="0"/>
    <n v="0"/>
    <n v="0"/>
    <s v="99350227145"/>
    <n v="0"/>
    <d v="2029-11-20T00:00:00"/>
    <n v="592"/>
  </r>
  <r>
    <s v="471626"/>
    <s v="6005"/>
    <s v="1000"/>
    <s v="SA CHLOE NOMADE VOYAGE 3 EDP 75ML TST"/>
    <x v="1405"/>
    <s v="UN"/>
    <n v="496"/>
    <n v="0"/>
    <n v="0"/>
    <n v="0"/>
    <n v="0"/>
    <n v="0"/>
    <s v="99350227146"/>
    <n v="0"/>
    <d v="2030-01-21T00:00:00"/>
    <n v="496"/>
  </r>
  <r>
    <s v="471626"/>
    <s v="6005"/>
    <s v="1000"/>
    <s v="SA CHLOE NOMADE VOYAGE 3 EDP 75ML TST"/>
    <x v="1406"/>
    <s v="UN"/>
    <n v="960"/>
    <n v="0"/>
    <n v="0"/>
    <n v="0"/>
    <n v="0"/>
    <n v="0"/>
    <s v="99350227146"/>
    <n v="0"/>
    <d v="2030-01-21T00:00:00"/>
    <n v="960"/>
  </r>
  <r>
    <s v="471627"/>
    <s v="6005"/>
    <s v="1000"/>
    <s v="SA CHLOE NOMADE VOYAGE 3 EDP 5ML AG"/>
    <x v="1407"/>
    <s v="UN"/>
    <n v="4950"/>
    <n v="0"/>
    <n v="0"/>
    <n v="0"/>
    <n v="0"/>
    <n v="0"/>
    <s v="99350227147"/>
    <n v="0"/>
    <d v="2030-01-16T00:00:00"/>
    <n v="4950"/>
  </r>
  <r>
    <s v="471630"/>
    <s v="6005"/>
    <s v="1000"/>
    <s v="SA MJ PERFECT NS EDT 100ML TST"/>
    <x v="1408"/>
    <s v="UN"/>
    <n v="32"/>
    <n v="0"/>
    <n v="0"/>
    <n v="0"/>
    <n v="0"/>
    <n v="0"/>
    <s v="99350157558"/>
    <n v="0"/>
    <d v="2029-12-11T00:00:00"/>
    <n v="32"/>
  </r>
  <r>
    <s v="471630"/>
    <s v="6005"/>
    <s v="1000"/>
    <s v="SA MJ PERFECT NS EDT 100ML TST"/>
    <x v="1409"/>
    <s v="UN"/>
    <n v="0"/>
    <n v="0"/>
    <n v="32"/>
    <n v="0"/>
    <n v="0"/>
    <n v="0"/>
    <s v="99350157558"/>
    <n v="0"/>
    <d v="2029-12-11T00:00:00"/>
    <n v="32"/>
  </r>
  <r>
    <s v="471633"/>
    <s v="6005"/>
    <s v="1000"/>
    <s v="SA BBY BRIT ORIGINAL M EDT 100ML TST"/>
    <x v="1410"/>
    <s v="UN"/>
    <n v="0"/>
    <n v="0"/>
    <n v="300"/>
    <n v="0"/>
    <n v="0"/>
    <n v="0"/>
    <s v="99350245902"/>
    <n v="0"/>
    <d v="2029-12-18T00:00:00"/>
    <n v="300"/>
  </r>
  <r>
    <s v="471639"/>
    <s v="6005"/>
    <s v="1000"/>
    <s v="SA TIFF LOVE F EDP 50ML V1"/>
    <x v="1411"/>
    <s v="UN"/>
    <n v="0"/>
    <n v="0"/>
    <n v="75"/>
    <n v="0"/>
    <n v="0"/>
    <n v="0"/>
    <s v="99350242425"/>
    <n v="0"/>
    <d v="2030-01-15T00:00:00"/>
    <n v="75"/>
  </r>
  <r>
    <s v="471670"/>
    <s v="6005"/>
    <s v="1000"/>
    <s v="SA CK PMIST COL BM SLKY COCNT 100ML"/>
    <x v="1412"/>
    <s v="UN"/>
    <n v="640"/>
    <n v="0"/>
    <n v="0"/>
    <n v="0"/>
    <n v="0"/>
    <n v="0"/>
    <s v="99350264254"/>
    <n v="0"/>
    <d v="2030-02-10T00:00:00"/>
    <n v="640"/>
  </r>
  <r>
    <s v="471671"/>
    <s v="6005"/>
    <s v="1000"/>
    <s v="SA CK PMIST COL BM NUDE VANILLA 100ML"/>
    <x v="1413"/>
    <s v="UN"/>
    <n v="640"/>
    <n v="0"/>
    <n v="0"/>
    <n v="0"/>
    <n v="0"/>
    <n v="0"/>
    <s v="99350264253"/>
    <n v="0"/>
    <d v="2030-02-06T00:00:00"/>
    <n v="640"/>
  </r>
  <r>
    <s v="471817"/>
    <s v="6005"/>
    <s v="1000"/>
    <s v="SA CK SILKY COCONUT BD MIST 236ML V2"/>
    <x v="1414"/>
    <s v="UN"/>
    <n v="5172"/>
    <n v="0"/>
    <n v="0"/>
    <n v="0"/>
    <n v="0"/>
    <n v="0"/>
    <s v="99350245299"/>
    <n v="0"/>
    <d v="2030-01-19T00:00:00"/>
    <n v="5172"/>
  </r>
  <r>
    <s v="471818"/>
    <s v="6005"/>
    <s v="1000"/>
    <s v="SA CK COTTON MUSK BD MIST 236ML V2"/>
    <x v="1415"/>
    <s v="UN"/>
    <n v="24"/>
    <n v="0"/>
    <n v="0"/>
    <n v="0"/>
    <n v="0"/>
    <n v="0"/>
    <s v="99350245300"/>
    <n v="0"/>
    <d v="2030-01-21T00:00:00"/>
    <n v="24"/>
  </r>
  <r>
    <s v="471818"/>
    <s v="6005"/>
    <s v="1000"/>
    <s v="SA CK COTTON MUSK BD MIST 236ML V2"/>
    <x v="1416"/>
    <s v="UN"/>
    <n v="4080"/>
    <n v="0"/>
    <n v="0"/>
    <n v="0"/>
    <n v="0"/>
    <n v="0"/>
    <s v="99350245300"/>
    <n v="0"/>
    <d v="2030-01-21T00:00:00"/>
    <n v="4080"/>
  </r>
  <r>
    <s v="471819"/>
    <s v="6005"/>
    <s v="1000"/>
    <s v="SA CK SHEER PEACH BD MIST 236ML V2"/>
    <x v="1417"/>
    <s v="UN"/>
    <n v="3"/>
    <n v="0"/>
    <n v="0"/>
    <n v="0"/>
    <n v="0"/>
    <n v="0"/>
    <s v="99350245301"/>
    <n v="0"/>
    <d v="2029-09-01T00:00:00"/>
    <n v="3"/>
  </r>
  <r>
    <s v="471819"/>
    <s v="6005"/>
    <s v="1000"/>
    <s v="SA CK SHEER PEACH BD MIST 236ML V2"/>
    <x v="1418"/>
    <s v="UN"/>
    <n v="6084"/>
    <n v="0"/>
    <n v="0"/>
    <n v="0"/>
    <n v="0"/>
    <n v="0"/>
    <s v="99350245301"/>
    <n v="0"/>
    <d v="2030-01-22T00:00:00"/>
    <n v="6084"/>
  </r>
  <r>
    <s v="471819"/>
    <s v="6005"/>
    <s v="2009"/>
    <s v="SA CK SHEER PEACH BD MIST 236ML V2"/>
    <x v="1419"/>
    <s v="UN"/>
    <n v="0"/>
    <n v="0"/>
    <n v="0"/>
    <n v="0"/>
    <n v="1"/>
    <n v="0"/>
    <s v="99350245301"/>
    <n v="0"/>
    <d v="2030-01-22T00:00:00"/>
    <n v="0"/>
  </r>
  <r>
    <s v="471820"/>
    <s v="6005"/>
    <s v="2009"/>
    <s v="SA CK NUDE VANILLA BD MIST 236ML V2"/>
    <x v="1420"/>
    <s v="UN"/>
    <n v="29"/>
    <n v="0"/>
    <n v="0"/>
    <n v="0"/>
    <n v="0"/>
    <n v="0"/>
    <s v="99350245302"/>
    <n v="0"/>
    <d v="2030-01-22T00:00:00"/>
    <n v="29"/>
  </r>
  <r>
    <s v="471821"/>
    <s v="6005"/>
    <s v="1000"/>
    <s v="SA CK SILKY COCONUT BD MIST 236ML TST V2"/>
    <x v="1421"/>
    <s v="UN"/>
    <n v="1224"/>
    <n v="0"/>
    <n v="0"/>
    <n v="0"/>
    <n v="0"/>
    <n v="0"/>
    <s v="99350249361"/>
    <n v="0"/>
    <d v="2030-01-26T00:00:00"/>
    <n v="1224"/>
  </r>
  <r>
    <s v="471822"/>
    <s v="6005"/>
    <s v="1000"/>
    <s v="SA CK COTTON MUSK BD MIST 236ML TST V2"/>
    <x v="1422"/>
    <s v="UN"/>
    <n v="3212"/>
    <n v="0"/>
    <n v="0"/>
    <n v="0"/>
    <n v="0"/>
    <n v="0"/>
    <s v="99350249368"/>
    <n v="0"/>
    <d v="2030-01-26T00:00:00"/>
    <n v="3212"/>
  </r>
  <r>
    <s v="471822"/>
    <s v="6005"/>
    <s v="1000"/>
    <s v="SA CK COTTON MUSK BD MIST 236ML TST V2"/>
    <x v="1423"/>
    <s v="UN"/>
    <n v="840"/>
    <n v="0"/>
    <n v="0"/>
    <n v="0"/>
    <n v="0"/>
    <n v="0"/>
    <s v="99350249368"/>
    <n v="0"/>
    <d v="2030-03-05T00:00:00"/>
    <n v="840"/>
  </r>
  <r>
    <s v="471823"/>
    <s v="6005"/>
    <s v="1000"/>
    <s v="SA CK SHEER PEACH BODY MIST 236ML TST V2"/>
    <x v="1424"/>
    <s v="UN"/>
    <n v="372"/>
    <n v="0"/>
    <n v="0"/>
    <n v="0"/>
    <n v="0"/>
    <n v="0"/>
    <s v="99350249369"/>
    <n v="0"/>
    <d v="2030-01-16T00:00:00"/>
    <n v="372"/>
  </r>
  <r>
    <s v="471823"/>
    <s v="6005"/>
    <s v="1000"/>
    <s v="SA CK SHEER PEACH BODY MIST 236ML TST V2"/>
    <x v="1425"/>
    <s v="UN"/>
    <n v="3360"/>
    <n v="0"/>
    <n v="0"/>
    <n v="0"/>
    <n v="0"/>
    <n v="0"/>
    <s v="99350249369"/>
    <n v="0"/>
    <d v="2030-01-16T00:00:00"/>
    <n v="3360"/>
  </r>
  <r>
    <s v="471823"/>
    <s v="6005"/>
    <s v="1000"/>
    <s v="SA CK SHEER PEACH BODY MIST 236ML TST V2"/>
    <x v="1426"/>
    <s v="UN"/>
    <n v="1608"/>
    <n v="0"/>
    <n v="0"/>
    <n v="0"/>
    <n v="0"/>
    <n v="0"/>
    <s v="99350249369"/>
    <n v="0"/>
    <d v="2030-01-16T00:00:00"/>
    <n v="1608"/>
  </r>
  <r>
    <s v="471824"/>
    <s v="6005"/>
    <s v="1000"/>
    <s v="SA CK NUDE VANILLA BD MIST 236ML TST V2"/>
    <x v="1427"/>
    <s v="UN"/>
    <n v="3360"/>
    <n v="0"/>
    <n v="0"/>
    <n v="0"/>
    <n v="0"/>
    <n v="0"/>
    <s v="99350249370"/>
    <n v="0"/>
    <d v="2030-01-27T00:00:00"/>
    <n v="3360"/>
  </r>
  <r>
    <s v="471824"/>
    <s v="6005"/>
    <s v="1000"/>
    <s v="SA CK NUDE VANILLA BD MIST 236ML TST V2"/>
    <x v="1428"/>
    <s v="UN"/>
    <n v="1501"/>
    <n v="0"/>
    <n v="0"/>
    <n v="0"/>
    <n v="0"/>
    <n v="0"/>
    <s v="99350249370"/>
    <n v="0"/>
    <d v="2030-01-27T00:00:00"/>
    <n v="1501"/>
  </r>
  <r>
    <s v="471825"/>
    <s v="6005"/>
    <s v="1000"/>
    <s v="SA CK SILKY COCONUT BD MIST 1.2ML AG V2"/>
    <x v="1429"/>
    <s v="UN"/>
    <n v="768"/>
    <n v="0"/>
    <n v="0"/>
    <n v="0"/>
    <n v="0"/>
    <n v="0"/>
    <s v="99350253007"/>
    <n v="0"/>
    <d v="2029-10-15T00:00:00"/>
    <n v="768"/>
  </r>
  <r>
    <s v="471827"/>
    <s v="6005"/>
    <s v="1000"/>
    <s v="SA CK SHEER PEACH BD MIST 1.2ML AG V2"/>
    <x v="1430"/>
    <s v="UN"/>
    <n v="768"/>
    <n v="0"/>
    <n v="0"/>
    <n v="0"/>
    <n v="0"/>
    <n v="0"/>
    <s v="99350253009"/>
    <n v="0"/>
    <d v="2029-08-11T00:00:00"/>
    <n v="768"/>
  </r>
  <r>
    <s v="99030057177"/>
    <s v="6005"/>
    <s v="1000"/>
    <s v="SALLY H INSTA DRI CLR MTCHED CAP 203 NV"/>
    <x v="1431"/>
    <s v="UN"/>
    <n v="41472"/>
    <n v="0"/>
    <n v="0"/>
    <n v="0"/>
    <n v="0"/>
    <n v="0"/>
    <s v="28299-0"/>
    <n v="0"/>
    <d v="2029-01-01T00:00:00"/>
    <n v="41472"/>
  </r>
  <r>
    <s v="99030057196"/>
    <s v="6005"/>
    <s v="1000"/>
    <s v="SALLY H INSTA DRI CLR MTCHED CAP 393 NV"/>
    <x v="15"/>
    <s v="UN"/>
    <n v="82944"/>
    <n v="0"/>
    <n v="0"/>
    <n v="0"/>
    <n v="0"/>
    <n v="0"/>
    <s v="28300-0"/>
    <n v="0"/>
    <d v="2029-05-14T00:00:00"/>
    <n v="82944"/>
  </r>
  <r>
    <s v="99030057196"/>
    <s v="6005"/>
    <s v="1000"/>
    <s v="SALLY H INSTA DRI CLR MTCHED CAP 393 NV"/>
    <x v="1432"/>
    <s v="UN"/>
    <n v="41472"/>
    <n v="0"/>
    <n v="0"/>
    <n v="0"/>
    <n v="0"/>
    <n v="0"/>
    <s v="28300-0"/>
    <n v="0"/>
    <d v="2029-05-16T00:00:00"/>
    <n v="41472"/>
  </r>
  <r>
    <s v="99030057198"/>
    <s v="6005"/>
    <s v="1000"/>
    <s v="SALLY H INSTA DRI CLR MTCHED CAP 413 NV"/>
    <x v="1433"/>
    <s v="UN"/>
    <n v="82944"/>
    <n v="0"/>
    <n v="0"/>
    <n v="0"/>
    <n v="0"/>
    <n v="0"/>
    <s v="28298-0"/>
    <n v="0"/>
    <d v="2028-10-09T00:00:00"/>
    <n v="82944"/>
  </r>
  <r>
    <s v="99030057198"/>
    <s v="6005"/>
    <s v="1000"/>
    <s v="SALLY H INSTA DRI CLR MTCHED CAP 413 NV"/>
    <x v="1434"/>
    <s v="UN"/>
    <n v="82944"/>
    <n v="0"/>
    <n v="0"/>
    <n v="0"/>
    <n v="0"/>
    <n v="0"/>
    <s v="28298-0"/>
    <n v="0"/>
    <d v="2028-11-09T00:00:00"/>
    <n v="82944"/>
  </r>
  <r>
    <s v="99200013074"/>
    <s v="6005"/>
    <s v="1000"/>
    <s v="SALLY H CAP PLAST MODIFIED 2700 WHITE NV"/>
    <x v="1435"/>
    <s v="UN"/>
    <n v="41472"/>
    <n v="0"/>
    <n v="0"/>
    <n v="0"/>
    <n v="0"/>
    <n v="0"/>
    <s v="28292-0"/>
    <n v="0"/>
    <d v="2028-12-18T00:00:00"/>
    <n v="41472"/>
  </r>
  <r>
    <s v="99200013074"/>
    <s v="6005"/>
    <s v="1000"/>
    <s v="SALLY H CAP PLAST MODIFIED 2700 WHITE NV"/>
    <x v="1436"/>
    <s v="UN"/>
    <n v="101376"/>
    <n v="0"/>
    <n v="0"/>
    <n v="0"/>
    <n v="0"/>
    <n v="0"/>
    <s v="28292-0"/>
    <n v="0"/>
    <d v="2029-05-09T00:00:00"/>
    <n v="101376"/>
  </r>
  <r>
    <s v="99200013074"/>
    <s v="6005"/>
    <s v="1000"/>
    <s v="SALLY H CAP PLAST MODIFIED 2700 WHITE NV"/>
    <x v="1437"/>
    <s v="UN"/>
    <n v="101376"/>
    <n v="0"/>
    <n v="0"/>
    <n v="0"/>
    <n v="0"/>
    <n v="0"/>
    <s v="28292-0"/>
    <n v="0"/>
    <d v="2029-05-12T00:00:00"/>
    <n v="101376"/>
  </r>
  <r>
    <s v="99200013074"/>
    <s v="6005"/>
    <s v="1000"/>
    <s v="SALLY H CAP PLAST MODIFIED 2700 WHITE NV"/>
    <x v="1438"/>
    <s v="UN"/>
    <n v="101376"/>
    <n v="0"/>
    <n v="0"/>
    <n v="0"/>
    <n v="0"/>
    <n v="0"/>
    <s v="28292-0"/>
    <n v="0"/>
    <d v="2029-05-13T00:00:00"/>
    <n v="101376"/>
  </r>
  <r>
    <s v="99200013074"/>
    <s v="6005"/>
    <s v="1000"/>
    <s v="SALLY H CAP PLAST MODIFIED 2700 WHITE NV"/>
    <x v="1432"/>
    <s v="UN"/>
    <n v="101376"/>
    <n v="0"/>
    <n v="0"/>
    <n v="0"/>
    <n v="0"/>
    <n v="0"/>
    <s v="28292-0"/>
    <n v="0"/>
    <d v="2029-05-16T00:00:00"/>
    <n v="101376"/>
  </r>
  <r>
    <s v="99200013074"/>
    <s v="6005"/>
    <s v="1000"/>
    <s v="SALLY H CAP PLAST MODIFIED 2700 WHITE NV"/>
    <x v="1439"/>
    <s v="UN"/>
    <n v="50686"/>
    <n v="0"/>
    <n v="0"/>
    <n v="0"/>
    <n v="0"/>
    <n v="0"/>
    <s v="28292-0"/>
    <n v="0"/>
    <d v="2029-05-19T00:00:00"/>
    <n v="50686"/>
  </r>
  <r>
    <s v="99200013074"/>
    <s v="6005"/>
    <s v="1000"/>
    <s v="SALLY H CAP PLAST MODIFIED 2700 WHITE NV"/>
    <x v="1440"/>
    <s v="UN"/>
    <n v="101376"/>
    <n v="0"/>
    <n v="0"/>
    <n v="0"/>
    <n v="0"/>
    <n v="0"/>
    <s v="28292-0"/>
    <n v="0"/>
    <d v="2029-06-03T00:00:00"/>
    <n v="101376"/>
  </r>
  <r>
    <s v="99200013074"/>
    <s v="6005"/>
    <s v="1000"/>
    <s v="SALLY H CAP PLAST MODIFIED 2700 WHITE NV"/>
    <x v="1441"/>
    <s v="UN"/>
    <n v="101376"/>
    <n v="0"/>
    <n v="0"/>
    <n v="0"/>
    <n v="0"/>
    <n v="0"/>
    <s v="28292-0"/>
    <n v="0"/>
    <d v="2029-06-05T00:00:00"/>
    <n v="101376"/>
  </r>
  <r>
    <s v="99200013074"/>
    <s v="6005"/>
    <s v="1000"/>
    <s v="SALLY H CAP PLAST MODIFIED 2700 WHITE NV"/>
    <x v="8"/>
    <s v="UN"/>
    <n v="101376"/>
    <n v="0"/>
    <n v="0"/>
    <n v="0"/>
    <n v="0"/>
    <n v="0"/>
    <s v="28292-0"/>
    <n v="0"/>
    <d v="2029-06-08T00:00:00"/>
    <n v="101376"/>
  </r>
  <r>
    <s v="99200013077"/>
    <s v="6005"/>
    <s v="1000"/>
    <s v="SALLY H CAP PLAST MODIFIED 2700 BLACK NV"/>
    <x v="1442"/>
    <s v="UN"/>
    <n v="101376"/>
    <n v="0"/>
    <n v="0"/>
    <n v="0"/>
    <n v="0"/>
    <n v="0"/>
    <s v="28293-0"/>
    <n v="0"/>
    <d v="2028-11-19T00:00:00"/>
    <n v="101376"/>
  </r>
  <r>
    <s v="99200013077"/>
    <s v="6005"/>
    <s v="1000"/>
    <s v="SALLY H CAP PLAST MODIFIED 2700 BLACK NV"/>
    <x v="1443"/>
    <s v="UN"/>
    <n v="101376"/>
    <n v="0"/>
    <n v="0"/>
    <n v="0"/>
    <n v="0"/>
    <n v="0"/>
    <s v="28293-0"/>
    <n v="0"/>
    <d v="2028-11-20T00:00:00"/>
    <n v="101376"/>
  </r>
  <r>
    <s v="99200013077"/>
    <s v="6005"/>
    <s v="1000"/>
    <s v="SALLY H CAP PLAST MODIFIED 2700 BLACK NV"/>
    <x v="1444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45"/>
    <s v="UN"/>
    <n v="101376"/>
    <n v="0"/>
    <n v="0"/>
    <n v="0"/>
    <n v="0"/>
    <n v="0"/>
    <s v="28293-0"/>
    <n v="0"/>
    <d v="2028-11-20T00:00:00"/>
    <n v="101376"/>
  </r>
  <r>
    <s v="99200013077"/>
    <s v="6005"/>
    <s v="1000"/>
    <s v="SALLY H CAP PLAST MODIFIED 2700 BLACK NV"/>
    <x v="1446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47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48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49"/>
    <s v="UN"/>
    <n v="101376"/>
    <n v="0"/>
    <n v="0"/>
    <n v="0"/>
    <n v="0"/>
    <n v="0"/>
    <s v="28293-0"/>
    <n v="0"/>
    <d v="2028-12-09T00:00:00"/>
    <n v="101376"/>
  </r>
  <r>
    <s v="99200013077"/>
    <s v="6005"/>
    <s v="1000"/>
    <s v="SALLY H CAP PLAST MODIFIED 2700 BLACK NV"/>
    <x v="1450"/>
    <s v="UN"/>
    <n v="50688"/>
    <n v="0"/>
    <n v="0"/>
    <n v="0"/>
    <n v="0"/>
    <n v="0"/>
    <s v="28293-0"/>
    <n v="0"/>
    <d v="2028-12-09T00:00:00"/>
    <n v="50688"/>
  </r>
  <r>
    <s v="99200013077"/>
    <s v="6005"/>
    <s v="1000"/>
    <s v="SALLY H CAP PLAST MODIFIED 2700 BLACK NV"/>
    <x v="1451"/>
    <s v="UN"/>
    <n v="50688"/>
    <n v="0"/>
    <n v="0"/>
    <n v="0"/>
    <n v="0"/>
    <n v="0"/>
    <s v="28293-0"/>
    <n v="0"/>
    <d v="2029-03-24T00:00:00"/>
    <n v="50688"/>
  </r>
  <r>
    <s v="99200013077"/>
    <s v="6005"/>
    <s v="1000"/>
    <s v="SALLY H CAP PLAST MODIFIED 2700 BLACK NV"/>
    <x v="7"/>
    <s v="UN"/>
    <n v="50688"/>
    <n v="0"/>
    <n v="0"/>
    <n v="0"/>
    <n v="0"/>
    <n v="0"/>
    <s v="28293-0"/>
    <n v="0"/>
    <d v="2029-06-02T00:00:00"/>
    <n v="50688"/>
  </r>
  <r>
    <s v="99200013078"/>
    <s v="6005"/>
    <s v="1000"/>
    <s v="SALLY H CAP PLAST MODIFIED 2700 BLUE NV"/>
    <x v="1452"/>
    <s v="UN"/>
    <n v="101376"/>
    <n v="0"/>
    <n v="0"/>
    <n v="0"/>
    <n v="0"/>
    <n v="0"/>
    <s v="28294-0"/>
    <n v="0"/>
    <d v="2029-05-20T00:00:00"/>
    <n v="101376"/>
  </r>
  <r>
    <s v="99200013078"/>
    <s v="6005"/>
    <s v="1000"/>
    <s v="SALLY H CAP PLAST MODIFIED 2700 BLUE NV"/>
    <x v="1453"/>
    <s v="UN"/>
    <n v="101376"/>
    <n v="0"/>
    <n v="0"/>
    <n v="0"/>
    <n v="0"/>
    <n v="0"/>
    <s v="28294-0"/>
    <n v="0"/>
    <d v="2029-05-21T00:00:00"/>
    <n v="101376"/>
  </r>
  <r>
    <s v="99200013078"/>
    <s v="6005"/>
    <s v="1000"/>
    <s v="SALLY H CAP PLAST MODIFIED 2700 BLUE NV"/>
    <x v="1454"/>
    <s v="UN"/>
    <n v="101376"/>
    <n v="0"/>
    <n v="0"/>
    <n v="0"/>
    <n v="0"/>
    <n v="0"/>
    <s v="28294-0"/>
    <n v="0"/>
    <d v="2029-05-23T00:00:00"/>
    <n v="101376"/>
  </r>
  <r>
    <s v="99200013078"/>
    <s v="6005"/>
    <s v="1000"/>
    <s v="SALLY H CAP PLAST MODIFIED 2700 BLUE NV"/>
    <x v="0"/>
    <s v="UN"/>
    <n v="50688"/>
    <n v="0"/>
    <n v="0"/>
    <n v="0"/>
    <n v="0"/>
    <n v="0"/>
    <s v="28294-0"/>
    <n v="0"/>
    <d v="2029-05-26T00:00:00"/>
    <n v="50688"/>
  </r>
  <r>
    <s v="99200013079"/>
    <s v="6005"/>
    <s v="1000"/>
    <s v="SALLY H CAP TRMNT 2700 198C RED NV"/>
    <x v="1455"/>
    <s v="UN"/>
    <n v="50688"/>
    <n v="0"/>
    <n v="0"/>
    <n v="0"/>
    <n v="0"/>
    <n v="0"/>
    <s v="28295-0"/>
    <n v="0"/>
    <d v="2029-05-05T00:00:00"/>
    <n v="50688"/>
  </r>
  <r>
    <s v="99200013079"/>
    <s v="6005"/>
    <s v="1000"/>
    <s v="SALLY H CAP TRMNT 2700 198C RED NV"/>
    <x v="1436"/>
    <s v="UN"/>
    <n v="101376"/>
    <n v="0"/>
    <n v="0"/>
    <n v="0"/>
    <n v="0"/>
    <n v="0"/>
    <s v="28295-0"/>
    <n v="0"/>
    <d v="2029-05-09T00:00:00"/>
    <n v="101376"/>
  </r>
  <r>
    <s v="99200013079"/>
    <s v="6005"/>
    <s v="1000"/>
    <s v="SALLY H CAP TRMNT 2700 198C RED NV"/>
    <x v="5"/>
    <s v="UN"/>
    <n v="50688"/>
    <n v="0"/>
    <n v="0"/>
    <n v="0"/>
    <n v="0"/>
    <n v="0"/>
    <s v="28295-0"/>
    <n v="0"/>
    <d v="2029-06-09T00:00:00"/>
    <n v="50688"/>
  </r>
  <r>
    <s v="99260057703"/>
    <s v="6005"/>
    <s v="1000"/>
    <s v="SALLY H INST DRI TAUPE PRIORTY 133CAP NV"/>
    <x v="1456"/>
    <s v="UN"/>
    <n v="41472"/>
    <n v="0"/>
    <n v="0"/>
    <n v="0"/>
    <n v="0"/>
    <n v="0"/>
    <s v="28322-0"/>
    <n v="0"/>
    <d v="2029-04-02T00:00:00"/>
    <n v="41472"/>
  </r>
  <r>
    <s v="99260057703"/>
    <s v="6005"/>
    <s v="1000"/>
    <s v="SALLY H INST DRI TAUPE PRIORTY 133CAP NV"/>
    <x v="1457"/>
    <s v="UN"/>
    <n v="41472"/>
    <n v="0"/>
    <n v="0"/>
    <n v="0"/>
    <n v="0"/>
    <n v="0"/>
    <s v="28322-0"/>
    <n v="0"/>
    <d v="2028-10-01T00:00:00"/>
    <n v="41472"/>
  </r>
  <r>
    <s v="99260097785"/>
    <s v="6005"/>
    <s v="1000"/>
    <s v="SALLY H ID 117 SPRINKLE SPRINKLE NV"/>
    <x v="1457"/>
    <s v="UN"/>
    <n v="82944"/>
    <n v="0"/>
    <n v="0"/>
    <n v="0"/>
    <n v="0"/>
    <n v="0"/>
    <s v="28314-0"/>
    <n v="0"/>
    <d v="2028-10-01T00:00:00"/>
    <n v="82944"/>
  </r>
  <r>
    <s v="99260097788"/>
    <s v="6005"/>
    <s v="1000"/>
    <s v="SALLY H CAP ID 390 THAT'S A-BLAZING! NV"/>
    <x v="1458"/>
    <s v="UN"/>
    <n v="82944"/>
    <n v="0"/>
    <n v="0"/>
    <n v="0"/>
    <n v="0"/>
    <n v="0"/>
    <s v="28309-0"/>
    <n v="0"/>
    <d v="2029-05-11T00:00:00"/>
    <n v="82944"/>
  </r>
  <r>
    <s v="99260097790"/>
    <s v="6005"/>
    <s v="1000"/>
    <s v="SALLY H CAP ID 138 INSTANT COFFEE NV"/>
    <x v="1437"/>
    <s v="UN"/>
    <n v="41472"/>
    <n v="0"/>
    <n v="0"/>
    <n v="0"/>
    <n v="0"/>
    <n v="0"/>
    <s v="28324-0"/>
    <n v="0"/>
    <d v="2029-05-12T00:00:00"/>
    <n v="41472"/>
  </r>
  <r>
    <s v="99260097791"/>
    <s v="6005"/>
    <s v="1000"/>
    <s v="SALLY H CAP ID 218 FAST MAUVER NV"/>
    <x v="1438"/>
    <s v="UN"/>
    <n v="41472"/>
    <n v="0"/>
    <n v="0"/>
    <n v="0"/>
    <n v="0"/>
    <n v="0"/>
    <s v="28879-0"/>
    <n v="0"/>
    <d v="2029-05-13T00:00:00"/>
    <n v="41472"/>
  </r>
  <r>
    <s v="99260104621"/>
    <s v="6005"/>
    <s v="1000"/>
    <s v="SALLY H ID TREND TRY CLR MTCHED CAP61 NV"/>
    <x v="1459"/>
    <s v="UN"/>
    <n v="82944"/>
    <n v="0"/>
    <n v="0"/>
    <n v="0"/>
    <n v="0"/>
    <n v="0"/>
    <s v="28316-0"/>
    <n v="0"/>
    <d v="2028-09-01T00:00:00"/>
    <n v="82944"/>
  </r>
  <r>
    <s v="99260104626"/>
    <s v="6005"/>
    <s v="1000"/>
    <s v="SALLY H ID TREND TRY CLR MTCHED CAP66 NV"/>
    <x v="1443"/>
    <s v="UN"/>
    <n v="41472"/>
    <n v="0"/>
    <n v="0"/>
    <n v="0"/>
    <n v="0"/>
    <n v="0"/>
    <s v="28871-0"/>
    <n v="0"/>
    <d v="2028-11-30T00:00:00"/>
    <n v="41472"/>
  </r>
  <r>
    <s v="99260105343"/>
    <s v="6005"/>
    <s v="1000"/>
    <s v="SALLY H CAP INSTA DRI CLR MTCHED 460 NV"/>
    <x v="1460"/>
    <s v="UN"/>
    <n v="41472"/>
    <n v="0"/>
    <n v="0"/>
    <n v="0"/>
    <n v="0"/>
    <n v="0"/>
    <s v="28302-0"/>
    <n v="0"/>
    <d v="2028-09-01T00:00:00"/>
    <n v="41472"/>
  </r>
  <r>
    <s v="99260105343"/>
    <s v="6005"/>
    <s v="1000"/>
    <s v="SALLY H CAP INSTA DRI CLR MTCHED 460 NV"/>
    <x v="1461"/>
    <s v="UN"/>
    <n v="41472"/>
    <n v="0"/>
    <n v="0"/>
    <n v="0"/>
    <n v="0"/>
    <n v="0"/>
    <s v="28302-0"/>
    <n v="0"/>
    <d v="2028-09-01T00:00:00"/>
    <n v="41472"/>
  </r>
  <r>
    <s v="99260105343"/>
    <s v="6005"/>
    <s v="1000"/>
    <s v="SALLY H CAP INSTA DRI CLR MTCHED 460 NV"/>
    <x v="1462"/>
    <s v="UN"/>
    <n v="82944"/>
    <n v="0"/>
    <n v="0"/>
    <n v="0"/>
    <n v="0"/>
    <n v="0"/>
    <s v="28302-0"/>
    <n v="0"/>
    <d v="2028-09-01T00:00:00"/>
    <n v="82944"/>
  </r>
  <r>
    <s v="99260105344"/>
    <s v="6005"/>
    <s v="1000"/>
    <s v="SALLY H CAP INSTA DRI CLR MTCHED 489 NV"/>
    <x v="1463"/>
    <s v="UN"/>
    <n v="41472"/>
    <n v="0"/>
    <n v="0"/>
    <n v="0"/>
    <n v="0"/>
    <n v="0"/>
    <s v="28311-0"/>
    <n v="0"/>
    <d v="2028-11-01T00:00:00"/>
    <n v="41472"/>
  </r>
  <r>
    <s v="99260105344"/>
    <s v="6005"/>
    <s v="1000"/>
    <s v="SALLY H CAP INSTA DRI CLR MTCHED 489 NV"/>
    <x v="1464"/>
    <s v="UN"/>
    <n v="41472"/>
    <n v="0"/>
    <n v="0"/>
    <n v="0"/>
    <n v="0"/>
    <n v="0"/>
    <s v="28311-0"/>
    <n v="0"/>
    <d v="2028-11-30T00:00:00"/>
    <n v="41472"/>
  </r>
  <r>
    <s v="99260105344"/>
    <s v="6005"/>
    <s v="1000"/>
    <s v="SALLY H CAP INSTA DRI CLR MTCHED 489 NV"/>
    <x v="1465"/>
    <s v="UN"/>
    <n v="41472"/>
    <n v="0"/>
    <n v="0"/>
    <n v="0"/>
    <n v="0"/>
    <n v="0"/>
    <s v="28311-0"/>
    <n v="0"/>
    <d v="2028-11-30T00:00:00"/>
    <n v="41472"/>
  </r>
  <r>
    <s v="99260105346"/>
    <s v="6005"/>
    <s v="1000"/>
    <s v="SALLY H CAP INSTA DRI CLR MTCHED 509 NV"/>
    <x v="1466"/>
    <s v="UN"/>
    <n v="82944"/>
    <n v="0"/>
    <n v="0"/>
    <n v="0"/>
    <n v="0"/>
    <n v="0"/>
    <s v="28315-0"/>
    <n v="0"/>
    <d v="2029-04-02T00:00:00"/>
    <n v="82944"/>
  </r>
  <r>
    <s v="99260105346"/>
    <s v="6005"/>
    <s v="1000"/>
    <s v="SALLY H CAP INSTA DRI CLR MTCHED 509 NV"/>
    <x v="1467"/>
    <s v="UN"/>
    <n v="41472"/>
    <n v="0"/>
    <n v="0"/>
    <n v="0"/>
    <n v="0"/>
    <n v="0"/>
    <s v="28315-0"/>
    <n v="0"/>
    <d v="2028-10-01T00:00:00"/>
    <n v="41472"/>
  </r>
  <r>
    <s v="99260105346"/>
    <s v="6005"/>
    <s v="1000"/>
    <s v="SALLY H CAP INSTA DRI CLR MTCHED 509 NV"/>
    <x v="1468"/>
    <s v="UN"/>
    <n v="41472"/>
    <n v="0"/>
    <n v="0"/>
    <n v="0"/>
    <n v="0"/>
    <n v="0"/>
    <s v="28315-0"/>
    <n v="0"/>
    <d v="2028-11-01T00:00:00"/>
    <n v="41472"/>
  </r>
  <r>
    <s v="99260105347"/>
    <s v="6005"/>
    <s v="1000"/>
    <s v="SALLY H CAP INSTA DRI CLR MTCHED 526 NV"/>
    <x v="1434"/>
    <s v="UN"/>
    <n v="82944"/>
    <n v="0"/>
    <n v="0"/>
    <n v="0"/>
    <n v="0"/>
    <n v="0"/>
    <s v="28303-0"/>
    <n v="0"/>
    <d v="2028-11-01T00:00:00"/>
    <n v="82944"/>
  </r>
  <r>
    <s v="99260117626"/>
    <s v="6005"/>
    <s v="1000"/>
    <s v="SALLY H ID CAP MIND BLENDING NV"/>
    <x v="1469"/>
    <s v="UN"/>
    <n v="41472"/>
    <n v="0"/>
    <n v="0"/>
    <n v="0"/>
    <n v="0"/>
    <n v="0"/>
    <s v="28330-0"/>
    <n v="0"/>
    <d v="2028-11-30T00:00:00"/>
    <n v="41472"/>
  </r>
  <r>
    <s v="99260117631"/>
    <s v="6005"/>
    <s v="1000"/>
    <s v="SALLY H ID CAP AUGMENTED REDALITY NV"/>
    <x v="1470"/>
    <s v="UN"/>
    <n v="82944"/>
    <n v="0"/>
    <n v="0"/>
    <n v="0"/>
    <n v="0"/>
    <n v="0"/>
    <s v="28306-0"/>
    <n v="0"/>
    <d v="2028-10-01T00:00:00"/>
    <n v="82944"/>
  </r>
  <r>
    <s v="99260117631"/>
    <s v="6005"/>
    <s v="1000"/>
    <s v="SALLY H ID CAP AUGMENTED REDALITY NV"/>
    <x v="1444"/>
    <s v="UN"/>
    <n v="82944"/>
    <n v="0"/>
    <n v="0"/>
    <n v="0"/>
    <n v="0"/>
    <n v="0"/>
    <s v="28306-0"/>
    <n v="0"/>
    <d v="2028-11-01T00:00:00"/>
    <n v="82944"/>
  </r>
  <r>
    <s v="99260117631"/>
    <s v="6005"/>
    <s v="1000"/>
    <s v="SALLY H ID CAP AUGMENTED REDALITY NV"/>
    <x v="1471"/>
    <s v="UN"/>
    <n v="82944"/>
    <n v="0"/>
    <n v="0"/>
    <n v="0"/>
    <n v="0"/>
    <n v="0"/>
    <s v="28306-0"/>
    <n v="0"/>
    <d v="2029-01-01T00:00:00"/>
    <n v="82944"/>
  </r>
  <r>
    <s v="99410000068"/>
    <s v="6005"/>
    <s v="2005"/>
    <s v="COLOR TOUCH DEEP BROWN 6/77 60G CH"/>
    <x v="5"/>
    <s v="UN"/>
    <n v="888"/>
    <n v="0"/>
    <n v="0"/>
    <n v="0"/>
    <n v="0"/>
    <n v="0"/>
    <s v="20407-0"/>
    <n v="0"/>
    <d v="2029-06-09T00:00:00"/>
    <n v="888"/>
  </r>
  <r>
    <s v="99410000069"/>
    <s v="6005"/>
    <s v="2005"/>
    <s v="COLOR TOUCH DEEP BROWN 7/7 60G CH"/>
    <x v="5"/>
    <s v="UN"/>
    <n v="5880"/>
    <n v="0"/>
    <n v="0"/>
    <n v="0"/>
    <n v="0"/>
    <n v="0"/>
    <s v="20408-0"/>
    <n v="0"/>
    <d v="2029-06-09T00:00:00"/>
    <n v="5880"/>
  </r>
  <r>
    <s v="99410000070"/>
    <s v="6005"/>
    <s v="2005"/>
    <s v="COLOR TOUCH DEEP BROWN 7/71 60G CH"/>
    <x v="5"/>
    <s v="UN"/>
    <n v="1848"/>
    <n v="0"/>
    <n v="0"/>
    <n v="0"/>
    <n v="0"/>
    <n v="0"/>
    <s v="20409-0"/>
    <n v="0"/>
    <d v="2029-06-09T00:00:00"/>
    <n v="1848"/>
  </r>
  <r>
    <s v="99410000098"/>
    <s v="6005"/>
    <s v="2005"/>
    <s v="COLOR TOUCH RICH NAT 7/1 60G CH"/>
    <x v="1472"/>
    <s v="UN"/>
    <n v="5880"/>
    <n v="0"/>
    <n v="0"/>
    <n v="0"/>
    <n v="0"/>
    <n v="0"/>
    <s v="20384-0"/>
    <n v="0"/>
    <d v="2029-06-10T00:00:00"/>
    <n v="5880"/>
  </r>
  <r>
    <s v="99410000099"/>
    <s v="6005"/>
    <s v="2005"/>
    <s v="COLOR TOUCH RICH NAT 7/3 60G CH"/>
    <x v="1472"/>
    <s v="UN"/>
    <n v="5880"/>
    <n v="0"/>
    <n v="0"/>
    <n v="0"/>
    <n v="0"/>
    <n v="0"/>
    <s v="20385-0"/>
    <n v="0"/>
    <d v="2029-06-10T00:00:00"/>
    <n v="5880"/>
  </r>
  <r>
    <s v="99410000135"/>
    <s v="6005"/>
    <s v="2005"/>
    <s v="COLOR TOUCH EMULSAO 13V 120ML CH"/>
    <x v="5"/>
    <s v="UN"/>
    <n v="4752"/>
    <n v="0"/>
    <n v="0"/>
    <n v="0"/>
    <n v="0"/>
    <n v="0"/>
    <s v="20458-0"/>
    <n v="0"/>
    <d v="2029-06-09T00:00:00"/>
    <n v="4752"/>
  </r>
  <r>
    <s v="99410000183"/>
    <s v="6005"/>
    <s v="2005"/>
    <s v="KOLESTON COLR PRETO 20 12UN KR"/>
    <x v="8"/>
    <s v="CX"/>
    <n v="2835"/>
    <n v="0"/>
    <n v="0"/>
    <n v="0"/>
    <n v="0"/>
    <n v="0"/>
    <s v="25666-0"/>
    <n v="0"/>
    <d v="2029-03-08T00:00:00"/>
    <n v="2835"/>
  </r>
  <r>
    <s v="99410000183"/>
    <s v="6005"/>
    <s v="2005"/>
    <s v="KOLESTON COLR PRETO 20 12UN KR"/>
    <x v="1472"/>
    <s v="CX"/>
    <n v="105"/>
    <n v="0"/>
    <n v="0"/>
    <n v="0"/>
    <n v="0"/>
    <n v="0"/>
    <s v="25666-0"/>
    <n v="0"/>
    <d v="2029-03-10T00:00:00"/>
    <n v="105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n v="0"/>
  </r>
  <r>
    <m/>
    <m/>
    <m/>
    <m/>
    <x v="1473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FCD36-C26B-4768-AC65-0D1FB087FFCB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S1478" firstHeaderRow="1" firstDataRow="1" firstDataCol="1"/>
  <pivotFields count="16">
    <pivotField showAll="0"/>
    <pivotField showAll="0"/>
    <pivotField showAll="0"/>
    <pivotField showAll="0"/>
    <pivotField axis="axisRow" showAll="0">
      <items count="8001">
        <item x="192"/>
        <item x="1473"/>
        <item x="1"/>
        <item m="1" x="4630"/>
        <item x="10"/>
        <item x="293"/>
        <item m="1" x="3459"/>
        <item x="521"/>
        <item x="547"/>
        <item x="548"/>
        <item m="1" x="3485"/>
        <item x="640"/>
        <item m="1" x="3504"/>
        <item x="655"/>
        <item m="1" x="2903"/>
        <item m="1" x="2904"/>
        <item x="667"/>
        <item x="685"/>
        <item x="692"/>
        <item x="727"/>
        <item x="553"/>
        <item x="286"/>
        <item x="728"/>
        <item x="730"/>
        <item x="732"/>
        <item m="1" x="3762"/>
        <item m="1" x="3516"/>
        <item m="1" x="3517"/>
        <item x="747"/>
        <item m="1" x="6348"/>
        <item m="1" x="3527"/>
        <item m="1" x="3534"/>
        <item m="1" x="2909"/>
        <item x="823"/>
        <item x="826"/>
        <item m="1" x="3548"/>
        <item x="889"/>
        <item m="1" x="3552"/>
        <item m="1" x="3556"/>
        <item x="988"/>
        <item m="1" x="3561"/>
        <item m="1" x="6355"/>
        <item x="1031"/>
        <item m="1" x="3566"/>
        <item m="1" x="3571"/>
        <item x="1036"/>
        <item m="1" x="3572"/>
        <item m="1" x="3573"/>
        <item m="1" x="3578"/>
        <item x="1191"/>
        <item x="1192"/>
        <item x="731"/>
        <item m="1" x="3529"/>
        <item m="1" x="3505"/>
        <item x="287"/>
        <item x="288"/>
        <item x="289"/>
        <item m="1" x="5829"/>
        <item x="200"/>
        <item x="1051"/>
        <item m="1" x="5841"/>
        <item x="324"/>
        <item m="1" x="3569"/>
        <item x="636"/>
        <item m="1" x="6387"/>
        <item m="1" x="6388"/>
        <item m="1" x="6389"/>
        <item m="1" x="6356"/>
        <item x="13"/>
        <item m="1" x="3458"/>
        <item x="545"/>
        <item m="1" x="3490"/>
        <item m="1" x="3515"/>
        <item m="1" x="6709"/>
        <item x="825"/>
        <item m="1" x="3510"/>
        <item m="1" x="3528"/>
        <item m="1" x="6726"/>
        <item m="1" x="6250"/>
        <item m="1" x="3558"/>
        <item m="1" x="3570"/>
        <item m="1" x="3576"/>
        <item m="1" x="6439"/>
        <item m="1" x="6405"/>
        <item x="693"/>
        <item m="1" x="3530"/>
        <item x="989"/>
        <item m="1" x="3575"/>
        <item m="1" x="6380"/>
        <item m="1" x="3579"/>
        <item x="546"/>
        <item m="1" x="3486"/>
        <item m="1" x="3488"/>
        <item m="1" x="3537"/>
        <item m="1" x="6748"/>
        <item x="921"/>
        <item m="1" x="3513"/>
        <item x="764"/>
        <item m="1" x="3499"/>
        <item x="637"/>
        <item m="1" x="6349"/>
        <item m="1" x="6335"/>
        <item m="1" x="4634"/>
        <item m="1" x="3580"/>
        <item x="1052"/>
        <item m="1" x="3581"/>
        <item m="1" x="3582"/>
        <item m="1" x="3587"/>
        <item m="1" x="3588"/>
        <item m="1" x="3489"/>
        <item m="1" x="3487"/>
        <item x="915"/>
        <item x="1017"/>
        <item m="1" x="5823"/>
        <item m="1" x="6345"/>
        <item m="1" x="3550"/>
        <item m="1" x="3551"/>
        <item x="1043"/>
        <item m="1" x="6406"/>
        <item m="1" x="6381"/>
        <item m="1" x="6459"/>
        <item m="1" x="6407"/>
        <item x="642"/>
        <item x="1075"/>
        <item x="1151"/>
        <item m="1" x="3559"/>
        <item m="1" x="6437"/>
        <item m="1" x="3906"/>
        <item m="1" x="2905"/>
        <item m="1" x="3549"/>
        <item x="733"/>
        <item x="201"/>
        <item x="734"/>
        <item m="1" x="6344"/>
        <item x="313"/>
        <item m="1" x="6440"/>
        <item x="639"/>
        <item x="641"/>
        <item x="918"/>
        <item m="1" x="6350"/>
        <item x="824"/>
        <item m="1" x="6034"/>
        <item x="917"/>
        <item m="1" x="2447"/>
        <item x="619"/>
        <item m="1" x="2622"/>
        <item m="1" x="2020"/>
        <item x="1152"/>
        <item x="1009"/>
        <item x="1016"/>
        <item x="1053"/>
        <item x="979"/>
        <item m="1" x="2349"/>
        <item x="916"/>
        <item x="1018"/>
        <item x="1019"/>
        <item x="922"/>
        <item m="1" x="2052"/>
        <item m="1" x="6337"/>
        <item m="1" x="6386"/>
        <item x="1022"/>
        <item x="1021"/>
        <item m="1" x="2021"/>
        <item x="1024"/>
        <item m="1" x="6375"/>
        <item m="1" x="3543"/>
        <item m="1" x="3544"/>
        <item x="893"/>
        <item x="14"/>
        <item x="942"/>
        <item x="308"/>
        <item m="1" x="6545"/>
        <item m="1" x="6568"/>
        <item x="202"/>
        <item m="1" x="6391"/>
        <item x="694"/>
        <item x="923"/>
        <item m="1" x="6464"/>
        <item x="924"/>
        <item m="1" x="6465"/>
        <item x="925"/>
        <item m="1" x="6462"/>
        <item m="1" x="6346"/>
        <item x="835"/>
        <item m="1" x="4635"/>
        <item m="1" x="7759"/>
        <item m="1" x="2446"/>
        <item m="1" x="6125"/>
        <item m="1" x="2050"/>
        <item m="1" x="6460"/>
        <item m="1" x="6461"/>
        <item m="1" x="1620"/>
        <item m="1" x="3508"/>
        <item x="943"/>
        <item x="973"/>
        <item m="1" x="3531"/>
        <item x="784"/>
        <item m="1" x="5828"/>
        <item x="944"/>
        <item m="1" x="6606"/>
        <item m="1" x="5827"/>
        <item m="1" x="3557"/>
        <item x="1194"/>
        <item x="926"/>
        <item m="1" x="3553"/>
        <item x="927"/>
        <item x="1193"/>
        <item m="1" x="3099"/>
        <item m="1" x="7770"/>
        <item x="1001"/>
        <item m="1" x="6893"/>
        <item m="1" x="4852"/>
        <item x="1002"/>
        <item m="1" x="2913"/>
        <item m="1" x="4854"/>
        <item m="1" x="2039"/>
        <item m="1" x="2584"/>
        <item m="1" x="4527"/>
        <item m="1" x="5718"/>
        <item m="1" x="6524"/>
        <item m="1" x="6525"/>
        <item x="1029"/>
        <item m="1" x="4865"/>
        <item x="1030"/>
        <item m="1" x="6376"/>
        <item m="1" x="6377"/>
        <item m="1" x="6390"/>
        <item x="1013"/>
        <item m="1" x="2361"/>
        <item x="1014"/>
        <item x="1119"/>
        <item x="980"/>
        <item m="1" x="6148"/>
        <item m="1" x="4868"/>
        <item m="1" x="3596"/>
        <item x="11"/>
        <item x="1020"/>
        <item m="1" x="1792"/>
        <item m="1" x="7760"/>
        <item m="1" x="4114"/>
        <item m="1" x="4518"/>
        <item m="1" x="1822"/>
        <item x="502"/>
        <item x="566"/>
        <item x="567"/>
        <item x="985"/>
        <item x="1010"/>
        <item m="1" x="5225"/>
        <item m="1" x="6054"/>
        <item m="1" x="4850"/>
        <item m="1" x="4519"/>
        <item x="1005"/>
        <item m="1" x="4828"/>
        <item x="1028"/>
        <item x="1026"/>
        <item x="1114"/>
        <item m="1" x="4824"/>
        <item m="1" x="4855"/>
        <item m="1" x="2585"/>
        <item m="1" x="4825"/>
        <item m="1" x="4851"/>
        <item m="1" x="6519"/>
        <item x="758"/>
        <item m="1" x="3577"/>
        <item m="1" x="4826"/>
        <item x="1186"/>
        <item m="1" x="4526"/>
        <item m="1" x="2489"/>
        <item x="759"/>
        <item m="1" x="4857"/>
        <item m="1" x="4861"/>
        <item m="1" x="6438"/>
        <item m="1" x="2914"/>
        <item m="1" x="4853"/>
        <item m="1" x="2897"/>
        <item m="1" x="6467"/>
        <item m="1" x="6710"/>
        <item x="914"/>
        <item m="1" x="2348"/>
        <item m="1" x="1714"/>
        <item m="1" x="7062"/>
        <item m="1" x="3574"/>
        <item m="1" x="7080"/>
        <item m="1" x="3597"/>
        <item m="1" x="6764"/>
        <item m="1" x="7593"/>
        <item m="1" x="5470"/>
        <item m="1" x="5839"/>
        <item x="986"/>
        <item x="1076"/>
        <item m="1" x="3598"/>
        <item x="1235"/>
        <item x="1236"/>
        <item x="1237"/>
        <item m="1" x="4523"/>
        <item m="1" x="3751"/>
        <item m="1" x="1621"/>
        <item x="1057"/>
        <item m="1" x="4522"/>
        <item m="1" x="3752"/>
        <item m="1" x="6336"/>
        <item m="1" x="2906"/>
        <item m="1" x="4524"/>
        <item m="1" x="7154"/>
        <item x="1093"/>
        <item m="1" x="4859"/>
        <item m="1" x="6469"/>
        <item m="1" x="4856"/>
        <item m="1" x="4858"/>
        <item m="1" x="4860"/>
        <item m="1" x="4862"/>
        <item m="1" x="4863"/>
        <item m="1" x="6512"/>
        <item m="1" x="4972"/>
        <item m="1" x="4212"/>
        <item x="575"/>
        <item m="1" x="3506"/>
        <item m="1" x="4864"/>
        <item m="1" x="4866"/>
        <item m="1" x="5248"/>
        <item m="1" x="6976"/>
        <item m="1" x="7801"/>
        <item m="1" x="5131"/>
        <item m="1" x="7513"/>
        <item m="1" x="7217"/>
        <item m="1" x="4867"/>
        <item m="1" x="3595"/>
        <item m="1" x="6378"/>
        <item m="1" x="2523"/>
        <item x="987"/>
        <item m="1" x="6760"/>
        <item m="1" x="4515"/>
        <item m="1" x="4520"/>
        <item m="1" x="6309"/>
        <item m="1" x="3942"/>
        <item m="1" x="6310"/>
        <item m="1" x="3502"/>
        <item m="1" x="4830"/>
        <item m="1" x="7096"/>
        <item m="1" x="5475"/>
        <item m="1" x="7333"/>
        <item m="1" x="5473"/>
        <item m="1" x="5469"/>
        <item x="928"/>
        <item x="1155"/>
        <item x="12"/>
        <item x="691"/>
        <item m="1" x="3512"/>
        <item m="1" x="3554"/>
        <item m="1" x="3567"/>
        <item m="1" x="3568"/>
        <item m="1" x="7714"/>
        <item m="1" x="4831"/>
        <item x="1156"/>
        <item m="1" x="4842"/>
        <item m="1" x="5471"/>
        <item m="1" x="5970"/>
        <item m="1" x="7980"/>
        <item m="1" x="7981"/>
        <item m="1" x="4838"/>
        <item m="1" x="4832"/>
        <item m="1" x="7427"/>
        <item m="1" x="5472"/>
        <item m="1" x="4837"/>
        <item x="1111"/>
        <item m="1" x="7266"/>
        <item x="16"/>
        <item m="1" x="2053"/>
        <item m="1" x="7965"/>
        <item m="1" x="4827"/>
        <item x="255"/>
        <item m="1" x="7966"/>
        <item m="1" x="6984"/>
        <item m="1" x="7268"/>
        <item x="256"/>
        <item x="579"/>
        <item m="1" x="4843"/>
        <item m="1" x="4846"/>
        <item m="1" x="6997"/>
        <item m="1" x="6134"/>
        <item m="1" x="4848"/>
        <item x="1196"/>
        <item m="1" x="6985"/>
        <item m="1" x="7109"/>
        <item m="1" x="6035"/>
        <item m="1" x="1893"/>
        <item m="1" x="3492"/>
        <item x="765"/>
        <item x="766"/>
        <item m="1" x="4836"/>
        <item m="1" x="4847"/>
        <item x="1213"/>
        <item x="1251"/>
        <item m="1" x="4839"/>
        <item m="1" x="7147"/>
        <item m="1" x="6998"/>
        <item m="1" x="4833"/>
        <item m="1" x="4835"/>
        <item x="1112"/>
        <item m="1" x="4840"/>
        <item m="1" x="5474"/>
        <item m="1" x="6523"/>
        <item m="1" x="4656"/>
        <item x="206"/>
        <item m="1" x="5858"/>
        <item m="1" x="7121"/>
        <item m="1" x="4841"/>
        <item m="1" x="7242"/>
        <item m="1" x="7724"/>
        <item x="6"/>
        <item m="1" x="5468"/>
        <item m="1" x="4516"/>
        <item m="1" x="7986"/>
        <item m="1" x="7991"/>
        <item m="1" x="6140"/>
        <item m="1" x="7652"/>
        <item m="1" x="3914"/>
        <item x="820"/>
        <item x="821"/>
        <item x="822"/>
        <item m="1" x="4844"/>
        <item m="1" x="4845"/>
        <item m="1" x="7243"/>
        <item m="1" x="5113"/>
        <item m="1" x="2524"/>
        <item m="1" x="4509"/>
        <item m="1" x="7900"/>
        <item m="1" x="3915"/>
        <item m="1" x="4525"/>
        <item m="1" x="6444"/>
        <item x="1115"/>
        <item m="1" x="2606"/>
        <item x="1195"/>
        <item m="1" x="7585"/>
        <item m="1" x="6769"/>
        <item m="1" x="7594"/>
        <item m="1" x="4510"/>
        <item m="1" x="7603"/>
        <item m="1" x="7755"/>
        <item x="1197"/>
        <item m="1" x="4511"/>
        <item m="1" x="4512"/>
        <item m="1" x="7604"/>
        <item m="1" x="7429"/>
        <item m="1" x="7756"/>
        <item m="1" x="7757"/>
        <item m="1" x="7861"/>
        <item m="1" x="7605"/>
        <item m="1" x="7119"/>
        <item x="638"/>
        <item x="771"/>
        <item m="1" x="6254"/>
        <item x="1047"/>
        <item x="1120"/>
        <item m="1" x="7095"/>
        <item m="1" x="7592"/>
        <item m="1" x="7254"/>
        <item m="1" x="7099"/>
        <item m="1" x="6770"/>
        <item m="1" x="7426"/>
        <item m="1" x="5114"/>
        <item m="1" x="7725"/>
        <item m="1" x="7510"/>
        <item x="768"/>
        <item x="769"/>
        <item x="772"/>
        <item m="1" x="7929"/>
        <item x="1121"/>
        <item m="1" x="7602"/>
        <item m="1" x="4587"/>
        <item m="1" x="4513"/>
        <item m="1" x="5285"/>
        <item m="1" x="5892"/>
        <item m="1" x="6789"/>
        <item m="1" x="3756"/>
        <item m="1" x="3980"/>
        <item m="1" x="2352"/>
        <item m="1" x="2605"/>
        <item m="1" x="7253"/>
        <item m="1" x="7425"/>
        <item m="1" x="3602"/>
        <item x="1260"/>
        <item x="1261"/>
        <item m="1" x="1910"/>
        <item m="1" x="2509"/>
        <item m="1" x="5965"/>
        <item m="1" x="4146"/>
        <item m="1" x="4514"/>
        <item m="1" x="6787"/>
        <item m="1" x="4419"/>
        <item m="1" x="2500"/>
        <item m="1" x="3565"/>
        <item x="1122"/>
        <item m="1" x="2603"/>
        <item m="1" x="6788"/>
        <item x="111"/>
        <item m="1" x="6528"/>
        <item m="1" x="3698"/>
        <item m="1" x="7859"/>
        <item m="1" x="6307"/>
        <item m="1" x="3825"/>
        <item m="1" x="6529"/>
        <item m="1" x="6591"/>
        <item m="1" x="7281"/>
        <item m="1" x="3641"/>
        <item x="628"/>
        <item m="1" x="7907"/>
        <item m="1" x="4834"/>
        <item m="1" x="7860"/>
        <item m="1" x="6015"/>
        <item m="1" x="7430"/>
        <item m="1" x="7146"/>
        <item m="1" x="7148"/>
        <item m="1" x="7011"/>
        <item m="1" x="6807"/>
        <item m="1" x="6513"/>
        <item m="1" x="4416"/>
        <item m="1" x="6530"/>
        <item m="1" x="7110"/>
        <item m="1" x="1894"/>
        <item m="1" x="6940"/>
        <item m="1" x="7021"/>
        <item m="1" x="7771"/>
        <item m="1" x="4821"/>
        <item x="33"/>
        <item m="1" x="4151"/>
        <item m="1" x="5230"/>
        <item m="1" x="7111"/>
        <item m="1" x="7636"/>
        <item m="1" x="7012"/>
        <item m="1" x="6676"/>
        <item m="1" x="7916"/>
        <item m="1" x="7917"/>
        <item m="1" x="7077"/>
        <item m="1" x="5819"/>
        <item m="1" x="2936"/>
        <item m="1" x="6938"/>
        <item m="1" x="1895"/>
        <item m="1" x="7319"/>
        <item m="1" x="7213"/>
        <item m="1" x="6835"/>
        <item m="1" x="7013"/>
        <item m="1" x="7173"/>
        <item x="1048"/>
        <item m="1" x="6836"/>
        <item m="1" x="5016"/>
        <item m="1" x="3453"/>
        <item m="1" x="1896"/>
        <item m="1" x="7174"/>
        <item m="1" x="2604"/>
        <item m="1" x="7826"/>
        <item m="1" x="7016"/>
        <item m="1" x="6347"/>
        <item m="1" x="5735"/>
        <item m="1" x="7151"/>
        <item m="1" x="7290"/>
        <item m="1" x="7457"/>
        <item m="1" x="6466"/>
        <item x="770"/>
        <item m="1" x="7787"/>
        <item m="1" x="7078"/>
        <item m="1" x="2353"/>
        <item m="1" x="6605"/>
        <item m="1" x="7152"/>
        <item m="1" x="5835"/>
        <item m="1" x="6782"/>
        <item m="1" x="6503"/>
        <item m="1" x="2950"/>
        <item m="1" x="5650"/>
        <item m="1" x="6806"/>
        <item m="1" x="6048"/>
        <item m="1" x="7019"/>
        <item m="1" x="1622"/>
        <item m="1" x="1623"/>
        <item m="1" x="7318"/>
        <item x="743"/>
        <item m="1" x="5836"/>
        <item m="1" x="5971"/>
        <item m="1" x="7575"/>
        <item m="1" x="7586"/>
        <item m="1" x="7587"/>
        <item x="1254"/>
        <item x="265"/>
        <item m="1" x="4038"/>
        <item m="1" x="5972"/>
        <item m="1" x="6504"/>
        <item m="1" x="6783"/>
        <item x="213"/>
        <item m="1" x="5721"/>
        <item m="1" x="5807"/>
        <item m="1" x="7149"/>
        <item m="1" x="4735"/>
        <item m="1" x="4039"/>
        <item m="1" x="2321"/>
        <item m="1" x="5969"/>
        <item m="1" x="5777"/>
        <item m="1" x="7214"/>
        <item m="1" x="7975"/>
        <item m="1" x="7976"/>
        <item m="1" x="7977"/>
        <item x="1117"/>
        <item m="1" x="7489"/>
        <item m="1" x="2289"/>
        <item m="1" x="5297"/>
        <item x="582"/>
        <item x="1003"/>
        <item m="1" x="7978"/>
        <item x="1268"/>
        <item m="1" x="4521"/>
        <item x="583"/>
        <item m="1" x="6823"/>
        <item m="1" x="7203"/>
        <item m="1" x="7061"/>
        <item m="1" x="7979"/>
        <item x="1269"/>
        <item m="1" x="3827"/>
        <item m="1" x="3706"/>
        <item x="999"/>
        <item m="1" x="6749"/>
        <item x="1270"/>
        <item m="1" x="4640"/>
        <item m="1" x="6924"/>
        <item m="1" x="4111"/>
        <item m="1" x="2490"/>
        <item m="1" x="6672"/>
        <item m="1" x="7204"/>
        <item m="1" x="7060"/>
        <item x="1004"/>
        <item m="1" x="7946"/>
        <item m="1" x="6261"/>
        <item m="1" x="6555"/>
        <item m="1" x="4720"/>
        <item m="1" x="4112"/>
        <item m="1" x="6702"/>
        <item m="1" x="7689"/>
        <item m="1" x="2148"/>
        <item x="1006"/>
        <item x="1008"/>
        <item x="1012"/>
        <item x="1015"/>
        <item m="1" x="7947"/>
        <item m="1" x="7948"/>
        <item m="1" x="2916"/>
        <item x="1212"/>
        <item m="1" x="4517"/>
        <item m="1" x="7150"/>
        <item m="1" x="7690"/>
        <item x="1000"/>
        <item m="1" x="7794"/>
        <item m="1" x="6505"/>
        <item m="1" x="5382"/>
        <item m="1" x="6417"/>
        <item m="1" x="4721"/>
        <item x="508"/>
        <item m="1" x="3911"/>
        <item m="1" x="7332"/>
        <item m="1" x="7850"/>
        <item m="1" x="6418"/>
        <item m="1" x="7462"/>
        <item m="1" x="3676"/>
        <item m="1" x="2051"/>
        <item x="315"/>
        <item m="1" x="6590"/>
        <item m="1" x="2898"/>
        <item m="1" x="3699"/>
        <item m="1" x="3509"/>
        <item x="729"/>
        <item m="1" x="7421"/>
        <item m="1" x="7422"/>
        <item m="1" x="3230"/>
        <item m="1" x="7590"/>
        <item m="1" x="7251"/>
        <item m="1" x="7252"/>
        <item x="1343"/>
        <item m="1" x="3609"/>
        <item m="1" x="5383"/>
        <item m="1" x="7137"/>
        <item m="1" x="6419"/>
        <item m="1" x="5737"/>
        <item m="1" x="3700"/>
        <item m="1" x="7020"/>
        <item m="1" x="7661"/>
        <item m="1" x="6956"/>
        <item m="1" x="6188"/>
        <item m="1" x="4706"/>
        <item m="1" x="6333"/>
        <item m="1" x="6936"/>
        <item m="1" x="5495"/>
        <item m="1" x="5831"/>
        <item m="1" x="1624"/>
        <item m="1" x="5710"/>
        <item m="1" x="6195"/>
        <item m="1" x="7637"/>
        <item m="1" x="5883"/>
        <item m="1" x="6815"/>
        <item m="1" x="1625"/>
        <item m="1" x="7926"/>
        <item m="1" x="4549"/>
        <item m="1" x="6527"/>
        <item m="1" x="6382"/>
        <item m="1" x="6790"/>
        <item m="1" x="5847"/>
        <item m="1" x="6213"/>
        <item m="1" x="7879"/>
        <item m="1" x="5274"/>
        <item m="1" x="5736"/>
        <item m="1" x="7642"/>
        <item m="1" x="7903"/>
        <item m="1" x="2323"/>
        <item m="1" x="2122"/>
        <item m="1" x="7990"/>
        <item m="1" x="7950"/>
        <item m="1" x="6117"/>
        <item m="1" x="7612"/>
        <item m="1" x="7371"/>
        <item m="1" x="7904"/>
        <item m="1" x="6673"/>
        <item m="1" x="1626"/>
        <item m="1" x="7692"/>
        <item m="1" x="7260"/>
        <item m="1" x="7263"/>
        <item m="1" x="6126"/>
        <item m="1" x="7493"/>
        <item m="1" x="7643"/>
        <item m="1" x="4641"/>
        <item m="1" x="7107"/>
        <item m="1" x="6526"/>
        <item m="1" x="5846"/>
        <item m="1" x="6194"/>
        <item m="1" x="5249"/>
        <item m="1" x="3105"/>
        <item m="1" x="6214"/>
        <item m="1" x="2951"/>
        <item m="1" x="7735"/>
        <item m="1" x="7494"/>
        <item m="1" x="7644"/>
        <item m="1" x="7286"/>
        <item m="1" x="6607"/>
        <item m="1" x="7514"/>
        <item m="1" x="7515"/>
        <item m="1" x="7157"/>
        <item m="1" x="7764"/>
        <item m="1" x="6447"/>
        <item m="1" x="1924"/>
        <item m="1" x="1780"/>
        <item m="1" x="6697"/>
        <item m="1" x="4777"/>
        <item x="827"/>
        <item m="1" x="7693"/>
        <item x="984"/>
        <item m="1" x="7974"/>
        <item m="1" x="3200"/>
        <item m="1" x="7576"/>
        <item m="1" x="3229"/>
        <item m="1" x="2632"/>
        <item m="1" x="3599"/>
        <item m="1" x="7097"/>
        <item m="1" x="7249"/>
        <item m="1" x="7591"/>
        <item m="1" x="7993"/>
        <item m="1" x="7996"/>
        <item x="152"/>
        <item m="1" x="6266"/>
        <item x="266"/>
        <item m="1" x="7495"/>
        <item m="1" x="6135"/>
        <item m="1" x="7645"/>
        <item m="1" x="1781"/>
        <item m="1" x="7691"/>
        <item m="1" x="6448"/>
        <item m="1" x="7994"/>
        <item m="1" x="7995"/>
        <item m="1" x="7806"/>
        <item m="1" x="6081"/>
        <item m="1" x="7492"/>
        <item m="1" x="7828"/>
        <item m="1" x="7646"/>
        <item m="1" x="6339"/>
        <item m="1" x="6816"/>
        <item m="1" x="7715"/>
        <item m="1" x="6763"/>
        <item m="1" x="7992"/>
        <item m="1" x="7862"/>
        <item m="1" x="7728"/>
        <item m="1" x="7864"/>
        <item m="1" x="7865"/>
        <item m="1" x="3449"/>
        <item m="1" x="1587"/>
        <item m="1" x="2952"/>
        <item m="1" x="7363"/>
        <item m="1" x="4241"/>
        <item m="1" x="7829"/>
        <item m="1" x="7647"/>
        <item m="1" x="7512"/>
        <item m="1" x="6624"/>
        <item m="1" x="6234"/>
        <item m="1" x="7472"/>
        <item m="1" x="5958"/>
        <item m="1" x="5962"/>
        <item m="1" x="4131"/>
        <item m="1" x="5218"/>
        <item m="1" x="7982"/>
        <item m="1" x="7863"/>
        <item m="1" x="7726"/>
        <item m="1" x="6370"/>
        <item m="1" x="7487"/>
        <item m="1" x="4675"/>
        <item m="1" x="2944"/>
        <item m="1" x="7124"/>
        <item m="1" x="7272"/>
        <item m="1" x="7648"/>
        <item m="1" x="6808"/>
        <item m="1" x="7288"/>
        <item m="1" x="6625"/>
        <item m="1" x="6236"/>
        <item m="1" x="3507"/>
        <item m="1" x="7915"/>
        <item m="1" x="7777"/>
        <item m="1" x="7555"/>
        <item m="1" x="5959"/>
        <item x="932"/>
        <item x="1079"/>
        <item m="1" x="7795"/>
        <item m="1" x="2196"/>
        <item m="1" x="4631"/>
        <item m="1" x="7802"/>
        <item m="1" x="7803"/>
        <item m="1" x="7258"/>
        <item m="1" x="7606"/>
        <item m="1" x="7607"/>
        <item m="1" x="7727"/>
        <item m="1" x="7608"/>
        <item m="1" x="7485"/>
        <item m="1" x="7486"/>
        <item m="1" x="6308"/>
        <item m="1" x="6371"/>
        <item m="1" x="7488"/>
        <item m="1" x="2891"/>
        <item m="1" x="2448"/>
        <item m="1" x="7953"/>
        <item m="1" x="7886"/>
        <item m="1" x="7887"/>
        <item m="1" x="7006"/>
        <item m="1" x="6814"/>
        <item m="1" x="5749"/>
        <item m="1" x="5750"/>
        <item m="1" x="6235"/>
        <item m="1" x="7314"/>
        <item m="1" x="7198"/>
        <item m="1" x="7971"/>
        <item m="1" x="5960"/>
        <item m="1" x="7475"/>
        <item m="1" x="7704"/>
        <item m="1" x="7706"/>
        <item m="1" x="7853"/>
        <item m="1" x="7267"/>
        <item m="1" x="7349"/>
        <item m="1" x="6193"/>
        <item m="1" x="6372"/>
        <item m="1" x="7352"/>
        <item m="1" x="7999"/>
        <item m="1" x="3446"/>
        <item m="1" x="6793"/>
        <item m="1" x="7453"/>
        <item m="1" x="7961"/>
        <item m="1" x="7694"/>
        <item m="1" x="7782"/>
        <item m="1" x="7705"/>
        <item m="1" x="7350"/>
        <item m="1" x="6080"/>
        <item x="129"/>
        <item m="1" x="6552"/>
        <item m="1" x="7741"/>
        <item m="1" x="7752"/>
        <item m="1" x="7753"/>
        <item m="1" x="7519"/>
        <item m="1" x="7520"/>
        <item m="1" x="7901"/>
        <item m="1" x="6633"/>
        <item m="1" x="7762"/>
        <item m="1" x="6445"/>
        <item m="1" x="6703"/>
        <item m="1" x="7779"/>
        <item m="1" x="7928"/>
        <item m="1" x="7783"/>
        <item m="1" x="7351"/>
        <item m="1" x="6018"/>
        <item m="1" x="7353"/>
        <item m="1" x="6373"/>
        <item m="1" x="7997"/>
        <item x="130"/>
        <item m="1" x="6851"/>
        <item m="1" x="6553"/>
        <item m="1" x="7625"/>
        <item m="1" x="5637"/>
        <item m="1" x="7640"/>
        <item m="1" x="6278"/>
        <item m="1" x="5738"/>
        <item m="1" x="7521"/>
        <item m="1" x="6972"/>
        <item m="1" x="7927"/>
        <item m="1" x="6834"/>
        <item m="1" x="7105"/>
        <item m="1" x="5844"/>
        <item m="1" x="6374"/>
        <item m="1" x="7998"/>
        <item m="1" x="7875"/>
        <item m="1" x="6791"/>
        <item m="1" x="6124"/>
        <item m="1" x="7626"/>
        <item m="1" x="4240"/>
        <item m="1" x="7503"/>
        <item m="1" x="7504"/>
        <item m="1" x="7505"/>
        <item m="1" x="5739"/>
        <item m="1" x="7377"/>
        <item m="1" x="6819"/>
        <item m="1" x="4287"/>
        <item m="1" x="7774"/>
        <item m="1" x="6721"/>
        <item m="1" x="7564"/>
        <item m="1" x="5963"/>
        <item m="1" x="6365"/>
        <item m="1" x="6366"/>
        <item m="1" x="6264"/>
        <item m="1" x="6367"/>
        <item m="1" x="6368"/>
        <item m="1" x="6988"/>
        <item m="1" x="6989"/>
        <item m="1" x="6369"/>
        <item m="1" x="7985"/>
        <item m="1" x="7106"/>
        <item m="1" x="6996"/>
        <item m="1" x="5628"/>
        <item m="1" x="5714"/>
        <item m="1" x="6019"/>
        <item m="1" x="6517"/>
        <item m="1" x="7729"/>
        <item m="1" x="5011"/>
        <item m="1" x="5013"/>
        <item m="1" x="7437"/>
        <item m="1" x="7874"/>
        <item m="1" x="6033"/>
        <item m="1" x="2794"/>
        <item m="1" x="7273"/>
        <item m="1" x="7627"/>
        <item m="1" x="7130"/>
        <item m="1" x="5265"/>
        <item m="1" x="2302"/>
        <item m="1" x="1523"/>
        <item m="1" x="7446"/>
        <item m="1" x="7638"/>
        <item m="1" x="7639"/>
        <item m="1" x="7282"/>
        <item m="1" x="7283"/>
        <item m="1" x="6138"/>
        <item m="1" x="7649"/>
        <item m="1" x="5413"/>
        <item m="1" x="5414"/>
        <item m="1" x="7373"/>
        <item m="1" x="7295"/>
        <item m="1" x="7550"/>
        <item x="752"/>
        <item m="1" x="7561"/>
        <item m="1" x="7562"/>
        <item m="1" x="7695"/>
        <item m="1" x="7399"/>
        <item m="1" x="4829"/>
        <item m="1" x="5993"/>
        <item m="1" x="6020"/>
        <item m="1" x="7813"/>
        <item m="1" x="7003"/>
        <item m="1" x="1524"/>
        <item m="1" x="7447"/>
        <item m="1" x="7650"/>
        <item m="1" x="6957"/>
        <item m="1" x="7212"/>
        <item m="1" x="7069"/>
        <item x="1097"/>
        <item m="1" x="6919"/>
        <item m="1" x="6021"/>
        <item m="1" x="4015"/>
        <item m="1" x="7611"/>
        <item m="1" x="7004"/>
        <item m="1" x="7131"/>
        <item m="1" x="7132"/>
        <item m="1" x="4229"/>
        <item m="1" x="5572"/>
        <item m="1" x="7448"/>
        <item m="1" x="6139"/>
        <item m="1" x="7506"/>
        <item m="1" x="4572"/>
        <item m="1" x="4726"/>
        <item m="1" x="7456"/>
        <item m="1" x="7291"/>
        <item m="1" x="5929"/>
        <item m="1" x="7925"/>
        <item m="1" x="7563"/>
        <item m="1" x="5772"/>
        <item m="1" x="4340"/>
        <item m="1" x="7784"/>
        <item x="1098"/>
        <item m="1" x="4890"/>
        <item m="1" x="4891"/>
        <item m="1" x="6013"/>
        <item m="1" x="6494"/>
        <item m="1" x="6022"/>
        <item m="1" x="5715"/>
        <item m="1" x="3826"/>
        <item m="1" x="4688"/>
        <item m="1" x="6853"/>
        <item m="1" x="7441"/>
        <item m="1" x="4242"/>
        <item m="1" x="7507"/>
        <item m="1" x="7289"/>
        <item m="1" x="7153"/>
        <item m="1" x="6229"/>
        <item m="1" x="7780"/>
        <item m="1" x="5338"/>
        <item m="1" x="7473"/>
        <item m="1" x="5961"/>
        <item m="1" x="5994"/>
        <item m="1" x="6509"/>
        <item x="112"/>
        <item m="1" x="6854"/>
        <item m="1" x="7884"/>
        <item m="1" x="7827"/>
        <item m="1" x="7508"/>
        <item m="1" x="7758"/>
        <item m="1" x="6942"/>
        <item m="1" x="6230"/>
        <item m="1" x="7169"/>
        <item m="1" x="6071"/>
        <item m="1" x="7331"/>
        <item m="1" x="7566"/>
        <item m="1" x="7796"/>
        <item m="1" x="2028"/>
        <item m="1" x="6514"/>
        <item m="1" x="5535"/>
        <item m="1" x="5716"/>
        <item m="1" x="5717"/>
        <item m="1" x="7730"/>
        <item m="1" x="7731"/>
        <item x="113"/>
        <item x="114"/>
        <item m="1" x="5012"/>
        <item m="1" x="6379"/>
        <item m="1" x="6535"/>
        <item m="1" x="6537"/>
        <item m="1" x="4689"/>
        <item m="1" x="4552"/>
        <item m="1" x="5557"/>
        <item m="1" x="6852"/>
        <item m="1" x="6556"/>
        <item m="1" x="6088"/>
        <item m="1" x="7615"/>
        <item m="1" x="7817"/>
        <item m="1" x="7739"/>
        <item m="1" x="7740"/>
        <item m="1" x="7133"/>
        <item m="1" x="7134"/>
        <item m="1" x="7005"/>
        <item m="1" x="7819"/>
        <item m="1" x="7885"/>
        <item m="1" x="7362"/>
        <item m="1" x="7744"/>
        <item m="1" x="7630"/>
        <item m="1" x="2747"/>
        <item m="1" x="4561"/>
        <item m="1" x="5571"/>
        <item m="1" x="7284"/>
        <item m="1" x="7369"/>
        <item m="1" x="7956"/>
        <item m="1" x="7957"/>
        <item m="1" x="7509"/>
        <item m="1" x="7449"/>
        <item m="1" x="6426"/>
        <item m="1" x="6427"/>
        <item m="1" x="7017"/>
        <item m="1" x="5292"/>
        <item m="1" x="4115"/>
        <item m="1" x="6943"/>
        <item m="1" x="6875"/>
        <item m="1" x="6876"/>
        <item m="1" x="5582"/>
        <item m="1" x="5660"/>
        <item m="1" x="4117"/>
        <item m="1" x="7765"/>
        <item m="1" x="7766"/>
        <item m="1" x="7035"/>
        <item m="1" x="7773"/>
        <item m="1" x="7914"/>
        <item m="1" x="7039"/>
        <item m="1" x="5947"/>
        <item m="1" x="3181"/>
        <item m="1" x="7967"/>
        <item m="1" x="5955"/>
        <item m="1" x="5339"/>
        <item m="1" x="7200"/>
        <item m="1" x="6724"/>
        <item m="1" x="5513"/>
        <item m="1" x="5967"/>
        <item m="1" x="4595"/>
        <item m="1" x="7701"/>
        <item m="1" x="7932"/>
        <item m="1" x="7064"/>
        <item x="1060"/>
        <item x="1061"/>
        <item x="1077"/>
        <item x="1157"/>
        <item x="1158"/>
        <item m="1" x="1578"/>
        <item x="1169"/>
        <item x="1175"/>
        <item x="1176"/>
        <item x="1182"/>
        <item m="1" x="7092"/>
        <item m="1" x="7239"/>
        <item x="1188"/>
        <item m="1" x="7240"/>
        <item m="1" x="5464"/>
        <item x="1226"/>
        <item m="1" x="4888"/>
        <item m="1" x="6761"/>
        <item m="1" x="6006"/>
        <item m="1" x="6007"/>
        <item m="1" x="6762"/>
        <item m="1" x="7098"/>
        <item m="1" x="3603"/>
        <item m="1" x="2779"/>
        <item m="1" x="7255"/>
        <item x="1255"/>
        <item m="1" x="3233"/>
        <item m="1" x="5525"/>
        <item m="1" x="6771"/>
        <item m="1" x="6772"/>
        <item m="1" x="5526"/>
        <item m="1" x="5789"/>
        <item m="1" x="5790"/>
        <item m="1" x="6773"/>
        <item m="1" x="5367"/>
        <item m="1" x="4076"/>
        <item m="1" x="4077"/>
        <item m="1" x="4078"/>
        <item m="1" x="6775"/>
        <item m="1" x="6306"/>
        <item m="1" x="6500"/>
        <item m="1" x="2733"/>
        <item m="1" x="6515"/>
        <item m="1" x="4690"/>
        <item m="1" x="6322"/>
        <item m="1" x="7617"/>
        <item m="1" x="7618"/>
        <item m="1" x="6930"/>
        <item m="1" x="2461"/>
        <item m="1" x="6416"/>
        <item m="1" x="6935"/>
        <item m="1" x="6872"/>
        <item m="1" x="7896"/>
        <item m="1" x="7450"/>
        <item m="1" x="6428"/>
        <item x="503"/>
        <item m="1" x="5581"/>
        <item m="1" x="7767"/>
        <item m="1" x="7540"/>
        <item m="1" x="5340"/>
        <item m="1" x="6725"/>
        <item x="18"/>
        <item m="1" x="6516"/>
        <item m="1" x="6189"/>
        <item m="1" x="5375"/>
        <item m="1" x="5478"/>
        <item m="1" x="4653"/>
        <item m="1" x="4654"/>
        <item m="1" x="7112"/>
        <item m="1" x="7807"/>
        <item m="1" x="1591"/>
        <item m="1" x="5821"/>
        <item m="1" x="3624"/>
        <item m="1" x="6268"/>
        <item m="1" x="6548"/>
        <item m="1" x="7436"/>
        <item m="1" x="6393"/>
        <item m="1" x="6212"/>
        <item m="1" x="6089"/>
        <item m="1" x="5864"/>
        <item m="1" x="7616"/>
        <item m="1" x="5561"/>
        <item m="1" x="6859"/>
        <item m="1" x="4435"/>
        <item m="1" x="4239"/>
        <item m="1" x="4238"/>
        <item m="1" x="6594"/>
        <item m="1" x="6595"/>
        <item m="1" x="6592"/>
        <item m="1" x="6593"/>
        <item m="1" x="6420"/>
        <item m="1" x="7897"/>
        <item m="1" x="6596"/>
        <item m="1" x="7451"/>
        <item m="1" x="7452"/>
        <item m="1" x="5300"/>
        <item m="1" x="5170"/>
        <item m="1" x="7666"/>
        <item m="1" x="7541"/>
        <item m="1" x="7542"/>
        <item m="1" x="7380"/>
        <item m="1" x="6663"/>
        <item m="1" x="6671"/>
        <item m="1" x="5188"/>
        <item m="1" x="1922"/>
        <item m="1" x="6829"/>
        <item m="1" x="7057"/>
        <item m="1" x="7781"/>
        <item m="1" x="4816"/>
        <item x="1081"/>
        <item m="1" x="4393"/>
        <item m="1" x="4404"/>
        <item m="1" x="6361"/>
        <item m="1" x="6362"/>
        <item m="1" x="6495"/>
        <item m="1" x="6496"/>
        <item m="1" x="5112"/>
        <item m="1" x="6778"/>
        <item m="1" x="6498"/>
        <item m="1" x="5548"/>
        <item m="1" x="2937"/>
        <item m="1" x="2934"/>
        <item m="1" x="6532"/>
        <item m="1" x="6538"/>
        <item m="1" x="7432"/>
        <item m="1" x="6269"/>
        <item m="1" x="2076"/>
        <item m="1" x="6087"/>
        <item m="1" x="7620"/>
        <item m="1" x="7624"/>
        <item m="1" x="7497"/>
        <item m="1" x="6860"/>
        <item m="1" x="3743"/>
        <item m="1" x="7754"/>
        <item m="1" x="7370"/>
        <item m="1" x="6874"/>
        <item m="1" x="7018"/>
        <item m="1" x="4448"/>
        <item m="1" x="6608"/>
        <item m="1" x="3143"/>
        <item m="1" x="4265"/>
        <item m="1" x="7958"/>
        <item m="1" x="7959"/>
        <item m="1" x="7517"/>
        <item m="1" x="7960"/>
        <item m="1" x="5169"/>
        <item m="1" x="7671"/>
        <item m="1" x="7672"/>
        <item m="1" x="7381"/>
        <item m="1" x="2522"/>
        <item m="1" x="5763"/>
        <item m="1" x="7962"/>
        <item m="1" x="7963"/>
        <item m="1" x="4463"/>
        <item m="1" x="7964"/>
        <item m="1" x="6698"/>
        <item m="1" x="7187"/>
        <item m="1" x="7968"/>
        <item m="1" x="7398"/>
        <item m="1" x="5337"/>
        <item m="1" x="6909"/>
        <item m="1" x="6830"/>
        <item m="1" x="5773"/>
        <item m="1" x="5095"/>
        <item m="1" x="3771"/>
        <item m="1" x="7697"/>
        <item m="1" x="7698"/>
        <item m="1" x="3201"/>
        <item m="1" x="7571"/>
        <item m="1" x="7338"/>
        <item m="1" x="2600"/>
        <item m="1" x="7075"/>
        <item m="1" x="7709"/>
        <item m="1" x="7710"/>
        <item m="1" x="7711"/>
        <item m="1" x="7712"/>
        <item m="1" x="7574"/>
        <item m="1" x="7716"/>
        <item m="1" x="7718"/>
        <item m="1" x="7722"/>
        <item m="1" x="7723"/>
        <item m="1" x="6490"/>
        <item m="1" x="4390"/>
        <item m="1" x="4391"/>
        <item m="1" x="4392"/>
        <item m="1" x="4394"/>
        <item m="1" x="4397"/>
        <item m="1" x="3242"/>
        <item m="1" x="4400"/>
        <item m="1" x="4402"/>
        <item m="1" x="4608"/>
        <item m="1" x="3244"/>
        <item m="1" x="3949"/>
        <item m="1" x="3950"/>
        <item m="1" x="4142"/>
        <item m="1" x="4410"/>
        <item m="1" x="4895"/>
        <item m="1" x="4896"/>
        <item m="1" x="4075"/>
        <item m="1" x="4008"/>
        <item m="1" x="4411"/>
        <item m="1" x="6363"/>
        <item m="1" x="6781"/>
        <item m="1" x="6190"/>
        <item m="1" x="6518"/>
        <item m="1" x="6520"/>
        <item m="1" x="5549"/>
        <item m="1" x="5719"/>
        <item m="1" x="5378"/>
        <item m="1" x="6533"/>
        <item m="1" x="7433"/>
        <item m="1" x="7117"/>
        <item m="1" x="5859"/>
        <item x="251"/>
        <item m="1" x="5865"/>
        <item m="1" x="5723"/>
        <item m="1" x="6567"/>
        <item m="1" x="7135"/>
        <item m="1" x="7895"/>
        <item m="1" x="3635"/>
        <item m="1" x="6421"/>
        <item m="1" x="6422"/>
        <item m="1" x="7641"/>
        <item m="1" x="7285"/>
        <item m="1" x="7015"/>
        <item m="1" x="5161"/>
        <item m="1" x="6809"/>
        <item m="1" x="7372"/>
        <item m="1" x="6228"/>
        <item m="1" x="5830"/>
        <item m="1" x="5059"/>
        <item m="1" x="7833"/>
        <item m="1" x="7382"/>
        <item m="1" x="7309"/>
        <item m="1" x="6450"/>
        <item m="1" x="5077"/>
        <item m="1" x="7548"/>
        <item m="1" x="7836"/>
        <item m="1" x="7837"/>
        <item m="1" x="7838"/>
        <item m="1" x="7839"/>
        <item m="1" x="7840"/>
        <item m="1" x="7678"/>
        <item m="1" x="7679"/>
        <item m="1" x="7040"/>
        <item m="1" x="7389"/>
        <item m="1" x="7468"/>
        <item m="1" x="6827"/>
        <item m="1" x="4590"/>
        <item m="1" x="6722"/>
        <item m="1" x="5514"/>
        <item m="1" x="7401"/>
        <item x="908"/>
        <item m="1" x="7207"/>
        <item m="1" x="7404"/>
        <item m="1" x="7570"/>
        <item x="994"/>
        <item m="1" x="7707"/>
        <item m="1" x="7573"/>
        <item m="1" x="7708"/>
        <item x="1078"/>
        <item m="1" x="4817"/>
        <item m="1" x="7851"/>
        <item m="1" x="7090"/>
        <item m="1" x="7719"/>
        <item m="1" x="7091"/>
        <item m="1" x="4137"/>
        <item m="1" x="7588"/>
        <item m="1" x="7094"/>
        <item m="1" x="7247"/>
        <item m="1" x="7420"/>
        <item m="1" x="5223"/>
        <item x="1227"/>
        <item m="1" x="7423"/>
        <item m="1" x="7343"/>
        <item m="1" x="3232"/>
        <item m="1" x="3604"/>
        <item m="1" x="3605"/>
        <item m="1" x="3606"/>
        <item m="1" x="3607"/>
        <item x="1252"/>
        <item x="1256"/>
        <item x="1273"/>
        <item x="1274"/>
        <item m="1" x="4079"/>
        <item m="1" x="5538"/>
        <item m="1" x="5629"/>
        <item m="1" x="4658"/>
        <item m="1" x="7000"/>
        <item m="1" x="5857"/>
        <item m="1" x="7872"/>
        <item x="223"/>
        <item m="1" x="6394"/>
        <item m="1" x="5558"/>
        <item m="1" x="7621"/>
        <item m="1" x="6404"/>
        <item m="1" x="7622"/>
        <item m="1" x="5726"/>
        <item m="1" x="7628"/>
        <item m="1" x="7629"/>
        <item m="1" x="7631"/>
        <item m="1" x="6332"/>
        <item m="1" x="6225"/>
        <item m="1" x="4716"/>
        <item m="1" x="5490"/>
        <item m="1" x="5162"/>
        <item m="1" x="6810"/>
        <item m="1" x="6600"/>
        <item m="1" x="5293"/>
        <item m="1" x="5294"/>
        <item x="554"/>
        <item m="1" x="5497"/>
        <item m="1" x="7655"/>
        <item m="1" x="7656"/>
        <item m="1" x="7657"/>
        <item m="1" x="3145"/>
        <item m="1" x="7899"/>
        <item m="1" x="7518"/>
        <item m="1" x="7662"/>
        <item m="1" x="7539"/>
        <item m="1" x="7902"/>
        <item m="1" x="7668"/>
        <item m="1" x="7669"/>
        <item m="1" x="7834"/>
        <item m="1" x="7670"/>
        <item m="1" x="7310"/>
        <item m="1" x="7166"/>
        <item m="1" x="7383"/>
        <item m="1" x="7543"/>
        <item m="1" x="4120"/>
        <item m="1" x="4757"/>
        <item m="1" x="5902"/>
        <item m="1" x="7544"/>
        <item m="1" x="7676"/>
        <item m="1" x="7841"/>
        <item m="1" x="7842"/>
        <item m="1" x="7913"/>
        <item m="1" x="6699"/>
        <item m="1" x="7918"/>
        <item m="1" x="4326"/>
        <item m="1" x="3185"/>
        <item m="1" x="6712"/>
        <item m="1" x="7392"/>
        <item m="1" x="7393"/>
        <item m="1" x="7556"/>
        <item m="1" x="7924"/>
        <item x="834"/>
        <item m="1" x="7197"/>
        <item m="1" x="6828"/>
        <item m="1" x="7330"/>
        <item x="897"/>
        <item x="898"/>
        <item m="1" x="3707"/>
        <item m="1" x="7972"/>
        <item m="1" x="7209"/>
        <item m="1" x="7702"/>
        <item m="1" x="6732"/>
        <item m="1" x="7210"/>
        <item m="1" x="7407"/>
        <item m="1" x="7408"/>
        <item m="1" x="6486"/>
        <item m="1" x="6743"/>
        <item m="1" x="7409"/>
        <item m="1" x="7215"/>
        <item m="1" x="7410"/>
        <item m="1" x="7411"/>
        <item m="1" x="7713"/>
        <item m="1" x="7852"/>
        <item x="1099"/>
        <item m="1" x="7219"/>
        <item m="1" x="7237"/>
        <item m="1" x="7983"/>
        <item m="1" x="7984"/>
        <item m="1" x="7418"/>
        <item m="1" x="4384"/>
        <item m="1" x="7244"/>
        <item m="1" x="7419"/>
        <item m="1" x="7589"/>
        <item m="1" x="6492"/>
        <item m="1" x="6493"/>
        <item m="1" x="3084"/>
        <item m="1" x="4399"/>
        <item x="1348"/>
        <item m="1" x="4401"/>
        <item m="1" x="4403"/>
        <item m="1" x="4140"/>
        <item m="1" x="3951"/>
        <item m="1" x="3952"/>
        <item x="1378"/>
        <item m="1" x="5368"/>
        <item m="1" x="5465"/>
        <item x="1386"/>
        <item m="1" x="7987"/>
        <item m="1" x="7988"/>
        <item m="1" x="7989"/>
        <item x="97"/>
        <item m="1" x="5539"/>
        <item m="1" x="1734"/>
        <item m="1" x="5132"/>
        <item m="1" x="7434"/>
        <item m="1" x="7809"/>
        <item m="1" x="7811"/>
        <item m="1" x="7869"/>
        <item m="1" x="7870"/>
        <item m="1" x="7951"/>
        <item m="1" x="6395"/>
        <item m="1" x="6396"/>
        <item m="1" x="7876"/>
        <item m="1" x="5384"/>
        <item m="1" x="7818"/>
        <item m="1" x="7742"/>
        <item m="1" x="6798"/>
        <item m="1" x="7136"/>
        <item m="1" x="7892"/>
        <item m="1" x="6423"/>
        <item m="1" x="6330"/>
        <item m="1" x="5491"/>
        <item m="1" x="5047"/>
        <item m="1" x="6601"/>
        <item m="1" x="6602"/>
        <item m="1" x="5050"/>
        <item m="1" x="7831"/>
        <item m="1" x="3494"/>
        <item m="1" x="7663"/>
        <item m="1" x="7664"/>
        <item m="1" x="6954"/>
        <item m="1" x="7030"/>
        <item m="1" x="7384"/>
        <item m="1" x="7835"/>
        <item m="1" x="7768"/>
        <item m="1" x="7549"/>
        <item m="1" x="6700"/>
        <item x="740"/>
        <item m="1" x="7919"/>
        <item m="1" x="6064"/>
        <item m="1" x="3180"/>
        <item m="1" x="5948"/>
        <item m="1" x="7391"/>
        <item m="1" x="7969"/>
        <item m="1" x="7199"/>
        <item x="899"/>
        <item m="1" x="7405"/>
        <item m="1" x="4797"/>
        <item m="1" x="7703"/>
        <item m="1" x="7572"/>
        <item m="1" x="7339"/>
        <item m="1" x="7211"/>
        <item m="1" x="2589"/>
        <item m="1" x="6735"/>
        <item m="1" x="7933"/>
        <item m="1" x="6487"/>
        <item m="1" x="7216"/>
        <item m="1" x="6488"/>
        <item m="1" x="4818"/>
        <item x="1100"/>
        <item m="1" x="7577"/>
        <item m="1" x="7717"/>
        <item m="1" x="7854"/>
        <item m="1" x="7578"/>
        <item m="1" x="7797"/>
        <item m="1" x="4886"/>
        <item m="1" x="4887"/>
        <item m="1" x="4603"/>
        <item m="1" x="1579"/>
        <item x="1170"/>
        <item x="1172"/>
        <item m="1" x="4383"/>
        <item x="1183"/>
        <item m="1" x="7238"/>
        <item m="1" x="7241"/>
        <item m="1" x="7245"/>
        <item m="1" x="6491"/>
        <item m="1" x="7248"/>
        <item m="1" x="7424"/>
        <item m="1" x="3608"/>
        <item x="1257"/>
        <item x="1258"/>
        <item x="1259"/>
        <item m="1" x="3234"/>
        <item x="1275"/>
        <item x="1379"/>
        <item x="1380"/>
        <item m="1" x="4080"/>
        <item m="1" x="4081"/>
        <item m="1" x="7855"/>
        <item m="1" x="7856"/>
        <item m="1" x="7949"/>
        <item m="1" x="2785"/>
        <item m="1" x="2786"/>
        <item m="1" x="6016"/>
        <item m="1" x="6191"/>
        <item m="1" x="6521"/>
        <item m="1" x="4171"/>
        <item m="1" x="1586"/>
        <item m="1" x="1498"/>
        <item m="1" x="5133"/>
        <item m="1" x="6534"/>
        <item m="1" x="5631"/>
        <item m="1" x="7431"/>
        <item m="1" x="5632"/>
        <item m="1" x="5551"/>
        <item m="1" x="7866"/>
        <item m="1" x="7435"/>
        <item m="1" x="7868"/>
        <item m="1" x="7871"/>
        <item m="1" x="7873"/>
        <item m="1" x="6554"/>
        <item m="1" x="7877"/>
        <item m="1" x="7734"/>
        <item m="1" x="5385"/>
        <item m="1" x="5386"/>
        <item m="1" x="7952"/>
        <item m="1" x="7880"/>
        <item m="1" x="7815"/>
        <item m="1" x="7883"/>
        <item m="1" x="7619"/>
        <item m="1" x="7816"/>
        <item m="1" x="6569"/>
        <item m="1" x="7743"/>
        <item m="1" x="3858"/>
        <item m="1" x="7888"/>
        <item m="1" x="7820"/>
        <item m="1" x="7954"/>
        <item m="1" x="7893"/>
        <item m="1" x="7894"/>
        <item m="1" x="7955"/>
        <item m="1" x="6223"/>
        <item m="1" x="6277"/>
        <item m="1" x="6044"/>
        <item m="1" x="6331"/>
        <item m="1" x="6334"/>
        <item m="1" x="4717"/>
        <item m="1" x="4565"/>
        <item m="1" x="7014"/>
        <item m="1" x="6603"/>
        <item m="1" x="6604"/>
        <item m="1" x="6430"/>
        <item m="1" x="6431"/>
        <item m="1" x="5051"/>
        <item m="1" x="2320"/>
        <item m="1" x="5295"/>
        <item m="1" x="3642"/>
        <item m="1" x="7830"/>
        <item m="1" x="7898"/>
        <item m="1" x="7156"/>
        <item m="1" x="7026"/>
        <item m="1" x="7529"/>
        <item m="1" x="7530"/>
        <item m="1" x="7531"/>
        <item m="1" x="7538"/>
        <item m="1" x="7667"/>
        <item m="1" x="7832"/>
        <item m="1" x="7763"/>
        <item m="1" x="6955"/>
        <item m="1" x="6652"/>
        <item m="1" x="6653"/>
        <item m="1" x="6659"/>
        <item m="1" x="7905"/>
        <item m="1" x="7908"/>
        <item m="1" x="7909"/>
        <item m="1" x="7910"/>
        <item m="1" x="7464"/>
        <item m="1" x="7465"/>
        <item m="1" x="7037"/>
        <item m="1" x="7170"/>
        <item m="1" x="6894"/>
        <item m="1" x="6895"/>
        <item m="1" x="7677"/>
        <item m="1" x="7843"/>
        <item m="1" x="7844"/>
        <item m="1" x="7845"/>
        <item m="1" x="6966"/>
        <item m="1" x="7315"/>
        <item m="1" x="7316"/>
        <item m="1" x="7172"/>
        <item m="1" x="7680"/>
        <item m="1" x="7551"/>
        <item m="1" x="7387"/>
        <item m="1" x="7681"/>
        <item m="1" x="7050"/>
        <item m="1" x="7970"/>
        <item m="1" x="7920"/>
        <item m="1" x="7921"/>
        <item m="1" x="7922"/>
        <item m="1" x="6720"/>
        <item m="1" x="6476"/>
        <item m="1" x="4784"/>
        <item m="1" x="4785"/>
        <item x="902"/>
        <item x="903"/>
        <item m="1" x="4344"/>
        <item m="1" x="4798"/>
        <item m="1" x="2830"/>
        <item m="1" x="7973"/>
        <item m="1" x="7786"/>
        <item m="1" x="7568"/>
        <item m="1" x="6974"/>
        <item m="1" x="6736"/>
        <item m="1" x="5975"/>
        <item m="1" x="7934"/>
        <item m="1" x="7935"/>
        <item m="1" x="7936"/>
        <item m="1" x="7939"/>
        <item m="1" x="7940"/>
        <item m="1" x="7943"/>
        <item m="1" x="4819"/>
        <item m="1" x="4820"/>
        <item m="1" x="7581"/>
        <item m="1" x="4881"/>
        <item m="1" x="7089"/>
        <item m="1" x="7804"/>
        <item m="1" x="7857"/>
        <item m="1" x="7858"/>
        <item m="1" x="6192"/>
        <item m="1" x="6017"/>
        <item m="1" x="5376"/>
        <item m="1" x="5234"/>
        <item m="1" x="7354"/>
        <item m="1" x="5552"/>
        <item m="1" x="7867"/>
        <item m="1" x="7810"/>
        <item m="1" x="7812"/>
        <item m="1" x="7610"/>
        <item m="1" x="4685"/>
        <item m="1" x="4686"/>
        <item m="1" x="6792"/>
        <item m="1" x="6551"/>
        <item m="1" x="7814"/>
        <item m="1" x="7878"/>
        <item m="1" x="7491"/>
        <item m="1" x="7438"/>
        <item m="1" x="7271"/>
        <item m="1" x="7439"/>
        <item m="1" x="7359"/>
        <item m="1" x="5141"/>
        <item m="1" x="7881"/>
        <item m="1" x="7882"/>
        <item m="1" x="7361"/>
        <item m="1" x="7821"/>
        <item m="1" x="7745"/>
        <item m="1" x="7889"/>
        <item m="1" x="7890"/>
        <item m="1" x="7891"/>
        <item m="1" x="6224"/>
        <item m="1" x="6136"/>
        <item m="1" x="6279"/>
        <item m="1" x="4722"/>
        <item m="1" x="6432"/>
        <item m="1" x="6433"/>
        <item x="499"/>
        <item m="1" x="7653"/>
        <item m="1" x="7658"/>
        <item m="1" x="6623"/>
        <item m="1" x="7532"/>
        <item m="1" x="7533"/>
        <item m="1" x="7299"/>
        <item m="1" x="7300"/>
        <item m="1" x="5668"/>
        <item m="1" x="7546"/>
        <item m="1" x="7906"/>
        <item m="1" x="7675"/>
        <item m="1" x="7911"/>
        <item m="1" x="7912"/>
        <item m="1" x="7552"/>
        <item m="1" x="7390"/>
        <item m="1" x="7189"/>
        <item m="1" x="7923"/>
        <item m="1" x="7846"/>
        <item m="1" x="7847"/>
        <item m="1" x="7054"/>
        <item m="1" x="6069"/>
        <item m="1" x="6477"/>
        <item m="1" x="6723"/>
        <item m="1" x="7058"/>
        <item m="1" x="4337"/>
        <item x="904"/>
        <item m="1" x="4346"/>
        <item m="1" x="4347"/>
        <item m="1" x="7930"/>
        <item m="1" x="7931"/>
        <item m="1" x="7569"/>
        <item m="1" x="7937"/>
        <item m="1" x="7938"/>
        <item m="1" x="7941"/>
        <item m="1" x="7942"/>
        <item m="1" x="7944"/>
        <item m="1" x="7945"/>
        <item m="1" x="7798"/>
        <item m="1" x="7799"/>
        <item m="1" x="6014"/>
        <item m="1" x="7479"/>
        <item m="1" x="7481"/>
        <item m="1" x="7805"/>
        <item m="1" x="7601"/>
        <item m="1" x="5235"/>
        <item m="1" x="1499"/>
        <item m="1" x="5553"/>
        <item m="1" x="7808"/>
        <item m="1" x="6549"/>
        <item m="1" x="6320"/>
        <item x="252"/>
        <item m="1" x="5142"/>
        <item m="1" x="7736"/>
        <item m="1" x="7737"/>
        <item m="1" x="6565"/>
        <item m="1" x="4433"/>
        <item m="1" x="6566"/>
        <item m="1" x="7623"/>
        <item m="1" x="7276"/>
        <item m="1" x="6858"/>
        <item m="1" x="5390"/>
        <item m="1" x="6572"/>
        <item m="1" x="7822"/>
        <item m="1" x="7823"/>
        <item m="1" x="7824"/>
        <item m="1" x="7825"/>
        <item m="1" x="6137"/>
        <item m="1" x="6042"/>
        <item m="1" x="6045"/>
        <item m="1" x="6226"/>
        <item m="1" x="6939"/>
        <item m="1" x="1897"/>
        <item m="1" x="7511"/>
        <item m="1" x="4723"/>
        <item m="1" x="2998"/>
        <item m="1" x="6434"/>
        <item m="1" x="6049"/>
        <item m="1" x="6435"/>
        <item m="1" x="6609"/>
        <item m="1" x="6610"/>
        <item m="1" x="6611"/>
        <item m="1" x="7022"/>
        <item m="1" x="7654"/>
        <item m="1" x="3144"/>
        <item m="1" x="6613"/>
        <item m="1" x="5167"/>
        <item m="1" x="5168"/>
        <item m="1" x="6614"/>
        <item m="1" x="7023"/>
        <item m="1" x="6441"/>
        <item m="1" x="6615"/>
        <item m="1" x="7659"/>
        <item m="1" x="7660"/>
        <item m="1" x="7516"/>
        <item m="1" x="7292"/>
        <item m="1" x="7459"/>
        <item m="1" x="7375"/>
        <item m="1" x="7155"/>
        <item m="1" x="7025"/>
        <item m="1" x="6622"/>
        <item m="1" x="7534"/>
        <item m="1" x="7535"/>
        <item m="1" x="6655"/>
        <item m="1" x="7031"/>
        <item m="1" x="6656"/>
        <item m="1" x="6150"/>
        <item m="1" x="6658"/>
        <item m="1" x="3157"/>
        <item m="1" x="7769"/>
        <item m="1" x="7772"/>
        <item m="1" x="6682"/>
        <item m="1" x="6683"/>
        <item m="1" x="3168"/>
        <item m="1" x="4458"/>
        <item m="1" x="7036"/>
        <item m="1" x="3170"/>
        <item m="1" x="6694"/>
        <item m="1" x="6695"/>
        <item m="1" x="6696"/>
        <item m="1" x="6704"/>
        <item m="1" x="7320"/>
        <item m="1" x="7553"/>
        <item m="1" x="7775"/>
        <item m="1" x="2764"/>
        <item m="1" x="3532"/>
        <item m="1" x="6468"/>
        <item m="1" x="7049"/>
        <item m="1" x="7188"/>
        <item m="1" x="7051"/>
        <item m="1" x="4124"/>
        <item m="1" x="6711"/>
        <item m="1" x="6713"/>
        <item m="1" x="7052"/>
        <item m="1" x="7778"/>
        <item m="1" x="4589"/>
        <item x="836"/>
        <item m="1" x="3188"/>
        <item m="1" x="6475"/>
        <item m="1" x="6719"/>
        <item m="1" x="6296"/>
        <item m="1" x="6478"/>
        <item m="1" x="6479"/>
        <item m="1" x="6973"/>
        <item m="1" x="6729"/>
        <item m="1" x="7336"/>
        <item m="1" x="3195"/>
        <item m="1" x="3196"/>
        <item m="1" x="4473"/>
        <item m="1" x="6733"/>
        <item m="1" x="3199"/>
        <item m="1" x="6734"/>
        <item m="1" x="7065"/>
        <item m="1" x="3204"/>
        <item m="1" x="7066"/>
        <item m="1" x="7067"/>
        <item m="1" x="4806"/>
        <item m="1" x="7068"/>
        <item m="1" x="7848"/>
        <item m="1" x="7849"/>
        <item m="1" x="7070"/>
        <item m="1" x="5985"/>
        <item m="1" x="6742"/>
        <item m="1" x="7071"/>
        <item m="1" x="7072"/>
        <item m="1" x="6744"/>
        <item m="1" x="6745"/>
        <item m="1" x="7073"/>
        <item m="1" x="7074"/>
        <item m="1" x="6746"/>
        <item m="1" x="6747"/>
        <item m="1" x="4813"/>
        <item m="1" x="7076"/>
        <item m="1" x="4814"/>
        <item m="1" x="7792"/>
        <item m="1" x="4822"/>
        <item m="1" x="4823"/>
        <item m="1" x="7218"/>
        <item m="1" x="6750"/>
        <item m="1" x="5520"/>
        <item m="1" x="5521"/>
        <item m="1" x="6751"/>
        <item m="1" x="7079"/>
        <item m="1" x="6752"/>
        <item m="1" x="7582"/>
        <item m="1" x="7583"/>
        <item m="1" x="7584"/>
        <item m="1" x="7478"/>
        <item m="1" x="6840"/>
        <item m="1" x="6755"/>
        <item m="1" x="6756"/>
        <item m="1" x="4885"/>
        <item m="1" x="6757"/>
        <item m="1" x="7720"/>
        <item m="1" x="6759"/>
        <item m="1" x="7246"/>
        <item m="1" x="7093"/>
        <item m="1" x="7250"/>
        <item m="1" x="6765"/>
        <item m="1" x="6766"/>
        <item m="1" x="6767"/>
        <item m="1" x="2642"/>
        <item m="1" x="4139"/>
        <item m="1" x="3610"/>
        <item m="1" x="3953"/>
        <item m="1" x="6304"/>
        <item m="1" x="6305"/>
        <item m="1" x="6497"/>
        <item m="1" x="4897"/>
        <item m="1" x="6779"/>
        <item m="1" x="6499"/>
        <item m="1" x="6780"/>
        <item m="1" x="4621"/>
        <item m="1" x="7595"/>
        <item m="1" x="7596"/>
        <item m="1" x="7597"/>
        <item m="1" x="7599"/>
        <item m="1" x="5843"/>
        <item m="1" x="5540"/>
        <item m="1" x="4652"/>
        <item x="126"/>
        <item m="1" x="5254"/>
        <item m="1" x="7732"/>
        <item m="1" x="7733"/>
        <item m="1" x="6550"/>
        <item m="1" x="6401"/>
        <item m="1" x="5032"/>
        <item m="1" x="5143"/>
        <item m="1" x="7738"/>
        <item m="1" x="7129"/>
        <item m="1" x="5391"/>
        <item m="1" x="3464"/>
        <item m="1" x="7746"/>
        <item m="1" x="7747"/>
        <item m="1" x="7748"/>
        <item m="1" x="7749"/>
        <item m="1" x="7750"/>
        <item m="1" x="7751"/>
        <item m="1" x="7634"/>
        <item m="1" x="7635"/>
        <item m="1" x="5882"/>
        <item m="1" x="6043"/>
        <item m="1" x="4447"/>
        <item m="1" x="4715"/>
        <item m="1" x="1898"/>
        <item m="1" x="4724"/>
        <item m="1" x="2894"/>
        <item m="1" x="6141"/>
        <item m="1" x="7454"/>
        <item m="1" x="5742"/>
        <item m="1" x="7024"/>
        <item m="1" x="6879"/>
        <item m="1" x="7761"/>
        <item m="1" x="5058"/>
        <item x="577"/>
        <item m="1" x="7665"/>
        <item m="1" x="7522"/>
        <item m="1" x="7536"/>
        <item m="1" x="7674"/>
        <item m="1" x="7171"/>
        <item m="1" x="6896"/>
        <item m="1" x="6897"/>
        <item m="1" x="6898"/>
        <item m="1" x="6899"/>
        <item m="1" x="7776"/>
        <item m="1" x="7685"/>
        <item m="1" x="5336"/>
        <item m="1" x="6070"/>
        <item m="1" x="7056"/>
        <item m="1" x="6248"/>
        <item m="1" x="7700"/>
        <item m="1" x="7337"/>
        <item m="1" x="7785"/>
        <item m="1" x="7788"/>
        <item m="1" x="7789"/>
        <item m="1" x="7790"/>
        <item m="1" x="7791"/>
        <item m="1" x="7793"/>
        <item m="1" x="4505"/>
        <item m="1" x="4480"/>
        <item m="1" x="7340"/>
        <item m="1" x="7579"/>
        <item m="1" x="7413"/>
        <item m="1" x="7580"/>
        <item m="1" x="7415"/>
        <item m="1" x="7416"/>
        <item m="1" x="6841"/>
        <item m="1" x="7721"/>
        <item m="1" x="7800"/>
        <item m="1" x="4622"/>
        <item m="1" x="7480"/>
        <item m="1" x="7598"/>
        <item m="1" x="7347"/>
        <item m="1" x="7600"/>
        <item m="1" x="7483"/>
        <item m="1" x="5712"/>
        <item x="127"/>
        <item m="1" x="5138"/>
        <item m="1" x="7609"/>
        <item m="1" x="6398"/>
        <item m="1" x="7122"/>
        <item m="1" x="7123"/>
        <item m="1" x="7002"/>
        <item m="1" x="6794"/>
        <item m="1" x="6925"/>
        <item m="1" x="5033"/>
        <item m="1" x="7274"/>
        <item m="1" x="7613"/>
        <item m="1" x="7614"/>
        <item m="1" x="6929"/>
        <item m="1" x="5392"/>
        <item m="1" x="7632"/>
        <item m="1" x="7498"/>
        <item m="1" x="7633"/>
        <item m="1" x="7365"/>
        <item m="1" x="5651"/>
        <item m="1" x="5652"/>
        <item m="1" x="6094"/>
        <item m="1" x="6095"/>
        <item m="1" x="5578"/>
        <item m="1" x="1899"/>
        <item m="1" x="5286"/>
        <item m="1" x="7455"/>
        <item m="1" x="7651"/>
        <item m="1" x="6436"/>
        <item m="1" x="7523"/>
        <item m="1" x="7524"/>
        <item m="1" x="7525"/>
        <item m="1" x="7301"/>
        <item m="1" x="7304"/>
        <item m="1" x="6654"/>
        <item m="1" x="7673"/>
        <item m="1" x="7032"/>
        <item m="1" x="6677"/>
        <item m="1" x="6967"/>
        <item m="1" x="7321"/>
        <item m="1" x="7322"/>
        <item m="1" x="7466"/>
        <item m="1" x="7180"/>
        <item m="1" x="7323"/>
        <item m="1" x="7682"/>
        <item m="1" x="7683"/>
        <item m="1" x="7684"/>
        <item m="1" x="7559"/>
        <item m="1" x="7686"/>
        <item m="1" x="7687"/>
        <item m="1" x="7688"/>
        <item m="1" x="6106"/>
        <item m="1" x="7055"/>
        <item m="1" x="6249"/>
        <item m="1" x="7565"/>
        <item m="1" x="6251"/>
        <item m="1" x="7696"/>
        <item m="1" x="7699"/>
        <item m="1" x="7567"/>
        <item x="1082"/>
        <item m="1" x="7477"/>
        <item m="1" x="7414"/>
        <item m="1" x="7417"/>
        <item m="1" x="7428"/>
        <item m="1" x="7344"/>
        <item m="1" x="7345"/>
        <item m="1" x="7259"/>
        <item m="1" x="7482"/>
        <item m="1" x="7484"/>
        <item m="1" x="5713"/>
        <item m="1" x="5626"/>
        <item m="1" x="7108"/>
        <item m="1" x="6522"/>
        <item x="120"/>
        <item x="121"/>
        <item m="1" x="6311"/>
        <item m="1" x="5014"/>
        <item m="1" x="7355"/>
        <item m="1" x="5027"/>
        <item m="1" x="7490"/>
        <item m="1" x="6399"/>
        <item m="1" x="6400"/>
        <item m="1" x="4692"/>
        <item m="1" x="4691"/>
        <item m="1" x="6557"/>
        <item m="1" x="7496"/>
        <item m="1" x="7440"/>
        <item m="1" x="6857"/>
        <item m="1" x="6129"/>
        <item m="1" x="5635"/>
        <item m="1" x="5562"/>
        <item m="1" x="6131"/>
        <item m="1" x="7499"/>
        <item m="1" x="7500"/>
        <item m="1" x="7501"/>
        <item m="1" x="7502"/>
        <item m="1" x="5653"/>
        <item m="1" x="5881"/>
        <item m="1" x="5805"/>
        <item m="1" x="5574"/>
        <item m="1" x="6046"/>
        <item m="1" x="6047"/>
        <item m="1" x="5280"/>
        <item m="1" x="6937"/>
        <item m="1" x="6598"/>
        <item m="1" x="5415"/>
        <item m="1" x="5287"/>
        <item m="1" x="6051"/>
        <item m="1" x="7374"/>
        <item m="1" x="6052"/>
        <item m="1" x="5291"/>
        <item m="1" x="6053"/>
        <item m="1" x="5743"/>
        <item m="1" x="7458"/>
        <item m="1" x="7526"/>
        <item m="1" x="7527"/>
        <item m="1" x="7528"/>
        <item m="1" x="7537"/>
        <item m="1" x="7302"/>
        <item m="1" x="7303"/>
        <item m="1" x="7460"/>
        <item m="1" x="7461"/>
        <item m="1" x="6650"/>
        <item m="1" x="6449"/>
        <item m="1" x="6651"/>
        <item m="1" x="7385"/>
        <item m="1" x="7545"/>
        <item m="1" x="7033"/>
        <item m="1" x="7547"/>
        <item m="1" x="6674"/>
        <item m="1" x="4586"/>
        <item m="1" x="4285"/>
        <item m="1" x="4286"/>
        <item m="1" x="6900"/>
        <item m="1" x="6901"/>
        <item m="1" x="6902"/>
        <item m="1" x="7038"/>
        <item m="1" x="7178"/>
        <item m="1" x="7388"/>
        <item m="1" x="7179"/>
        <item m="1" x="7324"/>
        <item m="1" x="7325"/>
        <item m="1" x="7326"/>
        <item m="1" x="7181"/>
        <item m="1" x="7182"/>
        <item m="1" x="7554"/>
        <item m="1" x="7048"/>
        <item m="1" x="5767"/>
        <item m="1" x="6065"/>
        <item m="1" x="6291"/>
        <item m="1" x="5597"/>
        <item m="1" x="7557"/>
        <item m="1" x="7558"/>
        <item m="1" x="6714"/>
        <item m="1" x="7560"/>
        <item m="1" x="5696"/>
        <item m="1" x="5697"/>
        <item m="1" x="6073"/>
        <item m="1" x="6074"/>
        <item m="1" x="6831"/>
        <item m="1" x="5964"/>
        <item m="1" x="7402"/>
        <item m="1" x="7474"/>
        <item m="1" x="5776"/>
        <item x="962"/>
        <item m="1" x="7412"/>
        <item m="1" x="7342"/>
        <item m="1" x="7234"/>
        <item m="1" x="7235"/>
        <item m="1" x="7236"/>
        <item m="1" x="6364"/>
        <item m="1" x="7346"/>
        <item m="1" x="7261"/>
        <item m="1" x="7264"/>
        <item m="1" x="5627"/>
        <item m="1" x="5541"/>
        <item m="1" x="5139"/>
        <item m="1" x="7358"/>
        <item m="1" x="6201"/>
        <item m="1" x="6319"/>
        <item m="1" x="4693"/>
        <item m="1" x="7125"/>
        <item m="1" x="7360"/>
        <item m="1" x="5263"/>
        <item m="1" x="7442"/>
        <item m="1" x="7278"/>
        <item m="1" x="7443"/>
        <item m="1" x="7444"/>
        <item m="1" x="6586"/>
        <item m="1" x="7445"/>
        <item m="1" x="3127"/>
        <item m="1" x="5410"/>
        <item m="1" x="5277"/>
        <item m="1" x="5492"/>
        <item m="1" x="5281"/>
        <item m="1" x="6599"/>
        <item m="1" x="5416"/>
        <item m="1" x="6941"/>
        <item m="1" x="7287"/>
        <item m="1" x="5741"/>
        <item m="1" x="5052"/>
        <item m="1" x="7378"/>
        <item m="1" x="7296"/>
        <item m="1" x="7305"/>
        <item m="1" x="7306"/>
        <item m="1" x="7307"/>
        <item m="1" x="7160"/>
        <item m="1" x="7163"/>
        <item m="1" x="7164"/>
        <item m="1" x="5757"/>
        <item m="1" x="3890"/>
        <item m="1" x="7311"/>
        <item m="1" x="7312"/>
        <item m="1" x="7463"/>
        <item m="1" x="7317"/>
        <item m="1" x="6463"/>
        <item m="1" x="4311"/>
        <item m="1" x="7184"/>
        <item m="1" x="7186"/>
        <item m="1" x="7467"/>
        <item m="1" x="6292"/>
        <item m="1" x="7469"/>
        <item m="1" x="7470"/>
        <item m="1" x="7471"/>
        <item m="1" x="5954"/>
        <item m="1" x="5774"/>
        <item m="1" x="7334"/>
        <item m="1" x="4955"/>
        <item m="1" x="5702"/>
        <item m="1" x="7476"/>
        <item m="1" x="7230"/>
        <item m="1" x="7231"/>
        <item m="1" x="7232"/>
        <item m="1" x="7341"/>
        <item m="1" x="7256"/>
        <item m="1" x="7102"/>
        <item m="1" x="7262"/>
        <item m="1" x="7348"/>
        <item m="1" x="5531"/>
        <item m="1" x="5542"/>
        <item x="122"/>
        <item m="1" x="5845"/>
        <item m="1" x="7356"/>
        <item m="1" x="7113"/>
        <item m="1" x="5136"/>
        <item m="1" x="7357"/>
        <item m="1" x="7270"/>
        <item m="1" x="1742"/>
        <item m="1" x="6206"/>
        <item m="1" x="4553"/>
        <item m="1" x="6928"/>
        <item m="1" x="7126"/>
        <item m="1" x="7275"/>
        <item m="1" x="5264"/>
        <item m="1" x="6272"/>
        <item m="1" x="7364"/>
        <item m="1" x="7277"/>
        <item m="1" x="7366"/>
        <item m="1" x="7367"/>
        <item m="1" x="7368"/>
        <item m="1" x="7145"/>
        <item m="1" x="2981"/>
        <item m="1" x="5275"/>
        <item m="1" x="5158"/>
        <item m="1" x="1532"/>
        <item m="1" x="4253"/>
        <item m="1" x="6804"/>
        <item m="1" x="6805"/>
        <item m="1" x="5493"/>
        <item m="1" x="6873"/>
        <item m="1" x="6812"/>
        <item m="1" x="3750"/>
        <item m="1" x="7376"/>
        <item m="1" x="7293"/>
        <item m="1" x="6621"/>
        <item m="1" x="7294"/>
        <item m="1" x="6813"/>
        <item m="1" x="7379"/>
        <item m="1" x="7297"/>
        <item m="1" x="7158"/>
        <item m="1" x="7161"/>
        <item m="1" x="7308"/>
        <item m="1" x="7162"/>
        <item m="1" x="5758"/>
        <item m="1" x="5759"/>
        <item m="1" x="3891"/>
        <item m="1" x="7386"/>
        <item m="1" x="4454"/>
        <item m="1" x="7176"/>
        <item m="1" x="7041"/>
        <item m="1" x="7394"/>
        <item m="1" x="7395"/>
        <item m="1" x="7396"/>
        <item m="1" x="7397"/>
        <item m="1" x="3929"/>
        <item m="1" x="6072"/>
        <item m="1" x="7400"/>
        <item x="938"/>
        <item m="1" x="7403"/>
        <item m="1" x="7406"/>
        <item m="1" x="5840"/>
        <item m="1" x="2607"/>
        <item m="1" x="7221"/>
        <item m="1" x="7222"/>
        <item m="1" x="7223"/>
        <item m="1" x="7227"/>
        <item m="1" x="7233"/>
        <item m="1" x="2664"/>
        <item m="1" x="7257"/>
        <item m="1" x="7103"/>
        <item m="1" x="6991"/>
        <item m="1" x="6993"/>
        <item m="1" x="7265"/>
        <item x="123"/>
        <item m="1" x="7114"/>
        <item m="1" x="7115"/>
        <item m="1" x="5137"/>
        <item m="1" x="7269"/>
        <item m="1" x="6318"/>
        <item m="1" x="7120"/>
        <item m="1" x="6202"/>
        <item m="1" x="4554"/>
        <item m="1" x="5146"/>
        <item m="1" x="7138"/>
        <item m="1" x="7279"/>
        <item m="1" x="7280"/>
        <item m="1" x="6868"/>
        <item m="1" x="4562"/>
        <item m="1" x="5278"/>
        <item m="1" x="5573"/>
        <item m="1" x="6424"/>
        <item m="1" x="6597"/>
        <item m="1" x="5494"/>
        <item m="1" x="6429"/>
        <item m="1" x="3010"/>
        <item m="1" x="7298"/>
        <item m="1" x="6944"/>
        <item m="1" x="7159"/>
        <item m="1" x="5669"/>
        <item m="1" x="6657"/>
        <item m="1" x="3345"/>
        <item m="1" x="6821"/>
        <item m="1" x="7313"/>
        <item m="1" x="4284"/>
        <item m="1" x="6684"/>
        <item m="1" x="6685"/>
        <item m="1" x="6963"/>
        <item m="1" x="7175"/>
        <item m="1" x="7183"/>
        <item m="1" x="7044"/>
        <item m="1" x="7185"/>
        <item m="1" x="5814"/>
        <item m="1" x="7327"/>
        <item m="1" x="7328"/>
        <item m="1" x="7329"/>
        <item m="1" x="7190"/>
        <item m="1" x="3930"/>
        <item m="1" x="5699"/>
        <item m="1" x="6832"/>
        <item x="939"/>
        <item m="1" x="7205"/>
        <item m="1" x="7335"/>
        <item m="1" x="5611"/>
        <item m="1" x="6911"/>
        <item m="1" x="5818"/>
        <item m="1" x="7224"/>
        <item m="1" x="7225"/>
        <item m="1" x="7226"/>
        <item m="1" x="7086"/>
        <item m="1" x="6975"/>
        <item m="1" x="6986"/>
        <item m="1" x="6987"/>
        <item m="1" x="7101"/>
        <item m="1" x="6990"/>
        <item m="1" x="6848"/>
        <item m="1" x="6992"/>
        <item m="1" x="6994"/>
        <item m="1" x="7104"/>
        <item x="124"/>
        <item m="1" x="7116"/>
        <item m="1" x="6920"/>
        <item m="1" x="5028"/>
        <item m="1" x="7118"/>
        <item m="1" x="6397"/>
        <item m="1" x="6203"/>
        <item m="1" x="4211"/>
        <item m="1" x="4216"/>
        <item m="1" x="7127"/>
        <item m="1" x="7128"/>
        <item m="1" x="5870"/>
        <item m="1" x="5036"/>
        <item m="1" x="5482"/>
        <item m="1" x="7139"/>
        <item m="1" x="7140"/>
        <item m="1" x="7141"/>
        <item m="1" x="7142"/>
        <item m="1" x="7143"/>
        <item m="1" x="7144"/>
        <item m="1" x="3694"/>
        <item m="1" x="5489"/>
        <item m="1" x="4711"/>
        <item m="1" x="5408"/>
        <item m="1" x="6425"/>
        <item m="1" x="5282"/>
        <item m="1" x="5283"/>
        <item m="1" x="4983"/>
        <item m="1" x="5288"/>
        <item m="1" x="6227"/>
        <item m="1" x="4258"/>
        <item m="1" x="3008"/>
        <item m="1" x="6881"/>
        <item m="1" x="7165"/>
        <item m="1" x="6883"/>
        <item m="1" x="5587"/>
        <item m="1" x="5499"/>
        <item m="1" x="5832"/>
        <item m="1" x="3346"/>
        <item m="1" x="6958"/>
        <item m="1" x="6962"/>
        <item m="1" x="7167"/>
        <item m="1" x="7168"/>
        <item m="1" x="4122"/>
        <item m="1" x="3896"/>
        <item m="1" x="6964"/>
        <item m="1" x="6965"/>
        <item m="1" x="6686"/>
        <item m="1" x="6687"/>
        <item m="1" x="7177"/>
        <item m="1" x="5598"/>
        <item m="1" x="7191"/>
        <item m="1" x="7192"/>
        <item m="1" x="7193"/>
        <item m="1" x="7194"/>
        <item m="1" x="7195"/>
        <item m="1" x="7196"/>
        <item m="1" x="3807"/>
        <item m="1" x="5700"/>
        <item m="1" x="4788"/>
        <item m="1" x="7201"/>
        <item m="1" x="7202"/>
        <item m="1" x="7206"/>
        <item m="1" x="7208"/>
        <item m="1" x="2834"/>
        <item m="1" x="5612"/>
        <item m="1" x="7220"/>
        <item m="1" x="7081"/>
        <item m="1" x="6262"/>
        <item m="1" x="7082"/>
        <item m="1" x="7228"/>
        <item m="1" x="7084"/>
        <item m="1" x="7229"/>
        <item m="1" x="6502"/>
        <item m="1" x="1813"/>
        <item m="1" x="6916"/>
        <item m="1" x="4999"/>
        <item m="1" x="6849"/>
        <item m="1" x="6917"/>
        <item m="1" x="6918"/>
        <item m="1" x="6995"/>
        <item m="1" x="2405"/>
        <item m="1" x="5543"/>
        <item m="1" x="5544"/>
        <item x="125"/>
        <item m="1" x="6536"/>
        <item m="1" x="6921"/>
        <item m="1" x="6999"/>
        <item m="1" x="6922"/>
        <item m="1" x="5025"/>
        <item m="1" x="5026"/>
        <item m="1" x="7001"/>
        <item m="1" x="6543"/>
        <item m="1" x="6544"/>
        <item m="1" x="5861"/>
        <item m="1" x="6204"/>
        <item m="1" x="6205"/>
        <item m="1" x="2209"/>
        <item x="247"/>
        <item x="248"/>
        <item m="1" x="6926"/>
        <item m="1" x="4214"/>
        <item m="1" x="4215"/>
        <item m="1" x="3848"/>
        <item m="1" x="6558"/>
        <item m="1" x="5725"/>
        <item m="1" x="5480"/>
        <item m="1" x="5147"/>
        <item m="1" x="5481"/>
        <item m="1" x="5728"/>
        <item m="1" x="7007"/>
        <item m="1" x="6802"/>
        <item m="1" x="6581"/>
        <item m="1" x="7008"/>
        <item m="1" x="7009"/>
        <item m="1" x="7010"/>
        <item m="1" x="6866"/>
        <item m="1" x="6867"/>
        <item m="1" x="6585"/>
        <item m="1" x="3868"/>
        <item m="1" x="5734"/>
        <item m="1" x="5409"/>
        <item m="1" x="5159"/>
        <item m="1" x="5276"/>
        <item m="1" x="4249"/>
        <item m="1" x="4446"/>
        <item m="1" x="5284"/>
        <item m="1" x="4718"/>
        <item m="1" x="4925"/>
        <item m="1" x="5411"/>
        <item m="1" x="5412"/>
        <item m="1" x="4568"/>
        <item m="1" x="6811"/>
        <item m="1" x="5744"/>
        <item m="1" x="3009"/>
        <item m="1" x="5163"/>
        <item m="1" x="6877"/>
        <item m="1" x="6878"/>
        <item m="1" x="6616"/>
        <item m="1" x="6617"/>
        <item m="1" x="6618"/>
        <item m="1" x="7027"/>
        <item m="1" x="6945"/>
        <item m="1" x="6880"/>
        <item m="1" x="7028"/>
        <item m="1" x="6946"/>
        <item m="1" x="6882"/>
        <item m="1" x="6884"/>
        <item m="1" x="6885"/>
        <item m="1" x="6948"/>
        <item m="1" x="6949"/>
        <item m="1" x="6950"/>
        <item m="1" x="6951"/>
        <item m="1" x="7029"/>
        <item m="1" x="6952"/>
        <item m="1" x="6953"/>
        <item m="1" x="5588"/>
        <item m="1" x="5434"/>
        <item m="1" x="5310"/>
        <item m="1" x="2506"/>
        <item m="1" x="6959"/>
        <item m="1" x="7034"/>
        <item m="1" x="6890"/>
        <item m="1" x="6892"/>
        <item m="1" x="4585"/>
        <item m="1" x="2527"/>
        <item m="1" x="2526"/>
        <item m="1" x="5084"/>
        <item m="1" x="6688"/>
        <item m="1" x="6903"/>
        <item m="1" x="6689"/>
        <item m="1" x="6690"/>
        <item m="1" x="6691"/>
        <item m="1" x="6692"/>
        <item m="1" x="6968"/>
        <item m="1" x="6969"/>
        <item m="1" x="7042"/>
        <item m="1" x="6970"/>
        <item m="1" x="6971"/>
        <item m="1" x="7043"/>
        <item m="1" x="7045"/>
        <item m="1" x="7046"/>
        <item m="1" x="7047"/>
        <item m="1" x="6825"/>
        <item m="1" x="7053"/>
        <item m="1" x="5511"/>
        <item m="1" x="5512"/>
        <item m="1" x="5605"/>
        <item m="1" x="7059"/>
        <item m="1" x="6727"/>
        <item m="1" x="4126"/>
        <item m="1" x="4127"/>
        <item m="1" x="7063"/>
        <item m="1" x="6076"/>
        <item m="1" x="5104"/>
        <item m="1" x="6300"/>
        <item m="1" x="4475"/>
        <item m="1" x="6737"/>
        <item m="1" x="4809"/>
        <item m="1" x="4810"/>
        <item m="1" x="4811"/>
        <item m="1" x="2594"/>
        <item m="1" x="1565"/>
        <item x="1072"/>
        <item m="1" x="4478"/>
        <item m="1" x="7083"/>
        <item m="1" x="7085"/>
        <item m="1" x="7087"/>
        <item m="1" x="7088"/>
        <item m="1" x="6753"/>
        <item m="1" x="6754"/>
        <item m="1" x="6977"/>
        <item m="1" x="6978"/>
        <item m="1" x="6979"/>
        <item m="1" x="6980"/>
        <item m="1" x="6981"/>
        <item m="1" x="6982"/>
        <item m="1" x="6983"/>
        <item m="1" x="3231"/>
        <item m="1" x="4491"/>
        <item m="1" x="6768"/>
        <item m="1" x="4388"/>
        <item m="1" x="4389"/>
        <item x="1294"/>
        <item m="1" x="6079"/>
        <item x="1351"/>
        <item x="1352"/>
        <item x="1353"/>
        <item m="1" x="3948"/>
        <item m="1" x="2643"/>
        <item m="1" x="2644"/>
        <item m="1" x="3245"/>
        <item m="1" x="4413"/>
        <item m="1" x="5224"/>
        <item m="1" x="6774"/>
        <item m="1" x="6777"/>
        <item m="1" x="6776"/>
        <item m="1" x="7100"/>
        <item m="1" x="6915"/>
        <item m="1" x="6506"/>
        <item m="1" x="6507"/>
        <item m="1" x="6508"/>
        <item m="1" x="4998"/>
        <item m="1" x="6510"/>
        <item m="1" x="5709"/>
        <item m="1" x="6786"/>
        <item m="1" x="5711"/>
        <item m="1" x="2784"/>
        <item m="1" x="5236"/>
        <item m="1" x="5126"/>
        <item m="1" x="4174"/>
        <item m="1" x="4179"/>
        <item m="1" x="6923"/>
        <item m="1" x="5029"/>
        <item m="1" x="6850"/>
        <item m="1" x="5853"/>
        <item m="1" x="5854"/>
        <item m="1" x="6546"/>
        <item m="1" x="6123"/>
        <item x="249"/>
        <item m="1" x="6927"/>
        <item m="1" x="6559"/>
        <item m="1" x="6855"/>
        <item m="1" x="5389"/>
        <item m="1" x="5037"/>
        <item m="1" x="6130"/>
        <item m="1" x="6574"/>
        <item m="1" x="6861"/>
        <item m="1" x="6931"/>
        <item m="1" x="6932"/>
        <item m="1" x="6582"/>
        <item m="1" x="6933"/>
        <item m="1" x="6934"/>
        <item m="1" x="6587"/>
        <item m="1" x="3973"/>
        <item m="1" x="5160"/>
        <item m="1" x="5046"/>
        <item m="1" x="4250"/>
        <item m="1" x="5655"/>
        <item m="1" x="3472"/>
        <item m="1" x="5289"/>
        <item m="1" x="4725"/>
        <item m="1" x="4569"/>
        <item m="1" x="5048"/>
        <item m="1" x="5745"/>
        <item m="1" x="6142"/>
        <item m="1" x="6143"/>
        <item m="1" x="6280"/>
        <item m="1" x="6144"/>
        <item m="1" x="6145"/>
        <item x="563"/>
        <item m="1" x="5888"/>
        <item m="1" x="6626"/>
        <item m="1" x="6627"/>
        <item m="1" x="6634"/>
        <item m="1" x="6635"/>
        <item m="1" x="6636"/>
        <item m="1" x="6637"/>
        <item m="1" x="6638"/>
        <item m="1" x="6947"/>
        <item m="1" x="6639"/>
        <item m="1" x="6886"/>
        <item m="1" x="6887"/>
        <item m="1" x="6642"/>
        <item m="1" x="5311"/>
        <item m="1" x="6149"/>
        <item m="1" x="5760"/>
        <item m="1" x="6960"/>
        <item m="1" x="6961"/>
        <item m="1" x="6154"/>
        <item m="1" x="6287"/>
        <item m="1" x="6675"/>
        <item m="1" x="2328"/>
        <item m="1" x="5187"/>
        <item m="1" x="6155"/>
        <item m="1" x="6701"/>
        <item m="1" x="6904"/>
        <item m="1" x="4467"/>
        <item m="1" x="6288"/>
        <item m="1" x="6289"/>
        <item m="1" x="6290"/>
        <item m="1" x="5945"/>
        <item m="1" x="5946"/>
        <item m="1" x="6168"/>
        <item m="1" x="6169"/>
        <item m="1" x="4469"/>
        <item m="1" x="6908"/>
        <item m="1" x="6826"/>
        <item m="1" x="6247"/>
        <item m="1" x="5509"/>
        <item m="1" x="6107"/>
        <item m="1" x="5956"/>
        <item x="933"/>
        <item m="1" x="6910"/>
        <item m="1" x="6176"/>
        <item m="1" x="5976"/>
        <item m="1" x="6741"/>
        <item m="1" x="5987"/>
        <item m="1" x="6912"/>
        <item m="1" x="6360"/>
        <item m="1" x="4487"/>
        <item m="1" x="6183"/>
        <item m="1" x="6184"/>
        <item m="1" x="6842"/>
        <item m="1" x="6843"/>
        <item m="1" x="6913"/>
        <item m="1" x="6914"/>
        <item m="1" x="6005"/>
        <item x="1216"/>
        <item m="1" x="4073"/>
        <item m="1" x="6185"/>
        <item m="1" x="6303"/>
        <item m="1" x="6186"/>
        <item m="1" x="6187"/>
        <item m="1" x="4892"/>
        <item m="1" x="4007"/>
        <item m="1" x="4398"/>
        <item m="1" x="6114"/>
        <item m="1" x="6115"/>
        <item m="1" x="4894"/>
        <item m="1" x="2390"/>
        <item m="1" x="6784"/>
        <item m="1" x="6785"/>
        <item m="1" x="5002"/>
        <item x="36"/>
        <item m="1" x="5529"/>
        <item m="1" x="2938"/>
        <item m="1" x="2888"/>
        <item m="1" x="6539"/>
        <item m="1" x="6540"/>
        <item m="1" x="4664"/>
        <item m="1" x="6030"/>
        <item x="250"/>
        <item m="1" x="6856"/>
        <item m="1" x="6795"/>
        <item m="1" x="6563"/>
        <item m="1" x="4916"/>
        <item m="1" x="4976"/>
        <item m="1" x="4917"/>
        <item m="1" x="6570"/>
        <item m="1" x="6862"/>
        <item m="1" x="6863"/>
        <item m="1" x="6864"/>
        <item m="1" x="6865"/>
        <item m="1" x="6803"/>
        <item m="1" x="6588"/>
        <item m="1" x="6869"/>
        <item m="1" x="6870"/>
        <item m="1" x="6871"/>
        <item m="1" x="4099"/>
        <item m="1" x="4712"/>
        <item m="1" x="5157"/>
        <item m="1" x="3473"/>
        <item m="1" x="2895"/>
        <item m="1" x="2108"/>
        <item m="1" x="4574"/>
        <item m="1" x="6619"/>
        <item m="1" x="6620"/>
        <item m="1" x="6442"/>
        <item m="1" x="6443"/>
        <item m="1" x="6338"/>
        <item m="1" x="6628"/>
        <item m="1" x="6629"/>
        <item m="1" x="6888"/>
        <item m="1" x="6640"/>
        <item m="1" x="6641"/>
        <item m="1" x="6643"/>
        <item m="1" x="4273"/>
        <item m="1" x="6647"/>
        <item m="1" x="6098"/>
        <item m="1" x="5181"/>
        <item m="1" x="6661"/>
        <item m="1" x="6664"/>
        <item m="1" x="6889"/>
        <item m="1" x="6891"/>
        <item m="1" x="6669"/>
        <item x="656"/>
        <item m="1" x="6678"/>
        <item m="1" x="6679"/>
        <item m="1" x="6680"/>
        <item m="1" x="6905"/>
        <item m="1" x="6906"/>
        <item m="1" x="6705"/>
        <item m="1" x="6907"/>
        <item m="1" x="3992"/>
        <item m="1" x="6833"/>
        <item x="1101"/>
        <item m="1" x="6263"/>
        <item m="1" x="6003"/>
        <item m="1" x="6844"/>
        <item m="1" x="6845"/>
        <item m="1" x="6758"/>
        <item m="1" x="6501"/>
        <item m="1" x="4148"/>
        <item m="1" x="6531"/>
        <item m="1" x="2791"/>
        <item m="1" x="6541"/>
        <item m="1" x="4551"/>
        <item m="1" x="6392"/>
        <item m="1" x="6025"/>
        <item m="1" x="6027"/>
        <item m="1" x="5257"/>
        <item m="1" x="5140"/>
        <item m="1" x="6031"/>
        <item x="253"/>
        <item m="1" x="6796"/>
        <item m="1" x="6560"/>
        <item m="1" x="6797"/>
        <item m="1" x="6562"/>
        <item m="1" x="6564"/>
        <item m="1" x="4096"/>
        <item m="1" x="4918"/>
        <item m="1" x="6408"/>
        <item m="1" x="5393"/>
        <item m="1" x="6571"/>
        <item m="1" x="6799"/>
        <item m="1" x="6575"/>
        <item m="1" x="6576"/>
        <item m="1" x="6800"/>
        <item m="1" x="6801"/>
        <item m="1" x="6583"/>
        <item m="1" x="6589"/>
        <item m="1" x="4100"/>
        <item m="1" x="4982"/>
        <item m="1" x="4714"/>
        <item m="1" x="5806"/>
        <item m="1" x="3474"/>
        <item m="1" x="2896"/>
        <item m="1" x="2862"/>
        <item m="1" x="4734"/>
        <item m="1" x="6630"/>
        <item m="1" x="6631"/>
        <item m="1" x="6632"/>
        <item m="1" x="6644"/>
        <item m="1" x="6645"/>
        <item m="1" x="6646"/>
        <item m="1" x="6099"/>
        <item m="1" x="6097"/>
        <item m="1" x="6662"/>
        <item m="1" x="6666"/>
        <item m="1" x="6817"/>
        <item m="1" x="6818"/>
        <item m="1" x="6820"/>
        <item m="1" x="6667"/>
        <item m="1" x="6822"/>
        <item m="1" x="6670"/>
        <item m="1" x="6693"/>
        <item m="1" x="5921"/>
        <item m="1" x="5922"/>
        <item m="1" x="6824"/>
        <item m="1" x="6715"/>
        <item m="1" x="5510"/>
        <item m="1" x="5341"/>
        <item x="934"/>
        <item m="1" x="6731"/>
        <item x="1058"/>
        <item x="1059"/>
        <item m="1" x="6837"/>
        <item m="1" x="6838"/>
        <item m="1" x="6839"/>
        <item x="1102"/>
        <item m="1" x="6846"/>
        <item m="1" x="6847"/>
        <item m="1" x="4613"/>
        <item m="1" x="6511"/>
        <item m="1" x="1826"/>
        <item m="1" x="6383"/>
        <item m="1" x="6384"/>
        <item m="1" x="6542"/>
        <item m="1" x="6547"/>
        <item m="1" x="6026"/>
        <item m="1" x="5256"/>
        <item m="1" x="6032"/>
        <item x="254"/>
        <item m="1" x="6561"/>
        <item m="1" x="3966"/>
        <item m="1" x="4919"/>
        <item m="1" x="5394"/>
        <item m="1" x="6573"/>
        <item m="1" x="6577"/>
        <item m="1" x="6578"/>
        <item m="1" x="6579"/>
        <item m="1" x="6580"/>
        <item m="1" x="6584"/>
        <item m="1" x="4713"/>
        <item m="1" x="4564"/>
        <item m="1" x="4707"/>
        <item m="1" x="4103"/>
        <item m="1" x="3475"/>
        <item m="1" x="2863"/>
        <item m="1" x="2864"/>
        <item m="1" x="4262"/>
        <item m="1" x="6612"/>
        <item m="1" x="5751"/>
        <item m="1" x="5752"/>
        <item m="1" x="6648"/>
        <item m="1" x="4274"/>
        <item m="1" x="6649"/>
        <item m="1" x="5900"/>
        <item m="1" x="4276"/>
        <item m="1" x="6660"/>
        <item m="1" x="6665"/>
        <item m="1" x="6668"/>
        <item m="1" x="6681"/>
        <item m="1" x="6457"/>
        <item m="1" x="5923"/>
        <item m="1" x="6156"/>
        <item m="1" x="6706"/>
        <item m="1" x="6707"/>
        <item m="1" x="6708"/>
        <item m="1" x="6167"/>
        <item m="1" x="5331"/>
        <item m="1" x="5332"/>
        <item m="1" x="6716"/>
        <item m="1" x="6717"/>
        <item m="1" x="6470"/>
        <item m="1" x="6718"/>
        <item m="1" x="4332"/>
        <item m="1" x="2724"/>
        <item m="1" x="6728"/>
        <item m="1" x="6730"/>
        <item m="1" x="6481"/>
        <item m="1" x="2835"/>
        <item m="1" x="6738"/>
        <item m="1" x="6739"/>
        <item m="1" x="6740"/>
        <item x="1103"/>
        <item m="1" x="4614"/>
        <item m="1" x="3088"/>
        <item m="1" x="4620"/>
        <item m="1" x="3089"/>
        <item x="1435"/>
        <item m="1" x="6116"/>
        <item m="1" x="6265"/>
        <item m="1" x="1666"/>
        <item x="156"/>
        <item m="1" x="6312"/>
        <item m="1" x="6313"/>
        <item m="1" x="6314"/>
        <item m="1" x="6385"/>
        <item m="1" x="6200"/>
        <item m="1" x="4195"/>
        <item m="1" x="4196"/>
        <item m="1" x="6028"/>
        <item m="1" x="5862"/>
        <item m="1" x="6207"/>
        <item m="1" x="6208"/>
        <item m="1" x="6402"/>
        <item m="1" x="6321"/>
        <item m="1" x="2850"/>
        <item m="1" x="4213"/>
        <item m="1" x="6323"/>
        <item m="1" x="6324"/>
        <item m="1" x="6325"/>
        <item m="1" x="6403"/>
        <item m="1" x="6326"/>
        <item m="1" x="3630"/>
        <item m="1" x="5395"/>
        <item m="1" x="6409"/>
        <item m="1" x="4557"/>
        <item m="1" x="6217"/>
        <item m="1" x="5636"/>
        <item m="1" x="6410"/>
        <item m="1" x="6411"/>
        <item m="1" x="6412"/>
        <item m="1" x="6413"/>
        <item m="1" x="6414"/>
        <item m="1" x="6415"/>
        <item m="1" x="4708"/>
        <item m="1" x="4444"/>
        <item m="1" x="4445"/>
        <item m="1" x="4245"/>
        <item m="1" x="4104"/>
        <item x="432"/>
        <item m="1" x="3476"/>
        <item x="446"/>
        <item x="447"/>
        <item m="1" x="3976"/>
        <item m="1" x="6446"/>
        <item m="1" x="6231"/>
        <item m="1" x="6232"/>
        <item m="1" x="6056"/>
        <item m="1" x="4277"/>
        <item m="1" x="4042"/>
        <item m="1" x="4043"/>
        <item m="1" x="6340"/>
        <item m="1" x="6100"/>
        <item m="1" x="6451"/>
        <item m="1" x="6283"/>
        <item m="1" x="6452"/>
        <item m="1" x="6453"/>
        <item m="1" x="6454"/>
        <item m="1" x="6455"/>
        <item m="1" x="6456"/>
        <item m="1" x="5078"/>
        <item m="1" x="6241"/>
        <item m="1" x="6458"/>
        <item m="1" x="6342"/>
        <item m="1" x="5924"/>
        <item m="1" x="5925"/>
        <item m="1" x="5926"/>
        <item m="1" x="5927"/>
        <item m="1" x="5928"/>
        <item m="1" x="6062"/>
        <item m="1" x="6158"/>
        <item m="1" x="6162"/>
        <item m="1" x="6163"/>
        <item m="1" x="6164"/>
        <item m="1" x="2556"/>
        <item m="1" x="6471"/>
        <item m="1" x="6472"/>
        <item m="1" x="6473"/>
        <item m="1" x="6474"/>
        <item m="1" x="1957"/>
        <item m="1" x="4128"/>
        <item m="1" x="6480"/>
        <item m="1" x="6175"/>
        <item m="1" x="3934"/>
        <item x="970"/>
        <item m="1" x="5099"/>
        <item m="1" x="4996"/>
        <item m="1" x="3775"/>
        <item m="1" x="6075"/>
        <item m="1" x="6482"/>
        <item m="1" x="6483"/>
        <item m="1" x="6484"/>
        <item m="1" x="6485"/>
        <item m="1" x="6260"/>
        <item m="1" x="6181"/>
        <item x="1104"/>
        <item x="1105"/>
        <item m="1" x="6489"/>
        <item m="1" x="4612"/>
        <item m="1" x="4617"/>
        <item m="1" x="4625"/>
        <item m="1" x="5532"/>
        <item m="1" x="5530"/>
        <item m="1" x="5533"/>
        <item m="1" x="5125"/>
        <item m="1" x="4967"/>
        <item m="1" x="5127"/>
        <item m="1" x="5545"/>
        <item m="1" x="5546"/>
        <item m="1" x="6196"/>
        <item x="157"/>
        <item m="1" x="6197"/>
        <item m="1" x="6199"/>
        <item m="1" x="6315"/>
        <item m="1" x="6120"/>
        <item m="1" x="6316"/>
        <item m="1" x="6267"/>
        <item m="1" x="6121"/>
        <item m="1" x="4425"/>
        <item m="1" x="6317"/>
        <item m="1" x="5258"/>
        <item m="1" x="6029"/>
        <item m="1" x="2795"/>
        <item m="1" x="2677"/>
        <item m="1" x="5261"/>
        <item m="1" x="2851"/>
        <item m="1" x="3846"/>
        <item m="1" x="6270"/>
        <item m="1" x="5867"/>
        <item m="1" x="6128"/>
        <item m="1" x="6091"/>
        <item m="1" x="6216"/>
        <item m="1" x="5868"/>
        <item m="1" x="5869"/>
        <item m="1" x="5396"/>
        <item m="1" x="5397"/>
        <item m="1" x="5727"/>
        <item m="1" x="5871"/>
        <item m="1" x="5563"/>
        <item m="1" x="4699"/>
        <item m="1" x="6327"/>
        <item m="1" x="6328"/>
        <item m="1" x="6329"/>
        <item m="1" x="6276"/>
        <item m="1" x="2804"/>
        <item m="1" x="2805"/>
        <item m="1" x="4246"/>
        <item m="1" x="4709"/>
        <item m="1" x="5575"/>
        <item m="1" x="5654"/>
        <item m="1" x="1757"/>
        <item x="433"/>
        <item m="1" x="6050"/>
        <item m="1" x="6096"/>
        <item m="1" x="3977"/>
        <item m="1" x="5884"/>
        <item m="1" x="5746"/>
        <item x="555"/>
        <item m="1" x="5747"/>
        <item m="1" x="4449"/>
        <item m="1" x="5886"/>
        <item m="1" x="5887"/>
        <item m="1" x="5889"/>
        <item m="1" x="6281"/>
        <item m="1" x="6282"/>
        <item m="1" x="6146"/>
        <item m="1" x="6147"/>
        <item m="1" x="5890"/>
        <item m="1" x="5891"/>
        <item m="1" x="4930"/>
        <item m="1" x="1802"/>
        <item m="1" x="4271"/>
        <item m="1" x="4044"/>
        <item m="1" x="3014"/>
        <item m="1" x="5182"/>
        <item m="1" x="5901"/>
        <item m="1" x="6057"/>
        <item m="1" x="4758"/>
        <item m="1" x="5500"/>
        <item m="1" x="5903"/>
        <item m="1" x="5908"/>
        <item m="1" x="5909"/>
        <item m="1" x="6341"/>
        <item m="1" x="6152"/>
        <item m="1" x="5914"/>
        <item x="668"/>
        <item m="1" x="5915"/>
        <item m="1" x="6343"/>
        <item m="1" x="6242"/>
        <item m="1" x="6102"/>
        <item m="1" x="5916"/>
        <item m="1" x="5917"/>
        <item m="1" x="5918"/>
        <item m="1" x="5919"/>
        <item m="1" x="5920"/>
        <item m="1" x="4764"/>
        <item m="1" x="3171"/>
        <item m="1" x="3172"/>
        <item m="1" x="5930"/>
        <item m="1" x="5931"/>
        <item m="1" x="5933"/>
        <item m="1" x="5934"/>
        <item m="1" x="5935"/>
        <item m="1" x="5936"/>
        <item m="1" x="5439"/>
        <item m="1" x="5937"/>
        <item m="1" x="5938"/>
        <item m="1" x="5943"/>
        <item m="1" x="4776"/>
        <item m="1" x="5944"/>
        <item x="786"/>
        <item m="1" x="6159"/>
        <item m="1" x="6160"/>
        <item m="1" x="6161"/>
        <item m="1" x="6165"/>
        <item m="1" x="2557"/>
        <item m="1" x="3535"/>
        <item m="1" x="3184"/>
        <item m="1" x="4468"/>
        <item m="1" x="6351"/>
        <item m="1" x="6352"/>
        <item m="1" x="6353"/>
        <item m="1" x="6293"/>
        <item m="1" x="6294"/>
        <item m="1" x="6354"/>
        <item m="1" x="5953"/>
        <item m="1" x="2243"/>
        <item m="1" x="3421"/>
        <item m="1" x="4791"/>
        <item x="929"/>
        <item m="1" x="4129"/>
        <item m="1" x="4341"/>
        <item m="1" x="6297"/>
        <item m="1" x="5966"/>
        <item m="1" x="6174"/>
        <item m="1" x="5968"/>
        <item m="1" x="4796"/>
        <item m="1" x="5347"/>
        <item m="1" x="4345"/>
        <item m="1" x="5973"/>
        <item m="1" x="4348"/>
        <item m="1" x="5974"/>
        <item m="1" x="4474"/>
        <item m="1" x="6299"/>
        <item m="1" x="4803"/>
        <item m="1" x="5103"/>
        <item m="1" x="4804"/>
        <item m="1" x="5977"/>
        <item m="1" x="5978"/>
        <item m="1" x="4805"/>
        <item m="1" x="4807"/>
        <item m="1" x="4808"/>
        <item m="1" x="5979"/>
        <item m="1" x="5519"/>
        <item m="1" x="6357"/>
        <item m="1" x="6358"/>
        <item m="1" x="6301"/>
        <item m="1" x="6359"/>
        <item m="1" x="3208"/>
        <item m="1" x="5986"/>
        <item m="1" x="5778"/>
        <item m="1" x="5988"/>
        <item m="1" x="3209"/>
        <item m="1" x="5989"/>
        <item m="1" x="5105"/>
        <item m="1" x="5779"/>
        <item m="1" x="4812"/>
        <item m="1" x="5990"/>
        <item m="1" x="5991"/>
        <item m="1" x="5992"/>
        <item m="1" x="4815"/>
        <item m="1" x="5212"/>
        <item m="1" x="5213"/>
        <item m="1" x="5995"/>
        <item m="1" x="5996"/>
        <item m="1" x="5997"/>
        <item m="1" x="5998"/>
        <item m="1" x="5999"/>
        <item m="1" x="4849"/>
        <item m="1" x="6000"/>
        <item m="1" x="6182"/>
        <item m="1" x="6111"/>
        <item x="1159"/>
        <item m="1" x="4604"/>
        <item x="1160"/>
        <item x="1161"/>
        <item m="1" x="4605"/>
        <item m="1" x="4136"/>
        <item x="1167"/>
        <item x="1177"/>
        <item x="1178"/>
        <item x="1184"/>
        <item m="1" x="5111"/>
        <item m="1" x="6004"/>
        <item x="1233"/>
        <item m="1" x="3600"/>
        <item m="1" x="6008"/>
        <item x="1245"/>
        <item m="1" x="6009"/>
        <item m="1" x="6010"/>
        <item m="1" x="6011"/>
        <item m="1" x="6012"/>
        <item m="1" x="4889"/>
        <item x="1266"/>
        <item m="1" x="4607"/>
        <item m="1" x="3243"/>
        <item m="1" x="3954"/>
        <item m="1" x="5466"/>
        <item m="1" x="4412"/>
        <item m="1" x="5369"/>
        <item m="1" x="2781"/>
        <item m="1" x="4623"/>
        <item x="1451"/>
        <item m="1" x="5534"/>
        <item m="1" x="5547"/>
        <item x="116"/>
        <item m="1" x="2737"/>
        <item m="1" x="6118"/>
        <item m="1" x="5017"/>
        <item m="1" x="4197"/>
        <item m="1" x="6122"/>
        <item m="1" x="5722"/>
        <item m="1" x="2441"/>
        <item m="1" x="6209"/>
        <item m="1" x="6210"/>
        <item x="267"/>
        <item m="1" x="3847"/>
        <item m="1" x="6271"/>
        <item m="1" x="5398"/>
        <item m="1" x="6273"/>
        <item m="1" x="6274"/>
        <item m="1" x="6275"/>
        <item m="1" x="4710"/>
        <item m="1" x="4442"/>
        <item m="1" x="5576"/>
        <item m="1" x="4926"/>
        <item m="1" x="4719"/>
        <item m="1" x="5290"/>
        <item x="556"/>
        <item m="1" x="6233"/>
        <item m="1" x="5898"/>
        <item m="1" x="5899"/>
        <item x="626"/>
        <item m="1" x="6237"/>
        <item m="1" x="6238"/>
        <item m="1" x="6284"/>
        <item m="1" x="5910"/>
        <item m="1" x="6285"/>
        <item m="1" x="6286"/>
        <item m="1" x="6243"/>
        <item m="1" x="5674"/>
        <item m="1" x="5675"/>
        <item m="1" x="5676"/>
        <item m="1" x="5677"/>
        <item m="1" x="5590"/>
        <item m="1" x="5764"/>
        <item m="1" x="5591"/>
        <item m="1" x="5932"/>
        <item m="1" x="4312"/>
        <item m="1" x="6166"/>
        <item m="1" x="5949"/>
        <item m="1" x="6295"/>
        <item m="1" x="5335"/>
        <item m="1" x="4330"/>
        <item m="1" x="4130"/>
        <item m="1" x="6252"/>
        <item m="1" x="6298"/>
        <item m="1" x="5350"/>
        <item m="1" x="6302"/>
        <item m="1" x="6257"/>
        <item m="1" x="5214"/>
        <item m="1" x="5215"/>
        <item m="1" x="5372"/>
        <item m="1" x="4968"/>
        <item x="117"/>
        <item x="137"/>
        <item m="1" x="4181"/>
        <item m="1" x="5018"/>
        <item m="1" x="6198"/>
        <item m="1" x="3394"/>
        <item m="1" x="6211"/>
        <item m="1" x="6082"/>
        <item m="1" x="6215"/>
        <item m="1" x="5872"/>
        <item m="1" x="6218"/>
        <item m="1" x="6219"/>
        <item m="1" x="6220"/>
        <item m="1" x="6221"/>
        <item m="1" x="6222"/>
        <item m="1" x="5878"/>
        <item m="1" x="5879"/>
        <item m="1" x="2806"/>
        <item m="1" x="4247"/>
        <item m="1" x="4563"/>
        <item m="1" x="3130"/>
        <item m="1" x="5656"/>
        <item m="1" x="5893"/>
        <item m="1" x="5665"/>
        <item m="1" x="5183"/>
        <item m="1" x="5904"/>
        <item m="1" x="5905"/>
        <item m="1" x="5907"/>
        <item m="1" x="6239"/>
        <item m="1" x="6240"/>
        <item m="1" x="4283"/>
        <item m="1" x="6061"/>
        <item m="1" x="5592"/>
        <item m="1" x="5593"/>
        <item m="1" x="3910"/>
        <item m="1" x="6244"/>
        <item m="1" x="6245"/>
        <item m="1" x="6246"/>
        <item m="1" x="5698"/>
        <item m="1" x="5342"/>
        <item m="1" x="6253"/>
        <item m="1" x="4953"/>
        <item m="1" x="5348"/>
        <item x="974"/>
        <item m="1" x="6255"/>
        <item m="1" x="6256"/>
        <item m="1" x="6258"/>
        <item m="1" x="6259"/>
        <item x="1149"/>
        <item m="1" x="2254"/>
        <item m="1" x="2256"/>
        <item x="1322"/>
        <item m="1" x="5231"/>
        <item m="1" x="5241"/>
        <item x="118"/>
        <item m="1" x="2047"/>
        <item m="1" x="5019"/>
        <item m="1" x="5793"/>
        <item m="1" x="5794"/>
        <item m="1" x="5849"/>
        <item m="1" x="5850"/>
        <item m="1" x="5851"/>
        <item m="1" x="6024"/>
        <item m="1" x="6119"/>
        <item m="1" x="4194"/>
        <item m="1" x="5860"/>
        <item m="1" x="5556"/>
        <item m="1" x="3395"/>
        <item m="1" x="6083"/>
        <item m="1" x="6084"/>
        <item m="1" x="2449"/>
        <item m="1" x="1868"/>
        <item m="1" x="3628"/>
        <item m="1" x="3457"/>
        <item m="1" x="5866"/>
        <item m="1" x="6127"/>
        <item m="1" x="5399"/>
        <item m="1" x="5400"/>
        <item m="1" x="6132"/>
        <item m="1" x="6133"/>
        <item m="1" x="2749"/>
        <item m="1" x="4499"/>
        <item m="1" x="4443"/>
        <item m="1" x="4105"/>
        <item m="1" x="5577"/>
        <item m="1" x="5279"/>
        <item m="1" x="2102"/>
        <item m="1" x="2103"/>
        <item m="1" x="4257"/>
        <item m="1" x="4255"/>
        <item m="1" x="4261"/>
        <item x="517"/>
        <item m="1" x="5885"/>
        <item m="1" x="5657"/>
        <item m="1" x="6055"/>
        <item m="1" x="5658"/>
        <item m="1" x="5659"/>
        <item m="1" x="5755"/>
        <item m="1" x="5423"/>
        <item m="1" x="5586"/>
        <item m="1" x="5894"/>
        <item m="1" x="5895"/>
        <item m="1" x="5896"/>
        <item m="1" x="5667"/>
        <item m="1" x="5073"/>
        <item m="1" x="4045"/>
        <item m="1" x="6058"/>
        <item m="1" x="5906"/>
        <item m="1" x="6059"/>
        <item m="1" x="6151"/>
        <item m="1" x="6153"/>
        <item m="1" x="4943"/>
        <item m="1" x="5765"/>
        <item m="1" x="6157"/>
        <item m="1" x="5324"/>
        <item m="1" x="5092"/>
        <item m="1" x="5690"/>
        <item m="1" x="6170"/>
        <item m="1" x="6171"/>
        <item m="1" x="6172"/>
        <item m="1" x="6103"/>
        <item m="1" x="4057"/>
        <item m="1" x="4061"/>
        <item m="1" x="6173"/>
        <item m="1" x="2831"/>
        <item m="1" x="6177"/>
        <item m="1" x="6178"/>
        <item m="1" x="6179"/>
        <item m="1" x="6180"/>
        <item x="1094"/>
        <item m="1" x="6112"/>
        <item m="1" x="6113"/>
        <item m="1" x="2274"/>
        <item m="1" x="2255"/>
        <item m="1" x="4616"/>
        <item m="1" x="5623"/>
        <item m="1" x="5004"/>
        <item m="1" x="5373"/>
        <item m="1" x="5242"/>
        <item x="119"/>
        <item m="1" x="6023"/>
        <item m="1" x="5720"/>
        <item m="1" x="5856"/>
        <item m="1" x="5633"/>
        <item m="1" x="6085"/>
        <item m="1" x="6086"/>
        <item m="1" x="4206"/>
        <item m="1" x="3323"/>
        <item m="1" x="6090"/>
        <item m="1" x="3967"/>
        <item m="1" x="6036"/>
        <item m="1" x="5641"/>
        <item m="1" x="6092"/>
        <item m="1" x="6037"/>
        <item m="1" x="6093"/>
        <item m="1" x="6040"/>
        <item m="1" x="6041"/>
        <item m="1" x="5485"/>
        <item m="1" x="5880"/>
        <item m="1" x="4243"/>
        <item m="1" x="4566"/>
        <item m="1" x="3131"/>
        <item m="1" x="2104"/>
        <item m="1" x="4256"/>
        <item m="1" x="5826"/>
        <item x="518"/>
        <item m="1" x="3643"/>
        <item m="1" x="5579"/>
        <item m="1" x="5580"/>
        <item m="1" x="5498"/>
        <item m="1" x="5748"/>
        <item m="1" x="5897"/>
        <item m="1" x="5072"/>
        <item m="1" x="5911"/>
        <item m="1" x="6101"/>
        <item m="1" x="4988"/>
        <item m="1" x="5312"/>
        <item m="1" x="5313"/>
        <item m="1" x="5813"/>
        <item m="1" x="5939"/>
        <item m="1" x="5940"/>
        <item m="1" x="5683"/>
        <item m="1" x="5325"/>
        <item m="1" x="6104"/>
        <item m="1" x="6105"/>
        <item m="1" x="6066"/>
        <item m="1" x="5206"/>
        <item m="1" x="4058"/>
        <item m="1" x="3993"/>
        <item m="1" x="5344"/>
        <item m="1" x="6108"/>
        <item m="1" x="5957"/>
        <item m="1" x="5607"/>
        <item m="1" x="2832"/>
        <item m="1" x="3935"/>
        <item m="1" x="5980"/>
        <item m="1" x="6109"/>
        <item m="1" x="6110"/>
        <item x="1095"/>
        <item m="1" x="6001"/>
        <item m="1" x="4618"/>
        <item m="1" x="5128"/>
        <item x="98"/>
        <item m="1" x="4180"/>
        <item m="1" x="5795"/>
        <item m="1" x="5852"/>
        <item m="1" x="5855"/>
        <item m="1" x="4193"/>
        <item m="1" x="5863"/>
        <item m="1" x="4207"/>
        <item m="1" x="3322"/>
        <item m="1" x="5796"/>
        <item m="1" x="3852"/>
        <item m="1" x="3968"/>
        <item m="1" x="5873"/>
        <item m="1" x="6038"/>
        <item m="1" x="6039"/>
        <item m="1" x="5876"/>
        <item m="1" x="4248"/>
        <item m="1" x="4244"/>
        <item m="1" x="4567"/>
        <item m="1" x="3132"/>
        <item m="1" x="2003"/>
        <item m="1" x="5808"/>
        <item m="1" x="5809"/>
        <item x="522"/>
        <item m="1" x="2495"/>
        <item m="1" x="4272"/>
        <item m="1" x="5175"/>
        <item m="1" x="5305"/>
        <item m="1" x="5063"/>
        <item m="1" x="4275"/>
        <item m="1" x="4452"/>
        <item m="1" x="6060"/>
        <item m="1" x="5912"/>
        <item m="1" x="4313"/>
        <item m="1" x="5679"/>
        <item m="1" x="6063"/>
        <item m="1" x="5941"/>
        <item m="1" x="5942"/>
        <item m="1" x="5684"/>
        <item m="1" x="5197"/>
        <item m="1" x="5333"/>
        <item m="1" x="6067"/>
        <item m="1" x="6068"/>
        <item m="1" x="5950"/>
        <item m="1" x="5604"/>
        <item m="1" x="3705"/>
        <item m="1" x="4789"/>
        <item m="1" x="4794"/>
        <item m="1" x="2833"/>
        <item m="1" x="5981"/>
        <item m="1" x="6077"/>
        <item m="1" x="6078"/>
        <item x="1096"/>
        <item m="1" x="5781"/>
        <item m="1" x="5620"/>
        <item m="1" x="5782"/>
        <item m="1" x="6002"/>
        <item m="1" x="5784"/>
        <item m="1" x="5115"/>
        <item m="1" x="5374"/>
        <item m="1" x="5232"/>
        <item m="1" x="4902"/>
        <item m="1" x="5377"/>
        <item m="1" x="5015"/>
        <item m="1" x="5848"/>
        <item m="1" x="5820"/>
        <item m="1" x="5255"/>
        <item m="1" x="5555"/>
        <item m="1" x="4208"/>
        <item m="1" x="3116"/>
        <item m="1" x="5797"/>
        <item m="1" x="5798"/>
        <item m="1" x="2969"/>
        <item m="1" x="5729"/>
        <item m="1" x="5824"/>
        <item m="1" x="5874"/>
        <item m="1" x="5643"/>
        <item m="1" x="5875"/>
        <item m="1" x="5877"/>
        <item m="1" x="5566"/>
        <item m="1" x="5803"/>
        <item m="1" x="2303"/>
        <item m="1" x="4029"/>
        <item m="1" x="3873"/>
        <item m="1" x="3876"/>
        <item m="1" x="3133"/>
        <item m="1" x="5740"/>
        <item m="1" x="4109"/>
        <item m="1" x="5164"/>
        <item x="541"/>
        <item m="1" x="3493"/>
        <item m="1" x="5753"/>
        <item m="1" x="4934"/>
        <item m="1" x="4755"/>
        <item m="1" x="4756"/>
        <item m="1" x="5833"/>
        <item m="1" x="5913"/>
        <item m="1" x="5812"/>
        <item m="1" x="5085"/>
        <item m="1" x="4309"/>
        <item m="1" x="3909"/>
        <item m="1" x="5766"/>
        <item m="1" x="5681"/>
        <item m="1" x="5685"/>
        <item m="1" x="5686"/>
        <item m="1" x="5687"/>
        <item m="1" x="5326"/>
        <item m="1" x="5951"/>
        <item m="1" x="5952"/>
        <item m="1" x="5815"/>
        <item m="1" x="5816"/>
        <item m="1" x="5837"/>
        <item m="1" x="3926"/>
        <item m="1" x="4331"/>
        <item m="1" x="5343"/>
        <item m="1" x="5775"/>
        <item m="1" x="4956"/>
        <item m="1" x="5982"/>
        <item m="1" x="5983"/>
        <item m="1" x="5984"/>
        <item m="1" x="5613"/>
        <item m="1" x="5621"/>
        <item m="1" x="5705"/>
        <item m="1" x="5783"/>
        <item m="1" x="5785"/>
        <item m="1" x="5786"/>
        <item m="1" x="5787"/>
        <item m="1" x="5788"/>
        <item x="1163"/>
        <item x="1234"/>
        <item m="1" x="2192"/>
        <item m="1" x="2257"/>
        <item m="1" x="4619"/>
        <item m="1" x="4145"/>
        <item m="1" x="5791"/>
        <item m="1" x="5792"/>
        <item m="1" x="5233"/>
        <item m="1" x="5120"/>
        <item m="1" x="5003"/>
        <item m="1" x="5536"/>
        <item m="1" x="5129"/>
        <item m="1" x="4173"/>
        <item m="1" x="5630"/>
        <item m="1" x="5020"/>
        <item m="1" x="4665"/>
        <item m="1" x="5554"/>
        <item m="1" x="5822"/>
        <item m="1" x="5259"/>
        <item m="1" x="4683"/>
        <item m="1" x="2953"/>
        <item m="1" x="5799"/>
        <item m="1" x="3853"/>
        <item m="1" x="5638"/>
        <item m="1" x="5639"/>
        <item m="1" x="5801"/>
        <item m="1" x="5642"/>
        <item m="1" x="5644"/>
        <item m="1" x="5825"/>
        <item m="1" x="5648"/>
        <item m="1" x="5568"/>
        <item m="1" x="2092"/>
        <item m="1" x="4101"/>
        <item m="1" x="4102"/>
        <item m="1" x="3747"/>
        <item m="1" x="3136"/>
        <item m="1" x="5049"/>
        <item m="1" x="4927"/>
        <item m="1" x="4110"/>
        <item x="542"/>
        <item m="1" x="3150"/>
        <item x="580"/>
        <item m="1" x="5661"/>
        <item m="1" x="5754"/>
        <item m="1" x="5666"/>
        <item m="1" x="5756"/>
        <item m="1" x="5424"/>
        <item m="1" x="4119"/>
        <item m="1" x="5670"/>
        <item m="1" x="5671"/>
        <item m="1" x="5810"/>
        <item m="1" x="5811"/>
        <item m="1" x="5672"/>
        <item m="1" x="5834"/>
        <item x="677"/>
        <item m="1" x="5678"/>
        <item m="1" x="5594"/>
        <item m="1" x="5680"/>
        <item m="1" x="5503"/>
        <item m="1" x="5688"/>
        <item m="1" x="5689"/>
        <item m="1" x="5327"/>
        <item m="1" x="3920"/>
        <item m="1" x="5446"/>
        <item m="1" x="5817"/>
        <item m="1" x="5695"/>
        <item m="1" x="5770"/>
        <item m="1" x="2568"/>
        <item m="1" x="3656"/>
        <item m="1" x="5838"/>
        <item m="1" x="4342"/>
        <item m="1" x="4795"/>
        <item x="963"/>
        <item m="1" x="5614"/>
        <item m="1" x="5703"/>
        <item m="1" x="5210"/>
        <item m="1" x="5842"/>
        <item m="1" x="5355"/>
        <item m="1" x="5356"/>
        <item m="1" x="5357"/>
        <item m="1" x="5106"/>
        <item m="1" x="4002"/>
        <item m="1" x="5706"/>
        <item m="1" x="5523"/>
        <item m="1" x="5524"/>
        <item m="1" x="2191"/>
        <item m="1" x="4615"/>
        <item m="1" x="5527"/>
        <item m="1" x="5237"/>
        <item m="1" x="3682"/>
        <item m="1" x="2892"/>
        <item m="1" x="5800"/>
        <item m="1" x="4094"/>
        <item m="1" x="4225"/>
        <item m="1" x="3787"/>
        <item m="1" x="4697"/>
        <item m="1" x="5640"/>
        <item m="1" x="5802"/>
        <item m="1" x="5645"/>
        <item m="1" x="5732"/>
        <item m="1" x="5804"/>
        <item m="1" x="3874"/>
        <item m="1" x="4254"/>
        <item x="537"/>
        <item m="1" x="4736"/>
        <item m="1" x="4737"/>
        <item m="1" x="4739"/>
        <item m="1" x="4740"/>
        <item m="1" x="4741"/>
        <item m="1" x="5057"/>
        <item m="1" x="4116"/>
        <item m="1" x="5662"/>
        <item m="1" x="5425"/>
        <item m="1" x="5426"/>
        <item m="1" x="5761"/>
        <item m="1" x="4762"/>
        <item m="1" x="4763"/>
        <item x="660"/>
        <item m="1" x="5079"/>
        <item m="1" x="4054"/>
        <item m="1" x="5093"/>
        <item m="1" x="4790"/>
        <item m="1" x="5609"/>
        <item m="1" x="2580"/>
        <item m="1" x="4132"/>
        <item m="1" x="5704"/>
        <item m="1" x="5460"/>
        <item m="1" x="5707"/>
        <item m="1" x="5522"/>
        <item m="1" x="4138"/>
        <item m="1" x="2778"/>
        <item m="1" x="3235"/>
        <item m="1" x="3947"/>
        <item m="1" x="2638"/>
        <item m="1" x="4395"/>
        <item m="1" x="3241"/>
        <item m="1" x="4396"/>
        <item x="1347"/>
        <item m="1" x="4405"/>
        <item m="1" x="2780"/>
        <item m="1" x="4609"/>
        <item x="1362"/>
        <item m="1" x="4406"/>
        <item m="1" x="4610"/>
        <item m="1" x="4492"/>
        <item m="1" x="4611"/>
        <item m="1" x="4893"/>
        <item m="1" x="4624"/>
        <item x="1448"/>
        <item x="1443"/>
        <item x="1464"/>
        <item x="1465"/>
        <item m="1" x="4628"/>
        <item x="1469"/>
        <item m="1" x="5370"/>
        <item m="1" x="5121"/>
        <item m="1" x="5122"/>
        <item m="1" x="5243"/>
        <item m="1" x="1672"/>
        <item m="1" x="5021"/>
        <item m="1" x="4907"/>
        <item x="219"/>
        <item m="1" x="5724"/>
        <item m="1" x="5401"/>
        <item m="1" x="5730"/>
        <item m="1" x="5731"/>
        <item m="1" x="5649"/>
        <item m="1" x="5733"/>
        <item x="349"/>
        <item m="1" x="3974"/>
        <item m="1" x="4251"/>
        <item m="1" x="4729"/>
        <item m="1" x="2866"/>
        <item m="1" x="5418"/>
        <item m="1" x="4266"/>
        <item m="1" x="4267"/>
        <item m="1" x="4036"/>
        <item m="1" x="4037"/>
        <item m="1" x="5663"/>
        <item m="1" x="5583"/>
        <item m="1" x="5427"/>
        <item m="1" x="3889"/>
        <item m="1" x="5762"/>
        <item m="1" x="4281"/>
        <item m="1" x="1923"/>
        <item m="1" x="5440"/>
        <item m="1" x="5504"/>
        <item m="1" x="5682"/>
        <item m="1" x="5328"/>
        <item m="1" x="5691"/>
        <item m="1" x="5201"/>
        <item m="1" x="5203"/>
        <item m="1" x="5768"/>
        <item m="1" x="5769"/>
        <item m="1" x="5771"/>
        <item m="1" x="3422"/>
        <item m="1" x="5701"/>
        <item m="1" x="5608"/>
        <item x="997"/>
        <item m="1" x="5219"/>
        <item m="1" x="5780"/>
        <item m="1" x="5617"/>
        <item m="1" x="5708"/>
        <item m="1" x="2194"/>
        <item m="1" x="5226"/>
        <item m="1" x="5624"/>
        <item m="1" x="5625"/>
        <item m="1" x="5123"/>
        <item m="1" x="5005"/>
        <item m="1" x="5537"/>
        <item m="1" x="5009"/>
        <item m="1" x="2736"/>
        <item m="1" x="4175"/>
        <item m="1" x="4183"/>
        <item m="1" x="4666"/>
        <item m="1" x="2798"/>
        <item m="1" x="2371"/>
        <item m="1" x="5634"/>
        <item m="1" x="5559"/>
        <item m="1" x="3461"/>
        <item m="1" x="5038"/>
        <item m="1" x="5039"/>
        <item m="1" x="5040"/>
        <item m="1" x="5402"/>
        <item m="1" x="5646"/>
        <item m="1" x="5647"/>
        <item m="1" x="5567"/>
        <item x="350"/>
        <item m="1" x="3870"/>
        <item m="1" x="4252"/>
        <item m="1" x="3137"/>
        <item m="1" x="4730"/>
        <item m="1" x="4259"/>
        <item m="1" x="3481"/>
        <item m="1" x="5296"/>
        <item m="1" x="5664"/>
        <item m="1" x="5584"/>
        <item m="1" x="5428"/>
        <item m="1" x="2816"/>
        <item m="1" x="5673"/>
        <item x="678"/>
        <item m="1" x="4989"/>
        <item m="1" x="5441"/>
        <item m="1" x="5595"/>
        <item m="1" x="5596"/>
        <item m="1" x="5443"/>
        <item m="1" x="5444"/>
        <item m="1" x="5329"/>
        <item m="1" x="5692"/>
        <item m="1" x="5693"/>
        <item m="1" x="5603"/>
        <item m="1" x="5694"/>
        <item m="1" x="2244"/>
        <item m="1" x="4786"/>
        <item m="1" x="1958"/>
        <item m="1" x="4333"/>
        <item m="1" x="5453"/>
        <item m="1" x="5518"/>
        <item m="1" x="5615"/>
        <item m="1" x="4361"/>
        <item m="1" x="5622"/>
        <item m="1" x="5360"/>
        <item m="1" x="5361"/>
        <item m="1" x="5457"/>
        <item m="1" x="5458"/>
        <item m="1" x="5459"/>
        <item m="1" x="5461"/>
        <item m="1" x="5462"/>
        <item m="1" x="5109"/>
        <item m="1" x="5463"/>
        <item m="1" x="2193"/>
        <item x="1338"/>
        <item m="1" x="5528"/>
        <item m="1" x="5227"/>
        <item m="1" x="5124"/>
        <item m="1" x="5006"/>
        <item m="1" x="4905"/>
        <item m="1" x="5238"/>
        <item m="1" x="5239"/>
        <item m="1" x="5244"/>
        <item m="1" x="5246"/>
        <item m="1" x="5247"/>
        <item m="1" x="5130"/>
        <item m="1" x="4172"/>
        <item m="1" x="5550"/>
        <item m="1" x="5252"/>
        <item m="1" x="4192"/>
        <item m="1" x="2945"/>
        <item m="1" x="5260"/>
        <item m="1" x="5381"/>
        <item m="1" x="4495"/>
        <item m="1" x="2370"/>
        <item m="1" x="5560"/>
        <item m="1" x="5479"/>
        <item m="1" x="3786"/>
        <item m="1" x="5148"/>
        <item m="1" x="5149"/>
        <item m="1" x="5564"/>
        <item m="1" x="5268"/>
        <item m="1" x="5565"/>
        <item m="1" x="5569"/>
        <item m="1" x="5570"/>
        <item m="1" x="3875"/>
        <item m="1" x="2224"/>
        <item m="1" x="4731"/>
        <item m="1" x="4732"/>
        <item m="1" x="5054"/>
        <item x="538"/>
        <item m="1" x="4264"/>
        <item m="1" x="5585"/>
        <item m="1" x="5420"/>
        <item m="1" x="5301"/>
        <item m="1" x="5429"/>
        <item m="1" x="5430"/>
        <item m="1" x="5431"/>
        <item m="1" x="5432"/>
        <item m="1" x="2502"/>
        <item m="1" x="5589"/>
        <item m="1" x="5437"/>
        <item x="679"/>
        <item m="1" x="4985"/>
        <item m="1" x="4986"/>
        <item m="1" x="5086"/>
        <item m="1" x="5087"/>
        <item m="1" x="4945"/>
        <item m="1" x="4773"/>
        <item m="1" x="4987"/>
        <item m="1" x="5316"/>
        <item m="1" x="5317"/>
        <item m="1" x="5318"/>
        <item m="1" x="5506"/>
        <item m="1" x="5330"/>
        <item m="1" x="5198"/>
        <item m="1" x="5195"/>
        <item m="1" x="5599"/>
        <item m="1" x="5600"/>
        <item m="1" x="5601"/>
        <item m="1" x="5602"/>
        <item x="857"/>
        <item m="1" x="1959"/>
        <item m="1" x="4787"/>
        <item m="1" x="5606"/>
        <item m="1" x="5515"/>
        <item m="1" x="5610"/>
        <item x="968"/>
        <item m="1" x="5351"/>
        <item m="1" x="4354"/>
        <item m="1" x="5456"/>
        <item m="1" x="5616"/>
        <item m="1" x="5618"/>
        <item m="1" x="5619"/>
        <item m="1" x="5358"/>
        <item m="1" x="5359"/>
        <item m="1" x="4901"/>
        <item m="1" x="4629"/>
        <item m="1" x="5467"/>
        <item m="1" x="5116"/>
        <item m="1" x="5371"/>
        <item m="1" x="5476"/>
        <item m="1" x="5477"/>
        <item m="1" x="4636"/>
        <item m="1" x="4637"/>
        <item m="1" x="4638"/>
        <item m="1" x="4147"/>
        <item m="1" x="1820"/>
        <item m="1" x="5007"/>
        <item m="1" x="4903"/>
        <item m="1" x="4158"/>
        <item m="1" x="5245"/>
        <item m="1" x="4657"/>
        <item m="1" x="3730"/>
        <item m="1" x="3448"/>
        <item m="1" x="4184"/>
        <item m="1" x="5380"/>
        <item m="1" x="4667"/>
        <item m="1" x="4201"/>
        <item m="1" x="4428"/>
        <item m="1" x="1860"/>
        <item m="1" x="2210"/>
        <item m="1" x="5387"/>
        <item m="1" x="4223"/>
        <item m="1" x="3735"/>
        <item m="1" x="3324"/>
        <item m="1" x="5267"/>
        <item m="1" x="5483"/>
        <item m="1" x="5484"/>
        <item m="1" x="5269"/>
        <item m="1" x="5486"/>
        <item m="1" x="5487"/>
        <item m="1" x="5153"/>
        <item m="1" x="5488"/>
        <item m="1" x="3871"/>
        <item m="1" x="4733"/>
        <item m="1" x="4260"/>
        <item m="1" x="5053"/>
        <item m="1" x="5496"/>
        <item m="1" x="5421"/>
        <item m="1" x="5422"/>
        <item m="1" x="5306"/>
        <item m="1" x="5307"/>
        <item m="1" x="5308"/>
        <item m="1" x="5433"/>
        <item m="1" x="2702"/>
        <item m="1" x="2322"/>
        <item m="1" x="5501"/>
        <item m="1" x="5438"/>
        <item m="1" x="5502"/>
        <item m="1" x="4464"/>
        <item m="1" x="4775"/>
        <item m="1" x="5314"/>
        <item m="1" x="5315"/>
        <item m="1" x="5190"/>
        <item m="1" x="5320"/>
        <item m="1" x="5505"/>
        <item m="1" x="5196"/>
        <item m="1" x="2552"/>
        <item m="1" x="5200"/>
        <item m="1" x="5202"/>
        <item m="1" x="5204"/>
        <item m="1" x="5447"/>
        <item m="1" x="5448"/>
        <item m="1" x="5507"/>
        <item m="1" x="5508"/>
        <item m="1" x="4059"/>
        <item m="1" x="1960"/>
        <item m="1" x="4334"/>
        <item m="1" x="5451"/>
        <item m="1" x="5516"/>
        <item m="1" x="5517"/>
        <item m="1" x="5455"/>
        <item m="1" x="5100"/>
        <item m="1" x="4957"/>
        <item m="1" x="4997"/>
        <item m="1" x="4880"/>
        <item m="1" x="5220"/>
        <item m="1" x="5221"/>
        <item m="1" x="2195"/>
        <item x="1339"/>
        <item x="1442"/>
        <item m="1" x="4626"/>
        <item x="1463"/>
        <item m="1" x="4627"/>
        <item x="1434"/>
        <item m="1" x="4531"/>
        <item m="1" x="2197"/>
        <item m="1" x="5117"/>
        <item m="1" x="5118"/>
        <item x="28"/>
        <item m="1" x="4417"/>
        <item m="1" x="4639"/>
        <item m="1" x="4536"/>
        <item m="1" x="4149"/>
        <item m="1" x="4150"/>
        <item m="1" x="4418"/>
        <item x="34"/>
        <item m="1" x="4904"/>
        <item m="1" x="4642"/>
        <item m="1" x="4159"/>
        <item m="1" x="4421"/>
        <item m="1" x="5240"/>
        <item m="1" x="5008"/>
        <item m="1" x="4650"/>
        <item x="115"/>
        <item m="1" x="3447"/>
        <item m="1" x="5379"/>
        <item m="1" x="5253"/>
        <item m="1" x="1737"/>
        <item m="1" x="4205"/>
        <item m="1" x="2077"/>
        <item m="1" x="5388"/>
        <item m="1" x="4695"/>
        <item m="1" x="4696"/>
        <item m="1" x="4432"/>
        <item m="1" x="4224"/>
        <item m="1" x="4095"/>
        <item m="1" x="4226"/>
        <item m="1" x="3629"/>
        <item m="1" x="3325"/>
        <item m="1" x="5403"/>
        <item m="1" x="5404"/>
        <item m="1" x="5405"/>
        <item m="1" x="5272"/>
        <item m="1" x="5406"/>
        <item m="1" x="5407"/>
        <item m="1" x="3872"/>
        <item m="1" x="3636"/>
        <item m="1" x="2310"/>
        <item m="1" x="4573"/>
        <item m="1" x="4727"/>
        <item m="1" x="3978"/>
        <item m="1" x="4738"/>
        <item m="1" x="3142"/>
        <item m="1" x="4263"/>
        <item m="1" x="5417"/>
        <item m="1" x="5419"/>
        <item m="1" x="4269"/>
        <item m="1" x="4747"/>
        <item m="1" x="2699"/>
        <item m="1" x="5171"/>
        <item m="1" x="5302"/>
        <item m="1" x="5172"/>
        <item m="1" x="5176"/>
        <item m="1" x="5309"/>
        <item m="1" x="5435"/>
        <item m="1" x="5436"/>
        <item m="1" x="4282"/>
        <item m="1" x="3024"/>
        <item m="1" x="4121"/>
        <item x="680"/>
        <item m="1" x="4774"/>
        <item m="1" x="4465"/>
        <item m="1" x="4990"/>
        <item m="1" x="5442"/>
        <item m="1" x="5319"/>
        <item m="1" x="5191"/>
        <item m="1" x="5321"/>
        <item m="1" x="5445"/>
        <item m="1" x="2765"/>
        <item m="1" x="2553"/>
        <item m="1" x="2554"/>
        <item m="1" x="5205"/>
        <item m="1" x="5449"/>
        <item m="1" x="5450"/>
        <item m="1" x="4060"/>
        <item m="1" x="4335"/>
        <item m="1" x="4792"/>
        <item m="1" x="5452"/>
        <item m="1" x="5454"/>
        <item m="1" x="3710"/>
        <item m="1" x="5101"/>
        <item x="1083"/>
        <item m="1" x="5354"/>
        <item m="1" x="5107"/>
        <item m="1" x="5222"/>
        <item m="1" x="5108"/>
        <item m="1" x="5362"/>
        <item m="1" x="4884"/>
        <item m="1" x="3085"/>
        <item x="1355"/>
        <item m="1" x="4141"/>
        <item m="1" x="4407"/>
        <item m="1" x="4408"/>
        <item x="1369"/>
        <item m="1" x="4409"/>
        <item m="1" x="2647"/>
        <item m="1" x="5228"/>
        <item m="1" x="5229"/>
        <item x="35"/>
        <item m="1" x="4643"/>
        <item m="1" x="4537"/>
        <item m="1" x="4644"/>
        <item m="1" x="5010"/>
        <item m="1" x="2046"/>
        <item m="1" x="2045"/>
        <item m="1" x="5250"/>
        <item m="1" x="5251"/>
        <item m="1" x="5022"/>
        <item m="1" x="3829"/>
        <item m="1" x="1738"/>
        <item m="1" x="4908"/>
        <item m="1" x="5030"/>
        <item m="1" x="5031"/>
        <item m="1" x="4974"/>
        <item m="1" x="4684"/>
        <item m="1" x="4199"/>
        <item m="1" x="1861"/>
        <item m="1" x="1870"/>
        <item m="1" x="5262"/>
        <item m="1" x="2372"/>
        <item m="1" x="3460"/>
        <item m="1" x="5266"/>
        <item m="1" x="5270"/>
        <item m="1" x="5271"/>
        <item m="1" x="5152"/>
        <item m="1" x="5273"/>
        <item m="1" x="3336"/>
        <item m="1" x="2311"/>
        <item m="1" x="4728"/>
        <item m="1" x="2478"/>
        <item m="1" x="4113"/>
        <item x="512"/>
        <item m="1" x="4035"/>
        <item x="513"/>
        <item m="1" x="3755"/>
        <item m="1" x="5298"/>
        <item m="1" x="5299"/>
        <item m="1" x="4743"/>
        <item m="1" x="4744"/>
        <item m="1" x="4745"/>
        <item m="1" x="4746"/>
        <item m="1" x="4450"/>
        <item m="1" x="2700"/>
        <item m="1" x="5303"/>
        <item m="1" x="4931"/>
        <item m="1" x="5304"/>
        <item m="1" x="5177"/>
        <item m="1" x="5178"/>
        <item m="1" x="5179"/>
        <item m="1" x="5064"/>
        <item m="1" x="5065"/>
        <item m="1" x="5066"/>
        <item m="1" x="5180"/>
        <item m="1" x="5067"/>
        <item m="1" x="5068"/>
        <item m="1" x="4466"/>
        <item m="1" x="4991"/>
        <item m="1" x="5088"/>
        <item m="1" x="5192"/>
        <item m="1" x="5322"/>
        <item m="1" x="5323"/>
        <item m="1" x="5194"/>
        <item m="1" x="2548"/>
        <item m="1" x="5094"/>
        <item m="1" x="3919"/>
        <item m="1" x="5334"/>
        <item m="1" x="3189"/>
        <item m="1" x="1808"/>
        <item m="1" x="4336"/>
        <item m="1" x="5345"/>
        <item m="1" x="5346"/>
        <item m="1" x="5349"/>
        <item x="971"/>
        <item m="1" x="4349"/>
        <item m="1" x="5352"/>
        <item m="1" x="5353"/>
        <item m="1" x="5216"/>
        <item x="1084"/>
        <item m="1" x="4959"/>
        <item m="1" x="5363"/>
        <item m="1" x="5364"/>
        <item m="1" x="5365"/>
        <item m="1" x="5366"/>
        <item m="1" x="4143"/>
        <item m="1" x="4898"/>
        <item m="1" x="4963"/>
        <item m="1" x="4964"/>
        <item m="1" x="4414"/>
        <item m="1" x="2732"/>
        <item m="1" x="4899"/>
        <item m="1" x="4144"/>
        <item m="1" x="4900"/>
        <item m="1" x="2661"/>
        <item x="1445"/>
        <item x="1449"/>
        <item x="2"/>
        <item x="17"/>
        <item m="1" x="5119"/>
        <item m="1" x="5000"/>
        <item m="1" x="5001"/>
        <item m="1" x="3611"/>
        <item m="1" x="1667"/>
        <item m="1" x="1668"/>
        <item m="1" x="4538"/>
        <item m="1" x="4539"/>
        <item m="1" x="4540"/>
        <item m="1" x="4541"/>
        <item m="1" x="4160"/>
        <item m="1" x="4082"/>
        <item m="1" x="4969"/>
        <item m="1" x="4970"/>
        <item m="1" x="4162"/>
        <item m="1" x="4651"/>
        <item m="1" x="4164"/>
        <item m="1" x="4971"/>
        <item m="1" x="4655"/>
        <item m="1" x="1846"/>
        <item m="1" x="1501"/>
        <item m="1" x="4176"/>
        <item m="1" x="5134"/>
        <item m="1" x="3253"/>
        <item m="1" x="4182"/>
        <item m="1" x="5135"/>
        <item m="1" x="5023"/>
        <item m="1" x="1739"/>
        <item m="1" x="1590"/>
        <item m="1" x="4973"/>
        <item m="1" x="2435"/>
        <item m="1" x="4678"/>
        <item m="1" x="4909"/>
        <item m="1" x="4910"/>
        <item m="1" x="4911"/>
        <item m="1" x="4680"/>
        <item m="1" x="1862"/>
        <item m="1" x="1595"/>
        <item m="1" x="1596"/>
        <item m="1" x="5144"/>
        <item m="1" x="5145"/>
        <item m="1" x="2211"/>
        <item m="1" x="1800"/>
        <item m="1" x="3856"/>
        <item m="1" x="5150"/>
        <item m="1" x="5151"/>
        <item m="1" x="5154"/>
        <item m="1" x="4923"/>
        <item m="1" x="5155"/>
        <item m="1" x="5156"/>
        <item m="1" x="3470"/>
        <item m="1" x="3637"/>
        <item m="1" x="3265"/>
        <item m="1" x="3337"/>
        <item m="1" x="3338"/>
        <item m="1" x="3744"/>
        <item m="1" x="3745"/>
        <item m="1" x="3746"/>
        <item m="1" x="3134"/>
        <item m="1" x="3135"/>
        <item m="1" x="3138"/>
        <item m="1" x="3004"/>
        <item m="1" x="3005"/>
        <item m="1" x="2109"/>
        <item m="1" x="4570"/>
        <item m="1" x="4571"/>
        <item m="1" x="2110"/>
        <item m="1" x="2111"/>
        <item m="1" x="2112"/>
        <item m="1" x="2312"/>
        <item x="504"/>
        <item x="505"/>
        <item m="1" x="3753"/>
        <item m="1" x="3754"/>
        <item m="1" x="5055"/>
        <item m="1" x="5165"/>
        <item m="1" x="5166"/>
        <item m="1" x="3011"/>
        <item x="581"/>
        <item m="1" x="5060"/>
        <item m="1" x="5173"/>
        <item m="1" x="5174"/>
        <item m="1" x="4748"/>
        <item m="1" x="4935"/>
        <item m="1" x="4936"/>
        <item m="1" x="5069"/>
        <item m="1" x="5070"/>
        <item m="1" x="5071"/>
        <item m="1" x="5184"/>
        <item m="1" x="5074"/>
        <item m="1" x="5185"/>
        <item m="1" x="5186"/>
        <item m="1" x="5083"/>
        <item m="1" x="4765"/>
        <item m="1" x="4766"/>
        <item m="1" x="4767"/>
        <item m="1" x="4768"/>
        <item m="1" x="4769"/>
        <item m="1" x="4770"/>
        <item m="1" x="4771"/>
        <item m="1" x="4772"/>
        <item m="1" x="4303"/>
        <item m="1" x="4304"/>
        <item m="1" x="5189"/>
        <item x="753"/>
        <item x="754"/>
        <item m="1" x="5089"/>
        <item m="1" x="5090"/>
        <item m="1" x="5091"/>
        <item m="1" x="4946"/>
        <item m="1" x="4992"/>
        <item m="1" x="5193"/>
        <item m="1" x="2555"/>
        <item m="1" x="5199"/>
        <item m="1" x="4778"/>
        <item m="1" x="3190"/>
        <item m="1" x="3191"/>
        <item m="1" x="4471"/>
        <item m="1" x="4064"/>
        <item m="1" x="5207"/>
        <item m="1" x="4951"/>
        <item m="1" x="4995"/>
        <item m="1" x="5208"/>
        <item m="1" x="5097"/>
        <item m="1" x="4350"/>
        <item m="1" x="5209"/>
        <item m="1" x="5102"/>
        <item m="1" x="5211"/>
        <item m="1" x="5217"/>
        <item x="1080"/>
        <item x="1085"/>
        <item x="1086"/>
        <item m="1" x="5110"/>
        <item m="1" x="4506"/>
        <item m="1" x="3092"/>
        <item x="1459"/>
        <item x="1461"/>
        <item x="1444"/>
        <item x="1446"/>
        <item m="1" x="2919"/>
        <item m="1" x="4965"/>
        <item m="1" x="4966"/>
        <item m="1" x="4542"/>
        <item m="1" x="4420"/>
        <item m="1" x="4083"/>
        <item m="1" x="4645"/>
        <item m="1" x="4165"/>
        <item m="1" x="4493"/>
        <item x="131"/>
        <item m="1" x="5024"/>
        <item m="1" x="4660"/>
        <item m="1" x="1502"/>
        <item m="1" x="4673"/>
        <item m="1" x="4679"/>
        <item m="1" x="4682"/>
        <item x="224"/>
        <item x="270"/>
        <item m="1" x="5034"/>
        <item m="1" x="5035"/>
        <item m="1" x="4977"/>
        <item m="1" x="4698"/>
        <item m="1" x="2970"/>
        <item m="1" x="4700"/>
        <item m="1" x="5041"/>
        <item m="1" x="5042"/>
        <item m="1" x="5043"/>
        <item m="1" x="4981"/>
        <item m="1" x="5044"/>
        <item m="1" x="5045"/>
        <item m="1" x="2984"/>
        <item m="1" x="2985"/>
        <item m="1" x="3695"/>
        <item m="1" x="2995"/>
        <item m="1" x="2113"/>
        <item m="1" x="2114"/>
        <item x="506"/>
        <item x="529"/>
        <item m="1" x="5056"/>
        <item m="1" x="5061"/>
        <item m="1" x="5062"/>
        <item m="1" x="4937"/>
        <item m="1" x="4749"/>
        <item m="1" x="4750"/>
        <item m="1" x="4751"/>
        <item m="1" x="5075"/>
        <item m="1" x="5076"/>
        <item m="1" x="5080"/>
        <item m="1" x="5081"/>
        <item m="1" x="5082"/>
        <item m="1" x="4295"/>
        <item m="1" x="4296"/>
        <item m="1" x="4297"/>
        <item m="1" x="4460"/>
        <item m="1" x="4461"/>
        <item m="1" x="4462"/>
        <item x="755"/>
        <item m="1" x="4947"/>
        <item m="1" x="3192"/>
        <item m="1" x="4065"/>
        <item m="1" x="5096"/>
        <item m="1" x="4591"/>
        <item m="1" x="4952"/>
        <item m="1" x="5098"/>
        <item m="1" x="4593"/>
        <item m="1" x="4799"/>
        <item m="1" x="4800"/>
        <item m="1" x="4355"/>
        <item x="1087"/>
        <item x="1320"/>
        <item x="1321"/>
        <item m="1" x="3811"/>
        <item m="1" x="4544"/>
        <item m="1" x="4084"/>
        <item m="1" x="4646"/>
        <item m="1" x="4167"/>
        <item x="132"/>
        <item m="1" x="4906"/>
        <item m="1" x="4661"/>
        <item m="1" x="1503"/>
        <item m="1" x="4674"/>
        <item m="1" x="4676"/>
        <item m="1" x="4677"/>
        <item m="1" x="4681"/>
        <item m="1" x="4198"/>
        <item m="1" x="4912"/>
        <item x="271"/>
        <item m="1" x="4913"/>
        <item m="1" x="4914"/>
        <item m="1" x="4975"/>
        <item m="1" x="4227"/>
        <item x="296"/>
        <item m="1" x="3857"/>
        <item m="1" x="4978"/>
        <item m="1" x="4979"/>
        <item m="1" x="4980"/>
        <item m="1" x="4922"/>
        <item m="1" x="4924"/>
        <item m="1" x="3266"/>
        <item m="1" x="3128"/>
        <item m="1" x="3696"/>
        <item m="1" x="2988"/>
        <item m="1" x="2479"/>
        <item m="1" x="2865"/>
        <item x="507"/>
        <item x="530"/>
        <item m="1" x="4928"/>
        <item m="1" x="4932"/>
        <item m="1" x="4933"/>
        <item m="1" x="4938"/>
        <item m="1" x="4752"/>
        <item m="1" x="4753"/>
        <item m="1" x="4939"/>
        <item m="1" x="4754"/>
        <item m="1" x="4940"/>
        <item m="1" x="4984"/>
        <item m="1" x="4944"/>
        <item m="1" x="4298"/>
        <item m="1" x="4299"/>
        <item m="1" x="4300"/>
        <item m="1" x="4301"/>
        <item m="1" x="4302"/>
        <item m="1" x="4310"/>
        <item m="1" x="4323"/>
        <item m="1" x="4993"/>
        <item m="1" x="4948"/>
        <item m="1" x="4949"/>
        <item m="1" x="4062"/>
        <item m="1" x="3928"/>
        <item m="1" x="4063"/>
        <item m="1" x="4994"/>
        <item x="935"/>
        <item m="1" x="4592"/>
        <item m="1" x="4954"/>
        <item m="1" x="4594"/>
        <item m="1" x="2836"/>
        <item m="1" x="4801"/>
        <item x="1091"/>
        <item m="1" x="4876"/>
        <item m="1" x="4877"/>
        <item m="1" x="4878"/>
        <item m="1" x="4373"/>
        <item m="1" x="4883"/>
        <item m="1" x="1809"/>
        <item m="1" x="4528"/>
        <item m="1" x="4529"/>
        <item m="1" x="4530"/>
        <item m="1" x="1721"/>
        <item m="1" x="4632"/>
        <item m="1" x="4633"/>
        <item m="1" x="4543"/>
        <item m="1" x="4155"/>
        <item m="1" x="4013"/>
        <item m="1" x="4647"/>
        <item m="1" x="4648"/>
        <item m="1" x="3828"/>
        <item m="1" x="4659"/>
        <item m="1" x="4662"/>
        <item m="1" x="1504"/>
        <item m="1" x="4671"/>
        <item m="1" x="4672"/>
        <item m="1" x="3838"/>
        <item m="1" x="4687"/>
        <item m="1" x="4426"/>
        <item x="272"/>
        <item m="1" x="4915"/>
        <item m="1" x="4694"/>
        <item m="1" x="4430"/>
        <item m="1" x="4218"/>
        <item m="1" x="4431"/>
        <item m="1" x="4220"/>
        <item m="1" x="4221"/>
        <item m="1" x="3965"/>
        <item m="1" x="2746"/>
        <item m="1" x="3326"/>
        <item m="1" x="4437"/>
        <item m="1" x="4920"/>
        <item m="1" x="4701"/>
        <item m="1" x="4921"/>
        <item m="1" x="4704"/>
        <item m="1" x="4705"/>
        <item x="336"/>
        <item m="1" x="3129"/>
        <item m="1" x="2986"/>
        <item m="1" x="3638"/>
        <item m="1" x="2996"/>
        <item m="1" x="3006"/>
        <item m="1" x="2313"/>
        <item m="1" x="3480"/>
        <item m="1" x="2117"/>
        <item x="532"/>
        <item x="549"/>
        <item m="1" x="4929"/>
        <item x="585"/>
        <item m="1" x="3884"/>
        <item m="1" x="4270"/>
        <item m="1" x="4118"/>
        <item m="1" x="4040"/>
        <item m="1" x="3886"/>
        <item m="1" x="4941"/>
        <item m="1" x="4580"/>
        <item m="1" x="4942"/>
        <item m="1" x="4289"/>
        <item m="1" x="4455"/>
        <item m="1" x="3900"/>
        <item m="1" x="4459"/>
        <item m="1" x="4306"/>
        <item m="1" x="4308"/>
        <item m="1" x="4051"/>
        <item x="760"/>
        <item m="1" x="2543"/>
        <item m="1" x="3179"/>
        <item m="1" x="4950"/>
        <item m="1" x="4779"/>
        <item m="1" x="2875"/>
        <item m="1" x="3994"/>
        <item m="1" x="4339"/>
        <item m="1" x="2577"/>
        <item m="1" x="3378"/>
        <item m="1" x="2586"/>
        <item m="1" x="4802"/>
        <item x="1039"/>
        <item x="1054"/>
        <item m="1" x="2767"/>
        <item m="1" x="4958"/>
        <item x="1092"/>
        <item m="1" x="4374"/>
        <item m="1" x="4375"/>
        <item m="1" x="4879"/>
        <item m="1" x="4486"/>
        <item m="1" x="4381"/>
        <item m="1" x="4004"/>
        <item x="1248"/>
        <item m="1" x="4005"/>
        <item m="1" x="4960"/>
        <item m="1" x="4961"/>
        <item m="1" x="4962"/>
        <item m="1" x="3236"/>
        <item m="1" x="3237"/>
        <item m="1" x="4006"/>
        <item x="1392"/>
        <item x="1393"/>
        <item x="1394"/>
        <item x="1395"/>
        <item m="1" x="3250"/>
        <item x="1457"/>
        <item x="1462"/>
        <item x="1467"/>
        <item x="1468"/>
        <item x="1470"/>
        <item x="1471"/>
        <item m="1" x="4154"/>
        <item m="1" x="4545"/>
        <item m="1" x="3957"/>
        <item m="1" x="4649"/>
        <item m="1" x="4547"/>
        <item m="1" x="4168"/>
        <item m="1" x="2790"/>
        <item m="1" x="2740"/>
        <item m="1" x="4422"/>
        <item m="1" x="4663"/>
        <item m="1" x="1505"/>
        <item m="1" x="4668"/>
        <item m="1" x="4669"/>
        <item m="1" x="4670"/>
        <item m="1" x="3959"/>
        <item m="1" x="4200"/>
        <item x="273"/>
        <item x="274"/>
        <item m="1" x="4555"/>
        <item m="1" x="4219"/>
        <item m="1" x="4222"/>
        <item m="1" x="2954"/>
        <item m="1" x="2955"/>
        <item m="1" x="2968"/>
        <item m="1" x="4232"/>
        <item m="1" x="4702"/>
        <item m="1" x="4703"/>
        <item x="337"/>
        <item m="1" x="2987"/>
        <item m="1" x="2982"/>
        <item m="1" x="3639"/>
        <item m="1" x="2997"/>
        <item m="1" x="3007"/>
        <item m="1" x="4106"/>
        <item m="1" x="3140"/>
        <item x="509"/>
        <item m="1" x="2494"/>
        <item m="1" x="4742"/>
        <item x="584"/>
        <item m="1" x="3757"/>
        <item m="1" x="3979"/>
        <item m="1" x="3887"/>
        <item m="1" x="3759"/>
        <item m="1" x="4759"/>
        <item m="1" x="4576"/>
        <item m="1" x="4760"/>
        <item m="1" x="4761"/>
        <item m="1" x="4288"/>
        <item m="1" x="4307"/>
        <item m="1" x="3912"/>
        <item m="1" x="4780"/>
        <item m="1" x="4781"/>
        <item m="1" x="4782"/>
        <item m="1" x="4783"/>
        <item m="1" x="3060"/>
        <item m="1" x="3545"/>
        <item m="1" x="3931"/>
        <item x="909"/>
        <item x="936"/>
        <item m="1" x="4793"/>
        <item m="1" x="3774"/>
        <item m="1" x="3936"/>
        <item m="1" x="4869"/>
        <item m="1" x="4870"/>
        <item m="1" x="4871"/>
        <item m="1" x="4872"/>
        <item m="1" x="4873"/>
        <item m="1" x="4874"/>
        <item m="1" x="4875"/>
        <item m="1" x="4379"/>
        <item m="1" x="4882"/>
        <item m="1" x="4382"/>
        <item m="1" x="4385"/>
        <item m="1" x="4386"/>
        <item x="1433"/>
        <item x="1447"/>
        <item m="1" x="3093"/>
        <item x="1450"/>
        <item x="1460"/>
        <item m="1" x="4532"/>
        <item m="1" x="4533"/>
        <item m="1" x="4534"/>
        <item m="1" x="4535"/>
        <item x="31"/>
        <item x="32"/>
        <item m="1" x="4152"/>
        <item m="1" x="4157"/>
        <item m="1" x="4011"/>
        <item m="1" x="4009"/>
        <item m="1" x="4546"/>
        <item m="1" x="4156"/>
        <item m="1" x="3819"/>
        <item m="1" x="3784"/>
        <item m="1" x="4548"/>
        <item m="1" x="4161"/>
        <item m="1" x="4085"/>
        <item m="1" x="4086"/>
        <item m="1" x="4014"/>
        <item m="1" x="4163"/>
        <item m="1" x="4166"/>
        <item m="1" x="4169"/>
        <item m="1" x="4170"/>
        <item m="1" x="2419"/>
        <item m="1" x="4550"/>
        <item m="1" x="1990"/>
        <item m="1" x="2935"/>
        <item x="150"/>
        <item x="151"/>
        <item m="1" x="2669"/>
        <item m="1" x="2670"/>
        <item m="1" x="4423"/>
        <item m="1" x="4424"/>
        <item m="1" x="4177"/>
        <item m="1" x="4178"/>
        <item x="183"/>
        <item m="1" x="4185"/>
        <item m="1" x="4186"/>
        <item m="1" x="4187"/>
        <item m="1" x="4188"/>
        <item m="1" x="1506"/>
        <item x="198"/>
        <item x="199"/>
        <item m="1" x="3960"/>
        <item m="1" x="3961"/>
        <item m="1" x="3839"/>
        <item m="1" x="3840"/>
        <item m="1" x="3841"/>
        <item m="1" x="4494"/>
        <item m="1" x="4427"/>
        <item m="1" x="4202"/>
        <item x="275"/>
        <item x="276"/>
        <item x="277"/>
        <item x="278"/>
        <item m="1" x="4556"/>
        <item m="1" x="4496"/>
        <item m="1" x="3850"/>
        <item m="1" x="3851"/>
        <item m="1" x="4020"/>
        <item m="1" x="4021"/>
        <item m="1" x="4092"/>
        <item m="1" x="4022"/>
        <item m="1" x="3687"/>
        <item m="1" x="4093"/>
        <item m="1" x="4023"/>
        <item m="1" x="4228"/>
        <item x="297"/>
        <item m="1" x="3117"/>
        <item m="1" x="3854"/>
        <item m="1" x="3855"/>
        <item m="1" x="4558"/>
        <item m="1" x="4559"/>
        <item m="1" x="4434"/>
        <item m="1" x="4230"/>
        <item m="1" x="1602"/>
        <item m="1" x="4234"/>
        <item m="1" x="4560"/>
        <item m="1" x="4438"/>
        <item m="1" x="4497"/>
        <item m="1" x="4498"/>
        <item m="1" x="2469"/>
        <item m="1" x="2468"/>
        <item x="353"/>
        <item x="354"/>
        <item m="1" x="2983"/>
        <item m="1" x="2807"/>
        <item m="1" x="2860"/>
        <item m="1" x="2808"/>
        <item m="1" x="2809"/>
        <item m="1" x="2690"/>
        <item m="1" x="2691"/>
        <item m="1" x="2692"/>
        <item m="1" x="4030"/>
        <item m="1" x="4031"/>
        <item m="1" x="3975"/>
        <item m="1" x="3878"/>
        <item x="394"/>
        <item m="1" x="2989"/>
        <item m="1" x="2990"/>
        <item m="1" x="2991"/>
        <item m="1" x="2992"/>
        <item m="1" x="2993"/>
        <item m="1" x="2004"/>
        <item m="1" x="2005"/>
        <item m="1" x="2999"/>
        <item m="1" x="3000"/>
        <item m="1" x="3001"/>
        <item m="1" x="3002"/>
        <item m="1" x="3003"/>
        <item m="1" x="4107"/>
        <item m="1" x="2484"/>
        <item m="1" x="4108"/>
        <item m="1" x="4032"/>
        <item m="1" x="2485"/>
        <item m="1" x="2488"/>
        <item m="1" x="3141"/>
        <item m="1" x="1538"/>
        <item m="1" x="2493"/>
        <item x="523"/>
        <item x="524"/>
        <item x="533"/>
        <item x="534"/>
        <item m="1" x="4451"/>
        <item m="1" x="4268"/>
        <item m="1" x="3881"/>
        <item m="1" x="3882"/>
        <item m="1" x="3883"/>
        <item m="1" x="3645"/>
        <item m="1" x="3500"/>
        <item m="1" x="3501"/>
        <item m="1" x="2817"/>
        <item m="1" x="3981"/>
        <item x="632"/>
        <item m="1" x="2511"/>
        <item m="1" x="2512"/>
        <item m="1" x="4278"/>
        <item m="1" x="4575"/>
        <item m="1" x="4577"/>
        <item m="1" x="4578"/>
        <item m="1" x="4579"/>
        <item m="1" x="4581"/>
        <item m="1" x="4582"/>
        <item m="1" x="4583"/>
        <item m="1" x="4584"/>
        <item m="1" x="4290"/>
        <item m="1" x="4456"/>
        <item m="1" x="4291"/>
        <item m="1" x="3903"/>
        <item m="1" x="3904"/>
        <item m="1" x="4305"/>
        <item m="1" x="4050"/>
        <item m="1" x="3905"/>
        <item m="1" x="3514"/>
        <item m="1" x="2238"/>
        <item x="735"/>
        <item m="1" x="3034"/>
        <item m="1" x="3913"/>
        <item m="1" x="3647"/>
        <item m="1" x="3518"/>
        <item x="767"/>
        <item m="1" x="2763"/>
        <item m="1" x="3916"/>
        <item m="1" x="3918"/>
        <item m="1" x="4315"/>
        <item m="1" x="4316"/>
        <item m="1" x="4317"/>
        <item m="1" x="4318"/>
        <item m="1" x="4319"/>
        <item m="1" x="4320"/>
        <item m="1" x="4321"/>
        <item m="1" x="4500"/>
        <item m="1" x="3417"/>
        <item m="1" x="4588"/>
        <item m="1" x="3927"/>
        <item m="1" x="3061"/>
        <item m="1" x="3062"/>
        <item m="1" x="3657"/>
        <item m="1" x="3658"/>
        <item m="1" x="3770"/>
        <item m="1" x="3661"/>
        <item m="1" x="3808"/>
        <item m="1" x="3932"/>
        <item x="905"/>
        <item x="906"/>
        <item x="910"/>
        <item m="1" x="2723"/>
        <item x="945"/>
        <item x="946"/>
        <item m="1" x="3933"/>
        <item m="1" x="4343"/>
        <item m="1" x="4351"/>
        <item m="1" x="4352"/>
        <item m="1" x="3662"/>
        <item m="1" x="4353"/>
        <item m="1" x="3562"/>
        <item m="1" x="3995"/>
        <item m="1" x="3937"/>
        <item m="1" x="4596"/>
        <item m="1" x="4501"/>
        <item m="1" x="4597"/>
        <item m="1" x="4502"/>
        <item m="1" x="4504"/>
        <item m="1" x="4598"/>
        <item m="1" x="4599"/>
        <item m="1" x="4600"/>
        <item m="1" x="4601"/>
        <item m="1" x="4483"/>
        <item m="1" x="4484"/>
        <item m="1" x="4362"/>
        <item m="1" x="4363"/>
        <item x="1145"/>
        <item m="1" x="4364"/>
        <item m="1" x="4365"/>
        <item m="1" x="4366"/>
        <item m="1" x="4367"/>
        <item m="1" x="4368"/>
        <item m="1" x="4369"/>
        <item m="1" x="4370"/>
        <item m="1" x="4602"/>
        <item m="1" x="4371"/>
        <item m="1" x="4372"/>
        <item m="1" x="4485"/>
        <item m="1" x="4376"/>
        <item m="1" x="4377"/>
        <item m="1" x="3720"/>
        <item m="1" x="3721"/>
        <item m="1" x="4380"/>
        <item m="1" x="4003"/>
        <item m="1" x="4071"/>
        <item m="1" x="3944"/>
        <item m="1" x="4606"/>
        <item m="1" x="4507"/>
        <item m="1" x="4508"/>
        <item m="1" x="3945"/>
        <item m="1" x="4387"/>
        <item x="1279"/>
        <item x="1280"/>
        <item x="1281"/>
        <item x="1282"/>
        <item m="1" x="2189"/>
        <item x="1283"/>
        <item x="1284"/>
        <item m="1" x="2190"/>
        <item x="1285"/>
        <item x="1333"/>
        <item m="1" x="3955"/>
        <item m="1" x="2389"/>
        <item x="1431"/>
        <item x="1456"/>
        <item x="1466"/>
        <item m="1" x="4415"/>
        <item m="1" x="4153"/>
        <item m="1" x="3727"/>
        <item m="1" x="3820"/>
        <item m="1" x="1847"/>
        <item m="1" x="1848"/>
        <item m="1" x="2429"/>
        <item m="1" x="4190"/>
        <item x="193"/>
        <item m="1" x="3842"/>
        <item x="279"/>
        <item m="1" x="2457"/>
        <item m="1" x="4439"/>
        <item m="1" x="4441"/>
        <item m="1" x="2473"/>
        <item m="1" x="2474"/>
        <item m="1" x="3877"/>
        <item m="1" x="2994"/>
        <item x="426"/>
        <item m="1" x="2486"/>
        <item m="1" x="1539"/>
        <item m="1" x="3793"/>
        <item m="1" x="3701"/>
        <item m="1" x="3408"/>
        <item x="611"/>
        <item x="633"/>
        <item m="1" x="4279"/>
        <item m="1" x="4457"/>
        <item m="1" x="4292"/>
        <item m="1" x="3410"/>
        <item m="1" x="3917"/>
        <item m="1" x="3763"/>
        <item m="1" x="4052"/>
        <item m="1" x="4470"/>
        <item m="1" x="4472"/>
        <item m="1" x="4066"/>
        <item m="1" x="4356"/>
        <item m="1" x="4357"/>
        <item m="1" x="4476"/>
        <item m="1" x="4503"/>
        <item m="1" x="4479"/>
        <item m="1" x="4481"/>
        <item m="1" x="3943"/>
        <item m="1" x="4488"/>
        <item x="1334"/>
        <item m="1" x="3816"/>
        <item m="1" x="4087"/>
        <item x="138"/>
        <item m="1" x="1849"/>
        <item m="1" x="4088"/>
        <item m="1" x="4189"/>
        <item m="1" x="4204"/>
        <item m="1" x="4429"/>
        <item m="1" x="4231"/>
        <item m="1" x="4436"/>
        <item m="1" x="4440"/>
        <item m="1" x="4236"/>
        <item x="453"/>
        <item m="1" x="3491"/>
        <item m="1" x="3273"/>
        <item m="1" x="4041"/>
        <item m="1" x="1615"/>
        <item m="1" x="4453"/>
        <item x="649"/>
        <item m="1" x="1803"/>
        <item m="1" x="3519"/>
        <item m="1" x="3525"/>
        <item m="1" x="2544"/>
        <item m="1" x="4123"/>
        <item m="1" x="4324"/>
        <item m="1" x="3064"/>
        <item m="1" x="3546"/>
        <item m="1" x="2573"/>
        <item m="1" x="4358"/>
        <item m="1" x="4477"/>
        <item m="1" x="4482"/>
        <item x="1144"/>
        <item m="1" x="4378"/>
        <item m="1" x="3724"/>
        <item m="1" x="4489"/>
        <item m="1" x="4490"/>
        <item m="1" x="4072"/>
        <item m="1" x="1983"/>
        <item m="1" x="4010"/>
        <item m="1" x="3678"/>
        <item m="1" x="3821"/>
        <item m="1" x="3824"/>
        <item m="1" x="2406"/>
        <item x="179"/>
        <item m="1" x="4191"/>
        <item x="194"/>
        <item m="1" x="3833"/>
        <item m="1" x="3835"/>
        <item m="1" x="3836"/>
        <item m="1" x="4203"/>
        <item m="1" x="2440"/>
        <item m="1" x="4209"/>
        <item m="1" x="4210"/>
        <item x="280"/>
        <item m="1" x="4217"/>
        <item m="1" x="1875"/>
        <item x="320"/>
        <item m="1" x="4233"/>
        <item m="1" x="4235"/>
        <item m="1" x="4237"/>
        <item x="340"/>
        <item m="1" x="4028"/>
        <item m="1" x="2475"/>
        <item m="1" x="2470"/>
        <item x="395"/>
        <item x="407"/>
        <item x="427"/>
        <item x="454"/>
        <item m="1" x="4033"/>
        <item m="1" x="4034"/>
        <item x="525"/>
        <item m="1" x="3407"/>
        <item m="1" x="3272"/>
        <item m="1" x="3146"/>
        <item m="1" x="3147"/>
        <item x="576"/>
        <item m="1" x="3148"/>
        <item m="1" x="3149"/>
        <item m="1" x="3155"/>
        <item x="612"/>
        <item m="1" x="3275"/>
        <item m="1" x="2515"/>
        <item m="1" x="4280"/>
        <item m="1" x="3165"/>
        <item m="1" x="2761"/>
        <item m="1" x="3166"/>
        <item m="1" x="3167"/>
        <item m="1" x="4293"/>
        <item m="1" x="4294"/>
        <item m="1" x="3282"/>
        <item m="1" x="3283"/>
        <item m="1" x="3173"/>
        <item m="1" x="3908"/>
        <item m="1" x="3524"/>
        <item m="1" x="3178"/>
        <item m="1" x="4314"/>
        <item m="1" x="4053"/>
        <item m="1" x="4322"/>
        <item m="1" x="4325"/>
        <item m="1" x="4327"/>
        <item m="1" x="4328"/>
        <item m="1" x="4329"/>
        <item m="1" x="2911"/>
        <item m="1" x="3547"/>
        <item m="1" x="4338"/>
        <item x="911"/>
        <item m="1" x="3194"/>
        <item x="919"/>
        <item x="920"/>
        <item m="1" x="2725"/>
        <item x="995"/>
        <item m="1" x="3809"/>
        <item m="1" x="3202"/>
        <item m="1" x="3203"/>
        <item m="1" x="2587"/>
        <item m="1" x="4359"/>
        <item m="1" x="4360"/>
        <item m="1" x="2771"/>
        <item m="1" x="2601"/>
        <item m="1" x="3214"/>
        <item m="1" x="3215"/>
        <item m="1" x="3216"/>
        <item m="1" x="3219"/>
        <item m="1" x="3220"/>
        <item m="1" x="3221"/>
        <item m="1" x="3222"/>
        <item m="1" x="3223"/>
        <item m="1" x="3227"/>
        <item m="1" x="4070"/>
        <item m="1" x="3719"/>
        <item m="1" x="3228"/>
        <item x="1335"/>
        <item m="1" x="3238"/>
        <item m="1" x="3239"/>
        <item m="1" x="3240"/>
        <item m="1" x="2648"/>
        <item m="1" x="2649"/>
        <item m="1" x="3817"/>
        <item m="1" x="3818"/>
        <item m="1" x="3814"/>
        <item m="1" x="3815"/>
        <item m="1" x="4012"/>
        <item m="1" x="3621"/>
        <item m="1" x="3442"/>
        <item m="1" x="3822"/>
        <item m="1" x="3823"/>
        <item m="1" x="3785"/>
        <item m="1" x="2403"/>
        <item m="1" x="2407"/>
        <item m="1" x="2427"/>
        <item m="1" x="3830"/>
        <item x="195"/>
        <item m="1" x="3834"/>
        <item m="1" x="3837"/>
        <item m="1" x="4089"/>
        <item m="1" x="3962"/>
        <item m="1" x="3844"/>
        <item m="1" x="3114"/>
        <item m="1" x="2443"/>
        <item m="1" x="4017"/>
        <item m="1" x="4018"/>
        <item x="281"/>
        <item x="282"/>
        <item x="283"/>
        <item m="1" x="4090"/>
        <item m="1" x="4091"/>
        <item m="1" x="2458"/>
        <item m="1" x="3688"/>
        <item m="1" x="4024"/>
        <item m="1" x="4097"/>
        <item m="1" x="4098"/>
        <item m="1" x="3972"/>
        <item m="1" x="4027"/>
        <item m="1" x="3869"/>
        <item x="346"/>
        <item m="1" x="2471"/>
        <item m="1" x="2472"/>
        <item m="1" x="2305"/>
        <item m="1" x="2306"/>
        <item m="1" x="2307"/>
        <item m="1" x="2308"/>
        <item m="1" x="3748"/>
        <item x="408"/>
        <item x="409"/>
        <item x="410"/>
        <item x="428"/>
        <item m="1" x="3339"/>
        <item x="436"/>
        <item x="455"/>
        <item x="456"/>
        <item x="457"/>
        <item m="1" x="2694"/>
        <item m="1" x="3879"/>
        <item m="1" x="3880"/>
        <item m="1" x="3479"/>
        <item m="1" x="3640"/>
        <item m="1" x="3477"/>
        <item m="1" x="1540"/>
        <item x="485"/>
        <item x="578"/>
        <item m="1" x="3888"/>
        <item m="1" x="3795"/>
        <item m="1" x="3758"/>
        <item m="1" x="2231"/>
        <item m="1" x="2008"/>
        <item m="1" x="1918"/>
        <item x="634"/>
        <item x="635"/>
        <item m="1" x="2513"/>
        <item m="1" x="2514"/>
        <item m="1" x="2123"/>
        <item m="1" x="2516"/>
        <item m="1" x="3982"/>
        <item m="1" x="3983"/>
        <item m="1" x="3985"/>
        <item m="1" x="3986"/>
        <item m="1" x="3987"/>
        <item m="1" x="4047"/>
        <item m="1" x="3897"/>
        <item m="1" x="3898"/>
        <item m="1" x="3901"/>
        <item m="1" x="3902"/>
        <item m="1" x="3284"/>
        <item m="1" x="3761"/>
        <item m="1" x="3704"/>
        <item m="1" x="3907"/>
        <item x="756"/>
        <item x="757"/>
        <item m="1" x="3520"/>
        <item m="1" x="3521"/>
        <item m="1" x="3924"/>
        <item m="1" x="3988"/>
        <item m="1" x="3989"/>
        <item m="1" x="4125"/>
        <item m="1" x="3659"/>
        <item m="1" x="3660"/>
        <item m="1" x="2722"/>
        <item m="1" x="2574"/>
        <item m="1" x="3070"/>
        <item m="1" x="2578"/>
        <item m="1" x="4067"/>
        <item m="1" x="3777"/>
        <item m="1" x="1965"/>
        <item m="1" x="1966"/>
        <item m="1" x="3996"/>
        <item m="1" x="3997"/>
        <item m="1" x="3998"/>
        <item m="1" x="4133"/>
        <item m="1" x="3999"/>
        <item m="1" x="4134"/>
        <item m="1" x="4135"/>
        <item m="1" x="3717"/>
        <item m="1" x="3590"/>
        <item m="1" x="3718"/>
        <item m="1" x="3672"/>
        <item m="1" x="3722"/>
        <item m="1" x="3783"/>
        <item m="1" x="3723"/>
        <item m="1" x="4074"/>
        <item x="1323"/>
        <item m="1" x="2731"/>
        <item m="1" x="3725"/>
        <item m="1" x="3390"/>
        <item m="1" x="3831"/>
        <item x="196"/>
        <item m="1" x="3958"/>
        <item m="1" x="4016"/>
        <item m="1" x="3843"/>
        <item m="1" x="3734"/>
        <item m="1" x="4019"/>
        <item m="1" x="3963"/>
        <item m="1" x="3118"/>
        <item m="1" x="4025"/>
        <item m="1" x="3970"/>
        <item m="1" x="4026"/>
        <item m="1" x="3863"/>
        <item m="1" x="2689"/>
        <item m="1" x="3749"/>
        <item m="1" x="3340"/>
        <item m="1" x="2480"/>
        <item x="535"/>
        <item m="1" x="3885"/>
        <item m="1" x="3702"/>
        <item m="1" x="3703"/>
        <item m="1" x="3497"/>
        <item x="609"/>
        <item m="1" x="3984"/>
        <item m="1" x="4046"/>
        <item m="1" x="3893"/>
        <item m="1" x="4048"/>
        <item m="1" x="4049"/>
        <item m="1" x="3349"/>
        <item x="761"/>
        <item m="1" x="3522"/>
        <item m="1" x="3523"/>
        <item m="1" x="3648"/>
        <item m="1" x="3357"/>
        <item m="1" x="3416"/>
        <item m="1" x="4055"/>
        <item m="1" x="4056"/>
        <item m="1" x="2880"/>
        <item m="1" x="3711"/>
        <item m="1" x="3938"/>
        <item m="1" x="4068"/>
        <item m="1" x="4000"/>
        <item m="1" x="4069"/>
        <item m="1" x="3670"/>
        <item m="1" x="3671"/>
        <item m="1" x="3946"/>
        <item x="1324"/>
        <item m="1" x="3956"/>
        <item m="1" x="3726"/>
        <item m="1" x="3619"/>
        <item m="1" x="3729"/>
        <item x="99"/>
        <item m="1" x="2424"/>
        <item m="1" x="1676"/>
        <item x="225"/>
        <item x="242"/>
        <item m="1" x="3686"/>
        <item m="1" x="3455"/>
        <item m="1" x="3456"/>
        <item m="1" x="3845"/>
        <item m="1" x="3964"/>
        <item m="1" x="2460"/>
        <item m="1" x="3463"/>
        <item m="1" x="2961"/>
        <item x="321"/>
        <item m="1" x="3969"/>
        <item m="1" x="3971"/>
        <item m="1" x="3864"/>
        <item m="1" x="3866"/>
        <item x="334"/>
        <item m="1" x="2309"/>
        <item m="1" x="3697"/>
        <item x="411"/>
        <item x="412"/>
        <item x="437"/>
        <item m="1" x="1900"/>
        <item m="1" x="2481"/>
        <item x="536"/>
        <item m="1" x="3644"/>
        <item m="1" x="3498"/>
        <item x="610"/>
        <item m="1" x="2510"/>
        <item m="1" x="3796"/>
        <item m="1" x="3894"/>
        <item m="1" x="3895"/>
        <item m="1" x="3025"/>
        <item m="1" x="2380"/>
        <item m="1" x="1619"/>
        <item m="1" x="2870"/>
        <item x="762"/>
        <item x="763"/>
        <item m="1" x="3352"/>
        <item m="1" x="3354"/>
        <item m="1" x="2871"/>
        <item m="1" x="3990"/>
        <item m="1" x="3991"/>
        <item x="871"/>
        <item m="1" x="3372"/>
        <item m="1" x="3071"/>
        <item m="1" x="2590"/>
        <item m="1" x="4001"/>
        <item m="1" x="3591"/>
        <item m="1" x="3593"/>
        <item m="1" x="3594"/>
        <item x="1325"/>
        <item m="1" x="3090"/>
        <item m="1" x="3095"/>
        <item m="1" x="3812"/>
        <item m="1" x="3431"/>
        <item m="1" x="3813"/>
        <item m="1" x="3616"/>
        <item m="1" x="3618"/>
        <item m="1" x="3620"/>
        <item m="1" x="3728"/>
        <item m="1" x="3679"/>
        <item m="1" x="3832"/>
        <item x="197"/>
        <item x="226"/>
        <item m="1" x="2437"/>
        <item x="243"/>
        <item m="1" x="3849"/>
        <item m="1" x="3119"/>
        <item m="1" x="3462"/>
        <item m="1" x="2962"/>
        <item m="1" x="2963"/>
        <item m="1" x="2964"/>
        <item m="1" x="3859"/>
        <item m="1" x="3860"/>
        <item m="1" x="3861"/>
        <item m="1" x="3862"/>
        <item m="1" x="3865"/>
        <item m="1" x="3867"/>
        <item x="335"/>
        <item m="1" x="2304"/>
        <item m="1" x="2220"/>
        <item m="1" x="2221"/>
        <item m="1" x="1891"/>
        <item m="1" x="2476"/>
        <item x="438"/>
        <item m="1" x="2317"/>
        <item m="1" x="1700"/>
        <item m="1" x="3151"/>
        <item m="1" x="3496"/>
        <item m="1" x="3892"/>
        <item m="1" x="3899"/>
        <item x="681"/>
        <item m="1" x="3028"/>
        <item m="1" x="3285"/>
        <item m="1" x="3286"/>
        <item m="1" x="3526"/>
        <item m="1" x="3415"/>
        <item m="1" x="3921"/>
        <item m="1" x="3922"/>
        <item m="1" x="3923"/>
        <item m="1" x="3925"/>
        <item m="1" x="3368"/>
        <item x="872"/>
        <item m="1" x="3373"/>
        <item m="1" x="3776"/>
        <item m="1" x="3712"/>
        <item m="1" x="2591"/>
        <item x="1088"/>
        <item m="1" x="3939"/>
        <item m="1" x="3940"/>
        <item m="1" x="3941"/>
        <item m="1" x="3381"/>
        <item m="1" x="3589"/>
        <item x="1198"/>
        <item x="1315"/>
        <item x="1316"/>
        <item x="1326"/>
        <item x="1327"/>
        <item m="1" x="3091"/>
        <item m="1" x="2391"/>
        <item m="1" x="3677"/>
        <item m="1" x="3612"/>
        <item m="1" x="3432"/>
        <item m="1" x="3613"/>
        <item m="1" x="1821"/>
        <item m="1" x="1823"/>
        <item m="1" x="1824"/>
        <item m="1" x="1825"/>
        <item m="1" x="3617"/>
        <item m="1" x="3438"/>
        <item m="1" x="3443"/>
        <item m="1" x="3312"/>
        <item m="1" x="3680"/>
        <item m="1" x="3681"/>
        <item m="1" x="3444"/>
        <item m="1" x="3445"/>
        <item m="1" x="2404"/>
        <item m="1" x="2408"/>
        <item m="1" x="2409"/>
        <item m="1" x="2410"/>
        <item m="1" x="2420"/>
        <item x="109"/>
        <item m="1" x="2933"/>
        <item m="1" x="1500"/>
        <item x="136"/>
        <item x="147"/>
        <item m="1" x="3450"/>
        <item m="1" x="2430"/>
        <item m="1" x="1677"/>
        <item m="1" x="1740"/>
        <item m="1" x="2071"/>
        <item m="1" x="3733"/>
        <item m="1" x="3115"/>
        <item m="1" x="3626"/>
        <item m="1" x="3120"/>
        <item m="1" x="2960"/>
        <item m="1" x="2965"/>
        <item m="1" x="2966"/>
        <item m="1" x="2799"/>
        <item m="1" x="2800"/>
        <item m="1" x="1881"/>
        <item m="1" x="3737"/>
        <item m="1" x="3788"/>
        <item m="1" x="3738"/>
        <item m="1" x="3789"/>
        <item m="1" x="3741"/>
        <item m="1" x="3790"/>
        <item m="1" x="3791"/>
        <item x="341"/>
        <item x="355"/>
        <item m="1" x="2096"/>
        <item m="1" x="2097"/>
        <item m="1" x="2098"/>
        <item m="1" x="2099"/>
        <item m="1" x="2477"/>
        <item x="389"/>
        <item x="413"/>
        <item x="414"/>
        <item x="415"/>
        <item x="439"/>
        <item x="440"/>
        <item x="441"/>
        <item m="1" x="2482"/>
        <item m="1" x="2483"/>
        <item m="1" x="2319"/>
        <item m="1" x="3478"/>
        <item m="1" x="3341"/>
        <item m="1" x="1904"/>
        <item m="1" x="1764"/>
        <item m="1" x="1701"/>
        <item m="1" x="3792"/>
        <item m="1" x="3794"/>
        <item x="586"/>
        <item m="1" x="2507"/>
        <item x="622"/>
        <item x="623"/>
        <item x="624"/>
        <item m="1" x="3797"/>
        <item m="1" x="3798"/>
        <item m="1" x="3799"/>
        <item m="1" x="3503"/>
        <item m="1" x="3800"/>
        <item m="1" x="3801"/>
        <item m="1" x="3802"/>
        <item m="1" x="3026"/>
        <item m="1" x="2124"/>
        <item m="1" x="1704"/>
        <item m="1" x="3511"/>
        <item m="1" x="2820"/>
        <item m="1" x="2709"/>
        <item m="1" x="2711"/>
        <item m="1" x="3029"/>
        <item m="1" x="3030"/>
        <item m="1" x="3169"/>
        <item m="1" x="3031"/>
        <item m="1" x="3032"/>
        <item m="1" x="3350"/>
        <item m="1" x="3351"/>
        <item m="1" x="3355"/>
        <item m="1" x="3356"/>
        <item m="1" x="3045"/>
        <item m="1" x="3803"/>
        <item m="1" x="3649"/>
        <item m="1" x="3413"/>
        <item m="1" x="3414"/>
        <item m="1" x="3650"/>
        <item m="1" x="3049"/>
        <item m="1" x="3804"/>
        <item m="1" x="3764"/>
        <item m="1" x="3805"/>
        <item m="1" x="3806"/>
        <item m="1" x="3765"/>
        <item m="1" x="3369"/>
        <item m="1" x="2245"/>
        <item x="858"/>
        <item m="1" x="3294"/>
        <item m="1" x="3193"/>
        <item x="912"/>
        <item m="1" x="3773"/>
        <item x="957"/>
        <item m="1" x="2829"/>
        <item m="1" x="2579"/>
        <item m="1" x="3560"/>
        <item m="1" x="3295"/>
        <item m="1" x="3198"/>
        <item m="1" x="3424"/>
        <item m="1" x="1967"/>
        <item m="1" x="2160"/>
        <item m="1" x="3779"/>
        <item m="1" x="3810"/>
        <item x="1199"/>
        <item x="1200"/>
        <item x="1201"/>
        <item x="1202"/>
        <item m="1" x="3601"/>
        <item m="1" x="3673"/>
        <item m="1" x="3675"/>
        <item m="1" x="3429"/>
        <item x="1296"/>
        <item x="1297"/>
        <item x="1317"/>
        <item m="1" x="3094"/>
        <item m="1" x="3614"/>
        <item m="1" x="3439"/>
        <item m="1" x="3392"/>
        <item m="1" x="1735"/>
        <item x="139"/>
        <item m="1" x="3731"/>
        <item m="1" x="3732"/>
        <item m="1" x="3255"/>
        <item m="1" x="3454"/>
        <item m="1" x="2949"/>
        <item m="1" x="2957"/>
        <item m="1" x="3736"/>
        <item m="1" x="3739"/>
        <item m="1" x="3740"/>
        <item m="1" x="3691"/>
        <item m="1" x="3742"/>
        <item m="1" x="3693"/>
        <item x="342"/>
        <item m="1" x="2093"/>
        <item m="1" x="2094"/>
        <item x="416"/>
        <item x="442"/>
        <item m="1" x="3405"/>
        <item x="493"/>
        <item m="1" x="2508"/>
        <item m="1" x="3760"/>
        <item x="661"/>
        <item m="1" x="3646"/>
        <item m="1" x="2907"/>
        <item m="1" x="3533"/>
        <item m="1" x="2908"/>
        <item m="1" x="3766"/>
        <item m="1" x="3767"/>
        <item m="1" x="3768"/>
        <item m="1" x="3769"/>
        <item m="1" x="2876"/>
        <item m="1" x="3370"/>
        <item x="859"/>
        <item m="1" x="3068"/>
        <item m="1" x="3772"/>
        <item x="965"/>
        <item m="1" x="3709"/>
        <item m="1" x="3778"/>
        <item m="1" x="3663"/>
        <item m="1" x="3780"/>
        <item m="1" x="3781"/>
        <item m="1" x="3782"/>
        <item m="1" x="3428"/>
        <item m="1" x="3674"/>
        <item x="1298"/>
        <item m="1" x="3433"/>
        <item m="1" x="3308"/>
        <item m="1" x="3391"/>
        <item m="1" x="3393"/>
        <item m="1" x="1838"/>
        <item m="1" x="2411"/>
        <item m="1" x="2932"/>
        <item x="140"/>
        <item m="1" x="2423"/>
        <item m="1" x="2428"/>
        <item m="1" x="3683"/>
        <item m="1" x="3684"/>
        <item m="1" x="3451"/>
        <item m="1" x="3318"/>
        <item m="1" x="3685"/>
        <item m="1" x="2671"/>
        <item m="1" x="2947"/>
        <item m="1" x="3396"/>
        <item m="1" x="3627"/>
        <item m="1" x="2956"/>
        <item m="1" x="3398"/>
        <item m="1" x="3689"/>
        <item m="1" x="3631"/>
        <item m="1" x="3690"/>
        <item m="1" x="3403"/>
        <item m="1" x="3633"/>
        <item m="1" x="3692"/>
        <item m="1" x="3634"/>
        <item x="347"/>
        <item m="1" x="2095"/>
        <item m="1" x="2001"/>
        <item m="1" x="3471"/>
        <item x="417"/>
        <item m="1" x="1696"/>
        <item m="1" x="3267"/>
        <item x="494"/>
        <item m="1" x="3495"/>
        <item x="587"/>
        <item x="625"/>
        <item x="662"/>
        <item m="1" x="2710"/>
        <item m="1" x="2762"/>
        <item m="1" x="3048"/>
        <item m="1" x="3651"/>
        <item m="1" x="3652"/>
        <item m="1" x="3653"/>
        <item m="1" x="3654"/>
        <item m="1" x="2877"/>
        <item x="900"/>
        <item x="913"/>
        <item m="1" x="3555"/>
        <item m="1" x="3708"/>
        <item m="1" x="3376"/>
        <item x="975"/>
        <item m="1" x="2582"/>
        <item m="1" x="3077"/>
        <item m="1" x="3713"/>
        <item m="1" x="3666"/>
        <item m="1" x="3714"/>
        <item m="1" x="3715"/>
        <item m="1" x="3716"/>
        <item m="1" x="3592"/>
        <item m="1" x="3386"/>
        <item m="1" x="3388"/>
        <item m="1" x="3389"/>
        <item m="1" x="3305"/>
        <item m="1" x="3615"/>
        <item m="1" x="3435"/>
        <item m="1" x="3440"/>
        <item m="1" x="3436"/>
        <item m="1" x="3251"/>
        <item m="1" x="3252"/>
        <item m="1" x="3313"/>
        <item m="1" x="2412"/>
        <item m="1" x="3622"/>
        <item m="1" x="3623"/>
        <item m="1" x="3113"/>
        <item m="1" x="3319"/>
        <item m="1" x="3320"/>
        <item m="1" x="3625"/>
        <item m="1" x="2948"/>
        <item m="1" x="2958"/>
        <item m="1" x="3399"/>
        <item m="1" x="3466"/>
        <item m="1" x="3632"/>
        <item m="1" x="3259"/>
        <item m="1" x="3260"/>
        <item m="1" x="3469"/>
        <item m="1" x="3261"/>
        <item x="348"/>
        <item m="1" x="1889"/>
        <item m="1" x="1890"/>
        <item x="418"/>
        <item m="1" x="1758"/>
        <item x="434"/>
        <item m="1" x="1697"/>
        <item m="1" x="3342"/>
        <item x="495"/>
        <item m="1" x="3482"/>
        <item m="1" x="3483"/>
        <item m="1" x="2505"/>
        <item m="1" x="3409"/>
        <item x="663"/>
        <item x="664"/>
        <item m="1" x="3174"/>
        <item m="1" x="3175"/>
        <item m="1" x="3287"/>
        <item m="1" x="3353"/>
        <item m="1" x="3358"/>
        <item m="1" x="3177"/>
        <item m="1" x="3411"/>
        <item m="1" x="3412"/>
        <item m="1" x="3362"/>
        <item m="1" x="3538"/>
        <item m="1" x="3655"/>
        <item m="1" x="2719"/>
        <item m="1" x="2720"/>
        <item m="1" x="3065"/>
        <item x="901"/>
        <item x="969"/>
        <item m="1" x="3563"/>
        <item m="1" x="3664"/>
        <item m="1" x="3665"/>
        <item m="1" x="3667"/>
        <item m="1" x="3668"/>
        <item m="1" x="3584"/>
        <item m="1" x="3669"/>
        <item m="1" x="2637"/>
        <item x="1349"/>
        <item x="1370"/>
        <item x="1371"/>
        <item x="1455"/>
        <item m="1" x="3430"/>
        <item m="1" x="3387"/>
        <item m="1" x="3434"/>
        <item m="1" x="3306"/>
        <item m="1" x="3437"/>
        <item m="1" x="3309"/>
        <item m="1" x="3441"/>
        <item m="1" x="2928"/>
        <item m="1" x="3314"/>
        <item m="1" x="3316"/>
        <item m="1" x="3452"/>
        <item m="1" x="3112"/>
        <item m="1" x="3254"/>
        <item m="1" x="2436"/>
        <item m="1" x="3321"/>
        <item m="1" x="2890"/>
        <item m="1" x="2959"/>
        <item x="314"/>
        <item m="1" x="3400"/>
        <item m="1" x="3465"/>
        <item m="1" x="3467"/>
        <item m="1" x="3468"/>
        <item m="1" x="3404"/>
        <item m="1" x="3262"/>
        <item m="1" x="1752"/>
        <item m="1" x="1753"/>
        <item m="1" x="2861"/>
        <item x="419"/>
        <item x="420"/>
        <item x="421"/>
        <item x="435"/>
        <item m="1" x="1698"/>
        <item m="1" x="3406"/>
        <item m="1" x="3268"/>
        <item m="1" x="3484"/>
        <item m="1" x="3152"/>
        <item m="1" x="2812"/>
        <item m="1" x="2755"/>
        <item x="629"/>
        <item m="1" x="3159"/>
        <item m="1" x="2534"/>
        <item m="1" x="2535"/>
        <item m="1" x="2536"/>
        <item m="1" x="3288"/>
        <item m="1" x="3036"/>
        <item m="1" x="3037"/>
        <item m="1" x="3038"/>
        <item m="1" x="3039"/>
        <item m="1" x="3536"/>
        <item m="1" x="3418"/>
        <item m="1" x="3051"/>
        <item m="1" x="3539"/>
        <item m="1" x="3540"/>
        <item m="1" x="3541"/>
        <item m="1" x="3542"/>
        <item m="1" x="2878"/>
        <item m="1" x="2879"/>
        <item m="1" x="3066"/>
        <item m="1" x="3423"/>
        <item x="960"/>
        <item m="1" x="3564"/>
        <item m="1" x="3379"/>
        <item m="1" x="3583"/>
        <item m="1" x="3585"/>
        <item m="1" x="3586"/>
        <item m="1" x="3380"/>
        <item m="1" x="2026"/>
        <item m="1" x="3307"/>
        <item m="1" x="3096"/>
        <item m="1" x="3310"/>
        <item m="1" x="3311"/>
        <item m="1" x="3100"/>
        <item m="1" x="3101"/>
        <item m="1" x="2925"/>
        <item m="1" x="2929"/>
        <item m="1" x="2844"/>
        <item m="1" x="3315"/>
        <item m="1" x="3102"/>
        <item m="1" x="2413"/>
        <item m="1" x="2414"/>
        <item m="1" x="3317"/>
        <item x="173"/>
        <item m="1" x="2941"/>
        <item x="187"/>
        <item m="1" x="2431"/>
        <item m="1" x="2889"/>
        <item m="1" x="3110"/>
        <item m="1" x="2063"/>
        <item m="1" x="3111"/>
        <item m="1" x="2943"/>
        <item x="216"/>
        <item m="1" x="2946"/>
        <item m="1" x="2793"/>
        <item m="1" x="2675"/>
        <item m="1" x="1877"/>
        <item m="1" x="3397"/>
        <item m="1" x="3121"/>
        <item m="1" x="3401"/>
        <item m="1" x="3402"/>
        <item m="1" x="3330"/>
        <item m="1" x="3334"/>
        <item m="1" x="3125"/>
        <item m="1" x="3263"/>
        <item m="1" x="1754"/>
        <item m="1" x="1755"/>
        <item m="1" x="1608"/>
        <item m="1" x="1526"/>
        <item m="1" x="2811"/>
        <item m="1" x="2810"/>
        <item x="422"/>
        <item x="423"/>
        <item m="1" x="1692"/>
        <item m="1" x="1694"/>
        <item m="1" x="1759"/>
        <item m="1" x="3343"/>
        <item m="1" x="3269"/>
        <item m="1" x="3270"/>
        <item m="1" x="3344"/>
        <item m="1" x="3153"/>
        <item m="1" x="3274"/>
        <item m="1" x="2813"/>
        <item m="1" x="2751"/>
        <item m="1" x="2701"/>
        <item m="1" x="2501"/>
        <item m="1" x="3012"/>
        <item m="1" x="3013"/>
        <item m="1" x="2752"/>
        <item x="630"/>
        <item m="1" x="3160"/>
        <item m="1" x="3161"/>
        <item m="1" x="3176"/>
        <item m="1" x="3289"/>
        <item m="1" x="2542"/>
        <item m="1" x="3035"/>
        <item m="1" x="3040"/>
        <item m="1" x="3041"/>
        <item m="1" x="3044"/>
        <item m="1" x="3290"/>
        <item m="1" x="3291"/>
        <item m="1" x="3047"/>
        <item m="1" x="3359"/>
        <item m="1" x="3050"/>
        <item m="1" x="3360"/>
        <item m="1" x="3361"/>
        <item m="1" x="3292"/>
        <item m="1" x="3419"/>
        <item m="1" x="3364"/>
        <item m="1" x="3365"/>
        <item m="1" x="3420"/>
        <item m="1" x="3366"/>
        <item m="1" x="3063"/>
        <item m="1" x="3059"/>
        <item m="1" x="3371"/>
        <item x="856"/>
        <item x="853"/>
        <item m="1" x="3067"/>
        <item m="1" x="2881"/>
        <item x="907"/>
        <item m="1" x="1713"/>
        <item x="940"/>
        <item m="1" x="3374"/>
        <item m="1" x="3375"/>
        <item x="961"/>
        <item x="972"/>
        <item m="1" x="3197"/>
        <item m="1" x="3296"/>
        <item m="1" x="3297"/>
        <item m="1" x="3377"/>
        <item m="1" x="3425"/>
        <item m="1" x="3078"/>
        <item m="1" x="3426"/>
        <item m="1" x="3427"/>
        <item m="1" x="2616"/>
        <item m="1" x="2617"/>
        <item x="1210"/>
        <item x="1211"/>
        <item x="1299"/>
        <item x="1300"/>
        <item x="1301"/>
        <item m="1" x="2782"/>
        <item m="1" x="2783"/>
        <item m="1" x="2920"/>
        <item m="1" x="3097"/>
        <item x="37"/>
        <item x="38"/>
        <item x="39"/>
        <item m="1" x="2926"/>
        <item m="1" x="2927"/>
        <item m="1" x="2923"/>
        <item m="1" x="3104"/>
        <item m="1" x="3109"/>
        <item m="1" x="2942"/>
        <item m="1" x="2206"/>
        <item m="1" x="2207"/>
        <item m="1" x="2442"/>
        <item m="1" x="2852"/>
        <item m="1" x="2967"/>
        <item x="322"/>
        <item m="1" x="3327"/>
        <item m="1" x="3328"/>
        <item m="1" x="3329"/>
        <item m="1" x="3331"/>
        <item m="1" x="3256"/>
        <item m="1" x="3257"/>
        <item m="1" x="3332"/>
        <item m="1" x="3333"/>
        <item m="1" x="3264"/>
        <item m="1" x="3335"/>
        <item x="381"/>
        <item m="1" x="1527"/>
        <item m="1" x="2750"/>
        <item m="1" x="2002"/>
        <item m="1" x="3271"/>
        <item m="1" x="3139"/>
        <item x="483"/>
        <item m="1" x="2814"/>
        <item m="1" x="2753"/>
        <item m="1" x="3276"/>
        <item m="1" x="3347"/>
        <item m="1" x="3280"/>
        <item m="1" x="3348"/>
        <item m="1" x="3281"/>
        <item m="1" x="1705"/>
        <item m="1" x="2537"/>
        <item m="1" x="2538"/>
        <item m="1" x="3042"/>
        <item m="1" x="3043"/>
        <item m="1" x="3182"/>
        <item m="1" x="3183"/>
        <item m="1" x="2822"/>
        <item m="1" x="3363"/>
        <item m="1" x="3367"/>
        <item m="1" x="2826"/>
        <item m="1" x="2827"/>
        <item m="1" x="2828"/>
        <item m="1" x="2343"/>
        <item m="1" x="2576"/>
        <item x="941"/>
        <item m="1" x="2268"/>
        <item m="1" x="3205"/>
        <item m="1" x="3072"/>
        <item m="1" x="3073"/>
        <item m="1" x="3074"/>
        <item m="1" x="3210"/>
        <item m="1" x="3211"/>
        <item m="1" x="3212"/>
        <item m="1" x="3213"/>
        <item m="1" x="2602"/>
        <item m="1" x="3217"/>
        <item m="1" x="3218"/>
        <item x="1108"/>
        <item x="1110"/>
        <item m="1" x="3300"/>
        <item m="1" x="3301"/>
        <item m="1" x="3302"/>
        <item m="1" x="3082"/>
        <item m="1" x="2842"/>
        <item m="1" x="3083"/>
        <item m="1" x="2626"/>
        <item m="1" x="2627"/>
        <item m="1" x="2628"/>
        <item m="1" x="3382"/>
        <item m="1" x="3383"/>
        <item m="1" x="3384"/>
        <item m="1" x="3385"/>
        <item x="1319"/>
        <item x="1341"/>
        <item m="1" x="2641"/>
        <item x="1350"/>
        <item m="1" x="3304"/>
        <item m="1" x="3246"/>
        <item x="1359"/>
        <item x="1360"/>
        <item x="1361"/>
        <item m="1" x="3086"/>
        <item m="1" x="2646"/>
        <item x="1364"/>
        <item x="1365"/>
        <item x="1366"/>
        <item m="1" x="3247"/>
        <item m="1" x="3248"/>
        <item m="1" x="3249"/>
        <item m="1" x="2656"/>
        <item x="1391"/>
        <item m="1" x="1982"/>
        <item m="1" x="2662"/>
        <item m="1" x="2663"/>
        <item m="1" x="3087"/>
        <item x="1436"/>
        <item x="41"/>
        <item m="1" x="2887"/>
        <item m="1" x="2394"/>
        <item m="1" x="3103"/>
        <item m="1" x="2930"/>
        <item m="1" x="2415"/>
        <item m="1" x="1799"/>
        <item m="1" x="2741"/>
        <item m="1" x="2672"/>
        <item m="1" x="2673"/>
        <item x="290"/>
        <item m="1" x="2454"/>
        <item m="1" x="2455"/>
        <item m="1" x="2456"/>
        <item m="1" x="2373"/>
        <item m="1" x="2291"/>
        <item m="1" x="2292"/>
        <item m="1" x="2971"/>
        <item m="1" x="3258"/>
        <item m="1" x="2978"/>
        <item m="1" x="3124"/>
        <item m="1" x="1528"/>
        <item m="1" x="1529"/>
        <item m="1" x="2693"/>
        <item x="429"/>
        <item x="430"/>
        <item m="1" x="2696"/>
        <item x="484"/>
        <item m="1" x="2496"/>
        <item x="557"/>
        <item m="1" x="2497"/>
        <item x="564"/>
        <item m="1" x="3154"/>
        <item m="1" x="2815"/>
        <item m="1" x="2503"/>
        <item m="1" x="2504"/>
        <item x="616"/>
        <item m="1" x="3156"/>
        <item m="1" x="3016"/>
        <item m="1" x="3158"/>
        <item m="1" x="3162"/>
        <item m="1" x="3277"/>
        <item m="1" x="3022"/>
        <item m="1" x="3278"/>
        <item m="1" x="3279"/>
        <item m="1" x="3027"/>
        <item m="1" x="2525"/>
        <item m="1" x="2528"/>
        <item m="1" x="2532"/>
        <item m="1" x="1706"/>
        <item m="1" x="2533"/>
        <item m="1" x="2539"/>
        <item m="1" x="2540"/>
        <item m="1" x="2541"/>
        <item m="1" x="3033"/>
        <item m="1" x="2821"/>
        <item x="748"/>
        <item m="1" x="2547"/>
        <item m="1" x="2563"/>
        <item m="1" x="3055"/>
        <item m="1" x="3293"/>
        <item m="1" x="2825"/>
        <item x="849"/>
        <item m="1" x="2721"/>
        <item m="1" x="2571"/>
        <item m="1" x="2572"/>
        <item m="1" x="2575"/>
        <item x="950"/>
        <item m="1" x="2581"/>
        <item m="1" x="2837"/>
        <item x="1038"/>
        <item x="1040"/>
        <item x="1041"/>
        <item m="1" x="2592"/>
        <item m="1" x="2593"/>
        <item x="1055"/>
        <item m="1" x="3298"/>
        <item m="1" x="3299"/>
        <item m="1" x="3075"/>
        <item m="1" x="2598"/>
        <item m="1" x="2599"/>
        <item m="1" x="3224"/>
        <item m="1" x="3303"/>
        <item m="1" x="2730"/>
        <item m="1" x="2623"/>
        <item m="1" x="2629"/>
        <item m="1" x="2630"/>
        <item m="1" x="2631"/>
        <item x="1215"/>
        <item m="1" x="2634"/>
        <item x="1250"/>
        <item m="1" x="2636"/>
        <item m="1" x="1661"/>
        <item x="1318"/>
        <item m="1" x="2639"/>
        <item m="1" x="2640"/>
        <item x="1344"/>
        <item m="1" x="2645"/>
        <item x="1402"/>
        <item x="1403"/>
        <item x="1404"/>
        <item x="1405"/>
        <item m="1" x="2657"/>
        <item x="1419"/>
        <item m="1" x="2658"/>
        <item m="1" x="2659"/>
        <item x="1424"/>
        <item m="1" x="2660"/>
        <item x="1458"/>
        <item m="1" x="3098"/>
        <item m="1" x="2922"/>
        <item x="40"/>
        <item m="1" x="2924"/>
        <item m="1" x="2843"/>
        <item m="1" x="2395"/>
        <item m="1" x="2397"/>
        <item m="1" x="2398"/>
        <item m="1" x="2931"/>
        <item m="1" x="2845"/>
        <item m="1" x="2417"/>
        <item m="1" x="2668"/>
        <item m="1" x="2204"/>
        <item x="141"/>
        <item m="1" x="3106"/>
        <item m="1" x="3107"/>
        <item m="1" x="2940"/>
        <item m="1" x="3108"/>
        <item m="1" x="2064"/>
        <item m="1" x="2066"/>
        <item m="1" x="2067"/>
        <item m="1" x="2849"/>
        <item m="1" x="2797"/>
        <item m="1" x="2745"/>
        <item m="1" x="2450"/>
        <item m="1" x="2681"/>
        <item m="1" x="2451"/>
        <item m="1" x="2682"/>
        <item m="1" x="1681"/>
        <item m="1" x="2972"/>
        <item m="1" x="2975"/>
        <item m="1" x="3122"/>
        <item m="1" x="3123"/>
        <item m="1" x="3126"/>
        <item m="1" x="1525"/>
        <item x="382"/>
        <item x="385"/>
        <item x="386"/>
        <item x="431"/>
        <item x="448"/>
        <item m="1" x="2695"/>
        <item m="1" x="2697"/>
        <item m="1" x="3015"/>
        <item m="1" x="2899"/>
        <item m="1" x="3017"/>
        <item m="1" x="3018"/>
        <item m="1" x="3163"/>
        <item m="1" x="3164"/>
        <item x="672"/>
        <item m="1" x="1707"/>
        <item m="1" x="2382"/>
        <item m="1" x="2330"/>
        <item m="1" x="2384"/>
        <item m="1" x="3046"/>
        <item m="1" x="2549"/>
        <item m="1" x="2550"/>
        <item m="1" x="3056"/>
        <item m="1" x="3186"/>
        <item m="1" x="3187"/>
        <item m="1" x="2141"/>
        <item x="850"/>
        <item m="1" x="2570"/>
        <item m="1" x="3069"/>
        <item m="1" x="3206"/>
        <item m="1" x="3207"/>
        <item m="1" x="3225"/>
        <item m="1" x="3226"/>
        <item m="1" x="2621"/>
        <item x="1437"/>
        <item x="1438"/>
        <item m="1" x="2921"/>
        <item m="1" x="2027"/>
        <item m="1" x="2396"/>
        <item m="1" x="2788"/>
        <item m="1" x="2734"/>
        <item m="1" x="2043"/>
        <item m="1" x="2044"/>
        <item m="1" x="2738"/>
        <item m="1" x="2939"/>
        <item m="1" x="1736"/>
        <item m="1" x="2438"/>
        <item m="1" x="1475"/>
        <item m="1" x="2683"/>
        <item m="1" x="2973"/>
        <item m="1" x="2974"/>
        <item m="1" x="2976"/>
        <item m="1" x="2977"/>
        <item m="1" x="2979"/>
        <item m="1" x="2980"/>
        <item x="383"/>
        <item x="384"/>
        <item x="387"/>
        <item x="443"/>
        <item x="449"/>
        <item m="1" x="2698"/>
        <item m="1" x="2487"/>
        <item m="1" x="2754"/>
        <item m="1" x="2818"/>
        <item m="1" x="2703"/>
        <item m="1" x="3019"/>
        <item m="1" x="3020"/>
        <item m="1" x="2900"/>
        <item m="1" x="3021"/>
        <item m="1" x="2901"/>
        <item m="1" x="3023"/>
        <item m="1" x="2902"/>
        <item x="741"/>
        <item x="745"/>
        <item m="1" x="2713"/>
        <item m="1" x="2551"/>
        <item m="1" x="2561"/>
        <item m="1" x="2562"/>
        <item x="807"/>
        <item m="1" x="3052"/>
        <item m="1" x="3053"/>
        <item m="1" x="3054"/>
        <item m="1" x="3057"/>
        <item m="1" x="3058"/>
        <item m="1" x="2142"/>
        <item x="863"/>
        <item m="1" x="2341"/>
        <item x="894"/>
        <item m="1" x="2912"/>
        <item m="1" x="3076"/>
        <item m="1" x="3079"/>
        <item m="1" x="3080"/>
        <item m="1" x="3081"/>
        <item m="1" x="2624"/>
        <item x="1164"/>
        <item m="1" x="2625"/>
        <item x="1165"/>
        <item x="1166"/>
        <item x="1181"/>
        <item m="1" x="2188"/>
        <item m="1" x="2633"/>
        <item x="1223"/>
        <item x="1229"/>
        <item m="1" x="2635"/>
        <item x="1271"/>
        <item x="1272"/>
        <item m="1" x="2650"/>
        <item m="1" x="2651"/>
        <item m="1" x="2652"/>
        <item x="1385"/>
        <item m="1" x="2653"/>
        <item x="1387"/>
        <item x="1388"/>
        <item x="1389"/>
        <item x="1390"/>
        <item m="1" x="2654"/>
        <item m="1" x="2655"/>
        <item x="22"/>
        <item m="1" x="1817"/>
        <item m="1" x="2787"/>
        <item m="1" x="2665"/>
        <item m="1" x="2393"/>
        <item m="1" x="2276"/>
        <item m="1" x="2277"/>
        <item m="1" x="2366"/>
        <item m="1" x="2201"/>
        <item m="1" x="2399"/>
        <item m="1" x="2735"/>
        <item m="1" x="2400"/>
        <item m="1" x="2666"/>
        <item m="1" x="2667"/>
        <item m="1" x="2418"/>
        <item x="161"/>
        <item m="1" x="2792"/>
        <item m="1" x="2432"/>
        <item m="1" x="2439"/>
        <item m="1" x="2369"/>
        <item m="1" x="2743"/>
        <item m="1" x="2676"/>
        <item m="1" x="2796"/>
        <item m="1" x="2287"/>
        <item x="257"/>
        <item m="1" x="2680"/>
        <item m="1" x="2452"/>
        <item m="1" x="2453"/>
        <item m="1" x="2083"/>
        <item m="1" x="2374"/>
        <item m="1" x="2290"/>
        <item m="1" x="1682"/>
        <item m="1" x="2855"/>
        <item m="1" x="2893"/>
        <item m="1" x="2858"/>
        <item m="1" x="2859"/>
        <item x="356"/>
        <item x="357"/>
        <item x="358"/>
        <item x="359"/>
        <item x="390"/>
        <item x="444"/>
        <item m="1" x="1695"/>
        <item m="1" x="1901"/>
        <item x="458"/>
        <item m="1" x="1699"/>
        <item m="1" x="2115"/>
        <item m="1" x="2105"/>
        <item m="1" x="2314"/>
        <item m="1" x="2315"/>
        <item m="1" x="1902"/>
        <item m="1" x="1903"/>
        <item m="1" x="2867"/>
        <item m="1" x="2868"/>
        <item m="1" x="2819"/>
        <item m="1" x="2758"/>
        <item m="1" x="2759"/>
        <item m="1" x="2760"/>
        <item x="651"/>
        <item m="1" x="1547"/>
        <item x="684"/>
        <item m="1" x="2331"/>
        <item m="1" x="2383"/>
        <item m="1" x="2332"/>
        <item m="1" x="2333"/>
        <item m="1" x="2334"/>
        <item m="1" x="2135"/>
        <item x="739"/>
        <item m="1" x="2712"/>
        <item m="1" x="2546"/>
        <item x="792"/>
        <item x="793"/>
        <item x="794"/>
        <item x="795"/>
        <item m="1" x="2910"/>
        <item m="1" x="2873"/>
        <item m="1" x="2143"/>
        <item x="864"/>
        <item x="865"/>
        <item m="1" x="2882"/>
        <item m="1" x="2883"/>
        <item m="1" x="2915"/>
        <item m="1" x="1569"/>
        <item m="1" x="2917"/>
        <item m="1" x="2885"/>
        <item m="1" x="2918"/>
        <item m="1" x="2841"/>
        <item m="1" x="2182"/>
        <item x="1336"/>
        <item x="1337"/>
        <item x="15"/>
        <item x="1432"/>
        <item x="19"/>
        <item m="1" x="2278"/>
        <item m="1" x="2279"/>
        <item x="70"/>
        <item m="1" x="2401"/>
        <item m="1" x="2402"/>
        <item m="1" x="2416"/>
        <item m="1" x="2789"/>
        <item m="1" x="2205"/>
        <item m="1" x="2846"/>
        <item m="1" x="2847"/>
        <item m="1" x="2848"/>
        <item x="239"/>
        <item m="1" x="2744"/>
        <item x="258"/>
        <item m="1" x="2679"/>
        <item x="291"/>
        <item x="294"/>
        <item m="1" x="2459"/>
        <item m="1" x="2853"/>
        <item m="1" x="2854"/>
        <item m="1" x="2856"/>
        <item m="1" x="2857"/>
        <item m="1" x="2803"/>
        <item m="1" x="2467"/>
        <item m="1" x="2298"/>
        <item m="1" x="2377"/>
        <item x="360"/>
        <item x="361"/>
        <item m="1" x="2222"/>
        <item x="391"/>
        <item m="1" x="1693"/>
        <item x="445"/>
        <item m="1" x="2316"/>
        <item x="500"/>
        <item m="1" x="1541"/>
        <item m="1" x="1542"/>
        <item x="558"/>
        <item x="561"/>
        <item x="565"/>
        <item x="615"/>
        <item m="1" x="2704"/>
        <item x="643"/>
        <item m="1" x="2518"/>
        <item m="1" x="2519"/>
        <item m="1" x="2869"/>
        <item x="654"/>
        <item m="1" x="2708"/>
        <item x="674"/>
        <item x="675"/>
        <item x="686"/>
        <item x="689"/>
        <item x="690"/>
        <item x="742"/>
        <item x="744"/>
        <item x="746"/>
        <item x="785"/>
        <item x="787"/>
        <item m="1" x="2545"/>
        <item x="790"/>
        <item x="805"/>
        <item x="806"/>
        <item x="808"/>
        <item m="1" x="2872"/>
        <item m="1" x="2823"/>
        <item m="1" x="2874"/>
        <item x="839"/>
        <item m="1" x="2718"/>
        <item m="1" x="2342"/>
        <item x="890"/>
        <item x="895"/>
        <item x="896"/>
        <item x="947"/>
        <item x="948"/>
        <item x="954"/>
        <item x="956"/>
        <item m="1" x="2766"/>
        <item x="977"/>
        <item m="1" x="2154"/>
        <item m="1" x="2588"/>
        <item x="1035"/>
        <item m="1" x="2726"/>
        <item x="1044"/>
        <item x="1046"/>
        <item x="1050"/>
        <item m="1" x="2768"/>
        <item m="1" x="2884"/>
        <item x="1068"/>
        <item x="1070"/>
        <item m="1" x="1566"/>
        <item m="1" x="1567"/>
        <item x="1132"/>
        <item m="1" x="2838"/>
        <item m="1" x="2839"/>
        <item m="1" x="2886"/>
        <item m="1" x="2840"/>
        <item m="1" x="2776"/>
        <item m="1" x="2777"/>
        <item x="1162"/>
        <item x="1168"/>
        <item x="1171"/>
        <item x="1173"/>
        <item x="1174"/>
        <item x="1179"/>
        <item x="1180"/>
        <item x="1185"/>
        <item x="1190"/>
        <item x="1203"/>
        <item x="1204"/>
        <item x="1218"/>
        <item x="1221"/>
        <item x="1222"/>
        <item x="1224"/>
        <item x="1225"/>
        <item x="1228"/>
        <item x="1230"/>
        <item x="1231"/>
        <item x="1241"/>
        <item x="1240"/>
        <item x="1242"/>
        <item x="1243"/>
        <item x="1244"/>
        <item x="1246"/>
        <item x="1247"/>
        <item x="1249"/>
        <item x="1253"/>
        <item x="1262"/>
        <item x="1276"/>
        <item x="1278"/>
        <item x="1293"/>
        <item x="1328"/>
        <item x="1329"/>
        <item x="1345"/>
        <item m="1" x="1720"/>
        <item x="1381"/>
        <item x="1406"/>
        <item x="1407"/>
        <item x="1408"/>
        <item x="1415"/>
        <item x="1422"/>
        <item x="1425"/>
        <item x="1427"/>
        <item m="1" x="2388"/>
        <item m="1" x="2275"/>
        <item m="1" x="2280"/>
        <item m="1" x="2040"/>
        <item m="1" x="2739"/>
        <item m="1" x="2742"/>
        <item m="1" x="2086"/>
        <item m="1" x="2212"/>
        <item m="1" x="2801"/>
        <item m="1" x="2802"/>
        <item m="1" x="2688"/>
        <item m="1" x="2300"/>
        <item m="1" x="2301"/>
        <item x="363"/>
        <item m="1" x="2223"/>
        <item x="501"/>
        <item x="627"/>
        <item m="1" x="2706"/>
        <item m="1" x="2756"/>
        <item m="1" x="2529"/>
        <item m="1" x="2824"/>
        <item m="1" x="2583"/>
        <item m="1" x="2769"/>
        <item x="1113"/>
        <item m="1" x="2774"/>
        <item m="1" x="2615"/>
        <item m="1" x="2198"/>
        <item m="1" x="2030"/>
        <item m="1" x="2200"/>
        <item x="71"/>
        <item m="1" x="2367"/>
        <item x="155"/>
        <item x="177"/>
        <item m="1" x="2433"/>
        <item m="1" x="2286"/>
        <item m="1" x="2674"/>
        <item x="240"/>
        <item m="1" x="2678"/>
        <item m="1" x="1476"/>
        <item m="1" x="2082"/>
        <item m="1" x="2084"/>
        <item m="1" x="2748"/>
        <item m="1" x="2685"/>
        <item m="1" x="2299"/>
        <item x="362"/>
        <item m="1" x="1892"/>
        <item x="462"/>
        <item x="463"/>
        <item m="1" x="1609"/>
        <item m="1" x="2705"/>
        <item m="1" x="2707"/>
        <item m="1" x="2520"/>
        <item m="1" x="2757"/>
        <item m="1" x="2714"/>
        <item x="840"/>
        <item m="1" x="2242"/>
        <item m="1" x="2246"/>
        <item m="1" x="2344"/>
        <item m="1" x="2345"/>
        <item m="1" x="2770"/>
        <item m="1" x="2772"/>
        <item m="1" x="2773"/>
        <item m="1" x="2775"/>
        <item m="1" x="2618"/>
        <item x="1205"/>
        <item x="1330"/>
        <item m="1" x="1984"/>
        <item x="20"/>
        <item m="1" x="1986"/>
        <item m="1" x="1814"/>
        <item m="1" x="2031"/>
        <item m="1" x="2032"/>
        <item m="1" x="2033"/>
        <item m="1" x="2259"/>
        <item m="1" x="2260"/>
        <item m="1" x="2048"/>
        <item m="1" x="2422"/>
        <item m="1" x="2425"/>
        <item m="1" x="2426"/>
        <item x="182"/>
        <item m="1" x="2434"/>
        <item m="1" x="2285"/>
        <item m="1" x="1857"/>
        <item x="241"/>
        <item m="1" x="2444"/>
        <item x="259"/>
        <item m="1" x="1683"/>
        <item m="1" x="2684"/>
        <item m="1" x="2686"/>
        <item m="1" x="2687"/>
        <item m="1" x="2463"/>
        <item m="1" x="2464"/>
        <item x="364"/>
        <item x="365"/>
        <item m="1" x="2100"/>
        <item m="1" x="1756"/>
        <item m="1" x="2106"/>
        <item m="1" x="2318"/>
        <item x="510"/>
        <item m="1" x="2491"/>
        <item m="1" x="1917"/>
        <item x="631"/>
        <item m="1" x="2517"/>
        <item m="1" x="2521"/>
        <item m="1" x="2530"/>
        <item m="1" x="2239"/>
        <item m="1" x="2715"/>
        <item m="1" x="2716"/>
        <item m="1" x="2717"/>
        <item m="1" x="2564"/>
        <item m="1" x="2565"/>
        <item m="1" x="2566"/>
        <item x="841"/>
        <item x="866"/>
        <item m="1" x="1788"/>
        <item m="1" x="2595"/>
        <item m="1" x="2727"/>
        <item m="1" x="2596"/>
        <item x="1116"/>
        <item x="1133"/>
        <item m="1" x="2608"/>
        <item m="1" x="2728"/>
        <item m="1" x="2729"/>
        <item m="1" x="2611"/>
        <item m="1" x="2619"/>
        <item x="1206"/>
        <item x="1331"/>
        <item x="1414"/>
        <item x="1416"/>
        <item x="1418"/>
        <item x="1420"/>
        <item x="1421"/>
        <item x="1426"/>
        <item x="1428"/>
        <item x="1439"/>
        <item m="1" x="2392"/>
        <item m="1" x="2034"/>
        <item m="1" x="2029"/>
        <item m="1" x="2202"/>
        <item m="1" x="2281"/>
        <item m="1" x="2041"/>
        <item m="1" x="2421"/>
        <item x="178"/>
        <item m="1" x="2284"/>
        <item m="1" x="2068"/>
        <item m="1" x="2070"/>
        <item m="1" x="1863"/>
        <item m="1" x="2445"/>
        <item m="1" x="1869"/>
        <item m="1" x="1599"/>
        <item m="1" x="2462"/>
        <item m="1" x="2465"/>
        <item m="1" x="2466"/>
        <item x="366"/>
        <item x="367"/>
        <item m="1" x="2101"/>
        <item x="424"/>
        <item x="450"/>
        <item m="1" x="2107"/>
        <item m="1" x="2225"/>
        <item x="511"/>
        <item m="1" x="2492"/>
        <item m="1" x="2378"/>
        <item m="1" x="2228"/>
        <item m="1" x="2229"/>
        <item m="1" x="2230"/>
        <item m="1" x="2118"/>
        <item m="1" x="2498"/>
        <item m="1" x="2499"/>
        <item m="1" x="1767"/>
        <item m="1" x="1768"/>
        <item m="1" x="2121"/>
        <item m="1" x="2379"/>
        <item m="1" x="2531"/>
        <item m="1" x="2137"/>
        <item m="1" x="2339"/>
        <item m="1" x="2558"/>
        <item m="1" x="2559"/>
        <item m="1" x="2560"/>
        <item m="1" x="1951"/>
        <item m="1" x="2567"/>
        <item m="1" x="1956"/>
        <item m="1" x="2569"/>
        <item m="1" x="2144"/>
        <item x="867"/>
        <item m="1" x="2147"/>
        <item x="1027"/>
        <item m="1" x="2597"/>
        <item m="1" x="1568"/>
        <item m="1" x="2609"/>
        <item m="1" x="2610"/>
        <item m="1" x="2612"/>
        <item m="1" x="2613"/>
        <item m="1" x="2614"/>
        <item m="1" x="2362"/>
        <item m="1" x="2620"/>
        <item m="1" x="2364"/>
        <item x="1207"/>
        <item x="1332"/>
        <item x="1417"/>
        <item x="1452"/>
        <item m="1" x="1810"/>
        <item m="1" x="1811"/>
        <item m="1" x="1812"/>
        <item m="1" x="1985"/>
        <item m="1" x="1815"/>
        <item m="1" x="1816"/>
        <item m="1" x="2199"/>
        <item x="21"/>
        <item x="42"/>
        <item m="1" x="1829"/>
        <item m="1" x="1830"/>
        <item m="1" x="1831"/>
        <item m="1" x="1832"/>
        <item m="1" x="2035"/>
        <item m="1" x="2282"/>
        <item m="1" x="2203"/>
        <item x="93"/>
        <item m="1" x="2042"/>
        <item m="1" x="1842"/>
        <item m="1" x="1844"/>
        <item m="1" x="1845"/>
        <item m="1" x="2283"/>
        <item m="1" x="2368"/>
        <item x="180"/>
        <item m="1" x="2054"/>
        <item m="1" x="1993"/>
        <item x="204"/>
        <item m="1" x="2065"/>
        <item m="1" x="2069"/>
        <item m="1" x="2072"/>
        <item m="1" x="1864"/>
        <item m="1" x="1743"/>
        <item m="1" x="1865"/>
        <item m="1" x="2288"/>
        <item m="1" x="1879"/>
        <item x="323"/>
        <item m="1" x="2261"/>
        <item m="1" x="2375"/>
        <item m="1" x="2293"/>
        <item m="1" x="2376"/>
        <item m="1" x="2296"/>
        <item x="368"/>
        <item x="369"/>
        <item x="370"/>
        <item x="371"/>
        <item x="372"/>
        <item x="388"/>
        <item m="1" x="1533"/>
        <item m="1" x="1530"/>
        <item x="425"/>
        <item x="461"/>
        <item m="1" x="2226"/>
        <item m="1" x="2227"/>
        <item m="1" x="2116"/>
        <item m="1" x="2263"/>
        <item m="1" x="2264"/>
        <item m="1" x="2006"/>
        <item m="1" x="2007"/>
        <item m="1" x="2009"/>
        <item x="620"/>
        <item x="621"/>
        <item m="1" x="2324"/>
        <item m="1" x="2325"/>
        <item m="1" x="1483"/>
        <item m="1" x="2381"/>
        <item m="1" x="2335"/>
        <item m="1" x="2336"/>
        <item m="1" x="2337"/>
        <item m="1" x="2338"/>
        <item m="1" x="2128"/>
        <item m="1" x="2266"/>
        <item m="1" x="2267"/>
        <item m="1" x="2131"/>
        <item m="1" x="2132"/>
        <item m="1" x="2236"/>
        <item m="1" x="2240"/>
        <item m="1" x="2136"/>
        <item m="1" x="2138"/>
        <item m="1" x="2012"/>
        <item m="1" x="1942"/>
        <item x="796"/>
        <item x="801"/>
        <item m="1" x="2241"/>
        <item m="1" x="2340"/>
        <item x="845"/>
        <item x="868"/>
        <item m="1" x="2145"/>
        <item m="1" x="2146"/>
        <item m="1" x="2155"/>
        <item m="1" x="1647"/>
        <item m="1" x="2250"/>
        <item m="1" x="2350"/>
        <item m="1" x="2351"/>
        <item m="1" x="2159"/>
        <item x="1089"/>
        <item x="1090"/>
        <item x="1118"/>
        <item x="1123"/>
        <item m="1" x="2354"/>
        <item m="1" x="2355"/>
        <item m="1" x="2385"/>
        <item m="1" x="2356"/>
        <item m="1" x="2166"/>
        <item m="1" x="2386"/>
        <item m="1" x="2387"/>
        <item m="1" x="2177"/>
        <item m="1" x="2363"/>
        <item m="1" x="2180"/>
        <item m="1" x="2181"/>
        <item x="1153"/>
        <item m="1" x="2185"/>
        <item m="1" x="2271"/>
        <item x="1208"/>
        <item x="1209"/>
        <item x="1367"/>
        <item x="1368"/>
        <item x="1372"/>
        <item x="1373"/>
        <item x="1396"/>
        <item x="1397"/>
        <item x="1398"/>
        <item x="1399"/>
        <item x="1400"/>
        <item x="1412"/>
        <item x="1413"/>
        <item x="1429"/>
        <item x="1430"/>
        <item x="1453"/>
        <item m="1" x="2073"/>
        <item x="43"/>
        <item m="1" x="1827"/>
        <item m="1" x="2036"/>
        <item m="1" x="2038"/>
        <item m="1" x="1839"/>
        <item m="1" x="1843"/>
        <item x="142"/>
        <item m="1" x="2049"/>
        <item x="171"/>
        <item x="172"/>
        <item x="184"/>
        <item m="1" x="1994"/>
        <item x="207"/>
        <item m="1" x="1854"/>
        <item m="1" x="2078"/>
        <item m="1" x="2079"/>
        <item m="1" x="2080"/>
        <item m="1" x="2085"/>
        <item m="1" x="1876"/>
        <item m="1" x="2213"/>
        <item m="1" x="2294"/>
        <item m="1" x="2295"/>
        <item m="1" x="2297"/>
        <item m="1" x="1531"/>
        <item m="1" x="1763"/>
        <item x="486"/>
        <item x="613"/>
        <item x="614"/>
        <item m="1" x="2265"/>
        <item x="644"/>
        <item m="1" x="2326"/>
        <item m="1" x="2327"/>
        <item m="1" x="2329"/>
        <item m="1" x="1546"/>
        <item m="1" x="2237"/>
        <item m="1" x="2133"/>
        <item m="1" x="2134"/>
        <item x="797"/>
        <item x="846"/>
        <item x="869"/>
        <item m="1" x="1962"/>
        <item x="937"/>
        <item x="930"/>
        <item m="1" x="2346"/>
        <item m="1" x="2347"/>
        <item m="1" x="2249"/>
        <item x="958"/>
        <item x="1125"/>
        <item m="1" x="2357"/>
        <item m="1" x="2358"/>
        <item m="1" x="2359"/>
        <item m="1" x="2360"/>
        <item m="1" x="2178"/>
        <item m="1" x="2365"/>
        <item m="1" x="2272"/>
        <item m="1" x="2273"/>
        <item x="9"/>
        <item x="23"/>
        <item x="44"/>
        <item m="1" x="1828"/>
        <item m="1" x="1729"/>
        <item m="1" x="1730"/>
        <item x="72"/>
        <item m="1" x="2037"/>
        <item m="1" x="1989"/>
        <item x="100"/>
        <item x="133"/>
        <item x="143"/>
        <item x="162"/>
        <item m="1" x="2055"/>
        <item m="1" x="1992"/>
        <item x="208"/>
        <item x="209"/>
        <item m="1" x="1855"/>
        <item m="1" x="1744"/>
        <item m="1" x="1745"/>
        <item m="1" x="2208"/>
        <item x="244"/>
        <item m="1" x="2081"/>
        <item m="1" x="1750"/>
        <item m="1" x="1601"/>
        <item m="1" x="2262"/>
        <item m="1" x="2214"/>
        <item m="1" x="2215"/>
        <item m="1" x="2218"/>
        <item m="1" x="2219"/>
        <item x="374"/>
        <item x="401"/>
        <item m="1" x="1760"/>
        <item x="496"/>
        <item x="514"/>
        <item m="1" x="1912"/>
        <item m="1" x="2232"/>
        <item m="1" x="2233"/>
        <item x="650"/>
        <item m="1" x="2234"/>
        <item m="1" x="1939"/>
        <item m="1" x="1940"/>
        <item m="1" x="1941"/>
        <item m="1" x="1943"/>
        <item m="1" x="1944"/>
        <item x="798"/>
        <item x="847"/>
        <item x="870"/>
        <item m="1" x="1961"/>
        <item x="931"/>
        <item m="1" x="2248"/>
        <item m="1" x="2016"/>
        <item m="1" x="1644"/>
        <item m="1" x="2151"/>
        <item m="1" x="1558"/>
        <item m="1" x="2156"/>
        <item x="1126"/>
        <item m="1" x="2251"/>
        <item m="1" x="2162"/>
        <item m="1" x="2167"/>
        <item m="1" x="2168"/>
        <item m="1" x="2269"/>
        <item m="1" x="2270"/>
        <item m="1" x="1973"/>
        <item m="1" x="2186"/>
        <item x="1302"/>
        <item x="1454"/>
        <item x="45"/>
        <item m="1" x="1731"/>
        <item m="1" x="1583"/>
        <item m="1" x="1987"/>
        <item m="1" x="1834"/>
        <item m="1" x="1988"/>
        <item m="1" x="1835"/>
        <item x="144"/>
        <item x="163"/>
        <item x="164"/>
        <item x="174"/>
        <item m="1" x="2058"/>
        <item m="1" x="2059"/>
        <item x="203"/>
        <item m="1" x="1510"/>
        <item m="1" x="1751"/>
        <item m="1" x="1996"/>
        <item m="1" x="2087"/>
        <item m="1" x="2216"/>
        <item m="1" x="2217"/>
        <item x="373"/>
        <item x="375"/>
        <item m="1" x="1610"/>
        <item x="497"/>
        <item x="515"/>
        <item m="1" x="2119"/>
        <item m="1" x="2120"/>
        <item m="1" x="1911"/>
        <item m="1" x="2235"/>
        <item m="1" x="2125"/>
        <item m="1" x="2126"/>
        <item m="1" x="2129"/>
        <item m="1" x="2130"/>
        <item m="1" x="1784"/>
        <item x="749"/>
        <item x="773"/>
        <item x="774"/>
        <item m="1" x="1949"/>
        <item x="799"/>
        <item m="1" x="1950"/>
        <item m="1" x="1552"/>
        <item x="873"/>
        <item x="888"/>
        <item m="1" x="2247"/>
        <item m="1" x="2150"/>
        <item m="1" x="2152"/>
        <item m="1" x="1790"/>
        <item m="1" x="1648"/>
        <item m="1" x="2161"/>
        <item m="1" x="2163"/>
        <item m="1" x="2169"/>
        <item m="1" x="2170"/>
        <item m="1" x="2171"/>
        <item m="1" x="2175"/>
        <item m="1" x="2176"/>
        <item m="1" x="1974"/>
        <item m="1" x="1975"/>
        <item m="1" x="2252"/>
        <item m="1" x="2253"/>
        <item m="1" x="2258"/>
        <item x="1303"/>
        <item x="0"/>
        <item m="1" x="1493"/>
        <item x="3"/>
        <item m="1" x="1818"/>
        <item x="46"/>
        <item m="1" x="1582"/>
        <item m="1" x="1584"/>
        <item m="1" x="1585"/>
        <item m="1" x="1833"/>
        <item m="1" x="1836"/>
        <item m="1" x="1837"/>
        <item m="1" x="1840"/>
        <item x="110"/>
        <item x="145"/>
        <item x="165"/>
        <item m="1" x="2056"/>
        <item m="1" x="2057"/>
        <item m="1" x="2060"/>
        <item m="1" x="2061"/>
        <item m="1" x="2062"/>
        <item x="210"/>
        <item x="211"/>
        <item m="1" x="1856"/>
        <item m="1" x="2074"/>
        <item m="1" x="2075"/>
        <item m="1" x="1746"/>
        <item x="268"/>
        <item m="1" x="2088"/>
        <item m="1" x="2089"/>
        <item m="1" x="2090"/>
        <item m="1" x="2091"/>
        <item x="376"/>
        <item x="377"/>
        <item x="402"/>
        <item x="403"/>
        <item x="459"/>
        <item m="1" x="1761"/>
        <item x="498"/>
        <item x="516"/>
        <item m="1" x="1905"/>
        <item m="1" x="1906"/>
        <item m="1" x="1907"/>
        <item m="1" x="1913"/>
        <item m="1" x="1914"/>
        <item x="665"/>
        <item m="1" x="2127"/>
        <item x="682"/>
        <item x="724"/>
        <item m="1" x="2011"/>
        <item m="1" x="1937"/>
        <item m="1" x="1938"/>
        <item m="1" x="1946"/>
        <item m="1" x="1947"/>
        <item x="800"/>
        <item x="819"/>
        <item m="1" x="2139"/>
        <item m="1" x="2140"/>
        <item x="854"/>
        <item x="874"/>
        <item x="875"/>
        <item x="877"/>
        <item m="1" x="2149"/>
        <item m="1" x="1963"/>
        <item m="1" x="2153"/>
        <item x="964"/>
        <item m="1" x="1557"/>
        <item x="998"/>
        <item m="1" x="2157"/>
        <item m="1" x="2158"/>
        <item m="1" x="2164"/>
        <item m="1" x="2165"/>
        <item m="1" x="2172"/>
        <item m="1" x="2173"/>
        <item m="1" x="2174"/>
        <item m="1" x="2179"/>
        <item m="1" x="1980"/>
        <item m="1" x="2183"/>
        <item m="1" x="2184"/>
        <item m="1" x="2187"/>
        <item x="1304"/>
        <item m="1" x="1819"/>
        <item m="1" x="1722"/>
        <item x="29"/>
        <item x="47"/>
        <item x="48"/>
        <item x="49"/>
        <item m="1" x="1496"/>
        <item x="65"/>
        <item x="66"/>
        <item x="67"/>
        <item x="68"/>
        <item x="50"/>
        <item m="1" x="1732"/>
        <item m="1" x="1733"/>
        <item m="1" x="1670"/>
        <item m="1" x="1671"/>
        <item x="84"/>
        <item m="1" x="1497"/>
        <item m="1" x="1841"/>
        <item x="102"/>
        <item x="146"/>
        <item m="1" x="1991"/>
        <item m="1" x="1851"/>
        <item m="1" x="1852"/>
        <item x="212"/>
        <item x="214"/>
        <item m="1" x="1507"/>
        <item m="1" x="1508"/>
        <item m="1" x="1509"/>
        <item x="227"/>
        <item m="1" x="1995"/>
        <item m="1" x="1859"/>
        <item m="1" x="1594"/>
        <item m="1" x="1592"/>
        <item x="269"/>
        <item m="1" x="1871"/>
        <item m="1" x="1872"/>
        <item m="1" x="1598"/>
        <item m="1" x="1878"/>
        <item m="1" x="1600"/>
        <item m="1" x="1880"/>
        <item m="1" x="1997"/>
        <item m="1" x="1882"/>
        <item m="1" x="1998"/>
        <item m="1" x="1999"/>
        <item m="1" x="2000"/>
        <item m="1" x="1886"/>
        <item x="378"/>
        <item x="379"/>
        <item x="380"/>
        <item x="404"/>
        <item x="405"/>
        <item x="451"/>
        <item x="452"/>
        <item x="460"/>
        <item m="1" x="1762"/>
        <item x="474"/>
        <item x="475"/>
        <item x="519"/>
        <item x="520"/>
        <item x="526"/>
        <item x="588"/>
        <item m="1" x="1915"/>
        <item m="1" x="1916"/>
        <item m="1" x="1920"/>
        <item m="1" x="2010"/>
        <item x="673"/>
        <item x="683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628"/>
        <item x="725"/>
        <item x="726"/>
        <item m="1" x="1948"/>
        <item m="1" x="1638"/>
        <item m="1" x="1785"/>
        <item m="1" x="1786"/>
        <item x="811"/>
        <item x="812"/>
        <item m="1" x="1712"/>
        <item x="815"/>
        <item m="1" x="2013"/>
        <item m="1" x="2014"/>
        <item m="1" x="2015"/>
        <item m="1" x="1952"/>
        <item x="851"/>
        <item x="855"/>
        <item x="876"/>
        <item x="878"/>
        <item x="879"/>
        <item m="1" x="2017"/>
        <item m="1" x="1964"/>
        <item m="1" x="2018"/>
        <item m="1" x="2019"/>
        <item x="976"/>
        <item m="1" x="1646"/>
        <item m="1" x="2022"/>
        <item m="1" x="1970"/>
        <item x="1134"/>
        <item m="1" x="1971"/>
        <item m="1" x="1972"/>
        <item m="1" x="1797"/>
        <item m="1" x="1976"/>
        <item m="1" x="1977"/>
        <item m="1" x="1978"/>
        <item m="1" x="1979"/>
        <item m="1" x="1981"/>
        <item m="1" x="2023"/>
        <item m="1" x="2024"/>
        <item x="1154"/>
        <item x="1305"/>
        <item x="1306"/>
        <item m="1" x="2025"/>
        <item m="1" x="1723"/>
        <item m="1" x="1724"/>
        <item m="1" x="1726"/>
        <item x="69"/>
        <item x="51"/>
        <item m="1" x="1669"/>
        <item x="85"/>
        <item x="103"/>
        <item x="148"/>
        <item x="149"/>
        <item m="1" x="1850"/>
        <item m="1" x="1853"/>
        <item m="1" x="1741"/>
        <item x="215"/>
        <item x="228"/>
        <item m="1" x="1858"/>
        <item m="1" x="1593"/>
        <item m="1" x="1866"/>
        <item m="1" x="1867"/>
        <item x="245"/>
        <item m="1" x="1873"/>
        <item m="1" x="1874"/>
        <item m="1" x="1749"/>
        <item x="312"/>
        <item m="1" x="1684"/>
        <item m="1" x="1883"/>
        <item m="1" x="1884"/>
        <item m="1" x="1885"/>
        <item m="1" x="1887"/>
        <item m="1" x="1888"/>
        <item x="351"/>
        <item x="406"/>
        <item m="1" x="1611"/>
        <item m="1" x="1612"/>
        <item x="527"/>
        <item x="543"/>
        <item m="1" x="1908"/>
        <item m="1" x="1801"/>
        <item m="1" x="1765"/>
        <item m="1" x="1702"/>
        <item x="568"/>
        <item m="1" x="1909"/>
        <item m="1" x="1766"/>
        <item m="1" x="1613"/>
        <item m="1" x="1769"/>
        <item m="1" x="1770"/>
        <item m="1" x="1919"/>
        <item m="1" x="1774"/>
        <item m="1" x="1921"/>
        <item m="1" x="1627"/>
        <item m="1" x="1782"/>
        <item m="1" x="1783"/>
        <item m="1" x="1945"/>
        <item m="1" x="1804"/>
        <item m="1" x="1805"/>
        <item m="1" x="1953"/>
        <item m="1" x="1954"/>
        <item m="1" x="1955"/>
        <item x="852"/>
        <item m="1" x="1645"/>
        <item m="1" x="1555"/>
        <item m="1" x="1789"/>
        <item x="1011"/>
        <item x="1023"/>
        <item m="1" x="1968"/>
        <item m="1" x="1969"/>
        <item m="1" x="1794"/>
        <item m="1" x="1795"/>
        <item m="1" x="1796"/>
        <item m="1" x="1657"/>
        <item x="1307"/>
        <item x="1308"/>
        <item x="7"/>
        <item m="1" x="1580"/>
        <item m="1" x="1581"/>
        <item m="1" x="1725"/>
        <item m="1" x="1727"/>
        <item m="1" x="1728"/>
        <item x="52"/>
        <item x="53"/>
        <item x="54"/>
        <item x="73"/>
        <item x="74"/>
        <item x="75"/>
        <item x="76"/>
        <item x="77"/>
        <item x="78"/>
        <item x="79"/>
        <item x="86"/>
        <item x="87"/>
        <item x="88"/>
        <item x="94"/>
        <item x="95"/>
        <item m="1" x="1798"/>
        <item x="104"/>
        <item m="1" x="1474"/>
        <item x="105"/>
        <item x="128"/>
        <item x="153"/>
        <item x="154"/>
        <item x="166"/>
        <item x="167"/>
        <item x="175"/>
        <item x="176"/>
        <item x="185"/>
        <item x="186"/>
        <item m="1" x="1674"/>
        <item m="1" x="1675"/>
        <item x="205"/>
        <item x="217"/>
        <item x="218"/>
        <item x="220"/>
        <item x="221"/>
        <item m="1" x="1678"/>
        <item m="1" x="1512"/>
        <item x="232"/>
        <item x="233"/>
        <item x="234"/>
        <item m="1" x="1747"/>
        <item m="1" x="1748"/>
        <item m="1" x="1680"/>
        <item x="298"/>
        <item x="299"/>
        <item m="1" x="1515"/>
        <item x="307"/>
        <item x="302"/>
        <item x="311"/>
        <item x="316"/>
        <item m="1" x="1516"/>
        <item m="1" x="1517"/>
        <item m="1" x="1686"/>
        <item x="327"/>
        <item m="1" x="1687"/>
        <item m="1" x="1689"/>
        <item m="1" x="1690"/>
        <item m="1" x="1691"/>
        <item x="343"/>
        <item x="344"/>
        <item x="352"/>
        <item x="396"/>
        <item x="397"/>
        <item x="398"/>
        <item m="1" x="1534"/>
        <item m="1" x="1535"/>
        <item m="1" x="1536"/>
        <item m="1" x="1537"/>
        <item x="472"/>
        <item x="473"/>
        <item x="466"/>
        <item x="467"/>
        <item x="468"/>
        <item x="469"/>
        <item x="470"/>
        <item x="487"/>
        <item x="528"/>
        <item x="539"/>
        <item x="544"/>
        <item x="589"/>
        <item x="590"/>
        <item m="1" x="1614"/>
        <item x="601"/>
        <item m="1" x="1543"/>
        <item m="1" x="1482"/>
        <item m="1" x="1616"/>
        <item m="1" x="1771"/>
        <item m="1" x="1772"/>
        <item m="1" x="1773"/>
        <item x="648"/>
        <item m="1" x="1775"/>
        <item m="1" x="1776"/>
        <item x="652"/>
        <item x="657"/>
        <item x="658"/>
        <item x="666"/>
        <item m="1" x="1777"/>
        <item m="1" x="1778"/>
        <item m="1" x="1779"/>
        <item m="1" x="1617"/>
        <item m="1" x="1629"/>
        <item m="1" x="1630"/>
        <item m="1" x="1708"/>
        <item m="1" x="1709"/>
        <item m="1" x="1710"/>
        <item m="1" x="1631"/>
        <item m="1" x="1632"/>
        <item m="1" x="1633"/>
        <item m="1" x="1634"/>
        <item m="1" x="1635"/>
        <item m="1" x="1484"/>
        <item m="1" x="1636"/>
        <item m="1" x="1637"/>
        <item x="695"/>
        <item x="696"/>
        <item x="697"/>
        <item m="1" x="1548"/>
        <item m="1" x="1549"/>
        <item x="698"/>
        <item x="699"/>
        <item m="1" x="1485"/>
        <item x="700"/>
        <item x="701"/>
        <item x="702"/>
        <item x="703"/>
        <item x="737"/>
        <item x="750"/>
        <item m="1" x="1639"/>
        <item m="1" x="1550"/>
        <item m="1" x="1551"/>
        <item x="809"/>
        <item m="1" x="1641"/>
        <item x="810"/>
        <item x="814"/>
        <item x="817"/>
        <item m="1" x="1806"/>
        <item m="1" x="1807"/>
        <item x="842"/>
        <item x="843"/>
        <item x="844"/>
        <item x="880"/>
        <item x="881"/>
        <item x="882"/>
        <item x="883"/>
        <item m="1" x="1554"/>
        <item x="983"/>
        <item m="1" x="1556"/>
        <item m="1" x="1787"/>
        <item m="1" x="1559"/>
        <item x="1033"/>
        <item x="1037"/>
        <item m="1" x="1715"/>
        <item m="1" x="1791"/>
        <item x="1127"/>
        <item x="1135"/>
        <item x="1136"/>
        <item x="1137"/>
        <item m="1" x="1718"/>
        <item m="1" x="1793"/>
        <item m="1" x="1653"/>
        <item m="1" x="1654"/>
        <item m="1" x="1574"/>
        <item m="1" x="1655"/>
        <item m="1" x="1656"/>
        <item m="1" x="1658"/>
        <item m="1" x="1659"/>
        <item m="1" x="1660"/>
        <item m="1" x="1576"/>
        <item x="1286"/>
        <item x="1287"/>
        <item x="1309"/>
        <item x="1310"/>
        <item x="1311"/>
        <item x="1312"/>
        <item x="1440"/>
        <item x="229"/>
        <item x="303"/>
        <item m="1" x="1604"/>
        <item x="488"/>
        <item x="704"/>
        <item m="1" x="1489"/>
        <item m="1" x="1719"/>
        <item x="1289"/>
        <item x="24"/>
        <item x="25"/>
        <item m="1" x="1662"/>
        <item m="1" x="1663"/>
        <item m="1" x="1664"/>
        <item m="1" x="1665"/>
        <item x="30"/>
        <item x="55"/>
        <item x="56"/>
        <item m="1" x="1673"/>
        <item x="158"/>
        <item x="168"/>
        <item x="188"/>
        <item x="190"/>
        <item x="230"/>
        <item x="235"/>
        <item x="260"/>
        <item m="1" x="1513"/>
        <item m="1" x="1679"/>
        <item x="300"/>
        <item x="310"/>
        <item m="1" x="1685"/>
        <item m="1" x="1688"/>
        <item m="1" x="1478"/>
        <item m="1" x="1605"/>
        <item m="1" x="1522"/>
        <item x="345"/>
        <item x="399"/>
        <item x="471"/>
        <item x="476"/>
        <item x="490"/>
        <item x="599"/>
        <item x="600"/>
        <item x="602"/>
        <item m="1" x="1703"/>
        <item m="1" x="1545"/>
        <item m="1" x="1618"/>
        <item x="688"/>
        <item x="705"/>
        <item x="706"/>
        <item x="707"/>
        <item x="708"/>
        <item x="709"/>
        <item x="710"/>
        <item x="711"/>
        <item x="775"/>
        <item x="776"/>
        <item m="1" x="1711"/>
        <item x="802"/>
        <item x="818"/>
        <item x="831"/>
        <item x="832"/>
        <item x="860"/>
        <item x="884"/>
        <item m="1" x="1642"/>
        <item m="1" x="1643"/>
        <item m="1" x="1488"/>
        <item x="1025"/>
        <item m="1" x="1649"/>
        <item m="1" x="1564"/>
        <item m="1" x="1716"/>
        <item x="1128"/>
        <item m="1" x="1717"/>
        <item m="1" x="1571"/>
        <item x="1265"/>
        <item x="1313"/>
        <item x="1314"/>
        <item x="1441"/>
        <item x="26"/>
        <item x="57"/>
        <item x="58"/>
        <item x="80"/>
        <item x="89"/>
        <item x="90"/>
        <item x="101"/>
        <item x="106"/>
        <item m="1" x="1588"/>
        <item m="1" x="1589"/>
        <item m="1" x="1511"/>
        <item x="231"/>
        <item x="236"/>
        <item x="261"/>
        <item m="1" x="1514"/>
        <item m="1" x="1597"/>
        <item x="301"/>
        <item x="304"/>
        <item x="309"/>
        <item m="1" x="1603"/>
        <item m="1" x="1479"/>
        <item m="1" x="1606"/>
        <item m="1" x="1521"/>
        <item m="1" x="1607"/>
        <item x="400"/>
        <item x="477"/>
        <item x="480"/>
        <item x="591"/>
        <item x="594"/>
        <item x="595"/>
        <item x="604"/>
        <item m="1" x="1544"/>
        <item x="659"/>
        <item x="712"/>
        <item x="713"/>
        <item x="714"/>
        <item x="715"/>
        <item x="716"/>
        <item x="751"/>
        <item x="777"/>
        <item x="778"/>
        <item x="779"/>
        <item x="783"/>
        <item m="1" x="1640"/>
        <item x="803"/>
        <item m="1" x="1487"/>
        <item x="833"/>
        <item x="861"/>
        <item x="885"/>
        <item m="1" x="1553"/>
        <item x="1007"/>
        <item m="1" x="1650"/>
        <item m="1" x="1651"/>
        <item m="1" x="1560"/>
        <item m="1" x="1561"/>
        <item x="1129"/>
        <item m="1" x="1570"/>
        <item m="1" x="1572"/>
        <item m="1" x="1652"/>
        <item m="1" x="1490"/>
        <item m="1" x="1491"/>
        <item x="1142"/>
        <item x="1146"/>
        <item x="1147"/>
        <item m="1" x="1575"/>
        <item m="1" x="1577"/>
        <item x="1263"/>
        <item x="8"/>
        <item x="4"/>
        <item x="5"/>
        <item m="1" x="1494"/>
        <item m="1" x="1495"/>
        <item x="59"/>
        <item x="60"/>
        <item x="81"/>
        <item x="91"/>
        <item x="134"/>
        <item x="159"/>
        <item x="160"/>
        <item x="169"/>
        <item x="170"/>
        <item x="191"/>
        <item x="237"/>
        <item x="246"/>
        <item x="262"/>
        <item x="284"/>
        <item x="292"/>
        <item x="295"/>
        <item x="305"/>
        <item x="318"/>
        <item x="319"/>
        <item x="325"/>
        <item m="1" x="1518"/>
        <item m="1" x="1519"/>
        <item m="1" x="1520"/>
        <item x="328"/>
        <item x="331"/>
        <item m="1" x="1481"/>
        <item x="338"/>
        <item x="392"/>
        <item x="478"/>
        <item x="481"/>
        <item x="491"/>
        <item x="550"/>
        <item x="551"/>
        <item x="552"/>
        <item x="559"/>
        <item x="560"/>
        <item x="562"/>
        <item x="569"/>
        <item x="574"/>
        <item x="596"/>
        <item x="597"/>
        <item x="598"/>
        <item x="603"/>
        <item x="605"/>
        <item x="606"/>
        <item x="617"/>
        <item x="618"/>
        <item x="645"/>
        <item x="647"/>
        <item x="653"/>
        <item x="669"/>
        <item x="670"/>
        <item x="671"/>
        <item x="676"/>
        <item x="687"/>
        <item x="788"/>
        <item x="789"/>
        <item x="791"/>
        <item x="804"/>
        <item x="813"/>
        <item x="828"/>
        <item x="829"/>
        <item x="837"/>
        <item x="862"/>
        <item x="891"/>
        <item x="892"/>
        <item x="949"/>
        <item x="952"/>
        <item x="955"/>
        <item x="959"/>
        <item x="966"/>
        <item x="978"/>
        <item x="981"/>
        <item x="990"/>
        <item x="991"/>
        <item x="992"/>
        <item x="993"/>
        <item x="996"/>
        <item x="1032"/>
        <item x="1042"/>
        <item x="1045"/>
        <item x="1049"/>
        <item x="1056"/>
        <item m="1" x="1562"/>
        <item m="1" x="1563"/>
        <item x="1065"/>
        <item x="1066"/>
        <item x="1067"/>
        <item x="1069"/>
        <item x="1071"/>
        <item x="1073"/>
        <item x="1074"/>
        <item x="1106"/>
        <item x="1107"/>
        <item x="1109"/>
        <item x="1130"/>
        <item m="1" x="1573"/>
        <item x="1138"/>
        <item x="1143"/>
        <item x="1148"/>
        <item x="1150"/>
        <item x="1187"/>
        <item x="1189"/>
        <item x="1214"/>
        <item x="1217"/>
        <item x="1219"/>
        <item x="1220"/>
        <item x="1232"/>
        <item x="1238"/>
        <item x="1239"/>
        <item x="1264"/>
        <item x="1277"/>
        <item x="1288"/>
        <item x="1290"/>
        <item x="1291"/>
        <item x="1295"/>
        <item x="1342"/>
        <item x="1346"/>
        <item x="1354"/>
        <item x="1356"/>
        <item x="1357"/>
        <item x="1358"/>
        <item x="1363"/>
        <item x="1374"/>
        <item x="1375"/>
        <item x="1376"/>
        <item x="1377"/>
        <item x="1382"/>
        <item x="1383"/>
        <item x="1384"/>
        <item x="1401"/>
        <item x="1409"/>
        <item x="1410"/>
        <item x="1411"/>
        <item x="1423"/>
        <item x="61"/>
        <item x="62"/>
        <item x="82"/>
        <item x="92"/>
        <item x="96"/>
        <item x="107"/>
        <item x="108"/>
        <item x="135"/>
        <item x="181"/>
        <item x="189"/>
        <item x="238"/>
        <item x="263"/>
        <item m="1" x="1477"/>
        <item x="285"/>
        <item x="306"/>
        <item x="317"/>
        <item x="326"/>
        <item m="1" x="1480"/>
        <item x="329"/>
        <item x="332"/>
        <item x="333"/>
        <item x="339"/>
        <item x="393"/>
        <item x="464"/>
        <item x="479"/>
        <item x="482"/>
        <item x="489"/>
        <item x="540"/>
        <item x="570"/>
        <item x="571"/>
        <item x="572"/>
        <item x="573"/>
        <item x="592"/>
        <item x="607"/>
        <item x="608"/>
        <item x="717"/>
        <item x="718"/>
        <item x="719"/>
        <item x="720"/>
        <item x="721"/>
        <item x="736"/>
        <item m="1" x="1486"/>
        <item x="780"/>
        <item x="781"/>
        <item x="782"/>
        <item x="830"/>
        <item x="838"/>
        <item x="848"/>
        <item x="886"/>
        <item x="953"/>
        <item x="967"/>
        <item x="982"/>
        <item x="1034"/>
        <item x="1062"/>
        <item x="1063"/>
        <item x="1124"/>
        <item x="1131"/>
        <item x="1139"/>
        <item x="1140"/>
        <item m="1" x="1492"/>
        <item x="1267"/>
        <item x="1472"/>
        <item x="27"/>
        <item x="63"/>
        <item x="64"/>
        <item x="83"/>
        <item x="222"/>
        <item x="264"/>
        <item x="330"/>
        <item x="465"/>
        <item x="492"/>
        <item x="531"/>
        <item x="593"/>
        <item x="646"/>
        <item x="722"/>
        <item x="723"/>
        <item x="738"/>
        <item x="816"/>
        <item x="887"/>
        <item x="951"/>
        <item x="1064"/>
        <item x="1141"/>
        <item x="1292"/>
        <item x="134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475">
    <i>
      <x/>
    </i>
    <i>
      <x v="1"/>
    </i>
    <i>
      <x v="2"/>
    </i>
    <i>
      <x v="4"/>
    </i>
    <i>
      <x v="5"/>
    </i>
    <i>
      <x v="7"/>
    </i>
    <i>
      <x v="8"/>
    </i>
    <i>
      <x v="9"/>
    </i>
    <i>
      <x v="11"/>
    </i>
    <i>
      <x v="13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8"/>
    </i>
    <i>
      <x v="33"/>
    </i>
    <i>
      <x v="34"/>
    </i>
    <i>
      <x v="36"/>
    </i>
    <i>
      <x v="39"/>
    </i>
    <i>
      <x v="42"/>
    </i>
    <i>
      <x v="45"/>
    </i>
    <i>
      <x v="49"/>
    </i>
    <i>
      <x v="50"/>
    </i>
    <i>
      <x v="51"/>
    </i>
    <i>
      <x v="54"/>
    </i>
    <i>
      <x v="55"/>
    </i>
    <i>
      <x v="56"/>
    </i>
    <i>
      <x v="58"/>
    </i>
    <i>
      <x v="59"/>
    </i>
    <i>
      <x v="61"/>
    </i>
    <i>
      <x v="63"/>
    </i>
    <i>
      <x v="68"/>
    </i>
    <i>
      <x v="70"/>
    </i>
    <i>
      <x v="74"/>
    </i>
    <i>
      <x v="84"/>
    </i>
    <i>
      <x v="86"/>
    </i>
    <i>
      <x v="90"/>
    </i>
    <i>
      <x v="95"/>
    </i>
    <i>
      <x v="97"/>
    </i>
    <i>
      <x v="99"/>
    </i>
    <i>
      <x v="104"/>
    </i>
    <i>
      <x v="111"/>
    </i>
    <i>
      <x v="112"/>
    </i>
    <i>
      <x v="117"/>
    </i>
    <i>
      <x v="122"/>
    </i>
    <i>
      <x v="123"/>
    </i>
    <i>
      <x v="124"/>
    </i>
    <i>
      <x v="130"/>
    </i>
    <i>
      <x v="131"/>
    </i>
    <i>
      <x v="132"/>
    </i>
    <i>
      <x v="134"/>
    </i>
    <i>
      <x v="136"/>
    </i>
    <i>
      <x v="137"/>
    </i>
    <i>
      <x v="138"/>
    </i>
    <i>
      <x v="140"/>
    </i>
    <i>
      <x v="142"/>
    </i>
    <i>
      <x v="144"/>
    </i>
    <i>
      <x v="147"/>
    </i>
    <i>
      <x v="148"/>
    </i>
    <i>
      <x v="149"/>
    </i>
    <i>
      <x v="150"/>
    </i>
    <i>
      <x v="151"/>
    </i>
    <i>
      <x v="153"/>
    </i>
    <i>
      <x v="154"/>
    </i>
    <i>
      <x v="155"/>
    </i>
    <i>
      <x v="156"/>
    </i>
    <i>
      <x v="160"/>
    </i>
    <i>
      <x v="161"/>
    </i>
    <i>
      <x v="163"/>
    </i>
    <i>
      <x v="167"/>
    </i>
    <i>
      <x v="168"/>
    </i>
    <i>
      <x v="169"/>
    </i>
    <i>
      <x v="170"/>
    </i>
    <i>
      <x v="173"/>
    </i>
    <i>
      <x v="175"/>
    </i>
    <i>
      <x v="176"/>
    </i>
    <i>
      <x v="178"/>
    </i>
    <i>
      <x v="180"/>
    </i>
    <i>
      <x v="183"/>
    </i>
    <i>
      <x v="193"/>
    </i>
    <i>
      <x v="194"/>
    </i>
    <i>
      <x v="196"/>
    </i>
    <i>
      <x v="198"/>
    </i>
    <i>
      <x v="202"/>
    </i>
    <i>
      <x v="203"/>
    </i>
    <i>
      <x v="205"/>
    </i>
    <i>
      <x v="206"/>
    </i>
    <i>
      <x v="209"/>
    </i>
    <i>
      <x v="212"/>
    </i>
    <i>
      <x v="221"/>
    </i>
    <i>
      <x v="223"/>
    </i>
    <i>
      <x v="227"/>
    </i>
    <i>
      <x v="229"/>
    </i>
    <i>
      <x v="230"/>
    </i>
    <i>
      <x v="231"/>
    </i>
    <i>
      <x v="235"/>
    </i>
    <i>
      <x v="236"/>
    </i>
    <i>
      <x v="242"/>
    </i>
    <i>
      <x v="243"/>
    </i>
    <i>
      <x v="244"/>
    </i>
    <i>
      <x v="245"/>
    </i>
    <i>
      <x v="246"/>
    </i>
    <i>
      <x v="251"/>
    </i>
    <i>
      <x v="253"/>
    </i>
    <i>
      <x v="254"/>
    </i>
    <i>
      <x v="255"/>
    </i>
    <i>
      <x v="262"/>
    </i>
    <i>
      <x v="265"/>
    </i>
    <i>
      <x v="268"/>
    </i>
    <i>
      <x v="277"/>
    </i>
    <i>
      <x v="288"/>
    </i>
    <i>
      <x v="289"/>
    </i>
    <i>
      <x v="291"/>
    </i>
    <i>
      <x v="292"/>
    </i>
    <i>
      <x v="293"/>
    </i>
    <i>
      <x v="297"/>
    </i>
    <i>
      <x v="304"/>
    </i>
    <i>
      <x v="315"/>
    </i>
    <i>
      <x v="329"/>
    </i>
    <i>
      <x v="343"/>
    </i>
    <i>
      <x v="344"/>
    </i>
    <i>
      <x v="345"/>
    </i>
    <i>
      <x v="346"/>
    </i>
    <i>
      <x v="353"/>
    </i>
    <i>
      <x v="364"/>
    </i>
    <i>
      <x v="366"/>
    </i>
    <i>
      <x v="370"/>
    </i>
    <i>
      <x v="374"/>
    </i>
    <i>
      <x v="375"/>
    </i>
    <i>
      <x v="381"/>
    </i>
    <i>
      <x v="387"/>
    </i>
    <i>
      <x v="388"/>
    </i>
    <i>
      <x v="391"/>
    </i>
    <i>
      <x v="392"/>
    </i>
    <i>
      <x v="398"/>
    </i>
    <i>
      <x v="403"/>
    </i>
    <i>
      <x v="409"/>
    </i>
    <i>
      <x v="417"/>
    </i>
    <i>
      <x v="418"/>
    </i>
    <i>
      <x v="419"/>
    </i>
    <i>
      <x v="430"/>
    </i>
    <i>
      <x v="432"/>
    </i>
    <i>
      <x v="439"/>
    </i>
    <i>
      <x v="449"/>
    </i>
    <i>
      <x v="450"/>
    </i>
    <i>
      <x v="452"/>
    </i>
    <i>
      <x v="453"/>
    </i>
    <i>
      <x v="463"/>
    </i>
    <i>
      <x v="464"/>
    </i>
    <i>
      <x v="465"/>
    </i>
    <i>
      <x v="467"/>
    </i>
    <i>
      <x v="481"/>
    </i>
    <i>
      <x v="482"/>
    </i>
    <i>
      <x v="492"/>
    </i>
    <i>
      <x v="495"/>
    </i>
    <i>
      <x v="505"/>
    </i>
    <i>
      <x v="524"/>
    </i>
    <i>
      <x v="543"/>
    </i>
    <i>
      <x v="558"/>
    </i>
    <i>
      <x v="575"/>
    </i>
    <i>
      <x v="581"/>
    </i>
    <i>
      <x v="582"/>
    </i>
    <i>
      <x v="587"/>
    </i>
    <i>
      <x v="600"/>
    </i>
    <i>
      <x v="604"/>
    </i>
    <i>
      <x v="605"/>
    </i>
    <i>
      <x v="607"/>
    </i>
    <i>
      <x v="609"/>
    </i>
    <i>
      <x v="614"/>
    </i>
    <i>
      <x v="617"/>
    </i>
    <i>
      <x v="619"/>
    </i>
    <i>
      <x v="627"/>
    </i>
    <i>
      <x v="636"/>
    </i>
    <i>
      <x v="637"/>
    </i>
    <i>
      <x v="638"/>
    </i>
    <i>
      <x v="639"/>
    </i>
    <i>
      <x v="643"/>
    </i>
    <i>
      <x v="647"/>
    </i>
    <i>
      <x v="653"/>
    </i>
    <i>
      <x v="661"/>
    </i>
    <i>
      <x v="666"/>
    </i>
    <i>
      <x v="673"/>
    </i>
    <i>
      <x v="747"/>
    </i>
    <i>
      <x v="749"/>
    </i>
    <i>
      <x v="761"/>
    </i>
    <i>
      <x v="763"/>
    </i>
    <i>
      <x v="820"/>
    </i>
    <i>
      <x v="821"/>
    </i>
    <i>
      <x v="870"/>
    </i>
    <i>
      <x v="890"/>
    </i>
    <i>
      <x v="962"/>
    </i>
    <i>
      <x v="978"/>
    </i>
    <i>
      <x v="1001"/>
    </i>
    <i>
      <x v="1023"/>
    </i>
    <i>
      <x v="1043"/>
    </i>
    <i>
      <x v="1044"/>
    </i>
    <i>
      <x v="1106"/>
    </i>
    <i>
      <x v="1107"/>
    </i>
    <i>
      <x v="1108"/>
    </i>
    <i>
      <x v="1109"/>
    </i>
    <i>
      <x v="1110"/>
    </i>
    <i>
      <x v="1112"/>
    </i>
    <i>
      <x v="1113"/>
    </i>
    <i>
      <x v="1114"/>
    </i>
    <i>
      <x v="1115"/>
    </i>
    <i>
      <x v="1118"/>
    </i>
    <i>
      <x v="1121"/>
    </i>
    <i>
      <x v="1131"/>
    </i>
    <i>
      <x v="1161"/>
    </i>
    <i>
      <x v="1167"/>
    </i>
    <i>
      <x v="1215"/>
    </i>
    <i>
      <x v="1319"/>
    </i>
    <i>
      <x v="1358"/>
    </i>
    <i>
      <x v="1362"/>
    </i>
    <i>
      <x v="1366"/>
    </i>
    <i>
      <x v="1378"/>
    </i>
    <i>
      <x v="1386"/>
    </i>
    <i>
      <x v="1387"/>
    </i>
    <i>
      <x v="1388"/>
    </i>
    <i>
      <x v="1389"/>
    </i>
    <i>
      <x v="1397"/>
    </i>
    <i>
      <x v="1416"/>
    </i>
    <i>
      <x v="1452"/>
    </i>
    <i>
      <x v="1456"/>
    </i>
    <i>
      <x v="1457"/>
    </i>
    <i>
      <x v="1474"/>
    </i>
    <i>
      <x v="1488"/>
    </i>
    <i>
      <x v="1494"/>
    </i>
    <i>
      <x v="1497"/>
    </i>
    <i>
      <x v="1501"/>
    </i>
    <i>
      <x v="1538"/>
    </i>
    <i>
      <x v="1546"/>
    </i>
    <i>
      <x v="1560"/>
    </i>
    <i>
      <x v="1570"/>
    </i>
    <i>
      <x v="1571"/>
    </i>
    <i>
      <x v="1573"/>
    </i>
    <i>
      <x v="1581"/>
    </i>
    <i>
      <x v="1582"/>
    </i>
    <i>
      <x v="1583"/>
    </i>
    <i>
      <x v="1585"/>
    </i>
    <i>
      <x v="1586"/>
    </i>
    <i>
      <x v="1587"/>
    </i>
    <i>
      <x v="1694"/>
    </i>
    <i>
      <x v="1695"/>
    </i>
    <i>
      <x v="1755"/>
    </i>
    <i>
      <x v="1781"/>
    </i>
    <i>
      <x v="1806"/>
    </i>
    <i>
      <x v="1891"/>
    </i>
    <i>
      <x v="1975"/>
    </i>
    <i>
      <x v="2009"/>
    </i>
    <i>
      <x v="2051"/>
    </i>
    <i>
      <x v="2110"/>
    </i>
    <i>
      <x v="2124"/>
    </i>
    <i>
      <x v="2125"/>
    </i>
    <i>
      <x v="2215"/>
    </i>
    <i>
      <x v="2291"/>
    </i>
    <i>
      <x v="2348"/>
    </i>
    <i>
      <x v="2364"/>
    </i>
    <i>
      <x v="2410"/>
    </i>
    <i>
      <x v="2429"/>
    </i>
    <i>
      <x v="2513"/>
    </i>
    <i>
      <x v="2527"/>
    </i>
    <i>
      <x v="2528"/>
    </i>
    <i>
      <x v="2632"/>
    </i>
    <i>
      <x v="2652"/>
    </i>
    <i>
      <x v="2654"/>
    </i>
    <i>
      <x v="2655"/>
    </i>
    <i>
      <x v="2656"/>
    </i>
    <i>
      <x v="2688"/>
    </i>
    <i>
      <x v="2719"/>
    </i>
    <i>
      <x v="2761"/>
    </i>
    <i>
      <x v="2777"/>
    </i>
    <i>
      <x v="2793"/>
    </i>
    <i>
      <x v="2801"/>
    </i>
    <i>
      <x v="2845"/>
    </i>
    <i>
      <x v="2855"/>
    </i>
    <i>
      <x v="2873"/>
    </i>
    <i>
      <x v="2922"/>
    </i>
    <i>
      <x v="2924"/>
    </i>
    <i>
      <x v="2925"/>
    </i>
    <i>
      <x v="2929"/>
    </i>
    <i>
      <x v="2942"/>
    </i>
    <i>
      <x v="2995"/>
    </i>
    <i>
      <x v="3000"/>
    </i>
    <i>
      <x v="3004"/>
    </i>
    <i>
      <x v="3042"/>
    </i>
    <i>
      <x v="3044"/>
    </i>
    <i>
      <x v="3045"/>
    </i>
    <i>
      <x v="3087"/>
    </i>
    <i>
      <x v="3098"/>
    </i>
    <i>
      <x v="3099"/>
    </i>
    <i>
      <x v="3113"/>
    </i>
    <i>
      <x v="3154"/>
    </i>
    <i>
      <x v="3160"/>
    </i>
    <i>
      <x v="3188"/>
    </i>
    <i>
      <x v="3213"/>
    </i>
    <i>
      <x v="3232"/>
    </i>
    <i>
      <x v="3285"/>
    </i>
    <i>
      <x v="3287"/>
    </i>
    <i>
      <x v="3288"/>
    </i>
    <i>
      <x v="3291"/>
    </i>
    <i>
      <x v="3292"/>
    </i>
    <i>
      <x v="3293"/>
    </i>
    <i>
      <x v="3294"/>
    </i>
    <i>
      <x v="3297"/>
    </i>
    <i>
      <x v="3300"/>
    </i>
    <i>
      <x v="3306"/>
    </i>
    <i>
      <x v="3315"/>
    </i>
    <i>
      <x v="3318"/>
    </i>
    <i>
      <x v="3328"/>
    </i>
    <i>
      <x v="3341"/>
    </i>
    <i>
      <x v="3345"/>
    </i>
    <i>
      <x v="3377"/>
    </i>
    <i>
      <x v="3378"/>
    </i>
    <i>
      <x v="3420"/>
    </i>
    <i>
      <x v="3425"/>
    </i>
    <i>
      <x v="3428"/>
    </i>
    <i>
      <x v="3431"/>
    </i>
    <i>
      <x v="3468"/>
    </i>
    <i>
      <x v="3506"/>
    </i>
    <i>
      <x v="3516"/>
    </i>
    <i>
      <x v="3542"/>
    </i>
    <i>
      <x v="3575"/>
    </i>
    <i>
      <x v="3579"/>
    </i>
    <i>
      <x v="3602"/>
    </i>
    <i>
      <x v="3631"/>
    </i>
    <i>
      <x v="3668"/>
    </i>
    <i>
      <x v="3707"/>
    </i>
    <i>
      <x v="3708"/>
    </i>
    <i>
      <x v="3747"/>
    </i>
    <i>
      <x v="3749"/>
    </i>
    <i>
      <x v="3762"/>
    </i>
    <i>
      <x v="3780"/>
    </i>
    <i>
      <x v="3811"/>
    </i>
    <i>
      <x v="3825"/>
    </i>
    <i>
      <x v="3845"/>
    </i>
    <i>
      <x v="3849"/>
    </i>
    <i>
      <x v="3856"/>
    </i>
    <i>
      <x v="3857"/>
    </i>
    <i>
      <x v="3858"/>
    </i>
    <i>
      <x v="3859"/>
    </i>
    <i>
      <x v="3861"/>
    </i>
    <i>
      <x v="3869"/>
    </i>
    <i>
      <x v="3876"/>
    </i>
    <i>
      <x v="3906"/>
    </i>
    <i>
      <x v="3935"/>
    </i>
    <i>
      <x v="3948"/>
    </i>
    <i>
      <x v="3979"/>
    </i>
    <i>
      <x v="4015"/>
    </i>
    <i>
      <x v="4027"/>
    </i>
    <i>
      <x v="4046"/>
    </i>
    <i>
      <x v="4052"/>
    </i>
    <i>
      <x v="4145"/>
    </i>
    <i>
      <x v="4146"/>
    </i>
    <i>
      <x v="4148"/>
    </i>
    <i>
      <x v="4150"/>
    </i>
    <i>
      <x v="4155"/>
    </i>
    <i>
      <x v="4162"/>
    </i>
    <i>
      <x v="4170"/>
    </i>
    <i>
      <x v="4216"/>
    </i>
    <i>
      <x v="4238"/>
    </i>
    <i>
      <x v="4246"/>
    </i>
    <i>
      <x v="4250"/>
    </i>
    <i>
      <x v="4255"/>
    </i>
    <i>
      <x v="4288"/>
    </i>
    <i>
      <x v="4290"/>
    </i>
    <i>
      <x v="4329"/>
    </i>
    <i>
      <x v="4334"/>
    </i>
    <i>
      <x v="4350"/>
    </i>
    <i>
      <x v="4351"/>
    </i>
    <i>
      <x v="4352"/>
    </i>
    <i>
      <x v="4353"/>
    </i>
    <i>
      <x v="4424"/>
    </i>
    <i>
      <x v="4425"/>
    </i>
    <i>
      <x v="4432"/>
    </i>
    <i>
      <x v="4458"/>
    </i>
    <i>
      <x v="4459"/>
    </i>
    <i>
      <x v="4483"/>
    </i>
    <i>
      <x v="4484"/>
    </i>
    <i>
      <x v="4485"/>
    </i>
    <i>
      <x v="4489"/>
    </i>
    <i>
      <x v="4490"/>
    </i>
    <i>
      <x v="4491"/>
    </i>
    <i>
      <x v="4492"/>
    </i>
    <i>
      <x v="4502"/>
    </i>
    <i>
      <x v="4509"/>
    </i>
    <i>
      <x v="4510"/>
    </i>
    <i>
      <x v="4529"/>
    </i>
    <i>
      <x v="4530"/>
    </i>
    <i>
      <x v="4549"/>
    </i>
    <i>
      <x v="4561"/>
    </i>
    <i>
      <x v="4562"/>
    </i>
    <i>
      <x v="4563"/>
    </i>
    <i>
      <x v="4569"/>
    </i>
    <i>
      <x v="4579"/>
    </i>
    <i>
      <x v="4584"/>
    </i>
    <i>
      <x v="4597"/>
    </i>
    <i>
      <x v="4598"/>
    </i>
    <i>
      <x v="4624"/>
    </i>
    <i>
      <x v="4630"/>
    </i>
    <i>
      <x v="4657"/>
    </i>
    <i>
      <x v="4674"/>
    </i>
    <i>
      <x v="4683"/>
    </i>
    <i>
      <x v="4684"/>
    </i>
    <i>
      <x v="4686"/>
    </i>
    <i>
      <x v="4702"/>
    </i>
    <i>
      <x v="4714"/>
    </i>
    <i>
      <x v="4715"/>
    </i>
    <i>
      <x v="4718"/>
    </i>
    <i>
      <x v="4725"/>
    </i>
    <i>
      <x v="4733"/>
    </i>
    <i>
      <x v="4734"/>
    </i>
    <i>
      <x v="4735"/>
    </i>
    <i>
      <x v="4736"/>
    </i>
    <i>
      <x v="4738"/>
    </i>
    <i>
      <x v="4739"/>
    </i>
    <i>
      <x v="4740"/>
    </i>
    <i>
      <x v="4741"/>
    </i>
    <i>
      <x v="4742"/>
    </i>
    <i>
      <x v="4743"/>
    </i>
    <i>
      <x v="4760"/>
    </i>
    <i>
      <x v="4761"/>
    </i>
    <i>
      <x v="4771"/>
    </i>
    <i>
      <x v="4779"/>
    </i>
    <i>
      <x v="4782"/>
    </i>
    <i>
      <x v="4801"/>
    </i>
    <i>
      <x v="4802"/>
    </i>
    <i>
      <x v="4818"/>
    </i>
    <i>
      <x v="4819"/>
    </i>
    <i>
      <x v="4821"/>
    </i>
    <i>
      <x v="4822"/>
    </i>
    <i>
      <x v="4827"/>
    </i>
    <i>
      <x v="4828"/>
    </i>
    <i>
      <x v="4850"/>
    </i>
    <i>
      <x v="4851"/>
    </i>
    <i>
      <x v="4858"/>
    </i>
    <i>
      <x v="4864"/>
    </i>
    <i>
      <x v="4865"/>
    </i>
    <i>
      <x v="4874"/>
    </i>
    <i>
      <x v="4875"/>
    </i>
    <i>
      <x v="4876"/>
    </i>
    <i>
      <x v="4877"/>
    </i>
    <i>
      <x v="4890"/>
    </i>
    <i>
      <x v="4906"/>
    </i>
    <i>
      <x v="4907"/>
    </i>
    <i>
      <x v="4920"/>
    </i>
    <i>
      <x v="4942"/>
    </i>
    <i>
      <x v="4943"/>
    </i>
    <i>
      <x v="4944"/>
    </i>
    <i>
      <x v="4945"/>
    </i>
    <i>
      <x v="4956"/>
    </i>
    <i>
      <x v="4978"/>
    </i>
    <i>
      <x v="4983"/>
    </i>
    <i>
      <x v="5006"/>
    </i>
    <i>
      <x v="5007"/>
    </i>
    <i>
      <x v="5008"/>
    </i>
    <i>
      <x v="5010"/>
    </i>
    <i>
      <x v="5011"/>
    </i>
    <i>
      <x v="5034"/>
    </i>
    <i>
      <x v="5059"/>
    </i>
    <i>
      <x v="5060"/>
    </i>
    <i>
      <x v="5061"/>
    </i>
    <i>
      <x v="5062"/>
    </i>
    <i>
      <x v="5064"/>
    </i>
    <i>
      <x v="5065"/>
    </i>
    <i>
      <x v="5067"/>
    </i>
    <i>
      <x v="5068"/>
    </i>
    <i>
      <x v="5071"/>
    </i>
    <i>
      <x v="5072"/>
    </i>
    <i>
      <x v="5073"/>
    </i>
    <i>
      <x v="5082"/>
    </i>
    <i>
      <x v="5084"/>
    </i>
    <i>
      <x v="5092"/>
    </i>
    <i>
      <x v="5098"/>
    </i>
    <i>
      <x v="5099"/>
    </i>
    <i>
      <x v="5118"/>
    </i>
    <i>
      <x v="5121"/>
    </i>
    <i>
      <x v="5131"/>
    </i>
    <i>
      <x v="5137"/>
    </i>
    <i>
      <x v="5150"/>
    </i>
    <i>
      <x v="5162"/>
    </i>
    <i>
      <x v="5164"/>
    </i>
    <i>
      <x v="5172"/>
    </i>
    <i>
      <x v="5175"/>
    </i>
    <i>
      <x v="5179"/>
    </i>
    <i>
      <x v="5183"/>
    </i>
    <i>
      <x v="5184"/>
    </i>
    <i>
      <x v="5185"/>
    </i>
    <i>
      <x v="5186"/>
    </i>
    <i>
      <x v="5189"/>
    </i>
    <i>
      <x v="5194"/>
    </i>
    <i>
      <x v="5198"/>
    </i>
    <i>
      <x v="5224"/>
    </i>
    <i>
      <x v="5226"/>
    </i>
    <i>
      <x v="5227"/>
    </i>
    <i>
      <x v="5229"/>
    </i>
    <i>
      <x v="5250"/>
    </i>
    <i>
      <x v="5270"/>
    </i>
    <i>
      <x v="5280"/>
    </i>
    <i>
      <x v="5281"/>
    </i>
    <i>
      <x v="5282"/>
    </i>
    <i>
      <x v="5293"/>
    </i>
    <i>
      <x v="5301"/>
    </i>
    <i>
      <x v="5302"/>
    </i>
    <i>
      <x v="5303"/>
    </i>
    <i>
      <x v="5304"/>
    </i>
    <i>
      <x v="5306"/>
    </i>
    <i>
      <x v="5307"/>
    </i>
    <i>
      <x v="5308"/>
    </i>
    <i>
      <x v="5309"/>
    </i>
    <i>
      <x v="5317"/>
    </i>
    <i>
      <x v="5318"/>
    </i>
    <i>
      <x v="5325"/>
    </i>
    <i>
      <x v="5326"/>
    </i>
    <i>
      <x v="5345"/>
    </i>
    <i>
      <x v="5346"/>
    </i>
    <i>
      <x v="5378"/>
    </i>
    <i>
      <x v="5383"/>
    </i>
    <i>
      <x v="5399"/>
    </i>
    <i>
      <x v="5404"/>
    </i>
    <i>
      <x v="5411"/>
    </i>
    <i>
      <x v="5428"/>
    </i>
    <i>
      <x v="5433"/>
    </i>
    <i>
      <x v="5436"/>
    </i>
    <i>
      <x v="5437"/>
    </i>
    <i>
      <x v="5446"/>
    </i>
    <i>
      <x v="5451"/>
    </i>
    <i>
      <x v="5454"/>
    </i>
    <i>
      <x v="5455"/>
    </i>
    <i>
      <x v="5456"/>
    </i>
    <i>
      <x v="5459"/>
    </i>
    <i>
      <x v="5462"/>
    </i>
    <i>
      <x v="5471"/>
    </i>
    <i>
      <x v="5472"/>
    </i>
    <i>
      <x v="5478"/>
    </i>
    <i>
      <x v="5486"/>
    </i>
    <i>
      <x v="5498"/>
    </i>
    <i>
      <x v="5499"/>
    </i>
    <i>
      <x v="5501"/>
    </i>
    <i>
      <x v="5514"/>
    </i>
    <i>
      <x v="5520"/>
    </i>
    <i>
      <x v="5527"/>
    </i>
    <i>
      <x v="5538"/>
    </i>
    <i>
      <x v="5543"/>
    </i>
    <i>
      <x v="5549"/>
    </i>
    <i>
      <x v="5550"/>
    </i>
    <i>
      <x v="5551"/>
    </i>
    <i>
      <x v="5552"/>
    </i>
    <i>
      <x v="5553"/>
    </i>
    <i>
      <x v="5577"/>
    </i>
    <i>
      <x v="5580"/>
    </i>
    <i>
      <x v="5581"/>
    </i>
    <i>
      <x v="5604"/>
    </i>
    <i>
      <x v="5605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28"/>
    </i>
    <i>
      <x v="5630"/>
    </i>
    <i>
      <x v="5631"/>
    </i>
    <i>
      <x v="5632"/>
    </i>
    <i>
      <x v="5670"/>
    </i>
    <i>
      <x v="5673"/>
    </i>
    <i>
      <x v="5675"/>
    </i>
    <i>
      <x v="5686"/>
    </i>
    <i>
      <x v="5687"/>
    </i>
    <i>
      <x v="5688"/>
    </i>
    <i>
      <x v="5689"/>
    </i>
    <i>
      <x v="5694"/>
    </i>
    <i>
      <x v="5695"/>
    </i>
    <i>
      <x v="5696"/>
    </i>
    <i>
      <x v="5702"/>
    </i>
    <i>
      <x v="5715"/>
    </i>
    <i>
      <x v="5718"/>
    </i>
    <i>
      <x v="5719"/>
    </i>
    <i>
      <x v="5721"/>
    </i>
    <i>
      <x v="5724"/>
    </i>
    <i>
      <x v="5735"/>
    </i>
    <i>
      <x v="5738"/>
    </i>
    <i>
      <x v="5747"/>
    </i>
    <i>
      <x v="5755"/>
    </i>
    <i>
      <x v="5776"/>
    </i>
    <i>
      <x v="5780"/>
    </i>
    <i>
      <x v="5783"/>
    </i>
    <i>
      <x v="5785"/>
    </i>
    <i>
      <x v="5786"/>
    </i>
    <i>
      <x v="5787"/>
    </i>
    <i>
      <x v="5796"/>
    </i>
    <i>
      <x v="5797"/>
    </i>
    <i>
      <x v="5801"/>
    </i>
    <i>
      <x v="5837"/>
    </i>
    <i>
      <x v="5840"/>
    </i>
    <i>
      <x v="5842"/>
    </i>
    <i>
      <x v="5845"/>
    </i>
    <i>
      <x v="5850"/>
    </i>
    <i>
      <x v="5851"/>
    </i>
    <i>
      <x v="5866"/>
    </i>
    <i>
      <x v="5867"/>
    </i>
    <i>
      <x v="5876"/>
    </i>
    <i>
      <x v="5877"/>
    </i>
    <i>
      <x v="5878"/>
    </i>
    <i>
      <x v="5879"/>
    </i>
    <i>
      <x v="5897"/>
    </i>
    <i>
      <x v="5907"/>
    </i>
    <i>
      <x v="5908"/>
    </i>
    <i>
      <x v="5909"/>
    </i>
    <i>
      <x v="5910"/>
    </i>
    <i>
      <x v="5918"/>
    </i>
    <i>
      <x v="5939"/>
    </i>
    <i>
      <x v="5961"/>
    </i>
    <i>
      <x v="5963"/>
    </i>
    <i>
      <x v="5970"/>
    </i>
    <i>
      <x v="5989"/>
    </i>
    <i>
      <x v="5990"/>
    </i>
    <i>
      <x v="6007"/>
    </i>
    <i>
      <x v="6033"/>
    </i>
    <i>
      <x v="6034"/>
    </i>
    <i>
      <x v="6037"/>
    </i>
    <i>
      <x v="6039"/>
    </i>
    <i>
      <x v="6042"/>
    </i>
    <i>
      <x v="6043"/>
    </i>
    <i>
      <x v="6054"/>
    </i>
    <i>
      <x v="6055"/>
    </i>
    <i>
      <x v="6056"/>
    </i>
    <i>
      <x v="6057"/>
    </i>
    <i>
      <x v="6058"/>
    </i>
    <i>
      <x v="6063"/>
    </i>
    <i>
      <x v="6064"/>
    </i>
    <i>
      <x v="6065"/>
    </i>
    <i>
      <x v="6077"/>
    </i>
    <i>
      <x v="6088"/>
    </i>
    <i>
      <x v="6094"/>
    </i>
    <i>
      <x v="6117"/>
    </i>
    <i>
      <x v="6130"/>
    </i>
    <i>
      <x v="6131"/>
    </i>
    <i>
      <x v="6145"/>
    </i>
    <i>
      <x v="6146"/>
    </i>
    <i>
      <x v="6148"/>
    </i>
    <i>
      <x v="6151"/>
    </i>
    <i>
      <x v="6152"/>
    </i>
    <i>
      <x v="6153"/>
    </i>
    <i>
      <x v="6156"/>
    </i>
    <i>
      <x v="6157"/>
    </i>
    <i>
      <x v="6158"/>
    </i>
    <i>
      <x v="6163"/>
    </i>
    <i>
      <x v="6168"/>
    </i>
    <i>
      <x v="6169"/>
    </i>
    <i>
      <x v="6179"/>
    </i>
    <i>
      <x v="6193"/>
    </i>
    <i>
      <x v="6194"/>
    </i>
    <i>
      <x v="6196"/>
    </i>
    <i>
      <x v="6198"/>
    </i>
    <i>
      <x v="6200"/>
    </i>
    <i>
      <x v="6205"/>
    </i>
    <i>
      <x v="6225"/>
    </i>
    <i>
      <x v="6231"/>
    </i>
    <i>
      <x v="6236"/>
    </i>
    <i>
      <x v="6239"/>
    </i>
    <i>
      <x v="6240"/>
    </i>
    <i>
      <x v="6241"/>
    </i>
    <i>
      <x v="6244"/>
    </i>
    <i>
      <x v="6257"/>
    </i>
    <i>
      <x v="6259"/>
    </i>
    <i>
      <x v="6262"/>
    </i>
    <i>
      <x v="6265"/>
    </i>
    <i>
      <x v="6267"/>
    </i>
    <i>
      <x v="6268"/>
    </i>
    <i>
      <x v="6269"/>
    </i>
    <i>
      <x v="6270"/>
    </i>
    <i>
      <x v="6272"/>
    </i>
    <i>
      <x v="6275"/>
    </i>
    <i>
      <x v="6277"/>
    </i>
    <i>
      <x v="6280"/>
    </i>
    <i>
      <x v="6291"/>
    </i>
    <i>
      <x v="6313"/>
    </i>
    <i>
      <x v="6314"/>
    </i>
    <i>
      <x v="6315"/>
    </i>
    <i>
      <x v="6316"/>
    </i>
    <i>
      <x v="6317"/>
    </i>
    <i>
      <x v="6326"/>
    </i>
    <i>
      <x v="6338"/>
    </i>
    <i>
      <x v="6346"/>
    </i>
    <i>
      <x v="6347"/>
    </i>
    <i>
      <x v="6367"/>
    </i>
    <i>
      <x v="6368"/>
    </i>
    <i>
      <x v="6369"/>
    </i>
    <i>
      <x v="6370"/>
    </i>
    <i>
      <x v="6371"/>
    </i>
    <i>
      <x v="6384"/>
    </i>
    <i>
      <x v="6385"/>
    </i>
    <i>
      <x v="6390"/>
    </i>
    <i>
      <x v="6397"/>
    </i>
    <i>
      <x v="6399"/>
    </i>
    <i>
      <x v="6406"/>
    </i>
    <i>
      <x v="6408"/>
    </i>
    <i>
      <x v="6409"/>
    </i>
    <i>
      <x v="6410"/>
    </i>
    <i>
      <x v="6413"/>
    </i>
    <i>
      <x v="6414"/>
    </i>
    <i>
      <x v="6416"/>
    </i>
    <i>
      <x v="6417"/>
    </i>
    <i>
      <x v="6421"/>
    </i>
    <i>
      <x v="6423"/>
    </i>
    <i>
      <x v="6424"/>
    </i>
    <i>
      <x v="6425"/>
    </i>
    <i>
      <x v="6426"/>
    </i>
    <i>
      <x v="6429"/>
    </i>
    <i>
      <x v="6444"/>
    </i>
    <i>
      <x v="6453"/>
    </i>
    <i>
      <x v="6465"/>
    </i>
    <i>
      <x v="6466"/>
    </i>
    <i>
      <x v="6467"/>
    </i>
    <i>
      <x v="6468"/>
    </i>
    <i>
      <x v="6469"/>
    </i>
    <i>
      <x v="6470"/>
    </i>
    <i>
      <x v="6473"/>
    </i>
    <i>
      <x v="6487"/>
    </i>
    <i>
      <x v="6489"/>
    </i>
    <i>
      <x v="6496"/>
    </i>
    <i>
      <x v="6499"/>
    </i>
    <i>
      <x v="6500"/>
    </i>
    <i>
      <x v="6501"/>
    </i>
    <i>
      <x v="6502"/>
    </i>
    <i>
      <x v="6506"/>
    </i>
    <i>
      <x v="6507"/>
    </i>
    <i>
      <x v="6517"/>
    </i>
    <i>
      <x v="6518"/>
    </i>
    <i>
      <x v="6519"/>
    </i>
    <i>
      <x v="6520"/>
    </i>
    <i>
      <x v="6521"/>
    </i>
    <i>
      <x v="6524"/>
    </i>
    <i>
      <x v="6533"/>
    </i>
    <i>
      <x v="6535"/>
    </i>
    <i>
      <x v="6537"/>
    </i>
    <i>
      <x v="6538"/>
    </i>
    <i>
      <x v="6548"/>
    </i>
    <i>
      <x v="6549"/>
    </i>
    <i>
      <x v="6551"/>
    </i>
    <i>
      <x v="6553"/>
    </i>
    <i>
      <x v="6555"/>
    </i>
    <i>
      <x v="6558"/>
    </i>
    <i>
      <x v="6559"/>
    </i>
    <i>
      <x v="6560"/>
    </i>
    <i>
      <x v="6561"/>
    </i>
    <i>
      <x v="6563"/>
    </i>
    <i>
      <x v="6567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80"/>
    </i>
    <i>
      <x v="6581"/>
    </i>
    <i>
      <x v="6582"/>
    </i>
    <i>
      <x v="6583"/>
    </i>
    <i>
      <x v="6587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8"/>
    </i>
    <i>
      <x v="6601"/>
    </i>
    <i>
      <x v="6603"/>
    </i>
    <i>
      <x v="6604"/>
    </i>
    <i>
      <x v="6605"/>
    </i>
    <i>
      <x v="6608"/>
    </i>
    <i>
      <x v="6609"/>
    </i>
    <i>
      <x v="6612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76"/>
    </i>
    <i>
      <x v="6678"/>
    </i>
    <i>
      <x v="6679"/>
    </i>
    <i>
      <x v="6686"/>
    </i>
    <i>
      <x v="6692"/>
    </i>
    <i>
      <x v="6694"/>
    </i>
    <i>
      <x v="6695"/>
    </i>
    <i>
      <x v="6699"/>
    </i>
    <i>
      <x v="6707"/>
    </i>
    <i>
      <x v="6709"/>
    </i>
    <i>
      <x v="6710"/>
    </i>
    <i>
      <x v="6717"/>
    </i>
    <i>
      <x v="6727"/>
    </i>
    <i>
      <x v="6728"/>
    </i>
    <i>
      <x v="6730"/>
    </i>
    <i>
      <x v="6742"/>
    </i>
    <i>
      <x v="6746"/>
    </i>
    <i>
      <x v="6748"/>
    </i>
    <i>
      <x v="6755"/>
    </i>
    <i>
      <x v="6756"/>
    </i>
    <i>
      <x v="6761"/>
    </i>
    <i>
      <x v="6764"/>
    </i>
    <i>
      <x v="6775"/>
    </i>
    <i>
      <x v="6776"/>
    </i>
    <i>
      <x v="6781"/>
    </i>
    <i>
      <x v="6782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805"/>
    </i>
    <i>
      <x v="6816"/>
    </i>
    <i>
      <x v="6817"/>
    </i>
    <i>
      <x v="6819"/>
    </i>
    <i>
      <x v="6820"/>
    </i>
    <i>
      <x v="6823"/>
    </i>
    <i>
      <x v="6847"/>
    </i>
    <i>
      <x v="6849"/>
    </i>
    <i>
      <x v="6860"/>
    </i>
    <i>
      <x v="6861"/>
    </i>
    <i>
      <x v="6862"/>
    </i>
    <i>
      <x v="6863"/>
    </i>
    <i>
      <x v="6871"/>
    </i>
    <i>
      <x v="6872"/>
    </i>
    <i>
      <x v="6880"/>
    </i>
    <i>
      <x v="6887"/>
    </i>
    <i>
      <x v="6890"/>
    </i>
    <i>
      <x v="6899"/>
    </i>
    <i>
      <x v="6905"/>
    </i>
    <i>
      <x v="6906"/>
    </i>
    <i>
      <x v="6907"/>
    </i>
    <i>
      <x v="6908"/>
    </i>
    <i>
      <x v="6909"/>
    </i>
    <i>
      <x v="6910"/>
    </i>
    <i>
      <x v="6913"/>
    </i>
    <i>
      <x v="6914"/>
    </i>
    <i>
      <x v="6923"/>
    </i>
    <i>
      <x v="6924"/>
    </i>
    <i>
      <x v="6944"/>
    </i>
    <i>
      <x v="6945"/>
    </i>
    <i>
      <x v="6948"/>
    </i>
    <i>
      <x v="6949"/>
    </i>
    <i>
      <x v="6958"/>
    </i>
    <i>
      <x v="6959"/>
    </i>
    <i>
      <x v="6960"/>
    </i>
    <i>
      <x v="6961"/>
    </i>
    <i>
      <x v="6973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3"/>
    </i>
    <i>
      <x v="6999"/>
    </i>
    <i>
      <x v="7001"/>
    </i>
    <i>
      <x v="7002"/>
    </i>
    <i>
      <x v="7003"/>
    </i>
    <i>
      <x v="7005"/>
    </i>
    <i>
      <x v="7018"/>
    </i>
    <i>
      <x v="7019"/>
    </i>
    <i>
      <x v="7020"/>
    </i>
    <i>
      <x v="7022"/>
    </i>
    <i>
      <x v="7030"/>
    </i>
    <i>
      <x v="7031"/>
    </i>
    <i>
      <x v="7032"/>
    </i>
    <i>
      <x v="7034"/>
    </i>
    <i>
      <x v="7035"/>
    </i>
    <i>
      <x v="7039"/>
    </i>
    <i>
      <x v="7040"/>
    </i>
    <i>
      <x v="7049"/>
    </i>
    <i>
      <x v="7050"/>
    </i>
    <i>
      <x v="7051"/>
    </i>
    <i>
      <x v="7055"/>
    </i>
    <i>
      <x v="7058"/>
    </i>
    <i>
      <x v="7059"/>
    </i>
    <i>
      <x v="7060"/>
    </i>
    <i>
      <x v="7061"/>
    </i>
    <i>
      <x v="7064"/>
    </i>
    <i>
      <x v="7065"/>
    </i>
    <i>
      <x v="7070"/>
    </i>
    <i>
      <x v="7079"/>
    </i>
    <i>
      <x v="7080"/>
    </i>
    <i>
      <x v="7082"/>
    </i>
    <i>
      <x v="7083"/>
    </i>
    <i>
      <x v="7087"/>
    </i>
    <i>
      <x v="7094"/>
    </i>
    <i>
      <x v="7095"/>
    </i>
    <i>
      <x v="7096"/>
    </i>
    <i>
      <x v="7098"/>
    </i>
    <i>
      <x v="7105"/>
    </i>
    <i>
      <x v="7114"/>
    </i>
    <i>
      <x v="7115"/>
    </i>
    <i>
      <x v="7116"/>
    </i>
    <i>
      <x v="7123"/>
    </i>
    <i>
      <x v="7124"/>
    </i>
    <i>
      <x v="7125"/>
    </i>
    <i>
      <x v="7126"/>
    </i>
    <i>
      <x v="7129"/>
    </i>
    <i>
      <x v="7136"/>
    </i>
    <i>
      <x v="7137"/>
    </i>
    <i>
      <x v="7139"/>
    </i>
    <i>
      <x v="7140"/>
    </i>
    <i>
      <x v="7150"/>
    </i>
    <i>
      <x v="7151"/>
    </i>
    <i>
      <x v="7152"/>
    </i>
    <i>
      <x v="7154"/>
    </i>
    <i>
      <x v="7157"/>
    </i>
    <i>
      <x v="7158"/>
    </i>
    <i>
      <x v="7176"/>
    </i>
    <i>
      <x v="7177"/>
    </i>
    <i>
      <x v="7179"/>
    </i>
    <i>
      <x v="7181"/>
    </i>
    <i>
      <x v="7189"/>
    </i>
    <i>
      <x v="7190"/>
    </i>
    <i>
      <x v="7191"/>
    </i>
    <i>
      <x v="7197"/>
    </i>
    <i>
      <x v="7198"/>
    </i>
    <i>
      <x v="7203"/>
    </i>
    <i>
      <x v="7208"/>
    </i>
    <i>
      <x v="7209"/>
    </i>
    <i>
      <x v="7210"/>
    </i>
    <i>
      <x v="7211"/>
    </i>
    <i>
      <x v="7212"/>
    </i>
    <i>
      <x v="7214"/>
    </i>
    <i>
      <x v="7215"/>
    </i>
    <i>
      <x v="7221"/>
    </i>
    <i>
      <x v="7223"/>
    </i>
    <i>
      <x v="7224"/>
    </i>
    <i>
      <x v="7230"/>
    </i>
    <i>
      <x v="7231"/>
    </i>
    <i>
      <x v="7234"/>
    </i>
    <i>
      <x v="7235"/>
    </i>
    <i>
      <x v="7236"/>
    </i>
    <i>
      <x v="7237"/>
    </i>
    <i>
      <x v="7241"/>
    </i>
    <i>
      <x v="7243"/>
    </i>
    <i>
      <x v="7256"/>
    </i>
    <i>
      <x v="7259"/>
    </i>
    <i>
      <x v="7260"/>
    </i>
    <i>
      <x v="7261"/>
    </i>
    <i>
      <x v="7262"/>
    </i>
    <i>
      <x v="7264"/>
    </i>
    <i>
      <x v="7265"/>
    </i>
    <i>
      <x v="7266"/>
    </i>
    <i>
      <x v="7267"/>
    </i>
    <i>
      <x v="7268"/>
    </i>
    <i>
      <x v="7273"/>
    </i>
    <i>
      <x v="7276"/>
    </i>
    <i>
      <x v="7277"/>
    </i>
    <i>
      <x v="7281"/>
    </i>
    <i>
      <x v="7282"/>
    </i>
    <i>
      <x v="7286"/>
    </i>
    <i>
      <x v="7291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3"/>
    </i>
    <i>
      <x v="7314"/>
    </i>
    <i>
      <x v="7315"/>
    </i>
    <i>
      <x v="7316"/>
    </i>
    <i>
      <x v="7317"/>
    </i>
    <i>
      <x v="7318"/>
    </i>
    <i>
      <x v="7323"/>
    </i>
    <i>
      <x v="7324"/>
    </i>
    <i>
      <x v="7338"/>
    </i>
    <i>
      <x v="7339"/>
    </i>
    <i>
      <x v="7344"/>
    </i>
    <i>
      <x v="7345"/>
    </i>
    <i>
      <x v="7347"/>
    </i>
    <i>
      <x v="7352"/>
    </i>
    <i>
      <x v="7353"/>
    </i>
    <i>
      <x v="7354"/>
    </i>
    <i>
      <x v="7355"/>
    </i>
    <i>
      <x v="7356"/>
    </i>
    <i>
      <x v="7361"/>
    </i>
    <i>
      <x v="7365"/>
    </i>
    <i>
      <x v="7376"/>
    </i>
    <i>
      <x v="7377"/>
    </i>
    <i>
      <x v="7378"/>
    </i>
    <i>
      <x v="7383"/>
    </i>
    <i>
      <x v="7384"/>
    </i>
    <i>
      <x v="7386"/>
    </i>
    <i>
      <x v="7387"/>
    </i>
    <i>
      <x v="7388"/>
    </i>
    <i>
      <x v="7389"/>
    </i>
    <i>
      <x v="7393"/>
    </i>
    <i>
      <x v="7394"/>
    </i>
    <i>
      <x v="7399"/>
    </i>
    <i>
      <x v="7403"/>
    </i>
    <i>
      <x v="7410"/>
    </i>
    <i>
      <x v="7411"/>
    </i>
    <i>
      <x v="7414"/>
    </i>
    <i>
      <x v="7415"/>
    </i>
    <i>
      <x v="7420"/>
    </i>
    <i>
      <x v="7438"/>
    </i>
    <i>
      <x v="7442"/>
    </i>
    <i>
      <x v="7443"/>
    </i>
    <i>
      <x v="7450"/>
    </i>
    <i>
      <x v="7451"/>
    </i>
    <i>
      <x v="7452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4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8"/>
    </i>
    <i>
      <x v="7489"/>
    </i>
    <i>
      <x v="7490"/>
    </i>
    <i>
      <x v="7491"/>
    </i>
    <i>
      <x v="7492"/>
    </i>
    <i>
      <x v="7495"/>
    </i>
    <i>
      <x v="7496"/>
    </i>
    <i>
      <x v="7497"/>
    </i>
    <i>
      <x v="7501"/>
    </i>
    <i>
      <x v="7502"/>
    </i>
    <i>
      <x v="7504"/>
    </i>
    <i>
      <x v="7505"/>
    </i>
    <i>
      <x v="7506"/>
    </i>
    <i>
      <x v="7507"/>
    </i>
    <i>
      <x v="7511"/>
    </i>
    <i>
      <x v="7516"/>
    </i>
    <i>
      <x v="7517"/>
    </i>
    <i>
      <x v="7518"/>
    </i>
    <i>
      <x v="7519"/>
    </i>
    <i>
      <x v="7520"/>
    </i>
    <i>
      <x v="7521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40"/>
    </i>
    <i>
      <x v="7547"/>
    </i>
    <i>
      <x v="7550"/>
    </i>
    <i>
      <x v="7551"/>
    </i>
    <i>
      <x v="7552"/>
    </i>
    <i>
      <x v="7553"/>
    </i>
    <i>
      <x v="7571"/>
    </i>
    <i>
      <x v="7572"/>
    </i>
    <i>
      <x v="7573"/>
    </i>
    <i>
      <x v="7576"/>
    </i>
    <i>
      <x v="7577"/>
    </i>
    <i>
      <x v="7579"/>
    </i>
    <i>
      <x v="7580"/>
    </i>
    <i>
      <x v="7581"/>
    </i>
    <i>
      <x v="7582"/>
    </i>
    <i>
      <x v="7583"/>
    </i>
    <i>
      <x v="7584"/>
    </i>
    <i>
      <x v="7588"/>
    </i>
    <i>
      <x v="7590"/>
    </i>
    <i>
      <x v="7591"/>
    </i>
    <i>
      <x v="7592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3"/>
    </i>
    <i>
      <x v="7607"/>
    </i>
    <i>
      <x v="7608"/>
    </i>
    <i>
      <x v="7611"/>
    </i>
    <i>
      <x v="7612"/>
    </i>
    <i>
      <x v="7613"/>
    </i>
    <i>
      <x v="7614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6"/>
    </i>
    <i>
      <x v="7637"/>
    </i>
    <i>
      <x v="7640"/>
    </i>
    <i>
      <x v="7641"/>
    </i>
    <i>
      <x v="7642"/>
    </i>
    <i>
      <x v="7647"/>
    </i>
    <i>
      <x v="7648"/>
    </i>
    <i>
      <x v="7649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60"/>
    </i>
    <i>
      <x v="7661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9"/>
    </i>
    <i>
      <x v="7690"/>
    </i>
    <i>
      <x v="7691"/>
    </i>
    <i>
      <x v="7692"/>
    </i>
    <i>
      <x v="7693"/>
    </i>
    <i>
      <x v="7694"/>
    </i>
    <i>
      <x v="7698"/>
    </i>
    <i>
      <x v="7702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20"/>
    </i>
    <i>
      <x v="7721"/>
    </i>
    <i>
      <x v="7722"/>
    </i>
    <i>
      <x v="7725"/>
    </i>
    <i>
      <x v="7726"/>
    </i>
    <i>
      <x v="7727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3"/>
    </i>
    <i>
      <x v="7755"/>
    </i>
    <i>
      <x v="7756"/>
    </i>
    <i>
      <x v="7757"/>
    </i>
    <i>
      <x v="7759"/>
    </i>
    <i>
      <x v="7764"/>
    </i>
    <i>
      <x v="7770"/>
    </i>
    <i>
      <x v="7771"/>
    </i>
    <i>
      <x v="7772"/>
    </i>
    <i>
      <x v="7775"/>
    </i>
    <i>
      <x v="7776"/>
    </i>
    <i>
      <x v="7777"/>
    </i>
    <i>
      <x v="7778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4"/>
    </i>
    <i>
      <x v="7805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9"/>
    </i>
    <i>
      <x v="7930"/>
    </i>
    <i>
      <x v="7931"/>
    </i>
    <i>
      <x v="7932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Items count="1">
    <i/>
  </colItems>
  <dataFields count="1">
    <dataField name="Soma de SOMA" fld="15" baseField="0" baseItem="0"/>
  </dataFields>
  <formats count="2">
    <format dxfId="363">
      <pivotArea field="4" type="button" dataOnly="0" labelOnly="1" outline="0" axis="axisRow" fieldPosition="0"/>
    </format>
    <format dxfId="36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2FB8-40D4-452C-BDE6-434030455464}">
  <sheetPr codeName="Planilha10"/>
  <dimension ref="A1:F19"/>
  <sheetViews>
    <sheetView showGridLines="0" workbookViewId="0">
      <pane ySplit="1" topLeftCell="A2" activePane="bottomLeft" state="frozen"/>
      <selection pane="bottomLeft" activeCell="B7" sqref="B7"/>
    </sheetView>
  </sheetViews>
  <sheetFormatPr defaultRowHeight="12" x14ac:dyDescent="0.2"/>
  <cols>
    <col min="1" max="1" width="9.85546875" style="40" bestFit="1" customWidth="1"/>
    <col min="2" max="2" width="47.5703125" style="40" bestFit="1" customWidth="1"/>
    <col min="3" max="3" width="18.5703125" style="40" bestFit="1" customWidth="1"/>
    <col min="4" max="16384" width="9.140625" style="40"/>
  </cols>
  <sheetData>
    <row r="1" spans="1:3" x14ac:dyDescent="0.2">
      <c r="A1" s="43" t="s">
        <v>685</v>
      </c>
      <c r="B1" s="43" t="s">
        <v>418</v>
      </c>
      <c r="C1" s="43" t="s">
        <v>1249</v>
      </c>
    </row>
    <row r="2" spans="1:3" x14ac:dyDescent="0.2">
      <c r="A2" s="151">
        <v>468573</v>
      </c>
      <c r="B2" s="152" t="s">
        <v>417</v>
      </c>
      <c r="C2" s="151" t="s">
        <v>1284</v>
      </c>
    </row>
    <row r="3" spans="1:3" x14ac:dyDescent="0.2">
      <c r="A3" s="151">
        <v>466719</v>
      </c>
      <c r="B3" s="152" t="s">
        <v>416</v>
      </c>
      <c r="C3" s="151" t="s">
        <v>1284</v>
      </c>
    </row>
    <row r="4" spans="1:3" x14ac:dyDescent="0.2">
      <c r="A4" s="149">
        <v>462724</v>
      </c>
      <c r="B4" s="150" t="s">
        <v>415</v>
      </c>
      <c r="C4" s="149" t="s">
        <v>1285</v>
      </c>
    </row>
    <row r="5" spans="1:3" x14ac:dyDescent="0.2">
      <c r="A5" s="149">
        <v>462723</v>
      </c>
      <c r="B5" s="150" t="s">
        <v>837</v>
      </c>
      <c r="C5" s="149" t="s">
        <v>1285</v>
      </c>
    </row>
    <row r="6" spans="1:3" x14ac:dyDescent="0.2">
      <c r="A6" s="149">
        <v>462729</v>
      </c>
      <c r="B6" s="150" t="s">
        <v>140</v>
      </c>
      <c r="C6" s="149" t="s">
        <v>1285</v>
      </c>
    </row>
    <row r="7" spans="1:3" x14ac:dyDescent="0.2">
      <c r="A7" s="149">
        <v>462727</v>
      </c>
      <c r="B7" s="150" t="s">
        <v>287</v>
      </c>
      <c r="C7" s="149" t="s">
        <v>1286</v>
      </c>
    </row>
    <row r="8" spans="1:3" x14ac:dyDescent="0.2">
      <c r="A8" s="149">
        <v>460737</v>
      </c>
      <c r="B8" s="150" t="s">
        <v>307</v>
      </c>
      <c r="C8" s="149" t="s">
        <v>1285</v>
      </c>
    </row>
    <row r="9" spans="1:3" x14ac:dyDescent="0.2">
      <c r="A9" s="149">
        <v>465349</v>
      </c>
      <c r="B9" s="150" t="s">
        <v>500</v>
      </c>
      <c r="C9" s="149" t="s">
        <v>1285</v>
      </c>
    </row>
    <row r="10" spans="1:3" x14ac:dyDescent="0.2">
      <c r="A10" s="149">
        <v>465350</v>
      </c>
      <c r="B10" s="150" t="s">
        <v>306</v>
      </c>
      <c r="C10" s="149" t="s">
        <v>1285</v>
      </c>
    </row>
    <row r="11" spans="1:3" x14ac:dyDescent="0.2">
      <c r="A11" s="149">
        <v>462727</v>
      </c>
      <c r="B11" s="150" t="s">
        <v>287</v>
      </c>
      <c r="C11" s="149" t="s">
        <v>1285</v>
      </c>
    </row>
    <row r="12" spans="1:3" x14ac:dyDescent="0.2">
      <c r="A12" s="149">
        <v>464175</v>
      </c>
      <c r="B12" s="150" t="s">
        <v>424</v>
      </c>
      <c r="C12" s="149" t="s">
        <v>1285</v>
      </c>
    </row>
    <row r="13" spans="1:3" x14ac:dyDescent="0.2">
      <c r="A13" s="149">
        <v>464176</v>
      </c>
      <c r="B13" s="150" t="s">
        <v>425</v>
      </c>
      <c r="C13" s="149" t="s">
        <v>1285</v>
      </c>
    </row>
    <row r="14" spans="1:3" x14ac:dyDescent="0.2">
      <c r="A14" s="149">
        <v>464177</v>
      </c>
      <c r="B14" s="150" t="s">
        <v>426</v>
      </c>
      <c r="C14" s="149" t="s">
        <v>1285</v>
      </c>
    </row>
    <row r="15" spans="1:3" x14ac:dyDescent="0.2">
      <c r="A15" s="149">
        <v>464178</v>
      </c>
      <c r="B15" s="150" t="s">
        <v>427</v>
      </c>
      <c r="C15" s="149" t="s">
        <v>1285</v>
      </c>
    </row>
    <row r="16" spans="1:3" x14ac:dyDescent="0.2">
      <c r="A16" s="149">
        <v>464179</v>
      </c>
      <c r="B16" s="150" t="s">
        <v>746</v>
      </c>
      <c r="C16" s="149" t="s">
        <v>1285</v>
      </c>
    </row>
    <row r="17" spans="1:6" x14ac:dyDescent="0.2">
      <c r="A17" s="149">
        <v>464180</v>
      </c>
      <c r="B17" s="150" t="s">
        <v>428</v>
      </c>
      <c r="C17" s="149" t="s">
        <v>1285</v>
      </c>
    </row>
    <row r="18" spans="1:6" ht="15" x14ac:dyDescent="0.25">
      <c r="A18"/>
      <c r="B18"/>
      <c r="C18"/>
    </row>
    <row r="19" spans="1:6" ht="15" x14ac:dyDescent="0.25">
      <c r="A19"/>
      <c r="B19"/>
      <c r="C19"/>
      <c r="D19"/>
      <c r="E19"/>
      <c r="F19"/>
    </row>
  </sheetData>
  <autoFilter ref="A1:C17" xr:uid="{24AE2FB8-40D4-452C-BDE6-434030455464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N134"/>
  <sheetViews>
    <sheetView showGridLines="0" tabSelected="1" topLeftCell="O1" zoomScale="70" zoomScaleNormal="70" workbookViewId="0">
      <selection activeCell="Y1" sqref="Y1:BB1048576"/>
    </sheetView>
  </sheetViews>
  <sheetFormatPr defaultColWidth="9.140625" defaultRowHeight="15" outlineLevelCol="1" x14ac:dyDescent="0.25"/>
  <cols>
    <col min="1" max="1" width="2" hidden="1" customWidth="1" outlineLevel="1"/>
    <col min="2" max="2" width="6.5703125" hidden="1" customWidth="1" outlineLevel="1"/>
    <col min="3" max="3" width="2.42578125" style="166" hidden="1" customWidth="1" outlineLevel="1"/>
    <col min="4" max="4" width="2.140625" hidden="1" customWidth="1" collapsed="1"/>
    <col min="5" max="5" width="13.28515625" hidden="1" customWidth="1"/>
    <col min="6" max="6" width="12" hidden="1" customWidth="1"/>
    <col min="7" max="7" width="8.28515625" hidden="1" customWidth="1"/>
    <col min="8" max="8" width="10.85546875" hidden="1" customWidth="1"/>
    <col min="9" max="9" width="48.7109375" hidden="1" customWidth="1"/>
    <col min="10" max="10" width="8" hidden="1" customWidth="1" outlineLevel="1"/>
    <col min="11" max="11" width="5.85546875" hidden="1" customWidth="1" outlineLevel="1"/>
    <col min="12" max="12" width="15.85546875" style="235" hidden="1" customWidth="1" collapsed="1"/>
    <col min="13" max="13" width="24.140625" hidden="1" customWidth="1"/>
    <col min="14" max="14" width="1.42578125" hidden="1" customWidth="1"/>
    <col min="15" max="15" width="13.28515625" style="166" customWidth="1"/>
    <col min="16" max="16" width="50.42578125" customWidth="1"/>
    <col min="17" max="17" width="11.140625" customWidth="1"/>
    <col min="18" max="18" width="10.7109375" hidden="1" customWidth="1" outlineLevel="1"/>
    <col min="19" max="19" width="5.85546875" style="166" hidden="1" customWidth="1" outlineLevel="1"/>
    <col min="20" max="20" width="5.140625" hidden="1" customWidth="1" outlineLevel="1"/>
    <col min="21" max="21" width="7.85546875" style="166" hidden="1" customWidth="1" outlineLevel="1"/>
    <col min="22" max="22" width="3.28515625" style="166" hidden="1" customWidth="1" outlineLevel="1"/>
    <col min="23" max="23" width="13.42578125" customWidth="1" collapsed="1"/>
    <col min="24" max="24" width="42.28515625" customWidth="1"/>
    <col min="25" max="25" width="2" style="536" hidden="1" customWidth="1"/>
    <col min="26" max="26" width="11.85546875" hidden="1" customWidth="1" outlineLevel="1"/>
    <col min="27" max="27" width="14.42578125" hidden="1" customWidth="1" outlineLevel="1"/>
    <col min="28" max="28" width="12.42578125" hidden="1" customWidth="1" outlineLevel="1"/>
    <col min="29" max="29" width="11.85546875" hidden="1" customWidth="1" outlineLevel="1"/>
    <col min="30" max="31" width="10.5703125" style="186" hidden="1" customWidth="1" outlineLevel="1" collapsed="1"/>
    <col min="32" max="36" width="10.5703125" style="186" hidden="1" customWidth="1" outlineLevel="1"/>
    <col min="37" max="37" width="11.5703125" style="186" hidden="1" customWidth="1" outlineLevel="1"/>
    <col min="38" max="38" width="11.28515625" hidden="1" customWidth="1" collapsed="1"/>
    <col min="39" max="39" width="9.7109375" hidden="1" customWidth="1"/>
    <col min="40" max="54" width="0" hidden="1" customWidth="1"/>
  </cols>
  <sheetData>
    <row r="1" spans="2:37" ht="15.75" thickBot="1" x14ac:dyDescent="0.3">
      <c r="B1" s="4"/>
      <c r="E1" s="4"/>
      <c r="F1" s="3"/>
      <c r="G1" s="4"/>
      <c r="H1" s="4"/>
      <c r="I1" s="5"/>
      <c r="J1" s="5"/>
      <c r="K1" s="5"/>
      <c r="L1" s="229"/>
      <c r="O1" s="375" t="s">
        <v>2424</v>
      </c>
      <c r="P1" s="3"/>
      <c r="Q1" s="6"/>
      <c r="R1" s="6"/>
      <c r="S1" s="6"/>
      <c r="T1" s="6"/>
      <c r="U1" s="6"/>
      <c r="V1" s="6"/>
      <c r="W1" s="4"/>
      <c r="X1" s="156">
        <v>46185</v>
      </c>
      <c r="Z1" s="421">
        <f>COUNTIF(M:M,"bulk em fabricação")</f>
        <v>65</v>
      </c>
      <c r="AA1" s="166"/>
      <c r="AC1" s="36"/>
    </row>
    <row r="2" spans="2:37" ht="18.75" thickBot="1" x14ac:dyDescent="0.3">
      <c r="E2" s="143" t="s">
        <v>0</v>
      </c>
      <c r="F2" s="142"/>
      <c r="G2" s="142"/>
      <c r="H2" s="142"/>
      <c r="I2" s="142"/>
      <c r="J2" s="142"/>
      <c r="K2" s="142"/>
      <c r="L2" s="230"/>
      <c r="M2" s="144"/>
      <c r="O2" s="143" t="s">
        <v>1280</v>
      </c>
      <c r="P2" s="142"/>
      <c r="Q2" s="142"/>
      <c r="R2" s="142"/>
      <c r="S2" s="142"/>
      <c r="T2" s="142"/>
      <c r="U2" s="142"/>
      <c r="V2" s="142"/>
      <c r="W2" s="142"/>
      <c r="X2" s="144"/>
      <c r="Z2" s="41">
        <v>1129050</v>
      </c>
    </row>
    <row r="3" spans="2:37" ht="27.75" customHeight="1" thickBot="1" x14ac:dyDescent="0.3">
      <c r="B3" s="260"/>
      <c r="E3" s="7" t="s">
        <v>321</v>
      </c>
      <c r="F3" s="8" t="s">
        <v>322</v>
      </c>
      <c r="G3" s="9" t="s">
        <v>2</v>
      </c>
      <c r="H3" s="10" t="s">
        <v>3</v>
      </c>
      <c r="I3" s="11" t="s">
        <v>4</v>
      </c>
      <c r="J3" s="534" t="s">
        <v>423</v>
      </c>
      <c r="K3" s="535" t="s">
        <v>1713</v>
      </c>
      <c r="L3" s="231" t="s">
        <v>5</v>
      </c>
      <c r="M3" s="10" t="s">
        <v>6</v>
      </c>
      <c r="O3" s="10" t="s">
        <v>497</v>
      </c>
      <c r="P3" s="44" t="s">
        <v>8</v>
      </c>
      <c r="Q3" s="13" t="s">
        <v>343</v>
      </c>
      <c r="R3" s="532" t="s">
        <v>1203</v>
      </c>
      <c r="S3" s="533" t="s">
        <v>445</v>
      </c>
      <c r="T3" s="532" t="s">
        <v>886</v>
      </c>
      <c r="U3" s="532" t="s">
        <v>423</v>
      </c>
      <c r="V3" s="532" t="s">
        <v>2257</v>
      </c>
      <c r="W3" s="9" t="s">
        <v>71</v>
      </c>
      <c r="X3" s="12" t="s">
        <v>9</v>
      </c>
      <c r="AA3" s="5"/>
      <c r="AD3" s="187" t="s">
        <v>1709</v>
      </c>
      <c r="AE3" s="187" t="s">
        <v>1709</v>
      </c>
      <c r="AF3" s="187" t="s">
        <v>1710</v>
      </c>
      <c r="AG3" s="187" t="s">
        <v>1710</v>
      </c>
      <c r="AH3" s="187" t="s">
        <v>1674</v>
      </c>
      <c r="AI3" s="187" t="s">
        <v>1674</v>
      </c>
      <c r="AJ3" s="188" t="s">
        <v>1711</v>
      </c>
      <c r="AK3" s="188" t="s">
        <v>1712</v>
      </c>
    </row>
    <row r="4" spans="2:37" x14ac:dyDescent="0.25">
      <c r="B4" s="381">
        <f>VLOOKUP(H4,'Paleta-Sequencia'!A:C,3,0)</f>
        <v>58</v>
      </c>
      <c r="E4" s="410">
        <v>1963506</v>
      </c>
      <c r="F4" s="288" t="s">
        <v>3829</v>
      </c>
      <c r="G4" s="289">
        <v>400</v>
      </c>
      <c r="H4" s="288">
        <v>466095</v>
      </c>
      <c r="I4" s="287" t="s">
        <v>1238</v>
      </c>
      <c r="J4" s="508" t="e">
        <f>_xlfn.XLOOKUP(F4,'MB52'!R:R,'MB52'!S:S)</f>
        <v>#N/A</v>
      </c>
      <c r="K4" s="508" t="s">
        <v>289</v>
      </c>
      <c r="L4" s="351" t="str">
        <f t="shared" ref="L4:L18" si="0">Z4</f>
        <v>12/06/2026</v>
      </c>
      <c r="M4" s="404" t="s">
        <v>62</v>
      </c>
      <c r="O4" s="473" t="s">
        <v>197</v>
      </c>
      <c r="P4" s="474" t="s">
        <v>198</v>
      </c>
      <c r="Q4" s="409">
        <v>1963529</v>
      </c>
      <c r="R4" s="507">
        <f>SUMIF('MB51'!G:G,Envase!Q4,'MB51'!D:D)</f>
        <v>49392</v>
      </c>
      <c r="S4" s="508" t="str">
        <f>IFERROR(VLOOKUP(Q4,COHVPI!B:U,20,0),"-")</f>
        <v>L01</v>
      </c>
      <c r="T4" s="507" t="str">
        <f>VLOOKUP(O4,'BD1'!G:K,5,0)</f>
        <v>BL</v>
      </c>
      <c r="U4" s="507" t="str">
        <f>IF(VLOOKUP(Q4,COHVPI!B:H,7,0)=W4,"OK","NOK")</f>
        <v>OK</v>
      </c>
      <c r="V4" s="507"/>
      <c r="W4" s="357">
        <f t="shared" ref="W4" si="1">G4/200*23750</f>
        <v>47500</v>
      </c>
      <c r="X4" s="290" t="s">
        <v>106</v>
      </c>
      <c r="Z4" s="157" t="s">
        <v>4168</v>
      </c>
      <c r="AA4" s="158" t="s">
        <v>13019</v>
      </c>
      <c r="AB4" s="38" t="s">
        <v>4168</v>
      </c>
      <c r="AC4" s="39">
        <v>0.34478009259259257</v>
      </c>
      <c r="AD4" s="189" t="str">
        <f>IF(H4="CÓDIGO ","-",IF(H4="","-",VLOOKUP(H4&amp;K4,'BD1'!F:Z,7,0)))</f>
        <v>459497</v>
      </c>
      <c r="AE4" s="189" t="str">
        <f>IF(H4="CÓDIGO ","-",IF(H4="","-",VLOOKUP(H4&amp;K4,'BD1'!F:Z,8,0)))</f>
        <v>ROT RISQUE LOVE BI 8ML</v>
      </c>
      <c r="AF4" s="189" t="str">
        <f>IF(H4="CÓDIGO ","-",IF(H4="","-",VLOOKUP(H4&amp;K4,'BD1'!F:Z,9,0)))</f>
        <v>-</v>
      </c>
      <c r="AG4" s="189" t="str">
        <f>IF(H4="CÓDIGO ","-",IF(H4="","-",VLOOKUP(H4&amp;K4,'BD1'!F:Z,10,0)))</f>
        <v>-</v>
      </c>
      <c r="AH4" s="189" t="str">
        <f>IF(H4="CÓDIGO ","-",IF(H4="","-",VLOOKUP(H4&amp;K4,'BD1'!F:Z,11,0)))</f>
        <v>459596</v>
      </c>
      <c r="AI4" s="189" t="str">
        <f>IF(H4="CÓDIGO ","-",IF(H4="","-",VLOOKUP(H4&amp;K4,'BD1'!F:Z,12,0)))</f>
        <v>ESTR RISQUE ESM VM BI</v>
      </c>
      <c r="AJ4" s="189">
        <f t="shared" ref="AJ4:AJ29" si="2">IF(H4="CÓDIGO ","-",IF(H4="","-",IF(K4="DGEL",G4/100*10526,IF(K4="CL",G4/200*23750,IF(K4="BL",G4/200*23750,"Ver")))))</f>
        <v>47500</v>
      </c>
      <c r="AK4" s="190">
        <f t="shared" ref="AK4:AK29" si="3">IF(H4="CÓDIGO ","-",IF(H4="","-",IF(K4="BL",AJ4*0.00061,0)))</f>
        <v>28.974999999999998</v>
      </c>
    </row>
    <row r="5" spans="2:37" x14ac:dyDescent="0.25">
      <c r="B5" s="381">
        <f>VLOOKUP(H5,'Paleta-Sequencia'!A:C,3,0)</f>
        <v>71</v>
      </c>
      <c r="E5" s="410">
        <v>1963513</v>
      </c>
      <c r="F5" s="288" t="s">
        <v>3830</v>
      </c>
      <c r="G5" s="289">
        <v>600</v>
      </c>
      <c r="H5" s="288">
        <v>468336</v>
      </c>
      <c r="I5" s="287" t="s">
        <v>1243</v>
      </c>
      <c r="J5" s="508">
        <f>_xlfn.XLOOKUP(F5,'MB52'!R:R,'MB52'!S:S)</f>
        <v>596</v>
      </c>
      <c r="K5" s="508" t="s">
        <v>289</v>
      </c>
      <c r="L5" s="351" t="str">
        <f t="shared" si="0"/>
        <v>12/06/2026</v>
      </c>
      <c r="M5" s="404" t="s">
        <v>62</v>
      </c>
      <c r="O5" s="473" t="s">
        <v>722</v>
      </c>
      <c r="P5" s="474" t="s">
        <v>723</v>
      </c>
      <c r="Q5" s="409">
        <v>1963534</v>
      </c>
      <c r="R5" s="507">
        <f>SUMIF('MB51'!G:G,Envase!Q5,'MB51'!D:D)</f>
        <v>48384</v>
      </c>
      <c r="S5" s="508" t="str">
        <f>IFERROR(VLOOKUP(Q5,COHVPI!B:U,20,0),"-")</f>
        <v>L01</v>
      </c>
      <c r="T5" s="507" t="str">
        <f>VLOOKUP(O5,'BD1'!G:K,5,0)</f>
        <v>BL</v>
      </c>
      <c r="U5" s="507" t="str">
        <f>IF(VLOOKUP(Q5,COHVPI!B:H,7,0)=W5,"OK","NOK")</f>
        <v>OK</v>
      </c>
      <c r="V5" s="507"/>
      <c r="W5" s="357">
        <f t="shared" ref="W5:W6" si="4">G5/200*23750</f>
        <v>71250</v>
      </c>
      <c r="X5" s="290" t="s">
        <v>106</v>
      </c>
      <c r="Z5" s="157" t="s">
        <v>4168</v>
      </c>
      <c r="AA5" s="158" t="s">
        <v>13020</v>
      </c>
      <c r="AB5" s="38" t="s">
        <v>4168</v>
      </c>
      <c r="AC5" s="39">
        <v>0.70328703703703699</v>
      </c>
      <c r="AD5" s="189" t="str">
        <f>IF(H5="CÓDIGO ","-",IF(H5="","-",VLOOKUP(H5&amp;K5,'BD1'!F:Z,7,0)))</f>
        <v>459506</v>
      </c>
      <c r="AE5" s="189" t="str">
        <f>IF(H5="CÓDIGO ","-",IF(H5="","-",VLOOKUP(H5&amp;K5,'BD1'!F:Z,8,0)))</f>
        <v>ROT RISQUE MACA DO AMOR BI 8ML</v>
      </c>
      <c r="AF5" s="189" t="str">
        <f>IF(H5="CÓDIGO ","-",IF(H5="","-",VLOOKUP(H5&amp;K5,'BD1'!F:Z,9,0)))</f>
        <v>-</v>
      </c>
      <c r="AG5" s="189" t="str">
        <f>IF(H5="CÓDIGO ","-",IF(H5="","-",VLOOKUP(H5&amp;K5,'BD1'!F:Z,10,0)))</f>
        <v>-</v>
      </c>
      <c r="AH5" s="189" t="str">
        <f>IF(H5="CÓDIGO ","-",IF(H5="","-",VLOOKUP(H5&amp;K5,'BD1'!F:Z,11,0)))</f>
        <v>459596</v>
      </c>
      <c r="AI5" s="189" t="str">
        <f>IF(H5="CÓDIGO ","-",IF(H5="","-",VLOOKUP(H5&amp;K5,'BD1'!F:Z,12,0)))</f>
        <v>ESTR RISQUE ESM VM BI</v>
      </c>
      <c r="AJ5" s="189">
        <f t="shared" si="2"/>
        <v>71250</v>
      </c>
      <c r="AK5" s="190">
        <f t="shared" si="3"/>
        <v>43.462499999999999</v>
      </c>
    </row>
    <row r="6" spans="2:37" x14ac:dyDescent="0.25">
      <c r="B6" s="381">
        <f>VLOOKUP(H6,'Paleta-Sequencia'!A:C,3,0)</f>
        <v>72</v>
      </c>
      <c r="E6" s="410">
        <v>1963514</v>
      </c>
      <c r="F6" s="288" t="s">
        <v>3831</v>
      </c>
      <c r="G6" s="289">
        <v>800</v>
      </c>
      <c r="H6" s="288">
        <v>466092</v>
      </c>
      <c r="I6" s="287" t="s">
        <v>1232</v>
      </c>
      <c r="J6" s="508">
        <f>_xlfn.XLOOKUP(F6,'MB52'!R:R,'MB52'!S:S)</f>
        <v>797</v>
      </c>
      <c r="K6" s="508" t="s">
        <v>289</v>
      </c>
      <c r="L6" s="351" t="str">
        <f t="shared" si="0"/>
        <v>12/06/2026</v>
      </c>
      <c r="M6" s="404" t="s">
        <v>62</v>
      </c>
      <c r="O6" s="473" t="s">
        <v>891</v>
      </c>
      <c r="P6" s="474" t="s">
        <v>892</v>
      </c>
      <c r="Q6" s="409">
        <v>1963539</v>
      </c>
      <c r="R6" s="507">
        <f>SUMIF('MB51'!G:G,Envase!Q6,'MB51'!D:D)</f>
        <v>0</v>
      </c>
      <c r="S6" s="508" t="str">
        <f>IFERROR(VLOOKUP(Q6,COHVPI!B:U,20,0),"-")</f>
        <v>L01</v>
      </c>
      <c r="T6" s="507" t="str">
        <f>VLOOKUP(O6,'BD1'!G:K,5,0)</f>
        <v>BL</v>
      </c>
      <c r="U6" s="507" t="str">
        <f>IF(VLOOKUP(Q6,COHVPI!B:H,7,0)=W6,"OK","NOK")</f>
        <v>OK</v>
      </c>
      <c r="V6" s="507"/>
      <c r="W6" s="357">
        <f t="shared" si="4"/>
        <v>95000</v>
      </c>
      <c r="X6" s="290" t="s">
        <v>106</v>
      </c>
      <c r="Z6" s="157" t="s">
        <v>4168</v>
      </c>
      <c r="AA6" s="158" t="s">
        <v>13021</v>
      </c>
      <c r="AB6" s="38" t="s">
        <v>4169</v>
      </c>
      <c r="AC6" s="39">
        <v>0.16733796296296297</v>
      </c>
      <c r="AD6" s="189" t="str">
        <f>IF(H6="CÓDIGO ","-",IF(H6="","-",VLOOKUP(H6&amp;K6,'BD1'!F:Z,7,0)))</f>
        <v>466316</v>
      </c>
      <c r="AE6" s="189" t="str">
        <f>IF(H6="CÓDIGO ","-",IF(H6="","-",VLOOKUP(H6&amp;K6,'BD1'!F:Z,8,0)))</f>
        <v>RT RISQUE ESM ESCARLATE 8ML BCP</v>
      </c>
      <c r="AF6" s="189" t="str">
        <f>IF(H6="CÓDIGO ","-",IF(H6="","-",VLOOKUP(H6&amp;K6,'BD1'!F:Z,9,0)))</f>
        <v>-</v>
      </c>
      <c r="AG6" s="189" t="str">
        <f>IF(H6="CÓDIGO ","-",IF(H6="","-",VLOOKUP(H6&amp;K6,'BD1'!F:Z,10,0)))</f>
        <v>-</v>
      </c>
      <c r="AH6" s="189" t="str">
        <f>IF(H6="CÓDIGO ","-",IF(H6="","-",VLOOKUP(H6&amp;K6,'BD1'!F:Z,11,0)))</f>
        <v>459596</v>
      </c>
      <c r="AI6" s="189" t="str">
        <f>IF(H6="CÓDIGO ","-",IF(H6="","-",VLOOKUP(H6&amp;K6,'BD1'!F:Z,12,0)))</f>
        <v>ESTR RISQUE ESM VM BI</v>
      </c>
      <c r="AJ6" s="189">
        <f t="shared" si="2"/>
        <v>95000</v>
      </c>
      <c r="AK6" s="190">
        <f t="shared" si="3"/>
        <v>57.949999999999996</v>
      </c>
    </row>
    <row r="7" spans="2:37" x14ac:dyDescent="0.25">
      <c r="B7" s="381">
        <f>VLOOKUP(H7,'Paleta-Sequencia'!A:C,3,0)</f>
        <v>75</v>
      </c>
      <c r="E7" s="410">
        <v>1963510</v>
      </c>
      <c r="F7" s="288" t="s">
        <v>3828</v>
      </c>
      <c r="G7" s="289">
        <v>400</v>
      </c>
      <c r="H7" s="288">
        <v>466098</v>
      </c>
      <c r="I7" s="287" t="s">
        <v>1242</v>
      </c>
      <c r="J7" s="508">
        <f>_xlfn.XLOOKUP(F7,'MB52'!R:R,'MB52'!S:S)</f>
        <v>402</v>
      </c>
      <c r="K7" s="508" t="s">
        <v>289</v>
      </c>
      <c r="L7" s="351" t="str">
        <f t="shared" si="0"/>
        <v>13/06/2026</v>
      </c>
      <c r="M7" s="404" t="s">
        <v>62</v>
      </c>
      <c r="O7" s="473" t="s">
        <v>1172</v>
      </c>
      <c r="P7" s="474" t="s">
        <v>1173</v>
      </c>
      <c r="Q7" s="409">
        <v>1963527</v>
      </c>
      <c r="R7" s="507">
        <f>SUMIF('MB51'!G:G,Envase!Q7,'MB51'!D:D)</f>
        <v>0</v>
      </c>
      <c r="S7" s="508" t="str">
        <f>IFERROR(VLOOKUP(Q7,COHVPI!B:U,20,0),"-")</f>
        <v>L01</v>
      </c>
      <c r="T7" s="507" t="str">
        <f>VLOOKUP(O7,'BD1'!G:K,5,0)</f>
        <v>BL</v>
      </c>
      <c r="U7" s="507" t="str">
        <f>IF(VLOOKUP(Q7,COHVPI!B:H,7,0)=W7,"OK","NOK")</f>
        <v>OK</v>
      </c>
      <c r="V7" s="507"/>
      <c r="W7" s="357">
        <f t="shared" ref="W7" si="5">G7/200*23750</f>
        <v>47500</v>
      </c>
      <c r="X7" s="290" t="s">
        <v>106</v>
      </c>
      <c r="Z7" s="157" t="s">
        <v>4169</v>
      </c>
      <c r="AA7" s="158" t="s">
        <v>13022</v>
      </c>
      <c r="AB7" s="38" t="s">
        <v>4169</v>
      </c>
      <c r="AC7" s="39">
        <v>0.41978009259259258</v>
      </c>
      <c r="AD7" s="189" t="str">
        <f>IF(H7="CÓDIGO ","-",IF(H7="","-",VLOOKUP(H7&amp;K7,'BD1'!F:Z,7,0)))</f>
        <v>461760</v>
      </c>
      <c r="AE7" s="189" t="str">
        <f>IF(H7="CÓDIGO ","-",IF(H7="","-",VLOOKUP(H7&amp;K7,'BD1'!F:Z,8,0)))</f>
        <v>ROT RISQ ESM DE MOLETOM E SALTO CL 8ML</v>
      </c>
      <c r="AF7" s="189" t="str">
        <f>IF(H7="CÓDIGO ","-",IF(H7="","-",VLOOKUP(H7&amp;K7,'BD1'!F:Z,9,0)))</f>
        <v>-</v>
      </c>
      <c r="AG7" s="189" t="str">
        <f>IF(H7="CÓDIGO ","-",IF(H7="","-",VLOOKUP(H7&amp;K7,'BD1'!F:Z,10,0)))</f>
        <v>-</v>
      </c>
      <c r="AH7" s="189" t="str">
        <f>IF(H7="CÓDIGO ","-",IF(H7="","-",VLOOKUP(H7&amp;K7,'BD1'!F:Z,11,0)))</f>
        <v>467186</v>
      </c>
      <c r="AI7" s="189" t="str">
        <f>IF(H7="CÓDIGO ","-",IF(H7="","-",VLOOKUP(H7&amp;K7,'BD1'!F:Z,12,0)))</f>
        <v>ESTR RISQUE ESM ESC BI KK</v>
      </c>
      <c r="AJ7" s="189">
        <f t="shared" si="2"/>
        <v>47500</v>
      </c>
      <c r="AK7" s="190">
        <f t="shared" si="3"/>
        <v>28.974999999999998</v>
      </c>
    </row>
    <row r="8" spans="2:37" x14ac:dyDescent="0.25">
      <c r="B8" s="381">
        <f>VLOOKUP(H8,'Paleta-Sequencia'!A:C,3,0)</f>
        <v>79</v>
      </c>
      <c r="E8" s="410">
        <v>1962840</v>
      </c>
      <c r="F8" s="288" t="s">
        <v>3580</v>
      </c>
      <c r="G8" s="289">
        <v>400</v>
      </c>
      <c r="H8" s="288">
        <v>465067</v>
      </c>
      <c r="I8" s="287" t="s">
        <v>291</v>
      </c>
      <c r="J8" s="508">
        <f>_xlfn.XLOOKUP(F8,'MB52'!R:R,'MB52'!S:S)</f>
        <v>398</v>
      </c>
      <c r="K8" s="508" t="s">
        <v>289</v>
      </c>
      <c r="L8" s="351" t="str">
        <f t="shared" si="0"/>
        <v>13/06/2026</v>
      </c>
      <c r="M8" s="404" t="s">
        <v>62</v>
      </c>
      <c r="O8" s="473" t="s">
        <v>1183</v>
      </c>
      <c r="P8" s="474" t="s">
        <v>1184</v>
      </c>
      <c r="Q8" s="409">
        <v>1962855</v>
      </c>
      <c r="R8" s="507">
        <f>SUMIF('MB51'!G:G,Envase!Q8,'MB51'!D:D)</f>
        <v>0</v>
      </c>
      <c r="S8" s="508" t="str">
        <f>IFERROR(VLOOKUP(Q8,COHVPI!B:U,20,0),"-")</f>
        <v>L01</v>
      </c>
      <c r="T8" s="507" t="str">
        <f>VLOOKUP(O8,'BD1'!G:K,5,0)</f>
        <v>BL</v>
      </c>
      <c r="U8" s="507" t="str">
        <f>IF(VLOOKUP(Q8,COHVPI!B:H,7,0)=W8,"OK","NOK")</f>
        <v>OK</v>
      </c>
      <c r="V8" s="507"/>
      <c r="W8" s="357">
        <f>G8/200*23750</f>
        <v>47500</v>
      </c>
      <c r="X8" s="290" t="s">
        <v>3714</v>
      </c>
      <c r="Z8" s="157" t="s">
        <v>4169</v>
      </c>
      <c r="AA8" s="158" t="s">
        <v>13023</v>
      </c>
      <c r="AB8" s="38" t="s">
        <v>4169</v>
      </c>
      <c r="AC8" s="39">
        <v>0.6725578703703704</v>
      </c>
      <c r="AD8" s="189" t="str">
        <f>IF(H8="CÓDIGO ","-",IF(H8="","-",VLOOKUP(H8&amp;K8,'BD1'!F:Z,7,0)))</f>
        <v>461761</v>
      </c>
      <c r="AE8" s="189" t="str">
        <f>IF(H8="CÓDIGO ","-",IF(H8="","-",VLOOKUP(H8&amp;K8,'BD1'!F:Z,8,0)))</f>
        <v>ROT RISQ ESM EU SOU ESSE GLAM TODO CL8ML</v>
      </c>
      <c r="AF8" s="189" t="str">
        <f>IF(H8="CÓDIGO ","-",IF(H8="","-",VLOOKUP(H8&amp;K8,'BD1'!F:Z,9,0)))</f>
        <v>-</v>
      </c>
      <c r="AG8" s="189" t="str">
        <f>IF(H8="CÓDIGO ","-",IF(H8="","-",VLOOKUP(H8&amp;K8,'BD1'!F:Z,10,0)))</f>
        <v>-</v>
      </c>
      <c r="AH8" s="189" t="str">
        <f>IF(H8="CÓDIGO ","-",IF(H8="","-",VLOOKUP(H8&amp;K8,'BD1'!F:Z,11,0)))</f>
        <v>467186</v>
      </c>
      <c r="AI8" s="189" t="str">
        <f>IF(H8="CÓDIGO ","-",IF(H8="","-",VLOOKUP(H8&amp;K8,'BD1'!F:Z,12,0)))</f>
        <v>ESTR RISQUE ESM ESC BI KK</v>
      </c>
      <c r="AJ8" s="189">
        <f t="shared" si="2"/>
        <v>47500</v>
      </c>
      <c r="AK8" s="190">
        <f t="shared" si="3"/>
        <v>28.974999999999998</v>
      </c>
    </row>
    <row r="9" spans="2:37" x14ac:dyDescent="0.25">
      <c r="B9" s="381">
        <f>VLOOKUP(H9,'Paleta-Sequencia'!A:C,3,0)</f>
        <v>67</v>
      </c>
      <c r="E9" s="410">
        <v>1964970</v>
      </c>
      <c r="F9" s="288" t="s">
        <v>4170</v>
      </c>
      <c r="G9" s="289">
        <v>400</v>
      </c>
      <c r="H9" s="288">
        <v>466084</v>
      </c>
      <c r="I9" s="287" t="s">
        <v>1241</v>
      </c>
      <c r="J9" s="508">
        <f>_xlfn.XLOOKUP(F9,'MB52'!R:R,'MB52'!S:S)</f>
        <v>398</v>
      </c>
      <c r="K9" s="508" t="s">
        <v>289</v>
      </c>
      <c r="L9" s="351" t="str">
        <f t="shared" si="0"/>
        <v>13/06/2026</v>
      </c>
      <c r="M9" s="404" t="s">
        <v>62</v>
      </c>
      <c r="O9" s="473" t="s">
        <v>471</v>
      </c>
      <c r="P9" s="474" t="s">
        <v>472</v>
      </c>
      <c r="Q9" s="409">
        <v>1964976</v>
      </c>
      <c r="R9" s="507">
        <f>SUMIF('MB51'!G:G,Envase!Q9,'MB51'!D:D)</f>
        <v>0</v>
      </c>
      <c r="S9" s="508" t="str">
        <f>IFERROR(VLOOKUP(Q9,COHVPI!B:U,20,0),"-")</f>
        <v>L01</v>
      </c>
      <c r="T9" s="507" t="str">
        <f>VLOOKUP(O9,'BD1'!G:K,5,0)</f>
        <v>BL</v>
      </c>
      <c r="U9" s="507" t="str">
        <f>IF(VLOOKUP(Q9,COHVPI!B:H,7,0)=W9,"OK","NOK")</f>
        <v>OK</v>
      </c>
      <c r="V9" s="507"/>
      <c r="W9" s="357">
        <f t="shared" ref="W9:W13" si="6">G9/200*23750</f>
        <v>47500</v>
      </c>
      <c r="X9" s="290" t="s">
        <v>106</v>
      </c>
      <c r="Z9" s="157" t="s">
        <v>4169</v>
      </c>
      <c r="AA9" s="158" t="s">
        <v>13024</v>
      </c>
      <c r="AB9" s="38" t="s">
        <v>4169</v>
      </c>
      <c r="AC9" s="39">
        <v>0.92533564814814817</v>
      </c>
      <c r="AD9" s="189" t="str">
        <f>IF(H9="CÓDIGO ","-",IF(H9="","-",VLOOKUP(H9&amp;K9,'BD1'!F:Z,7,0)))</f>
        <v>469614</v>
      </c>
      <c r="AE9" s="189" t="str">
        <f>IF(H9="CÓDIGO ","-",IF(H9="","-",VLOOKUP(H9&amp;K9,'BD1'!F:Z,8,0)))</f>
        <v>RT RISQUE ESM CREM TURMALINA STF 8ML BCP</v>
      </c>
      <c r="AF9" s="189" t="str">
        <f>IF(H9="CÓDIGO ","-",IF(H9="","-",VLOOKUP(H9&amp;K9,'BD1'!F:Z,9,0)))</f>
        <v>-</v>
      </c>
      <c r="AG9" s="189" t="str">
        <f>IF(H9="CÓDIGO ","-",IF(H9="","-",VLOOKUP(H9&amp;K9,'BD1'!F:Z,10,0)))</f>
        <v>-</v>
      </c>
      <c r="AH9" s="189" t="str">
        <f>IF(H9="CÓDIGO ","-",IF(H9="","-",VLOOKUP(H9&amp;K9,'BD1'!F:Z,11,0)))</f>
        <v>467187</v>
      </c>
      <c r="AI9" s="189" t="str">
        <f>IF(H9="CÓDIGO ","-",IF(H9="","-",VLOOKUP(H9&amp;K9,'BD1'!F:Z,12,0)))</f>
        <v>ESTR RISQUE ESM COLORIDOS BI KK</v>
      </c>
      <c r="AJ9" s="189">
        <f t="shared" si="2"/>
        <v>47500</v>
      </c>
      <c r="AK9" s="190">
        <f t="shared" si="3"/>
        <v>28.974999999999998</v>
      </c>
    </row>
    <row r="10" spans="2:37" x14ac:dyDescent="0.25">
      <c r="B10" s="381">
        <f>VLOOKUP(H10,'Paleta-Sequencia'!A:C,3,0)</f>
        <v>65</v>
      </c>
      <c r="E10" s="410">
        <v>1964971</v>
      </c>
      <c r="F10" s="288" t="s">
        <v>4171</v>
      </c>
      <c r="G10" s="289">
        <v>400</v>
      </c>
      <c r="H10" s="288">
        <v>465549</v>
      </c>
      <c r="I10" s="287" t="s">
        <v>339</v>
      </c>
      <c r="J10" s="508">
        <f>_xlfn.XLOOKUP(F10,'MB52'!R:R,'MB52'!S:S)</f>
        <v>400</v>
      </c>
      <c r="K10" s="508" t="s">
        <v>289</v>
      </c>
      <c r="L10" s="351" t="str">
        <f t="shared" si="0"/>
        <v>13/06/2026</v>
      </c>
      <c r="M10" s="404" t="s">
        <v>62</v>
      </c>
      <c r="O10" s="473" t="s">
        <v>675</v>
      </c>
      <c r="P10" s="474" t="s">
        <v>676</v>
      </c>
      <c r="Q10" s="409">
        <v>1964977</v>
      </c>
      <c r="R10" s="507">
        <f>SUMIF('MB51'!G:G,Envase!Q10,'MB51'!D:D)</f>
        <v>0</v>
      </c>
      <c r="S10" s="508" t="str">
        <f>IFERROR(VLOOKUP(Q10,COHVPI!B:U,20,0),"-")</f>
        <v>L01</v>
      </c>
      <c r="T10" s="507" t="str">
        <f>VLOOKUP(O10,'BD1'!G:K,5,0)</f>
        <v>BL</v>
      </c>
      <c r="U10" s="507" t="str">
        <f>IF(VLOOKUP(Q10,COHVPI!B:H,7,0)=W10,"OK","NOK")</f>
        <v>OK</v>
      </c>
      <c r="V10" s="507"/>
      <c r="W10" s="357">
        <f t="shared" si="6"/>
        <v>47500</v>
      </c>
      <c r="X10" s="290" t="s">
        <v>106</v>
      </c>
      <c r="Z10" s="157" t="s">
        <v>4169</v>
      </c>
      <c r="AA10" s="158" t="s">
        <v>13025</v>
      </c>
      <c r="AB10" s="38" t="s">
        <v>4358</v>
      </c>
      <c r="AC10" s="39">
        <v>0.17811342592592594</v>
      </c>
      <c r="AD10" s="189" t="str">
        <f>IF(H10="CÓDIGO ","-",IF(H10="","-",VLOOKUP(H10&amp;K10,'BD1'!F:Z,7,0)))</f>
        <v>459530</v>
      </c>
      <c r="AE10" s="189" t="str">
        <f>IF(H10="CÓDIGO ","-",IF(H10="","-",VLOOKUP(H10&amp;K10,'BD1'!F:Z,8,0)))</f>
        <v>RT RISQUE AZULIVRE MENTE 8ML BI</v>
      </c>
      <c r="AF10" s="189" t="str">
        <f>IF(H10="CÓDIGO ","-",IF(H10="","-",VLOOKUP(H10&amp;K10,'BD1'!F:Z,9,0)))</f>
        <v>-</v>
      </c>
      <c r="AG10" s="189" t="str">
        <f>IF(H10="CÓDIGO ","-",IF(H10="","-",VLOOKUP(H10&amp;K10,'BD1'!F:Z,10,0)))</f>
        <v>-</v>
      </c>
      <c r="AH10" s="189" t="str">
        <f>IF(H10="CÓDIGO ","-",IF(H10="","-",VLOOKUP(H10&amp;K10,'BD1'!F:Z,11,0)))</f>
        <v>467187</v>
      </c>
      <c r="AI10" s="189" t="str">
        <f>IF(H10="CÓDIGO ","-",IF(H10="","-",VLOOKUP(H10&amp;K10,'BD1'!F:Z,12,0)))</f>
        <v>ESTR RISQUE ESM COLORIDOS BI KK</v>
      </c>
      <c r="AJ10" s="189">
        <f t="shared" si="2"/>
        <v>47500</v>
      </c>
      <c r="AK10" s="190">
        <f t="shared" si="3"/>
        <v>28.974999999999998</v>
      </c>
    </row>
    <row r="11" spans="2:37" x14ac:dyDescent="0.25">
      <c r="B11" s="381">
        <f>VLOOKUP(H11,'Paleta-Sequencia'!A:C,3,0)</f>
        <v>54</v>
      </c>
      <c r="E11" s="410">
        <v>1964975</v>
      </c>
      <c r="F11" s="288" t="s">
        <v>4175</v>
      </c>
      <c r="G11" s="289">
        <v>1000</v>
      </c>
      <c r="H11" s="288">
        <v>460434</v>
      </c>
      <c r="I11" s="287" t="s">
        <v>288</v>
      </c>
      <c r="J11" s="508" t="e">
        <f>_xlfn.XLOOKUP(F11,'MB52'!R:R,'MB52'!S:S)</f>
        <v>#N/A</v>
      </c>
      <c r="K11" s="508" t="s">
        <v>289</v>
      </c>
      <c r="L11" s="351" t="str">
        <f>Z11</f>
        <v>15/06/2026</v>
      </c>
      <c r="M11" s="404" t="s">
        <v>398</v>
      </c>
      <c r="O11" s="473" t="s">
        <v>475</v>
      </c>
      <c r="P11" s="474" t="s">
        <v>476</v>
      </c>
      <c r="Q11" s="409">
        <v>1964981</v>
      </c>
      <c r="R11" s="507">
        <f>SUMIF('MB51'!G:G,Envase!Q11,'MB51'!D:D)</f>
        <v>0</v>
      </c>
      <c r="S11" s="508" t="str">
        <f>IFERROR(VLOOKUP(Q11,COHVPI!B:U,20,0),"-")</f>
        <v>L01</v>
      </c>
      <c r="T11" s="507" t="str">
        <f>VLOOKUP(O11,'BD1'!G:K,5,0)</f>
        <v>BL</v>
      </c>
      <c r="U11" s="507" t="str">
        <f>IF(VLOOKUP(Q11,COHVPI!B:H,7,0)=W11,"OK","NOK")</f>
        <v>OK</v>
      </c>
      <c r="V11" s="507"/>
      <c r="W11" s="357">
        <f>G11/200*23750</f>
        <v>118750</v>
      </c>
      <c r="X11" s="290" t="s">
        <v>106</v>
      </c>
      <c r="Z11" s="157" t="s">
        <v>4176</v>
      </c>
      <c r="AA11" s="158" t="s">
        <v>2842</v>
      </c>
      <c r="AB11" s="38" t="s">
        <v>4176</v>
      </c>
      <c r="AC11" s="39">
        <v>0.80640046296296297</v>
      </c>
      <c r="AD11" s="189" t="str">
        <f>IF(H11="CÓDIGO ","-",IF(H11="","-",VLOOKUP(H11&amp;K11,'BD1'!F:Z,7,0)))</f>
        <v>459494</v>
      </c>
      <c r="AE11" s="189" t="str">
        <f>IF(H11="CÓDIGO ","-",IF(H11="","-",VLOOKUP(H11&amp;K11,'BD1'!F:Z,8,0)))</f>
        <v>ROT RISQUE DESEJO BI 8ML</v>
      </c>
      <c r="AF11" s="189" t="str">
        <f>IF(H11="CÓDIGO ","-",IF(H11="","-",VLOOKUP(H11&amp;K11,'BD1'!F:Z,9,0)))</f>
        <v>-</v>
      </c>
      <c r="AG11" s="189" t="str">
        <f>IF(H11="CÓDIGO ","-",IF(H11="","-",VLOOKUP(H11&amp;K11,'BD1'!F:Z,10,0)))</f>
        <v>-</v>
      </c>
      <c r="AH11" s="189" t="str">
        <f>IF(H11="CÓDIGO ","-",IF(H11="","-",VLOOKUP(H11&amp;K11,'BD1'!F:Z,11,0)))</f>
        <v>467187</v>
      </c>
      <c r="AI11" s="189" t="str">
        <f>IF(H11="CÓDIGO ","-",IF(H11="","-",VLOOKUP(H11&amp;K11,'BD1'!F:Z,12,0)))</f>
        <v>ESTR RISQUE ESM COLORIDOS BI KK</v>
      </c>
      <c r="AJ11" s="189">
        <f>IF(H11="CÓDIGO ","-",IF(H11="","-",IF(K11="DGEL",G11/100*10526,IF(K11="CL",G11/200*23750,IF(K11="BL",G11/200*23750,"Ver")))))</f>
        <v>118750</v>
      </c>
      <c r="AK11" s="190">
        <f>IF(H11="CÓDIGO ","-",IF(H11="","-",IF(K11="BL",AJ11*0.00061,0)))</f>
        <v>72.4375</v>
      </c>
    </row>
    <row r="12" spans="2:37" x14ac:dyDescent="0.25">
      <c r="B12" s="381">
        <f>VLOOKUP(H12,'Paleta-Sequencia'!A:C,3,0)</f>
        <v>32</v>
      </c>
      <c r="E12" s="410">
        <v>1964973</v>
      </c>
      <c r="F12" s="288" t="s">
        <v>4173</v>
      </c>
      <c r="G12" s="289">
        <v>400</v>
      </c>
      <c r="H12" s="288">
        <v>464206</v>
      </c>
      <c r="I12" s="287" t="s">
        <v>408</v>
      </c>
      <c r="J12" s="508">
        <f>_xlfn.XLOOKUP(F12,'MB52'!R:R,'MB52'!S:S)</f>
        <v>400</v>
      </c>
      <c r="K12" s="508" t="s">
        <v>289</v>
      </c>
      <c r="L12" s="351" t="str">
        <f t="shared" si="0"/>
        <v>15/06/2026</v>
      </c>
      <c r="M12" s="404" t="s">
        <v>62</v>
      </c>
      <c r="O12" s="473" t="s">
        <v>733</v>
      </c>
      <c r="P12" s="474" t="s">
        <v>734</v>
      </c>
      <c r="Q12" s="409">
        <v>1964979</v>
      </c>
      <c r="R12" s="507">
        <f>SUMIF('MB51'!G:G,Envase!Q12,'MB51'!D:D)</f>
        <v>0</v>
      </c>
      <c r="S12" s="508" t="str">
        <f>IFERROR(VLOOKUP(Q12,COHVPI!B:U,20,0),"-")</f>
        <v>L01</v>
      </c>
      <c r="T12" s="507" t="str">
        <f>VLOOKUP(O12,'BD1'!G:K,5,0)</f>
        <v>BL</v>
      </c>
      <c r="U12" s="507" t="str">
        <f>IF(VLOOKUP(Q12,COHVPI!B:H,7,0)=W12,"OK","NOK")</f>
        <v>OK</v>
      </c>
      <c r="V12" s="507"/>
      <c r="W12" s="357">
        <f>G12/200*23750</f>
        <v>47500</v>
      </c>
      <c r="X12" s="290" t="s">
        <v>106</v>
      </c>
      <c r="Z12" s="157" t="s">
        <v>4176</v>
      </c>
      <c r="AA12" s="158" t="s">
        <v>11690</v>
      </c>
      <c r="AB12" s="38" t="s">
        <v>4210</v>
      </c>
      <c r="AC12" s="39">
        <v>5.9363425925925924E-2</v>
      </c>
      <c r="AD12" s="189" t="str">
        <f>IF(H12="CÓDIGO ","-",IF(H12="","-",VLOOKUP(H12&amp;K12,'BD1'!F:Z,7,0)))</f>
        <v>464098</v>
      </c>
      <c r="AE12" s="189" t="str">
        <f>IF(H12="CÓDIGO ","-",IF(H12="","-",VLOOKUP(H12&amp;K12,'BD1'!F:Z,8,0)))</f>
        <v>ROT RISQUE LOOK DO DIA GOOD VIBES 8ML</v>
      </c>
      <c r="AF12" s="189" t="str">
        <f>IF(H12="CÓDIGO ","-",IF(H12="","-",VLOOKUP(H12&amp;K12,'BD1'!F:Z,9,0)))</f>
        <v>-</v>
      </c>
      <c r="AG12" s="189" t="str">
        <f>IF(H12="CÓDIGO ","-",IF(H12="","-",VLOOKUP(H12&amp;K12,'BD1'!F:Z,10,0)))</f>
        <v>-</v>
      </c>
      <c r="AH12" s="189" t="str">
        <f>IF(H12="CÓDIGO ","-",IF(H12="","-",VLOOKUP(H12&amp;K12,'BD1'!F:Z,11,0)))</f>
        <v>467187</v>
      </c>
      <c r="AI12" s="189" t="str">
        <f>IF(H12="CÓDIGO ","-",IF(H12="","-",VLOOKUP(H12&amp;K12,'BD1'!F:Z,12,0)))</f>
        <v>ESTR RISQUE ESM COLORIDOS BI KK</v>
      </c>
      <c r="AJ12" s="189">
        <f t="shared" si="2"/>
        <v>47500</v>
      </c>
      <c r="AK12" s="190">
        <f t="shared" si="3"/>
        <v>28.974999999999998</v>
      </c>
    </row>
    <row r="13" spans="2:37" x14ac:dyDescent="0.25">
      <c r="B13" s="381">
        <f>VLOOKUP(H13,'Paleta-Sequencia'!A:C,3,0)</f>
        <v>24</v>
      </c>
      <c r="E13" s="410">
        <v>1964972</v>
      </c>
      <c r="F13" s="288" t="s">
        <v>4172</v>
      </c>
      <c r="G13" s="289">
        <v>400</v>
      </c>
      <c r="H13" s="288">
        <v>466082</v>
      </c>
      <c r="I13" s="287" t="s">
        <v>1235</v>
      </c>
      <c r="J13" s="508">
        <f>_xlfn.XLOOKUP(F13,'MB52'!R:R,'MB52'!S:S)</f>
        <v>398</v>
      </c>
      <c r="K13" s="508" t="s">
        <v>289</v>
      </c>
      <c r="L13" s="351" t="str">
        <f t="shared" si="0"/>
        <v>16/06/2026</v>
      </c>
      <c r="M13" s="404" t="s">
        <v>62</v>
      </c>
      <c r="O13" s="473" t="s">
        <v>239</v>
      </c>
      <c r="P13" s="474" t="s">
        <v>240</v>
      </c>
      <c r="Q13" s="409">
        <v>1964978</v>
      </c>
      <c r="R13" s="507">
        <f>SUMIF('MB51'!G:G,Envase!Q13,'MB51'!D:D)</f>
        <v>0</v>
      </c>
      <c r="S13" s="508" t="str">
        <f>IFERROR(VLOOKUP(Q13,COHVPI!B:U,20,0),"-")</f>
        <v>L01</v>
      </c>
      <c r="T13" s="507" t="str">
        <f>VLOOKUP(O13,'BD1'!G:K,5,0)</f>
        <v>BL</v>
      </c>
      <c r="U13" s="507" t="str">
        <f>IF(VLOOKUP(Q13,COHVPI!B:H,7,0)=W13,"OK","NOK")</f>
        <v>OK</v>
      </c>
      <c r="V13" s="507"/>
      <c r="W13" s="357">
        <f t="shared" si="6"/>
        <v>47500</v>
      </c>
      <c r="X13" s="290" t="s">
        <v>106</v>
      </c>
      <c r="Z13" s="157" t="s">
        <v>4210</v>
      </c>
      <c r="AA13" s="158" t="s">
        <v>10901</v>
      </c>
      <c r="AB13" s="38" t="s">
        <v>4210</v>
      </c>
      <c r="AC13" s="39">
        <v>0.31214120370370368</v>
      </c>
      <c r="AD13" s="189" t="str">
        <f>IF(H13="CÓDIGO ","-",IF(H13="","-",VLOOKUP(H13&amp;K13,'BD1'!F:Z,7,0)))</f>
        <v>469612</v>
      </c>
      <c r="AE13" s="189" t="str">
        <f>IF(H13="CÓDIGO ","-",IF(H13="","-",VLOOKUP(H13&amp;K13,'BD1'!F:Z,8,0)))</f>
        <v>RT RISQUE ESM CREM LAVANDA ALMA 8ML BCP</v>
      </c>
      <c r="AF13" s="189" t="str">
        <f>IF(H13="CÓDIGO ","-",IF(H13="","-",VLOOKUP(H13&amp;K13,'BD1'!F:Z,9,0)))</f>
        <v>-</v>
      </c>
      <c r="AG13" s="189" t="str">
        <f>IF(H13="CÓDIGO ","-",IF(H13="","-",VLOOKUP(H13&amp;K13,'BD1'!F:Z,10,0)))</f>
        <v>-</v>
      </c>
      <c r="AH13" s="189" t="str">
        <f>IF(H13="CÓDIGO ","-",IF(H13="","-",VLOOKUP(H13&amp;K13,'BD1'!F:Z,11,0)))</f>
        <v>467187</v>
      </c>
      <c r="AI13" s="189" t="str">
        <f>IF(H13="CÓDIGO ","-",IF(H13="","-",VLOOKUP(H13&amp;K13,'BD1'!F:Z,12,0)))</f>
        <v>ESTR RISQUE ESM COLORIDOS BI KK</v>
      </c>
      <c r="AJ13" s="189">
        <f t="shared" si="2"/>
        <v>47500</v>
      </c>
      <c r="AK13" s="190">
        <f t="shared" si="3"/>
        <v>28.974999999999998</v>
      </c>
    </row>
    <row r="14" spans="2:37" x14ac:dyDescent="0.25">
      <c r="B14" s="381">
        <f>VLOOKUP(H14,'Paleta-Sequencia'!A:C,3,0)</f>
        <v>21</v>
      </c>
      <c r="E14" s="410">
        <v>1965624</v>
      </c>
      <c r="F14" s="288" t="s">
        <v>9453</v>
      </c>
      <c r="G14" s="289">
        <v>400</v>
      </c>
      <c r="H14" s="288">
        <v>466096</v>
      </c>
      <c r="I14" s="287" t="s">
        <v>1244</v>
      </c>
      <c r="J14" s="508">
        <f>_xlfn.XLOOKUP(F14,'MB52'!R:R,'MB52'!S:S)</f>
        <v>401</v>
      </c>
      <c r="K14" s="508" t="s">
        <v>289</v>
      </c>
      <c r="L14" s="351" t="str">
        <f t="shared" si="0"/>
        <v>16/06/2026</v>
      </c>
      <c r="M14" s="404" t="s">
        <v>62</v>
      </c>
      <c r="O14" s="473" t="s">
        <v>724</v>
      </c>
      <c r="P14" s="474" t="s">
        <v>725</v>
      </c>
      <c r="Q14" s="409">
        <v>1965637</v>
      </c>
      <c r="R14" s="507">
        <f>SUMIF('MB51'!G:G,Envase!Q14,'MB51'!D:D)</f>
        <v>0</v>
      </c>
      <c r="S14" s="508" t="str">
        <f>IFERROR(VLOOKUP(Q14,COHVPI!B:U,20,0),"-")</f>
        <v>L01.</v>
      </c>
      <c r="T14" s="507" t="str">
        <f>VLOOKUP(O14,'BD1'!G:K,5,0)</f>
        <v>BL</v>
      </c>
      <c r="U14" s="507" t="str">
        <f>IF(VLOOKUP(Q14,COHVPI!B:H,7,0)=W14,"OK","NOK")</f>
        <v>OK</v>
      </c>
      <c r="V14" s="507"/>
      <c r="W14" s="357">
        <f>G14/200*23750</f>
        <v>47500</v>
      </c>
      <c r="X14" s="514" t="s">
        <v>10897</v>
      </c>
      <c r="Z14" s="157" t="s">
        <v>4210</v>
      </c>
      <c r="AA14" s="158" t="s">
        <v>11685</v>
      </c>
      <c r="AB14" s="38" t="s">
        <v>4210</v>
      </c>
      <c r="AC14" s="39">
        <v>0.56491898148148145</v>
      </c>
      <c r="AD14" s="189" t="str">
        <f>IF(H14="CÓDIGO ","-",IF(H14="","-",VLOOKUP(H14&amp;K14,'BD1'!F:Z,7,0)))</f>
        <v>469596</v>
      </c>
      <c r="AE14" s="189" t="str">
        <f>IF(H14="CÓDIGO ","-",IF(H14="","-",VLOOKUP(H14&amp;K14,'BD1'!F:Z,8,0)))</f>
        <v>RT RISQUE ESM NATURAL ANGELICA 8ML BCP</v>
      </c>
      <c r="AF14" s="189" t="str">
        <f>IF(H14="CÓDIGO ","-",IF(H14="","-",VLOOKUP(H14&amp;K14,'BD1'!F:Z,9,0)))</f>
        <v>-</v>
      </c>
      <c r="AG14" s="189" t="str">
        <f>IF(H14="CÓDIGO ","-",IF(H14="","-",VLOOKUP(H14&amp;K14,'BD1'!F:Z,10,0)))</f>
        <v>-</v>
      </c>
      <c r="AH14" s="189" t="str">
        <f>IF(H14="CÓDIGO ","-",IF(H14="","-",VLOOKUP(H14&amp;K14,'BD1'!F:Z,11,0)))</f>
        <v>459595</v>
      </c>
      <c r="AI14" s="189" t="str">
        <f>IF(H14="CÓDIGO ","-",IF(H14="","-",VLOOKUP(H14&amp;K14,'BD1'!F:Z,12,0)))</f>
        <v>ESTR RISQUE ESM ROSAS CORE BI</v>
      </c>
      <c r="AJ14" s="189">
        <f>IF(H14="CÓDIGO ","-",IF(H14="","-",IF(K14="DGEL",G14/100*10526,IF(K14="CL",G14/200*23750,IF(K14="BL",G14/200*23750,"Ver")))))</f>
        <v>47500</v>
      </c>
      <c r="AK14" s="190">
        <f>IF(H14="CÓDIGO ","-",IF(H14="","-",IF(K14="BL",AJ14*0.00061,0)))</f>
        <v>28.974999999999998</v>
      </c>
    </row>
    <row r="15" spans="2:37" x14ac:dyDescent="0.25">
      <c r="B15" s="381">
        <f>VLOOKUP(H15,'Paleta-Sequencia'!A:C,3,0)</f>
        <v>18</v>
      </c>
      <c r="E15" s="410">
        <v>1965622</v>
      </c>
      <c r="F15" s="288" t="s">
        <v>9451</v>
      </c>
      <c r="G15" s="289">
        <v>400</v>
      </c>
      <c r="H15" s="288">
        <v>468334</v>
      </c>
      <c r="I15" s="287" t="s">
        <v>1229</v>
      </c>
      <c r="J15" s="508" t="e">
        <f>_xlfn.XLOOKUP(F15,'MB52'!R:R,'MB52'!S:S)</f>
        <v>#N/A</v>
      </c>
      <c r="K15" s="508" t="s">
        <v>289</v>
      </c>
      <c r="L15" s="351" t="str">
        <f t="shared" si="0"/>
        <v>16/06/2026</v>
      </c>
      <c r="M15" s="404" t="s">
        <v>398</v>
      </c>
      <c r="O15" s="473" t="s">
        <v>714</v>
      </c>
      <c r="P15" s="474" t="s">
        <v>715</v>
      </c>
      <c r="Q15" s="409">
        <v>1965635</v>
      </c>
      <c r="R15" s="507">
        <f>SUMIF('MB51'!G:G,Envase!Q15,'MB51'!D:D)</f>
        <v>0</v>
      </c>
      <c r="S15" s="508" t="str">
        <f>IFERROR(VLOOKUP(Q15,COHVPI!B:U,20,0),"-")</f>
        <v>L01.</v>
      </c>
      <c r="T15" s="507" t="str">
        <f>VLOOKUP(O15,'BD1'!G:K,5,0)</f>
        <v>BL</v>
      </c>
      <c r="U15" s="507" t="str">
        <f>IF(VLOOKUP(Q15,COHVPI!B:H,7,0)=W15,"OK","NOK")</f>
        <v>OK</v>
      </c>
      <c r="V15" s="507"/>
      <c r="W15" s="357">
        <f>G15/200*23750</f>
        <v>47500</v>
      </c>
      <c r="X15" s="290" t="s">
        <v>106</v>
      </c>
      <c r="Z15" s="157" t="s">
        <v>4210</v>
      </c>
      <c r="AA15" s="158" t="s">
        <v>11686</v>
      </c>
      <c r="AB15" s="38" t="s">
        <v>4210</v>
      </c>
      <c r="AC15" s="39">
        <v>0.81769675925925922</v>
      </c>
      <c r="AD15" s="189" t="str">
        <f>IF(H15="CÓDIGO ","-",IF(H15="","-",VLOOKUP(H15&amp;K15,'BD1'!F:Z,7,0)))</f>
        <v>466310</v>
      </c>
      <c r="AE15" s="189" t="str">
        <f>IF(H15="CÓDIGO ","-",IF(H15="","-",VLOOKUP(H15&amp;K15,'BD1'!F:Z,8,0)))</f>
        <v>RT RISQUE ESM ASTRAL 8ML BCP</v>
      </c>
      <c r="AF15" s="189" t="str">
        <f>IF(H15="CÓDIGO ","-",IF(H15="","-",VLOOKUP(H15&amp;K15,'BD1'!F:Z,9,0)))</f>
        <v>-</v>
      </c>
      <c r="AG15" s="189" t="str">
        <f>IF(H15="CÓDIGO ","-",IF(H15="","-",VLOOKUP(H15&amp;K15,'BD1'!F:Z,10,0)))</f>
        <v>-</v>
      </c>
      <c r="AH15" s="189" t="str">
        <f>IF(H15="CÓDIGO ","-",IF(H15="","-",VLOOKUP(H15&amp;K15,'BD1'!F:Z,11,0)))</f>
        <v>459595</v>
      </c>
      <c r="AI15" s="189" t="str">
        <f>IF(H15="CÓDIGO ","-",IF(H15="","-",VLOOKUP(H15&amp;K15,'BD1'!F:Z,12,0)))</f>
        <v>ESTR RISQUE ESM ROSAS CORE BI</v>
      </c>
      <c r="AJ15" s="189">
        <f t="shared" si="2"/>
        <v>47500</v>
      </c>
      <c r="AK15" s="190">
        <f t="shared" si="3"/>
        <v>28.974999999999998</v>
      </c>
    </row>
    <row r="16" spans="2:37" x14ac:dyDescent="0.25">
      <c r="B16" s="381">
        <f>VLOOKUP(H16,'Paleta-Sequencia'!A:C,3,0)</f>
        <v>8</v>
      </c>
      <c r="E16" s="410">
        <v>1964974</v>
      </c>
      <c r="F16" s="288" t="s">
        <v>4174</v>
      </c>
      <c r="G16" s="289">
        <v>1200</v>
      </c>
      <c r="H16" s="288">
        <v>468564</v>
      </c>
      <c r="I16" s="287" t="s">
        <v>245</v>
      </c>
      <c r="J16" s="508">
        <f>_xlfn.XLOOKUP(F16,'MB52'!R:R,'MB52'!S:S)</f>
        <v>1200</v>
      </c>
      <c r="K16" s="508" t="s">
        <v>289</v>
      </c>
      <c r="L16" s="351" t="str">
        <f t="shared" si="0"/>
        <v>16/06/2026</v>
      </c>
      <c r="M16" s="404" t="s">
        <v>62</v>
      </c>
      <c r="O16" s="473" t="s">
        <v>726</v>
      </c>
      <c r="P16" s="474" t="s">
        <v>727</v>
      </c>
      <c r="Q16" s="409">
        <v>1964980</v>
      </c>
      <c r="R16" s="507">
        <f>SUMIF('MB51'!G:G,Envase!Q16,'MB51'!D:D)</f>
        <v>0</v>
      </c>
      <c r="S16" s="508" t="str">
        <f>IFERROR(VLOOKUP(Q16,COHVPI!B:U,20,0),"-")</f>
        <v>L01</v>
      </c>
      <c r="T16" s="507" t="str">
        <f>VLOOKUP(O16,'BD1'!G:K,5,0)</f>
        <v>BL</v>
      </c>
      <c r="U16" s="507" t="str">
        <f>IF(VLOOKUP(Q16,COHVPI!B:H,7,0)=W16,"OK","NOK")</f>
        <v>OK</v>
      </c>
      <c r="V16" s="507"/>
      <c r="W16" s="357">
        <f t="shared" ref="W16" si="7">G16/200*23750</f>
        <v>142500</v>
      </c>
      <c r="X16" s="290" t="s">
        <v>3714</v>
      </c>
      <c r="Z16" s="157" t="s">
        <v>4210</v>
      </c>
      <c r="AA16" s="158" t="s">
        <v>11687</v>
      </c>
      <c r="AB16" s="38" t="s">
        <v>4211</v>
      </c>
      <c r="AC16" s="39">
        <v>0.49337962962962961</v>
      </c>
      <c r="AD16" s="189" t="str">
        <f>IF(H16="CÓDIGO ","-",IF(H16="","-",VLOOKUP(H16&amp;K16,'BD1'!F:Z,7,0)))</f>
        <v>459480</v>
      </c>
      <c r="AE16" s="189" t="str">
        <f>IF(H16="CÓDIGO ","-",IF(H16="","-",VLOOKUP(H16&amp;K16,'BD1'!F:Z,8,0)))</f>
        <v>ROT RISQUE NINFA BI 8ML</v>
      </c>
      <c r="AF16" s="189" t="str">
        <f>IF(H16="CÓDIGO ","-",IF(H16="","-",VLOOKUP(H16&amp;K16,'BD1'!F:Z,9,0)))</f>
        <v>-</v>
      </c>
      <c r="AG16" s="189" t="str">
        <f>IF(H16="CÓDIGO ","-",IF(H16="","-",VLOOKUP(H16&amp;K16,'BD1'!F:Z,10,0)))</f>
        <v>-</v>
      </c>
      <c r="AH16" s="189" t="str">
        <f>IF(H16="CÓDIGO ","-",IF(H16="","-",VLOOKUP(H16&amp;K16,'BD1'!F:Z,11,0)))</f>
        <v>467187</v>
      </c>
      <c r="AI16" s="189" t="str">
        <f>IF(H16="CÓDIGO ","-",IF(H16="","-",VLOOKUP(H16&amp;K16,'BD1'!F:Z,12,0)))</f>
        <v>ESTR RISQUE ESM COLORIDOS BI KK</v>
      </c>
      <c r="AJ16" s="189">
        <f t="shared" si="2"/>
        <v>142500</v>
      </c>
      <c r="AK16" s="190">
        <f t="shared" si="3"/>
        <v>86.924999999999997</v>
      </c>
    </row>
    <row r="17" spans="2:37" x14ac:dyDescent="0.25">
      <c r="B17" s="381">
        <f>VLOOKUP(H17,'Paleta-Sequencia'!A:C,3,0)</f>
        <v>1</v>
      </c>
      <c r="E17" s="410">
        <v>1965627</v>
      </c>
      <c r="F17" s="288" t="s">
        <v>9456</v>
      </c>
      <c r="G17" s="289">
        <v>1000</v>
      </c>
      <c r="H17" s="288">
        <v>464934</v>
      </c>
      <c r="I17" s="287" t="s">
        <v>116</v>
      </c>
      <c r="J17" s="508" t="e">
        <f>_xlfn.XLOOKUP(F17,'MB52'!R:R,'MB52'!S:S)</f>
        <v>#N/A</v>
      </c>
      <c r="K17" s="508" t="s">
        <v>289</v>
      </c>
      <c r="L17" s="351" t="str">
        <f t="shared" si="0"/>
        <v>17/06/2026</v>
      </c>
      <c r="M17" s="404" t="s">
        <v>398</v>
      </c>
      <c r="O17" s="473" t="s">
        <v>232</v>
      </c>
      <c r="P17" s="474" t="s">
        <v>233</v>
      </c>
      <c r="Q17" s="409">
        <v>1965643</v>
      </c>
      <c r="R17" s="507">
        <f>SUMIF('MB51'!G:G,Envase!Q17,'MB51'!D:D)</f>
        <v>0</v>
      </c>
      <c r="S17" s="508" t="str">
        <f>IFERROR(VLOOKUP(Q17,COHVPI!B:U,20,0),"-")</f>
        <v>L01.</v>
      </c>
      <c r="T17" s="507" t="str">
        <f>VLOOKUP(O17,'BD1'!G:K,5,0)</f>
        <v>BL</v>
      </c>
      <c r="U17" s="507" t="str">
        <f>IF(VLOOKUP(Q17,COHVPI!B:H,7,0)=W17,"OK","NOK")</f>
        <v>OK</v>
      </c>
      <c r="V17" s="507"/>
      <c r="W17" s="357">
        <f t="shared" ref="W17:W18" si="8">G17/200*23750</f>
        <v>118750</v>
      </c>
      <c r="X17" s="290" t="s">
        <v>106</v>
      </c>
      <c r="Z17" s="157" t="s">
        <v>4211</v>
      </c>
      <c r="AA17" s="158" t="s">
        <v>11688</v>
      </c>
      <c r="AB17" s="38" t="s">
        <v>4212</v>
      </c>
      <c r="AC17" s="39">
        <v>6.3344907407407405E-2</v>
      </c>
      <c r="AD17" s="189" t="str">
        <f>IF(H17="CÓDIGO ","-",IF(H17="","-",VLOOKUP(H17&amp;K17,'BD1'!F:Z,7,0)))</f>
        <v>459465</v>
      </c>
      <c r="AE17" s="189" t="str">
        <f>IF(H17="CÓDIGO ","-",IF(H17="","-",VLOOKUP(H17&amp;K17,'BD1'!F:Z,8,0)))</f>
        <v>ROT RISQUE RENDA BI 8ML</v>
      </c>
      <c r="AF17" s="189" t="str">
        <f>IF(H17="CÓDIGO ","-",IF(H17="","-",VLOOKUP(H17&amp;K17,'BD1'!F:Z,9,0)))</f>
        <v>-</v>
      </c>
      <c r="AG17" s="189" t="str">
        <f>IF(H17="CÓDIGO ","-",IF(H17="","-",VLOOKUP(H17&amp;K17,'BD1'!F:Z,10,0)))</f>
        <v>-</v>
      </c>
      <c r="AH17" s="189" t="str">
        <f>IF(H17="CÓDIGO ","-",IF(H17="","-",VLOOKUP(H17&amp;K17,'BD1'!F:Z,11,0)))</f>
        <v>467185</v>
      </c>
      <c r="AI17" s="189" t="str">
        <f>IF(H17="CÓDIGO ","-",IF(H17="","-",VLOOKUP(H17&amp;K17,'BD1'!F:Z,12,0)))</f>
        <v>ESTR RISQUE ESM BC BI KK</v>
      </c>
      <c r="AJ17" s="189">
        <f>IF(H17="CÓDIGO ","-",IF(H17="","-",IF(K17="DGEL",G17/100*10526,IF(K17="CL",G17/200*23750,IF(K17="BL",G17/200*23750,"Ver")))))</f>
        <v>118750</v>
      </c>
      <c r="AK17" s="190">
        <f>IF(H17="CÓDIGO ","-",IF(H17="","-",IF(K17="BL",AJ17*0.00061,0)))</f>
        <v>72.4375</v>
      </c>
    </row>
    <row r="18" spans="2:37" x14ac:dyDescent="0.25">
      <c r="B18" s="381">
        <f>VLOOKUP(H18,'Paleta-Sequencia'!A:C,3,0)</f>
        <v>1</v>
      </c>
      <c r="E18" s="410">
        <v>1965628</v>
      </c>
      <c r="F18" s="288" t="s">
        <v>9457</v>
      </c>
      <c r="G18" s="289">
        <v>1000</v>
      </c>
      <c r="H18" s="288">
        <v>464934</v>
      </c>
      <c r="I18" s="287" t="s">
        <v>116</v>
      </c>
      <c r="J18" s="508" t="e">
        <f>_xlfn.XLOOKUP(F18,'MB52'!R:R,'MB52'!S:S)</f>
        <v>#N/A</v>
      </c>
      <c r="K18" s="508" t="s">
        <v>289</v>
      </c>
      <c r="L18" s="351" t="str">
        <f t="shared" si="0"/>
        <v>18/06/2026</v>
      </c>
      <c r="M18" s="404" t="s">
        <v>398</v>
      </c>
      <c r="O18" s="473" t="s">
        <v>232</v>
      </c>
      <c r="P18" s="474" t="s">
        <v>233</v>
      </c>
      <c r="Q18" s="409">
        <v>1965644</v>
      </c>
      <c r="R18" s="507">
        <f>SUMIF('MB51'!G:G,Envase!Q18,'MB51'!D:D)</f>
        <v>0</v>
      </c>
      <c r="S18" s="508" t="str">
        <f>IFERROR(VLOOKUP(Q18,COHVPI!B:U,20,0),"-")</f>
        <v>L01.</v>
      </c>
      <c r="T18" s="507" t="str">
        <f>VLOOKUP(O18,'BD1'!G:K,5,0)</f>
        <v>BL</v>
      </c>
      <c r="U18" s="507" t="str">
        <f>IF(VLOOKUP(Q18,COHVPI!B:H,7,0)=W18,"OK","NOK")</f>
        <v>OK</v>
      </c>
      <c r="V18" s="507"/>
      <c r="W18" s="357">
        <f t="shared" si="8"/>
        <v>118750</v>
      </c>
      <c r="X18" s="290" t="s">
        <v>106</v>
      </c>
      <c r="Z18" s="157" t="s">
        <v>4212</v>
      </c>
      <c r="AA18" s="158" t="s">
        <v>11689</v>
      </c>
      <c r="AB18" s="38" t="s">
        <v>4212</v>
      </c>
      <c r="AC18" s="39">
        <v>0.63348379629629625</v>
      </c>
      <c r="AD18" s="189" t="str">
        <f>IF(H18="CÓDIGO ","-",IF(H18="","-",VLOOKUP(H18&amp;K18,'BD1'!F:Z,7,0)))</f>
        <v>459465</v>
      </c>
      <c r="AE18" s="189" t="str">
        <f>IF(H18="CÓDIGO ","-",IF(H18="","-",VLOOKUP(H18&amp;K18,'BD1'!F:Z,8,0)))</f>
        <v>ROT RISQUE RENDA BI 8ML</v>
      </c>
      <c r="AF18" s="189" t="str">
        <f>IF(H18="CÓDIGO ","-",IF(H18="","-",VLOOKUP(H18&amp;K18,'BD1'!F:Z,9,0)))</f>
        <v>-</v>
      </c>
      <c r="AG18" s="189" t="str">
        <f>IF(H18="CÓDIGO ","-",IF(H18="","-",VLOOKUP(H18&amp;K18,'BD1'!F:Z,10,0)))</f>
        <v>-</v>
      </c>
      <c r="AH18" s="189" t="str">
        <f>IF(H18="CÓDIGO ","-",IF(H18="","-",VLOOKUP(H18&amp;K18,'BD1'!F:Z,11,0)))</f>
        <v>467185</v>
      </c>
      <c r="AI18" s="189" t="str">
        <f>IF(H18="CÓDIGO ","-",IF(H18="","-",VLOOKUP(H18&amp;K18,'BD1'!F:Z,12,0)))</f>
        <v>ESTR RISQUE ESM BC BI KK</v>
      </c>
      <c r="AJ18" s="189">
        <f>IF(H18="CÓDIGO ","-",IF(H18="","-",IF(K18="DGEL",G18/100*10526,IF(K18="CL",G18/200*23750,IF(K18="BL",G18/200*23750,"Ver")))))</f>
        <v>118750</v>
      </c>
      <c r="AK18" s="190">
        <f>IF(H18="CÓDIGO ","-",IF(H18="","-",IF(K18="BL",AJ18*0.00061,0)))</f>
        <v>72.4375</v>
      </c>
    </row>
    <row r="19" spans="2:37" hidden="1" x14ac:dyDescent="0.25">
      <c r="B19" s="381">
        <f>VLOOKUP(H19,'Paleta-Sequencia'!A:C,3,0)</f>
        <v>43</v>
      </c>
      <c r="E19" s="478">
        <v>1963520</v>
      </c>
      <c r="F19" s="479" t="s">
        <v>3832</v>
      </c>
      <c r="G19" s="480">
        <v>1000</v>
      </c>
      <c r="H19" s="479">
        <v>466085</v>
      </c>
      <c r="I19" s="481" t="s">
        <v>1237</v>
      </c>
      <c r="J19" s="485">
        <f>_xlfn.XLOOKUP(F19,'MB52'!R:R,'MB52'!S:S)</f>
        <v>1004</v>
      </c>
      <c r="K19" s="485" t="s">
        <v>289</v>
      </c>
      <c r="L19" s="483" t="s">
        <v>62</v>
      </c>
      <c r="M19" s="487" t="s">
        <v>62</v>
      </c>
      <c r="O19" s="511" t="s">
        <v>473</v>
      </c>
      <c r="P19" s="512" t="s">
        <v>474</v>
      </c>
      <c r="Q19" s="488">
        <v>1963543</v>
      </c>
      <c r="R19" s="484">
        <f>SUMIF('MB51'!G:G,Envase!Q19,'MB51'!D:D)</f>
        <v>0</v>
      </c>
      <c r="S19" s="485" t="str">
        <f>IFERROR(VLOOKUP(Q19,COHVPI!B:U,20,0),"-")</f>
        <v>L01</v>
      </c>
      <c r="T19" s="484" t="str">
        <f>VLOOKUP(O19,'BD1'!G:K,5,0)</f>
        <v>BL</v>
      </c>
      <c r="U19" s="484" t="str">
        <f>IF(VLOOKUP(Q19,COHVPI!B:H,7,0)=W19,"OK","NOK")</f>
        <v>OK</v>
      </c>
      <c r="V19" s="484"/>
      <c r="W19" s="486">
        <f t="shared" ref="W19:W20" si="9">G19/200*23750</f>
        <v>118750</v>
      </c>
      <c r="X19" s="513" t="s">
        <v>9463</v>
      </c>
      <c r="Z19" s="157" t="s">
        <v>4212</v>
      </c>
      <c r="AA19" s="158" t="s">
        <v>10538</v>
      </c>
      <c r="AB19" s="38" t="s">
        <v>4213</v>
      </c>
      <c r="AC19" s="39">
        <v>0.2036226851851852</v>
      </c>
      <c r="AD19" s="189" t="str">
        <f>IF(H19="CÓDIGO ","-",IF(H19="","-",VLOOKUP(H19&amp;K19,'BD1'!F:Z,7,0)))</f>
        <v>466307</v>
      </c>
      <c r="AE19" s="189" t="str">
        <f>IF(H19="CÓDIGO ","-",IF(H19="","-",VLOOKUP(H19&amp;K19,'BD1'!F:Z,8,0)))</f>
        <v>RT RISQUE ESM LINDA LEVE NUDE 8ML BCP</v>
      </c>
      <c r="AF19" s="189" t="str">
        <f>IF(H19="CÓDIGO ","-",IF(H19="","-",VLOOKUP(H19&amp;K19,'BD1'!F:Z,9,0)))</f>
        <v>-</v>
      </c>
      <c r="AG19" s="189" t="str">
        <f>IF(H19="CÓDIGO ","-",IF(H19="","-",VLOOKUP(H19&amp;K19,'BD1'!F:Z,10,0)))</f>
        <v>-</v>
      </c>
      <c r="AH19" s="189" t="str">
        <f>IF(H19="CÓDIGO ","-",IF(H19="","-",VLOOKUP(H19&amp;K19,'BD1'!F:Z,11,0)))</f>
        <v>459597</v>
      </c>
      <c r="AI19" s="189" t="str">
        <f>IF(H19="CÓDIGO ","-",IF(H19="","-",VLOOKUP(H19&amp;K19,'BD1'!F:Z,12,0)))</f>
        <v>ESTR RISQUE ESM NUDES BI</v>
      </c>
      <c r="AJ19" s="189">
        <f>IF(H19="CÓDIGO ","-",IF(H19="","-",IF(K19="DGEL",G19/100*10526,IF(K19="CL",G19/200*23750,IF(K19="BL",G19/200*23750,"Ver")))))</f>
        <v>118750</v>
      </c>
      <c r="AK19" s="190">
        <f>IF(H19="CÓDIGO ","-",IF(H19="","-",IF(K19="BL",AJ19*0.00061,0)))</f>
        <v>72.4375</v>
      </c>
    </row>
    <row r="20" spans="2:37" hidden="1" x14ac:dyDescent="0.25">
      <c r="B20" s="381">
        <f>VLOOKUP(H20,'Paleta-Sequencia'!A:C,3,0)</f>
        <v>43</v>
      </c>
      <c r="E20" s="478">
        <v>1963521</v>
      </c>
      <c r="F20" s="479" t="s">
        <v>3833</v>
      </c>
      <c r="G20" s="480">
        <v>1000</v>
      </c>
      <c r="H20" s="479">
        <v>466085</v>
      </c>
      <c r="I20" s="481" t="s">
        <v>1237</v>
      </c>
      <c r="J20" s="485">
        <f>_xlfn.XLOOKUP(F20,'MB52'!R:R,'MB52'!S:S)</f>
        <v>1005</v>
      </c>
      <c r="K20" s="485" t="s">
        <v>289</v>
      </c>
      <c r="L20" s="483" t="s">
        <v>62</v>
      </c>
      <c r="M20" s="487" t="s">
        <v>62</v>
      </c>
      <c r="O20" s="511" t="s">
        <v>473</v>
      </c>
      <c r="P20" s="512" t="s">
        <v>474</v>
      </c>
      <c r="Q20" s="488">
        <v>1963544</v>
      </c>
      <c r="R20" s="484">
        <f>SUMIF('MB51'!G:G,Envase!Q20,'MB51'!D:D)</f>
        <v>0</v>
      </c>
      <c r="S20" s="485" t="str">
        <f>IFERROR(VLOOKUP(Q20,COHVPI!B:U,20,0),"-")</f>
        <v>L01</v>
      </c>
      <c r="T20" s="484" t="str">
        <f>VLOOKUP(O20,'BD1'!G:K,5,0)</f>
        <v>BL</v>
      </c>
      <c r="U20" s="484" t="str">
        <f>IF(VLOOKUP(Q20,COHVPI!B:H,7,0)=W20,"OK","NOK")</f>
        <v>OK</v>
      </c>
      <c r="V20" s="484"/>
      <c r="W20" s="486">
        <f t="shared" si="9"/>
        <v>118750</v>
      </c>
      <c r="X20" s="513" t="s">
        <v>9463</v>
      </c>
      <c r="Z20" s="157" t="s">
        <v>4213</v>
      </c>
      <c r="AA20" s="158" t="s">
        <v>10903</v>
      </c>
      <c r="AB20" s="38" t="s">
        <v>4213</v>
      </c>
      <c r="AC20" s="39">
        <v>0.77376157407407409</v>
      </c>
      <c r="AD20" s="189" t="str">
        <f>IF(H20="CÓDIGO ","-",IF(H20="","-",VLOOKUP(H20&amp;K20,'BD1'!F:Z,7,0)))</f>
        <v>466307</v>
      </c>
      <c r="AE20" s="189" t="str">
        <f>IF(H20="CÓDIGO ","-",IF(H20="","-",VLOOKUP(H20&amp;K20,'BD1'!F:Z,8,0)))</f>
        <v>RT RISQUE ESM LINDA LEVE NUDE 8ML BCP</v>
      </c>
      <c r="AF20" s="189" t="str">
        <f>IF(H20="CÓDIGO ","-",IF(H20="","-",VLOOKUP(H20&amp;K20,'BD1'!F:Z,9,0)))</f>
        <v>-</v>
      </c>
      <c r="AG20" s="189" t="str">
        <f>IF(H20="CÓDIGO ","-",IF(H20="","-",VLOOKUP(H20&amp;K20,'BD1'!F:Z,10,0)))</f>
        <v>-</v>
      </c>
      <c r="AH20" s="189" t="str">
        <f>IF(H20="CÓDIGO ","-",IF(H20="","-",VLOOKUP(H20&amp;K20,'BD1'!F:Z,11,0)))</f>
        <v>459597</v>
      </c>
      <c r="AI20" s="189" t="str">
        <f>IF(H20="CÓDIGO ","-",IF(H20="","-",VLOOKUP(H20&amp;K20,'BD1'!F:Z,12,0)))</f>
        <v>ESTR RISQUE ESM NUDES BI</v>
      </c>
      <c r="AJ20" s="189">
        <f>IF(H20="CÓDIGO ","-",IF(H20="","-",IF(K20="DGEL",G20/100*10526,IF(K20="CL",G20/200*23750,IF(K20="BL",G20/200*23750,"Ver")))))</f>
        <v>118750</v>
      </c>
      <c r="AK20" s="190">
        <f>IF(H20="CÓDIGO ","-",IF(H20="","-",IF(K20="BL",AJ20*0.00061,0)))</f>
        <v>72.4375</v>
      </c>
    </row>
    <row r="21" spans="2:37" hidden="1" x14ac:dyDescent="0.25">
      <c r="B21" s="381">
        <f>VLOOKUP(H21,'Paleta-Sequencia'!A:C,3,0)</f>
        <v>3</v>
      </c>
      <c r="E21" s="406">
        <v>1965623</v>
      </c>
      <c r="F21" s="398" t="s">
        <v>9452</v>
      </c>
      <c r="G21" s="399">
        <v>400</v>
      </c>
      <c r="H21" s="398">
        <v>464935</v>
      </c>
      <c r="I21" s="359" t="s">
        <v>194</v>
      </c>
      <c r="J21" s="400">
        <f>_xlfn.XLOOKUP(F21,'MB52'!R:R,'MB52'!S:S)</f>
        <v>400</v>
      </c>
      <c r="K21" s="400" t="s">
        <v>289</v>
      </c>
      <c r="L21" s="360" t="s">
        <v>62</v>
      </c>
      <c r="M21" s="407" t="s">
        <v>62</v>
      </c>
      <c r="O21" s="475" t="s">
        <v>720</v>
      </c>
      <c r="P21" s="476" t="s">
        <v>721</v>
      </c>
      <c r="Q21" s="477">
        <v>1965636</v>
      </c>
      <c r="R21" s="382">
        <f>SUMIF('MB51'!G:G,Envase!Q21,'MB51'!D:D)</f>
        <v>0</v>
      </c>
      <c r="S21" s="400" t="str">
        <f>IFERROR(VLOOKUP(Q21,COHVPI!B:U,20,0),"-")</f>
        <v>L01.</v>
      </c>
      <c r="T21" s="382" t="str">
        <f>VLOOKUP(O21,'BD1'!G:K,5,0)</f>
        <v>BL</v>
      </c>
      <c r="U21" s="382" t="str">
        <f>IF(VLOOKUP(Q21,COHVPI!B:H,7,0)=W21,"OK","NOK")</f>
        <v>OK</v>
      </c>
      <c r="V21" s="382"/>
      <c r="W21" s="391">
        <f>G21/200*23750</f>
        <v>47500</v>
      </c>
      <c r="X21" s="408" t="s">
        <v>106</v>
      </c>
      <c r="Z21" s="157" t="s">
        <v>4213</v>
      </c>
      <c r="AA21" s="158" t="s">
        <v>10904</v>
      </c>
      <c r="AB21" s="38" t="s">
        <v>9374</v>
      </c>
      <c r="AC21" s="39">
        <v>2.6724537037037036E-2</v>
      </c>
      <c r="AD21" s="189" t="str">
        <f>IF(H21="CÓDIGO ","-",IF(H21="","-",VLOOKUP(H21&amp;K21,'BD1'!F:Z,7,0)))</f>
        <v>459455</v>
      </c>
      <c r="AE21" s="189" t="str">
        <f>IF(H21="CÓDIGO ","-",IF(H21="","-",VLOOKUP(H21&amp;K21,'BD1'!F:Z,8,0)))</f>
        <v>ROT RISQUE PARIS BI 8ML</v>
      </c>
      <c r="AF21" s="189" t="str">
        <f>IF(H21="CÓDIGO ","-",IF(H21="","-",VLOOKUP(H21&amp;K21,'BD1'!F:Z,9,0)))</f>
        <v>-</v>
      </c>
      <c r="AG21" s="189" t="str">
        <f>IF(H21="CÓDIGO ","-",IF(H21="","-",VLOOKUP(H21&amp;K21,'BD1'!F:Z,10,0)))</f>
        <v>-</v>
      </c>
      <c r="AH21" s="189" t="str">
        <f>IF(H21="CÓDIGO ","-",IF(H21="","-",VLOOKUP(H21&amp;K21,'BD1'!F:Z,11,0)))</f>
        <v>467185</v>
      </c>
      <c r="AI21" s="189" t="str">
        <f>IF(H21="CÓDIGO ","-",IF(H21="","-",VLOOKUP(H21&amp;K21,'BD1'!F:Z,12,0)))</f>
        <v>ESTR RISQUE ESM BC BI KK</v>
      </c>
      <c r="AJ21" s="189">
        <f t="shared" si="2"/>
        <v>47500</v>
      </c>
      <c r="AK21" s="190">
        <f t="shared" si="3"/>
        <v>28.974999999999998</v>
      </c>
    </row>
    <row r="22" spans="2:37" hidden="1" x14ac:dyDescent="0.25">
      <c r="B22" s="381">
        <f>VLOOKUP(H22,'Paleta-Sequencia'!A:C,3,0)</f>
        <v>45</v>
      </c>
      <c r="E22" s="406">
        <v>1965625</v>
      </c>
      <c r="F22" s="398" t="s">
        <v>9454</v>
      </c>
      <c r="G22" s="399">
        <v>1000</v>
      </c>
      <c r="H22" s="398">
        <v>468346</v>
      </c>
      <c r="I22" s="359" t="s">
        <v>2560</v>
      </c>
      <c r="J22" s="400" t="e">
        <f>_xlfn.XLOOKUP(F22,'MB52'!R:R,'MB52'!S:S)</f>
        <v>#N/A</v>
      </c>
      <c r="K22" s="400" t="s">
        <v>289</v>
      </c>
      <c r="L22" s="360" t="s">
        <v>62</v>
      </c>
      <c r="M22" s="407" t="s">
        <v>398</v>
      </c>
      <c r="O22" s="475" t="s">
        <v>181</v>
      </c>
      <c r="P22" s="476" t="s">
        <v>182</v>
      </c>
      <c r="Q22" s="477">
        <v>1965639</v>
      </c>
      <c r="R22" s="382">
        <f>SUMIF('MB51'!G:G,Envase!Q22,'MB51'!D:D)</f>
        <v>0</v>
      </c>
      <c r="S22" s="400" t="str">
        <f>IFERROR(VLOOKUP(Q22,COHVPI!B:U,20,0),"-")</f>
        <v>L01.</v>
      </c>
      <c r="T22" s="382" t="str">
        <f>VLOOKUP(O22,'BD1'!G:K,5,0)</f>
        <v>BL</v>
      </c>
      <c r="U22" s="382" t="str">
        <f>IF(VLOOKUP(Q22,COHVPI!B:H,7,0)=W22,"OK","NOK")</f>
        <v>OK</v>
      </c>
      <c r="V22" s="382"/>
      <c r="W22" s="391">
        <f t="shared" ref="W22:W23" si="10">G22/200*23750</f>
        <v>118750</v>
      </c>
      <c r="X22" s="408" t="s">
        <v>106</v>
      </c>
      <c r="Z22" s="157" t="s">
        <v>9374</v>
      </c>
      <c r="AA22" s="158" t="s">
        <v>10905</v>
      </c>
      <c r="AB22" s="38" t="s">
        <v>9374</v>
      </c>
      <c r="AC22" s="39">
        <v>0.59667824074074072</v>
      </c>
      <c r="AD22" s="189" t="str">
        <f>IF(H22="CÓDIGO ","-",IF(H22="","-",VLOOKUP(H22&amp;K22,'BD1'!F:Z,7,0)))</f>
        <v>469606</v>
      </c>
      <c r="AE22" s="189" t="str">
        <f>IF(H22="CÓDIGO ","-",IF(H22="","-",VLOOKUP(H22&amp;K22,'BD1'!F:Z,8,0)))</f>
        <v>RT RISQUE ESM CREM CAPPUCCINO 8ML BCP</v>
      </c>
      <c r="AF22" s="189" t="str">
        <f>IF(H22="CÓDIGO ","-",IF(H22="","-",VLOOKUP(H22&amp;K22,'BD1'!F:Z,9,0)))</f>
        <v>-</v>
      </c>
      <c r="AG22" s="189" t="str">
        <f>IF(H22="CÓDIGO ","-",IF(H22="","-",VLOOKUP(H22&amp;K22,'BD1'!F:Z,10,0)))</f>
        <v>-</v>
      </c>
      <c r="AH22" s="189" t="str">
        <f>IF(H22="CÓDIGO ","-",IF(H22="","-",VLOOKUP(H22&amp;K22,'BD1'!F:Z,11,0)))</f>
        <v>459597</v>
      </c>
      <c r="AI22" s="189" t="str">
        <f>IF(H22="CÓDIGO ","-",IF(H22="","-",VLOOKUP(H22&amp;K22,'BD1'!F:Z,12,0)))</f>
        <v>ESTR RISQUE ESM NUDES BI</v>
      </c>
      <c r="AJ22" s="189">
        <f t="shared" si="2"/>
        <v>118750</v>
      </c>
      <c r="AK22" s="190">
        <f t="shared" si="3"/>
        <v>72.4375</v>
      </c>
    </row>
    <row r="23" spans="2:37" hidden="1" x14ac:dyDescent="0.25">
      <c r="B23" s="381">
        <f>VLOOKUP(H23,'Paleta-Sequencia'!A:C,3,0)</f>
        <v>45</v>
      </c>
      <c r="E23" s="406">
        <v>1965626</v>
      </c>
      <c r="F23" s="398" t="s">
        <v>9455</v>
      </c>
      <c r="G23" s="399">
        <v>1000</v>
      </c>
      <c r="H23" s="398">
        <v>468346</v>
      </c>
      <c r="I23" s="359" t="s">
        <v>2560</v>
      </c>
      <c r="J23" s="400" t="e">
        <f>_xlfn.XLOOKUP(F23,'MB52'!R:R,'MB52'!S:S)</f>
        <v>#N/A</v>
      </c>
      <c r="K23" s="400" t="s">
        <v>289</v>
      </c>
      <c r="L23" s="360" t="s">
        <v>62</v>
      </c>
      <c r="M23" s="407" t="s">
        <v>398</v>
      </c>
      <c r="O23" s="475" t="s">
        <v>181</v>
      </c>
      <c r="P23" s="476" t="s">
        <v>182</v>
      </c>
      <c r="Q23" s="477">
        <v>1965640</v>
      </c>
      <c r="R23" s="382">
        <f>SUMIF('MB51'!G:G,Envase!Q23,'MB51'!D:D)</f>
        <v>0</v>
      </c>
      <c r="S23" s="400" t="str">
        <f>IFERROR(VLOOKUP(Q23,COHVPI!B:U,20,0),"-")</f>
        <v>L01.</v>
      </c>
      <c r="T23" s="382" t="str">
        <f>VLOOKUP(O23,'BD1'!G:K,5,0)</f>
        <v>BL</v>
      </c>
      <c r="U23" s="382" t="str">
        <f>IF(VLOOKUP(Q23,COHVPI!B:H,7,0)=W23,"OK","NOK")</f>
        <v>OK</v>
      </c>
      <c r="V23" s="382"/>
      <c r="W23" s="391">
        <f t="shared" si="10"/>
        <v>118750</v>
      </c>
      <c r="X23" s="408" t="s">
        <v>106</v>
      </c>
      <c r="Z23" s="157" t="s">
        <v>9374</v>
      </c>
      <c r="AA23" s="158" t="s">
        <v>10906</v>
      </c>
      <c r="AB23" s="38" t="s">
        <v>10894</v>
      </c>
      <c r="AC23" s="39">
        <v>0.16681712962962963</v>
      </c>
      <c r="AD23" s="189" t="str">
        <f>IF(H23="CÓDIGO ","-",IF(H23="","-",VLOOKUP(H23&amp;K23,'BD1'!F:Z,7,0)))</f>
        <v>469606</v>
      </c>
      <c r="AE23" s="189" t="str">
        <f>IF(H23="CÓDIGO ","-",IF(H23="","-",VLOOKUP(H23&amp;K23,'BD1'!F:Z,8,0)))</f>
        <v>RT RISQUE ESM CREM CAPPUCCINO 8ML BCP</v>
      </c>
      <c r="AF23" s="189" t="str">
        <f>IF(H23="CÓDIGO ","-",IF(H23="","-",VLOOKUP(H23&amp;K23,'BD1'!F:Z,9,0)))</f>
        <v>-</v>
      </c>
      <c r="AG23" s="189" t="str">
        <f>IF(H23="CÓDIGO ","-",IF(H23="","-",VLOOKUP(H23&amp;K23,'BD1'!F:Z,10,0)))</f>
        <v>-</v>
      </c>
      <c r="AH23" s="189" t="str">
        <f>IF(H23="CÓDIGO ","-",IF(H23="","-",VLOOKUP(H23&amp;K23,'BD1'!F:Z,11,0)))</f>
        <v>459597</v>
      </c>
      <c r="AI23" s="189" t="str">
        <f>IF(H23="CÓDIGO ","-",IF(H23="","-",VLOOKUP(H23&amp;K23,'BD1'!F:Z,12,0)))</f>
        <v>ESTR RISQUE ESM NUDES BI</v>
      </c>
      <c r="AJ23" s="189">
        <f t="shared" si="2"/>
        <v>118750</v>
      </c>
      <c r="AK23" s="190">
        <f t="shared" si="3"/>
        <v>72.4375</v>
      </c>
    </row>
    <row r="24" spans="2:37" hidden="1" x14ac:dyDescent="0.25">
      <c r="B24" s="381">
        <f>VLOOKUP(H24,'Paleta-Sequencia'!A:C,3,0)</f>
        <v>64</v>
      </c>
      <c r="E24" s="406">
        <v>1965621</v>
      </c>
      <c r="F24" s="398" t="s">
        <v>9450</v>
      </c>
      <c r="G24" s="399">
        <v>400</v>
      </c>
      <c r="H24" s="398">
        <v>460424</v>
      </c>
      <c r="I24" s="359" t="s">
        <v>123</v>
      </c>
      <c r="J24" s="400">
        <f>_xlfn.XLOOKUP(F24,'MB52'!R:R,'MB52'!S:S)</f>
        <v>400</v>
      </c>
      <c r="K24" s="400" t="s">
        <v>289</v>
      </c>
      <c r="L24" s="360" t="s">
        <v>62</v>
      </c>
      <c r="M24" s="407" t="s">
        <v>62</v>
      </c>
      <c r="O24" s="475" t="s">
        <v>493</v>
      </c>
      <c r="P24" s="476" t="s">
        <v>494</v>
      </c>
      <c r="Q24" s="477">
        <v>1965634</v>
      </c>
      <c r="R24" s="382">
        <f>SUMIF('MB51'!G:G,Envase!Q24,'MB51'!D:D)</f>
        <v>0</v>
      </c>
      <c r="S24" s="400" t="str">
        <f>IFERROR(VLOOKUP(Q24,COHVPI!B:U,20,0),"-")</f>
        <v>L01.</v>
      </c>
      <c r="T24" s="382" t="str">
        <f>VLOOKUP(O24,'BD1'!G:K,5,0)</f>
        <v>BL</v>
      </c>
      <c r="U24" s="382" t="str">
        <f>IF(VLOOKUP(Q24,COHVPI!B:H,7,0)=W24,"OK","NOK")</f>
        <v>OK</v>
      </c>
      <c r="V24" s="382"/>
      <c r="W24" s="391">
        <f t="shared" ref="W24" si="11">G24/200*23750</f>
        <v>47500</v>
      </c>
      <c r="X24" s="408" t="s">
        <v>106</v>
      </c>
      <c r="Z24" s="157" t="s">
        <v>4214</v>
      </c>
      <c r="AA24" s="158" t="s">
        <v>2842</v>
      </c>
      <c r="AB24" s="38" t="s">
        <v>4214</v>
      </c>
      <c r="AC24" s="39">
        <v>0.48922453703703705</v>
      </c>
      <c r="AD24" s="189" t="str">
        <f>IF(H24="CÓDIGO ","-",IF(H24="","-",VLOOKUP(H24&amp;K24,'BD1'!F:Z,7,0)))</f>
        <v>459486</v>
      </c>
      <c r="AE24" s="189" t="str">
        <f>IF(H24="CÓDIGO ","-",IF(H24="","-",VLOOKUP(H24&amp;K24,'BD1'!F:Z,8,0)))</f>
        <v>ROT RISQUE LEO MANDOU FLORES BI 8ML</v>
      </c>
      <c r="AF24" s="189" t="str">
        <f>IF(H24="CÓDIGO ","-",IF(H24="","-",VLOOKUP(H24&amp;K24,'BD1'!F:Z,9,0)))</f>
        <v>-</v>
      </c>
      <c r="AG24" s="189" t="str">
        <f>IF(H24="CÓDIGO ","-",IF(H24="","-",VLOOKUP(H24&amp;K24,'BD1'!F:Z,10,0)))</f>
        <v>-</v>
      </c>
      <c r="AH24" s="189" t="str">
        <f>IF(H24="CÓDIGO ","-",IF(H24="","-",VLOOKUP(H24&amp;K24,'BD1'!F:Z,11,0)))</f>
        <v>459595</v>
      </c>
      <c r="AI24" s="189" t="str">
        <f>IF(H24="CÓDIGO ","-",IF(H24="","-",VLOOKUP(H24&amp;K24,'BD1'!F:Z,12,0)))</f>
        <v>ESTR RISQUE ESM ROSAS CORE BI</v>
      </c>
      <c r="AJ24" s="189">
        <f t="shared" si="2"/>
        <v>47500</v>
      </c>
      <c r="AK24" s="190">
        <f t="shared" si="3"/>
        <v>28.974999999999998</v>
      </c>
    </row>
    <row r="25" spans="2:37" hidden="1" x14ac:dyDescent="0.25">
      <c r="B25" s="381" t="str">
        <f>VLOOKUP(H25,'Paleta-Sequencia'!A:C,3,0)</f>
        <v>GLITTER 1</v>
      </c>
      <c r="E25" s="406">
        <v>1965629</v>
      </c>
      <c r="F25" s="398" t="s">
        <v>9458</v>
      </c>
      <c r="G25" s="399">
        <v>1000</v>
      </c>
      <c r="H25" s="398">
        <v>454844</v>
      </c>
      <c r="I25" s="359" t="s">
        <v>125</v>
      </c>
      <c r="J25" s="400" t="e">
        <f>_xlfn.XLOOKUP(F25,'MB52'!R:R,'MB52'!S:S)</f>
        <v>#N/A</v>
      </c>
      <c r="K25" s="400" t="s">
        <v>289</v>
      </c>
      <c r="L25" s="360" t="s">
        <v>62</v>
      </c>
      <c r="M25" s="407" t="s">
        <v>398</v>
      </c>
      <c r="O25" s="475" t="s">
        <v>251</v>
      </c>
      <c r="P25" s="476" t="s">
        <v>252</v>
      </c>
      <c r="Q25" s="477">
        <v>1965645</v>
      </c>
      <c r="R25" s="382">
        <f>SUMIF('MB51'!G:G,Envase!Q25,'MB51'!D:D)</f>
        <v>0</v>
      </c>
      <c r="S25" s="400" t="str">
        <f>IFERROR(VLOOKUP(Q25,COHVPI!B:U,20,0),"-")</f>
        <v>L01.</v>
      </c>
      <c r="T25" s="382" t="str">
        <f>VLOOKUP(O25,'BD1'!G:K,5,0)</f>
        <v>BL</v>
      </c>
      <c r="U25" s="382" t="str">
        <f>IF(VLOOKUP(Q25,COHVPI!B:H,7,0)=W25,"OK","NOK")</f>
        <v>OK</v>
      </c>
      <c r="V25" s="382"/>
      <c r="W25" s="391">
        <f t="shared" ref="W25:W29" si="12">G25/200*23750</f>
        <v>118750</v>
      </c>
      <c r="X25" s="408" t="s">
        <v>106</v>
      </c>
      <c r="Z25" s="157" t="s">
        <v>4214</v>
      </c>
      <c r="AA25" s="158" t="s">
        <v>10900</v>
      </c>
      <c r="AB25" s="38" t="s">
        <v>9375</v>
      </c>
      <c r="AC25" s="39">
        <v>5.917824074074074E-2</v>
      </c>
      <c r="AD25" s="189" t="str">
        <f>IF(H25="CÓDIGO ","-",IF(H25="","-",VLOOKUP(H25&amp;K25,'BD1'!F:Z,7,0)))</f>
        <v>459524</v>
      </c>
      <c r="AE25" s="189" t="str">
        <f>IF(H25="CÓDIGO ","-",IF(H25="","-",VLOOKUP(H25&amp;K25,'BD1'!F:Z,8,0)))</f>
        <v>ROT RISQUE MIL PURPURINAS BI 8ML</v>
      </c>
      <c r="AF25" s="189" t="str">
        <f>IF(H25="CÓDIGO ","-",IF(H25="","-",VLOOKUP(H25&amp;K25,'BD1'!F:Z,9,0)))</f>
        <v>-</v>
      </c>
      <c r="AG25" s="189" t="str">
        <f>IF(H25="CÓDIGO ","-",IF(H25="","-",VLOOKUP(H25&amp;K25,'BD1'!F:Z,10,0)))</f>
        <v>-</v>
      </c>
      <c r="AH25" s="189" t="str">
        <f>IF(H25="CÓDIGO ","-",IF(H25="","-",VLOOKUP(H25&amp;K25,'BD1'!F:Z,11,0)))</f>
        <v>467188</v>
      </c>
      <c r="AI25" s="189" t="str">
        <f>IF(H25="CÓDIGO ","-",IF(H25="","-",VLOOKUP(H25&amp;K25,'BD1'!F:Z,12,0)))</f>
        <v>ESTR RISQUE ESM EFEITOS BI KK</v>
      </c>
      <c r="AJ25" s="189">
        <f t="shared" si="2"/>
        <v>118750</v>
      </c>
      <c r="AK25" s="190">
        <f t="shared" si="3"/>
        <v>72.4375</v>
      </c>
    </row>
    <row r="26" spans="2:37" hidden="1" x14ac:dyDescent="0.25">
      <c r="B26" s="381" t="str">
        <f>VLOOKUP(H26,'Paleta-Sequencia'!A:C,3,0)</f>
        <v>GLITTER 1</v>
      </c>
      <c r="E26" s="406">
        <v>1965630</v>
      </c>
      <c r="F26" s="398" t="s">
        <v>9459</v>
      </c>
      <c r="G26" s="399">
        <v>1000</v>
      </c>
      <c r="H26" s="398">
        <v>454844</v>
      </c>
      <c r="I26" s="359" t="s">
        <v>125</v>
      </c>
      <c r="J26" s="400" t="e">
        <f>_xlfn.XLOOKUP(F26,'MB52'!R:R,'MB52'!S:S)</f>
        <v>#N/A</v>
      </c>
      <c r="K26" s="400" t="s">
        <v>289</v>
      </c>
      <c r="L26" s="360" t="s">
        <v>62</v>
      </c>
      <c r="M26" s="407" t="s">
        <v>398</v>
      </c>
      <c r="O26" s="475" t="s">
        <v>251</v>
      </c>
      <c r="P26" s="476" t="s">
        <v>252</v>
      </c>
      <c r="Q26" s="477">
        <v>1965646</v>
      </c>
      <c r="R26" s="382">
        <f>SUMIF('MB51'!G:G,Envase!Q26,'MB51'!D:D)</f>
        <v>0</v>
      </c>
      <c r="S26" s="400" t="str">
        <f>IFERROR(VLOOKUP(Q26,COHVPI!B:U,20,0),"-")</f>
        <v>L01.</v>
      </c>
      <c r="T26" s="382" t="str">
        <f>VLOOKUP(O26,'BD1'!G:K,5,0)</f>
        <v>BL</v>
      </c>
      <c r="U26" s="382" t="str">
        <f>IF(VLOOKUP(Q26,COHVPI!B:H,7,0)=W26,"OK","NOK")</f>
        <v>OK</v>
      </c>
      <c r="V26" s="382"/>
      <c r="W26" s="391">
        <f t="shared" si="12"/>
        <v>118750</v>
      </c>
      <c r="X26" s="408" t="s">
        <v>106</v>
      </c>
      <c r="Z26" s="157" t="s">
        <v>9375</v>
      </c>
      <c r="AA26" s="158" t="s">
        <v>10901</v>
      </c>
      <c r="AB26" s="38" t="s">
        <v>9375</v>
      </c>
      <c r="AC26" s="39">
        <v>0.6293171296296296</v>
      </c>
      <c r="AD26" s="189" t="str">
        <f>IF(H26="CÓDIGO ","-",IF(H26="","-",VLOOKUP(H26&amp;K26,'BD1'!F:Z,7,0)))</f>
        <v>459524</v>
      </c>
      <c r="AE26" s="189" t="str">
        <f>IF(H26="CÓDIGO ","-",IF(H26="","-",VLOOKUP(H26&amp;K26,'BD1'!F:Z,8,0)))</f>
        <v>ROT RISQUE MIL PURPURINAS BI 8ML</v>
      </c>
      <c r="AF26" s="189" t="str">
        <f>IF(H26="CÓDIGO ","-",IF(H26="","-",VLOOKUP(H26&amp;K26,'BD1'!F:Z,9,0)))</f>
        <v>-</v>
      </c>
      <c r="AG26" s="189" t="str">
        <f>IF(H26="CÓDIGO ","-",IF(H26="","-",VLOOKUP(H26&amp;K26,'BD1'!F:Z,10,0)))</f>
        <v>-</v>
      </c>
      <c r="AH26" s="189" t="str">
        <f>IF(H26="CÓDIGO ","-",IF(H26="","-",VLOOKUP(H26&amp;K26,'BD1'!F:Z,11,0)))</f>
        <v>467188</v>
      </c>
      <c r="AI26" s="189" t="str">
        <f>IF(H26="CÓDIGO ","-",IF(H26="","-",VLOOKUP(H26&amp;K26,'BD1'!F:Z,12,0)))</f>
        <v>ESTR RISQUE ESM EFEITOS BI KK</v>
      </c>
      <c r="AJ26" s="189">
        <f t="shared" si="2"/>
        <v>118750</v>
      </c>
      <c r="AK26" s="190">
        <f t="shared" si="3"/>
        <v>72.4375</v>
      </c>
    </row>
    <row r="27" spans="2:37" hidden="1" x14ac:dyDescent="0.25">
      <c r="B27" s="381" t="str">
        <f>VLOOKUP(H27,'Paleta-Sequencia'!A:C,3,0)</f>
        <v>GLITTER 1</v>
      </c>
      <c r="E27" s="406">
        <v>1965631</v>
      </c>
      <c r="F27" s="398" t="s">
        <v>9460</v>
      </c>
      <c r="G27" s="399">
        <v>1000</v>
      </c>
      <c r="H27" s="398">
        <v>454844</v>
      </c>
      <c r="I27" s="359" t="s">
        <v>125</v>
      </c>
      <c r="J27" s="400" t="e">
        <f>_xlfn.XLOOKUP(F27,'MB52'!R:R,'MB52'!S:S)</f>
        <v>#N/A</v>
      </c>
      <c r="K27" s="400" t="s">
        <v>289</v>
      </c>
      <c r="L27" s="360" t="s">
        <v>62</v>
      </c>
      <c r="M27" s="407" t="s">
        <v>398</v>
      </c>
      <c r="O27" s="475" t="s">
        <v>251</v>
      </c>
      <c r="P27" s="476" t="s">
        <v>252</v>
      </c>
      <c r="Q27" s="477">
        <v>1965647</v>
      </c>
      <c r="R27" s="382">
        <f>SUMIF('MB51'!G:G,Envase!Q27,'MB51'!D:D)</f>
        <v>0</v>
      </c>
      <c r="S27" s="400" t="str">
        <f>IFERROR(VLOOKUP(Q27,COHVPI!B:U,20,0),"-")</f>
        <v>L01.</v>
      </c>
      <c r="T27" s="382" t="str">
        <f>VLOOKUP(O27,'BD1'!G:K,5,0)</f>
        <v>BL</v>
      </c>
      <c r="U27" s="382" t="str">
        <f>IF(VLOOKUP(Q27,COHVPI!B:H,7,0)=W27,"OK","NOK")</f>
        <v>OK</v>
      </c>
      <c r="V27" s="382"/>
      <c r="W27" s="391">
        <f t="shared" si="12"/>
        <v>118750</v>
      </c>
      <c r="X27" s="408" t="s">
        <v>106</v>
      </c>
      <c r="Z27" s="157" t="s">
        <v>9375</v>
      </c>
      <c r="AA27" s="158" t="s">
        <v>10902</v>
      </c>
      <c r="AB27" s="38" t="s">
        <v>4610</v>
      </c>
      <c r="AC27" s="39">
        <v>0.19945601851851852</v>
      </c>
      <c r="AD27" s="189" t="str">
        <f>IF(H27="CÓDIGO ","-",IF(H27="","-",VLOOKUP(H27&amp;K27,'BD1'!F:Z,7,0)))</f>
        <v>459524</v>
      </c>
      <c r="AE27" s="189" t="str">
        <f>IF(H27="CÓDIGO ","-",IF(H27="","-",VLOOKUP(H27&amp;K27,'BD1'!F:Z,8,0)))</f>
        <v>ROT RISQUE MIL PURPURINAS BI 8ML</v>
      </c>
      <c r="AF27" s="189" t="str">
        <f>IF(H27="CÓDIGO ","-",IF(H27="","-",VLOOKUP(H27&amp;K27,'BD1'!F:Z,9,0)))</f>
        <v>-</v>
      </c>
      <c r="AG27" s="189" t="str">
        <f>IF(H27="CÓDIGO ","-",IF(H27="","-",VLOOKUP(H27&amp;K27,'BD1'!F:Z,10,0)))</f>
        <v>-</v>
      </c>
      <c r="AH27" s="189" t="str">
        <f>IF(H27="CÓDIGO ","-",IF(H27="","-",VLOOKUP(H27&amp;K27,'BD1'!F:Z,11,0)))</f>
        <v>467188</v>
      </c>
      <c r="AI27" s="189" t="str">
        <f>IF(H27="CÓDIGO ","-",IF(H27="","-",VLOOKUP(H27&amp;K27,'BD1'!F:Z,12,0)))</f>
        <v>ESTR RISQUE ESM EFEITOS BI KK</v>
      </c>
      <c r="AJ27" s="189">
        <f t="shared" si="2"/>
        <v>118750</v>
      </c>
      <c r="AK27" s="190">
        <f t="shared" si="3"/>
        <v>72.4375</v>
      </c>
    </row>
    <row r="28" spans="2:37" hidden="1" x14ac:dyDescent="0.25">
      <c r="B28" s="381" t="str">
        <f>VLOOKUP(H28,'Paleta-Sequencia'!A:C,3,0)</f>
        <v>GLITTER 1</v>
      </c>
      <c r="E28" s="406">
        <v>1965632</v>
      </c>
      <c r="F28" s="398" t="s">
        <v>9461</v>
      </c>
      <c r="G28" s="399">
        <v>1000</v>
      </c>
      <c r="H28" s="398">
        <v>454844</v>
      </c>
      <c r="I28" s="359" t="s">
        <v>125</v>
      </c>
      <c r="J28" s="400" t="e">
        <f>_xlfn.XLOOKUP(F28,'MB52'!R:R,'MB52'!S:S)</f>
        <v>#N/A</v>
      </c>
      <c r="K28" s="400" t="s">
        <v>289</v>
      </c>
      <c r="L28" s="360" t="s">
        <v>62</v>
      </c>
      <c r="M28" s="407" t="s">
        <v>398</v>
      </c>
      <c r="O28" s="475" t="s">
        <v>251</v>
      </c>
      <c r="P28" s="476" t="s">
        <v>252</v>
      </c>
      <c r="Q28" s="477">
        <v>1965648</v>
      </c>
      <c r="R28" s="382">
        <f>SUMIF('MB51'!G:G,Envase!Q28,'MB51'!D:D)</f>
        <v>0</v>
      </c>
      <c r="S28" s="400" t="str">
        <f>IFERROR(VLOOKUP(Q28,COHVPI!B:U,20,0),"-")</f>
        <v>L01.</v>
      </c>
      <c r="T28" s="382" t="str">
        <f>VLOOKUP(O28,'BD1'!G:K,5,0)</f>
        <v>BL</v>
      </c>
      <c r="U28" s="382" t="str">
        <f>IF(VLOOKUP(Q28,COHVPI!B:H,7,0)=W28,"OK","NOK")</f>
        <v>OK</v>
      </c>
      <c r="V28" s="382"/>
      <c r="W28" s="391">
        <f t="shared" si="12"/>
        <v>118750</v>
      </c>
      <c r="X28" s="408" t="s">
        <v>106</v>
      </c>
      <c r="Z28" s="157" t="s">
        <v>4610</v>
      </c>
      <c r="AA28" s="158" t="s">
        <v>10537</v>
      </c>
      <c r="AB28" s="38" t="s">
        <v>4610</v>
      </c>
      <c r="AC28" s="39">
        <v>0.76959490740740744</v>
      </c>
      <c r="AD28" s="189" t="str">
        <f>IF(H28="CÓDIGO ","-",IF(H28="","-",VLOOKUP(H28&amp;K28,'BD1'!F:Z,7,0)))</f>
        <v>459524</v>
      </c>
      <c r="AE28" s="189" t="str">
        <f>IF(H28="CÓDIGO ","-",IF(H28="","-",VLOOKUP(H28&amp;K28,'BD1'!F:Z,8,0)))</f>
        <v>ROT RISQUE MIL PURPURINAS BI 8ML</v>
      </c>
      <c r="AF28" s="189" t="str">
        <f>IF(H28="CÓDIGO ","-",IF(H28="","-",VLOOKUP(H28&amp;K28,'BD1'!F:Z,9,0)))</f>
        <v>-</v>
      </c>
      <c r="AG28" s="189" t="str">
        <f>IF(H28="CÓDIGO ","-",IF(H28="","-",VLOOKUP(H28&amp;K28,'BD1'!F:Z,10,0)))</f>
        <v>-</v>
      </c>
      <c r="AH28" s="189" t="str">
        <f>IF(H28="CÓDIGO ","-",IF(H28="","-",VLOOKUP(H28&amp;K28,'BD1'!F:Z,11,0)))</f>
        <v>467188</v>
      </c>
      <c r="AI28" s="189" t="str">
        <f>IF(H28="CÓDIGO ","-",IF(H28="","-",VLOOKUP(H28&amp;K28,'BD1'!F:Z,12,0)))</f>
        <v>ESTR RISQUE ESM EFEITOS BI KK</v>
      </c>
      <c r="AJ28" s="189">
        <f t="shared" si="2"/>
        <v>118750</v>
      </c>
      <c r="AK28" s="190">
        <f t="shared" si="3"/>
        <v>72.4375</v>
      </c>
    </row>
    <row r="29" spans="2:37" hidden="1" x14ac:dyDescent="0.25">
      <c r="B29" s="381" t="str">
        <f>VLOOKUP(H29,'Paleta-Sequencia'!A:C,3,0)</f>
        <v>GLITTER 1</v>
      </c>
      <c r="E29" s="406">
        <v>1965633</v>
      </c>
      <c r="F29" s="398" t="s">
        <v>9462</v>
      </c>
      <c r="G29" s="399">
        <v>800</v>
      </c>
      <c r="H29" s="398">
        <v>454844</v>
      </c>
      <c r="I29" s="359" t="s">
        <v>125</v>
      </c>
      <c r="J29" s="400" t="e">
        <f>_xlfn.XLOOKUP(F29,'MB52'!R:R,'MB52'!S:S)</f>
        <v>#N/A</v>
      </c>
      <c r="K29" s="400" t="s">
        <v>289</v>
      </c>
      <c r="L29" s="360" t="s">
        <v>62</v>
      </c>
      <c r="M29" s="407" t="s">
        <v>398</v>
      </c>
      <c r="O29" s="475" t="s">
        <v>251</v>
      </c>
      <c r="P29" s="476" t="s">
        <v>252</v>
      </c>
      <c r="Q29" s="477">
        <v>1965649</v>
      </c>
      <c r="R29" s="382">
        <f>SUMIF('MB51'!G:G,Envase!Q29,'MB51'!D:D)</f>
        <v>0</v>
      </c>
      <c r="S29" s="400" t="str">
        <f>IFERROR(VLOOKUP(Q29,COHVPI!B:U,20,0),"-")</f>
        <v>L01.</v>
      </c>
      <c r="T29" s="382" t="str">
        <f>VLOOKUP(O29,'BD1'!G:K,5,0)</f>
        <v>BL</v>
      </c>
      <c r="U29" s="382" t="str">
        <f>IF(VLOOKUP(Q29,COHVPI!B:H,7,0)=W29,"OK","NOK")</f>
        <v>OK</v>
      </c>
      <c r="V29" s="382"/>
      <c r="W29" s="391">
        <f t="shared" si="12"/>
        <v>95000</v>
      </c>
      <c r="X29" s="408" t="s">
        <v>106</v>
      </c>
      <c r="Z29" s="157" t="s">
        <v>4610</v>
      </c>
      <c r="AA29" s="158" t="s">
        <v>10907</v>
      </c>
      <c r="AB29" s="38" t="s">
        <v>9376</v>
      </c>
      <c r="AC29" s="39">
        <v>0.23400462962962962</v>
      </c>
      <c r="AD29" s="189" t="str">
        <f>IF(H29="CÓDIGO ","-",IF(H29="","-",VLOOKUP(H29&amp;K29,'BD1'!F:Z,7,0)))</f>
        <v>459524</v>
      </c>
      <c r="AE29" s="189" t="str">
        <f>IF(H29="CÓDIGO ","-",IF(H29="","-",VLOOKUP(H29&amp;K29,'BD1'!F:Z,8,0)))</f>
        <v>ROT RISQUE MIL PURPURINAS BI 8ML</v>
      </c>
      <c r="AF29" s="189" t="str">
        <f>IF(H29="CÓDIGO ","-",IF(H29="","-",VLOOKUP(H29&amp;K29,'BD1'!F:Z,9,0)))</f>
        <v>-</v>
      </c>
      <c r="AG29" s="189" t="str">
        <f>IF(H29="CÓDIGO ","-",IF(H29="","-",VLOOKUP(H29&amp;K29,'BD1'!F:Z,10,0)))</f>
        <v>-</v>
      </c>
      <c r="AH29" s="189" t="str">
        <f>IF(H29="CÓDIGO ","-",IF(H29="","-",VLOOKUP(H29&amp;K29,'BD1'!F:Z,11,0)))</f>
        <v>467188</v>
      </c>
      <c r="AI29" s="189" t="str">
        <f>IF(H29="CÓDIGO ","-",IF(H29="","-",VLOOKUP(H29&amp;K29,'BD1'!F:Z,12,0)))</f>
        <v>ESTR RISQUE ESM EFEITOS BI KK</v>
      </c>
      <c r="AJ29" s="189">
        <f t="shared" si="2"/>
        <v>95000</v>
      </c>
      <c r="AK29" s="190">
        <f t="shared" si="3"/>
        <v>57.949999999999996</v>
      </c>
    </row>
    <row r="30" spans="2:37" s="37" customFormat="1" ht="28.5" hidden="1" x14ac:dyDescent="0.25">
      <c r="B30" s="381" t="e">
        <f>VLOOKUP(H30,'Paleta-Sequencia'!A:C,3,0)</f>
        <v>#N/A</v>
      </c>
      <c r="C30" s="165"/>
      <c r="E30" s="526" t="s">
        <v>11745</v>
      </c>
      <c r="F30" s="522"/>
      <c r="G30" s="523"/>
      <c r="H30" s="522"/>
      <c r="I30" s="522"/>
      <c r="J30" s="524"/>
      <c r="K30" s="524"/>
      <c r="L30" s="525"/>
      <c r="M30" s="531"/>
      <c r="O30" s="515"/>
      <c r="P30" s="516"/>
      <c r="Q30" s="517"/>
      <c r="R30" s="518"/>
      <c r="S30" s="519"/>
      <c r="T30" s="518"/>
      <c r="U30" s="518"/>
      <c r="V30" s="518"/>
      <c r="W30" s="520"/>
      <c r="X30" s="521"/>
      <c r="Y30" s="536"/>
      <c r="Z30" s="527"/>
      <c r="AA30" s="528"/>
      <c r="AB30" s="529"/>
      <c r="AC30" s="530"/>
      <c r="AD30" s="189" t="str">
        <f>IF(H30="CÓDIGO ","-",IF(H30="","-",VLOOKUP(H30&amp;K30,'BD1'!F:Z,7,0)))</f>
        <v>-</v>
      </c>
      <c r="AE30" s="189" t="str">
        <f>IF(H30="CÓDIGO ","-",IF(H30="","-",VLOOKUP(H30&amp;K30,'BD1'!F:Z,8,0)))</f>
        <v>-</v>
      </c>
      <c r="AF30" s="189" t="str">
        <f>IF(H30="CÓDIGO ","-",IF(H30="","-",VLOOKUP(H30&amp;K30,'BD1'!F:Z,9,0)))</f>
        <v>-</v>
      </c>
      <c r="AG30" s="189" t="str">
        <f>IF(H30="CÓDIGO ","-",IF(H30="","-",VLOOKUP(H30&amp;K30,'BD1'!F:Z,10,0)))</f>
        <v>-</v>
      </c>
      <c r="AH30" s="189" t="str">
        <f>IF(H30="CÓDIGO ","-",IF(H30="","-",VLOOKUP(H30&amp;K30,'BD1'!F:Z,11,0)))</f>
        <v>-</v>
      </c>
      <c r="AI30" s="189" t="str">
        <f>IF(H30="CÓDIGO ","-",IF(H30="","-",VLOOKUP(H30&amp;K30,'BD1'!F:Z,12,0)))</f>
        <v>-</v>
      </c>
      <c r="AJ30" s="189" t="str">
        <f t="shared" ref="AJ30:AJ91" si="13">IF(H30="CÓDIGO ","-",IF(H30="","-",IF(K30="DGEL",G30/100*10526,IF(K30="CL",G30/200*23750,IF(K30="BL",G30/200*23750,"Ver")))))</f>
        <v>-</v>
      </c>
      <c r="AK30" s="190" t="str">
        <f t="shared" ref="AK30:AK91" si="14">IF(H30="CÓDIGO ","-",IF(H30="","-",IF(K30="BL",AJ30*0.00061,0)))</f>
        <v>-</v>
      </c>
    </row>
    <row r="31" spans="2:37" ht="15.75" thickBot="1" x14ac:dyDescent="0.3">
      <c r="B31" s="381" t="e">
        <f>VLOOKUP(H31,'Paleta-Sequencia'!A:C,3,0)</f>
        <v>#N/A</v>
      </c>
      <c r="E31" s="14"/>
      <c r="F31" s="15"/>
      <c r="G31" s="15"/>
      <c r="H31" s="15"/>
      <c r="I31" s="16"/>
      <c r="J31" s="16"/>
      <c r="K31" s="16"/>
      <c r="L31" s="232"/>
      <c r="M31" s="246"/>
      <c r="O31" s="383"/>
      <c r="P31" s="354"/>
      <c r="Q31" s="353"/>
      <c r="R31" s="353"/>
      <c r="S31" s="353"/>
      <c r="T31" s="353"/>
      <c r="U31" s="353"/>
      <c r="V31" s="353"/>
      <c r="W31" s="354"/>
      <c r="X31" s="355"/>
      <c r="AD31" s="189" t="str">
        <f>IF(H31="CÓDIGO ","-",IF(H31="","-",VLOOKUP(H31&amp;K31,'BD1'!F:Z,7,0)))</f>
        <v>-</v>
      </c>
      <c r="AE31" s="189" t="str">
        <f>IF(H31="CÓDIGO ","-",IF(H31="","-",VLOOKUP(H31&amp;K31,'BD1'!F:Z,8,0)))</f>
        <v>-</v>
      </c>
      <c r="AF31" s="189" t="str">
        <f>IF(H31="CÓDIGO ","-",IF(H31="","-",VLOOKUP(H31&amp;K31,'BD1'!F:Z,9,0)))</f>
        <v>-</v>
      </c>
      <c r="AG31" s="189" t="str">
        <f>IF(H31="CÓDIGO ","-",IF(H31="","-",VLOOKUP(H31&amp;K31,'BD1'!F:Z,10,0)))</f>
        <v>-</v>
      </c>
      <c r="AH31" s="189" t="str">
        <f>IF(H31="CÓDIGO ","-",IF(H31="","-",VLOOKUP(H31&amp;K31,'BD1'!F:Z,11,0)))</f>
        <v>-</v>
      </c>
      <c r="AI31" s="189" t="str">
        <f>IF(H31="CÓDIGO ","-",IF(H31="","-",VLOOKUP(H31&amp;K31,'BD1'!F:Z,12,0)))</f>
        <v>-</v>
      </c>
      <c r="AJ31" s="189" t="str">
        <f t="shared" si="13"/>
        <v>-</v>
      </c>
      <c r="AK31" s="190" t="str">
        <f t="shared" si="14"/>
        <v>-</v>
      </c>
    </row>
    <row r="32" spans="2:37" ht="15.75" thickBot="1" x14ac:dyDescent="0.3">
      <c r="B32" s="381" t="e">
        <f>VLOOKUP(H32,'Paleta-Sequencia'!A:C,3,0)</f>
        <v>#N/A</v>
      </c>
      <c r="L32"/>
      <c r="O32"/>
      <c r="S32"/>
      <c r="U32"/>
      <c r="V32"/>
      <c r="AD32" s="189" t="str">
        <f>IF(H32="CÓDIGO ","-",IF(H32="","-",VLOOKUP(H32&amp;K32,'BD1'!F:Z,7,0)))</f>
        <v>-</v>
      </c>
      <c r="AE32" s="189" t="str">
        <f>IF(H32="CÓDIGO ","-",IF(H32="","-",VLOOKUP(H32&amp;K32,'BD1'!F:Z,8,0)))</f>
        <v>-</v>
      </c>
      <c r="AF32" s="189" t="str">
        <f>IF(H32="CÓDIGO ","-",IF(H32="","-",VLOOKUP(H32&amp;K32,'BD1'!F:Z,9,0)))</f>
        <v>-</v>
      </c>
      <c r="AG32" s="189" t="str">
        <f>IF(H32="CÓDIGO ","-",IF(H32="","-",VLOOKUP(H32&amp;K32,'BD1'!F:Z,10,0)))</f>
        <v>-</v>
      </c>
      <c r="AH32" s="189" t="str">
        <f>IF(H32="CÓDIGO ","-",IF(H32="","-",VLOOKUP(H32&amp;K32,'BD1'!F:Z,11,0)))</f>
        <v>-</v>
      </c>
      <c r="AI32" s="189" t="str">
        <f>IF(H32="CÓDIGO ","-",IF(H32="","-",VLOOKUP(H32&amp;K32,'BD1'!F:Z,12,0)))</f>
        <v>-</v>
      </c>
      <c r="AJ32" s="189" t="str">
        <f t="shared" si="13"/>
        <v>-</v>
      </c>
      <c r="AK32" s="190" t="str">
        <f t="shared" si="14"/>
        <v>-</v>
      </c>
    </row>
    <row r="33" spans="2:37" ht="18.75" thickBot="1" x14ac:dyDescent="0.3">
      <c r="B33" s="381" t="e">
        <f>VLOOKUP(H33,'Paleta-Sequencia'!A:C,3,0)</f>
        <v>#N/A</v>
      </c>
      <c r="E33" s="143" t="s">
        <v>10</v>
      </c>
      <c r="F33" s="142"/>
      <c r="G33" s="142"/>
      <c r="H33" s="142"/>
      <c r="I33" s="142"/>
      <c r="J33" s="142"/>
      <c r="K33" s="142"/>
      <c r="L33" s="230"/>
      <c r="M33" s="144"/>
      <c r="O33" s="143" t="s">
        <v>1281</v>
      </c>
      <c r="P33" s="142"/>
      <c r="Q33" s="142"/>
      <c r="R33" s="142"/>
      <c r="S33" s="142"/>
      <c r="T33" s="142"/>
      <c r="U33" s="142"/>
      <c r="V33" s="142"/>
      <c r="W33" s="142"/>
      <c r="X33" s="144"/>
      <c r="AD33" s="189" t="str">
        <f>IF(H33="CÓDIGO ","-",IF(H33="","-",VLOOKUP(H33&amp;K33,'BD1'!F:Z,7,0)))</f>
        <v>-</v>
      </c>
      <c r="AE33" s="189" t="str">
        <f>IF(H33="CÓDIGO ","-",IF(H33="","-",VLOOKUP(H33&amp;K33,'BD1'!F:Z,8,0)))</f>
        <v>-</v>
      </c>
      <c r="AF33" s="189" t="str">
        <f>IF(H33="CÓDIGO ","-",IF(H33="","-",VLOOKUP(H33&amp;K33,'BD1'!F:Z,9,0)))</f>
        <v>-</v>
      </c>
      <c r="AG33" s="189" t="str">
        <f>IF(H33="CÓDIGO ","-",IF(H33="","-",VLOOKUP(H33&amp;K33,'BD1'!F:Z,10,0)))</f>
        <v>-</v>
      </c>
      <c r="AH33" s="189" t="str">
        <f>IF(H33="CÓDIGO ","-",IF(H33="","-",VLOOKUP(H33&amp;K33,'BD1'!F:Z,11,0)))</f>
        <v>-</v>
      </c>
      <c r="AI33" s="189" t="str">
        <f>IF(H33="CÓDIGO ","-",IF(H33="","-",VLOOKUP(H33&amp;K33,'BD1'!F:Z,12,0)))</f>
        <v>-</v>
      </c>
      <c r="AJ33" s="189" t="str">
        <f t="shared" si="13"/>
        <v>-</v>
      </c>
      <c r="AK33" s="190" t="str">
        <f t="shared" si="14"/>
        <v>-</v>
      </c>
    </row>
    <row r="34" spans="2:37" ht="30.75" customHeight="1" thickBot="1" x14ac:dyDescent="0.3">
      <c r="B34" s="381" t="e">
        <f>VLOOKUP(H34,'Paleta-Sequencia'!A:C,3,0)</f>
        <v>#N/A</v>
      </c>
      <c r="E34" s="154" t="s">
        <v>323</v>
      </c>
      <c r="F34" s="18" t="s">
        <v>324</v>
      </c>
      <c r="G34" s="19" t="s">
        <v>2</v>
      </c>
      <c r="H34" s="10" t="s">
        <v>3</v>
      </c>
      <c r="I34" s="21" t="s">
        <v>4</v>
      </c>
      <c r="J34" s="385" t="s">
        <v>423</v>
      </c>
      <c r="K34" s="389"/>
      <c r="L34" s="233" t="s">
        <v>5</v>
      </c>
      <c r="M34" s="20" t="s">
        <v>6</v>
      </c>
      <c r="O34" s="20" t="s">
        <v>498</v>
      </c>
      <c r="P34" s="45" t="s">
        <v>8</v>
      </c>
      <c r="Q34" s="23" t="s">
        <v>14499</v>
      </c>
      <c r="R34" s="387" t="s">
        <v>329</v>
      </c>
      <c r="S34" s="387" t="s">
        <v>445</v>
      </c>
      <c r="T34" s="387" t="s">
        <v>886</v>
      </c>
      <c r="U34" s="387" t="s">
        <v>423</v>
      </c>
      <c r="V34" s="387"/>
      <c r="W34" s="19" t="s">
        <v>71</v>
      </c>
      <c r="X34" s="22" t="s">
        <v>9</v>
      </c>
      <c r="Z34" s="41">
        <v>807300</v>
      </c>
      <c r="AD34" s="189" t="str">
        <f>IF(H34="CÓDIGO ","-",IF(H34="","-",VLOOKUP(H34&amp;K34,'BD1'!F:Z,7,0)))</f>
        <v>-</v>
      </c>
      <c r="AE34" s="189" t="str">
        <f>IF(H34="CÓDIGO ","-",IF(H34="","-",VLOOKUP(H34&amp;K34,'BD1'!F:Z,8,0)))</f>
        <v>-</v>
      </c>
      <c r="AF34" s="189" t="str">
        <f>IF(H34="CÓDIGO ","-",IF(H34="","-",VLOOKUP(H34&amp;K34,'BD1'!F:Z,9,0)))</f>
        <v>-</v>
      </c>
      <c r="AG34" s="189" t="str">
        <f>IF(H34="CÓDIGO ","-",IF(H34="","-",VLOOKUP(H34&amp;K34,'BD1'!F:Z,10,0)))</f>
        <v>-</v>
      </c>
      <c r="AH34" s="189" t="str">
        <f>IF(H34="CÓDIGO ","-",IF(H34="","-",VLOOKUP(H34&amp;K34,'BD1'!F:Z,11,0)))</f>
        <v>-</v>
      </c>
      <c r="AI34" s="189" t="str">
        <f>IF(H34="CÓDIGO ","-",IF(H34="","-",VLOOKUP(H34&amp;K34,'BD1'!F:Z,12,0)))</f>
        <v>-</v>
      </c>
      <c r="AJ34" s="189" t="str">
        <f t="shared" si="13"/>
        <v>-</v>
      </c>
      <c r="AK34" s="190" t="str">
        <f t="shared" si="14"/>
        <v>-</v>
      </c>
    </row>
    <row r="35" spans="2:37" x14ac:dyDescent="0.25">
      <c r="B35" s="381">
        <f>VLOOKUP(H35,'Paleta-Sequencia'!A:C,3,0)</f>
        <v>14</v>
      </c>
      <c r="E35" s="410">
        <v>1964962</v>
      </c>
      <c r="F35" s="288" t="s">
        <v>4166</v>
      </c>
      <c r="G35" s="289">
        <v>400</v>
      </c>
      <c r="H35" s="288">
        <v>436026</v>
      </c>
      <c r="I35" s="287" t="s">
        <v>295</v>
      </c>
      <c r="J35" s="501">
        <f>_xlfn.XLOOKUP(F35,'MB52'!R:R,'MB52'!S:S)</f>
        <v>390</v>
      </c>
      <c r="K35" s="501" t="s">
        <v>304</v>
      </c>
      <c r="L35" s="351" t="str">
        <f t="shared" ref="L35:L51" si="15">Z35</f>
        <v>12/06/2026</v>
      </c>
      <c r="M35" s="404" t="s">
        <v>62</v>
      </c>
      <c r="O35" s="471" t="s">
        <v>88</v>
      </c>
      <c r="P35" s="472" t="s">
        <v>189</v>
      </c>
      <c r="Q35" s="409">
        <v>1964968</v>
      </c>
      <c r="R35" s="507">
        <f>SUMIF('MB51'!G:G,Envase!Q35,'MB51'!D:D)</f>
        <v>0</v>
      </c>
      <c r="S35" s="508" t="str">
        <f>IFERROR(VLOOKUP(Q35,COHVPI!B:U,20,0),"-")</f>
        <v>L02</v>
      </c>
      <c r="T35" s="507" t="str">
        <f>VLOOKUP(O35,'BD1'!G:K,5,0)</f>
        <v>CL</v>
      </c>
      <c r="U35" s="507" t="str">
        <f>IF(VLOOKUP(Q35,COHVPI!B:H,7,0)=W35,"OK","NOK")</f>
        <v>OK</v>
      </c>
      <c r="V35" s="403"/>
      <c r="W35" s="357">
        <f t="shared" ref="W35" si="16">G35/200*23750</f>
        <v>47500</v>
      </c>
      <c r="X35" s="290" t="s">
        <v>3714</v>
      </c>
      <c r="Z35" s="157" t="s">
        <v>4168</v>
      </c>
      <c r="AA35" s="158" t="s">
        <v>13435</v>
      </c>
      <c r="AB35" s="38" t="s">
        <v>4168</v>
      </c>
      <c r="AC35" s="39">
        <v>0.8665856481481482</v>
      </c>
      <c r="AD35" s="189" t="str">
        <f>IF(H35="CÓDIGO ","-",IF(H35="","-",VLOOKUP(H35&amp;K35,'BD1'!F:Z,7,0)))</f>
        <v>459469</v>
      </c>
      <c r="AE35" s="189" t="str">
        <f>IF(H35="CÓDIGO ","-",IF(H35="","-",VLOOKUP(H35&amp;K35,'BD1'!F:Z,8,0)))</f>
        <v>ROT RISQUE PEROLA BI 8ML</v>
      </c>
      <c r="AF35" s="189" t="str">
        <f>IF(H35="CÓDIGO ","-",IF(H35="","-",VLOOKUP(H35&amp;K35,'BD1'!F:Z,9,0)))</f>
        <v>-</v>
      </c>
      <c r="AG35" s="189" t="str">
        <f>IF(H35="CÓDIGO ","-",IF(H35="","-",VLOOKUP(H35&amp;K35,'BD1'!F:Z,10,0)))</f>
        <v>-</v>
      </c>
      <c r="AH35" s="189" t="str">
        <f>IF(H35="CÓDIGO ","-",IF(H35="","-",VLOOKUP(H35&amp;K35,'BD1'!F:Z,11,0)))</f>
        <v>-</v>
      </c>
      <c r="AI35" s="189" t="str">
        <f>IF(H35="CÓDIGO ","-",IF(H35="","-",VLOOKUP(H35&amp;K35,'BD1'!F:Z,12,0)))</f>
        <v>-</v>
      </c>
      <c r="AJ35" s="189">
        <f t="shared" si="13"/>
        <v>47500</v>
      </c>
      <c r="AK35" s="190">
        <f t="shared" si="14"/>
        <v>0</v>
      </c>
    </row>
    <row r="36" spans="2:37" x14ac:dyDescent="0.25">
      <c r="B36" s="381">
        <f>VLOOKUP(H36,'Paleta-Sequencia'!A:C,3,0)</f>
        <v>13</v>
      </c>
      <c r="E36" s="410">
        <v>1965348</v>
      </c>
      <c r="F36" s="288" t="s">
        <v>4643</v>
      </c>
      <c r="G36" s="289">
        <v>400</v>
      </c>
      <c r="H36" s="288">
        <v>466086</v>
      </c>
      <c r="I36" s="287" t="s">
        <v>1240</v>
      </c>
      <c r="J36" s="501">
        <f>_xlfn.XLOOKUP(F36,'MB52'!R:R,'MB52'!S:S)</f>
        <v>401</v>
      </c>
      <c r="K36" s="501" t="s">
        <v>304</v>
      </c>
      <c r="L36" s="351" t="str">
        <f t="shared" si="15"/>
        <v>12/06/2026</v>
      </c>
      <c r="M36" s="404" t="s">
        <v>62</v>
      </c>
      <c r="O36" s="471" t="s">
        <v>831</v>
      </c>
      <c r="P36" s="472" t="s">
        <v>832</v>
      </c>
      <c r="Q36" s="409">
        <v>1965358</v>
      </c>
      <c r="R36" s="507">
        <f>SUMIF('MB51'!G:G,Envase!Q36,'MB51'!D:D)</f>
        <v>0</v>
      </c>
      <c r="S36" s="508" t="str">
        <f>IFERROR(VLOOKUP(Q36,COHVPI!B:U,20,0),"-")</f>
        <v>L02</v>
      </c>
      <c r="T36" s="507" t="str">
        <f>VLOOKUP(O36,'BD1'!G:K,5,0)</f>
        <v>CL</v>
      </c>
      <c r="U36" s="507" t="str">
        <f>IF(VLOOKUP(Q36,COHVPI!B:H,7,0)=W36,"OK","NOK")</f>
        <v>OK</v>
      </c>
      <c r="V36" s="403"/>
      <c r="W36" s="357">
        <f t="shared" ref="W36" si="17">G36/200*23750</f>
        <v>47500</v>
      </c>
      <c r="X36" s="290" t="s">
        <v>3714</v>
      </c>
      <c r="Z36" s="157" t="s">
        <v>4168</v>
      </c>
      <c r="AA36" s="158" t="s">
        <v>13436</v>
      </c>
      <c r="AB36" s="38" t="s">
        <v>4169</v>
      </c>
      <c r="AC36" s="39">
        <v>0.11380787037037036</v>
      </c>
      <c r="AD36" s="189" t="str">
        <f>IF(H36="CÓDIGO ","-",IF(H36="","-",VLOOKUP(H36&amp;K36,'BD1'!F:Z,7,0)))</f>
        <v>469600</v>
      </c>
      <c r="AE36" s="189" t="str">
        <f>IF(H36="CÓDIGO ","-",IF(H36="","-",VLOOKUP(H36&amp;K36,'BD1'!F:Z,8,0)))</f>
        <v>RT RISQUE ESM CREM PO DE ARROZ 8ML BCP</v>
      </c>
      <c r="AF36" s="189" t="str">
        <f>IF(H36="CÓDIGO ","-",IF(H36="","-",VLOOKUP(H36&amp;K36,'BD1'!F:Z,9,0)))</f>
        <v>-</v>
      </c>
      <c r="AG36" s="189" t="str">
        <f>IF(H36="CÓDIGO ","-",IF(H36="","-",VLOOKUP(H36&amp;K36,'BD1'!F:Z,10,0)))</f>
        <v>-</v>
      </c>
      <c r="AH36" s="189" t="str">
        <f>IF(H36="CÓDIGO ","-",IF(H36="","-",VLOOKUP(H36&amp;K36,'BD1'!F:Z,11,0)))</f>
        <v>-</v>
      </c>
      <c r="AI36" s="189" t="str">
        <f>IF(H36="CÓDIGO ","-",IF(H36="","-",VLOOKUP(H36&amp;K36,'BD1'!F:Z,12,0)))</f>
        <v>-</v>
      </c>
      <c r="AJ36" s="189">
        <f t="shared" si="13"/>
        <v>47500</v>
      </c>
      <c r="AK36" s="190">
        <f t="shared" si="14"/>
        <v>0</v>
      </c>
    </row>
    <row r="37" spans="2:37" x14ac:dyDescent="0.25">
      <c r="B37" s="381">
        <f>VLOOKUP(H37,'Paleta-Sequencia'!A:C,3,0)</f>
        <v>11</v>
      </c>
      <c r="E37" s="410">
        <v>1964961</v>
      </c>
      <c r="F37" s="288" t="s">
        <v>4165</v>
      </c>
      <c r="G37" s="289">
        <v>400</v>
      </c>
      <c r="H37" s="288">
        <v>468449</v>
      </c>
      <c r="I37" s="287" t="s">
        <v>265</v>
      </c>
      <c r="J37" s="501">
        <f>_xlfn.XLOOKUP(F37,'MB52'!R:R,'MB52'!S:S)</f>
        <v>401</v>
      </c>
      <c r="K37" s="501" t="s">
        <v>304</v>
      </c>
      <c r="L37" s="351" t="str">
        <f t="shared" si="15"/>
        <v>13/06/2026</v>
      </c>
      <c r="M37" s="404" t="s">
        <v>62</v>
      </c>
      <c r="O37" s="415" t="s">
        <v>99</v>
      </c>
      <c r="P37" s="416" t="s">
        <v>188</v>
      </c>
      <c r="Q37" s="390">
        <v>1964967</v>
      </c>
      <c r="R37" s="507">
        <f>SUMIF('MB51'!G:G,Envase!Q37,'MB51'!D:D)</f>
        <v>0</v>
      </c>
      <c r="S37" s="508" t="str">
        <f>IFERROR(VLOOKUP(Q37,COHVPI!B:U,20,0),"-")</f>
        <v>L02</v>
      </c>
      <c r="T37" s="507" t="str">
        <f>VLOOKUP(O37,'BD1'!G:K,5,0)</f>
        <v>CL</v>
      </c>
      <c r="U37" s="507" t="str">
        <f>IF(VLOOKUP(Q37,COHVPI!B:H,7,0)=W37,"OK","NOK")</f>
        <v>OK</v>
      </c>
      <c r="V37" s="403"/>
      <c r="W37" s="357">
        <f t="shared" ref="W37" si="18">G37/200*23750</f>
        <v>47500</v>
      </c>
      <c r="X37" s="290" t="s">
        <v>3714</v>
      </c>
      <c r="Z37" s="157" t="s">
        <v>4169</v>
      </c>
      <c r="AA37" s="158" t="s">
        <v>13437</v>
      </c>
      <c r="AB37" s="38" t="s">
        <v>4169</v>
      </c>
      <c r="AC37" s="39">
        <v>0.36103009259259261</v>
      </c>
      <c r="AD37" s="189" t="str">
        <f>IF(H37="CÓDIGO ","-",IF(H37="","-",VLOOKUP(H37&amp;K37,'BD1'!F:Z,7,0)))</f>
        <v>459511</v>
      </c>
      <c r="AE37" s="189" t="str">
        <f>IF(H37="CÓDIGO ","-",IF(H37="","-",VLOOKUP(H37&amp;K37,'BD1'!F:Z,8,0)))</f>
        <v>ROT RISQUE MELISSA BI 8ML</v>
      </c>
      <c r="AF37" s="189" t="str">
        <f>IF(H37="CÓDIGO ","-",IF(H37="","-",VLOOKUP(H37&amp;K37,'BD1'!F:Z,9,0)))</f>
        <v>-</v>
      </c>
      <c r="AG37" s="189" t="str">
        <f>IF(H37="CÓDIGO ","-",IF(H37="","-",VLOOKUP(H37&amp;K37,'BD1'!F:Z,10,0)))</f>
        <v>-</v>
      </c>
      <c r="AH37" s="189" t="str">
        <f>IF(H37="CÓDIGO ","-",IF(H37="","-",VLOOKUP(H37&amp;K37,'BD1'!F:Z,11,0)))</f>
        <v>-</v>
      </c>
      <c r="AI37" s="189" t="str">
        <f>IF(H37="CÓDIGO ","-",IF(H37="","-",VLOOKUP(H37&amp;K37,'BD1'!F:Z,12,0)))</f>
        <v>-</v>
      </c>
      <c r="AJ37" s="189">
        <f t="shared" si="13"/>
        <v>47500</v>
      </c>
      <c r="AK37" s="190">
        <f t="shared" si="14"/>
        <v>0</v>
      </c>
    </row>
    <row r="38" spans="2:37" x14ac:dyDescent="0.25">
      <c r="B38" s="381">
        <f>VLOOKUP(H38,'Paleta-Sequencia'!A:C,3,0)</f>
        <v>11</v>
      </c>
      <c r="E38" s="410">
        <v>1965355</v>
      </c>
      <c r="F38" s="288" t="s">
        <v>4649</v>
      </c>
      <c r="G38" s="289">
        <v>1200</v>
      </c>
      <c r="H38" s="288">
        <v>468449</v>
      </c>
      <c r="I38" s="287" t="s">
        <v>265</v>
      </c>
      <c r="J38" s="501" t="e">
        <f>_xlfn.XLOOKUP(F38,'MB52'!R:R,'MB52'!S:S)</f>
        <v>#N/A</v>
      </c>
      <c r="K38" s="501" t="s">
        <v>304</v>
      </c>
      <c r="L38" s="351" t="str">
        <f t="shared" si="15"/>
        <v>13/06/2026</v>
      </c>
      <c r="M38" s="404" t="s">
        <v>398</v>
      </c>
      <c r="O38" s="471" t="s">
        <v>99</v>
      </c>
      <c r="P38" s="472" t="s">
        <v>188</v>
      </c>
      <c r="Q38" s="409">
        <v>1965563</v>
      </c>
      <c r="R38" s="507">
        <f>SUMIF('MB51'!G:G,Envase!Q38,'MB51'!D:D)</f>
        <v>0</v>
      </c>
      <c r="S38" s="508" t="str">
        <f>IFERROR(VLOOKUP(Q38,COHVPI!B:U,20,0),"-")</f>
        <v>L02</v>
      </c>
      <c r="T38" s="507" t="str">
        <f>VLOOKUP(O38,'BD1'!G:K,5,0)</f>
        <v>CL</v>
      </c>
      <c r="U38" s="507" t="str">
        <f>IF(VLOOKUP(Q38,COHVPI!B:H,7,0)=W38,"OK","NOK")</f>
        <v>OK</v>
      </c>
      <c r="V38" s="403"/>
      <c r="W38" s="357">
        <f t="shared" ref="W38" si="19">G38/200*23750</f>
        <v>142500</v>
      </c>
      <c r="X38" s="290" t="s">
        <v>3714</v>
      </c>
      <c r="Z38" s="157" t="s">
        <v>4169</v>
      </c>
      <c r="AA38" s="158" t="s">
        <v>13438</v>
      </c>
      <c r="AB38" s="38" t="s">
        <v>4358</v>
      </c>
      <c r="AC38" s="39">
        <v>2.0578703703703703E-2</v>
      </c>
      <c r="AD38" s="189" t="str">
        <f>IF(H38="CÓDIGO ","-",IF(H38="","-",VLOOKUP(H38&amp;K38,'BD1'!F:Z,7,0)))</f>
        <v>459511</v>
      </c>
      <c r="AE38" s="189" t="str">
        <f>IF(H38="CÓDIGO ","-",IF(H38="","-",VLOOKUP(H38&amp;K38,'BD1'!F:Z,8,0)))</f>
        <v>ROT RISQUE MELISSA BI 8ML</v>
      </c>
      <c r="AF38" s="189" t="str">
        <f>IF(H38="CÓDIGO ","-",IF(H38="","-",VLOOKUP(H38&amp;K38,'BD1'!F:Z,9,0)))</f>
        <v>-</v>
      </c>
      <c r="AG38" s="189" t="str">
        <f>IF(H38="CÓDIGO ","-",IF(H38="","-",VLOOKUP(H38&amp;K38,'BD1'!F:Z,10,0)))</f>
        <v>-</v>
      </c>
      <c r="AH38" s="189" t="str">
        <f>IF(H38="CÓDIGO ","-",IF(H38="","-",VLOOKUP(H38&amp;K38,'BD1'!F:Z,11,0)))</f>
        <v>-</v>
      </c>
      <c r="AI38" s="189" t="str">
        <f>IF(H38="CÓDIGO ","-",IF(H38="","-",VLOOKUP(H38&amp;K38,'BD1'!F:Z,12,0)))</f>
        <v>-</v>
      </c>
      <c r="AJ38" s="189">
        <f t="shared" si="13"/>
        <v>142500</v>
      </c>
      <c r="AK38" s="190">
        <f t="shared" si="14"/>
        <v>0</v>
      </c>
    </row>
    <row r="39" spans="2:37" x14ac:dyDescent="0.25">
      <c r="B39" s="381">
        <f>VLOOKUP(H39,'Paleta-Sequencia'!A:C,3,0)</f>
        <v>11</v>
      </c>
      <c r="E39" s="410">
        <v>1965833</v>
      </c>
      <c r="F39" s="288" t="s">
        <v>13027</v>
      </c>
      <c r="G39" s="289">
        <v>400</v>
      </c>
      <c r="H39" s="288">
        <v>468449</v>
      </c>
      <c r="I39" s="287" t="s">
        <v>265</v>
      </c>
      <c r="J39" s="501">
        <f>_xlfn.XLOOKUP(F39,'MB52'!R:R,'MB52'!S:S)</f>
        <v>400</v>
      </c>
      <c r="K39" s="501" t="s">
        <v>304</v>
      </c>
      <c r="L39" s="351" t="str">
        <f t="shared" si="15"/>
        <v>15/06/2026</v>
      </c>
      <c r="M39" s="404" t="s">
        <v>62</v>
      </c>
      <c r="O39" s="471" t="s">
        <v>99</v>
      </c>
      <c r="P39" s="472" t="s">
        <v>188</v>
      </c>
      <c r="Q39" s="409">
        <v>1965834</v>
      </c>
      <c r="R39" s="507">
        <f>SUMIF('MB51'!G:G,Envase!Q39,'MB51'!D:D)</f>
        <v>0</v>
      </c>
      <c r="S39" s="508" t="str">
        <f>IFERROR(VLOOKUP(Q39,COHVPI!B:U,20,0),"-")</f>
        <v>L02</v>
      </c>
      <c r="T39" s="507" t="str">
        <f>VLOOKUP(O39,'BD1'!G:K,5,0)</f>
        <v>CL</v>
      </c>
      <c r="U39" s="507" t="str">
        <f>IF(VLOOKUP(Q39,COHVPI!B:H,7,0)=W39,"OK","NOK")</f>
        <v>OK</v>
      </c>
      <c r="V39" s="403"/>
      <c r="W39" s="357">
        <f t="shared" ref="W39" si="20">G39/200*23750</f>
        <v>47500</v>
      </c>
      <c r="X39" s="290" t="s">
        <v>3714</v>
      </c>
      <c r="Z39" s="157" t="s">
        <v>4176</v>
      </c>
      <c r="AA39" s="158" t="s">
        <v>2842</v>
      </c>
      <c r="AB39" s="38" t="s">
        <v>4176</v>
      </c>
      <c r="AC39" s="39">
        <v>0.48394675925925928</v>
      </c>
      <c r="AD39" s="189" t="str">
        <f>IF(H39="CÓDIGO ","-",IF(H39="","-",VLOOKUP(H39&amp;K39,'BD1'!F:Z,7,0)))</f>
        <v>459511</v>
      </c>
      <c r="AE39" s="189" t="str">
        <f>IF(H39="CÓDIGO ","-",IF(H39="","-",VLOOKUP(H39&amp;K39,'BD1'!F:Z,8,0)))</f>
        <v>ROT RISQUE MELISSA BI 8ML</v>
      </c>
      <c r="AF39" s="189" t="str">
        <f>IF(H39="CÓDIGO ","-",IF(H39="","-",VLOOKUP(H39&amp;K39,'BD1'!F:Z,9,0)))</f>
        <v>-</v>
      </c>
      <c r="AG39" s="189" t="str">
        <f>IF(H39="CÓDIGO ","-",IF(H39="","-",VLOOKUP(H39&amp;K39,'BD1'!F:Z,10,0)))</f>
        <v>-</v>
      </c>
      <c r="AH39" s="189" t="str">
        <f>IF(H39="CÓDIGO ","-",IF(H39="","-",VLOOKUP(H39&amp;K39,'BD1'!F:Z,11,0)))</f>
        <v>-</v>
      </c>
      <c r="AI39" s="189" t="str">
        <f>IF(H39="CÓDIGO ","-",IF(H39="","-",VLOOKUP(H39&amp;K39,'BD1'!F:Z,12,0)))</f>
        <v>-</v>
      </c>
      <c r="AJ39" s="189">
        <f t="shared" si="13"/>
        <v>47500</v>
      </c>
      <c r="AK39" s="190">
        <f t="shared" si="14"/>
        <v>0</v>
      </c>
    </row>
    <row r="40" spans="2:37" x14ac:dyDescent="0.25">
      <c r="B40" s="381">
        <f>VLOOKUP(H40,'Paleta-Sequencia'!A:C,3,0)</f>
        <v>10</v>
      </c>
      <c r="E40" s="410">
        <v>1964960</v>
      </c>
      <c r="F40" s="288" t="s">
        <v>4164</v>
      </c>
      <c r="G40" s="289">
        <v>400</v>
      </c>
      <c r="H40" s="288">
        <v>466097</v>
      </c>
      <c r="I40" s="287" t="s">
        <v>1246</v>
      </c>
      <c r="J40" s="501">
        <f>_xlfn.XLOOKUP(F40,'MB52'!R:R,'MB52'!S:S)</f>
        <v>403</v>
      </c>
      <c r="K40" s="501" t="s">
        <v>304</v>
      </c>
      <c r="L40" s="351" t="str">
        <f t="shared" si="15"/>
        <v>15/06/2026</v>
      </c>
      <c r="M40" s="404" t="s">
        <v>62</v>
      </c>
      <c r="O40" s="415" t="s">
        <v>809</v>
      </c>
      <c r="P40" s="416" t="s">
        <v>810</v>
      </c>
      <c r="Q40" s="390">
        <v>1964966</v>
      </c>
      <c r="R40" s="507">
        <f>SUMIF('MB51'!G:G,Envase!Q40,'MB51'!D:D)</f>
        <v>0</v>
      </c>
      <c r="S40" s="508" t="str">
        <f>IFERROR(VLOOKUP(Q40,COHVPI!B:U,20,0),"-")</f>
        <v>L02</v>
      </c>
      <c r="T40" s="507" t="str">
        <f>VLOOKUP(O40,'BD1'!G:K,5,0)</f>
        <v>CL</v>
      </c>
      <c r="U40" s="507" t="str">
        <f>IF(VLOOKUP(Q40,COHVPI!B:H,7,0)=W40,"OK","NOK")</f>
        <v>OK</v>
      </c>
      <c r="V40" s="403"/>
      <c r="W40" s="357">
        <f>G40/200*23750</f>
        <v>47500</v>
      </c>
      <c r="X40" s="290" t="s">
        <v>3714</v>
      </c>
      <c r="Z40" s="157" t="s">
        <v>4176</v>
      </c>
      <c r="AA40" s="158" t="s">
        <v>4357</v>
      </c>
      <c r="AB40" s="38" t="s">
        <v>4176</v>
      </c>
      <c r="AC40" s="39">
        <v>0.73116898148148146</v>
      </c>
      <c r="AD40" s="189" t="str">
        <f>IF(H40="CÓDIGO ","-",IF(H40="","-",VLOOKUP(H40&amp;K40,'BD1'!F:Z,7,0)))</f>
        <v>459471</v>
      </c>
      <c r="AE40" s="189" t="str">
        <f>IF(H40="CÓDIGO ","-",IF(H40="","-",VLOOKUP(H40&amp;K40,'BD1'!F:Z,8,0)))</f>
        <v>ROT RISQUE DUNA BI 8ML</v>
      </c>
      <c r="AF40" s="189" t="str">
        <f>IF(H40="CÓDIGO ","-",IF(H40="","-",VLOOKUP(H40&amp;K40,'BD1'!F:Z,9,0)))</f>
        <v>-</v>
      </c>
      <c r="AG40" s="189" t="str">
        <f>IF(H40="CÓDIGO ","-",IF(H40="","-",VLOOKUP(H40&amp;K40,'BD1'!F:Z,10,0)))</f>
        <v>-</v>
      </c>
      <c r="AH40" s="189" t="str">
        <f>IF(H40="CÓDIGO ","-",IF(H40="","-",VLOOKUP(H40&amp;K40,'BD1'!F:Z,11,0)))</f>
        <v>-</v>
      </c>
      <c r="AI40" s="189" t="str">
        <f>IF(H40="CÓDIGO ","-",IF(H40="","-",VLOOKUP(H40&amp;K40,'BD1'!F:Z,12,0)))</f>
        <v>-</v>
      </c>
      <c r="AJ40" s="189">
        <f t="shared" si="13"/>
        <v>47500</v>
      </c>
      <c r="AK40" s="190">
        <f t="shared" si="14"/>
        <v>0</v>
      </c>
    </row>
    <row r="41" spans="2:37" x14ac:dyDescent="0.25">
      <c r="B41" s="381">
        <f>VLOOKUP(H41,'Paleta-Sequencia'!A:C,3,0)</f>
        <v>10</v>
      </c>
      <c r="E41" s="410">
        <v>1965349</v>
      </c>
      <c r="F41" s="288" t="s">
        <v>4644</v>
      </c>
      <c r="G41" s="289">
        <v>400</v>
      </c>
      <c r="H41" s="288">
        <v>466097</v>
      </c>
      <c r="I41" s="287" t="s">
        <v>1246</v>
      </c>
      <c r="J41" s="501">
        <f>_xlfn.XLOOKUP(F41,'MB52'!R:R,'MB52'!S:S)</f>
        <v>403</v>
      </c>
      <c r="K41" s="501" t="s">
        <v>304</v>
      </c>
      <c r="L41" s="351" t="str">
        <f t="shared" si="15"/>
        <v>15/06/2026</v>
      </c>
      <c r="M41" s="404" t="s">
        <v>62</v>
      </c>
      <c r="O41" s="471" t="s">
        <v>809</v>
      </c>
      <c r="P41" s="472" t="s">
        <v>810</v>
      </c>
      <c r="Q41" s="409">
        <v>1965359</v>
      </c>
      <c r="R41" s="507">
        <f>SUMIF('MB51'!G:G,Envase!Q41,'MB51'!D:D)</f>
        <v>0</v>
      </c>
      <c r="S41" s="508" t="str">
        <f>IFERROR(VLOOKUP(Q41,COHVPI!B:U,20,0),"-")</f>
        <v>L02</v>
      </c>
      <c r="T41" s="507" t="str">
        <f>VLOOKUP(O41,'BD1'!G:K,5,0)</f>
        <v>CL</v>
      </c>
      <c r="U41" s="507" t="str">
        <f>IF(VLOOKUP(Q41,COHVPI!B:H,7,0)=W41,"OK","NOK")</f>
        <v>OK</v>
      </c>
      <c r="V41" s="403"/>
      <c r="W41" s="357">
        <f t="shared" ref="W41" si="21">G41/200*23750</f>
        <v>47500</v>
      </c>
      <c r="X41" s="290" t="s">
        <v>3714</v>
      </c>
      <c r="Z41" s="157" t="s">
        <v>4176</v>
      </c>
      <c r="AA41" s="158" t="s">
        <v>11726</v>
      </c>
      <c r="AB41" s="38" t="s">
        <v>4176</v>
      </c>
      <c r="AC41" s="39">
        <v>0.97839120370370369</v>
      </c>
      <c r="AD41" s="189" t="str">
        <f>IF(H41="CÓDIGO ","-",IF(H41="","-",VLOOKUP(H41&amp;K41,'BD1'!F:Z,7,0)))</f>
        <v>459471</v>
      </c>
      <c r="AE41" s="189" t="str">
        <f>IF(H41="CÓDIGO ","-",IF(H41="","-",VLOOKUP(H41&amp;K41,'BD1'!F:Z,8,0)))</f>
        <v>ROT RISQUE DUNA BI 8ML</v>
      </c>
      <c r="AF41" s="189" t="str">
        <f>IF(H41="CÓDIGO ","-",IF(H41="","-",VLOOKUP(H41&amp;K41,'BD1'!F:Z,9,0)))</f>
        <v>-</v>
      </c>
      <c r="AG41" s="189" t="str">
        <f>IF(H41="CÓDIGO ","-",IF(H41="","-",VLOOKUP(H41&amp;K41,'BD1'!F:Z,10,0)))</f>
        <v>-</v>
      </c>
      <c r="AH41" s="189" t="str">
        <f>IF(H41="CÓDIGO ","-",IF(H41="","-",VLOOKUP(H41&amp;K41,'BD1'!F:Z,11,0)))</f>
        <v>-</v>
      </c>
      <c r="AI41" s="189" t="str">
        <f>IF(H41="CÓDIGO ","-",IF(H41="","-",VLOOKUP(H41&amp;K41,'BD1'!F:Z,12,0)))</f>
        <v>-</v>
      </c>
      <c r="AJ41" s="189">
        <f t="shared" si="13"/>
        <v>47500</v>
      </c>
      <c r="AK41" s="190">
        <f t="shared" si="14"/>
        <v>0</v>
      </c>
    </row>
    <row r="42" spans="2:37" x14ac:dyDescent="0.25">
      <c r="B42" s="381">
        <f>VLOOKUP(H42,'Paleta-Sequencia'!A:C,3,0)</f>
        <v>9</v>
      </c>
      <c r="E42" s="410">
        <v>1964963</v>
      </c>
      <c r="F42" s="288" t="s">
        <v>4167</v>
      </c>
      <c r="G42" s="289">
        <v>800</v>
      </c>
      <c r="H42" s="288">
        <v>466088</v>
      </c>
      <c r="I42" s="287" t="s">
        <v>1245</v>
      </c>
      <c r="J42" s="501">
        <f>_xlfn.XLOOKUP(F42,'MB52'!R:R,'MB52'!S:S)</f>
        <v>808</v>
      </c>
      <c r="K42" s="501" t="s">
        <v>304</v>
      </c>
      <c r="L42" s="351" t="str">
        <f t="shared" si="15"/>
        <v>16/06/2026</v>
      </c>
      <c r="M42" s="404" t="s">
        <v>62</v>
      </c>
      <c r="O42" s="471" t="s">
        <v>97</v>
      </c>
      <c r="P42" s="472" t="s">
        <v>269</v>
      </c>
      <c r="Q42" s="409">
        <v>1964969</v>
      </c>
      <c r="R42" s="507">
        <f>SUMIF('MB51'!G:G,Envase!Q42,'MB51'!D:D)</f>
        <v>0</v>
      </c>
      <c r="S42" s="508" t="str">
        <f>IFERROR(VLOOKUP(Q42,COHVPI!B:U,20,0),"-")</f>
        <v>L02</v>
      </c>
      <c r="T42" s="507" t="str">
        <f>VLOOKUP(O42,'BD1'!G:K,5,0)</f>
        <v>CL</v>
      </c>
      <c r="U42" s="507" t="str">
        <f>IF(VLOOKUP(Q42,COHVPI!B:H,7,0)=W42,"OK","NOK")</f>
        <v>OK</v>
      </c>
      <c r="V42" s="403"/>
      <c r="W42" s="357">
        <f t="shared" ref="W42" si="22">G42/200*23750</f>
        <v>95000</v>
      </c>
      <c r="X42" s="290" t="s">
        <v>3714</v>
      </c>
      <c r="Z42" s="157" t="s">
        <v>4210</v>
      </c>
      <c r="AA42" s="158" t="s">
        <v>13166</v>
      </c>
      <c r="AB42" s="38" t="s">
        <v>4210</v>
      </c>
      <c r="AC42" s="39">
        <v>0.43177083333333333</v>
      </c>
      <c r="AD42" s="189" t="str">
        <f>IF(H42="CÓDIGO ","-",IF(H42="","-",VLOOKUP(H42&amp;K42,'BD1'!F:Z,7,0)))</f>
        <v>466312</v>
      </c>
      <c r="AE42" s="189" t="str">
        <f>IF(H42="CÓDIGO ","-",IF(H42="","-",VLOOKUP(H42&amp;K42,'BD1'!F:Z,8,0)))</f>
        <v>RT RISQUE ESM CONDESSA 8ML BCP</v>
      </c>
      <c r="AF42" s="189" t="str">
        <f>IF(H42="CÓDIGO ","-",IF(H42="","-",VLOOKUP(H42&amp;K42,'BD1'!F:Z,9,0)))</f>
        <v>-</v>
      </c>
      <c r="AG42" s="189" t="str">
        <f>IF(H42="CÓDIGO ","-",IF(H42="","-",VLOOKUP(H42&amp;K42,'BD1'!F:Z,10,0)))</f>
        <v>-</v>
      </c>
      <c r="AH42" s="189" t="str">
        <f>IF(H42="CÓDIGO ","-",IF(H42="","-",VLOOKUP(H42&amp;K42,'BD1'!F:Z,11,0)))</f>
        <v>-</v>
      </c>
      <c r="AI42" s="189" t="str">
        <f>IF(H42="CÓDIGO ","-",IF(H42="","-",VLOOKUP(H42&amp;K42,'BD1'!F:Z,12,0)))</f>
        <v>-</v>
      </c>
      <c r="AJ42" s="189">
        <f t="shared" si="13"/>
        <v>95000</v>
      </c>
      <c r="AK42" s="190">
        <f t="shared" si="14"/>
        <v>0</v>
      </c>
    </row>
    <row r="43" spans="2:37" x14ac:dyDescent="0.25">
      <c r="B43" s="381">
        <f>VLOOKUP(H43,'Paleta-Sequencia'!A:C,3,0)</f>
        <v>2</v>
      </c>
      <c r="E43" s="410">
        <v>1965354</v>
      </c>
      <c r="F43" s="288" t="s">
        <v>4648</v>
      </c>
      <c r="G43" s="289">
        <v>1000</v>
      </c>
      <c r="H43" s="288">
        <v>464937</v>
      </c>
      <c r="I43" s="287" t="s">
        <v>187</v>
      </c>
      <c r="J43" s="501">
        <f>_xlfn.XLOOKUP(F43,'MB52'!R:R,'MB52'!S:S)</f>
        <v>990</v>
      </c>
      <c r="K43" s="501" t="s">
        <v>304</v>
      </c>
      <c r="L43" s="351" t="str">
        <f t="shared" si="15"/>
        <v>16/06/2026</v>
      </c>
      <c r="M43" s="404" t="s">
        <v>62</v>
      </c>
      <c r="O43" s="471" t="s">
        <v>779</v>
      </c>
      <c r="P43" s="472" t="s">
        <v>780</v>
      </c>
      <c r="Q43" s="409">
        <v>1965366</v>
      </c>
      <c r="R43" s="507">
        <f>SUMIF('MB51'!G:G,Envase!Q43,'MB51'!D:D)</f>
        <v>0</v>
      </c>
      <c r="S43" s="508" t="str">
        <f>IFERROR(VLOOKUP(Q43,COHVPI!B:U,20,0),"-")</f>
        <v>L02</v>
      </c>
      <c r="T43" s="507" t="str">
        <f>VLOOKUP(O43,'BD1'!G:K,5,0)</f>
        <v>CL</v>
      </c>
      <c r="U43" s="507" t="str">
        <f>IF(VLOOKUP(Q43,COHVPI!B:H,7,0)=W43,"OK","NOK")</f>
        <v>OK</v>
      </c>
      <c r="V43" s="403"/>
      <c r="W43" s="357">
        <f t="shared" ref="W43" si="23">G43/200*23750</f>
        <v>118750</v>
      </c>
      <c r="X43" s="290" t="s">
        <v>3714</v>
      </c>
      <c r="Z43" s="157" t="s">
        <v>4210</v>
      </c>
      <c r="AA43" s="158" t="s">
        <v>13167</v>
      </c>
      <c r="AB43" s="38" t="s">
        <v>4210</v>
      </c>
      <c r="AC43" s="39">
        <v>0.98832175925925925</v>
      </c>
      <c r="AD43" s="189" t="str">
        <f>IF(H43="CÓDIGO ","-",IF(H43="","-",VLOOKUP(H43&amp;K43,'BD1'!F:Z,7,0)))</f>
        <v>459462</v>
      </c>
      <c r="AE43" s="189" t="str">
        <f>IF(H43="CÓDIGO ","-",IF(H43="","-",VLOOKUP(H43&amp;K43,'BD1'!F:Z,8,0)))</f>
        <v>ROT RISQUE RENDA BR RENDINHA BI 8ML</v>
      </c>
      <c r="AF43" s="189" t="str">
        <f>IF(H43="CÓDIGO ","-",IF(H43="","-",VLOOKUP(H43&amp;K43,'BD1'!F:Z,9,0)))</f>
        <v>-</v>
      </c>
      <c r="AG43" s="189" t="str">
        <f>IF(H43="CÓDIGO ","-",IF(H43="","-",VLOOKUP(H43&amp;K43,'BD1'!F:Z,10,0)))</f>
        <v>-</v>
      </c>
      <c r="AH43" s="189" t="str">
        <f>IF(H43="CÓDIGO ","-",IF(H43="","-",VLOOKUP(H43&amp;K43,'BD1'!F:Z,11,0)))</f>
        <v>-</v>
      </c>
      <c r="AI43" s="189" t="str">
        <f>IF(H43="CÓDIGO ","-",IF(H43="","-",VLOOKUP(H43&amp;K43,'BD1'!F:Z,12,0)))</f>
        <v>-</v>
      </c>
      <c r="AJ43" s="189">
        <f t="shared" si="13"/>
        <v>118750</v>
      </c>
      <c r="AK43" s="190">
        <f t="shared" si="14"/>
        <v>0</v>
      </c>
    </row>
    <row r="44" spans="2:37" x14ac:dyDescent="0.25">
      <c r="B44" s="381" t="str">
        <f>VLOOKUP(H44,'Paleta-Sequencia'!A:C,3,0)</f>
        <v>GLITTER 3</v>
      </c>
      <c r="E44" s="410">
        <v>1963735</v>
      </c>
      <c r="F44" s="288" t="s">
        <v>4037</v>
      </c>
      <c r="G44" s="289">
        <v>400</v>
      </c>
      <c r="H44" s="288">
        <v>464175</v>
      </c>
      <c r="I44" s="287" t="s">
        <v>424</v>
      </c>
      <c r="J44" s="501" t="e">
        <f>_xlfn.XLOOKUP(F44,'MB52'!R:R,'MB52'!S:S)</f>
        <v>#N/A</v>
      </c>
      <c r="K44" s="501" t="s">
        <v>304</v>
      </c>
      <c r="L44" s="351" t="str">
        <f>Z44</f>
        <v>16/06/2026</v>
      </c>
      <c r="M44" s="404" t="s">
        <v>398</v>
      </c>
      <c r="O44" s="471" t="s">
        <v>386</v>
      </c>
      <c r="P44" s="472" t="s">
        <v>387</v>
      </c>
      <c r="Q44" s="409">
        <v>1963738</v>
      </c>
      <c r="R44" s="507">
        <f>SUMIF('MB51'!G:G,Envase!Q44,'MB51'!D:D)</f>
        <v>0</v>
      </c>
      <c r="S44" s="508" t="str">
        <f>IFERROR(VLOOKUP(Q44,COHVPI!B:U,20,0),"-")</f>
        <v>L02</v>
      </c>
      <c r="T44" s="507" t="str">
        <f>VLOOKUP(O44,'BD1'!G:K,5,0)</f>
        <v>CL</v>
      </c>
      <c r="U44" s="507" t="str">
        <f>IF(VLOOKUP(Q44,COHVPI!B:H,7,0)=W44,"OK","NOK")</f>
        <v>OK</v>
      </c>
      <c r="V44" s="403"/>
      <c r="W44" s="357">
        <f>G44/200*23750</f>
        <v>47500</v>
      </c>
      <c r="X44" s="290" t="s">
        <v>106</v>
      </c>
      <c r="Z44" s="467" t="s">
        <v>4210</v>
      </c>
      <c r="AA44" s="468">
        <v>2.9988425925925925E-2</v>
      </c>
      <c r="AB44" s="38" t="s">
        <v>4210</v>
      </c>
      <c r="AC44" s="39">
        <v>0.23603009259259258</v>
      </c>
      <c r="AD44" s="189" t="str">
        <f>IF(H44="CÓDIGO ","-",IF(H44="","-",VLOOKUP(H44&amp;K44,'BD1'!F:Z,7,0)))</f>
        <v>464091</v>
      </c>
      <c r="AE44" s="189" t="str">
        <f>IF(H44="CÓDIGO ","-",IF(H44="","-",VLOOKUP(H44&amp;K44,'BD1'!F:Z,8,0)))</f>
        <v>ROT RISQUE CAPRICHA NO GLOW 8ML</v>
      </c>
      <c r="AF44" s="189" t="str">
        <f>IF(H44="CÓDIGO ","-",IF(H44="","-",VLOOKUP(H44&amp;K44,'BD1'!F:Z,9,0)))</f>
        <v>-</v>
      </c>
      <c r="AG44" s="189" t="str">
        <f>IF(H44="CÓDIGO ","-",IF(H44="","-",VLOOKUP(H44&amp;K44,'BD1'!F:Z,10,0)))</f>
        <v>-</v>
      </c>
      <c r="AH44" s="189" t="str">
        <f>IF(H44="CÓDIGO ","-",IF(H44="","-",VLOOKUP(H44&amp;K44,'BD1'!F:Z,11,0)))</f>
        <v>-</v>
      </c>
      <c r="AI44" s="189" t="str">
        <f>IF(H44="CÓDIGO ","-",IF(H44="","-",VLOOKUP(H44&amp;K44,'BD1'!F:Z,12,0)))</f>
        <v>-</v>
      </c>
      <c r="AJ44" s="189">
        <f>IF(H44="CÓDIGO ","-",IF(H44="","-",IF(K44="DGEL",G44/100*10526,IF(K44="CL",G44/200*23750,IF(K44="BL",G44/200*23750,"Ver")))))</f>
        <v>47500</v>
      </c>
      <c r="AK44" s="190">
        <f>IF(H44="CÓDIGO ","-",IF(H44="","-",IF(K44="BL",AJ44*0.00061,0)))</f>
        <v>0</v>
      </c>
    </row>
    <row r="45" spans="2:37" x14ac:dyDescent="0.25">
      <c r="B45" s="381" t="str">
        <f>VLOOKUP(H45,'Paleta-Sequencia'!A:C,3,0)</f>
        <v>GLITTER 4</v>
      </c>
      <c r="E45" s="410">
        <v>1963736</v>
      </c>
      <c r="F45" s="288" t="s">
        <v>4038</v>
      </c>
      <c r="G45" s="289">
        <v>400</v>
      </c>
      <c r="H45" s="288">
        <v>464178</v>
      </c>
      <c r="I45" s="287" t="s">
        <v>427</v>
      </c>
      <c r="J45" s="501" t="e">
        <f>_xlfn.XLOOKUP(F45,'MB52'!R:R,'MB52'!S:S)</f>
        <v>#N/A</v>
      </c>
      <c r="K45" s="501" t="s">
        <v>304</v>
      </c>
      <c r="L45" s="351" t="str">
        <f>Z45</f>
        <v>16/06/2026</v>
      </c>
      <c r="M45" s="404" t="s">
        <v>398</v>
      </c>
      <c r="O45" s="471" t="s">
        <v>392</v>
      </c>
      <c r="P45" s="472" t="s">
        <v>393</v>
      </c>
      <c r="Q45" s="409">
        <v>1963739</v>
      </c>
      <c r="R45" s="507">
        <f>SUMIF('MB51'!G:G,Envase!Q45,'MB51'!D:D)</f>
        <v>0</v>
      </c>
      <c r="S45" s="508" t="str">
        <f>IFERROR(VLOOKUP(Q45,COHVPI!B:U,20,0),"-")</f>
        <v>L02</v>
      </c>
      <c r="T45" s="507" t="str">
        <f>VLOOKUP(O45,'BD1'!G:K,5,0)</f>
        <v>CL</v>
      </c>
      <c r="U45" s="507" t="str">
        <f>IF(VLOOKUP(Q45,COHVPI!B:H,7,0)=W45,"OK","NOK")</f>
        <v>OK</v>
      </c>
      <c r="V45" s="403"/>
      <c r="W45" s="357">
        <f>G45/200*23750</f>
        <v>47500</v>
      </c>
      <c r="X45" s="290" t="s">
        <v>106</v>
      </c>
      <c r="Z45" s="157" t="s">
        <v>4210</v>
      </c>
      <c r="AA45" s="158" t="s">
        <v>11727</v>
      </c>
      <c r="AB45" s="38" t="s">
        <v>4210</v>
      </c>
      <c r="AC45" s="39">
        <v>0.48325231481481479</v>
      </c>
      <c r="AD45" s="189" t="str">
        <f>IF(H45="CÓDIGO ","-",IF(H45="","-",VLOOKUP(H45&amp;K45,'BD1'!F:Z,7,0)))</f>
        <v>464094</v>
      </c>
      <c r="AE45" s="189" t="str">
        <f>IF(H45="CÓDIGO ","-",IF(H45="","-",VLOOKUP(H45&amp;K45,'BD1'!F:Z,8,0)))</f>
        <v>ROT RISQUE CHEGA E ARRASA 8ML</v>
      </c>
      <c r="AF45" s="189" t="str">
        <f>IF(H45="CÓDIGO ","-",IF(H45="","-",VLOOKUP(H45&amp;K45,'BD1'!F:Z,9,0)))</f>
        <v>-</v>
      </c>
      <c r="AG45" s="189" t="str">
        <f>IF(H45="CÓDIGO ","-",IF(H45="","-",VLOOKUP(H45&amp;K45,'BD1'!F:Z,10,0)))</f>
        <v>-</v>
      </c>
      <c r="AH45" s="189" t="str">
        <f>IF(H45="CÓDIGO ","-",IF(H45="","-",VLOOKUP(H45&amp;K45,'BD1'!F:Z,11,0)))</f>
        <v>-</v>
      </c>
      <c r="AI45" s="189" t="str">
        <f>IF(H45="CÓDIGO ","-",IF(H45="","-",VLOOKUP(H45&amp;K45,'BD1'!F:Z,12,0)))</f>
        <v>-</v>
      </c>
      <c r="AJ45" s="189">
        <f>IF(H45="CÓDIGO ","-",IF(H45="","-",IF(K45="DGEL",G45/100*10526,IF(K45="CL",G45/200*23750,IF(K45="BL",G45/200*23750,"Ver")))))</f>
        <v>47500</v>
      </c>
      <c r="AK45" s="190">
        <f>IF(H45="CÓDIGO ","-",IF(H45="","-",IF(K45="BL",AJ45*0.00061,0)))</f>
        <v>0</v>
      </c>
    </row>
    <row r="46" spans="2:37" x14ac:dyDescent="0.25">
      <c r="B46" s="381">
        <f>VLOOKUP(H46,'Paleta-Sequencia'!A:C,3,0)</f>
        <v>6</v>
      </c>
      <c r="E46" s="410">
        <v>1965708</v>
      </c>
      <c r="F46" s="288" t="s">
        <v>10549</v>
      </c>
      <c r="G46" s="289">
        <v>1000</v>
      </c>
      <c r="H46" s="288">
        <v>464939</v>
      </c>
      <c r="I46" s="287" t="s">
        <v>186</v>
      </c>
      <c r="J46" s="501" t="e">
        <f>_xlfn.XLOOKUP(F46,'MB52'!R:R,'MB52'!S:S)</f>
        <v>#N/A</v>
      </c>
      <c r="K46" s="501" t="s">
        <v>304</v>
      </c>
      <c r="L46" s="351" t="str">
        <f t="shared" si="15"/>
        <v>16/06/2026</v>
      </c>
      <c r="M46" s="404" t="s">
        <v>398</v>
      </c>
      <c r="O46" s="415" t="s">
        <v>89</v>
      </c>
      <c r="P46" s="416" t="s">
        <v>180</v>
      </c>
      <c r="Q46" s="390">
        <v>1965721</v>
      </c>
      <c r="R46" s="507">
        <f>SUMIF('MB51'!G:G,Envase!Q46,'MB51'!D:D)</f>
        <v>0</v>
      </c>
      <c r="S46" s="508" t="str">
        <f>IFERROR(VLOOKUP(Q46,COHVPI!B:U,20,0),"-")</f>
        <v>L02</v>
      </c>
      <c r="T46" s="507" t="str">
        <f>VLOOKUP(O46,'BD1'!G:K,5,0)</f>
        <v>CL</v>
      </c>
      <c r="U46" s="507" t="str">
        <f>IF(VLOOKUP(Q46,COHVPI!B:H,7,0)=W46,"OK","NOK")</f>
        <v>OK</v>
      </c>
      <c r="V46" s="403"/>
      <c r="W46" s="357">
        <f t="shared" ref="W46:W47" si="24">G46/200*23750</f>
        <v>118750</v>
      </c>
      <c r="X46" s="290" t="s">
        <v>3714</v>
      </c>
      <c r="Z46" s="157" t="s">
        <v>4210</v>
      </c>
      <c r="AA46" s="158" t="s">
        <v>13168</v>
      </c>
      <c r="AB46" s="38" t="s">
        <v>4211</v>
      </c>
      <c r="AC46" s="39">
        <v>3.9710648148148148E-2</v>
      </c>
      <c r="AD46" s="189" t="str">
        <f>IF(H46="CÓDIGO ","-",IF(H46="","-",VLOOKUP(H46&amp;K46,'BD1'!F:Z,7,0)))</f>
        <v>459454</v>
      </c>
      <c r="AE46" s="189" t="str">
        <f>IF(H46="CÓDIGO ","-",IF(H46="","-",VLOOKUP(H46&amp;K46,'BD1'!F:Z,8,0)))</f>
        <v>ROT RISQUE BIANCO PURISSI BI 8ML</v>
      </c>
      <c r="AF46" s="189" t="str">
        <f>IF(H46="CÓDIGO ","-",IF(H46="","-",VLOOKUP(H46&amp;K46,'BD1'!F:Z,9,0)))</f>
        <v>-</v>
      </c>
      <c r="AG46" s="189" t="str">
        <f>IF(H46="CÓDIGO ","-",IF(H46="","-",VLOOKUP(H46&amp;K46,'BD1'!F:Z,10,0)))</f>
        <v>-</v>
      </c>
      <c r="AH46" s="189" t="str">
        <f>IF(H46="CÓDIGO ","-",IF(H46="","-",VLOOKUP(H46&amp;K46,'BD1'!F:Z,11,0)))</f>
        <v>-</v>
      </c>
      <c r="AI46" s="189" t="str">
        <f>IF(H46="CÓDIGO ","-",IF(H46="","-",VLOOKUP(H46&amp;K46,'BD1'!F:Z,12,0)))</f>
        <v>-</v>
      </c>
      <c r="AJ46" s="189">
        <f t="shared" si="13"/>
        <v>118750</v>
      </c>
      <c r="AK46" s="190">
        <f t="shared" si="14"/>
        <v>0</v>
      </c>
    </row>
    <row r="47" spans="2:37" x14ac:dyDescent="0.25">
      <c r="B47" s="381">
        <f>VLOOKUP(H47,'Paleta-Sequencia'!A:C,3,0)</f>
        <v>6</v>
      </c>
      <c r="E47" s="410">
        <v>1965709</v>
      </c>
      <c r="F47" s="288" t="s">
        <v>10550</v>
      </c>
      <c r="G47" s="289">
        <v>600</v>
      </c>
      <c r="H47" s="288">
        <v>464939</v>
      </c>
      <c r="I47" s="287" t="s">
        <v>186</v>
      </c>
      <c r="J47" s="501">
        <f>_xlfn.XLOOKUP(F47,'MB52'!R:R,'MB52'!S:S)</f>
        <v>591</v>
      </c>
      <c r="K47" s="501" t="s">
        <v>304</v>
      </c>
      <c r="L47" s="351" t="str">
        <f t="shared" si="15"/>
        <v>17/06/2026</v>
      </c>
      <c r="M47" s="404" t="s">
        <v>62</v>
      </c>
      <c r="O47" s="415" t="s">
        <v>89</v>
      </c>
      <c r="P47" s="416" t="s">
        <v>180</v>
      </c>
      <c r="Q47" s="390">
        <v>1965722</v>
      </c>
      <c r="R47" s="507">
        <f>SUMIF('MB51'!G:G,Envase!Q47,'MB51'!D:D)</f>
        <v>0</v>
      </c>
      <c r="S47" s="508" t="str">
        <f>IFERROR(VLOOKUP(Q47,COHVPI!B:U,20,0),"-")</f>
        <v>L02</v>
      </c>
      <c r="T47" s="507" t="str">
        <f>VLOOKUP(O47,'BD1'!G:K,5,0)</f>
        <v>CL</v>
      </c>
      <c r="U47" s="507" t="str">
        <f>IF(VLOOKUP(Q47,COHVPI!B:H,7,0)=W47,"OK","NOK")</f>
        <v>OK</v>
      </c>
      <c r="V47" s="403"/>
      <c r="W47" s="357">
        <f t="shared" si="24"/>
        <v>71250</v>
      </c>
      <c r="X47" s="290" t="s">
        <v>3714</v>
      </c>
      <c r="Z47" s="157" t="s">
        <v>4211</v>
      </c>
      <c r="AA47" s="158" t="s">
        <v>13169</v>
      </c>
      <c r="AB47" s="38" t="s">
        <v>4211</v>
      </c>
      <c r="AC47" s="39">
        <v>0.39049768518518518</v>
      </c>
      <c r="AD47" s="189" t="str">
        <f>IF(H47="CÓDIGO ","-",IF(H47="","-",VLOOKUP(H47&amp;K47,'BD1'!F:Z,7,0)))</f>
        <v>459454</v>
      </c>
      <c r="AE47" s="189" t="str">
        <f>IF(H47="CÓDIGO ","-",IF(H47="","-",VLOOKUP(H47&amp;K47,'BD1'!F:Z,8,0)))</f>
        <v>ROT RISQUE BIANCO PURISSI BI 8ML</v>
      </c>
      <c r="AF47" s="189" t="str">
        <f>IF(H47="CÓDIGO ","-",IF(H47="","-",VLOOKUP(H47&amp;K47,'BD1'!F:Z,9,0)))</f>
        <v>-</v>
      </c>
      <c r="AG47" s="189" t="str">
        <f>IF(H47="CÓDIGO ","-",IF(H47="","-",VLOOKUP(H47&amp;K47,'BD1'!F:Z,10,0)))</f>
        <v>-</v>
      </c>
      <c r="AH47" s="189" t="str">
        <f>IF(H47="CÓDIGO ","-",IF(H47="","-",VLOOKUP(H47&amp;K47,'BD1'!F:Z,11,0)))</f>
        <v>-</v>
      </c>
      <c r="AI47" s="189" t="str">
        <f>IF(H47="CÓDIGO ","-",IF(H47="","-",VLOOKUP(H47&amp;K47,'BD1'!F:Z,12,0)))</f>
        <v>-</v>
      </c>
      <c r="AJ47" s="189">
        <f t="shared" si="13"/>
        <v>71250</v>
      </c>
      <c r="AK47" s="190">
        <f t="shared" si="14"/>
        <v>0</v>
      </c>
    </row>
    <row r="48" spans="2:37" x14ac:dyDescent="0.25">
      <c r="B48" s="381">
        <f>VLOOKUP(H48,'Paleta-Sequencia'!A:C,3,0)</f>
        <v>5</v>
      </c>
      <c r="E48" s="410">
        <v>1965850</v>
      </c>
      <c r="F48" s="288" t="s">
        <v>13182</v>
      </c>
      <c r="G48" s="289">
        <v>600</v>
      </c>
      <c r="H48" s="288">
        <v>460381</v>
      </c>
      <c r="I48" s="287" t="s">
        <v>117</v>
      </c>
      <c r="J48" s="501" t="e">
        <f>_xlfn.XLOOKUP(F48,'MB52'!R:R,'MB52'!S:S)</f>
        <v>#N/A</v>
      </c>
      <c r="K48" s="501" t="s">
        <v>304</v>
      </c>
      <c r="L48" s="351" t="str">
        <f>Z48</f>
        <v>17/06/2026</v>
      </c>
      <c r="M48" s="404" t="s">
        <v>398</v>
      </c>
      <c r="O48" s="415" t="s">
        <v>775</v>
      </c>
      <c r="P48" s="416" t="s">
        <v>776</v>
      </c>
      <c r="Q48" s="390">
        <v>1965856</v>
      </c>
      <c r="R48" s="507">
        <f>SUMIF('MB51'!G:G,Envase!Q48,'MB51'!D:D)</f>
        <v>0</v>
      </c>
      <c r="S48" s="508" t="str">
        <f>IFERROR(VLOOKUP(Q48,COHVPI!B:U,20,0),"-")</f>
        <v>L02</v>
      </c>
      <c r="T48" s="507" t="str">
        <f>VLOOKUP(O48,'BD1'!G:K,5,0)</f>
        <v>CL</v>
      </c>
      <c r="U48" s="507" t="str">
        <f>IF(VLOOKUP(Q48,COHVPI!B:H,7,0)=W48,"OK","NOK")</f>
        <v>OK</v>
      </c>
      <c r="V48" s="403"/>
      <c r="W48" s="357">
        <f>G48/200*23750</f>
        <v>71250</v>
      </c>
      <c r="X48" s="290" t="s">
        <v>3714</v>
      </c>
      <c r="Z48" s="157" t="s">
        <v>4211</v>
      </c>
      <c r="AA48" s="158" t="s">
        <v>10893</v>
      </c>
      <c r="AB48" s="38" t="s">
        <v>4211</v>
      </c>
      <c r="AC48" s="39">
        <v>0.74119212962962966</v>
      </c>
      <c r="AD48" s="189" t="str">
        <f>IF(H48="CÓDIGO ","-",IF(H48="","-",VLOOKUP(H48&amp;K48,'BD1'!F:Z,7,0)))</f>
        <v>459460</v>
      </c>
      <c r="AE48" s="189" t="str">
        <f>IF(H48="CÓDIGO ","-",IF(H48="","-",VLOOKUP(H48&amp;K48,'BD1'!F:Z,8,0)))</f>
        <v>ROT RISQUE CRISTAL BI 8ML</v>
      </c>
      <c r="AF48" s="189" t="str">
        <f>IF(H48="CÓDIGO ","-",IF(H48="","-",VLOOKUP(H48&amp;K48,'BD1'!F:Z,9,0)))</f>
        <v>-</v>
      </c>
      <c r="AG48" s="189" t="str">
        <f>IF(H48="CÓDIGO ","-",IF(H48="","-",VLOOKUP(H48&amp;K48,'BD1'!F:Z,10,0)))</f>
        <v>-</v>
      </c>
      <c r="AH48" s="189" t="str">
        <f>IF(H48="CÓDIGO ","-",IF(H48="","-",VLOOKUP(H48&amp;K48,'BD1'!F:Z,11,0)))</f>
        <v>-</v>
      </c>
      <c r="AI48" s="189" t="str">
        <f>IF(H48="CÓDIGO ","-",IF(H48="","-",VLOOKUP(H48&amp;K48,'BD1'!F:Z,12,0)))</f>
        <v>-</v>
      </c>
      <c r="AJ48" s="189">
        <f t="shared" si="13"/>
        <v>71250</v>
      </c>
      <c r="AK48" s="190">
        <f t="shared" si="14"/>
        <v>0</v>
      </c>
    </row>
    <row r="49" spans="2:37" x14ac:dyDescent="0.25">
      <c r="B49" s="381">
        <f>VLOOKUP(H49,'Paleta-Sequencia'!A:C,3,0)</f>
        <v>23</v>
      </c>
      <c r="E49" s="410">
        <v>1965851</v>
      </c>
      <c r="F49" s="288" t="s">
        <v>13183</v>
      </c>
      <c r="G49" s="289">
        <v>600</v>
      </c>
      <c r="H49" s="288">
        <v>460407</v>
      </c>
      <c r="I49" s="287" t="s">
        <v>290</v>
      </c>
      <c r="J49" s="501" t="e">
        <f>_xlfn.XLOOKUP(F49,'MB52'!R:R,'MB52'!S:S)</f>
        <v>#N/A</v>
      </c>
      <c r="K49" s="501" t="s">
        <v>304</v>
      </c>
      <c r="L49" s="351" t="str">
        <f>Z49</f>
        <v>17/06/2026</v>
      </c>
      <c r="M49" s="404" t="s">
        <v>398</v>
      </c>
      <c r="O49" s="415" t="s">
        <v>160</v>
      </c>
      <c r="P49" s="416" t="s">
        <v>161</v>
      </c>
      <c r="Q49" s="390">
        <v>1965857</v>
      </c>
      <c r="R49" s="507">
        <f>SUMIF('MB51'!G:G,Envase!Q49,'MB51'!D:D)</f>
        <v>0</v>
      </c>
      <c r="S49" s="508" t="str">
        <f>IFERROR(VLOOKUP(Q49,COHVPI!B:U,20,0),"-")</f>
        <v>L02</v>
      </c>
      <c r="T49" s="507" t="str">
        <f>VLOOKUP(O49,'BD1'!G:K,5,0)</f>
        <v>CL</v>
      </c>
      <c r="U49" s="507" t="str">
        <f>IF(VLOOKUP(Q49,COHVPI!B:H,7,0)=W49,"OK","NOK")</f>
        <v>OK</v>
      </c>
      <c r="V49" s="403"/>
      <c r="W49" s="357">
        <f>G49/200*23750</f>
        <v>71250</v>
      </c>
      <c r="X49" s="290" t="s">
        <v>3714</v>
      </c>
      <c r="Z49" s="157" t="s">
        <v>4211</v>
      </c>
      <c r="AA49" s="158" t="s">
        <v>14487</v>
      </c>
      <c r="AB49" s="38" t="s">
        <v>4212</v>
      </c>
      <c r="AC49" s="39">
        <v>9.1886574074074079E-2</v>
      </c>
      <c r="AD49" s="189" t="str">
        <f>IF(H49="CÓDIGO ","-",IF(H49="","-",VLOOKUP(H49&amp;K49,'BD1'!F:Z,7,0)))</f>
        <v>459519</v>
      </c>
      <c r="AE49" s="189" t="str">
        <f>IF(H49="CÓDIGO ","-",IF(H49="","-",VLOOKUP(H49&amp;K49,'BD1'!F:Z,8,0)))</f>
        <v>ROT RISQUE NUDE BI 8ML</v>
      </c>
      <c r="AF49" s="189" t="str">
        <f>IF(H49="CÓDIGO ","-",IF(H49="","-",VLOOKUP(H49&amp;K49,'BD1'!F:Z,9,0)))</f>
        <v>-</v>
      </c>
      <c r="AG49" s="189" t="str">
        <f>IF(H49="CÓDIGO ","-",IF(H49="","-",VLOOKUP(H49&amp;K49,'BD1'!F:Z,10,0)))</f>
        <v>-</v>
      </c>
      <c r="AH49" s="189" t="str">
        <f>IF(H49="CÓDIGO ","-",IF(H49="","-",VLOOKUP(H49&amp;K49,'BD1'!F:Z,11,0)))</f>
        <v>-</v>
      </c>
      <c r="AI49" s="189" t="str">
        <f>IF(H49="CÓDIGO ","-",IF(H49="","-",VLOOKUP(H49&amp;K49,'BD1'!F:Z,12,0)))</f>
        <v>-</v>
      </c>
      <c r="AJ49" s="189">
        <f t="shared" si="13"/>
        <v>71250</v>
      </c>
      <c r="AK49" s="190">
        <f t="shared" si="14"/>
        <v>0</v>
      </c>
    </row>
    <row r="50" spans="2:37" x14ac:dyDescent="0.25">
      <c r="B50" s="381" t="e">
        <f>VLOOKUP(H50,'Paleta-Sequencia'!A:C,3,0)</f>
        <v>#N/A</v>
      </c>
      <c r="E50" s="410">
        <v>1965852</v>
      </c>
      <c r="F50" s="288" t="s">
        <v>13180</v>
      </c>
      <c r="G50" s="289">
        <v>400</v>
      </c>
      <c r="H50" s="288">
        <v>470723</v>
      </c>
      <c r="I50" s="287" t="s">
        <v>2601</v>
      </c>
      <c r="J50" s="501" t="e">
        <f>_xlfn.XLOOKUP(F50,'MB52'!R:R,'MB52'!S:S)</f>
        <v>#N/A</v>
      </c>
      <c r="K50" s="501" t="s">
        <v>304</v>
      </c>
      <c r="L50" s="351" t="str">
        <f t="shared" si="15"/>
        <v>18/06/2026</v>
      </c>
      <c r="M50" s="404" t="s">
        <v>398</v>
      </c>
      <c r="O50" s="415" t="s">
        <v>2629</v>
      </c>
      <c r="P50" s="416" t="s">
        <v>2630</v>
      </c>
      <c r="Q50" s="390">
        <v>1965854</v>
      </c>
      <c r="R50" s="507">
        <f>SUMIF('MB51'!G:G,Envase!Q50,'MB51'!D:D)</f>
        <v>0</v>
      </c>
      <c r="S50" s="508" t="str">
        <f>IFERROR(VLOOKUP(Q50,COHVPI!B:U,20,0),"-")</f>
        <v>L02</v>
      </c>
      <c r="T50" s="507" t="str">
        <f>VLOOKUP(O50,'BD1'!G:K,5,0)</f>
        <v>CL</v>
      </c>
      <c r="U50" s="507" t="str">
        <f>IF(VLOOKUP(Q50,COHVPI!B:H,7,0)=W50,"OK","NOK")</f>
        <v>OK</v>
      </c>
      <c r="V50" s="403"/>
      <c r="W50" s="357">
        <f t="shared" ref="W50:W51" si="25">G50/200*23750</f>
        <v>47500</v>
      </c>
      <c r="X50" s="290" t="s">
        <v>3714</v>
      </c>
      <c r="Z50" s="157" t="s">
        <v>4212</v>
      </c>
      <c r="AA50" s="158" t="s">
        <v>13019</v>
      </c>
      <c r="AB50" s="38" t="s">
        <v>4212</v>
      </c>
      <c r="AC50" s="39">
        <v>0.33004629629629628</v>
      </c>
      <c r="AD50" s="189" t="str">
        <f>IF(H50="CÓDIGO ","-",IF(H50="","-",VLOOKUP(H50&amp;K50,'BD1'!F:Z,7,0)))</f>
        <v>470910</v>
      </c>
      <c r="AE50" s="189" t="str">
        <f>IF(H50="CÓDIGO ","-",IF(H50="","-",VLOOKUP(H50&amp;K50,'BD1'!F:Z,8,0)))</f>
        <v>RT RISQUE ESM RS PITANGA 8ML</v>
      </c>
      <c r="AF50" s="189" t="str">
        <f>IF(H50="CÓDIGO ","-",IF(H50="","-",VLOOKUP(H50&amp;K50,'BD1'!F:Z,9,0)))</f>
        <v>-</v>
      </c>
      <c r="AG50" s="189" t="str">
        <f>IF(H50="CÓDIGO ","-",IF(H50="","-",VLOOKUP(H50&amp;K50,'BD1'!F:Z,10,0)))</f>
        <v>-</v>
      </c>
      <c r="AH50" s="189" t="str">
        <f>IF(H50="CÓDIGO ","-",IF(H50="","-",VLOOKUP(H50&amp;K50,'BD1'!F:Z,11,0)))</f>
        <v>-</v>
      </c>
      <c r="AI50" s="189" t="str">
        <f>IF(H50="CÓDIGO ","-",IF(H50="","-",VLOOKUP(H50&amp;K50,'BD1'!F:Z,12,0)))</f>
        <v>-</v>
      </c>
      <c r="AJ50" s="189">
        <f t="shared" si="13"/>
        <v>47500</v>
      </c>
      <c r="AK50" s="190">
        <f t="shared" si="14"/>
        <v>0</v>
      </c>
    </row>
    <row r="51" spans="2:37" x14ac:dyDescent="0.25">
      <c r="B51" s="381" t="e">
        <f>VLOOKUP(H51,'Paleta-Sequencia'!A:C,3,0)</f>
        <v>#N/A</v>
      </c>
      <c r="E51" s="410">
        <v>1965853</v>
      </c>
      <c r="F51" s="288" t="s">
        <v>13181</v>
      </c>
      <c r="G51" s="289">
        <v>400</v>
      </c>
      <c r="H51" s="288">
        <v>470726</v>
      </c>
      <c r="I51" s="287" t="s">
        <v>2600</v>
      </c>
      <c r="J51" s="501" t="e">
        <f>_xlfn.XLOOKUP(F51,'MB52'!R:R,'MB52'!S:S)</f>
        <v>#N/A</v>
      </c>
      <c r="K51" s="501" t="s">
        <v>304</v>
      </c>
      <c r="L51" s="351" t="str">
        <f t="shared" si="15"/>
        <v>18/06/2026</v>
      </c>
      <c r="M51" s="404" t="s">
        <v>398</v>
      </c>
      <c r="O51" s="415" t="s">
        <v>2627</v>
      </c>
      <c r="P51" s="416" t="s">
        <v>2628</v>
      </c>
      <c r="Q51" s="390">
        <v>1965855</v>
      </c>
      <c r="R51" s="507">
        <f>SUMIF('MB51'!G:G,Envase!Q51,'MB51'!D:D)</f>
        <v>0</v>
      </c>
      <c r="S51" s="508" t="str">
        <f>IFERROR(VLOOKUP(Q51,COHVPI!B:U,20,0),"-")</f>
        <v>L02</v>
      </c>
      <c r="T51" s="507" t="str">
        <f>VLOOKUP(O51,'BD1'!G:K,5,0)</f>
        <v>CL</v>
      </c>
      <c r="U51" s="507" t="str">
        <f>IF(VLOOKUP(Q51,COHVPI!B:H,7,0)=W51,"OK","NOK")</f>
        <v>OK</v>
      </c>
      <c r="V51" s="403"/>
      <c r="W51" s="357">
        <f t="shared" si="25"/>
        <v>47500</v>
      </c>
      <c r="X51" s="290" t="s">
        <v>3714</v>
      </c>
      <c r="Z51" s="157" t="s">
        <v>4212</v>
      </c>
      <c r="AA51" s="158" t="s">
        <v>14488</v>
      </c>
      <c r="AB51" s="38" t="s">
        <v>4212</v>
      </c>
      <c r="AC51" s="39">
        <v>0.56824074074074071</v>
      </c>
      <c r="AD51" s="189" t="str">
        <f>IF(H51="CÓDIGO ","-",IF(H51="","-",VLOOKUP(H51&amp;K51,'BD1'!F:Z,7,0)))</f>
        <v>470913</v>
      </c>
      <c r="AE51" s="189" t="str">
        <f>IF(H51="CÓDIGO ","-",IF(H51="","-",VLOOKUP(H51&amp;K51,'BD1'!F:Z,8,0)))</f>
        <v>RT RISQUE ESM NADA OBVIO 8ML</v>
      </c>
      <c r="AF51" s="189" t="str">
        <f>IF(H51="CÓDIGO ","-",IF(H51="","-",VLOOKUP(H51&amp;K51,'BD1'!F:Z,9,0)))</f>
        <v>-</v>
      </c>
      <c r="AG51" s="189" t="str">
        <f>IF(H51="CÓDIGO ","-",IF(H51="","-",VLOOKUP(H51&amp;K51,'BD1'!F:Z,10,0)))</f>
        <v>-</v>
      </c>
      <c r="AH51" s="189" t="str">
        <f>IF(H51="CÓDIGO ","-",IF(H51="","-",VLOOKUP(H51&amp;K51,'BD1'!F:Z,11,0)))</f>
        <v>-</v>
      </c>
      <c r="AI51" s="189" t="str">
        <f>IF(H51="CÓDIGO ","-",IF(H51="","-",VLOOKUP(H51&amp;K51,'BD1'!F:Z,12,0)))</f>
        <v>-</v>
      </c>
      <c r="AJ51" s="189">
        <f t="shared" si="13"/>
        <v>47500</v>
      </c>
      <c r="AK51" s="190">
        <f t="shared" si="14"/>
        <v>0</v>
      </c>
    </row>
    <row r="52" spans="2:37" hidden="1" x14ac:dyDescent="0.25">
      <c r="B52" s="381">
        <f>VLOOKUP(H52,'Paleta-Sequencia'!A:C,3,0)</f>
        <v>79</v>
      </c>
      <c r="E52" s="406">
        <v>1965703</v>
      </c>
      <c r="F52" s="398" t="s">
        <v>10545</v>
      </c>
      <c r="G52" s="399">
        <v>400</v>
      </c>
      <c r="H52" s="398">
        <v>465067</v>
      </c>
      <c r="I52" s="359" t="s">
        <v>291</v>
      </c>
      <c r="J52" s="392" t="e">
        <f>_xlfn.XLOOKUP(F52,'MB52'!R:R,'MB52'!S:S)</f>
        <v>#N/A</v>
      </c>
      <c r="K52" s="392" t="s">
        <v>304</v>
      </c>
      <c r="L52" s="360" t="str">
        <f>Z52</f>
        <v>18/06/2026</v>
      </c>
      <c r="M52" s="407" t="s">
        <v>398</v>
      </c>
      <c r="O52" s="469" t="s">
        <v>823</v>
      </c>
      <c r="P52" s="470" t="s">
        <v>824</v>
      </c>
      <c r="Q52" s="393">
        <v>1965716</v>
      </c>
      <c r="R52" s="382">
        <f>SUMIF('MB51'!G:G,Envase!Q52,'MB51'!D:D)</f>
        <v>0</v>
      </c>
      <c r="S52" s="400" t="str">
        <f>IFERROR(VLOOKUP(Q52,COHVPI!B:U,20,0),"-")</f>
        <v>L02</v>
      </c>
      <c r="T52" s="382" t="str">
        <f>VLOOKUP(O52,'BD1'!G:K,5,0)</f>
        <v>CL</v>
      </c>
      <c r="U52" s="382" t="str">
        <f>IF(VLOOKUP(Q52,COHVPI!B:H,7,0)=W52,"OK","NOK")</f>
        <v>OK</v>
      </c>
      <c r="V52" s="382"/>
      <c r="W52" s="391">
        <f>G52/200*23750</f>
        <v>47500</v>
      </c>
      <c r="X52" s="408" t="s">
        <v>3714</v>
      </c>
      <c r="Z52" s="157" t="s">
        <v>4212</v>
      </c>
      <c r="AA52" s="158" t="s">
        <v>14489</v>
      </c>
      <c r="AB52" s="38" t="s">
        <v>4212</v>
      </c>
      <c r="AC52" s="39">
        <v>0.81589120370370372</v>
      </c>
      <c r="AD52" s="189" t="str">
        <f>IF(H52="CÓDIGO ","-",IF(H52="","-",VLOOKUP(H52&amp;K52,'BD1'!F:Z,7,0)))</f>
        <v>461761</v>
      </c>
      <c r="AE52" s="189" t="str">
        <f>IF(H52="CÓDIGO ","-",IF(H52="","-",VLOOKUP(H52&amp;K52,'BD1'!F:Z,8,0)))</f>
        <v>ROT RISQ ESM EU SOU ESSE GLAM TODO CL8ML</v>
      </c>
      <c r="AF52" s="189" t="str">
        <f>IF(H52="CÓDIGO ","-",IF(H52="","-",VLOOKUP(H52&amp;K52,'BD1'!F:Z,9,0)))</f>
        <v>-</v>
      </c>
      <c r="AG52" s="189" t="str">
        <f>IF(H52="CÓDIGO ","-",IF(H52="","-",VLOOKUP(H52&amp;K52,'BD1'!F:Z,10,0)))</f>
        <v>-</v>
      </c>
      <c r="AH52" s="189" t="str">
        <f>IF(H52="CÓDIGO ","-",IF(H52="","-",VLOOKUP(H52&amp;K52,'BD1'!F:Z,11,0)))</f>
        <v>-</v>
      </c>
      <c r="AI52" s="189" t="str">
        <f>IF(H52="CÓDIGO ","-",IF(H52="","-",VLOOKUP(H52&amp;K52,'BD1'!F:Z,12,0)))</f>
        <v>-</v>
      </c>
      <c r="AJ52" s="189">
        <f t="shared" ref="AJ52:AJ60" si="26">IF(H52="CÓDIGO ","-",IF(H52="","-",IF(K52="DGEL",G52/100*10526,IF(K52="CL",G52/200*23750,IF(K52="BL",G52/200*23750,"Ver")))))</f>
        <v>47500</v>
      </c>
      <c r="AK52" s="190">
        <f t="shared" ref="AK52:AK60" si="27">IF(H52="CÓDIGO ","-",IF(H52="","-",IF(K52="BL",AJ52*0.00061,0)))</f>
        <v>0</v>
      </c>
    </row>
    <row r="53" spans="2:37" hidden="1" x14ac:dyDescent="0.25">
      <c r="B53" s="381">
        <f>VLOOKUP(H53,'Paleta-Sequencia'!A:C,3,0)</f>
        <v>76</v>
      </c>
      <c r="E53" s="406">
        <v>1965707</v>
      </c>
      <c r="F53" s="398" t="s">
        <v>10548</v>
      </c>
      <c r="G53" s="399">
        <v>400</v>
      </c>
      <c r="H53" s="398">
        <v>466487</v>
      </c>
      <c r="I53" s="359" t="s">
        <v>164</v>
      </c>
      <c r="J53" s="392">
        <f>_xlfn.XLOOKUP(F53,'MB52'!R:R,'MB52'!S:S)</f>
        <v>400</v>
      </c>
      <c r="K53" s="392" t="s">
        <v>304</v>
      </c>
      <c r="L53" s="360" t="str">
        <f t="shared" ref="L53:L81" si="28">Z53</f>
        <v>18/06/2026</v>
      </c>
      <c r="M53" s="407" t="s">
        <v>62</v>
      </c>
      <c r="O53" s="469" t="s">
        <v>771</v>
      </c>
      <c r="P53" s="470" t="s">
        <v>772</v>
      </c>
      <c r="Q53" s="393">
        <v>1965720</v>
      </c>
      <c r="R53" s="382">
        <f>SUMIF('MB51'!G:G,Envase!Q53,'MB51'!D:D)</f>
        <v>0</v>
      </c>
      <c r="S53" s="400" t="str">
        <f>IFERROR(VLOOKUP(Q53,COHVPI!B:U,20,0),"-")</f>
        <v>L02</v>
      </c>
      <c r="T53" s="382" t="str">
        <f>VLOOKUP(O53,'BD1'!G:K,5,0)</f>
        <v>CL</v>
      </c>
      <c r="U53" s="382" t="str">
        <f>IF(VLOOKUP(Q53,COHVPI!B:H,7,0)=W53,"OK","NOK")</f>
        <v>OK</v>
      </c>
      <c r="V53" s="382"/>
      <c r="W53" s="391">
        <f t="shared" ref="W53" si="29">G53/200*23750</f>
        <v>47500</v>
      </c>
      <c r="X53" s="408" t="s">
        <v>3714</v>
      </c>
      <c r="Z53" s="157" t="s">
        <v>4212</v>
      </c>
      <c r="AA53" s="158" t="s">
        <v>14490</v>
      </c>
      <c r="AB53" s="38" t="s">
        <v>4213</v>
      </c>
      <c r="AC53" s="39">
        <v>6.311342592592592E-2</v>
      </c>
      <c r="AD53" s="189" t="str">
        <f>IF(H53="CÓDIGO ","-",IF(H53="","-",VLOOKUP(H53&amp;K53,'BD1'!F:Z,7,0)))</f>
        <v>459489</v>
      </c>
      <c r="AE53" s="189" t="str">
        <f>IF(H53="CÓDIGO ","-",IF(H53="","-",VLOOKUP(H53&amp;K53,'BD1'!F:Z,8,0)))</f>
        <v>ROT RISQUE REBU BI 8ML</v>
      </c>
      <c r="AF53" s="189" t="str">
        <f>IF(H53="CÓDIGO ","-",IF(H53="","-",VLOOKUP(H53&amp;K53,'BD1'!F:Z,9,0)))</f>
        <v>-</v>
      </c>
      <c r="AG53" s="189" t="str">
        <f>IF(H53="CÓDIGO ","-",IF(H53="","-",VLOOKUP(H53&amp;K53,'BD1'!F:Z,10,0)))</f>
        <v>-</v>
      </c>
      <c r="AH53" s="189" t="str">
        <f>IF(H53="CÓDIGO ","-",IF(H53="","-",VLOOKUP(H53&amp;K53,'BD1'!F:Z,11,0)))</f>
        <v>-</v>
      </c>
      <c r="AI53" s="189" t="str">
        <f>IF(H53="CÓDIGO ","-",IF(H53="","-",VLOOKUP(H53&amp;K53,'BD1'!F:Z,12,0)))</f>
        <v>-</v>
      </c>
      <c r="AJ53" s="189">
        <f t="shared" si="26"/>
        <v>47500</v>
      </c>
      <c r="AK53" s="190">
        <f t="shared" si="27"/>
        <v>0</v>
      </c>
    </row>
    <row r="54" spans="2:37" hidden="1" x14ac:dyDescent="0.25">
      <c r="B54" s="381">
        <f>VLOOKUP(H54,'Paleta-Sequencia'!A:C,3,0)</f>
        <v>46</v>
      </c>
      <c r="E54" s="406">
        <v>1965706</v>
      </c>
      <c r="F54" s="398" t="s">
        <v>10547</v>
      </c>
      <c r="G54" s="399">
        <v>400</v>
      </c>
      <c r="H54" s="398">
        <v>467922</v>
      </c>
      <c r="I54" s="359" t="s">
        <v>517</v>
      </c>
      <c r="J54" s="392" t="e">
        <f>_xlfn.XLOOKUP(F54,'MB52'!R:R,'MB52'!S:S)</f>
        <v>#N/A</v>
      </c>
      <c r="K54" s="392" t="s">
        <v>304</v>
      </c>
      <c r="L54" s="360" t="str">
        <f t="shared" si="28"/>
        <v>19/06/2026</v>
      </c>
      <c r="M54" s="407" t="s">
        <v>398</v>
      </c>
      <c r="O54" s="469" t="s">
        <v>751</v>
      </c>
      <c r="P54" s="470" t="s">
        <v>752</v>
      </c>
      <c r="Q54" s="393">
        <v>1965719</v>
      </c>
      <c r="R54" s="382">
        <f>SUMIF('MB51'!G:G,Envase!Q54,'MB51'!D:D)</f>
        <v>0</v>
      </c>
      <c r="S54" s="400" t="str">
        <f>IFERROR(VLOOKUP(Q54,COHVPI!B:U,20,0),"-")</f>
        <v>L02</v>
      </c>
      <c r="T54" s="382" t="str">
        <f>VLOOKUP(O54,'BD1'!G:K,5,0)</f>
        <v>CL</v>
      </c>
      <c r="U54" s="382" t="str">
        <f>IF(VLOOKUP(Q54,COHVPI!B:H,7,0)=W54,"OK","NOK")</f>
        <v>OK</v>
      </c>
      <c r="V54" s="382"/>
      <c r="W54" s="391">
        <f>G54/200*23750</f>
        <v>47500</v>
      </c>
      <c r="X54" s="408" t="s">
        <v>3714</v>
      </c>
      <c r="Z54" s="157" t="s">
        <v>4213</v>
      </c>
      <c r="AA54" s="158" t="s">
        <v>14491</v>
      </c>
      <c r="AB54" s="38" t="s">
        <v>4213</v>
      </c>
      <c r="AC54" s="39">
        <v>0.31033564814814812</v>
      </c>
      <c r="AD54" s="189" t="str">
        <f>IF(H54="CÓDIGO ","-",IF(H54="","-",VLOOKUP(H54&amp;K54,'BD1'!F:Z,7,0)))</f>
        <v>467948</v>
      </c>
      <c r="AE54" s="189" t="str">
        <f>IF(H54="CÓDIGO ","-",IF(H54="","-",VLOOKUP(H54&amp;K54,'BD1'!F:Z,8,0)))</f>
        <v>ROT RISQUE CHOCOLIGHT 8ML</v>
      </c>
      <c r="AF54" s="189" t="str">
        <f>IF(H54="CÓDIGO ","-",IF(H54="","-",VLOOKUP(H54&amp;K54,'BD1'!F:Z,9,0)))</f>
        <v>-</v>
      </c>
      <c r="AG54" s="189" t="str">
        <f>IF(H54="CÓDIGO ","-",IF(H54="","-",VLOOKUP(H54&amp;K54,'BD1'!F:Z,10,0)))</f>
        <v>-</v>
      </c>
      <c r="AH54" s="189" t="str">
        <f>IF(H54="CÓDIGO ","-",IF(H54="","-",VLOOKUP(H54&amp;K54,'BD1'!F:Z,11,0)))</f>
        <v>-</v>
      </c>
      <c r="AI54" s="189" t="str">
        <f>IF(H54="CÓDIGO ","-",IF(H54="","-",VLOOKUP(H54&amp;K54,'BD1'!F:Z,12,0)))</f>
        <v>-</v>
      </c>
      <c r="AJ54" s="189">
        <f t="shared" si="26"/>
        <v>47500</v>
      </c>
      <c r="AK54" s="190">
        <f t="shared" si="27"/>
        <v>0</v>
      </c>
    </row>
    <row r="55" spans="2:37" hidden="1" x14ac:dyDescent="0.25">
      <c r="B55" s="381">
        <f>VLOOKUP(H55,'Paleta-Sequencia'!A:C,3,0)</f>
        <v>64</v>
      </c>
      <c r="E55" s="406">
        <v>1965700</v>
      </c>
      <c r="F55" s="398" t="s">
        <v>10542</v>
      </c>
      <c r="G55" s="399">
        <v>400</v>
      </c>
      <c r="H55" s="398">
        <v>460424</v>
      </c>
      <c r="I55" s="359" t="s">
        <v>123</v>
      </c>
      <c r="J55" s="392" t="e">
        <f>_xlfn.XLOOKUP(F55,'MB52'!R:R,'MB52'!S:S)</f>
        <v>#N/A</v>
      </c>
      <c r="K55" s="392" t="s">
        <v>304</v>
      </c>
      <c r="L55" s="360" t="str">
        <f t="shared" si="28"/>
        <v>19/06/2026</v>
      </c>
      <c r="M55" s="407" t="s">
        <v>398</v>
      </c>
      <c r="O55" s="469" t="s">
        <v>495</v>
      </c>
      <c r="P55" s="470" t="s">
        <v>496</v>
      </c>
      <c r="Q55" s="393">
        <v>1965713</v>
      </c>
      <c r="R55" s="382">
        <f>SUMIF('MB51'!G:G,Envase!Q55,'MB51'!D:D)</f>
        <v>0</v>
      </c>
      <c r="S55" s="400" t="str">
        <f>IFERROR(VLOOKUP(Q55,COHVPI!B:U,20,0),"-")</f>
        <v>L02</v>
      </c>
      <c r="T55" s="382" t="str">
        <f>VLOOKUP(O55,'BD1'!G:K,5,0)</f>
        <v>CL</v>
      </c>
      <c r="U55" s="382" t="str">
        <f>IF(VLOOKUP(Q55,COHVPI!B:H,7,0)=W55,"OK","NOK")</f>
        <v>OK</v>
      </c>
      <c r="V55" s="382"/>
      <c r="W55" s="391">
        <f>G55/200*23750</f>
        <v>47500</v>
      </c>
      <c r="X55" s="408" t="s">
        <v>106</v>
      </c>
      <c r="Z55" s="157" t="s">
        <v>4213</v>
      </c>
      <c r="AA55" s="158" t="s">
        <v>14492</v>
      </c>
      <c r="AB55" s="38" t="s">
        <v>4213</v>
      </c>
      <c r="AC55" s="39">
        <v>0.55755787037037041</v>
      </c>
      <c r="AD55" s="189" t="str">
        <f>IF(H55="CÓDIGO ","-",IF(H55="","-",VLOOKUP(H55&amp;K55,'BD1'!F:Z,7,0)))</f>
        <v>459486</v>
      </c>
      <c r="AE55" s="189" t="str">
        <f>IF(H55="CÓDIGO ","-",IF(H55="","-",VLOOKUP(H55&amp;K55,'BD1'!F:Z,8,0)))</f>
        <v>ROT RISQUE LEO MANDOU FLORES BI 8ML</v>
      </c>
      <c r="AF55" s="189" t="str">
        <f>IF(H55="CÓDIGO ","-",IF(H55="","-",VLOOKUP(H55&amp;K55,'BD1'!F:Z,9,0)))</f>
        <v>-</v>
      </c>
      <c r="AG55" s="189" t="str">
        <f>IF(H55="CÓDIGO ","-",IF(H55="","-",VLOOKUP(H55&amp;K55,'BD1'!F:Z,10,0)))</f>
        <v>-</v>
      </c>
      <c r="AH55" s="189" t="str">
        <f>IF(H55="CÓDIGO ","-",IF(H55="","-",VLOOKUP(H55&amp;K55,'BD1'!F:Z,11,0)))</f>
        <v>-</v>
      </c>
      <c r="AI55" s="189" t="str">
        <f>IF(H55="CÓDIGO ","-",IF(H55="","-",VLOOKUP(H55&amp;K55,'BD1'!F:Z,12,0)))</f>
        <v>-</v>
      </c>
      <c r="AJ55" s="189">
        <f t="shared" si="26"/>
        <v>47500</v>
      </c>
      <c r="AK55" s="190">
        <f t="shared" si="27"/>
        <v>0</v>
      </c>
    </row>
    <row r="56" spans="2:37" hidden="1" x14ac:dyDescent="0.25">
      <c r="B56" s="381">
        <f>VLOOKUP(H56,'Paleta-Sequencia'!A:C,3,0)</f>
        <v>56</v>
      </c>
      <c r="E56" s="406">
        <v>1965697</v>
      </c>
      <c r="F56" s="398" t="s">
        <v>10539</v>
      </c>
      <c r="G56" s="399">
        <v>400</v>
      </c>
      <c r="H56" s="398">
        <v>466089</v>
      </c>
      <c r="I56" s="359" t="s">
        <v>1234</v>
      </c>
      <c r="J56" s="392" t="e">
        <f>_xlfn.XLOOKUP(F56,'MB52'!R:R,'MB52'!S:S)</f>
        <v>#N/A</v>
      </c>
      <c r="K56" s="392" t="s">
        <v>304</v>
      </c>
      <c r="L56" s="360" t="str">
        <f t="shared" si="28"/>
        <v>19/06/2026</v>
      </c>
      <c r="M56" s="407" t="s">
        <v>398</v>
      </c>
      <c r="O56" s="469" t="s">
        <v>747</v>
      </c>
      <c r="P56" s="470" t="s">
        <v>748</v>
      </c>
      <c r="Q56" s="393">
        <v>1965710</v>
      </c>
      <c r="R56" s="382">
        <f>SUMIF('MB51'!G:G,Envase!Q56,'MB51'!D:D)</f>
        <v>0</v>
      </c>
      <c r="S56" s="400" t="str">
        <f>IFERROR(VLOOKUP(Q56,COHVPI!B:U,20,0),"-")</f>
        <v>L02</v>
      </c>
      <c r="T56" s="382" t="str">
        <f>VLOOKUP(O56,'BD1'!G:K,5,0)</f>
        <v>CL</v>
      </c>
      <c r="U56" s="382" t="str">
        <f>IF(VLOOKUP(Q56,COHVPI!B:H,7,0)=W56,"OK","NOK")</f>
        <v>OK</v>
      </c>
      <c r="V56" s="382"/>
      <c r="W56" s="391">
        <f t="shared" ref="W56" si="30">G56/200*23750</f>
        <v>47500</v>
      </c>
      <c r="X56" s="408" t="s">
        <v>106</v>
      </c>
      <c r="Z56" s="157" t="s">
        <v>4213</v>
      </c>
      <c r="AA56" s="158" t="s">
        <v>14493</v>
      </c>
      <c r="AB56" s="38" t="s">
        <v>4213</v>
      </c>
      <c r="AC56" s="39">
        <v>0.80478009259259264</v>
      </c>
      <c r="AD56" s="189" t="str">
        <f>IF(H56="CÓDIGO ","-",IF(H56="","-",VLOOKUP(H56&amp;K56,'BD1'!F:Z,7,0)))</f>
        <v>469598</v>
      </c>
      <c r="AE56" s="189" t="str">
        <f>IF(H56="CÓDIGO ","-",IF(H56="","-",VLOOKUP(H56&amp;K56,'BD1'!F:Z,8,0)))</f>
        <v>RT RISQUE ESM CREM GRAO DE CAFE 8ML BCP</v>
      </c>
      <c r="AF56" s="189" t="str">
        <f>IF(H56="CÓDIGO ","-",IF(H56="","-",VLOOKUP(H56&amp;K56,'BD1'!F:Z,9,0)))</f>
        <v>-</v>
      </c>
      <c r="AG56" s="189" t="str">
        <f>IF(H56="CÓDIGO ","-",IF(H56="","-",VLOOKUP(H56&amp;K56,'BD1'!F:Z,10,0)))</f>
        <v>-</v>
      </c>
      <c r="AH56" s="189" t="str">
        <f>IF(H56="CÓDIGO ","-",IF(H56="","-",VLOOKUP(H56&amp;K56,'BD1'!F:Z,11,0)))</f>
        <v>-</v>
      </c>
      <c r="AI56" s="189" t="str">
        <f>IF(H56="CÓDIGO ","-",IF(H56="","-",VLOOKUP(H56&amp;K56,'BD1'!F:Z,12,0)))</f>
        <v>-</v>
      </c>
      <c r="AJ56" s="189">
        <f t="shared" si="26"/>
        <v>47500</v>
      </c>
      <c r="AK56" s="190">
        <f t="shared" si="27"/>
        <v>0</v>
      </c>
    </row>
    <row r="57" spans="2:37" hidden="1" x14ac:dyDescent="0.25">
      <c r="B57" s="381">
        <f>VLOOKUP(H57,'Paleta-Sequencia'!A:C,3,0)</f>
        <v>25</v>
      </c>
      <c r="E57" s="406">
        <v>1965698</v>
      </c>
      <c r="F57" s="398" t="s">
        <v>10540</v>
      </c>
      <c r="G57" s="399">
        <v>400</v>
      </c>
      <c r="H57" s="398">
        <v>465062</v>
      </c>
      <c r="I57" s="359" t="s">
        <v>341</v>
      </c>
      <c r="J57" s="392" t="e">
        <f>_xlfn.XLOOKUP(F57,'MB52'!R:R,'MB52'!S:S)</f>
        <v>#N/A</v>
      </c>
      <c r="K57" s="392" t="s">
        <v>304</v>
      </c>
      <c r="L57" s="360" t="str">
        <f t="shared" si="28"/>
        <v>19/06/2026</v>
      </c>
      <c r="M57" s="407" t="s">
        <v>398</v>
      </c>
      <c r="O57" s="469" t="s">
        <v>813</v>
      </c>
      <c r="P57" s="470" t="s">
        <v>814</v>
      </c>
      <c r="Q57" s="393">
        <v>1965711</v>
      </c>
      <c r="R57" s="382">
        <f>SUMIF('MB51'!G:G,Envase!Q57,'MB51'!D:D)</f>
        <v>0</v>
      </c>
      <c r="S57" s="400" t="str">
        <f>IFERROR(VLOOKUP(Q57,COHVPI!B:U,20,0),"-")</f>
        <v>L02</v>
      </c>
      <c r="T57" s="382" t="str">
        <f>VLOOKUP(O57,'BD1'!G:K,5,0)</f>
        <v>CL</v>
      </c>
      <c r="U57" s="382" t="str">
        <f>IF(VLOOKUP(Q57,COHVPI!B:H,7,0)=W57,"OK","NOK")</f>
        <v>OK</v>
      </c>
      <c r="V57" s="382"/>
      <c r="W57" s="391">
        <f>G57/200*23750</f>
        <v>47500</v>
      </c>
      <c r="X57" s="408" t="s">
        <v>106</v>
      </c>
      <c r="Z57" s="157" t="s">
        <v>4213</v>
      </c>
      <c r="AA57" s="158" t="s">
        <v>14494</v>
      </c>
      <c r="AB57" s="38" t="s">
        <v>9374</v>
      </c>
      <c r="AC57" s="39">
        <v>5.2002314814814814E-2</v>
      </c>
      <c r="AD57" s="189" t="str">
        <f>IF(H57="CÓDIGO ","-",IF(H57="","-",VLOOKUP(H57&amp;K57,'BD1'!F:Z,7,0)))</f>
        <v>459507</v>
      </c>
      <c r="AE57" s="189" t="str">
        <f>IF(H57="CÓDIGO ","-",IF(H57="","-",VLOOKUP(H57&amp;K57,'BD1'!F:Z,8,0)))</f>
        <v>ROT RISQUEALICO NUDE OURO BI 8ML</v>
      </c>
      <c r="AF57" s="189" t="str">
        <f>IF(H57="CÓDIGO ","-",IF(H57="","-",VLOOKUP(H57&amp;K57,'BD1'!F:Z,9,0)))</f>
        <v>-</v>
      </c>
      <c r="AG57" s="189" t="str">
        <f>IF(H57="CÓDIGO ","-",IF(H57="","-",VLOOKUP(H57&amp;K57,'BD1'!F:Z,10,0)))</f>
        <v>-</v>
      </c>
      <c r="AH57" s="189" t="str">
        <f>IF(H57="CÓDIGO ","-",IF(H57="","-",VLOOKUP(H57&amp;K57,'BD1'!F:Z,11,0)))</f>
        <v>-</v>
      </c>
      <c r="AI57" s="189" t="str">
        <f>IF(H57="CÓDIGO ","-",IF(H57="","-",VLOOKUP(H57&amp;K57,'BD1'!F:Z,12,0)))</f>
        <v>-</v>
      </c>
      <c r="AJ57" s="189">
        <f t="shared" si="26"/>
        <v>47500</v>
      </c>
      <c r="AK57" s="190">
        <f t="shared" si="27"/>
        <v>0</v>
      </c>
    </row>
    <row r="58" spans="2:37" hidden="1" x14ac:dyDescent="0.25">
      <c r="B58" s="381">
        <f>VLOOKUP(H58,'Paleta-Sequencia'!A:C,3,0)</f>
        <v>24</v>
      </c>
      <c r="E58" s="406">
        <v>1965701</v>
      </c>
      <c r="F58" s="398" t="s">
        <v>10543</v>
      </c>
      <c r="G58" s="399">
        <v>400</v>
      </c>
      <c r="H58" s="398">
        <v>466082</v>
      </c>
      <c r="I58" s="359" t="s">
        <v>1235</v>
      </c>
      <c r="J58" s="392" t="e">
        <f>_xlfn.XLOOKUP(F58,'MB52'!R:R,'MB52'!S:S)</f>
        <v>#N/A</v>
      </c>
      <c r="K58" s="392" t="s">
        <v>304</v>
      </c>
      <c r="L58" s="360" t="str">
        <f t="shared" si="28"/>
        <v>20/06/2026</v>
      </c>
      <c r="M58" s="407" t="s">
        <v>398</v>
      </c>
      <c r="O58" s="469" t="s">
        <v>781</v>
      </c>
      <c r="P58" s="470" t="s">
        <v>782</v>
      </c>
      <c r="Q58" s="393">
        <v>1965714</v>
      </c>
      <c r="R58" s="382">
        <f>SUMIF('MB51'!G:G,Envase!Q58,'MB51'!D:D)</f>
        <v>0</v>
      </c>
      <c r="S58" s="400" t="str">
        <f>IFERROR(VLOOKUP(Q58,COHVPI!B:U,20,0),"-")</f>
        <v>L02</v>
      </c>
      <c r="T58" s="382" t="str">
        <f>VLOOKUP(O58,'BD1'!G:K,5,0)</f>
        <v>CL</v>
      </c>
      <c r="U58" s="382" t="str">
        <f>IF(VLOOKUP(Q58,COHVPI!B:H,7,0)=W58,"OK","NOK")</f>
        <v>OK</v>
      </c>
      <c r="V58" s="382"/>
      <c r="W58" s="391">
        <f>G58/200*23750</f>
        <v>47500</v>
      </c>
      <c r="X58" s="408" t="s">
        <v>106</v>
      </c>
      <c r="Z58" s="157" t="s">
        <v>9374</v>
      </c>
      <c r="AA58" s="158" t="s">
        <v>14495</v>
      </c>
      <c r="AB58" s="38" t="s">
        <v>9374</v>
      </c>
      <c r="AC58" s="39">
        <v>0.29922453703703705</v>
      </c>
      <c r="AD58" s="189" t="str">
        <f>IF(H58="CÓDIGO ","-",IF(H58="","-",VLOOKUP(H58&amp;K58,'BD1'!F:Z,7,0)))</f>
        <v>469612</v>
      </c>
      <c r="AE58" s="189" t="str">
        <f>IF(H58="CÓDIGO ","-",IF(H58="","-",VLOOKUP(H58&amp;K58,'BD1'!F:Z,8,0)))</f>
        <v>RT RISQUE ESM CREM LAVANDA ALMA 8ML BCP</v>
      </c>
      <c r="AF58" s="189" t="str">
        <f>IF(H58="CÓDIGO ","-",IF(H58="","-",VLOOKUP(H58&amp;K58,'BD1'!F:Z,9,0)))</f>
        <v>-</v>
      </c>
      <c r="AG58" s="189" t="str">
        <f>IF(H58="CÓDIGO ","-",IF(H58="","-",VLOOKUP(H58&amp;K58,'BD1'!F:Z,10,0)))</f>
        <v>-</v>
      </c>
      <c r="AH58" s="189" t="str">
        <f>IF(H58="CÓDIGO ","-",IF(H58="","-",VLOOKUP(H58&amp;K58,'BD1'!F:Z,11,0)))</f>
        <v>-</v>
      </c>
      <c r="AI58" s="189" t="str">
        <f>IF(H58="CÓDIGO ","-",IF(H58="","-",VLOOKUP(H58&amp;K58,'BD1'!F:Z,12,0)))</f>
        <v>-</v>
      </c>
      <c r="AJ58" s="189">
        <f t="shared" si="26"/>
        <v>47500</v>
      </c>
      <c r="AK58" s="190">
        <f t="shared" si="27"/>
        <v>0</v>
      </c>
    </row>
    <row r="59" spans="2:37" hidden="1" x14ac:dyDescent="0.25">
      <c r="B59" s="381">
        <f>VLOOKUP(H59,'Paleta-Sequencia'!A:C,3,0)</f>
        <v>20</v>
      </c>
      <c r="E59" s="406">
        <v>1965699</v>
      </c>
      <c r="F59" s="398" t="s">
        <v>10541</v>
      </c>
      <c r="G59" s="399">
        <v>400</v>
      </c>
      <c r="H59" s="398">
        <v>460403</v>
      </c>
      <c r="I59" s="359" t="s">
        <v>95</v>
      </c>
      <c r="J59" s="392" t="e">
        <f>_xlfn.XLOOKUP(F59,'MB52'!R:R,'MB52'!S:S)</f>
        <v>#N/A</v>
      </c>
      <c r="K59" s="392" t="s">
        <v>304</v>
      </c>
      <c r="L59" s="360" t="str">
        <f t="shared" si="28"/>
        <v>20/06/2026</v>
      </c>
      <c r="M59" s="407" t="s">
        <v>398</v>
      </c>
      <c r="O59" s="469" t="s">
        <v>199</v>
      </c>
      <c r="P59" s="470" t="s">
        <v>200</v>
      </c>
      <c r="Q59" s="393">
        <v>1965712</v>
      </c>
      <c r="R59" s="382">
        <f>SUMIF('MB51'!G:G,Envase!Q59,'MB51'!D:D)</f>
        <v>0</v>
      </c>
      <c r="S59" s="400" t="str">
        <f>IFERROR(VLOOKUP(Q59,COHVPI!B:U,20,0),"-")</f>
        <v>L02</v>
      </c>
      <c r="T59" s="382" t="str">
        <f>VLOOKUP(O59,'BD1'!G:K,5,0)</f>
        <v>CL</v>
      </c>
      <c r="U59" s="382" t="str">
        <f>IF(VLOOKUP(Q59,COHVPI!B:H,7,0)=W59,"OK","NOK")</f>
        <v>OK</v>
      </c>
      <c r="V59" s="382"/>
      <c r="W59" s="391">
        <f>G59/200*23750</f>
        <v>47500</v>
      </c>
      <c r="X59" s="408" t="s">
        <v>106</v>
      </c>
      <c r="Z59" s="157" t="s">
        <v>9374</v>
      </c>
      <c r="AA59" s="158" t="s">
        <v>14496</v>
      </c>
      <c r="AB59" s="38" t="s">
        <v>9374</v>
      </c>
      <c r="AC59" s="39">
        <v>0.54644675925925923</v>
      </c>
      <c r="AD59" s="189" t="str">
        <f>IF(H59="CÓDIGO ","-",IF(H59="","-",VLOOKUP(H59&amp;K59,'BD1'!F:Z,7,0)))</f>
        <v>459513</v>
      </c>
      <c r="AE59" s="189" t="str">
        <f>IF(H59="CÓDIGO ","-",IF(H59="","-",VLOOKUP(H59&amp;K59,'BD1'!F:Z,8,0)))</f>
        <v>ROT RISQUE GRAO ARROZ BI 8ML</v>
      </c>
      <c r="AF59" s="189" t="str">
        <f>IF(H59="CÓDIGO ","-",IF(H59="","-",VLOOKUP(H59&amp;K59,'BD1'!F:Z,9,0)))</f>
        <v>-</v>
      </c>
      <c r="AG59" s="189" t="str">
        <f>IF(H59="CÓDIGO ","-",IF(H59="","-",VLOOKUP(H59&amp;K59,'BD1'!F:Z,10,0)))</f>
        <v>-</v>
      </c>
      <c r="AH59" s="189" t="str">
        <f>IF(H59="CÓDIGO ","-",IF(H59="","-",VLOOKUP(H59&amp;K59,'BD1'!F:Z,11,0)))</f>
        <v>-</v>
      </c>
      <c r="AI59" s="189" t="str">
        <f>IF(H59="CÓDIGO ","-",IF(H59="","-",VLOOKUP(H59&amp;K59,'BD1'!F:Z,12,0)))</f>
        <v>-</v>
      </c>
      <c r="AJ59" s="189">
        <f t="shared" si="26"/>
        <v>47500</v>
      </c>
      <c r="AK59" s="190">
        <f t="shared" si="27"/>
        <v>0</v>
      </c>
    </row>
    <row r="60" spans="2:37" hidden="1" x14ac:dyDescent="0.25">
      <c r="B60" s="381">
        <f>VLOOKUP(H60,'Paleta-Sequencia'!A:C,3,0)</f>
        <v>17</v>
      </c>
      <c r="E60" s="406">
        <v>1965702</v>
      </c>
      <c r="F60" s="398" t="s">
        <v>10544</v>
      </c>
      <c r="G60" s="399">
        <v>400</v>
      </c>
      <c r="H60" s="398">
        <v>465065</v>
      </c>
      <c r="I60" s="359" t="s">
        <v>153</v>
      </c>
      <c r="J60" s="392" t="e">
        <f>_xlfn.XLOOKUP(F60,'MB52'!R:R,'MB52'!S:S)</f>
        <v>#N/A</v>
      </c>
      <c r="K60" s="392" t="s">
        <v>304</v>
      </c>
      <c r="L60" s="360" t="str">
        <f t="shared" si="28"/>
        <v>20/06/2026</v>
      </c>
      <c r="M60" s="407" t="s">
        <v>398</v>
      </c>
      <c r="O60" s="469" t="s">
        <v>192</v>
      </c>
      <c r="P60" s="470" t="s">
        <v>193</v>
      </c>
      <c r="Q60" s="393">
        <v>1965715</v>
      </c>
      <c r="R60" s="382">
        <f>SUMIF('MB51'!G:G,Envase!Q60,'MB51'!D:D)</f>
        <v>0</v>
      </c>
      <c r="S60" s="400" t="str">
        <f>IFERROR(VLOOKUP(Q60,COHVPI!B:U,20,0),"-")</f>
        <v>L02</v>
      </c>
      <c r="T60" s="382" t="str">
        <f>VLOOKUP(O60,'BD1'!G:K,5,0)</f>
        <v>CL</v>
      </c>
      <c r="U60" s="382" t="str">
        <f>IF(VLOOKUP(Q60,COHVPI!B:H,7,0)=W60,"OK","NOK")</f>
        <v>OK</v>
      </c>
      <c r="V60" s="382"/>
      <c r="W60" s="391">
        <f>G60/200*23750</f>
        <v>47500</v>
      </c>
      <c r="X60" s="408" t="s">
        <v>106</v>
      </c>
      <c r="Z60" s="157" t="s">
        <v>9374</v>
      </c>
      <c r="AA60" s="158" t="s">
        <v>14497</v>
      </c>
      <c r="AB60" s="38" t="s">
        <v>9374</v>
      </c>
      <c r="AC60" s="39">
        <v>0.79366898148148146</v>
      </c>
      <c r="AD60" s="189" t="str">
        <f>IF(H60="CÓDIGO ","-",IF(H60="","-",VLOOKUP(H60&amp;K60,'BD1'!F:Z,7,0)))</f>
        <v>461759</v>
      </c>
      <c r="AE60" s="189" t="str">
        <f>IF(H60="CÓDIGO ","-",IF(H60="","-",VLOOKUP(H60&amp;K60,'BD1'!F:Z,8,0)))</f>
        <v>ROT RISQ ESM CHIK POP CL 8ML</v>
      </c>
      <c r="AF60" s="189" t="str">
        <f>IF(H60="CÓDIGO ","-",IF(H60="","-",VLOOKUP(H60&amp;K60,'BD1'!F:Z,9,0)))</f>
        <v>-</v>
      </c>
      <c r="AG60" s="189" t="str">
        <f>IF(H60="CÓDIGO ","-",IF(H60="","-",VLOOKUP(H60&amp;K60,'BD1'!F:Z,10,0)))</f>
        <v>-</v>
      </c>
      <c r="AH60" s="189" t="str">
        <f>IF(H60="CÓDIGO ","-",IF(H60="","-",VLOOKUP(H60&amp;K60,'BD1'!F:Z,11,0)))</f>
        <v>-</v>
      </c>
      <c r="AI60" s="189" t="str">
        <f>IF(H60="CÓDIGO ","-",IF(H60="","-",VLOOKUP(H60&amp;K60,'BD1'!F:Z,12,0)))</f>
        <v>-</v>
      </c>
      <c r="AJ60" s="189">
        <f t="shared" si="26"/>
        <v>47500</v>
      </c>
      <c r="AK60" s="190">
        <f t="shared" si="27"/>
        <v>0</v>
      </c>
    </row>
    <row r="61" spans="2:37" hidden="1" x14ac:dyDescent="0.25">
      <c r="B61" s="381">
        <f>VLOOKUP(H61,'Paleta-Sequencia'!A:C,3,0)</f>
        <v>7</v>
      </c>
      <c r="E61" s="406">
        <v>1965704</v>
      </c>
      <c r="F61" s="398" t="s">
        <v>10546</v>
      </c>
      <c r="G61" s="399">
        <v>400</v>
      </c>
      <c r="H61" s="398">
        <v>467026</v>
      </c>
      <c r="I61" s="359" t="s">
        <v>1109</v>
      </c>
      <c r="J61" s="392" t="e">
        <f>_xlfn.XLOOKUP(F61,'MB52'!R:R,'MB52'!S:S)</f>
        <v>#N/A</v>
      </c>
      <c r="K61" s="392" t="s">
        <v>304</v>
      </c>
      <c r="L61" s="360" t="str">
        <f t="shared" si="28"/>
        <v>20/06/2026</v>
      </c>
      <c r="M61" s="407" t="s">
        <v>398</v>
      </c>
      <c r="O61" s="469" t="s">
        <v>806</v>
      </c>
      <c r="P61" s="470" t="s">
        <v>807</v>
      </c>
      <c r="Q61" s="393">
        <v>1965717</v>
      </c>
      <c r="R61" s="382">
        <f>SUMIF('MB51'!G:G,Envase!Q61,'MB51'!D:D)</f>
        <v>0</v>
      </c>
      <c r="S61" s="400" t="str">
        <f>IFERROR(VLOOKUP(Q61,COHVPI!B:U,20,0),"-")</f>
        <v>L02</v>
      </c>
      <c r="T61" s="382" t="str">
        <f>VLOOKUP(O61,'BD1'!G:K,5,0)</f>
        <v>CL</v>
      </c>
      <c r="U61" s="382" t="str">
        <f>IF(VLOOKUP(Q61,COHVPI!B:H,7,0)=W61,"OK","NOK")</f>
        <v>OK</v>
      </c>
      <c r="V61" s="382"/>
      <c r="W61" s="391">
        <f t="shared" ref="W61" si="31">G61/200*23750</f>
        <v>47500</v>
      </c>
      <c r="X61" s="408" t="s">
        <v>3714</v>
      </c>
      <c r="Z61" s="157" t="s">
        <v>9374</v>
      </c>
      <c r="AA61" s="158" t="s">
        <v>14498</v>
      </c>
      <c r="AB61" s="38" t="s">
        <v>10894</v>
      </c>
      <c r="AC61" s="39">
        <v>4.08912037037037E-2</v>
      </c>
      <c r="AD61" s="189" t="str">
        <f>IF(H61="CÓDIGO ","-",IF(H61="","-",VLOOKUP(H61&amp;K61,'BD1'!F:Z,7,0)))</f>
        <v>467064</v>
      </c>
      <c r="AE61" s="189" t="str">
        <f>IF(H61="CÓDIGO ","-",IF(H61="","-",VLOOKUP(H61&amp;K61,'BD1'!F:Z,8,0)))</f>
        <v>ROT RISQUE LA VEM OUTRA PEROLA 8ML</v>
      </c>
      <c r="AF61" s="189" t="str">
        <f>IF(H61="CÓDIGO ","-",IF(H61="","-",VLOOKUP(H61&amp;K61,'BD1'!F:Z,9,0)))</f>
        <v>-</v>
      </c>
      <c r="AG61" s="189" t="str">
        <f>IF(H61="CÓDIGO ","-",IF(H61="","-",VLOOKUP(H61&amp;K61,'BD1'!F:Z,10,0)))</f>
        <v>-</v>
      </c>
      <c r="AH61" s="189" t="str">
        <f>IF(H61="CÓDIGO ","-",IF(H61="","-",VLOOKUP(H61&amp;K61,'BD1'!F:Z,11,0)))</f>
        <v>-</v>
      </c>
      <c r="AI61" s="189" t="str">
        <f>IF(H61="CÓDIGO ","-",IF(H61="","-",VLOOKUP(H61&amp;K61,'BD1'!F:Z,12,0)))</f>
        <v>-</v>
      </c>
      <c r="AJ61" s="189">
        <f t="shared" si="13"/>
        <v>47500</v>
      </c>
      <c r="AK61" s="190">
        <f t="shared" si="14"/>
        <v>0</v>
      </c>
    </row>
    <row r="62" spans="2:37" hidden="1" x14ac:dyDescent="0.25">
      <c r="B62" s="381" t="e">
        <f>VLOOKUP(H62,'Paleta-Sequencia'!A:C,3,0)</f>
        <v>#N/A</v>
      </c>
      <c r="E62" s="198" t="s">
        <v>4313</v>
      </c>
      <c r="F62" s="199"/>
      <c r="G62" s="196"/>
      <c r="H62" s="242"/>
      <c r="I62" s="200"/>
      <c r="J62" s="200"/>
      <c r="K62" s="197"/>
      <c r="L62" s="234"/>
      <c r="M62" s="204"/>
      <c r="O62" s="198" t="s">
        <v>4313</v>
      </c>
      <c r="P62" s="199"/>
      <c r="Q62" s="196"/>
      <c r="R62" s="242"/>
      <c r="S62" s="200"/>
      <c r="T62" s="200"/>
      <c r="U62" s="197"/>
      <c r="V62" s="234"/>
      <c r="W62" s="204"/>
      <c r="X62" s="204"/>
      <c r="AD62" s="189" t="str">
        <f>IF(H62="CÓDIGO ","-",IF(H62="","-",VLOOKUP(H62&amp;K62,'BD1'!F:Z,7,0)))</f>
        <v>-</v>
      </c>
      <c r="AE62" s="189" t="str">
        <f>IF(H62="CÓDIGO ","-",IF(H62="","-",VLOOKUP(H62&amp;K62,'BD1'!F:Z,8,0)))</f>
        <v>-</v>
      </c>
      <c r="AF62" s="189" t="str">
        <f>IF(H62="CÓDIGO ","-",IF(H62="","-",VLOOKUP(H62&amp;K62,'BD1'!F:Z,9,0)))</f>
        <v>-</v>
      </c>
      <c r="AG62" s="189" t="str">
        <f>IF(H62="CÓDIGO ","-",IF(H62="","-",VLOOKUP(H62&amp;K62,'BD1'!F:Z,10,0)))</f>
        <v>-</v>
      </c>
      <c r="AH62" s="189" t="str">
        <f>IF(H62="CÓDIGO ","-",IF(H62="","-",VLOOKUP(H62&amp;K62,'BD1'!F:Z,11,0)))</f>
        <v>-</v>
      </c>
      <c r="AI62" s="189" t="str">
        <f>IF(H62="CÓDIGO ","-",IF(H62="","-",VLOOKUP(H62&amp;K62,'BD1'!F:Z,12,0)))</f>
        <v>-</v>
      </c>
      <c r="AJ62" s="189" t="str">
        <f t="shared" si="13"/>
        <v>-</v>
      </c>
      <c r="AK62" s="190" t="str">
        <f t="shared" si="14"/>
        <v>-</v>
      </c>
    </row>
    <row r="63" spans="2:37" hidden="1" x14ac:dyDescent="0.25">
      <c r="B63" s="381" t="e">
        <f>VLOOKUP(H63,'Paleta-Sequencia'!A:C,3,0)</f>
        <v>#N/A</v>
      </c>
      <c r="E63" s="497">
        <v>1965132</v>
      </c>
      <c r="F63" s="498" t="s">
        <v>4301</v>
      </c>
      <c r="G63" s="499">
        <v>1100</v>
      </c>
      <c r="H63" s="498">
        <v>471018</v>
      </c>
      <c r="I63" s="500" t="s">
        <v>2905</v>
      </c>
      <c r="J63" s="501" t="e">
        <f>_xlfn.XLOOKUP(F63,'MB52'!R:R,'MB52'!S:S)</f>
        <v>#N/A</v>
      </c>
      <c r="K63" s="501" t="s">
        <v>304</v>
      </c>
      <c r="L63" s="360" t="str">
        <f t="shared" si="28"/>
        <v>23/06/2026</v>
      </c>
      <c r="M63" s="503" t="s">
        <v>398</v>
      </c>
      <c r="O63" s="504" t="s">
        <v>2932</v>
      </c>
      <c r="P63" s="505" t="s">
        <v>2933</v>
      </c>
      <c r="Q63" s="506">
        <v>1965167</v>
      </c>
      <c r="R63" s="507">
        <f>SUMIF('MB51'!G:G,Envase!Q63,'MB51'!D:D)</f>
        <v>0</v>
      </c>
      <c r="S63" s="508" t="str">
        <f>IFERROR(VLOOKUP(Q63,COHVPI!B:U,20,0),"-")</f>
        <v>L02</v>
      </c>
      <c r="T63" s="507" t="str">
        <f>VLOOKUP(O63,'BD1'!G:K,5,0)</f>
        <v>CL</v>
      </c>
      <c r="U63" s="507" t="str">
        <f>IF(VLOOKUP(Q63,COHVPI!B:H,7,0)=W63,"OK","NOK")</f>
        <v>OK</v>
      </c>
      <c r="V63" s="507"/>
      <c r="W63" s="509">
        <f t="shared" ref="W63:W64" si="32">G63/200*23750</f>
        <v>130625</v>
      </c>
      <c r="X63" s="510" t="s">
        <v>106</v>
      </c>
      <c r="Z63" s="157" t="s">
        <v>9375</v>
      </c>
      <c r="AA63" s="158" t="s">
        <v>14154</v>
      </c>
      <c r="AB63" s="38" t="s">
        <v>4610</v>
      </c>
      <c r="AC63" s="39">
        <v>0.30756944444444445</v>
      </c>
      <c r="AD63" s="189" t="str">
        <f>IF(H63="CÓDIGO ","-",IF(H63="","-",VLOOKUP(H63&amp;K63,'BD1'!F:Z,7,0)))</f>
        <v>471162</v>
      </c>
      <c r="AE63" s="189" t="str">
        <f>IF(H63="CÓDIGO ","-",IF(H63="","-",VLOOKUP(H63&amp;K63,'BD1'!F:Z,8,0)))</f>
        <v>RT RISQUE ESM MET MEU WAFERVORITO</v>
      </c>
      <c r="AF63" s="189" t="str">
        <f>IF(H63="CÓDIGO ","-",IF(H63="","-",VLOOKUP(H63&amp;K63,'BD1'!F:Z,9,0)))</f>
        <v>-</v>
      </c>
      <c r="AG63" s="189" t="str">
        <f>IF(H63="CÓDIGO ","-",IF(H63="","-",VLOOKUP(H63&amp;K63,'BD1'!F:Z,10,0)))</f>
        <v>-</v>
      </c>
      <c r="AH63" s="189" t="str">
        <f>IF(H63="CÓDIGO ","-",IF(H63="","-",VLOOKUP(H63&amp;K63,'BD1'!F:Z,11,0)))</f>
        <v>-</v>
      </c>
      <c r="AI63" s="189" t="str">
        <f>IF(H63="CÓDIGO ","-",IF(H63="","-",VLOOKUP(H63&amp;K63,'BD1'!F:Z,12,0)))</f>
        <v>-</v>
      </c>
      <c r="AJ63" s="189">
        <f t="shared" si="13"/>
        <v>130625</v>
      </c>
      <c r="AK63" s="190">
        <f t="shared" si="14"/>
        <v>0</v>
      </c>
    </row>
    <row r="64" spans="2:37" hidden="1" x14ac:dyDescent="0.25">
      <c r="B64" s="381" t="e">
        <f>VLOOKUP(H64,'Paleta-Sequencia'!A:C,3,0)</f>
        <v>#N/A</v>
      </c>
      <c r="E64" s="497">
        <v>1965133</v>
      </c>
      <c r="F64" s="498" t="s">
        <v>4302</v>
      </c>
      <c r="G64" s="499">
        <v>1100</v>
      </c>
      <c r="H64" s="498">
        <v>471018</v>
      </c>
      <c r="I64" s="500" t="s">
        <v>2905</v>
      </c>
      <c r="J64" s="501" t="e">
        <f>_xlfn.XLOOKUP(F64,'MB52'!R:R,'MB52'!S:S)</f>
        <v>#N/A</v>
      </c>
      <c r="K64" s="501" t="s">
        <v>304</v>
      </c>
      <c r="L64" s="360" t="str">
        <f t="shared" si="28"/>
        <v>24/06/2026</v>
      </c>
      <c r="M64" s="503" t="s">
        <v>398</v>
      </c>
      <c r="O64" s="504" t="s">
        <v>2932</v>
      </c>
      <c r="P64" s="505" t="s">
        <v>2933</v>
      </c>
      <c r="Q64" s="506">
        <v>1965168</v>
      </c>
      <c r="R64" s="507">
        <f>SUMIF('MB51'!G:G,Envase!Q64,'MB51'!D:D)</f>
        <v>0</v>
      </c>
      <c r="S64" s="508" t="str">
        <f>IFERROR(VLOOKUP(Q64,COHVPI!B:U,20,0),"-")</f>
        <v>L02</v>
      </c>
      <c r="T64" s="507" t="str">
        <f>VLOOKUP(O64,'BD1'!G:K,5,0)</f>
        <v>CL</v>
      </c>
      <c r="U64" s="507" t="str">
        <f>IF(VLOOKUP(Q64,COHVPI!B:H,7,0)=W64,"OK","NOK")</f>
        <v>OK</v>
      </c>
      <c r="V64" s="507"/>
      <c r="W64" s="509">
        <f t="shared" si="32"/>
        <v>130625</v>
      </c>
      <c r="X64" s="510" t="s">
        <v>106</v>
      </c>
      <c r="Z64" s="157" t="s">
        <v>4610</v>
      </c>
      <c r="AA64" s="158" t="s">
        <v>14155</v>
      </c>
      <c r="AB64" s="38" t="s">
        <v>4610</v>
      </c>
      <c r="AC64" s="39">
        <v>0.89506944444444447</v>
      </c>
      <c r="AD64" s="189" t="str">
        <f>IF(H64="CÓDIGO ","-",IF(H64="","-",VLOOKUP(H64&amp;K64,'BD1'!F:Z,7,0)))</f>
        <v>471162</v>
      </c>
      <c r="AE64" s="189" t="str">
        <f>IF(H64="CÓDIGO ","-",IF(H64="","-",VLOOKUP(H64&amp;K64,'BD1'!F:Z,8,0)))</f>
        <v>RT RISQUE ESM MET MEU WAFERVORITO</v>
      </c>
      <c r="AF64" s="189" t="str">
        <f>IF(H64="CÓDIGO ","-",IF(H64="","-",VLOOKUP(H64&amp;K64,'BD1'!F:Z,9,0)))</f>
        <v>-</v>
      </c>
      <c r="AG64" s="189" t="str">
        <f>IF(H64="CÓDIGO ","-",IF(H64="","-",VLOOKUP(H64&amp;K64,'BD1'!F:Z,10,0)))</f>
        <v>-</v>
      </c>
      <c r="AH64" s="189" t="str">
        <f>IF(H64="CÓDIGO ","-",IF(H64="","-",VLOOKUP(H64&amp;K64,'BD1'!F:Z,11,0)))</f>
        <v>-</v>
      </c>
      <c r="AI64" s="189" t="str">
        <f>IF(H64="CÓDIGO ","-",IF(H64="","-",VLOOKUP(H64&amp;K64,'BD1'!F:Z,12,0)))</f>
        <v>-</v>
      </c>
      <c r="AJ64" s="189">
        <f t="shared" si="13"/>
        <v>130625</v>
      </c>
      <c r="AK64" s="190">
        <f t="shared" si="14"/>
        <v>0</v>
      </c>
    </row>
    <row r="65" spans="2:37" hidden="1" x14ac:dyDescent="0.25">
      <c r="B65" s="381" t="e">
        <f>VLOOKUP(H65,'Paleta-Sequencia'!A:C,3,0)</f>
        <v>#N/A</v>
      </c>
      <c r="E65" s="497">
        <v>1965142</v>
      </c>
      <c r="F65" s="498" t="s">
        <v>4303</v>
      </c>
      <c r="G65" s="499">
        <v>1100</v>
      </c>
      <c r="H65" s="498">
        <v>471015</v>
      </c>
      <c r="I65" s="500" t="s">
        <v>2902</v>
      </c>
      <c r="J65" s="501" t="e">
        <f>_xlfn.XLOOKUP(F65,'MB52'!R:R,'MB52'!S:S)</f>
        <v>#N/A</v>
      </c>
      <c r="K65" s="501" t="s">
        <v>304</v>
      </c>
      <c r="L65" s="360" t="str">
        <f t="shared" si="28"/>
        <v>24/06/2026</v>
      </c>
      <c r="M65" s="503" t="s">
        <v>398</v>
      </c>
      <c r="O65" s="504" t="s">
        <v>2920</v>
      </c>
      <c r="P65" s="505" t="s">
        <v>2921</v>
      </c>
      <c r="Q65" s="506">
        <v>1965169</v>
      </c>
      <c r="R65" s="507">
        <f>SUMIF('MB51'!G:G,Envase!Q65,'MB51'!D:D)</f>
        <v>0</v>
      </c>
      <c r="S65" s="508" t="str">
        <f>IFERROR(VLOOKUP(Q65,COHVPI!B:U,20,0),"-")</f>
        <v>L02</v>
      </c>
      <c r="T65" s="507" t="str">
        <f>VLOOKUP(O65,'BD1'!G:K,5,0)</f>
        <v>CL</v>
      </c>
      <c r="U65" s="507" t="str">
        <f>IF(VLOOKUP(Q65,COHVPI!B:H,7,0)=W65,"OK","NOK")</f>
        <v>OK</v>
      </c>
      <c r="V65" s="507"/>
      <c r="W65" s="509">
        <f t="shared" ref="W65:W66" si="33">G65/200*23750</f>
        <v>130625</v>
      </c>
      <c r="X65" s="510" t="s">
        <v>106</v>
      </c>
      <c r="Z65" s="157" t="s">
        <v>4610</v>
      </c>
      <c r="AA65" s="158" t="s">
        <v>14156</v>
      </c>
      <c r="AB65" s="38" t="s">
        <v>9376</v>
      </c>
      <c r="AC65" s="39">
        <v>0.48256944444444444</v>
      </c>
      <c r="AD65" s="189" t="str">
        <f>IF(H65="CÓDIGO ","-",IF(H65="","-",VLOOKUP(H65&amp;K65,'BD1'!F:Z,7,0)))</f>
        <v>471159</v>
      </c>
      <c r="AE65" s="189" t="str">
        <f>IF(H65="CÓDIGO ","-",IF(H65="","-",VLOOKUP(H65&amp;K65,'BD1'!F:Z,8,0)))</f>
        <v>RT RISQUE ESM CREM CROCANTE NA MEDIDA</v>
      </c>
      <c r="AF65" s="189" t="str">
        <f>IF(H65="CÓDIGO ","-",IF(H65="","-",VLOOKUP(H65&amp;K65,'BD1'!F:Z,9,0)))</f>
        <v>-</v>
      </c>
      <c r="AG65" s="189" t="str">
        <f>IF(H65="CÓDIGO ","-",IF(H65="","-",VLOOKUP(H65&amp;K65,'BD1'!F:Z,10,0)))</f>
        <v>-</v>
      </c>
      <c r="AH65" s="189" t="str">
        <f>IF(H65="CÓDIGO ","-",IF(H65="","-",VLOOKUP(H65&amp;K65,'BD1'!F:Z,11,0)))</f>
        <v>-</v>
      </c>
      <c r="AI65" s="189" t="str">
        <f>IF(H65="CÓDIGO ","-",IF(H65="","-",VLOOKUP(H65&amp;K65,'BD1'!F:Z,12,0)))</f>
        <v>-</v>
      </c>
      <c r="AJ65" s="189">
        <f t="shared" si="13"/>
        <v>130625</v>
      </c>
      <c r="AK65" s="190">
        <f t="shared" si="14"/>
        <v>0</v>
      </c>
    </row>
    <row r="66" spans="2:37" hidden="1" x14ac:dyDescent="0.25">
      <c r="B66" s="381" t="e">
        <f>VLOOKUP(H66,'Paleta-Sequencia'!A:C,3,0)</f>
        <v>#N/A</v>
      </c>
      <c r="E66" s="497">
        <v>1965143</v>
      </c>
      <c r="F66" s="498" t="s">
        <v>4304</v>
      </c>
      <c r="G66" s="499">
        <v>1100</v>
      </c>
      <c r="H66" s="498">
        <v>471015</v>
      </c>
      <c r="I66" s="500" t="s">
        <v>2902</v>
      </c>
      <c r="J66" s="501" t="e">
        <f>_xlfn.XLOOKUP(F66,'MB52'!R:R,'MB52'!S:S)</f>
        <v>#N/A</v>
      </c>
      <c r="K66" s="501" t="s">
        <v>304</v>
      </c>
      <c r="L66" s="360" t="str">
        <f t="shared" si="28"/>
        <v>25/06/2026</v>
      </c>
      <c r="M66" s="503" t="s">
        <v>398</v>
      </c>
      <c r="O66" s="504" t="s">
        <v>2920</v>
      </c>
      <c r="P66" s="505" t="s">
        <v>2921</v>
      </c>
      <c r="Q66" s="506">
        <v>1965170</v>
      </c>
      <c r="R66" s="507">
        <f>SUMIF('MB51'!G:G,Envase!Q66,'MB51'!D:D)</f>
        <v>0</v>
      </c>
      <c r="S66" s="508" t="str">
        <f>IFERROR(VLOOKUP(Q66,COHVPI!B:U,20,0),"-")</f>
        <v>L02</v>
      </c>
      <c r="T66" s="507" t="str">
        <f>VLOOKUP(O66,'BD1'!G:K,5,0)</f>
        <v>CL</v>
      </c>
      <c r="U66" s="507" t="str">
        <f>IF(VLOOKUP(Q66,COHVPI!B:H,7,0)=W66,"OK","NOK")</f>
        <v>OK</v>
      </c>
      <c r="V66" s="507"/>
      <c r="W66" s="509">
        <f t="shared" si="33"/>
        <v>130625</v>
      </c>
      <c r="X66" s="510" t="s">
        <v>106</v>
      </c>
      <c r="Z66" s="157" t="s">
        <v>9376</v>
      </c>
      <c r="AA66" s="158" t="s">
        <v>14150</v>
      </c>
      <c r="AB66" s="38" t="s">
        <v>5777</v>
      </c>
      <c r="AC66" s="39">
        <v>7.0069444444444448E-2</v>
      </c>
      <c r="AD66" s="189" t="str">
        <f>IF(H66="CÓDIGO ","-",IF(H66="","-",VLOOKUP(H66&amp;K66,'BD1'!F:Z,7,0)))</f>
        <v>471159</v>
      </c>
      <c r="AE66" s="189" t="str">
        <f>IF(H66="CÓDIGO ","-",IF(H66="","-",VLOOKUP(H66&amp;K66,'BD1'!F:Z,8,0)))</f>
        <v>RT RISQUE ESM CREM CROCANTE NA MEDIDA</v>
      </c>
      <c r="AF66" s="189" t="str">
        <f>IF(H66="CÓDIGO ","-",IF(H66="","-",VLOOKUP(H66&amp;K66,'BD1'!F:Z,9,0)))</f>
        <v>-</v>
      </c>
      <c r="AG66" s="189" t="str">
        <f>IF(H66="CÓDIGO ","-",IF(H66="","-",VLOOKUP(H66&amp;K66,'BD1'!F:Z,10,0)))</f>
        <v>-</v>
      </c>
      <c r="AH66" s="189" t="str">
        <f>IF(H66="CÓDIGO ","-",IF(H66="","-",VLOOKUP(H66&amp;K66,'BD1'!F:Z,11,0)))</f>
        <v>-</v>
      </c>
      <c r="AI66" s="189" t="str">
        <f>IF(H66="CÓDIGO ","-",IF(H66="","-",VLOOKUP(H66&amp;K66,'BD1'!F:Z,12,0)))</f>
        <v>-</v>
      </c>
      <c r="AJ66" s="189">
        <f t="shared" si="13"/>
        <v>130625</v>
      </c>
      <c r="AK66" s="190">
        <f t="shared" si="14"/>
        <v>0</v>
      </c>
    </row>
    <row r="67" spans="2:37" hidden="1" x14ac:dyDescent="0.25">
      <c r="B67" s="381" t="e">
        <f>VLOOKUP(H67,'Paleta-Sequencia'!A:C,3,0)</f>
        <v>#N/A</v>
      </c>
      <c r="E67" s="497">
        <v>1965138</v>
      </c>
      <c r="F67" s="498" t="s">
        <v>4309</v>
      </c>
      <c r="G67" s="499">
        <v>1000</v>
      </c>
      <c r="H67" s="498">
        <v>471020</v>
      </c>
      <c r="I67" s="500" t="s">
        <v>2907</v>
      </c>
      <c r="J67" s="501" t="e">
        <f>_xlfn.XLOOKUP(F67,'MB52'!R:R,'MB52'!S:S)</f>
        <v>#N/A</v>
      </c>
      <c r="K67" s="501" t="s">
        <v>304</v>
      </c>
      <c r="L67" s="360" t="str">
        <f t="shared" si="28"/>
        <v>26/06/2026</v>
      </c>
      <c r="M67" s="503" t="s">
        <v>398</v>
      </c>
      <c r="O67" s="504" t="s">
        <v>2940</v>
      </c>
      <c r="P67" s="505" t="s">
        <v>2941</v>
      </c>
      <c r="Q67" s="506">
        <v>1965159</v>
      </c>
      <c r="R67" s="507">
        <f>SUMIF('MB51'!G:G,Envase!Q67,'MB51'!D:D)</f>
        <v>0</v>
      </c>
      <c r="S67" s="508" t="str">
        <f>IFERROR(VLOOKUP(Q67,COHVPI!B:U,20,0),"-")</f>
        <v>L02</v>
      </c>
      <c r="T67" s="507" t="str">
        <f>VLOOKUP(O67,'BD1'!G:K,5,0)</f>
        <v>CL</v>
      </c>
      <c r="U67" s="507" t="str">
        <f>IF(VLOOKUP(Q67,COHVPI!B:H,7,0)=W67,"OK","NOK")</f>
        <v>OK</v>
      </c>
      <c r="V67" s="507"/>
      <c r="W67" s="509">
        <f t="shared" ref="W67:W70" si="34">G67/200*23750</f>
        <v>118750</v>
      </c>
      <c r="X67" s="510" t="s">
        <v>106</v>
      </c>
      <c r="Z67" s="157" t="s">
        <v>5777</v>
      </c>
      <c r="AA67" s="158" t="s">
        <v>14157</v>
      </c>
      <c r="AB67" s="38" t="s">
        <v>5777</v>
      </c>
      <c r="AC67" s="39">
        <v>0.60789351851851847</v>
      </c>
      <c r="AD67" s="189" t="str">
        <f>IF(H67="CÓDIGO ","-",IF(H67="","-",VLOOKUP(H67&amp;K67,'BD1'!F:Z,7,0)))</f>
        <v>471164</v>
      </c>
      <c r="AE67" s="189" t="str">
        <f>IF(H67="CÓDIGO ","-",IF(H67="","-",VLOOKUP(H67&amp;K67,'BD1'!F:Z,8,0)))</f>
        <v>RT RISQUE ESM CREM VEM KIT KERO</v>
      </c>
      <c r="AF67" s="189" t="str">
        <f>IF(H67="CÓDIGO ","-",IF(H67="","-",VLOOKUP(H67&amp;K67,'BD1'!F:Z,9,0)))</f>
        <v>-</v>
      </c>
      <c r="AG67" s="189" t="str">
        <f>IF(H67="CÓDIGO ","-",IF(H67="","-",VLOOKUP(H67&amp;K67,'BD1'!F:Z,10,0)))</f>
        <v>-</v>
      </c>
      <c r="AH67" s="189" t="str">
        <f>IF(H67="CÓDIGO ","-",IF(H67="","-",VLOOKUP(H67&amp;K67,'BD1'!F:Z,11,0)))</f>
        <v>-</v>
      </c>
      <c r="AI67" s="189" t="str">
        <f>IF(H67="CÓDIGO ","-",IF(H67="","-",VLOOKUP(H67&amp;K67,'BD1'!F:Z,12,0)))</f>
        <v>-</v>
      </c>
      <c r="AJ67" s="189">
        <f t="shared" si="13"/>
        <v>118750</v>
      </c>
      <c r="AK67" s="190">
        <f t="shared" si="14"/>
        <v>0</v>
      </c>
    </row>
    <row r="68" spans="2:37" hidden="1" x14ac:dyDescent="0.25">
      <c r="B68" s="381" t="e">
        <f>VLOOKUP(H68,'Paleta-Sequencia'!A:C,3,0)</f>
        <v>#N/A</v>
      </c>
      <c r="E68" s="497">
        <v>1965139</v>
      </c>
      <c r="F68" s="498" t="s">
        <v>4310</v>
      </c>
      <c r="G68" s="499">
        <v>1000</v>
      </c>
      <c r="H68" s="498">
        <v>471020</v>
      </c>
      <c r="I68" s="500" t="s">
        <v>2907</v>
      </c>
      <c r="J68" s="501" t="e">
        <f>_xlfn.XLOOKUP(F68,'MB52'!R:R,'MB52'!S:S)</f>
        <v>#N/A</v>
      </c>
      <c r="K68" s="501" t="s">
        <v>304</v>
      </c>
      <c r="L68" s="360" t="str">
        <f t="shared" si="28"/>
        <v>26/06/2026</v>
      </c>
      <c r="M68" s="503" t="s">
        <v>398</v>
      </c>
      <c r="O68" s="504" t="s">
        <v>2940</v>
      </c>
      <c r="P68" s="505" t="s">
        <v>2941</v>
      </c>
      <c r="Q68" s="506">
        <v>1965160</v>
      </c>
      <c r="R68" s="507">
        <f>SUMIF('MB51'!G:G,Envase!Q68,'MB51'!D:D)</f>
        <v>0</v>
      </c>
      <c r="S68" s="508" t="str">
        <f>IFERROR(VLOOKUP(Q68,COHVPI!B:U,20,0),"-")</f>
        <v>L02</v>
      </c>
      <c r="T68" s="507" t="str">
        <f>VLOOKUP(O68,'BD1'!G:K,5,0)</f>
        <v>CL</v>
      </c>
      <c r="U68" s="507" t="str">
        <f>IF(VLOOKUP(Q68,COHVPI!B:H,7,0)=W68,"OK","NOK")</f>
        <v>OK</v>
      </c>
      <c r="V68" s="507"/>
      <c r="W68" s="509">
        <f t="shared" si="34"/>
        <v>118750</v>
      </c>
      <c r="X68" s="510" t="s">
        <v>106</v>
      </c>
      <c r="Z68" s="157" t="s">
        <v>5777</v>
      </c>
      <c r="AA68" s="158" t="s">
        <v>14158</v>
      </c>
      <c r="AB68" s="38" t="s">
        <v>9377</v>
      </c>
      <c r="AC68" s="39">
        <v>0.14608796296296298</v>
      </c>
      <c r="AD68" s="189" t="str">
        <f>IF(H68="CÓDIGO ","-",IF(H68="","-",VLOOKUP(H68&amp;K68,'BD1'!F:Z,7,0)))</f>
        <v>471164</v>
      </c>
      <c r="AE68" s="189" t="str">
        <f>IF(H68="CÓDIGO ","-",IF(H68="","-",VLOOKUP(H68&amp;K68,'BD1'!F:Z,8,0)))</f>
        <v>RT RISQUE ESM CREM VEM KIT KERO</v>
      </c>
      <c r="AF68" s="189" t="str">
        <f>IF(H68="CÓDIGO ","-",IF(H68="","-",VLOOKUP(H68&amp;K68,'BD1'!F:Z,9,0)))</f>
        <v>-</v>
      </c>
      <c r="AG68" s="189" t="str">
        <f>IF(H68="CÓDIGO ","-",IF(H68="","-",VLOOKUP(H68&amp;K68,'BD1'!F:Z,10,0)))</f>
        <v>-</v>
      </c>
      <c r="AH68" s="189" t="str">
        <f>IF(H68="CÓDIGO ","-",IF(H68="","-",VLOOKUP(H68&amp;K68,'BD1'!F:Z,11,0)))</f>
        <v>-</v>
      </c>
      <c r="AI68" s="189" t="str">
        <f>IF(H68="CÓDIGO ","-",IF(H68="","-",VLOOKUP(H68&amp;K68,'BD1'!F:Z,12,0)))</f>
        <v>-</v>
      </c>
      <c r="AJ68" s="189">
        <f t="shared" si="13"/>
        <v>118750</v>
      </c>
      <c r="AK68" s="190">
        <f t="shared" si="14"/>
        <v>0</v>
      </c>
    </row>
    <row r="69" spans="2:37" hidden="1" x14ac:dyDescent="0.25">
      <c r="B69" s="381" t="e">
        <f>VLOOKUP(H69,'Paleta-Sequencia'!A:C,3,0)</f>
        <v>#N/A</v>
      </c>
      <c r="E69" s="497">
        <v>1965140</v>
      </c>
      <c r="F69" s="498" t="s">
        <v>4311</v>
      </c>
      <c r="G69" s="499">
        <v>1000</v>
      </c>
      <c r="H69" s="498">
        <v>471020</v>
      </c>
      <c r="I69" s="500" t="s">
        <v>2907</v>
      </c>
      <c r="J69" s="501" t="e">
        <f>_xlfn.XLOOKUP(F69,'MB52'!R:R,'MB52'!S:S)</f>
        <v>#N/A</v>
      </c>
      <c r="K69" s="501" t="s">
        <v>304</v>
      </c>
      <c r="L69" s="360" t="str">
        <f t="shared" si="28"/>
        <v>27/06/2026</v>
      </c>
      <c r="M69" s="503" t="s">
        <v>398</v>
      </c>
      <c r="O69" s="504" t="s">
        <v>2940</v>
      </c>
      <c r="P69" s="505" t="s">
        <v>2941</v>
      </c>
      <c r="Q69" s="506">
        <v>1965161</v>
      </c>
      <c r="R69" s="507">
        <f>SUMIF('MB51'!G:G,Envase!Q69,'MB51'!D:D)</f>
        <v>0</v>
      </c>
      <c r="S69" s="508" t="str">
        <f>IFERROR(VLOOKUP(Q69,COHVPI!B:U,20,0),"-")</f>
        <v>L02</v>
      </c>
      <c r="T69" s="507" t="str">
        <f>VLOOKUP(O69,'BD1'!G:K,5,0)</f>
        <v>CL</v>
      </c>
      <c r="U69" s="507" t="str">
        <f>IF(VLOOKUP(Q69,COHVPI!B:H,7,0)=W69,"OK","NOK")</f>
        <v>OK</v>
      </c>
      <c r="V69" s="507"/>
      <c r="W69" s="509">
        <f t="shared" si="34"/>
        <v>118750</v>
      </c>
      <c r="X69" s="510" t="s">
        <v>106</v>
      </c>
      <c r="Z69" s="157" t="s">
        <v>9377</v>
      </c>
      <c r="AA69" s="158" t="s">
        <v>14159</v>
      </c>
      <c r="AB69" s="38" t="s">
        <v>9377</v>
      </c>
      <c r="AC69" s="39">
        <v>0.68428240740740742</v>
      </c>
      <c r="AD69" s="189" t="str">
        <f>IF(H69="CÓDIGO ","-",IF(H69="","-",VLOOKUP(H69&amp;K69,'BD1'!F:Z,7,0)))</f>
        <v>471164</v>
      </c>
      <c r="AE69" s="189" t="str">
        <f>IF(H69="CÓDIGO ","-",IF(H69="","-",VLOOKUP(H69&amp;K69,'BD1'!F:Z,8,0)))</f>
        <v>RT RISQUE ESM CREM VEM KIT KERO</v>
      </c>
      <c r="AF69" s="189" t="str">
        <f>IF(H69="CÓDIGO ","-",IF(H69="","-",VLOOKUP(H69&amp;K69,'BD1'!F:Z,9,0)))</f>
        <v>-</v>
      </c>
      <c r="AG69" s="189" t="str">
        <f>IF(H69="CÓDIGO ","-",IF(H69="","-",VLOOKUP(H69&amp;K69,'BD1'!F:Z,10,0)))</f>
        <v>-</v>
      </c>
      <c r="AH69" s="189" t="str">
        <f>IF(H69="CÓDIGO ","-",IF(H69="","-",VLOOKUP(H69&amp;K69,'BD1'!F:Z,11,0)))</f>
        <v>-</v>
      </c>
      <c r="AI69" s="189" t="str">
        <f>IF(H69="CÓDIGO ","-",IF(H69="","-",VLOOKUP(H69&amp;K69,'BD1'!F:Z,12,0)))</f>
        <v>-</v>
      </c>
      <c r="AJ69" s="189">
        <f t="shared" si="13"/>
        <v>118750</v>
      </c>
      <c r="AK69" s="190">
        <f t="shared" si="14"/>
        <v>0</v>
      </c>
    </row>
    <row r="70" spans="2:37" hidden="1" x14ac:dyDescent="0.25">
      <c r="B70" s="381" t="e">
        <f>VLOOKUP(H70,'Paleta-Sequencia'!A:C,3,0)</f>
        <v>#N/A</v>
      </c>
      <c r="E70" s="497">
        <v>1965141</v>
      </c>
      <c r="F70" s="498" t="s">
        <v>4312</v>
      </c>
      <c r="G70" s="499">
        <v>1000</v>
      </c>
      <c r="H70" s="498">
        <v>471020</v>
      </c>
      <c r="I70" s="500" t="s">
        <v>2907</v>
      </c>
      <c r="J70" s="501" t="e">
        <f>_xlfn.XLOOKUP(F70,'MB52'!R:R,'MB52'!S:S)</f>
        <v>#N/A</v>
      </c>
      <c r="K70" s="501" t="s">
        <v>304</v>
      </c>
      <c r="L70" s="360" t="str">
        <f t="shared" si="28"/>
        <v>27/06/2026</v>
      </c>
      <c r="M70" s="503" t="s">
        <v>398</v>
      </c>
      <c r="O70" s="504" t="s">
        <v>2940</v>
      </c>
      <c r="P70" s="505" t="s">
        <v>2941</v>
      </c>
      <c r="Q70" s="506">
        <v>1965162</v>
      </c>
      <c r="R70" s="507">
        <f>SUMIF('MB51'!G:G,Envase!Q70,'MB51'!D:D)</f>
        <v>0</v>
      </c>
      <c r="S70" s="508" t="str">
        <f>IFERROR(VLOOKUP(Q70,COHVPI!B:U,20,0),"-")</f>
        <v>L02</v>
      </c>
      <c r="T70" s="507" t="str">
        <f>VLOOKUP(O70,'BD1'!G:K,5,0)</f>
        <v>CL</v>
      </c>
      <c r="U70" s="507" t="str">
        <f>IF(VLOOKUP(Q70,COHVPI!B:H,7,0)=W70,"OK","NOK")</f>
        <v>OK</v>
      </c>
      <c r="V70" s="507"/>
      <c r="W70" s="509">
        <f t="shared" si="34"/>
        <v>118750</v>
      </c>
      <c r="X70" s="510" t="s">
        <v>106</v>
      </c>
      <c r="Z70" s="157" t="s">
        <v>9377</v>
      </c>
      <c r="AA70" s="158" t="s">
        <v>14160</v>
      </c>
      <c r="AB70" s="38" t="s">
        <v>13439</v>
      </c>
      <c r="AC70" s="39">
        <v>0.22247685185185184</v>
      </c>
      <c r="AD70" s="189" t="str">
        <f>IF(H70="CÓDIGO ","-",IF(H70="","-",VLOOKUP(H70&amp;K70,'BD1'!F:Z,7,0)))</f>
        <v>471164</v>
      </c>
      <c r="AE70" s="189" t="str">
        <f>IF(H70="CÓDIGO ","-",IF(H70="","-",VLOOKUP(H70&amp;K70,'BD1'!F:Z,8,0)))</f>
        <v>RT RISQUE ESM CREM VEM KIT KERO</v>
      </c>
      <c r="AF70" s="189" t="str">
        <f>IF(H70="CÓDIGO ","-",IF(H70="","-",VLOOKUP(H70&amp;K70,'BD1'!F:Z,9,0)))</f>
        <v>-</v>
      </c>
      <c r="AG70" s="189" t="str">
        <f>IF(H70="CÓDIGO ","-",IF(H70="","-",VLOOKUP(H70&amp;K70,'BD1'!F:Z,10,0)))</f>
        <v>-</v>
      </c>
      <c r="AH70" s="189" t="str">
        <f>IF(H70="CÓDIGO ","-",IF(H70="","-",VLOOKUP(H70&amp;K70,'BD1'!F:Z,11,0)))</f>
        <v>-</v>
      </c>
      <c r="AI70" s="189" t="str">
        <f>IF(H70="CÓDIGO ","-",IF(H70="","-",VLOOKUP(H70&amp;K70,'BD1'!F:Z,12,0)))</f>
        <v>-</v>
      </c>
      <c r="AJ70" s="189">
        <f t="shared" si="13"/>
        <v>118750</v>
      </c>
      <c r="AK70" s="190">
        <f t="shared" si="14"/>
        <v>0</v>
      </c>
    </row>
    <row r="71" spans="2:37" hidden="1" x14ac:dyDescent="0.25">
      <c r="B71" s="381" t="e">
        <f>VLOOKUP(H71,'Paleta-Sequencia'!A:C,3,0)</f>
        <v>#N/A</v>
      </c>
      <c r="E71" s="497">
        <v>1965134</v>
      </c>
      <c r="F71" s="498" t="s">
        <v>4305</v>
      </c>
      <c r="G71" s="499">
        <v>1000</v>
      </c>
      <c r="H71" s="498">
        <v>471019</v>
      </c>
      <c r="I71" s="500" t="s">
        <v>2906</v>
      </c>
      <c r="J71" s="501" t="e">
        <f>_xlfn.XLOOKUP(F71,'MB52'!R:R,'MB52'!S:S)</f>
        <v>#N/A</v>
      </c>
      <c r="K71" s="501" t="s">
        <v>304</v>
      </c>
      <c r="L71" s="360" t="str">
        <f t="shared" si="28"/>
        <v>29/06/2026</v>
      </c>
      <c r="M71" s="503" t="s">
        <v>398</v>
      </c>
      <c r="O71" s="504" t="s">
        <v>2936</v>
      </c>
      <c r="P71" s="505" t="s">
        <v>2937</v>
      </c>
      <c r="Q71" s="506">
        <v>1965155</v>
      </c>
      <c r="R71" s="507">
        <f>SUMIF('MB51'!G:G,Envase!Q71,'MB51'!D:D)</f>
        <v>0</v>
      </c>
      <c r="S71" s="508" t="str">
        <f>IFERROR(VLOOKUP(Q71,COHVPI!B:U,20,0),"-")</f>
        <v>L02</v>
      </c>
      <c r="T71" s="507" t="str">
        <f>VLOOKUP(O71,'BD1'!G:K,5,0)</f>
        <v>CL</v>
      </c>
      <c r="U71" s="507" t="str">
        <f>IF(VLOOKUP(Q71,COHVPI!B:H,7,0)=W71,"OK","NOK")</f>
        <v>OK</v>
      </c>
      <c r="V71" s="507"/>
      <c r="W71" s="509">
        <f t="shared" ref="W71:W74" si="35">G71/200*23750</f>
        <v>118750</v>
      </c>
      <c r="X71" s="510" t="s">
        <v>106</v>
      </c>
      <c r="Z71" s="157" t="s">
        <v>5778</v>
      </c>
      <c r="AA71" s="158" t="s">
        <v>2842</v>
      </c>
      <c r="AB71" s="38" t="s">
        <v>5778</v>
      </c>
      <c r="AC71" s="39">
        <v>0.77456018518518521</v>
      </c>
      <c r="AD71" s="189" t="str">
        <f>IF(H71="CÓDIGO ","-",IF(H71="","-",VLOOKUP(H71&amp;K71,'BD1'!F:Z,7,0)))</f>
        <v>471163</v>
      </c>
      <c r="AE71" s="189" t="str">
        <f>IF(H71="CÓDIGO ","-",IF(H71="","-",VLOOKUP(H71&amp;K71,'BD1'!F:Z,8,0)))</f>
        <v>RT RISQUE ESM CREM SO MAIS UM PEDACINHO</v>
      </c>
      <c r="AF71" s="189" t="str">
        <f>IF(H71="CÓDIGO ","-",IF(H71="","-",VLOOKUP(H71&amp;K71,'BD1'!F:Z,9,0)))</f>
        <v>-</v>
      </c>
      <c r="AG71" s="189" t="str">
        <f>IF(H71="CÓDIGO ","-",IF(H71="","-",VLOOKUP(H71&amp;K71,'BD1'!F:Z,10,0)))</f>
        <v>-</v>
      </c>
      <c r="AH71" s="189" t="str">
        <f>IF(H71="CÓDIGO ","-",IF(H71="","-",VLOOKUP(H71&amp;K71,'BD1'!F:Z,11,0)))</f>
        <v>-</v>
      </c>
      <c r="AI71" s="189" t="str">
        <f>IF(H71="CÓDIGO ","-",IF(H71="","-",VLOOKUP(H71&amp;K71,'BD1'!F:Z,12,0)))</f>
        <v>-</v>
      </c>
      <c r="AJ71" s="189">
        <f t="shared" si="13"/>
        <v>118750</v>
      </c>
      <c r="AK71" s="190">
        <f t="shared" si="14"/>
        <v>0</v>
      </c>
    </row>
    <row r="72" spans="2:37" hidden="1" x14ac:dyDescent="0.25">
      <c r="B72" s="381" t="e">
        <f>VLOOKUP(H72,'Paleta-Sequencia'!A:C,3,0)</f>
        <v>#N/A</v>
      </c>
      <c r="E72" s="497">
        <v>1965135</v>
      </c>
      <c r="F72" s="498" t="s">
        <v>4306</v>
      </c>
      <c r="G72" s="499">
        <v>1000</v>
      </c>
      <c r="H72" s="498">
        <v>471019</v>
      </c>
      <c r="I72" s="500" t="s">
        <v>2906</v>
      </c>
      <c r="J72" s="501" t="e">
        <f>_xlfn.XLOOKUP(F72,'MB52'!R:R,'MB52'!S:S)</f>
        <v>#N/A</v>
      </c>
      <c r="K72" s="501" t="s">
        <v>304</v>
      </c>
      <c r="L72" s="360" t="str">
        <f t="shared" si="28"/>
        <v>29/06/2026</v>
      </c>
      <c r="M72" s="503" t="s">
        <v>398</v>
      </c>
      <c r="O72" s="504" t="s">
        <v>2936</v>
      </c>
      <c r="P72" s="505" t="s">
        <v>2937</v>
      </c>
      <c r="Q72" s="506">
        <v>1965156</v>
      </c>
      <c r="R72" s="507">
        <f>SUMIF('MB51'!G:G,Envase!Q72,'MB51'!D:D)</f>
        <v>0</v>
      </c>
      <c r="S72" s="508" t="str">
        <f>IFERROR(VLOOKUP(Q72,COHVPI!B:U,20,0),"-")</f>
        <v>L02</v>
      </c>
      <c r="T72" s="507" t="str">
        <f>VLOOKUP(O72,'BD1'!G:K,5,0)</f>
        <v>CL</v>
      </c>
      <c r="U72" s="507" t="str">
        <f>IF(VLOOKUP(Q72,COHVPI!B:H,7,0)=W72,"OK","NOK")</f>
        <v>OK</v>
      </c>
      <c r="V72" s="507"/>
      <c r="W72" s="509">
        <f t="shared" si="35"/>
        <v>118750</v>
      </c>
      <c r="X72" s="510" t="s">
        <v>106</v>
      </c>
      <c r="Z72" s="157" t="s">
        <v>5778</v>
      </c>
      <c r="AA72" s="158" t="s">
        <v>13170</v>
      </c>
      <c r="AB72" s="38" t="s">
        <v>9378</v>
      </c>
      <c r="AC72" s="39">
        <v>0.31275462962962963</v>
      </c>
      <c r="AD72" s="189" t="str">
        <f>IF(H72="CÓDIGO ","-",IF(H72="","-",VLOOKUP(H72&amp;K72,'BD1'!F:Z,7,0)))</f>
        <v>471163</v>
      </c>
      <c r="AE72" s="189" t="str">
        <f>IF(H72="CÓDIGO ","-",IF(H72="","-",VLOOKUP(H72&amp;K72,'BD1'!F:Z,8,0)))</f>
        <v>RT RISQUE ESM CREM SO MAIS UM PEDACINHO</v>
      </c>
      <c r="AF72" s="189" t="str">
        <f>IF(H72="CÓDIGO ","-",IF(H72="","-",VLOOKUP(H72&amp;K72,'BD1'!F:Z,9,0)))</f>
        <v>-</v>
      </c>
      <c r="AG72" s="189" t="str">
        <f>IF(H72="CÓDIGO ","-",IF(H72="","-",VLOOKUP(H72&amp;K72,'BD1'!F:Z,10,0)))</f>
        <v>-</v>
      </c>
      <c r="AH72" s="189" t="str">
        <f>IF(H72="CÓDIGO ","-",IF(H72="","-",VLOOKUP(H72&amp;K72,'BD1'!F:Z,11,0)))</f>
        <v>-</v>
      </c>
      <c r="AI72" s="189" t="str">
        <f>IF(H72="CÓDIGO ","-",IF(H72="","-",VLOOKUP(H72&amp;K72,'BD1'!F:Z,12,0)))</f>
        <v>-</v>
      </c>
      <c r="AJ72" s="189">
        <f t="shared" si="13"/>
        <v>118750</v>
      </c>
      <c r="AK72" s="190">
        <f t="shared" si="14"/>
        <v>0</v>
      </c>
    </row>
    <row r="73" spans="2:37" hidden="1" x14ac:dyDescent="0.25">
      <c r="B73" s="381" t="e">
        <f>VLOOKUP(H73,'Paleta-Sequencia'!A:C,3,0)</f>
        <v>#N/A</v>
      </c>
      <c r="E73" s="497">
        <v>1965136</v>
      </c>
      <c r="F73" s="498" t="s">
        <v>4307</v>
      </c>
      <c r="G73" s="499">
        <v>1000</v>
      </c>
      <c r="H73" s="498">
        <v>471019</v>
      </c>
      <c r="I73" s="500" t="s">
        <v>2906</v>
      </c>
      <c r="J73" s="501" t="e">
        <f>_xlfn.XLOOKUP(F73,'MB52'!R:R,'MB52'!S:S)</f>
        <v>#N/A</v>
      </c>
      <c r="K73" s="501" t="s">
        <v>304</v>
      </c>
      <c r="L73" s="360" t="str">
        <f t="shared" si="28"/>
        <v>30/06/2026</v>
      </c>
      <c r="M73" s="503" t="s">
        <v>398</v>
      </c>
      <c r="O73" s="504" t="s">
        <v>2936</v>
      </c>
      <c r="P73" s="505" t="s">
        <v>2937</v>
      </c>
      <c r="Q73" s="506">
        <v>1965157</v>
      </c>
      <c r="R73" s="507">
        <f>SUMIF('MB51'!G:G,Envase!Q73,'MB51'!D:D)</f>
        <v>0</v>
      </c>
      <c r="S73" s="508" t="str">
        <f>IFERROR(VLOOKUP(Q73,COHVPI!B:U,20,0),"-")</f>
        <v>L02</v>
      </c>
      <c r="T73" s="507" t="str">
        <f>VLOOKUP(O73,'BD1'!G:K,5,0)</f>
        <v>CL</v>
      </c>
      <c r="U73" s="507" t="str">
        <f>IF(VLOOKUP(Q73,COHVPI!B:H,7,0)=W73,"OK","NOK")</f>
        <v>OK</v>
      </c>
      <c r="V73" s="507"/>
      <c r="W73" s="509">
        <f t="shared" si="35"/>
        <v>118750</v>
      </c>
      <c r="X73" s="510" t="s">
        <v>106</v>
      </c>
      <c r="Z73" s="157" t="s">
        <v>9378</v>
      </c>
      <c r="AA73" s="158" t="s">
        <v>13171</v>
      </c>
      <c r="AB73" s="38" t="s">
        <v>9378</v>
      </c>
      <c r="AC73" s="39">
        <v>0.85094907407407405</v>
      </c>
      <c r="AD73" s="189" t="str">
        <f>IF(H73="CÓDIGO ","-",IF(H73="","-",VLOOKUP(H73&amp;K73,'BD1'!F:Z,7,0)))</f>
        <v>471163</v>
      </c>
      <c r="AE73" s="189" t="str">
        <f>IF(H73="CÓDIGO ","-",IF(H73="","-",VLOOKUP(H73&amp;K73,'BD1'!F:Z,8,0)))</f>
        <v>RT RISQUE ESM CREM SO MAIS UM PEDACINHO</v>
      </c>
      <c r="AF73" s="189" t="str">
        <f>IF(H73="CÓDIGO ","-",IF(H73="","-",VLOOKUP(H73&amp;K73,'BD1'!F:Z,9,0)))</f>
        <v>-</v>
      </c>
      <c r="AG73" s="189" t="str">
        <f>IF(H73="CÓDIGO ","-",IF(H73="","-",VLOOKUP(H73&amp;K73,'BD1'!F:Z,10,0)))</f>
        <v>-</v>
      </c>
      <c r="AH73" s="189" t="str">
        <f>IF(H73="CÓDIGO ","-",IF(H73="","-",VLOOKUP(H73&amp;K73,'BD1'!F:Z,11,0)))</f>
        <v>-</v>
      </c>
      <c r="AI73" s="189" t="str">
        <f>IF(H73="CÓDIGO ","-",IF(H73="","-",VLOOKUP(H73&amp;K73,'BD1'!F:Z,12,0)))</f>
        <v>-</v>
      </c>
      <c r="AJ73" s="189">
        <f t="shared" si="13"/>
        <v>118750</v>
      </c>
      <c r="AK73" s="190">
        <f t="shared" si="14"/>
        <v>0</v>
      </c>
    </row>
    <row r="74" spans="2:37" hidden="1" x14ac:dyDescent="0.25">
      <c r="B74" s="381" t="e">
        <f>VLOOKUP(H74,'Paleta-Sequencia'!A:C,3,0)</f>
        <v>#N/A</v>
      </c>
      <c r="E74" s="497">
        <v>1965137</v>
      </c>
      <c r="F74" s="498" t="s">
        <v>4308</v>
      </c>
      <c r="G74" s="499">
        <v>1000</v>
      </c>
      <c r="H74" s="498">
        <v>471019</v>
      </c>
      <c r="I74" s="500" t="s">
        <v>2906</v>
      </c>
      <c r="J74" s="501" t="e">
        <f>_xlfn.XLOOKUP(F74,'MB52'!R:R,'MB52'!S:S)</f>
        <v>#N/A</v>
      </c>
      <c r="K74" s="501" t="s">
        <v>304</v>
      </c>
      <c r="L74" s="360" t="str">
        <f t="shared" si="28"/>
        <v>30/06/2026</v>
      </c>
      <c r="M74" s="503" t="s">
        <v>398</v>
      </c>
      <c r="O74" s="504" t="s">
        <v>2936</v>
      </c>
      <c r="P74" s="505" t="s">
        <v>2937</v>
      </c>
      <c r="Q74" s="506">
        <v>1965158</v>
      </c>
      <c r="R74" s="507">
        <f>SUMIF('MB51'!G:G,Envase!Q74,'MB51'!D:D)</f>
        <v>0</v>
      </c>
      <c r="S74" s="508" t="str">
        <f>IFERROR(VLOOKUP(Q74,COHVPI!B:U,20,0),"-")</f>
        <v>L02</v>
      </c>
      <c r="T74" s="507" t="str">
        <f>VLOOKUP(O74,'BD1'!G:K,5,0)</f>
        <v>CL</v>
      </c>
      <c r="U74" s="507" t="str">
        <f>IF(VLOOKUP(Q74,COHVPI!B:H,7,0)=W74,"OK","NOK")</f>
        <v>OK</v>
      </c>
      <c r="V74" s="507"/>
      <c r="W74" s="509">
        <f t="shared" si="35"/>
        <v>118750</v>
      </c>
      <c r="X74" s="510" t="s">
        <v>106</v>
      </c>
      <c r="Z74" s="157" t="s">
        <v>9378</v>
      </c>
      <c r="AA74" s="158" t="s">
        <v>13172</v>
      </c>
      <c r="AB74" s="38" t="s">
        <v>5779</v>
      </c>
      <c r="AC74" s="39">
        <v>0.38914351851851853</v>
      </c>
      <c r="AD74" s="189" t="str">
        <f>IF(H74="CÓDIGO ","-",IF(H74="","-",VLOOKUP(H74&amp;K74,'BD1'!F:Z,7,0)))</f>
        <v>471163</v>
      </c>
      <c r="AE74" s="189" t="str">
        <f>IF(H74="CÓDIGO ","-",IF(H74="","-",VLOOKUP(H74&amp;K74,'BD1'!F:Z,8,0)))</f>
        <v>RT RISQUE ESM CREM SO MAIS UM PEDACINHO</v>
      </c>
      <c r="AF74" s="189" t="str">
        <f>IF(H74="CÓDIGO ","-",IF(H74="","-",VLOOKUP(H74&amp;K74,'BD1'!F:Z,9,0)))</f>
        <v>-</v>
      </c>
      <c r="AG74" s="189" t="str">
        <f>IF(H74="CÓDIGO ","-",IF(H74="","-",VLOOKUP(H74&amp;K74,'BD1'!F:Z,10,0)))</f>
        <v>-</v>
      </c>
      <c r="AH74" s="189" t="str">
        <f>IF(H74="CÓDIGO ","-",IF(H74="","-",VLOOKUP(H74&amp;K74,'BD1'!F:Z,11,0)))</f>
        <v>-</v>
      </c>
      <c r="AI74" s="189" t="str">
        <f>IF(H74="CÓDIGO ","-",IF(H74="","-",VLOOKUP(H74&amp;K74,'BD1'!F:Z,12,0)))</f>
        <v>-</v>
      </c>
      <c r="AJ74" s="189">
        <f t="shared" si="13"/>
        <v>118750</v>
      </c>
      <c r="AK74" s="190">
        <f t="shared" si="14"/>
        <v>0</v>
      </c>
    </row>
    <row r="75" spans="2:37" hidden="1" x14ac:dyDescent="0.25">
      <c r="B75" s="381" t="e">
        <f>VLOOKUP(H75,'Paleta-Sequencia'!A:C,3,0)</f>
        <v>#N/A</v>
      </c>
      <c r="E75" s="497">
        <v>1965125</v>
      </c>
      <c r="F75" s="498" t="s">
        <v>4290</v>
      </c>
      <c r="G75" s="499">
        <v>1000</v>
      </c>
      <c r="H75" s="498">
        <v>471016</v>
      </c>
      <c r="I75" s="500" t="s">
        <v>2903</v>
      </c>
      <c r="J75" s="501">
        <f>_xlfn.XLOOKUP(F75,'MB52'!R:R,'MB52'!S:S)</f>
        <v>1006</v>
      </c>
      <c r="K75" s="501" t="s">
        <v>304</v>
      </c>
      <c r="L75" s="360" t="str">
        <f t="shared" si="28"/>
        <v>01/07/2026</v>
      </c>
      <c r="M75" s="503" t="s">
        <v>62</v>
      </c>
      <c r="O75" s="504" t="s">
        <v>2924</v>
      </c>
      <c r="P75" s="505" t="s">
        <v>2925</v>
      </c>
      <c r="Q75" s="506">
        <v>1965148</v>
      </c>
      <c r="R75" s="507">
        <f>SUMIF('MB51'!G:G,Envase!Q75,'MB51'!D:D)</f>
        <v>0</v>
      </c>
      <c r="S75" s="508" t="str">
        <f>IFERROR(VLOOKUP(Q75,COHVPI!B:U,20,0),"-")</f>
        <v>L02</v>
      </c>
      <c r="T75" s="507" t="str">
        <f>VLOOKUP(O75,'BD1'!G:K,5,0)</f>
        <v>CL</v>
      </c>
      <c r="U75" s="507" t="str">
        <f>IF(VLOOKUP(Q75,COHVPI!B:H,7,0)=W75,"OK","NOK")</f>
        <v>OK</v>
      </c>
      <c r="V75" s="507"/>
      <c r="W75" s="509">
        <f t="shared" ref="W75:W77" si="36">G75/200*23750</f>
        <v>118750</v>
      </c>
      <c r="X75" s="510" t="s">
        <v>106</v>
      </c>
      <c r="Z75" s="157" t="s">
        <v>5779</v>
      </c>
      <c r="AA75" s="158" t="s">
        <v>13173</v>
      </c>
      <c r="AB75" s="38" t="s">
        <v>5779</v>
      </c>
      <c r="AC75" s="39">
        <v>0.927337962962963</v>
      </c>
      <c r="AD75" s="189" t="str">
        <f>IF(H75="CÓDIGO ","-",IF(H75="","-",VLOOKUP(H75&amp;K75,'BD1'!F:Z,7,0)))</f>
        <v>471160</v>
      </c>
      <c r="AE75" s="189" t="str">
        <f>IF(H75="CÓDIGO ","-",IF(H75="","-",VLOOKUP(H75&amp;K75,'BD1'!F:Z,8,0)))</f>
        <v>RT RISQUE ESM MET KIT KAT MANIA</v>
      </c>
      <c r="AF75" s="189" t="str">
        <f>IF(H75="CÓDIGO ","-",IF(H75="","-",VLOOKUP(H75&amp;K75,'BD1'!F:Z,9,0)))</f>
        <v>-</v>
      </c>
      <c r="AG75" s="189" t="str">
        <f>IF(H75="CÓDIGO ","-",IF(H75="","-",VLOOKUP(H75&amp;K75,'BD1'!F:Z,10,0)))</f>
        <v>-</v>
      </c>
      <c r="AH75" s="189" t="str">
        <f>IF(H75="CÓDIGO ","-",IF(H75="","-",VLOOKUP(H75&amp;K75,'BD1'!F:Z,11,0)))</f>
        <v>-</v>
      </c>
      <c r="AI75" s="189" t="str">
        <f>IF(H75="CÓDIGO ","-",IF(H75="","-",VLOOKUP(H75&amp;K75,'BD1'!F:Z,12,0)))</f>
        <v>-</v>
      </c>
      <c r="AJ75" s="189">
        <f t="shared" si="13"/>
        <v>118750</v>
      </c>
      <c r="AK75" s="190">
        <f t="shared" si="14"/>
        <v>0</v>
      </c>
    </row>
    <row r="76" spans="2:37" hidden="1" x14ac:dyDescent="0.25">
      <c r="B76" s="381" t="e">
        <f>VLOOKUP(H76,'Paleta-Sequencia'!A:C,3,0)</f>
        <v>#N/A</v>
      </c>
      <c r="E76" s="497">
        <v>1965126</v>
      </c>
      <c r="F76" s="498" t="s">
        <v>4291</v>
      </c>
      <c r="G76" s="499">
        <v>1000</v>
      </c>
      <c r="H76" s="498">
        <v>471016</v>
      </c>
      <c r="I76" s="500" t="s">
        <v>2903</v>
      </c>
      <c r="J76" s="501">
        <f>_xlfn.XLOOKUP(F76,'MB52'!R:R,'MB52'!S:S)</f>
        <v>1013</v>
      </c>
      <c r="K76" s="501" t="s">
        <v>304</v>
      </c>
      <c r="L76" s="360" t="str">
        <f t="shared" si="28"/>
        <v>01/07/2026</v>
      </c>
      <c r="M76" s="503" t="s">
        <v>62</v>
      </c>
      <c r="O76" s="504" t="s">
        <v>2924</v>
      </c>
      <c r="P76" s="505" t="s">
        <v>2925</v>
      </c>
      <c r="Q76" s="506">
        <v>1965149</v>
      </c>
      <c r="R76" s="507">
        <f>SUMIF('MB51'!G:G,Envase!Q76,'MB51'!D:D)</f>
        <v>0</v>
      </c>
      <c r="S76" s="508" t="str">
        <f>IFERROR(VLOOKUP(Q76,COHVPI!B:U,20,0),"-")</f>
        <v>L02</v>
      </c>
      <c r="T76" s="507" t="str">
        <f>VLOOKUP(O76,'BD1'!G:K,5,0)</f>
        <v>CL</v>
      </c>
      <c r="U76" s="507" t="str">
        <f>IF(VLOOKUP(Q76,COHVPI!B:H,7,0)=W76,"OK","NOK")</f>
        <v>OK</v>
      </c>
      <c r="V76" s="507"/>
      <c r="W76" s="509">
        <f t="shared" si="36"/>
        <v>118750</v>
      </c>
      <c r="X76" s="510" t="s">
        <v>106</v>
      </c>
      <c r="Z76" s="157" t="s">
        <v>5779</v>
      </c>
      <c r="AA76" s="158" t="s">
        <v>13174</v>
      </c>
      <c r="AB76" s="38" t="s">
        <v>9379</v>
      </c>
      <c r="AC76" s="39">
        <v>0.46553240740740742</v>
      </c>
      <c r="AD76" s="189" t="str">
        <f>IF(H76="CÓDIGO ","-",IF(H76="","-",VLOOKUP(H76&amp;K76,'BD1'!F:Z,7,0)))</f>
        <v>471160</v>
      </c>
      <c r="AE76" s="189" t="str">
        <f>IF(H76="CÓDIGO ","-",IF(H76="","-",VLOOKUP(H76&amp;K76,'BD1'!F:Z,8,0)))</f>
        <v>RT RISQUE ESM MET KIT KAT MANIA</v>
      </c>
      <c r="AF76" s="189" t="str">
        <f>IF(H76="CÓDIGO ","-",IF(H76="","-",VLOOKUP(H76&amp;K76,'BD1'!F:Z,9,0)))</f>
        <v>-</v>
      </c>
      <c r="AG76" s="189" t="str">
        <f>IF(H76="CÓDIGO ","-",IF(H76="","-",VLOOKUP(H76&amp;K76,'BD1'!F:Z,10,0)))</f>
        <v>-</v>
      </c>
      <c r="AH76" s="189" t="str">
        <f>IF(H76="CÓDIGO ","-",IF(H76="","-",VLOOKUP(H76&amp;K76,'BD1'!F:Z,11,0)))</f>
        <v>-</v>
      </c>
      <c r="AI76" s="189" t="str">
        <f>IF(H76="CÓDIGO ","-",IF(H76="","-",VLOOKUP(H76&amp;K76,'BD1'!F:Z,12,0)))</f>
        <v>-</v>
      </c>
      <c r="AJ76" s="189">
        <f t="shared" si="13"/>
        <v>118750</v>
      </c>
      <c r="AK76" s="190">
        <f t="shared" si="14"/>
        <v>0</v>
      </c>
    </row>
    <row r="77" spans="2:37" hidden="1" x14ac:dyDescent="0.25">
      <c r="B77" s="381" t="e">
        <f>VLOOKUP(H77,'Paleta-Sequencia'!A:C,3,0)</f>
        <v>#N/A</v>
      </c>
      <c r="E77" s="497">
        <v>1965127</v>
      </c>
      <c r="F77" s="498" t="s">
        <v>4292</v>
      </c>
      <c r="G77" s="499">
        <v>1000</v>
      </c>
      <c r="H77" s="498">
        <v>471016</v>
      </c>
      <c r="I77" s="500" t="s">
        <v>2903</v>
      </c>
      <c r="J77" s="501" t="e">
        <f>_xlfn.XLOOKUP(F77,'MB52'!R:R,'MB52'!S:S)</f>
        <v>#N/A</v>
      </c>
      <c r="K77" s="501" t="s">
        <v>304</v>
      </c>
      <c r="L77" s="360" t="str">
        <f t="shared" si="28"/>
        <v>02/07/2026</v>
      </c>
      <c r="M77" s="503" t="s">
        <v>398</v>
      </c>
      <c r="O77" s="504" t="s">
        <v>2924</v>
      </c>
      <c r="P77" s="505" t="s">
        <v>2925</v>
      </c>
      <c r="Q77" s="506">
        <v>1965150</v>
      </c>
      <c r="R77" s="507">
        <f>SUMIF('MB51'!G:G,Envase!Q77,'MB51'!D:D)</f>
        <v>0</v>
      </c>
      <c r="S77" s="508" t="str">
        <f>IFERROR(VLOOKUP(Q77,COHVPI!B:U,20,0),"-")</f>
        <v>L02</v>
      </c>
      <c r="T77" s="507" t="str">
        <f>VLOOKUP(O77,'BD1'!G:K,5,0)</f>
        <v>CL</v>
      </c>
      <c r="U77" s="507" t="str">
        <f>IF(VLOOKUP(Q77,COHVPI!B:H,7,0)=W77,"OK","NOK")</f>
        <v>OK</v>
      </c>
      <c r="V77" s="507"/>
      <c r="W77" s="509">
        <f t="shared" si="36"/>
        <v>118750</v>
      </c>
      <c r="X77" s="510" t="s">
        <v>106</v>
      </c>
      <c r="Z77" s="157" t="s">
        <v>9379</v>
      </c>
      <c r="AA77" s="158" t="s">
        <v>13175</v>
      </c>
      <c r="AB77" s="38" t="s">
        <v>5780</v>
      </c>
      <c r="AC77" s="39">
        <v>3.7268518518518519E-3</v>
      </c>
      <c r="AD77" s="189" t="str">
        <f>IF(H77="CÓDIGO ","-",IF(H77="","-",VLOOKUP(H77&amp;K77,'BD1'!F:Z,7,0)))</f>
        <v>471160</v>
      </c>
      <c r="AE77" s="189" t="str">
        <f>IF(H77="CÓDIGO ","-",IF(H77="","-",VLOOKUP(H77&amp;K77,'BD1'!F:Z,8,0)))</f>
        <v>RT RISQUE ESM MET KIT KAT MANIA</v>
      </c>
      <c r="AF77" s="189" t="str">
        <f>IF(H77="CÓDIGO ","-",IF(H77="","-",VLOOKUP(H77&amp;K77,'BD1'!F:Z,9,0)))</f>
        <v>-</v>
      </c>
      <c r="AG77" s="189" t="str">
        <f>IF(H77="CÓDIGO ","-",IF(H77="","-",VLOOKUP(H77&amp;K77,'BD1'!F:Z,10,0)))</f>
        <v>-</v>
      </c>
      <c r="AH77" s="189" t="str">
        <f>IF(H77="CÓDIGO ","-",IF(H77="","-",VLOOKUP(H77&amp;K77,'BD1'!F:Z,11,0)))</f>
        <v>-</v>
      </c>
      <c r="AI77" s="189" t="str">
        <f>IF(H77="CÓDIGO ","-",IF(H77="","-",VLOOKUP(H77&amp;K77,'BD1'!F:Z,12,0)))</f>
        <v>-</v>
      </c>
      <c r="AJ77" s="189">
        <f t="shared" si="13"/>
        <v>118750</v>
      </c>
      <c r="AK77" s="190">
        <f t="shared" si="14"/>
        <v>0</v>
      </c>
    </row>
    <row r="78" spans="2:37" hidden="1" x14ac:dyDescent="0.25">
      <c r="B78" s="381" t="e">
        <f>VLOOKUP(H78,'Paleta-Sequencia'!A:C,3,0)</f>
        <v>#N/A</v>
      </c>
      <c r="E78" s="497">
        <v>1965128</v>
      </c>
      <c r="F78" s="498" t="s">
        <v>4293</v>
      </c>
      <c r="G78" s="499">
        <v>1000</v>
      </c>
      <c r="H78" s="498">
        <v>471017</v>
      </c>
      <c r="I78" s="500" t="s">
        <v>2904</v>
      </c>
      <c r="J78" s="501" t="e">
        <f>_xlfn.XLOOKUP(F78,'MB52'!R:R,'MB52'!S:S)</f>
        <v>#N/A</v>
      </c>
      <c r="K78" s="501" t="s">
        <v>304</v>
      </c>
      <c r="L78" s="360" t="str">
        <f t="shared" si="28"/>
        <v>03/07/2026</v>
      </c>
      <c r="M78" s="503" t="s">
        <v>398</v>
      </c>
      <c r="O78" s="504" t="s">
        <v>2928</v>
      </c>
      <c r="P78" s="505" t="s">
        <v>2929</v>
      </c>
      <c r="Q78" s="506">
        <v>1965151</v>
      </c>
      <c r="R78" s="507">
        <f>SUMIF('MB51'!G:G,Envase!Q78,'MB51'!D:D)</f>
        <v>0</v>
      </c>
      <c r="S78" s="508" t="str">
        <f>IFERROR(VLOOKUP(Q78,COHVPI!B:U,20,0),"-")</f>
        <v>L02</v>
      </c>
      <c r="T78" s="507" t="str">
        <f>VLOOKUP(O78,'BD1'!G:K,5,0)</f>
        <v>CL</v>
      </c>
      <c r="U78" s="507" t="str">
        <f>IF(VLOOKUP(Q78,COHVPI!B:H,7,0)=W78,"OK","NOK")</f>
        <v>OK</v>
      </c>
      <c r="V78" s="507"/>
      <c r="W78" s="509">
        <f t="shared" ref="W78:W81" si="37">G78/200*23750</f>
        <v>118750</v>
      </c>
      <c r="X78" s="510" t="s">
        <v>106</v>
      </c>
      <c r="Z78" s="157" t="s">
        <v>5780</v>
      </c>
      <c r="AA78" s="158" t="s">
        <v>13176</v>
      </c>
      <c r="AB78" s="38" t="s">
        <v>5780</v>
      </c>
      <c r="AC78" s="39">
        <v>0.54192129629629626</v>
      </c>
      <c r="AD78" s="189" t="str">
        <f>IF(H78="CÓDIGO ","-",IF(H78="","-",VLOOKUP(H78&amp;K78,'BD1'!F:Z,7,0)))</f>
        <v>471161</v>
      </c>
      <c r="AE78" s="189" t="str">
        <f>IF(H78="CÓDIGO ","-",IF(H78="","-",VLOOKUP(H78&amp;K78,'BD1'!F:Z,8,0)))</f>
        <v>RT RISQUE ESM MET CHOCO COSMICO</v>
      </c>
      <c r="AF78" s="189" t="str">
        <f>IF(H78="CÓDIGO ","-",IF(H78="","-",VLOOKUP(H78&amp;K78,'BD1'!F:Z,9,0)))</f>
        <v>-</v>
      </c>
      <c r="AG78" s="189" t="str">
        <f>IF(H78="CÓDIGO ","-",IF(H78="","-",VLOOKUP(H78&amp;K78,'BD1'!F:Z,10,0)))</f>
        <v>-</v>
      </c>
      <c r="AH78" s="189" t="str">
        <f>IF(H78="CÓDIGO ","-",IF(H78="","-",VLOOKUP(H78&amp;K78,'BD1'!F:Z,11,0)))</f>
        <v>-</v>
      </c>
      <c r="AI78" s="189" t="str">
        <f>IF(H78="CÓDIGO ","-",IF(H78="","-",VLOOKUP(H78&amp;K78,'BD1'!F:Z,12,0)))</f>
        <v>-</v>
      </c>
      <c r="AJ78" s="189">
        <f t="shared" si="13"/>
        <v>118750</v>
      </c>
      <c r="AK78" s="190">
        <f t="shared" si="14"/>
        <v>0</v>
      </c>
    </row>
    <row r="79" spans="2:37" hidden="1" x14ac:dyDescent="0.25">
      <c r="B79" s="381" t="e">
        <f>VLOOKUP(H79,'Paleta-Sequencia'!A:C,3,0)</f>
        <v>#N/A</v>
      </c>
      <c r="E79" s="497">
        <v>1965129</v>
      </c>
      <c r="F79" s="498" t="s">
        <v>4294</v>
      </c>
      <c r="G79" s="499">
        <v>1000</v>
      </c>
      <c r="H79" s="498">
        <v>471017</v>
      </c>
      <c r="I79" s="500" t="s">
        <v>2904</v>
      </c>
      <c r="J79" s="501" t="e">
        <f>_xlfn.XLOOKUP(F79,'MB52'!R:R,'MB52'!S:S)</f>
        <v>#N/A</v>
      </c>
      <c r="K79" s="501" t="s">
        <v>304</v>
      </c>
      <c r="L79" s="360" t="str">
        <f t="shared" si="28"/>
        <v>03/07/2026</v>
      </c>
      <c r="M79" s="503" t="s">
        <v>398</v>
      </c>
      <c r="O79" s="504" t="s">
        <v>2928</v>
      </c>
      <c r="P79" s="505" t="s">
        <v>2929</v>
      </c>
      <c r="Q79" s="506">
        <v>1965152</v>
      </c>
      <c r="R79" s="507">
        <f>SUMIF('MB51'!G:G,Envase!Q79,'MB51'!D:D)</f>
        <v>0</v>
      </c>
      <c r="S79" s="508" t="str">
        <f>IFERROR(VLOOKUP(Q79,COHVPI!B:U,20,0),"-")</f>
        <v>L02</v>
      </c>
      <c r="T79" s="507" t="str">
        <f>VLOOKUP(O79,'BD1'!G:K,5,0)</f>
        <v>CL</v>
      </c>
      <c r="U79" s="507" t="str">
        <f>IF(VLOOKUP(Q79,COHVPI!B:H,7,0)=W79,"OK","NOK")</f>
        <v>OK</v>
      </c>
      <c r="V79" s="507"/>
      <c r="W79" s="509">
        <f t="shared" si="37"/>
        <v>118750</v>
      </c>
      <c r="X79" s="510" t="s">
        <v>106</v>
      </c>
      <c r="Z79" s="157" t="s">
        <v>5780</v>
      </c>
      <c r="AA79" s="158" t="s">
        <v>13177</v>
      </c>
      <c r="AB79" s="38" t="s">
        <v>9380</v>
      </c>
      <c r="AC79" s="39">
        <v>8.0115740740740737E-2</v>
      </c>
      <c r="AD79" s="189" t="str">
        <f>IF(H79="CÓDIGO ","-",IF(H79="","-",VLOOKUP(H79&amp;K79,'BD1'!F:Z,7,0)))</f>
        <v>471161</v>
      </c>
      <c r="AE79" s="189" t="str">
        <f>IF(H79="CÓDIGO ","-",IF(H79="","-",VLOOKUP(H79&amp;K79,'BD1'!F:Z,8,0)))</f>
        <v>RT RISQUE ESM MET CHOCO COSMICO</v>
      </c>
      <c r="AF79" s="189" t="str">
        <f>IF(H79="CÓDIGO ","-",IF(H79="","-",VLOOKUP(H79&amp;K79,'BD1'!F:Z,9,0)))</f>
        <v>-</v>
      </c>
      <c r="AG79" s="189" t="str">
        <f>IF(H79="CÓDIGO ","-",IF(H79="","-",VLOOKUP(H79&amp;K79,'BD1'!F:Z,10,0)))</f>
        <v>-</v>
      </c>
      <c r="AH79" s="189" t="str">
        <f>IF(H79="CÓDIGO ","-",IF(H79="","-",VLOOKUP(H79&amp;K79,'BD1'!F:Z,11,0)))</f>
        <v>-</v>
      </c>
      <c r="AI79" s="189" t="str">
        <f>IF(H79="CÓDIGO ","-",IF(H79="","-",VLOOKUP(H79&amp;K79,'BD1'!F:Z,12,0)))</f>
        <v>-</v>
      </c>
      <c r="AJ79" s="189">
        <f t="shared" si="13"/>
        <v>118750</v>
      </c>
      <c r="AK79" s="190">
        <f t="shared" si="14"/>
        <v>0</v>
      </c>
    </row>
    <row r="80" spans="2:37" hidden="1" x14ac:dyDescent="0.25">
      <c r="B80" s="381" t="e">
        <f>VLOOKUP(H80,'Paleta-Sequencia'!A:C,3,0)</f>
        <v>#N/A</v>
      </c>
      <c r="E80" s="497">
        <v>1965130</v>
      </c>
      <c r="F80" s="498" t="s">
        <v>4295</v>
      </c>
      <c r="G80" s="499">
        <v>1000</v>
      </c>
      <c r="H80" s="498">
        <v>471017</v>
      </c>
      <c r="I80" s="500" t="s">
        <v>2904</v>
      </c>
      <c r="J80" s="501" t="e">
        <f>_xlfn.XLOOKUP(F80,'MB52'!R:R,'MB52'!S:S)</f>
        <v>#N/A</v>
      </c>
      <c r="K80" s="501" t="s">
        <v>304</v>
      </c>
      <c r="L80" s="360" t="str">
        <f t="shared" si="28"/>
        <v>04/07/2026</v>
      </c>
      <c r="M80" s="503" t="s">
        <v>398</v>
      </c>
      <c r="O80" s="504" t="s">
        <v>2928</v>
      </c>
      <c r="P80" s="505" t="s">
        <v>2929</v>
      </c>
      <c r="Q80" s="506">
        <v>1965153</v>
      </c>
      <c r="R80" s="507">
        <f>SUMIF('MB51'!G:G,Envase!Q80,'MB51'!D:D)</f>
        <v>0</v>
      </c>
      <c r="S80" s="508" t="str">
        <f>IFERROR(VLOOKUP(Q80,COHVPI!B:U,20,0),"-")</f>
        <v>L02</v>
      </c>
      <c r="T80" s="507" t="str">
        <f>VLOOKUP(O80,'BD1'!G:K,5,0)</f>
        <v>CL</v>
      </c>
      <c r="U80" s="507" t="str">
        <f>IF(VLOOKUP(Q80,COHVPI!B:H,7,0)=W80,"OK","NOK")</f>
        <v>OK</v>
      </c>
      <c r="V80" s="507"/>
      <c r="W80" s="509">
        <f t="shared" si="37"/>
        <v>118750</v>
      </c>
      <c r="X80" s="510" t="s">
        <v>106</v>
      </c>
      <c r="Z80" s="157" t="s">
        <v>9380</v>
      </c>
      <c r="AA80" s="158" t="s">
        <v>13178</v>
      </c>
      <c r="AB80" s="38" t="s">
        <v>9380</v>
      </c>
      <c r="AC80" s="39">
        <v>0.61831018518518521</v>
      </c>
      <c r="AD80" s="189" t="str">
        <f>IF(H80="CÓDIGO ","-",IF(H80="","-",VLOOKUP(H80&amp;K80,'BD1'!F:Z,7,0)))</f>
        <v>471161</v>
      </c>
      <c r="AE80" s="189" t="str">
        <f>IF(H80="CÓDIGO ","-",IF(H80="","-",VLOOKUP(H80&amp;K80,'BD1'!F:Z,8,0)))</f>
        <v>RT RISQUE ESM MET CHOCO COSMICO</v>
      </c>
      <c r="AF80" s="189" t="str">
        <f>IF(H80="CÓDIGO ","-",IF(H80="","-",VLOOKUP(H80&amp;K80,'BD1'!F:Z,9,0)))</f>
        <v>-</v>
      </c>
      <c r="AG80" s="189" t="str">
        <f>IF(H80="CÓDIGO ","-",IF(H80="","-",VLOOKUP(H80&amp;K80,'BD1'!F:Z,10,0)))</f>
        <v>-</v>
      </c>
      <c r="AH80" s="189" t="str">
        <f>IF(H80="CÓDIGO ","-",IF(H80="","-",VLOOKUP(H80&amp;K80,'BD1'!F:Z,11,0)))</f>
        <v>-</v>
      </c>
      <c r="AI80" s="189" t="str">
        <f>IF(H80="CÓDIGO ","-",IF(H80="","-",VLOOKUP(H80&amp;K80,'BD1'!F:Z,12,0)))</f>
        <v>-</v>
      </c>
      <c r="AJ80" s="189">
        <f t="shared" si="13"/>
        <v>118750</v>
      </c>
      <c r="AK80" s="190">
        <f t="shared" si="14"/>
        <v>0</v>
      </c>
    </row>
    <row r="81" spans="2:37" hidden="1" x14ac:dyDescent="0.25">
      <c r="B81" s="381" t="e">
        <f>VLOOKUP(H81,'Paleta-Sequencia'!A:C,3,0)</f>
        <v>#N/A</v>
      </c>
      <c r="E81" s="497">
        <v>1965131</v>
      </c>
      <c r="F81" s="498" t="s">
        <v>4296</v>
      </c>
      <c r="G81" s="499">
        <v>1000</v>
      </c>
      <c r="H81" s="498">
        <v>471017</v>
      </c>
      <c r="I81" s="500" t="s">
        <v>2904</v>
      </c>
      <c r="J81" s="501" t="e">
        <f>_xlfn.XLOOKUP(F81,'MB52'!R:R,'MB52'!S:S)</f>
        <v>#N/A</v>
      </c>
      <c r="K81" s="501" t="s">
        <v>304</v>
      </c>
      <c r="L81" s="360" t="str">
        <f t="shared" si="28"/>
        <v>04/07/2026</v>
      </c>
      <c r="M81" s="503" t="s">
        <v>398</v>
      </c>
      <c r="O81" s="504" t="s">
        <v>2928</v>
      </c>
      <c r="P81" s="505" t="s">
        <v>2929</v>
      </c>
      <c r="Q81" s="506">
        <v>1965154</v>
      </c>
      <c r="R81" s="507">
        <f>SUMIF('MB51'!G:G,Envase!Q81,'MB51'!D:D)</f>
        <v>0</v>
      </c>
      <c r="S81" s="508" t="str">
        <f>IFERROR(VLOOKUP(Q81,COHVPI!B:U,20,0),"-")</f>
        <v>L02</v>
      </c>
      <c r="T81" s="507" t="str">
        <f>VLOOKUP(O81,'BD1'!G:K,5,0)</f>
        <v>CL</v>
      </c>
      <c r="U81" s="507" t="str">
        <f>IF(VLOOKUP(Q81,COHVPI!B:H,7,0)=W81,"OK","NOK")</f>
        <v>OK</v>
      </c>
      <c r="V81" s="507"/>
      <c r="W81" s="509">
        <f t="shared" si="37"/>
        <v>118750</v>
      </c>
      <c r="X81" s="510" t="s">
        <v>106</v>
      </c>
      <c r="Z81" s="157" t="s">
        <v>9380</v>
      </c>
      <c r="AA81" s="158" t="s">
        <v>13179</v>
      </c>
      <c r="AB81" s="38" t="s">
        <v>10895</v>
      </c>
      <c r="AC81" s="39">
        <v>0.15650462962962963</v>
      </c>
      <c r="AD81" s="189" t="str">
        <f>IF(H81="CÓDIGO ","-",IF(H81="","-",VLOOKUP(H81&amp;K81,'BD1'!F:Z,7,0)))</f>
        <v>471161</v>
      </c>
      <c r="AE81" s="189" t="str">
        <f>IF(H81="CÓDIGO ","-",IF(H81="","-",VLOOKUP(H81&amp;K81,'BD1'!F:Z,8,0)))</f>
        <v>RT RISQUE ESM MET CHOCO COSMICO</v>
      </c>
      <c r="AF81" s="189" t="str">
        <f>IF(H81="CÓDIGO ","-",IF(H81="","-",VLOOKUP(H81&amp;K81,'BD1'!F:Z,9,0)))</f>
        <v>-</v>
      </c>
      <c r="AG81" s="189" t="str">
        <f>IF(H81="CÓDIGO ","-",IF(H81="","-",VLOOKUP(H81&amp;K81,'BD1'!F:Z,10,0)))</f>
        <v>-</v>
      </c>
      <c r="AH81" s="189" t="str">
        <f>IF(H81="CÓDIGO ","-",IF(H81="","-",VLOOKUP(H81&amp;K81,'BD1'!F:Z,11,0)))</f>
        <v>-</v>
      </c>
      <c r="AI81" s="189" t="str">
        <f>IF(H81="CÓDIGO ","-",IF(H81="","-",VLOOKUP(H81&amp;K81,'BD1'!F:Z,12,0)))</f>
        <v>-</v>
      </c>
      <c r="AJ81" s="189">
        <f t="shared" si="13"/>
        <v>118750</v>
      </c>
      <c r="AK81" s="190">
        <f t="shared" si="14"/>
        <v>0</v>
      </c>
    </row>
    <row r="82" spans="2:37" s="37" customFormat="1" ht="28.5" hidden="1" x14ac:dyDescent="0.25">
      <c r="B82" s="381" t="e">
        <f>VLOOKUP(H82,'Paleta-Sequencia'!A:C,3,0)</f>
        <v>#N/A</v>
      </c>
      <c r="C82" s="165"/>
      <c r="E82" s="526" t="s">
        <v>11745</v>
      </c>
      <c r="F82" s="522"/>
      <c r="G82" s="523"/>
      <c r="H82" s="522"/>
      <c r="I82" s="522"/>
      <c r="J82" s="524"/>
      <c r="K82" s="524"/>
      <c r="L82" s="525"/>
      <c r="M82" s="531"/>
      <c r="O82" s="515"/>
      <c r="P82" s="516"/>
      <c r="Q82" s="517"/>
      <c r="R82" s="518"/>
      <c r="S82" s="519"/>
      <c r="T82" s="518"/>
      <c r="U82" s="518"/>
      <c r="V82" s="518"/>
      <c r="W82" s="520"/>
      <c r="X82" s="521"/>
      <c r="Y82" s="536"/>
      <c r="AD82" s="189" t="str">
        <f>IF(H82="CÓDIGO ","-",IF(H82="","-",VLOOKUP(H82&amp;K82,'BD1'!F:Z,7,0)))</f>
        <v>-</v>
      </c>
      <c r="AE82" s="189" t="str">
        <f>IF(H82="CÓDIGO ","-",IF(H82="","-",VLOOKUP(H82&amp;K82,'BD1'!F:Z,8,0)))</f>
        <v>-</v>
      </c>
      <c r="AF82" s="189" t="str">
        <f>IF(H82="CÓDIGO ","-",IF(H82="","-",VLOOKUP(H82&amp;K82,'BD1'!F:Z,9,0)))</f>
        <v>-</v>
      </c>
      <c r="AG82" s="189" t="str">
        <f>IF(H82="CÓDIGO ","-",IF(H82="","-",VLOOKUP(H82&amp;K82,'BD1'!F:Z,10,0)))</f>
        <v>-</v>
      </c>
      <c r="AH82" s="189" t="str">
        <f>IF(H82="CÓDIGO ","-",IF(H82="","-",VLOOKUP(H82&amp;K82,'BD1'!F:Z,11,0)))</f>
        <v>-</v>
      </c>
      <c r="AI82" s="189" t="str">
        <f>IF(H82="CÓDIGO ","-",IF(H82="","-",VLOOKUP(H82&amp;K82,'BD1'!F:Z,12,0)))</f>
        <v>-</v>
      </c>
      <c r="AJ82" s="189" t="str">
        <f t="shared" si="13"/>
        <v>-</v>
      </c>
      <c r="AK82" s="190" t="str">
        <f t="shared" si="14"/>
        <v>-</v>
      </c>
    </row>
    <row r="83" spans="2:37" hidden="1" x14ac:dyDescent="0.25">
      <c r="B83" s="381" t="e">
        <f>VLOOKUP(H83,'Paleta-Sequencia'!A:C,3,0)</f>
        <v>#N/A</v>
      </c>
      <c r="E83" s="497">
        <v>1965117</v>
      </c>
      <c r="F83" s="498" t="s">
        <v>4286</v>
      </c>
      <c r="G83" s="499">
        <v>1000</v>
      </c>
      <c r="H83" s="498">
        <v>471012</v>
      </c>
      <c r="I83" s="500" t="s">
        <v>2900</v>
      </c>
      <c r="J83" s="501">
        <f>_xlfn.XLOOKUP(F83,'MB52'!R:R,'MB52'!S:S)</f>
        <v>1007</v>
      </c>
      <c r="K83" s="501" t="s">
        <v>304</v>
      </c>
      <c r="L83" s="502" t="s">
        <v>62</v>
      </c>
      <c r="M83" s="503" t="s">
        <v>62</v>
      </c>
      <c r="O83" s="504" t="s">
        <v>2912</v>
      </c>
      <c r="P83" s="505" t="s">
        <v>2913</v>
      </c>
      <c r="Q83" s="506">
        <v>1965144</v>
      </c>
      <c r="R83" s="507">
        <f>SUMIF('MB51'!G:G,Envase!Q83,'MB51'!D:D)</f>
        <v>0</v>
      </c>
      <c r="S83" s="508" t="str">
        <f>IFERROR(VLOOKUP(Q83,COHVPI!B:U,20,0),"-")</f>
        <v>L02</v>
      </c>
      <c r="T83" s="507" t="str">
        <f>VLOOKUP(O83,'BD1'!G:K,5,0)</f>
        <v>CL</v>
      </c>
      <c r="U83" s="507" t="str">
        <f>IF(VLOOKUP(Q83,COHVPI!B:H,7,0)=W83,"OK","NOK")</f>
        <v>OK</v>
      </c>
      <c r="V83" s="507"/>
      <c r="W83" s="509">
        <f t="shared" ref="W83:W86" si="38">G83/200*23750</f>
        <v>118750</v>
      </c>
      <c r="X83" s="510" t="s">
        <v>106</v>
      </c>
      <c r="Z83" s="157" t="s">
        <v>5781</v>
      </c>
      <c r="AA83" s="158" t="s">
        <v>2842</v>
      </c>
      <c r="AB83" s="38" t="s">
        <v>5781</v>
      </c>
      <c r="AC83" s="39">
        <v>0.77456018518518521</v>
      </c>
      <c r="AD83" s="189" t="str">
        <f>IF(H83="CÓDIGO ","-",IF(H83="","-",VLOOKUP(H83&amp;K83,'BD1'!F:Z,7,0)))</f>
        <v>471156</v>
      </c>
      <c r="AE83" s="189" t="str">
        <f>IF(H83="CÓDIGO ","-",IF(H83="","-",VLOOKUP(H83&amp;K83,'BD1'!F:Z,8,0)))</f>
        <v>RT RISQUE ESM CREM AMOR A PRIME MORDIDA</v>
      </c>
      <c r="AF83" s="189" t="str">
        <f>IF(H83="CÓDIGO ","-",IF(H83="","-",VLOOKUP(H83&amp;K83,'BD1'!F:Z,9,0)))</f>
        <v>-</v>
      </c>
      <c r="AG83" s="189" t="str">
        <f>IF(H83="CÓDIGO ","-",IF(H83="","-",VLOOKUP(H83&amp;K83,'BD1'!F:Z,10,0)))</f>
        <v>-</v>
      </c>
      <c r="AH83" s="189" t="str">
        <f>IF(H83="CÓDIGO ","-",IF(H83="","-",VLOOKUP(H83&amp;K83,'BD1'!F:Z,11,0)))</f>
        <v>-</v>
      </c>
      <c r="AI83" s="189" t="str">
        <f>IF(H83="CÓDIGO ","-",IF(H83="","-",VLOOKUP(H83&amp;K83,'BD1'!F:Z,12,0)))</f>
        <v>-</v>
      </c>
      <c r="AJ83" s="189">
        <f t="shared" si="13"/>
        <v>118750</v>
      </c>
      <c r="AK83" s="190">
        <f t="shared" si="14"/>
        <v>0</v>
      </c>
    </row>
    <row r="84" spans="2:37" hidden="1" x14ac:dyDescent="0.25">
      <c r="B84" s="381" t="e">
        <f>VLOOKUP(H84,'Paleta-Sequencia'!A:C,3,0)</f>
        <v>#N/A</v>
      </c>
      <c r="E84" s="497">
        <v>1965118</v>
      </c>
      <c r="F84" s="498" t="s">
        <v>4287</v>
      </c>
      <c r="G84" s="499">
        <v>1000</v>
      </c>
      <c r="H84" s="498">
        <v>471012</v>
      </c>
      <c r="I84" s="500" t="s">
        <v>2900</v>
      </c>
      <c r="J84" s="501">
        <f>_xlfn.XLOOKUP(F84,'MB52'!R:R,'MB52'!S:S)</f>
        <v>1010</v>
      </c>
      <c r="K84" s="501" t="s">
        <v>304</v>
      </c>
      <c r="L84" s="502" t="s">
        <v>62</v>
      </c>
      <c r="M84" s="503" t="s">
        <v>62</v>
      </c>
      <c r="O84" s="504" t="s">
        <v>2912</v>
      </c>
      <c r="P84" s="505" t="s">
        <v>2913</v>
      </c>
      <c r="Q84" s="506">
        <v>1965145</v>
      </c>
      <c r="R84" s="507">
        <f>SUMIF('MB51'!G:G,Envase!Q84,'MB51'!D:D)</f>
        <v>0</v>
      </c>
      <c r="S84" s="508" t="str">
        <f>IFERROR(VLOOKUP(Q84,COHVPI!B:U,20,0),"-")</f>
        <v>L02</v>
      </c>
      <c r="T84" s="507" t="str">
        <f>VLOOKUP(O84,'BD1'!G:K,5,0)</f>
        <v>CL</v>
      </c>
      <c r="U84" s="507" t="str">
        <f>IF(VLOOKUP(Q84,COHVPI!B:H,7,0)=W84,"OK","NOK")</f>
        <v>OK</v>
      </c>
      <c r="V84" s="507"/>
      <c r="W84" s="509">
        <f t="shared" si="38"/>
        <v>118750</v>
      </c>
      <c r="X84" s="510" t="s">
        <v>106</v>
      </c>
      <c r="Z84" s="157" t="s">
        <v>5781</v>
      </c>
      <c r="AA84" s="158" t="s">
        <v>13170</v>
      </c>
      <c r="AB84" s="38" t="s">
        <v>10896</v>
      </c>
      <c r="AC84" s="39">
        <v>0.31275462962962963</v>
      </c>
      <c r="AD84" s="189" t="str">
        <f>IF(H84="CÓDIGO ","-",IF(H84="","-",VLOOKUP(H84&amp;K84,'BD1'!F:Z,7,0)))</f>
        <v>471156</v>
      </c>
      <c r="AE84" s="189" t="str">
        <f>IF(H84="CÓDIGO ","-",IF(H84="","-",VLOOKUP(H84&amp;K84,'BD1'!F:Z,8,0)))</f>
        <v>RT RISQUE ESM CREM AMOR A PRIME MORDIDA</v>
      </c>
      <c r="AF84" s="189" t="str">
        <f>IF(H84="CÓDIGO ","-",IF(H84="","-",VLOOKUP(H84&amp;K84,'BD1'!F:Z,9,0)))</f>
        <v>-</v>
      </c>
      <c r="AG84" s="189" t="str">
        <f>IF(H84="CÓDIGO ","-",IF(H84="","-",VLOOKUP(H84&amp;K84,'BD1'!F:Z,10,0)))</f>
        <v>-</v>
      </c>
      <c r="AH84" s="189" t="str">
        <f>IF(H84="CÓDIGO ","-",IF(H84="","-",VLOOKUP(H84&amp;K84,'BD1'!F:Z,11,0)))</f>
        <v>-</v>
      </c>
      <c r="AI84" s="189" t="str">
        <f>IF(H84="CÓDIGO ","-",IF(H84="","-",VLOOKUP(H84&amp;K84,'BD1'!F:Z,12,0)))</f>
        <v>-</v>
      </c>
      <c r="AJ84" s="189">
        <f t="shared" si="13"/>
        <v>118750</v>
      </c>
      <c r="AK84" s="190">
        <f t="shared" si="14"/>
        <v>0</v>
      </c>
    </row>
    <row r="85" spans="2:37" hidden="1" x14ac:dyDescent="0.25">
      <c r="B85" s="381" t="e">
        <f>VLOOKUP(H85,'Paleta-Sequencia'!A:C,3,0)</f>
        <v>#N/A</v>
      </c>
      <c r="E85" s="497">
        <v>1965119</v>
      </c>
      <c r="F85" s="498" t="s">
        <v>4288</v>
      </c>
      <c r="G85" s="499">
        <v>1000</v>
      </c>
      <c r="H85" s="498">
        <v>471012</v>
      </c>
      <c r="I85" s="500" t="s">
        <v>2900</v>
      </c>
      <c r="J85" s="501" t="e">
        <f>_xlfn.XLOOKUP(F85,'MB52'!R:R,'MB52'!S:S)</f>
        <v>#N/A</v>
      </c>
      <c r="K85" s="501" t="s">
        <v>304</v>
      </c>
      <c r="L85" s="502" t="s">
        <v>62</v>
      </c>
      <c r="M85" s="503" t="s">
        <v>398</v>
      </c>
      <c r="O85" s="504" t="s">
        <v>2912</v>
      </c>
      <c r="P85" s="505" t="s">
        <v>2913</v>
      </c>
      <c r="Q85" s="506">
        <v>1965146</v>
      </c>
      <c r="R85" s="507">
        <f>SUMIF('MB51'!G:G,Envase!Q85,'MB51'!D:D)</f>
        <v>0</v>
      </c>
      <c r="S85" s="508" t="str">
        <f>IFERROR(VLOOKUP(Q85,COHVPI!B:U,20,0),"-")</f>
        <v>L02</v>
      </c>
      <c r="T85" s="507" t="str">
        <f>VLOOKUP(O85,'BD1'!G:K,5,0)</f>
        <v>CL</v>
      </c>
      <c r="U85" s="507" t="str">
        <f>IF(VLOOKUP(Q85,COHVPI!B:H,7,0)=W85,"OK","NOK")</f>
        <v>OK</v>
      </c>
      <c r="V85" s="507"/>
      <c r="W85" s="509">
        <f t="shared" si="38"/>
        <v>118750</v>
      </c>
      <c r="X85" s="510" t="s">
        <v>106</v>
      </c>
      <c r="Z85" s="157" t="s">
        <v>10896</v>
      </c>
      <c r="AA85" s="158" t="s">
        <v>13171</v>
      </c>
      <c r="AB85" s="38" t="s">
        <v>10896</v>
      </c>
      <c r="AC85" s="39">
        <v>0.85094907407407405</v>
      </c>
      <c r="AD85" s="189" t="str">
        <f>IF(H85="CÓDIGO ","-",IF(H85="","-",VLOOKUP(H85&amp;K85,'BD1'!F:Z,7,0)))</f>
        <v>471156</v>
      </c>
      <c r="AE85" s="189" t="str">
        <f>IF(H85="CÓDIGO ","-",IF(H85="","-",VLOOKUP(H85&amp;K85,'BD1'!F:Z,8,0)))</f>
        <v>RT RISQUE ESM CREM AMOR A PRIME MORDIDA</v>
      </c>
      <c r="AF85" s="189" t="str">
        <f>IF(H85="CÓDIGO ","-",IF(H85="","-",VLOOKUP(H85&amp;K85,'BD1'!F:Z,9,0)))</f>
        <v>-</v>
      </c>
      <c r="AG85" s="189" t="str">
        <f>IF(H85="CÓDIGO ","-",IF(H85="","-",VLOOKUP(H85&amp;K85,'BD1'!F:Z,10,0)))</f>
        <v>-</v>
      </c>
      <c r="AH85" s="189" t="str">
        <f>IF(H85="CÓDIGO ","-",IF(H85="","-",VLOOKUP(H85&amp;K85,'BD1'!F:Z,11,0)))</f>
        <v>-</v>
      </c>
      <c r="AI85" s="189" t="str">
        <f>IF(H85="CÓDIGO ","-",IF(H85="","-",VLOOKUP(H85&amp;K85,'BD1'!F:Z,12,0)))</f>
        <v>-</v>
      </c>
      <c r="AJ85" s="189">
        <f t="shared" si="13"/>
        <v>118750</v>
      </c>
      <c r="AK85" s="190">
        <f t="shared" si="14"/>
        <v>0</v>
      </c>
    </row>
    <row r="86" spans="2:37" hidden="1" x14ac:dyDescent="0.25">
      <c r="B86" s="381" t="e">
        <f>VLOOKUP(H86,'Paleta-Sequencia'!A:C,3,0)</f>
        <v>#N/A</v>
      </c>
      <c r="E86" s="497">
        <v>1965120</v>
      </c>
      <c r="F86" s="498" t="s">
        <v>4289</v>
      </c>
      <c r="G86" s="499">
        <v>1000</v>
      </c>
      <c r="H86" s="498">
        <v>471012</v>
      </c>
      <c r="I86" s="500" t="s">
        <v>2900</v>
      </c>
      <c r="J86" s="501">
        <f>_xlfn.XLOOKUP(F86,'MB52'!R:R,'MB52'!S:S)</f>
        <v>1008</v>
      </c>
      <c r="K86" s="501" t="s">
        <v>304</v>
      </c>
      <c r="L86" s="502" t="s">
        <v>62</v>
      </c>
      <c r="M86" s="503" t="s">
        <v>62</v>
      </c>
      <c r="O86" s="504" t="s">
        <v>2912</v>
      </c>
      <c r="P86" s="505" t="s">
        <v>2913</v>
      </c>
      <c r="Q86" s="506">
        <v>1965147</v>
      </c>
      <c r="R86" s="507">
        <f>SUMIF('MB51'!G:G,Envase!Q86,'MB51'!D:D)</f>
        <v>0</v>
      </c>
      <c r="S86" s="508" t="str">
        <f>IFERROR(VLOOKUP(Q86,COHVPI!B:U,20,0),"-")</f>
        <v>L02</v>
      </c>
      <c r="T86" s="507" t="str">
        <f>VLOOKUP(O86,'BD1'!G:K,5,0)</f>
        <v>CL</v>
      </c>
      <c r="U86" s="507" t="str">
        <f>IF(VLOOKUP(Q86,COHVPI!B:H,7,0)=W86,"OK","NOK")</f>
        <v>OK</v>
      </c>
      <c r="V86" s="507"/>
      <c r="W86" s="509">
        <f t="shared" si="38"/>
        <v>118750</v>
      </c>
      <c r="X86" s="510" t="s">
        <v>106</v>
      </c>
      <c r="Z86" s="157" t="s">
        <v>10896</v>
      </c>
      <c r="AA86" s="158" t="s">
        <v>13172</v>
      </c>
      <c r="AB86" s="38" t="s">
        <v>5782</v>
      </c>
      <c r="AC86" s="39">
        <v>0.38914351851851853</v>
      </c>
      <c r="AD86" s="189" t="str">
        <f>IF(H86="CÓDIGO ","-",IF(H86="","-",VLOOKUP(H86&amp;K86,'BD1'!F:Z,7,0)))</f>
        <v>471156</v>
      </c>
      <c r="AE86" s="189" t="str">
        <f>IF(H86="CÓDIGO ","-",IF(H86="","-",VLOOKUP(H86&amp;K86,'BD1'!F:Z,8,0)))</f>
        <v>RT RISQUE ESM CREM AMOR A PRIME MORDIDA</v>
      </c>
      <c r="AF86" s="189" t="str">
        <f>IF(H86="CÓDIGO ","-",IF(H86="","-",VLOOKUP(H86&amp;K86,'BD1'!F:Z,9,0)))</f>
        <v>-</v>
      </c>
      <c r="AG86" s="189" t="str">
        <f>IF(H86="CÓDIGO ","-",IF(H86="","-",VLOOKUP(H86&amp;K86,'BD1'!F:Z,10,0)))</f>
        <v>-</v>
      </c>
      <c r="AH86" s="189" t="str">
        <f>IF(H86="CÓDIGO ","-",IF(H86="","-",VLOOKUP(H86&amp;K86,'BD1'!F:Z,11,0)))</f>
        <v>-</v>
      </c>
      <c r="AI86" s="189" t="str">
        <f>IF(H86="CÓDIGO ","-",IF(H86="","-",VLOOKUP(H86&amp;K86,'BD1'!F:Z,12,0)))</f>
        <v>-</v>
      </c>
      <c r="AJ86" s="189">
        <f t="shared" si="13"/>
        <v>118750</v>
      </c>
      <c r="AK86" s="190">
        <f t="shared" si="14"/>
        <v>0</v>
      </c>
    </row>
    <row r="87" spans="2:37" hidden="1" x14ac:dyDescent="0.25">
      <c r="B87" s="381" t="e">
        <f>VLOOKUP(H87,'Paleta-Sequencia'!A:C,3,0)</f>
        <v>#N/A</v>
      </c>
      <c r="E87" s="497">
        <v>1965121</v>
      </c>
      <c r="F87" s="498" t="s">
        <v>4297</v>
      </c>
      <c r="G87" s="499">
        <v>1400</v>
      </c>
      <c r="H87" s="498">
        <v>471013</v>
      </c>
      <c r="I87" s="500" t="s">
        <v>2899</v>
      </c>
      <c r="J87" s="501">
        <f>_xlfn.XLOOKUP(F87,'MB52'!R:R,'MB52'!S:S)</f>
        <v>1385</v>
      </c>
      <c r="K87" s="501" t="s">
        <v>304</v>
      </c>
      <c r="L87" s="502" t="s">
        <v>62</v>
      </c>
      <c r="M87" s="503" t="s">
        <v>62</v>
      </c>
      <c r="O87" s="504" t="s">
        <v>2908</v>
      </c>
      <c r="P87" s="505" t="s">
        <v>2909</v>
      </c>
      <c r="Q87" s="506">
        <v>1965163</v>
      </c>
      <c r="R87" s="507">
        <f>SUMIF('MB51'!G:G,Envase!Q87,'MB51'!D:D)</f>
        <v>0</v>
      </c>
      <c r="S87" s="508" t="str">
        <f>IFERROR(VLOOKUP(Q87,COHVPI!B:U,20,0),"-")</f>
        <v>L02</v>
      </c>
      <c r="T87" s="507" t="str">
        <f>VLOOKUP(O87,'BD1'!G:K,5,0)</f>
        <v>CL</v>
      </c>
      <c r="U87" s="507" t="str">
        <f>IF(VLOOKUP(Q87,COHVPI!B:H,7,0)=W87,"OK","NOK")</f>
        <v>OK</v>
      </c>
      <c r="V87" s="507"/>
      <c r="W87" s="509">
        <f t="shared" ref="W87:W88" si="39">G87/200*23750</f>
        <v>166250</v>
      </c>
      <c r="X87" s="510" t="s">
        <v>106</v>
      </c>
      <c r="Z87" s="157" t="s">
        <v>5782</v>
      </c>
      <c r="AA87" s="158" t="s">
        <v>13173</v>
      </c>
      <c r="AB87" s="38" t="s">
        <v>10980</v>
      </c>
      <c r="AC87" s="39">
        <v>0.12604166666666666</v>
      </c>
      <c r="AD87" s="189" t="str">
        <f>IF(H87="CÓDIGO ","-",IF(H87="","-",VLOOKUP(H87&amp;K87,'BD1'!F:Z,7,0)))</f>
        <v>471157</v>
      </c>
      <c r="AE87" s="189" t="str">
        <f>IF(H87="CÓDIGO ","-",IF(H87="","-",VLOOKUP(H87&amp;K87,'BD1'!F:Z,8,0)))</f>
        <v>RT RISQUE ESM MET O BREAK PFT EXISTE</v>
      </c>
      <c r="AF87" s="189" t="str">
        <f>IF(H87="CÓDIGO ","-",IF(H87="","-",VLOOKUP(H87&amp;K87,'BD1'!F:Z,9,0)))</f>
        <v>-</v>
      </c>
      <c r="AG87" s="189" t="str">
        <f>IF(H87="CÓDIGO ","-",IF(H87="","-",VLOOKUP(H87&amp;K87,'BD1'!F:Z,10,0)))</f>
        <v>-</v>
      </c>
      <c r="AH87" s="189" t="str">
        <f>IF(H87="CÓDIGO ","-",IF(H87="","-",VLOOKUP(H87&amp;K87,'BD1'!F:Z,11,0)))</f>
        <v>-</v>
      </c>
      <c r="AI87" s="189" t="str">
        <f>IF(H87="CÓDIGO ","-",IF(H87="","-",VLOOKUP(H87&amp;K87,'BD1'!F:Z,12,0)))</f>
        <v>-</v>
      </c>
      <c r="AJ87" s="189">
        <f t="shared" si="13"/>
        <v>166250</v>
      </c>
      <c r="AK87" s="190">
        <f t="shared" si="14"/>
        <v>0</v>
      </c>
    </row>
    <row r="88" spans="2:37" hidden="1" x14ac:dyDescent="0.25">
      <c r="B88" s="381" t="e">
        <f>VLOOKUP(H88,'Paleta-Sequencia'!A:C,3,0)</f>
        <v>#N/A</v>
      </c>
      <c r="E88" s="497">
        <v>1965122</v>
      </c>
      <c r="F88" s="498" t="s">
        <v>4298</v>
      </c>
      <c r="G88" s="499">
        <v>1400</v>
      </c>
      <c r="H88" s="498">
        <v>471013</v>
      </c>
      <c r="I88" s="500" t="s">
        <v>2899</v>
      </c>
      <c r="J88" s="501">
        <f>_xlfn.XLOOKUP(F88,'MB52'!R:R,'MB52'!S:S)</f>
        <v>1398</v>
      </c>
      <c r="K88" s="501" t="s">
        <v>304</v>
      </c>
      <c r="L88" s="502" t="s">
        <v>62</v>
      </c>
      <c r="M88" s="503" t="s">
        <v>62</v>
      </c>
      <c r="O88" s="504" t="s">
        <v>2908</v>
      </c>
      <c r="P88" s="505" t="s">
        <v>2909</v>
      </c>
      <c r="Q88" s="506">
        <v>1965164</v>
      </c>
      <c r="R88" s="507">
        <f>SUMIF('MB51'!G:G,Envase!Q88,'MB51'!D:D)</f>
        <v>0</v>
      </c>
      <c r="S88" s="508" t="str">
        <f>IFERROR(VLOOKUP(Q88,COHVPI!B:U,20,0),"-")</f>
        <v>L02</v>
      </c>
      <c r="T88" s="507" t="str">
        <f>VLOOKUP(O88,'BD1'!G:K,5,0)</f>
        <v>CL</v>
      </c>
      <c r="U88" s="507" t="str">
        <f>IF(VLOOKUP(Q88,COHVPI!B:H,7,0)=W88,"OK","NOK")</f>
        <v>OK</v>
      </c>
      <c r="V88" s="507"/>
      <c r="W88" s="509">
        <f t="shared" si="39"/>
        <v>166250</v>
      </c>
      <c r="X88" s="510" t="s">
        <v>106</v>
      </c>
      <c r="Z88" s="157" t="s">
        <v>10980</v>
      </c>
      <c r="AA88" s="158" t="s">
        <v>14161</v>
      </c>
      <c r="AB88" s="38" t="s">
        <v>10980</v>
      </c>
      <c r="AC88" s="39">
        <v>0.86284722222222221</v>
      </c>
      <c r="AD88" s="189" t="str">
        <f>IF(H88="CÓDIGO ","-",IF(H88="","-",VLOOKUP(H88&amp;K88,'BD1'!F:Z,7,0)))</f>
        <v>471157</v>
      </c>
      <c r="AE88" s="189" t="str">
        <f>IF(H88="CÓDIGO ","-",IF(H88="","-",VLOOKUP(H88&amp;K88,'BD1'!F:Z,8,0)))</f>
        <v>RT RISQUE ESM MET O BREAK PFT EXISTE</v>
      </c>
      <c r="AF88" s="189" t="str">
        <f>IF(H88="CÓDIGO ","-",IF(H88="","-",VLOOKUP(H88&amp;K88,'BD1'!F:Z,9,0)))</f>
        <v>-</v>
      </c>
      <c r="AG88" s="189" t="str">
        <f>IF(H88="CÓDIGO ","-",IF(H88="","-",VLOOKUP(H88&amp;K88,'BD1'!F:Z,10,0)))</f>
        <v>-</v>
      </c>
      <c r="AH88" s="189" t="str">
        <f>IF(H88="CÓDIGO ","-",IF(H88="","-",VLOOKUP(H88&amp;K88,'BD1'!F:Z,11,0)))</f>
        <v>-</v>
      </c>
      <c r="AI88" s="189" t="str">
        <f>IF(H88="CÓDIGO ","-",IF(H88="","-",VLOOKUP(H88&amp;K88,'BD1'!F:Z,12,0)))</f>
        <v>-</v>
      </c>
      <c r="AJ88" s="189">
        <f t="shared" si="13"/>
        <v>166250</v>
      </c>
      <c r="AK88" s="190">
        <f t="shared" si="14"/>
        <v>0</v>
      </c>
    </row>
    <row r="89" spans="2:37" hidden="1" x14ac:dyDescent="0.25">
      <c r="B89" s="381" t="e">
        <f>VLOOKUP(H89,'Paleta-Sequencia'!A:C,3,0)</f>
        <v>#N/A</v>
      </c>
      <c r="E89" s="497">
        <v>1965123</v>
      </c>
      <c r="F89" s="498" t="s">
        <v>4299</v>
      </c>
      <c r="G89" s="499">
        <v>1100</v>
      </c>
      <c r="H89" s="498">
        <v>471014</v>
      </c>
      <c r="I89" s="500" t="s">
        <v>2901</v>
      </c>
      <c r="J89" s="501" t="e">
        <f>_xlfn.XLOOKUP(F89,'MB52'!R:R,'MB52'!S:S)</f>
        <v>#N/A</v>
      </c>
      <c r="K89" s="501" t="s">
        <v>304</v>
      </c>
      <c r="L89" s="502" t="s">
        <v>62</v>
      </c>
      <c r="M89" s="503" t="s">
        <v>398</v>
      </c>
      <c r="O89" s="504" t="s">
        <v>2916</v>
      </c>
      <c r="P89" s="505" t="s">
        <v>2917</v>
      </c>
      <c r="Q89" s="506">
        <v>1965165</v>
      </c>
      <c r="R89" s="507">
        <f>SUMIF('MB51'!G:G,Envase!Q89,'MB51'!D:D)</f>
        <v>0</v>
      </c>
      <c r="S89" s="508" t="str">
        <f>IFERROR(VLOOKUP(Q89,COHVPI!B:U,20,0),"-")</f>
        <v>L02</v>
      </c>
      <c r="T89" s="507" t="str">
        <f>VLOOKUP(O89,'BD1'!G:K,5,0)</f>
        <v>CL</v>
      </c>
      <c r="U89" s="507" t="str">
        <f>IF(VLOOKUP(Q89,COHVPI!B:H,7,0)=W89,"OK","NOK")</f>
        <v>OK</v>
      </c>
      <c r="V89" s="507"/>
      <c r="W89" s="509">
        <f t="shared" ref="W89:W90" si="40">G89/200*23750</f>
        <v>130625</v>
      </c>
      <c r="X89" s="510" t="s">
        <v>106</v>
      </c>
      <c r="Z89" s="157" t="s">
        <v>10980</v>
      </c>
      <c r="AA89" s="158" t="s">
        <v>14162</v>
      </c>
      <c r="AB89" s="38" t="s">
        <v>14163</v>
      </c>
      <c r="AC89" s="39">
        <v>0.450625</v>
      </c>
      <c r="AD89" s="189" t="str">
        <f>IF(H89="CÓDIGO ","-",IF(H89="","-",VLOOKUP(H89&amp;K89,'BD1'!F:Z,7,0)))</f>
        <v>471158</v>
      </c>
      <c r="AE89" s="189" t="str">
        <f>IF(H89="CÓDIGO ","-",IF(H89="","-",VLOOKUP(H89&amp;K89,'BD1'!F:Z,8,0)))</f>
        <v>RT RISQUE ESM EF EU MERECO ESSE GLOW</v>
      </c>
      <c r="AF89" s="189" t="str">
        <f>IF(H89="CÓDIGO ","-",IF(H89="","-",VLOOKUP(H89&amp;K89,'BD1'!F:Z,9,0)))</f>
        <v>-</v>
      </c>
      <c r="AG89" s="189" t="str">
        <f>IF(H89="CÓDIGO ","-",IF(H89="","-",VLOOKUP(H89&amp;K89,'BD1'!F:Z,10,0)))</f>
        <v>-</v>
      </c>
      <c r="AH89" s="189" t="str">
        <f>IF(H89="CÓDIGO ","-",IF(H89="","-",VLOOKUP(H89&amp;K89,'BD1'!F:Z,11,0)))</f>
        <v>-</v>
      </c>
      <c r="AI89" s="189" t="str">
        <f>IF(H89="CÓDIGO ","-",IF(H89="","-",VLOOKUP(H89&amp;K89,'BD1'!F:Z,12,0)))</f>
        <v>-</v>
      </c>
      <c r="AJ89" s="189">
        <f t="shared" si="13"/>
        <v>130625</v>
      </c>
      <c r="AK89" s="190">
        <f t="shared" si="14"/>
        <v>0</v>
      </c>
    </row>
    <row r="90" spans="2:37" hidden="1" x14ac:dyDescent="0.25">
      <c r="B90" s="381" t="e">
        <f>VLOOKUP(H90,'Paleta-Sequencia'!A:C,3,0)</f>
        <v>#N/A</v>
      </c>
      <c r="E90" s="497">
        <v>1965124</v>
      </c>
      <c r="F90" s="498" t="s">
        <v>4300</v>
      </c>
      <c r="G90" s="499">
        <v>1100</v>
      </c>
      <c r="H90" s="498">
        <v>471014</v>
      </c>
      <c r="I90" s="500" t="s">
        <v>2901</v>
      </c>
      <c r="J90" s="501" t="e">
        <f>_xlfn.XLOOKUP(F90,'MB52'!R:R,'MB52'!S:S)</f>
        <v>#N/A</v>
      </c>
      <c r="K90" s="501" t="s">
        <v>304</v>
      </c>
      <c r="L90" s="502" t="s">
        <v>62</v>
      </c>
      <c r="M90" s="503" t="s">
        <v>398</v>
      </c>
      <c r="O90" s="504" t="s">
        <v>2916</v>
      </c>
      <c r="P90" s="505" t="s">
        <v>2917</v>
      </c>
      <c r="Q90" s="506">
        <v>1965166</v>
      </c>
      <c r="R90" s="507">
        <f>SUMIF('MB51'!G:G,Envase!Q90,'MB51'!D:D)</f>
        <v>0</v>
      </c>
      <c r="S90" s="508" t="str">
        <f>IFERROR(VLOOKUP(Q90,COHVPI!B:U,20,0),"-")</f>
        <v>L02</v>
      </c>
      <c r="T90" s="507" t="str">
        <f>VLOOKUP(O90,'BD1'!G:K,5,0)</f>
        <v>CL</v>
      </c>
      <c r="U90" s="507" t="str">
        <f>IF(VLOOKUP(Q90,COHVPI!B:H,7,0)=W90,"OK","NOK")</f>
        <v>OK</v>
      </c>
      <c r="V90" s="507"/>
      <c r="W90" s="509">
        <f t="shared" si="40"/>
        <v>130625</v>
      </c>
      <c r="X90" s="510" t="s">
        <v>106</v>
      </c>
      <c r="Z90" s="157" t="s">
        <v>14163</v>
      </c>
      <c r="AA90" s="158" t="s">
        <v>14164</v>
      </c>
      <c r="AB90" s="38" t="s">
        <v>10981</v>
      </c>
      <c r="AC90" s="39">
        <v>3.8124999999999999E-2</v>
      </c>
      <c r="AD90" s="189" t="str">
        <f>IF(H90="CÓDIGO ","-",IF(H90="","-",VLOOKUP(H90&amp;K90,'BD1'!F:Z,7,0)))</f>
        <v>471158</v>
      </c>
      <c r="AE90" s="189" t="str">
        <f>IF(H90="CÓDIGO ","-",IF(H90="","-",VLOOKUP(H90&amp;K90,'BD1'!F:Z,8,0)))</f>
        <v>RT RISQUE ESM EF EU MERECO ESSE GLOW</v>
      </c>
      <c r="AF90" s="189" t="str">
        <f>IF(H90="CÓDIGO ","-",IF(H90="","-",VLOOKUP(H90&amp;K90,'BD1'!F:Z,9,0)))</f>
        <v>-</v>
      </c>
      <c r="AG90" s="189" t="str">
        <f>IF(H90="CÓDIGO ","-",IF(H90="","-",VLOOKUP(H90&amp;K90,'BD1'!F:Z,10,0)))</f>
        <v>-</v>
      </c>
      <c r="AH90" s="189" t="str">
        <f>IF(H90="CÓDIGO ","-",IF(H90="","-",VLOOKUP(H90&amp;K90,'BD1'!F:Z,11,0)))</f>
        <v>-</v>
      </c>
      <c r="AI90" s="189" t="str">
        <f>IF(H90="CÓDIGO ","-",IF(H90="","-",VLOOKUP(H90&amp;K90,'BD1'!F:Z,12,0)))</f>
        <v>-</v>
      </c>
      <c r="AJ90" s="189">
        <f t="shared" si="13"/>
        <v>130625</v>
      </c>
      <c r="AK90" s="190">
        <f t="shared" si="14"/>
        <v>0</v>
      </c>
    </row>
    <row r="91" spans="2:37" hidden="1" x14ac:dyDescent="0.25">
      <c r="B91" s="381" t="e">
        <f>VLOOKUP(H91,'Paleta-Sequencia'!A:C,3,0)</f>
        <v>#N/A</v>
      </c>
      <c r="E91" s="198" t="s">
        <v>4313</v>
      </c>
      <c r="F91" s="199"/>
      <c r="G91" s="196"/>
      <c r="H91" s="242"/>
      <c r="I91" s="200"/>
      <c r="J91" s="200"/>
      <c r="K91" s="197"/>
      <c r="L91" s="234"/>
      <c r="M91" s="204"/>
      <c r="O91" s="198" t="s">
        <v>4313</v>
      </c>
      <c r="P91" s="199"/>
      <c r="Q91" s="196"/>
      <c r="R91" s="242"/>
      <c r="S91" s="200"/>
      <c r="T91" s="200"/>
      <c r="U91" s="197"/>
      <c r="V91" s="234"/>
      <c r="W91" s="204"/>
      <c r="X91" s="204"/>
      <c r="AD91" s="189" t="str">
        <f>IF(H91="CÓDIGO ","-",IF(H91="","-",VLOOKUP(H91&amp;K91,'BD1'!F:Z,7,0)))</f>
        <v>-</v>
      </c>
      <c r="AE91" s="189" t="str">
        <f>IF(H91="CÓDIGO ","-",IF(H91="","-",VLOOKUP(H91&amp;K91,'BD1'!F:Z,8,0)))</f>
        <v>-</v>
      </c>
      <c r="AF91" s="189" t="str">
        <f>IF(H91="CÓDIGO ","-",IF(H91="","-",VLOOKUP(H91&amp;K91,'BD1'!F:Z,9,0)))</f>
        <v>-</v>
      </c>
      <c r="AG91" s="189" t="str">
        <f>IF(H91="CÓDIGO ","-",IF(H91="","-",VLOOKUP(H91&amp;K91,'BD1'!F:Z,10,0)))</f>
        <v>-</v>
      </c>
      <c r="AH91" s="189" t="str">
        <f>IF(H91="CÓDIGO ","-",IF(H91="","-",VLOOKUP(H91&amp;K91,'BD1'!F:Z,11,0)))</f>
        <v>-</v>
      </c>
      <c r="AI91" s="189" t="str">
        <f>IF(H91="CÓDIGO ","-",IF(H91="","-",VLOOKUP(H91&amp;K91,'BD1'!F:Z,12,0)))</f>
        <v>-</v>
      </c>
      <c r="AJ91" s="189" t="str">
        <f t="shared" si="13"/>
        <v>-</v>
      </c>
      <c r="AK91" s="190" t="str">
        <f t="shared" si="14"/>
        <v>-</v>
      </c>
    </row>
    <row r="92" spans="2:37" ht="15.75" customHeight="1" thickBot="1" x14ac:dyDescent="0.3">
      <c r="B92" s="381" t="e">
        <f>VLOOKUP(H92,'Paleta-Sequencia'!A:C,3,0)</f>
        <v>#N/A</v>
      </c>
      <c r="E92" s="14"/>
      <c r="F92" s="15"/>
      <c r="G92" s="15"/>
      <c r="H92" s="15"/>
      <c r="I92" s="16"/>
      <c r="J92" s="16"/>
      <c r="K92" s="16"/>
      <c r="L92" s="232"/>
      <c r="M92" s="251"/>
      <c r="O92" s="247"/>
      <c r="P92" s="255"/>
      <c r="Q92" s="252"/>
      <c r="R92" s="252"/>
      <c r="S92" s="252"/>
      <c r="T92" s="252"/>
      <c r="U92" s="252"/>
      <c r="V92" s="252"/>
      <c r="W92" s="252"/>
      <c r="X92" s="32"/>
      <c r="AB92" s="41"/>
      <c r="AD92" s="189" t="str">
        <f>IF(H92="CÓDIGO ","-",IF(H92="","-",VLOOKUP(H92&amp;K92,'BD1'!F:Z,7,0)))</f>
        <v>-</v>
      </c>
      <c r="AE92" s="189" t="str">
        <f>IF(H92="CÓDIGO ","-",IF(H92="","-",VLOOKUP(H92&amp;K92,'BD1'!F:Z,8,0)))</f>
        <v>-</v>
      </c>
      <c r="AF92" s="189" t="str">
        <f>IF(H92="CÓDIGO ","-",IF(H92="","-",VLOOKUP(H92&amp;K92,'BD1'!F:Z,9,0)))</f>
        <v>-</v>
      </c>
      <c r="AG92" s="189" t="str">
        <f>IF(H92="CÓDIGO ","-",IF(H92="","-",VLOOKUP(H92&amp;K92,'BD1'!F:Z,10,0)))</f>
        <v>-</v>
      </c>
      <c r="AH92" s="189" t="str">
        <f>IF(H92="CÓDIGO ","-",IF(H92="","-",VLOOKUP(H92&amp;K92,'BD1'!F:Z,11,0)))</f>
        <v>-</v>
      </c>
      <c r="AI92" s="189" t="str">
        <f>IF(H92="CÓDIGO ","-",IF(H92="","-",VLOOKUP(H92&amp;K92,'BD1'!F:Z,12,0)))</f>
        <v>-</v>
      </c>
      <c r="AJ92" s="189" t="str">
        <f t="shared" ref="AJ92:AJ133" si="41">IF(H92="CÓDIGO ","-",IF(H92="","-",IF(K92="DGEL",G92/100*10526,IF(K92="CL",G92/200*23750,IF(K92="BL",G92/200*23750,"Ver")))))</f>
        <v>-</v>
      </c>
      <c r="AK92" s="190" t="str">
        <f t="shared" ref="AK92:AK133" si="42">IF(H92="CÓDIGO ","-",IF(H92="","-",IF(K92="BL",AJ92*0.00061,0)))</f>
        <v>-</v>
      </c>
    </row>
    <row r="93" spans="2:37" ht="15.75" thickBot="1" x14ac:dyDescent="0.3">
      <c r="B93" s="381" t="e">
        <f>VLOOKUP(H93,'Paleta-Sequencia'!A:C,3,0)</f>
        <v>#N/A</v>
      </c>
      <c r="L93"/>
      <c r="O93"/>
      <c r="S93"/>
      <c r="U93"/>
      <c r="V93"/>
      <c r="AB93" s="41"/>
      <c r="AD93" s="189" t="str">
        <f>IF(H93="CÓDIGO ","-",IF(H93="","-",VLOOKUP(H93&amp;K93,'BD1'!F:Z,7,0)))</f>
        <v>-</v>
      </c>
      <c r="AE93" s="189" t="str">
        <f>IF(H93="CÓDIGO ","-",IF(H93="","-",VLOOKUP(H93&amp;K93,'BD1'!F:Z,8,0)))</f>
        <v>-</v>
      </c>
      <c r="AF93" s="189" t="str">
        <f>IF(H93="CÓDIGO ","-",IF(H93="","-",VLOOKUP(H93&amp;K93,'BD1'!F:Z,9,0)))</f>
        <v>-</v>
      </c>
      <c r="AG93" s="189" t="str">
        <f>IF(H93="CÓDIGO ","-",IF(H93="","-",VLOOKUP(H93&amp;K93,'BD1'!F:Z,10,0)))</f>
        <v>-</v>
      </c>
      <c r="AH93" s="189" t="str">
        <f>IF(H93="CÓDIGO ","-",IF(H93="","-",VLOOKUP(H93&amp;K93,'BD1'!F:Z,11,0)))</f>
        <v>-</v>
      </c>
      <c r="AI93" s="189" t="str">
        <f>IF(H93="CÓDIGO ","-",IF(H93="","-",VLOOKUP(H93&amp;K93,'BD1'!F:Z,12,0)))</f>
        <v>-</v>
      </c>
      <c r="AJ93" s="189" t="str">
        <f t="shared" si="41"/>
        <v>-</v>
      </c>
      <c r="AK93" s="190" t="str">
        <f t="shared" si="42"/>
        <v>-</v>
      </c>
    </row>
    <row r="94" spans="2:37" ht="18.75" thickBot="1" x14ac:dyDescent="0.3">
      <c r="B94" s="381" t="e">
        <f>VLOOKUP(H94,'Paleta-Sequencia'!A:C,3,0)</f>
        <v>#N/A</v>
      </c>
      <c r="E94" s="143" t="s">
        <v>68</v>
      </c>
      <c r="F94" s="142"/>
      <c r="G94" s="142"/>
      <c r="H94" s="142"/>
      <c r="I94" s="142"/>
      <c r="J94" s="142"/>
      <c r="K94" s="142"/>
      <c r="L94" s="230"/>
      <c r="M94" s="144"/>
      <c r="O94" s="143" t="s">
        <v>1282</v>
      </c>
      <c r="P94" s="142"/>
      <c r="Q94" s="142"/>
      <c r="R94" s="352"/>
      <c r="S94" s="142"/>
      <c r="T94" s="142"/>
      <c r="U94" s="142"/>
      <c r="V94" s="142"/>
      <c r="W94" s="142"/>
      <c r="X94" s="144"/>
      <c r="AB94" s="41"/>
      <c r="AD94" s="189" t="str">
        <f>IF(H94="CÓDIGO ","-",IF(H94="","-",VLOOKUP(H94&amp;K94,'BD1'!F:Z,7,0)))</f>
        <v>-</v>
      </c>
      <c r="AE94" s="189" t="str">
        <f>IF(H94="CÓDIGO ","-",IF(H94="","-",VLOOKUP(H94&amp;K94,'BD1'!F:Z,8,0)))</f>
        <v>-</v>
      </c>
      <c r="AF94" s="189" t="str">
        <f>IF(H94="CÓDIGO ","-",IF(H94="","-",VLOOKUP(H94&amp;K94,'BD1'!F:Z,9,0)))</f>
        <v>-</v>
      </c>
      <c r="AG94" s="189" t="str">
        <f>IF(H94="CÓDIGO ","-",IF(H94="","-",VLOOKUP(H94&amp;K94,'BD1'!F:Z,10,0)))</f>
        <v>-</v>
      </c>
      <c r="AH94" s="189" t="str">
        <f>IF(H94="CÓDIGO ","-",IF(H94="","-",VLOOKUP(H94&amp;K94,'BD1'!F:Z,11,0)))</f>
        <v>-</v>
      </c>
      <c r="AI94" s="189" t="str">
        <f>IF(H94="CÓDIGO ","-",IF(H94="","-",VLOOKUP(H94&amp;K94,'BD1'!F:Z,12,0)))</f>
        <v>-</v>
      </c>
      <c r="AJ94" s="189" t="str">
        <f t="shared" si="41"/>
        <v>-</v>
      </c>
      <c r="AK94" s="190" t="str">
        <f t="shared" si="42"/>
        <v>-</v>
      </c>
    </row>
    <row r="95" spans="2:37" ht="43.5" thickBot="1" x14ac:dyDescent="0.3">
      <c r="B95" s="381" t="e">
        <f>VLOOKUP(H95,'Paleta-Sequencia'!A:C,3,0)</f>
        <v>#N/A</v>
      </c>
      <c r="E95" s="24" t="s">
        <v>325</v>
      </c>
      <c r="F95" s="25" t="s">
        <v>326</v>
      </c>
      <c r="G95" s="26" t="s">
        <v>2</v>
      </c>
      <c r="H95" s="27" t="s">
        <v>3</v>
      </c>
      <c r="I95" s="385" t="s">
        <v>4</v>
      </c>
      <c r="J95" s="385" t="s">
        <v>423</v>
      </c>
      <c r="K95" s="385"/>
      <c r="L95" s="386" t="s">
        <v>5</v>
      </c>
      <c r="M95" s="28" t="s">
        <v>6</v>
      </c>
      <c r="O95" s="20" t="s">
        <v>499</v>
      </c>
      <c r="P95" s="45" t="s">
        <v>8</v>
      </c>
      <c r="Q95" s="23" t="s">
        <v>321</v>
      </c>
      <c r="R95" s="387" t="s">
        <v>329</v>
      </c>
      <c r="S95" s="387" t="s">
        <v>445</v>
      </c>
      <c r="T95" s="387" t="s">
        <v>886</v>
      </c>
      <c r="U95" s="387" t="s">
        <v>423</v>
      </c>
      <c r="V95" s="387" t="s">
        <v>2259</v>
      </c>
      <c r="W95" s="388" t="s">
        <v>71</v>
      </c>
      <c r="X95" s="22" t="s">
        <v>9</v>
      </c>
      <c r="Z95" s="41">
        <v>0</v>
      </c>
      <c r="AB95" s="41"/>
      <c r="AD95" s="189" t="str">
        <f>IF(H95="CÓDIGO ","-",IF(H95="","-",VLOOKUP(H95&amp;K95,'BD1'!F:Z,7,0)))</f>
        <v>-</v>
      </c>
      <c r="AE95" s="189" t="str">
        <f>IF(H95="CÓDIGO ","-",IF(H95="","-",VLOOKUP(H95&amp;K95,'BD1'!F:Z,8,0)))</f>
        <v>-</v>
      </c>
      <c r="AF95" s="189" t="str">
        <f>IF(H95="CÓDIGO ","-",IF(H95="","-",VLOOKUP(H95&amp;K95,'BD1'!F:Z,9,0)))</f>
        <v>-</v>
      </c>
      <c r="AG95" s="189" t="str">
        <f>IF(H95="CÓDIGO ","-",IF(H95="","-",VLOOKUP(H95&amp;K95,'BD1'!F:Z,10,0)))</f>
        <v>-</v>
      </c>
      <c r="AH95" s="189" t="str">
        <f>IF(H95="CÓDIGO ","-",IF(H95="","-",VLOOKUP(H95&amp;K95,'BD1'!F:Z,11,0)))</f>
        <v>-</v>
      </c>
      <c r="AI95" s="189" t="str">
        <f>IF(H95="CÓDIGO ","-",IF(H95="","-",VLOOKUP(H95&amp;K95,'BD1'!F:Z,12,0)))</f>
        <v>-</v>
      </c>
      <c r="AJ95" s="189" t="str">
        <f t="shared" si="41"/>
        <v>-</v>
      </c>
      <c r="AK95" s="190" t="str">
        <f t="shared" si="42"/>
        <v>-</v>
      </c>
    </row>
    <row r="96" spans="2:37" ht="15.75" thickBot="1" x14ac:dyDescent="0.3">
      <c r="B96" s="381" t="e">
        <f>VLOOKUP(H96,'Paleta-Sequencia'!A:C,3,0)</f>
        <v>#N/A</v>
      </c>
      <c r="E96" s="247"/>
      <c r="F96" s="248"/>
      <c r="G96" s="248"/>
      <c r="H96" s="248"/>
      <c r="I96" s="249"/>
      <c r="J96" s="253"/>
      <c r="K96" s="253"/>
      <c r="L96" s="250"/>
      <c r="M96" s="251"/>
      <c r="O96" s="247"/>
      <c r="P96" s="255"/>
      <c r="Q96" s="252"/>
      <c r="R96" s="384"/>
      <c r="S96" s="384"/>
      <c r="T96" s="384"/>
      <c r="U96" s="384"/>
      <c r="V96" s="384"/>
      <c r="W96" s="252"/>
      <c r="X96" s="251"/>
      <c r="AD96" s="189" t="str">
        <f>IF(H96="CÓDIGO ","-",IF(H96="","-",VLOOKUP(H96&amp;K96,'BD1'!F:Z,7,0)))</f>
        <v>-</v>
      </c>
      <c r="AE96" s="189" t="str">
        <f>IF(H96="CÓDIGO ","-",IF(H96="","-",VLOOKUP(H96&amp;K96,'BD1'!F:Z,8,0)))</f>
        <v>-</v>
      </c>
      <c r="AF96" s="189" t="str">
        <f>IF(H96="CÓDIGO ","-",IF(H96="","-",VLOOKUP(H96&amp;K96,'BD1'!F:Z,9,0)))</f>
        <v>-</v>
      </c>
      <c r="AG96" s="189" t="str">
        <f>IF(H96="CÓDIGO ","-",IF(H96="","-",VLOOKUP(H96&amp;K96,'BD1'!F:Z,10,0)))</f>
        <v>-</v>
      </c>
      <c r="AH96" s="189" t="str">
        <f>IF(H96="CÓDIGO ","-",IF(H96="","-",VLOOKUP(H96&amp;K96,'BD1'!F:Z,11,0)))</f>
        <v>-</v>
      </c>
      <c r="AI96" s="189" t="str">
        <f>IF(H96="CÓDIGO ","-",IF(H96="","-",VLOOKUP(H96&amp;K96,'BD1'!F:Z,12,0)))</f>
        <v>-</v>
      </c>
      <c r="AJ96" s="189" t="str">
        <f t="shared" si="41"/>
        <v>-</v>
      </c>
      <c r="AK96" s="190" t="str">
        <f t="shared" si="42"/>
        <v>-</v>
      </c>
    </row>
    <row r="97" spans="1:40" ht="18" customHeight="1" thickBot="1" x14ac:dyDescent="0.3">
      <c r="B97" s="381" t="e">
        <f>VLOOKUP(H97,'Paleta-Sequencia'!A:C,3,0)</f>
        <v>#N/A</v>
      </c>
      <c r="L97"/>
      <c r="O97"/>
      <c r="S97"/>
      <c r="U97"/>
      <c r="V97"/>
      <c r="AD97" s="189" t="str">
        <f>IF(H97="CÓDIGO ","-",IF(H97="","-",VLOOKUP(H97&amp;K97,'BD1'!F:Z,7,0)))</f>
        <v>-</v>
      </c>
      <c r="AE97" s="189" t="str">
        <f>IF(H97="CÓDIGO ","-",IF(H97="","-",VLOOKUP(H97&amp;K97,'BD1'!F:Z,8,0)))</f>
        <v>-</v>
      </c>
      <c r="AF97" s="189" t="str">
        <f>IF(H97="CÓDIGO ","-",IF(H97="","-",VLOOKUP(H97&amp;K97,'BD1'!F:Z,9,0)))</f>
        <v>-</v>
      </c>
      <c r="AG97" s="189" t="str">
        <f>IF(H97="CÓDIGO ","-",IF(H97="","-",VLOOKUP(H97&amp;K97,'BD1'!F:Z,10,0)))</f>
        <v>-</v>
      </c>
      <c r="AH97" s="189" t="str">
        <f>IF(H97="CÓDIGO ","-",IF(H97="","-",VLOOKUP(H97&amp;K97,'BD1'!F:Z,11,0)))</f>
        <v>-</v>
      </c>
      <c r="AI97" s="189" t="str">
        <f>IF(H97="CÓDIGO ","-",IF(H97="","-",VLOOKUP(H97&amp;K97,'BD1'!F:Z,12,0)))</f>
        <v>-</v>
      </c>
      <c r="AJ97" s="189" t="str">
        <f t="shared" si="41"/>
        <v>-</v>
      </c>
      <c r="AK97" s="190" t="str">
        <f t="shared" si="42"/>
        <v>-</v>
      </c>
    </row>
    <row r="98" spans="1:40" ht="18.75" thickBot="1" x14ac:dyDescent="0.3">
      <c r="B98" s="381" t="e">
        <f>VLOOKUP(H98,'Paleta-Sequencia'!A:C,3,0)</f>
        <v>#N/A</v>
      </c>
      <c r="E98" s="143" t="s">
        <v>11</v>
      </c>
      <c r="F98" s="142"/>
      <c r="G98" s="142"/>
      <c r="H98" s="142"/>
      <c r="I98" s="142"/>
      <c r="J98" s="142"/>
      <c r="K98" s="142"/>
      <c r="L98" s="230"/>
      <c r="M98" s="144"/>
      <c r="O98" s="395" t="s">
        <v>1283</v>
      </c>
      <c r="P98" s="396"/>
      <c r="Q98" s="396"/>
      <c r="R98" s="396"/>
      <c r="S98" s="396"/>
      <c r="T98" s="396"/>
      <c r="U98" s="396"/>
      <c r="V98" s="396"/>
      <c r="W98" s="396"/>
      <c r="X98" s="397"/>
      <c r="AB98" s="41"/>
      <c r="AD98" s="189" t="str">
        <f>IF(H98="CÓDIGO ","-",IF(H98="","-",VLOOKUP(H98&amp;K98,'BD1'!F:Z,7,0)))</f>
        <v>-</v>
      </c>
      <c r="AE98" s="189" t="str">
        <f>IF(H98="CÓDIGO ","-",IF(H98="","-",VLOOKUP(H98&amp;K98,'BD1'!F:Z,8,0)))</f>
        <v>-</v>
      </c>
      <c r="AF98" s="189" t="str">
        <f>IF(H98="CÓDIGO ","-",IF(H98="","-",VLOOKUP(H98&amp;K98,'BD1'!F:Z,9,0)))</f>
        <v>-</v>
      </c>
      <c r="AG98" s="189" t="str">
        <f>IF(H98="CÓDIGO ","-",IF(H98="","-",VLOOKUP(H98&amp;K98,'BD1'!F:Z,10,0)))</f>
        <v>-</v>
      </c>
      <c r="AH98" s="189" t="str">
        <f>IF(H98="CÓDIGO ","-",IF(H98="","-",VLOOKUP(H98&amp;K98,'BD1'!F:Z,11,0)))</f>
        <v>-</v>
      </c>
      <c r="AI98" s="189" t="str">
        <f>IF(H98="CÓDIGO ","-",IF(H98="","-",VLOOKUP(H98&amp;K98,'BD1'!F:Z,12,0)))</f>
        <v>-</v>
      </c>
      <c r="AJ98" s="189" t="str">
        <f t="shared" si="41"/>
        <v>-</v>
      </c>
      <c r="AK98" s="190" t="str">
        <f t="shared" si="42"/>
        <v>-</v>
      </c>
      <c r="AN98" s="41"/>
    </row>
    <row r="99" spans="1:40" ht="29.25" thickBot="1" x14ac:dyDescent="0.3">
      <c r="B99" s="381" t="e">
        <f>VLOOKUP(H99,'Paleta-Sequencia'!A:C,3,0)</f>
        <v>#N/A</v>
      </c>
      <c r="E99" s="20" t="s">
        <v>327</v>
      </c>
      <c r="F99" s="18" t="s">
        <v>328</v>
      </c>
      <c r="G99" s="19" t="s">
        <v>2</v>
      </c>
      <c r="H99" s="20" t="s">
        <v>3</v>
      </c>
      <c r="I99" s="21" t="s">
        <v>4</v>
      </c>
      <c r="J99" s="385" t="s">
        <v>423</v>
      </c>
      <c r="K99" s="389"/>
      <c r="L99" s="386" t="s">
        <v>5</v>
      </c>
      <c r="M99" s="20" t="s">
        <v>6</v>
      </c>
      <c r="O99" s="20" t="s">
        <v>7</v>
      </c>
      <c r="P99" s="45" t="s">
        <v>8</v>
      </c>
      <c r="Q99" s="23" t="s">
        <v>1</v>
      </c>
      <c r="R99" s="387" t="s">
        <v>329</v>
      </c>
      <c r="S99" s="387" t="s">
        <v>445</v>
      </c>
      <c r="T99" s="387" t="s">
        <v>886</v>
      </c>
      <c r="U99" s="387" t="s">
        <v>423</v>
      </c>
      <c r="V99" s="387"/>
      <c r="W99" s="19" t="s">
        <v>71</v>
      </c>
      <c r="X99" s="22" t="s">
        <v>9</v>
      </c>
      <c r="Z99" s="41">
        <v>315900</v>
      </c>
      <c r="AA99" s="41"/>
      <c r="AB99" s="29"/>
      <c r="AC99" s="35"/>
      <c r="AD99" s="189" t="str">
        <f>IF(H99="CÓDIGO ","-",IF(H99="","-",VLOOKUP(H99&amp;K99,'BD1'!F:Z,7,0)))</f>
        <v>-</v>
      </c>
      <c r="AE99" s="189" t="str">
        <f>IF(H99="CÓDIGO ","-",IF(H99="","-",VLOOKUP(H99&amp;K99,'BD1'!F:Z,8,0)))</f>
        <v>-</v>
      </c>
      <c r="AF99" s="189" t="str">
        <f>IF(H99="CÓDIGO ","-",IF(H99="","-",VLOOKUP(H99&amp;K99,'BD1'!F:Z,9,0)))</f>
        <v>-</v>
      </c>
      <c r="AG99" s="189" t="str">
        <f>IF(H99="CÓDIGO ","-",IF(H99="","-",VLOOKUP(H99&amp;K99,'BD1'!F:Z,10,0)))</f>
        <v>-</v>
      </c>
      <c r="AH99" s="189" t="str">
        <f>IF(H99="CÓDIGO ","-",IF(H99="","-",VLOOKUP(H99&amp;K99,'BD1'!F:Z,11,0)))</f>
        <v>-</v>
      </c>
      <c r="AI99" s="189" t="str">
        <f>IF(H99="CÓDIGO ","-",IF(H99="","-",VLOOKUP(H99&amp;K99,'BD1'!F:Z,12,0)))</f>
        <v>-</v>
      </c>
      <c r="AJ99" s="189" t="str">
        <f t="shared" si="41"/>
        <v>-</v>
      </c>
      <c r="AK99" s="190" t="str">
        <f t="shared" si="42"/>
        <v>-</v>
      </c>
      <c r="AN99" s="41"/>
    </row>
    <row r="100" spans="1:40" s="256" customFormat="1" ht="15.75" customHeight="1" x14ac:dyDescent="0.25">
      <c r="A100"/>
      <c r="B100" s="381">
        <f>VLOOKUP(H100,'Paleta-Sequencia'!A:C,3,0)</f>
        <v>8</v>
      </c>
      <c r="C100" s="166"/>
      <c r="D100"/>
      <c r="E100" s="411">
        <v>1964987</v>
      </c>
      <c r="F100" s="412" t="s">
        <v>4181</v>
      </c>
      <c r="G100" s="413">
        <v>1000</v>
      </c>
      <c r="H100" s="412">
        <v>467855</v>
      </c>
      <c r="I100" s="287" t="s">
        <v>1873</v>
      </c>
      <c r="J100" s="501">
        <f>_xlfn.XLOOKUP(F100,'MB52'!R:R,'MB52'!S:S)</f>
        <v>1006</v>
      </c>
      <c r="K100" s="501" t="s">
        <v>101</v>
      </c>
      <c r="L100" s="537" t="s">
        <v>14152</v>
      </c>
      <c r="M100" s="404" t="s">
        <v>62</v>
      </c>
      <c r="N100"/>
      <c r="O100" s="414" t="s">
        <v>55</v>
      </c>
      <c r="P100" s="417" t="s">
        <v>56</v>
      </c>
      <c r="Q100" s="390">
        <v>1964994</v>
      </c>
      <c r="R100" s="554">
        <f>SUMIF('MB51'!G:G,Envase!Q100,'MB51'!D:D)</f>
        <v>11232</v>
      </c>
      <c r="S100" s="555" t="str">
        <f>IFERROR(VLOOKUP(Q100,COHVPI!B:U,20,0),"-")</f>
        <v>L05</v>
      </c>
      <c r="T100" s="501" t="str">
        <f>VLOOKUP(O100,'BD1'!G:K,5,0)</f>
        <v>DGEL</v>
      </c>
      <c r="U100" s="556" t="str">
        <f>IF(VLOOKUP(Q100,COHVPI!B:H,7,0)=W100,"OK","NOK")</f>
        <v>OK</v>
      </c>
      <c r="V100" s="402"/>
      <c r="W100" s="463">
        <f>G100/100*10526</f>
        <v>105260</v>
      </c>
      <c r="X100" s="290" t="s">
        <v>3714</v>
      </c>
      <c r="Y100" s="536"/>
      <c r="Z100" s="467">
        <v>46185</v>
      </c>
      <c r="AA100" s="468">
        <v>0.27777777777777779</v>
      </c>
      <c r="AB100" s="38" t="s">
        <v>14151</v>
      </c>
      <c r="AC100" s="39">
        <v>0.30902777777777779</v>
      </c>
      <c r="AD100" s="189" t="str">
        <f>IF(H100="CÓDIGO ","-",IF(H100="","-",VLOOKUP(H100&amp;K100,'BD1'!F:Z,7,0)))</f>
        <v>469621</v>
      </c>
      <c r="AE100" s="189" t="str">
        <f>IF(H100="CÓDIGO ","-",IF(H100="","-",VLOOKUP(H100&amp;K100,'BD1'!F:Z,8,0)))</f>
        <v>RT RISQUE DGEL NOZ MOSCADA FT 9 5ML BCP</v>
      </c>
      <c r="AF100" s="189" t="str">
        <f>IF(H100="CÓDIGO ","-",IF(H100="","-",VLOOKUP(H100&amp;K100,'BD1'!F:Z,9,0)))</f>
        <v>469622</v>
      </c>
      <c r="AG100" s="189" t="str">
        <f>IF(H100="CÓDIGO ","-",IF(H100="","-",VLOOKUP(H100&amp;K100,'BD1'!F:Z,10,0)))</f>
        <v>RT RISQUE DGEL NOZ MOSCADA VS 9 5ML BCP</v>
      </c>
      <c r="AH100" s="189" t="str">
        <f>IF(H100="CÓDIGO ","-",IF(H100="","-",VLOOKUP(H100&amp;K100,'BD1'!F:Z,11,0)))</f>
        <v>-</v>
      </c>
      <c r="AI100" s="189" t="str">
        <f>IF(H100="CÓDIGO ","-",IF(H100="","-",VLOOKUP(H100&amp;K100,'BD1'!F:Z,12,0)))</f>
        <v>-</v>
      </c>
      <c r="AJ100" s="189">
        <f t="shared" si="41"/>
        <v>105260</v>
      </c>
      <c r="AK100" s="190">
        <f t="shared" si="42"/>
        <v>0</v>
      </c>
      <c r="AL100"/>
      <c r="AM100"/>
      <c r="AN100"/>
    </row>
    <row r="101" spans="1:40" s="256" customFormat="1" ht="15.75" customHeight="1" x14ac:dyDescent="0.25">
      <c r="A101"/>
      <c r="B101" s="381">
        <f>VLOOKUP(H101,'Paleta-Sequencia'!A:C,3,0)</f>
        <v>8</v>
      </c>
      <c r="C101" s="166"/>
      <c r="D101"/>
      <c r="E101" s="411">
        <v>1965754</v>
      </c>
      <c r="F101" s="412" t="s">
        <v>10978</v>
      </c>
      <c r="G101" s="413">
        <v>150</v>
      </c>
      <c r="H101" s="412">
        <v>467855</v>
      </c>
      <c r="I101" s="287" t="s">
        <v>1873</v>
      </c>
      <c r="J101" s="501" t="e">
        <f>_xlfn.XLOOKUP(F101,'MB52'!R:R,'MB52'!S:S)</f>
        <v>#N/A</v>
      </c>
      <c r="K101" s="501" t="s">
        <v>101</v>
      </c>
      <c r="L101" s="351">
        <v>46190</v>
      </c>
      <c r="M101" s="404" t="s">
        <v>398</v>
      </c>
      <c r="N101"/>
      <c r="O101" s="558" t="s">
        <v>55</v>
      </c>
      <c r="P101" s="560" t="s">
        <v>56</v>
      </c>
      <c r="Q101" s="562">
        <v>1965767</v>
      </c>
      <c r="R101" s="554">
        <f>SUMIF('MB51'!G:G,Envase!Q101,'MB51'!D:D)</f>
        <v>0</v>
      </c>
      <c r="S101" s="555" t="str">
        <f>IFERROR(VLOOKUP(Q101,COHVPI!B:U,20,0),"-")</f>
        <v>L05</v>
      </c>
      <c r="T101" s="501" t="str">
        <f>VLOOKUP(O101,'BD1'!G:K,5,0)</f>
        <v>DGEL</v>
      </c>
      <c r="U101" s="556" t="str">
        <f>IF(VLOOKUP(Q101,COHVPI!B:H,7,0)=W101,"OK","NOK")</f>
        <v>OK</v>
      </c>
      <c r="V101" s="402"/>
      <c r="W101" s="564">
        <f>300/100*10526</f>
        <v>31578</v>
      </c>
      <c r="X101" s="566" t="s">
        <v>3714</v>
      </c>
      <c r="Y101" s="536"/>
      <c r="Z101" s="467">
        <v>46190</v>
      </c>
      <c r="AA101" s="468">
        <v>0.30902777777777779</v>
      </c>
      <c r="AB101" s="38" t="s">
        <v>4212</v>
      </c>
      <c r="AC101" s="39">
        <v>0.34930555555555554</v>
      </c>
      <c r="AD101" s="189" t="str">
        <f>IF(H101="CÓDIGO ","-",IF(H101="","-",VLOOKUP(H101&amp;K101,'BD1'!F:Z,7,0)))</f>
        <v>469621</v>
      </c>
      <c r="AE101" s="189" t="str">
        <f>IF(H101="CÓDIGO ","-",IF(H101="","-",VLOOKUP(H101&amp;K101,'BD1'!F:Z,8,0)))</f>
        <v>RT RISQUE DGEL NOZ MOSCADA FT 9 5ML BCP</v>
      </c>
      <c r="AF101" s="189" t="str">
        <f>IF(H101="CÓDIGO ","-",IF(H101="","-",VLOOKUP(H101&amp;K101,'BD1'!F:Z,9,0)))</f>
        <v>469622</v>
      </c>
      <c r="AG101" s="189" t="str">
        <f>IF(H101="CÓDIGO ","-",IF(H101="","-",VLOOKUP(H101&amp;K101,'BD1'!F:Z,10,0)))</f>
        <v>RT RISQUE DGEL NOZ MOSCADA VS 9 5ML BCP</v>
      </c>
      <c r="AH101" s="189" t="str">
        <f>IF(H101="CÓDIGO ","-",IF(H101="","-",VLOOKUP(H101&amp;K101,'BD1'!F:Z,11,0)))</f>
        <v>-</v>
      </c>
      <c r="AI101" s="189" t="str">
        <f>IF(H101="CÓDIGO ","-",IF(H101="","-",VLOOKUP(H101&amp;K101,'BD1'!F:Z,12,0)))</f>
        <v>-</v>
      </c>
      <c r="AJ101" s="189">
        <f t="shared" si="41"/>
        <v>15789</v>
      </c>
      <c r="AK101" s="190">
        <f t="shared" si="42"/>
        <v>0</v>
      </c>
      <c r="AL101"/>
      <c r="AM101"/>
      <c r="AN101"/>
    </row>
    <row r="102" spans="1:40" s="256" customFormat="1" ht="15.75" customHeight="1" x14ac:dyDescent="0.25">
      <c r="A102"/>
      <c r="B102" s="381">
        <f>VLOOKUP(H102,'Paleta-Sequencia'!A:C,3,0)</f>
        <v>8</v>
      </c>
      <c r="C102" s="166"/>
      <c r="D102"/>
      <c r="E102" s="411">
        <v>1965755</v>
      </c>
      <c r="F102" s="412" t="s">
        <v>10979</v>
      </c>
      <c r="G102" s="413">
        <v>150</v>
      </c>
      <c r="H102" s="412">
        <v>467855</v>
      </c>
      <c r="I102" s="287" t="s">
        <v>1873</v>
      </c>
      <c r="J102" s="501" t="e">
        <f>_xlfn.XLOOKUP(F102,'MB52'!R:R,'MB52'!S:S)</f>
        <v>#N/A</v>
      </c>
      <c r="K102" s="501" t="s">
        <v>101</v>
      </c>
      <c r="L102" s="351">
        <v>46191</v>
      </c>
      <c r="M102" s="404" t="s">
        <v>398</v>
      </c>
      <c r="N102"/>
      <c r="O102" s="559"/>
      <c r="P102" s="561"/>
      <c r="Q102" s="563"/>
      <c r="R102" s="554"/>
      <c r="S102" s="555"/>
      <c r="T102" s="501"/>
      <c r="U102" s="556"/>
      <c r="V102" s="402"/>
      <c r="W102" s="565"/>
      <c r="X102" s="567"/>
      <c r="Y102" s="536"/>
      <c r="Z102" s="467"/>
      <c r="AA102" s="468"/>
      <c r="AB102" s="38"/>
      <c r="AC102" s="39"/>
      <c r="AD102" s="189" t="str">
        <f>IF(H102="CÓDIGO ","-",IF(H102="","-",VLOOKUP(H102&amp;K102,'BD1'!F:Z,7,0)))</f>
        <v>469621</v>
      </c>
      <c r="AE102" s="189" t="str">
        <f>IF(H102="CÓDIGO ","-",IF(H102="","-",VLOOKUP(H102&amp;K102,'BD1'!F:Z,8,0)))</f>
        <v>RT RISQUE DGEL NOZ MOSCADA FT 9 5ML BCP</v>
      </c>
      <c r="AF102" s="189" t="str">
        <f>IF(H102="CÓDIGO ","-",IF(H102="","-",VLOOKUP(H102&amp;K102,'BD1'!F:Z,9,0)))</f>
        <v>469622</v>
      </c>
      <c r="AG102" s="189" t="str">
        <f>IF(H102="CÓDIGO ","-",IF(H102="","-",VLOOKUP(H102&amp;K102,'BD1'!F:Z,10,0)))</f>
        <v>RT RISQUE DGEL NOZ MOSCADA VS 9 5ML BCP</v>
      </c>
      <c r="AH102" s="189" t="str">
        <f>IF(H102="CÓDIGO ","-",IF(H102="","-",VLOOKUP(H102&amp;K102,'BD1'!F:Z,11,0)))</f>
        <v>-</v>
      </c>
      <c r="AI102" s="189" t="str">
        <f>IF(H102="CÓDIGO ","-",IF(H102="","-",VLOOKUP(H102&amp;K102,'BD1'!F:Z,12,0)))</f>
        <v>-</v>
      </c>
      <c r="AJ102" s="189">
        <f>IF(H102="CÓDIGO ","-",IF(H102="","-",IF(K102="DGEL",G102/100*10526,IF(K102="CL",G102/200*23750,IF(K102="BL",G102/200*23750,"Ver")))))</f>
        <v>15789</v>
      </c>
      <c r="AK102" s="190">
        <f>IF(H102="CÓDIGO ","-",IF(H102="","-",IF(K102="BL",AJ102*0.00061,0)))</f>
        <v>0</v>
      </c>
      <c r="AL102"/>
      <c r="AM102"/>
      <c r="AN102"/>
    </row>
    <row r="103" spans="1:40" s="256" customFormat="1" ht="15.75" customHeight="1" x14ac:dyDescent="0.25">
      <c r="A103"/>
      <c r="B103" s="381">
        <f>VLOOKUP(H103,'Paleta-Sequencia'!A:C,3,0)</f>
        <v>1</v>
      </c>
      <c r="C103" s="166"/>
      <c r="D103"/>
      <c r="E103" s="411">
        <v>1964995</v>
      </c>
      <c r="F103" s="412" t="s">
        <v>4200</v>
      </c>
      <c r="G103" s="413">
        <v>500</v>
      </c>
      <c r="H103" s="412">
        <v>460737</v>
      </c>
      <c r="I103" s="287" t="s">
        <v>307</v>
      </c>
      <c r="J103" s="501" t="e">
        <f>_xlfn.XLOOKUP(F103,'MB52'!R:R,'MB52'!S:S)</f>
        <v>#N/A</v>
      </c>
      <c r="K103" s="501" t="s">
        <v>101</v>
      </c>
      <c r="L103" s="351" t="s">
        <v>14166</v>
      </c>
      <c r="M103" s="404" t="s">
        <v>398</v>
      </c>
      <c r="N103"/>
      <c r="O103" s="414" t="s">
        <v>12</v>
      </c>
      <c r="P103" s="417" t="s">
        <v>13</v>
      </c>
      <c r="Q103" s="390">
        <v>1965005</v>
      </c>
      <c r="R103" s="554">
        <f>SUMIF('MB51'!G:G,Envase!Q103,'MB51'!D:D)</f>
        <v>0</v>
      </c>
      <c r="S103" s="555" t="str">
        <f>IFERROR(VLOOKUP(Q103,COHVPI!B:U,20,0),"-")</f>
        <v>L05</v>
      </c>
      <c r="T103" s="501" t="str">
        <f>VLOOKUP(O103,'BD1'!G:K,5,0)</f>
        <v>DGEL</v>
      </c>
      <c r="U103" s="556" t="str">
        <f>IF(VLOOKUP(Q103,COHVPI!B:H,7,0)=W103,"OK","NOK")</f>
        <v>OK</v>
      </c>
      <c r="V103" s="402"/>
      <c r="W103" s="557">
        <f t="shared" ref="W103:W112" si="43">G103/100*10526</f>
        <v>52630</v>
      </c>
      <c r="X103" s="290" t="s">
        <v>106</v>
      </c>
      <c r="Y103" s="536"/>
      <c r="Z103" s="467">
        <v>46191</v>
      </c>
      <c r="AA103" s="468">
        <v>0.34930555555555554</v>
      </c>
      <c r="AB103" s="38">
        <v>46193</v>
      </c>
      <c r="AC103" s="39">
        <v>0.30694444444444446</v>
      </c>
      <c r="AD103" s="189" t="str">
        <f>IF(H103="CÓDIGO ","-",IF(H103="","-",VLOOKUP(H103&amp;K103,'BD1'!F:Z,7,0)))</f>
        <v>459685</v>
      </c>
      <c r="AE103" s="189" t="str">
        <f>IF(H103="CÓDIGO ","-",IF(H103="","-",VLOOKUP(H103&amp;K103,'BD1'!F:Z,8,0)))</f>
        <v>ROT RISQ DGEL TOP COAT FIXADOR 9.5ML FT</v>
      </c>
      <c r="AF103" s="189" t="str">
        <f>IF(H103="CÓDIGO ","-",IF(H103="","-",VLOOKUP(H103&amp;K103,'BD1'!F:Z,9,0)))</f>
        <v>459686</v>
      </c>
      <c r="AG103" s="189" t="str">
        <f>IF(H103="CÓDIGO ","-",IF(H103="","-",VLOOKUP(H103&amp;K103,'BD1'!F:Z,10,0)))</f>
        <v>ROT RISQ DGEL TOP COAT FIXADOR 9.5ML VS</v>
      </c>
      <c r="AH103" s="189" t="str">
        <f>IF(H103="CÓDIGO ","-",IF(H103="","-",VLOOKUP(H103&amp;K103,'BD1'!F:Z,11,0)))</f>
        <v>-</v>
      </c>
      <c r="AI103" s="189" t="str">
        <f>IF(H103="CÓDIGO ","-",IF(H103="","-",VLOOKUP(H103&amp;K103,'BD1'!F:Z,12,0)))</f>
        <v>-</v>
      </c>
      <c r="AJ103" s="189">
        <f t="shared" si="41"/>
        <v>52630</v>
      </c>
      <c r="AK103" s="190">
        <f t="shared" si="42"/>
        <v>0</v>
      </c>
      <c r="AL103"/>
      <c r="AM103"/>
      <c r="AN103"/>
    </row>
    <row r="104" spans="1:40" s="256" customFormat="1" ht="15.75" hidden="1" customHeight="1" x14ac:dyDescent="0.25">
      <c r="A104"/>
      <c r="B104" s="381">
        <f>VLOOKUP(H104,'Paleta-Sequencia'!A:C,3,0)</f>
        <v>1</v>
      </c>
      <c r="C104" s="166"/>
      <c r="D104"/>
      <c r="E104" s="478">
        <v>1964996</v>
      </c>
      <c r="F104" s="479" t="s">
        <v>4201</v>
      </c>
      <c r="G104" s="480">
        <v>500</v>
      </c>
      <c r="H104" s="479">
        <v>460737</v>
      </c>
      <c r="I104" s="481" t="s">
        <v>307</v>
      </c>
      <c r="J104" s="482" t="e">
        <f>_xlfn.XLOOKUP(F104,'MB52'!R:R,'MB52'!S:S)</f>
        <v>#N/A</v>
      </c>
      <c r="K104" s="482" t="s">
        <v>101</v>
      </c>
      <c r="L104" s="490">
        <f t="shared" ref="L104:L112" si="44">Z104</f>
        <v>0</v>
      </c>
      <c r="M104" s="491" t="s">
        <v>398</v>
      </c>
      <c r="N104"/>
      <c r="O104" s="492" t="s">
        <v>12</v>
      </c>
      <c r="P104" s="493" t="s">
        <v>13</v>
      </c>
      <c r="Q104" s="494">
        <v>1965006</v>
      </c>
      <c r="R104" s="482">
        <f>SUMIF('MB51'!G:G,Envase!Q104,'MB51'!D:D)</f>
        <v>0</v>
      </c>
      <c r="S104" s="489" t="str">
        <f>IFERROR(VLOOKUP(Q104,COHVPI!B:U,20,0),"-")</f>
        <v>L05</v>
      </c>
      <c r="T104" s="482" t="str">
        <f>VLOOKUP(O104,'BD1'!G:K,5,0)</f>
        <v>DGEL</v>
      </c>
      <c r="U104" s="489" t="str">
        <f>IF(VLOOKUP(Q104,COHVPI!B:H,7,0)=W104,"OK","NOK")</f>
        <v>OK</v>
      </c>
      <c r="V104" s="482"/>
      <c r="W104" s="495">
        <f t="shared" si="43"/>
        <v>52630</v>
      </c>
      <c r="X104" s="496" t="s">
        <v>106</v>
      </c>
      <c r="Y104" s="536"/>
      <c r="Z104"/>
      <c r="AA104"/>
      <c r="AB104"/>
      <c r="AC104"/>
      <c r="AD104" s="189" t="str">
        <f>IF(H104="CÓDIGO ","-",IF(H104="","-",VLOOKUP(H104&amp;K104,'BD1'!F:Z,7,0)))</f>
        <v>459685</v>
      </c>
      <c r="AE104" s="189" t="str">
        <f>IF(H104="CÓDIGO ","-",IF(H104="","-",VLOOKUP(H104&amp;K104,'BD1'!F:Z,8,0)))</f>
        <v>ROT RISQ DGEL TOP COAT FIXADOR 9.5ML FT</v>
      </c>
      <c r="AF104" s="189" t="str">
        <f>IF(H104="CÓDIGO ","-",IF(H104="","-",VLOOKUP(H104&amp;K104,'BD1'!F:Z,9,0)))</f>
        <v>459686</v>
      </c>
      <c r="AG104" s="189" t="str">
        <f>IF(H104="CÓDIGO ","-",IF(H104="","-",VLOOKUP(H104&amp;K104,'BD1'!F:Z,10,0)))</f>
        <v>ROT RISQ DGEL TOP COAT FIXADOR 9.5ML VS</v>
      </c>
      <c r="AH104" s="189" t="str">
        <f>IF(H104="CÓDIGO ","-",IF(H104="","-",VLOOKUP(H104&amp;K104,'BD1'!F:Z,11,0)))</f>
        <v>-</v>
      </c>
      <c r="AI104" s="189" t="str">
        <f>IF(H104="CÓDIGO ","-",IF(H104="","-",VLOOKUP(H104&amp;K104,'BD1'!F:Z,12,0)))</f>
        <v>-</v>
      </c>
      <c r="AJ104" s="189">
        <f t="shared" si="41"/>
        <v>52630</v>
      </c>
      <c r="AK104" s="190">
        <f t="shared" si="42"/>
        <v>0</v>
      </c>
      <c r="AL104"/>
      <c r="AM104"/>
      <c r="AN104"/>
    </row>
    <row r="105" spans="1:40" s="256" customFormat="1" ht="15.75" hidden="1" customHeight="1" x14ac:dyDescent="0.25">
      <c r="A105"/>
      <c r="B105" s="381">
        <f>VLOOKUP(H105,'Paleta-Sequencia'!A:C,3,0)</f>
        <v>1</v>
      </c>
      <c r="C105" s="166"/>
      <c r="D105"/>
      <c r="E105" s="478">
        <v>1964997</v>
      </c>
      <c r="F105" s="479" t="s">
        <v>4202</v>
      </c>
      <c r="G105" s="480">
        <v>500</v>
      </c>
      <c r="H105" s="479">
        <v>460737</v>
      </c>
      <c r="I105" s="481" t="s">
        <v>307</v>
      </c>
      <c r="J105" s="482" t="e">
        <f>_xlfn.XLOOKUP(F105,'MB52'!R:R,'MB52'!S:S)</f>
        <v>#N/A</v>
      </c>
      <c r="K105" s="482" t="s">
        <v>101</v>
      </c>
      <c r="L105" s="490">
        <f t="shared" si="44"/>
        <v>0</v>
      </c>
      <c r="M105" s="491" t="s">
        <v>398</v>
      </c>
      <c r="N105"/>
      <c r="O105" s="492" t="s">
        <v>12</v>
      </c>
      <c r="P105" s="493" t="s">
        <v>13</v>
      </c>
      <c r="Q105" s="494">
        <v>1965007</v>
      </c>
      <c r="R105" s="482">
        <f>SUMIF('MB51'!G:G,Envase!Q105,'MB51'!D:D)</f>
        <v>0</v>
      </c>
      <c r="S105" s="489" t="str">
        <f>IFERROR(VLOOKUP(Q105,COHVPI!B:U,20,0),"-")</f>
        <v>L05</v>
      </c>
      <c r="T105" s="482" t="str">
        <f>VLOOKUP(O105,'BD1'!G:K,5,0)</f>
        <v>DGEL</v>
      </c>
      <c r="U105" s="489" t="str">
        <f>IF(VLOOKUP(Q105,COHVPI!B:H,7,0)=W105,"OK","NOK")</f>
        <v>OK</v>
      </c>
      <c r="V105" s="482"/>
      <c r="W105" s="495">
        <f t="shared" si="43"/>
        <v>52630</v>
      </c>
      <c r="X105" s="496" t="s">
        <v>106</v>
      </c>
      <c r="Y105" s="536"/>
      <c r="Z105"/>
      <c r="AA105"/>
      <c r="AB105"/>
      <c r="AC105"/>
      <c r="AD105" s="189" t="str">
        <f>IF(H105="CÓDIGO ","-",IF(H105="","-",VLOOKUP(H105&amp;K105,'BD1'!F:Z,7,0)))</f>
        <v>459685</v>
      </c>
      <c r="AE105" s="189" t="str">
        <f>IF(H105="CÓDIGO ","-",IF(H105="","-",VLOOKUP(H105&amp;K105,'BD1'!F:Z,8,0)))</f>
        <v>ROT RISQ DGEL TOP COAT FIXADOR 9.5ML FT</v>
      </c>
      <c r="AF105" s="189" t="str">
        <f>IF(H105="CÓDIGO ","-",IF(H105="","-",VLOOKUP(H105&amp;K105,'BD1'!F:Z,9,0)))</f>
        <v>459686</v>
      </c>
      <c r="AG105" s="189" t="str">
        <f>IF(H105="CÓDIGO ","-",IF(H105="","-",VLOOKUP(H105&amp;K105,'BD1'!F:Z,10,0)))</f>
        <v>ROT RISQ DGEL TOP COAT FIXADOR 9.5ML VS</v>
      </c>
      <c r="AH105" s="189" t="str">
        <f>IF(H105="CÓDIGO ","-",IF(H105="","-",VLOOKUP(H105&amp;K105,'BD1'!F:Z,11,0)))</f>
        <v>-</v>
      </c>
      <c r="AI105" s="189" t="str">
        <f>IF(H105="CÓDIGO ","-",IF(H105="","-",VLOOKUP(H105&amp;K105,'BD1'!F:Z,12,0)))</f>
        <v>-</v>
      </c>
      <c r="AJ105" s="189">
        <f t="shared" si="41"/>
        <v>52630</v>
      </c>
      <c r="AK105" s="190">
        <f t="shared" si="42"/>
        <v>0</v>
      </c>
      <c r="AL105"/>
      <c r="AM105"/>
      <c r="AN105"/>
    </row>
    <row r="106" spans="1:40" s="256" customFormat="1" ht="15.75" hidden="1" customHeight="1" x14ac:dyDescent="0.25">
      <c r="A106"/>
      <c r="B106" s="381">
        <f>VLOOKUP(H106,'Paleta-Sequencia'!A:C,3,0)</f>
        <v>1</v>
      </c>
      <c r="C106" s="166"/>
      <c r="D106"/>
      <c r="E106" s="478">
        <v>1964998</v>
      </c>
      <c r="F106" s="479" t="s">
        <v>4203</v>
      </c>
      <c r="G106" s="480">
        <v>500</v>
      </c>
      <c r="H106" s="479">
        <v>460737</v>
      </c>
      <c r="I106" s="481" t="s">
        <v>307</v>
      </c>
      <c r="J106" s="482" t="e">
        <f>_xlfn.XLOOKUP(F106,'MB52'!R:R,'MB52'!S:S)</f>
        <v>#N/A</v>
      </c>
      <c r="K106" s="482" t="s">
        <v>101</v>
      </c>
      <c r="L106" s="490">
        <f t="shared" si="44"/>
        <v>0</v>
      </c>
      <c r="M106" s="491" t="s">
        <v>398</v>
      </c>
      <c r="N106"/>
      <c r="O106" s="492" t="s">
        <v>12</v>
      </c>
      <c r="P106" s="493" t="s">
        <v>13</v>
      </c>
      <c r="Q106" s="494">
        <v>1965008</v>
      </c>
      <c r="R106" s="482">
        <f>SUMIF('MB51'!G:G,Envase!Q106,'MB51'!D:D)</f>
        <v>0</v>
      </c>
      <c r="S106" s="489" t="str">
        <f>IFERROR(VLOOKUP(Q106,COHVPI!B:U,20,0),"-")</f>
        <v>L05</v>
      </c>
      <c r="T106" s="482" t="str">
        <f>VLOOKUP(O106,'BD1'!G:K,5,0)</f>
        <v>DGEL</v>
      </c>
      <c r="U106" s="489" t="str">
        <f>IF(VLOOKUP(Q106,COHVPI!B:H,7,0)=W106,"OK","NOK")</f>
        <v>OK</v>
      </c>
      <c r="V106" s="482"/>
      <c r="W106" s="495">
        <f t="shared" si="43"/>
        <v>52630</v>
      </c>
      <c r="X106" s="496" t="s">
        <v>106</v>
      </c>
      <c r="Y106" s="536"/>
      <c r="Z106"/>
      <c r="AA106"/>
      <c r="AB106"/>
      <c r="AC106"/>
      <c r="AD106" s="189" t="str">
        <f>IF(H106="CÓDIGO ","-",IF(H106="","-",VLOOKUP(H106&amp;K106,'BD1'!F:Z,7,0)))</f>
        <v>459685</v>
      </c>
      <c r="AE106" s="189" t="str">
        <f>IF(H106="CÓDIGO ","-",IF(H106="","-",VLOOKUP(H106&amp;K106,'BD1'!F:Z,8,0)))</f>
        <v>ROT RISQ DGEL TOP COAT FIXADOR 9.5ML FT</v>
      </c>
      <c r="AF106" s="189" t="str">
        <f>IF(H106="CÓDIGO ","-",IF(H106="","-",VLOOKUP(H106&amp;K106,'BD1'!F:Z,9,0)))</f>
        <v>459686</v>
      </c>
      <c r="AG106" s="189" t="str">
        <f>IF(H106="CÓDIGO ","-",IF(H106="","-",VLOOKUP(H106&amp;K106,'BD1'!F:Z,10,0)))</f>
        <v>ROT RISQ DGEL TOP COAT FIXADOR 9.5ML VS</v>
      </c>
      <c r="AH106" s="189" t="str">
        <f>IF(H106="CÓDIGO ","-",IF(H106="","-",VLOOKUP(H106&amp;K106,'BD1'!F:Z,11,0)))</f>
        <v>-</v>
      </c>
      <c r="AI106" s="189" t="str">
        <f>IF(H106="CÓDIGO ","-",IF(H106="","-",VLOOKUP(H106&amp;K106,'BD1'!F:Z,12,0)))</f>
        <v>-</v>
      </c>
      <c r="AJ106" s="189">
        <f t="shared" si="41"/>
        <v>52630</v>
      </c>
      <c r="AK106" s="190">
        <f t="shared" si="42"/>
        <v>0</v>
      </c>
      <c r="AL106"/>
      <c r="AM106"/>
      <c r="AN106"/>
    </row>
    <row r="107" spans="1:40" s="256" customFormat="1" ht="15.75" hidden="1" customHeight="1" x14ac:dyDescent="0.25">
      <c r="A107"/>
      <c r="B107" s="381">
        <f>VLOOKUP(H107,'Paleta-Sequencia'!A:C,3,0)</f>
        <v>1</v>
      </c>
      <c r="C107" s="166"/>
      <c r="D107"/>
      <c r="E107" s="478">
        <v>1964999</v>
      </c>
      <c r="F107" s="479" t="s">
        <v>4204</v>
      </c>
      <c r="G107" s="480">
        <v>500</v>
      </c>
      <c r="H107" s="479">
        <v>460737</v>
      </c>
      <c r="I107" s="481" t="s">
        <v>307</v>
      </c>
      <c r="J107" s="482" t="e">
        <f>_xlfn.XLOOKUP(F107,'MB52'!R:R,'MB52'!S:S)</f>
        <v>#N/A</v>
      </c>
      <c r="K107" s="482" t="s">
        <v>101</v>
      </c>
      <c r="L107" s="490">
        <f t="shared" si="44"/>
        <v>0</v>
      </c>
      <c r="M107" s="491" t="s">
        <v>398</v>
      </c>
      <c r="N107"/>
      <c r="O107" s="492" t="s">
        <v>12</v>
      </c>
      <c r="P107" s="493" t="s">
        <v>13</v>
      </c>
      <c r="Q107" s="494">
        <v>1965009</v>
      </c>
      <c r="R107" s="482">
        <f>SUMIF('MB51'!G:G,Envase!Q107,'MB51'!D:D)</f>
        <v>0</v>
      </c>
      <c r="S107" s="489" t="str">
        <f>IFERROR(VLOOKUP(Q107,COHVPI!B:U,20,0),"-")</f>
        <v>L05</v>
      </c>
      <c r="T107" s="482" t="str">
        <f>VLOOKUP(O107,'BD1'!G:K,5,0)</f>
        <v>DGEL</v>
      </c>
      <c r="U107" s="489" t="str">
        <f>IF(VLOOKUP(Q107,COHVPI!B:H,7,0)=W107,"OK","NOK")</f>
        <v>OK</v>
      </c>
      <c r="V107" s="482"/>
      <c r="W107" s="495">
        <f t="shared" si="43"/>
        <v>52630</v>
      </c>
      <c r="X107" s="496" t="s">
        <v>106</v>
      </c>
      <c r="Y107" s="536"/>
      <c r="Z107"/>
      <c r="AA107"/>
      <c r="AB107"/>
      <c r="AC107"/>
      <c r="AD107" s="189" t="str">
        <f>IF(H107="CÓDIGO ","-",IF(H107="","-",VLOOKUP(H107&amp;K107,'BD1'!F:Z,7,0)))</f>
        <v>459685</v>
      </c>
      <c r="AE107" s="189" t="str">
        <f>IF(H107="CÓDIGO ","-",IF(H107="","-",VLOOKUP(H107&amp;K107,'BD1'!F:Z,8,0)))</f>
        <v>ROT RISQ DGEL TOP COAT FIXADOR 9.5ML FT</v>
      </c>
      <c r="AF107" s="189" t="str">
        <f>IF(H107="CÓDIGO ","-",IF(H107="","-",VLOOKUP(H107&amp;K107,'BD1'!F:Z,9,0)))</f>
        <v>459686</v>
      </c>
      <c r="AG107" s="189" t="str">
        <f>IF(H107="CÓDIGO ","-",IF(H107="","-",VLOOKUP(H107&amp;K107,'BD1'!F:Z,10,0)))</f>
        <v>ROT RISQ DGEL TOP COAT FIXADOR 9.5ML VS</v>
      </c>
      <c r="AH107" s="189" t="str">
        <f>IF(H107="CÓDIGO ","-",IF(H107="","-",VLOOKUP(H107&amp;K107,'BD1'!F:Z,11,0)))</f>
        <v>-</v>
      </c>
      <c r="AI107" s="189" t="str">
        <f>IF(H107="CÓDIGO ","-",IF(H107="","-",VLOOKUP(H107&amp;K107,'BD1'!F:Z,12,0)))</f>
        <v>-</v>
      </c>
      <c r="AJ107" s="189">
        <f t="shared" si="41"/>
        <v>52630</v>
      </c>
      <c r="AK107" s="190">
        <f t="shared" si="42"/>
        <v>0</v>
      </c>
      <c r="AL107"/>
      <c r="AM107"/>
      <c r="AN107"/>
    </row>
    <row r="108" spans="1:40" s="256" customFormat="1" ht="15.75" hidden="1" customHeight="1" x14ac:dyDescent="0.25">
      <c r="A108"/>
      <c r="B108" s="381">
        <f>VLOOKUP(H108,'Paleta-Sequencia'!A:C,3,0)</f>
        <v>1</v>
      </c>
      <c r="C108" s="166"/>
      <c r="D108"/>
      <c r="E108" s="478">
        <v>1965000</v>
      </c>
      <c r="F108" s="479" t="s">
        <v>4205</v>
      </c>
      <c r="G108" s="480">
        <v>500</v>
      </c>
      <c r="H108" s="479">
        <v>460737</v>
      </c>
      <c r="I108" s="481" t="s">
        <v>307</v>
      </c>
      <c r="J108" s="482" t="e">
        <f>_xlfn.XLOOKUP(F108,'MB52'!R:R,'MB52'!S:S)</f>
        <v>#N/A</v>
      </c>
      <c r="K108" s="482" t="s">
        <v>101</v>
      </c>
      <c r="L108" s="490">
        <f t="shared" si="44"/>
        <v>0</v>
      </c>
      <c r="M108" s="491" t="s">
        <v>398</v>
      </c>
      <c r="N108"/>
      <c r="O108" s="492" t="s">
        <v>12</v>
      </c>
      <c r="P108" s="493" t="s">
        <v>13</v>
      </c>
      <c r="Q108" s="494">
        <v>1965010</v>
      </c>
      <c r="R108" s="482">
        <f>SUMIF('MB51'!G:G,Envase!Q108,'MB51'!D:D)</f>
        <v>0</v>
      </c>
      <c r="S108" s="489" t="str">
        <f>IFERROR(VLOOKUP(Q108,COHVPI!B:U,20,0),"-")</f>
        <v>L05</v>
      </c>
      <c r="T108" s="482" t="str">
        <f>VLOOKUP(O108,'BD1'!G:K,5,0)</f>
        <v>DGEL</v>
      </c>
      <c r="U108" s="489" t="str">
        <f>IF(VLOOKUP(Q108,COHVPI!B:H,7,0)=W108,"OK","NOK")</f>
        <v>OK</v>
      </c>
      <c r="V108" s="482"/>
      <c r="W108" s="495">
        <f t="shared" si="43"/>
        <v>52630</v>
      </c>
      <c r="X108" s="496" t="s">
        <v>106</v>
      </c>
      <c r="Y108" s="536"/>
      <c r="Z108"/>
      <c r="AA108"/>
      <c r="AB108"/>
      <c r="AC108"/>
      <c r="AD108" s="189" t="str">
        <f>IF(H108="CÓDIGO ","-",IF(H108="","-",VLOOKUP(H108&amp;K108,'BD1'!F:Z,7,0)))</f>
        <v>459685</v>
      </c>
      <c r="AE108" s="189" t="str">
        <f>IF(H108="CÓDIGO ","-",IF(H108="","-",VLOOKUP(H108&amp;K108,'BD1'!F:Z,8,0)))</f>
        <v>ROT RISQ DGEL TOP COAT FIXADOR 9.5ML FT</v>
      </c>
      <c r="AF108" s="189" t="str">
        <f>IF(H108="CÓDIGO ","-",IF(H108="","-",VLOOKUP(H108&amp;K108,'BD1'!F:Z,9,0)))</f>
        <v>459686</v>
      </c>
      <c r="AG108" s="189" t="str">
        <f>IF(H108="CÓDIGO ","-",IF(H108="","-",VLOOKUP(H108&amp;K108,'BD1'!F:Z,10,0)))</f>
        <v>ROT RISQ DGEL TOP COAT FIXADOR 9.5ML VS</v>
      </c>
      <c r="AH108" s="189" t="str">
        <f>IF(H108="CÓDIGO ","-",IF(H108="","-",VLOOKUP(H108&amp;K108,'BD1'!F:Z,11,0)))</f>
        <v>-</v>
      </c>
      <c r="AI108" s="189" t="str">
        <f>IF(H108="CÓDIGO ","-",IF(H108="","-",VLOOKUP(H108&amp;K108,'BD1'!F:Z,12,0)))</f>
        <v>-</v>
      </c>
      <c r="AJ108" s="189">
        <f t="shared" si="41"/>
        <v>52630</v>
      </c>
      <c r="AK108" s="190">
        <f t="shared" si="42"/>
        <v>0</v>
      </c>
      <c r="AL108"/>
      <c r="AM108"/>
      <c r="AN108"/>
    </row>
    <row r="109" spans="1:40" s="256" customFormat="1" ht="15.75" hidden="1" customHeight="1" x14ac:dyDescent="0.25">
      <c r="A109"/>
      <c r="B109" s="381">
        <f>VLOOKUP(H109,'Paleta-Sequencia'!A:C,3,0)</f>
        <v>1</v>
      </c>
      <c r="C109" s="166"/>
      <c r="D109"/>
      <c r="E109" s="478">
        <v>1965001</v>
      </c>
      <c r="F109" s="479" t="s">
        <v>4206</v>
      </c>
      <c r="G109" s="480">
        <v>500</v>
      </c>
      <c r="H109" s="479">
        <v>460737</v>
      </c>
      <c r="I109" s="481" t="s">
        <v>307</v>
      </c>
      <c r="J109" s="482" t="e">
        <f>_xlfn.XLOOKUP(F109,'MB52'!R:R,'MB52'!S:S)</f>
        <v>#N/A</v>
      </c>
      <c r="K109" s="482" t="s">
        <v>101</v>
      </c>
      <c r="L109" s="490">
        <f t="shared" si="44"/>
        <v>0</v>
      </c>
      <c r="M109" s="491" t="s">
        <v>398</v>
      </c>
      <c r="N109"/>
      <c r="O109" s="492" t="s">
        <v>12</v>
      </c>
      <c r="P109" s="493" t="s">
        <v>13</v>
      </c>
      <c r="Q109" s="494">
        <v>1965011</v>
      </c>
      <c r="R109" s="482">
        <f>SUMIF('MB51'!G:G,Envase!Q109,'MB51'!D:D)</f>
        <v>0</v>
      </c>
      <c r="S109" s="489" t="str">
        <f>IFERROR(VLOOKUP(Q109,COHVPI!B:U,20,0),"-")</f>
        <v>L05</v>
      </c>
      <c r="T109" s="482" t="str">
        <f>VLOOKUP(O109,'BD1'!G:K,5,0)</f>
        <v>DGEL</v>
      </c>
      <c r="U109" s="489" t="str">
        <f>IF(VLOOKUP(Q109,COHVPI!B:H,7,0)=W109,"OK","NOK")</f>
        <v>OK</v>
      </c>
      <c r="V109" s="482"/>
      <c r="W109" s="495">
        <f t="shared" si="43"/>
        <v>52630</v>
      </c>
      <c r="X109" s="496" t="s">
        <v>106</v>
      </c>
      <c r="Y109" s="536"/>
      <c r="Z109"/>
      <c r="AA109"/>
      <c r="AB109"/>
      <c r="AC109"/>
      <c r="AD109" s="189" t="str">
        <f>IF(H109="CÓDIGO ","-",IF(H109="","-",VLOOKUP(H109&amp;K109,'BD1'!F:Z,7,0)))</f>
        <v>459685</v>
      </c>
      <c r="AE109" s="189" t="str">
        <f>IF(H109="CÓDIGO ","-",IF(H109="","-",VLOOKUP(H109&amp;K109,'BD1'!F:Z,8,0)))</f>
        <v>ROT RISQ DGEL TOP COAT FIXADOR 9.5ML FT</v>
      </c>
      <c r="AF109" s="189" t="str">
        <f>IF(H109="CÓDIGO ","-",IF(H109="","-",VLOOKUP(H109&amp;K109,'BD1'!F:Z,9,0)))</f>
        <v>459686</v>
      </c>
      <c r="AG109" s="189" t="str">
        <f>IF(H109="CÓDIGO ","-",IF(H109="","-",VLOOKUP(H109&amp;K109,'BD1'!F:Z,10,0)))</f>
        <v>ROT RISQ DGEL TOP COAT FIXADOR 9.5ML VS</v>
      </c>
      <c r="AH109" s="189" t="str">
        <f>IF(H109="CÓDIGO ","-",IF(H109="","-",VLOOKUP(H109&amp;K109,'BD1'!F:Z,11,0)))</f>
        <v>-</v>
      </c>
      <c r="AI109" s="189" t="str">
        <f>IF(H109="CÓDIGO ","-",IF(H109="","-",VLOOKUP(H109&amp;K109,'BD1'!F:Z,12,0)))</f>
        <v>-</v>
      </c>
      <c r="AJ109" s="189">
        <f t="shared" si="41"/>
        <v>52630</v>
      </c>
      <c r="AK109" s="190">
        <f t="shared" si="42"/>
        <v>0</v>
      </c>
      <c r="AL109"/>
      <c r="AM109"/>
      <c r="AN109"/>
    </row>
    <row r="110" spans="1:40" s="256" customFormat="1" ht="15.75" hidden="1" customHeight="1" x14ac:dyDescent="0.25">
      <c r="A110"/>
      <c r="B110" s="381">
        <f>VLOOKUP(H110,'Paleta-Sequencia'!A:C,3,0)</f>
        <v>1</v>
      </c>
      <c r="C110" s="166"/>
      <c r="D110"/>
      <c r="E110" s="478">
        <v>1965002</v>
      </c>
      <c r="F110" s="479" t="s">
        <v>4207</v>
      </c>
      <c r="G110" s="480">
        <v>500</v>
      </c>
      <c r="H110" s="479">
        <v>460737</v>
      </c>
      <c r="I110" s="481" t="s">
        <v>307</v>
      </c>
      <c r="J110" s="482" t="e">
        <f>_xlfn.XLOOKUP(F110,'MB52'!R:R,'MB52'!S:S)</f>
        <v>#N/A</v>
      </c>
      <c r="K110" s="482" t="s">
        <v>101</v>
      </c>
      <c r="L110" s="490">
        <f t="shared" si="44"/>
        <v>0</v>
      </c>
      <c r="M110" s="491" t="s">
        <v>398</v>
      </c>
      <c r="N110"/>
      <c r="O110" s="492" t="s">
        <v>12</v>
      </c>
      <c r="P110" s="493" t="s">
        <v>13</v>
      </c>
      <c r="Q110" s="494">
        <v>1965012</v>
      </c>
      <c r="R110" s="482">
        <f>SUMIF('MB51'!G:G,Envase!Q110,'MB51'!D:D)</f>
        <v>0</v>
      </c>
      <c r="S110" s="489" t="str">
        <f>IFERROR(VLOOKUP(Q110,COHVPI!B:U,20,0),"-")</f>
        <v>L05</v>
      </c>
      <c r="T110" s="482" t="str">
        <f>VLOOKUP(O110,'BD1'!G:K,5,0)</f>
        <v>DGEL</v>
      </c>
      <c r="U110" s="489" t="str">
        <f>IF(VLOOKUP(Q110,COHVPI!B:H,7,0)=W110,"OK","NOK")</f>
        <v>OK</v>
      </c>
      <c r="V110" s="482"/>
      <c r="W110" s="495">
        <f t="shared" si="43"/>
        <v>52630</v>
      </c>
      <c r="X110" s="496" t="s">
        <v>106</v>
      </c>
      <c r="Y110" s="536"/>
      <c r="Z110"/>
      <c r="AA110"/>
      <c r="AB110"/>
      <c r="AC110"/>
      <c r="AD110" s="189" t="str">
        <f>IF(H110="CÓDIGO ","-",IF(H110="","-",VLOOKUP(H110&amp;K110,'BD1'!F:Z,7,0)))</f>
        <v>459685</v>
      </c>
      <c r="AE110" s="189" t="str">
        <f>IF(H110="CÓDIGO ","-",IF(H110="","-",VLOOKUP(H110&amp;K110,'BD1'!F:Z,8,0)))</f>
        <v>ROT RISQ DGEL TOP COAT FIXADOR 9.5ML FT</v>
      </c>
      <c r="AF110" s="189" t="str">
        <f>IF(H110="CÓDIGO ","-",IF(H110="","-",VLOOKUP(H110&amp;K110,'BD1'!F:Z,9,0)))</f>
        <v>459686</v>
      </c>
      <c r="AG110" s="189" t="str">
        <f>IF(H110="CÓDIGO ","-",IF(H110="","-",VLOOKUP(H110&amp;K110,'BD1'!F:Z,10,0)))</f>
        <v>ROT RISQ DGEL TOP COAT FIXADOR 9.5ML VS</v>
      </c>
      <c r="AH110" s="189" t="str">
        <f>IF(H110="CÓDIGO ","-",IF(H110="","-",VLOOKUP(H110&amp;K110,'BD1'!F:Z,11,0)))</f>
        <v>-</v>
      </c>
      <c r="AI110" s="189" t="str">
        <f>IF(H110="CÓDIGO ","-",IF(H110="","-",VLOOKUP(H110&amp;K110,'BD1'!F:Z,12,0)))</f>
        <v>-</v>
      </c>
      <c r="AJ110" s="189">
        <f t="shared" si="41"/>
        <v>52630</v>
      </c>
      <c r="AK110" s="190">
        <f t="shared" si="42"/>
        <v>0</v>
      </c>
      <c r="AL110"/>
      <c r="AM110"/>
      <c r="AN110"/>
    </row>
    <row r="111" spans="1:40" s="256" customFormat="1" ht="15.75" hidden="1" customHeight="1" x14ac:dyDescent="0.25">
      <c r="A111"/>
      <c r="B111" s="381">
        <f>VLOOKUP(H111,'Paleta-Sequencia'!A:C,3,0)</f>
        <v>1</v>
      </c>
      <c r="C111" s="166"/>
      <c r="D111"/>
      <c r="E111" s="478">
        <v>1965003</v>
      </c>
      <c r="F111" s="479" t="s">
        <v>4208</v>
      </c>
      <c r="G111" s="480">
        <v>500</v>
      </c>
      <c r="H111" s="479">
        <v>460737</v>
      </c>
      <c r="I111" s="481" t="s">
        <v>307</v>
      </c>
      <c r="J111" s="482" t="e">
        <f>_xlfn.XLOOKUP(F111,'MB52'!R:R,'MB52'!S:S)</f>
        <v>#N/A</v>
      </c>
      <c r="K111" s="482" t="s">
        <v>101</v>
      </c>
      <c r="L111" s="490">
        <f t="shared" si="44"/>
        <v>0</v>
      </c>
      <c r="M111" s="491" t="s">
        <v>398</v>
      </c>
      <c r="N111"/>
      <c r="O111" s="492" t="s">
        <v>12</v>
      </c>
      <c r="P111" s="493" t="s">
        <v>13</v>
      </c>
      <c r="Q111" s="494">
        <v>1965013</v>
      </c>
      <c r="R111" s="482">
        <f>SUMIF('MB51'!G:G,Envase!Q111,'MB51'!D:D)</f>
        <v>0</v>
      </c>
      <c r="S111" s="489" t="str">
        <f>IFERROR(VLOOKUP(Q111,COHVPI!B:U,20,0),"-")</f>
        <v>L05</v>
      </c>
      <c r="T111" s="482" t="str">
        <f>VLOOKUP(O111,'BD1'!G:K,5,0)</f>
        <v>DGEL</v>
      </c>
      <c r="U111" s="489" t="str">
        <f>IF(VLOOKUP(Q111,COHVPI!B:H,7,0)=W111,"OK","NOK")</f>
        <v>OK</v>
      </c>
      <c r="V111" s="482"/>
      <c r="W111" s="495">
        <f t="shared" si="43"/>
        <v>52630</v>
      </c>
      <c r="X111" s="496" t="s">
        <v>106</v>
      </c>
      <c r="Y111" s="536"/>
      <c r="Z111"/>
      <c r="AA111"/>
      <c r="AB111"/>
      <c r="AC111"/>
      <c r="AD111" s="189" t="str">
        <f>IF(H111="CÓDIGO ","-",IF(H111="","-",VLOOKUP(H111&amp;K111,'BD1'!F:Z,7,0)))</f>
        <v>459685</v>
      </c>
      <c r="AE111" s="189" t="str">
        <f>IF(H111="CÓDIGO ","-",IF(H111="","-",VLOOKUP(H111&amp;K111,'BD1'!F:Z,8,0)))</f>
        <v>ROT RISQ DGEL TOP COAT FIXADOR 9.5ML FT</v>
      </c>
      <c r="AF111" s="189" t="str">
        <f>IF(H111="CÓDIGO ","-",IF(H111="","-",VLOOKUP(H111&amp;K111,'BD1'!F:Z,9,0)))</f>
        <v>459686</v>
      </c>
      <c r="AG111" s="189" t="str">
        <f>IF(H111="CÓDIGO ","-",IF(H111="","-",VLOOKUP(H111&amp;K111,'BD1'!F:Z,10,0)))</f>
        <v>ROT RISQ DGEL TOP COAT FIXADOR 9.5ML VS</v>
      </c>
      <c r="AH111" s="189" t="str">
        <f>IF(H111="CÓDIGO ","-",IF(H111="","-",VLOOKUP(H111&amp;K111,'BD1'!F:Z,11,0)))</f>
        <v>-</v>
      </c>
      <c r="AI111" s="189" t="str">
        <f>IF(H111="CÓDIGO ","-",IF(H111="","-",VLOOKUP(H111&amp;K111,'BD1'!F:Z,12,0)))</f>
        <v>-</v>
      </c>
      <c r="AJ111" s="189">
        <f t="shared" si="41"/>
        <v>52630</v>
      </c>
      <c r="AK111" s="190">
        <f t="shared" si="42"/>
        <v>0</v>
      </c>
      <c r="AL111"/>
      <c r="AM111"/>
      <c r="AN111"/>
    </row>
    <row r="112" spans="1:40" s="256" customFormat="1" ht="15.75" hidden="1" customHeight="1" x14ac:dyDescent="0.25">
      <c r="A112"/>
      <c r="B112" s="381">
        <f>VLOOKUP(H112,'Paleta-Sequencia'!A:C,3,0)</f>
        <v>1</v>
      </c>
      <c r="C112" s="166"/>
      <c r="D112"/>
      <c r="E112" s="478">
        <v>1965004</v>
      </c>
      <c r="F112" s="479" t="s">
        <v>4209</v>
      </c>
      <c r="G112" s="480">
        <v>500</v>
      </c>
      <c r="H112" s="479">
        <v>460737</v>
      </c>
      <c r="I112" s="481" t="s">
        <v>307</v>
      </c>
      <c r="J112" s="482" t="e">
        <f>_xlfn.XLOOKUP(F112,'MB52'!R:R,'MB52'!S:S)</f>
        <v>#N/A</v>
      </c>
      <c r="K112" s="482" t="s">
        <v>101</v>
      </c>
      <c r="L112" s="490">
        <f t="shared" si="44"/>
        <v>0</v>
      </c>
      <c r="M112" s="491" t="s">
        <v>398</v>
      </c>
      <c r="N112"/>
      <c r="O112" s="492" t="s">
        <v>12</v>
      </c>
      <c r="P112" s="493" t="s">
        <v>13</v>
      </c>
      <c r="Q112" s="494">
        <v>1965014</v>
      </c>
      <c r="R112" s="482">
        <f>SUMIF('MB51'!G:G,Envase!Q112,'MB51'!D:D)</f>
        <v>0</v>
      </c>
      <c r="S112" s="489" t="str">
        <f>IFERROR(VLOOKUP(Q112,COHVPI!B:U,20,0),"-")</f>
        <v>L05</v>
      </c>
      <c r="T112" s="482" t="str">
        <f>VLOOKUP(O112,'BD1'!G:K,5,0)</f>
        <v>DGEL</v>
      </c>
      <c r="U112" s="489" t="str">
        <f>IF(VLOOKUP(Q112,COHVPI!B:H,7,0)=W112,"OK","NOK")</f>
        <v>OK</v>
      </c>
      <c r="V112" s="482"/>
      <c r="W112" s="495">
        <f t="shared" si="43"/>
        <v>52630</v>
      </c>
      <c r="X112" s="496" t="s">
        <v>106</v>
      </c>
      <c r="Y112" s="536"/>
      <c r="Z112"/>
      <c r="AA112"/>
      <c r="AB112"/>
      <c r="AC112"/>
      <c r="AD112" s="189" t="str">
        <f>IF(H112="CÓDIGO ","-",IF(H112="","-",VLOOKUP(H112&amp;K112,'BD1'!F:Z,7,0)))</f>
        <v>459685</v>
      </c>
      <c r="AE112" s="189" t="str">
        <f>IF(H112="CÓDIGO ","-",IF(H112="","-",VLOOKUP(H112&amp;K112,'BD1'!F:Z,8,0)))</f>
        <v>ROT RISQ DGEL TOP COAT FIXADOR 9.5ML FT</v>
      </c>
      <c r="AF112" s="189" t="str">
        <f>IF(H112="CÓDIGO ","-",IF(H112="","-",VLOOKUP(H112&amp;K112,'BD1'!F:Z,9,0)))</f>
        <v>459686</v>
      </c>
      <c r="AG112" s="189" t="str">
        <f>IF(H112="CÓDIGO ","-",IF(H112="","-",VLOOKUP(H112&amp;K112,'BD1'!F:Z,10,0)))</f>
        <v>ROT RISQ DGEL TOP COAT FIXADOR 9.5ML VS</v>
      </c>
      <c r="AH112" s="189" t="str">
        <f>IF(H112="CÓDIGO ","-",IF(H112="","-",VLOOKUP(H112&amp;K112,'BD1'!F:Z,11,0)))</f>
        <v>-</v>
      </c>
      <c r="AI112" s="189" t="str">
        <f>IF(H112="CÓDIGO ","-",IF(H112="","-",VLOOKUP(H112&amp;K112,'BD1'!F:Z,12,0)))</f>
        <v>-</v>
      </c>
      <c r="AJ112" s="189">
        <f t="shared" si="41"/>
        <v>52630</v>
      </c>
      <c r="AK112" s="190">
        <f t="shared" si="42"/>
        <v>0</v>
      </c>
      <c r="AL112"/>
      <c r="AM112"/>
      <c r="AN112"/>
    </row>
    <row r="113" spans="1:40" s="256" customFormat="1" hidden="1" x14ac:dyDescent="0.25">
      <c r="A113"/>
      <c r="B113" s="381">
        <f>VLOOKUP(H113,'Paleta-Sequencia'!A:C,3,0)</f>
        <v>8</v>
      </c>
      <c r="C113" s="166"/>
      <c r="D113"/>
      <c r="E113" s="538">
        <v>1965753</v>
      </c>
      <c r="F113" s="539" t="s">
        <v>10976</v>
      </c>
      <c r="G113" s="540">
        <v>600</v>
      </c>
      <c r="H113" s="539">
        <v>469512</v>
      </c>
      <c r="I113" s="541" t="s">
        <v>1816</v>
      </c>
      <c r="J113" s="542" t="e">
        <f>_xlfn.XLOOKUP(F113,'MB52'!R:R,'MB52'!S:S)</f>
        <v>#N/A</v>
      </c>
      <c r="K113" s="542" t="s">
        <v>101</v>
      </c>
      <c r="L113" s="549" t="s">
        <v>62</v>
      </c>
      <c r="M113" s="550" t="s">
        <v>398</v>
      </c>
      <c r="N113" s="543"/>
      <c r="O113" s="544" t="s">
        <v>1804</v>
      </c>
      <c r="P113" s="545" t="s">
        <v>1805</v>
      </c>
      <c r="Q113" s="551">
        <v>1965768</v>
      </c>
      <c r="R113" s="546">
        <f>SUMIF('MB51'!G:G,Envase!Q113,'MB51'!D:D)</f>
        <v>0</v>
      </c>
      <c r="S113" s="547" t="str">
        <f>IFERROR(VLOOKUP(Q113,COHVPI!B:U,20,0),"-")</f>
        <v>L05</v>
      </c>
      <c r="T113" s="542" t="str">
        <f>VLOOKUP(O113,'BD1'!G:K,5,0)</f>
        <v>DGEL</v>
      </c>
      <c r="U113" s="548" t="str">
        <f>IF(VLOOKUP(Q113,COHVPI!B:H,7,0)=W113,"OK","NOK")</f>
        <v>OK</v>
      </c>
      <c r="V113" s="542"/>
      <c r="W113" s="552">
        <f>G113/100*10526</f>
        <v>63156</v>
      </c>
      <c r="X113" s="553" t="s">
        <v>13026</v>
      </c>
      <c r="Y113" s="536"/>
      <c r="Z113"/>
      <c r="AA113"/>
      <c r="AB113"/>
      <c r="AC113"/>
      <c r="AD113" s="189" t="str">
        <f>IF(H113="CÓDIGO ","-",IF(H113="","-",VLOOKUP(H113&amp;K113,'BD1'!F:Z,7,0)))</f>
        <v>469468</v>
      </c>
      <c r="AE113" s="189" t="str">
        <f>IF(H113="CÓDIGO ","-",IF(H113="","-",VLOOKUP(H113&amp;K113,'BD1'!F:Z,8,0)))</f>
        <v>RT RISQUE DGEL MOCACCINO 9 5 ML FT</v>
      </c>
      <c r="AF113" s="189" t="str">
        <f>IF(H113="CÓDIGO ","-",IF(H113="","-",VLOOKUP(H113&amp;K113,'BD1'!F:Z,9,0)))</f>
        <v>469474</v>
      </c>
      <c r="AG113" s="189" t="str">
        <f>IF(H113="CÓDIGO ","-",IF(H113="","-",VLOOKUP(H113&amp;K113,'BD1'!F:Z,10,0)))</f>
        <v>RT RISQUE DGEL MOCACCINO 9 5 ML VS</v>
      </c>
      <c r="AH113" s="189" t="str">
        <f>IF(H113="CÓDIGO ","-",IF(H113="","-",VLOOKUP(H113&amp;K113,'BD1'!F:Z,11,0)))</f>
        <v>-</v>
      </c>
      <c r="AI113" s="189" t="str">
        <f>IF(H113="CÓDIGO ","-",IF(H113="","-",VLOOKUP(H113&amp;K113,'BD1'!F:Z,12,0)))</f>
        <v>-</v>
      </c>
      <c r="AJ113" s="189">
        <f>IF(H113="CÓDIGO ","-",IF(H113="","-",IF(K113="DGEL",G113/100*10526,IF(K113="CL",G113/200*23750,IF(K113="BL",G113/200*23750,"Ver")))))</f>
        <v>63156</v>
      </c>
      <c r="AK113" s="190">
        <f>IF(H113="CÓDIGO ","-",IF(H113="","-",IF(K113="BL",AJ113*0.00061,0)))</f>
        <v>0</v>
      </c>
      <c r="AL113"/>
      <c r="AM113"/>
      <c r="AN113"/>
    </row>
    <row r="114" spans="1:40" s="37" customFormat="1" ht="28.5" hidden="1" x14ac:dyDescent="0.25">
      <c r="B114" s="381" t="e">
        <f>VLOOKUP(H114,'Paleta-Sequencia'!A:C,3,0)</f>
        <v>#N/A</v>
      </c>
      <c r="C114" s="165"/>
      <c r="E114" s="526" t="s">
        <v>11745</v>
      </c>
      <c r="F114" s="522"/>
      <c r="G114" s="523"/>
      <c r="H114" s="522"/>
      <c r="I114" s="522"/>
      <c r="J114" s="524"/>
      <c r="K114" s="524"/>
      <c r="L114" s="525"/>
      <c r="M114" s="531"/>
      <c r="O114" s="515"/>
      <c r="P114" s="516"/>
      <c r="Q114" s="517"/>
      <c r="R114" s="518"/>
      <c r="S114" s="519"/>
      <c r="T114" s="518"/>
      <c r="U114" s="518"/>
      <c r="V114" s="518"/>
      <c r="W114" s="520"/>
      <c r="X114" s="521"/>
      <c r="Y114" s="536"/>
      <c r="Z114"/>
      <c r="AA114"/>
      <c r="AB114"/>
      <c r="AC114"/>
      <c r="AD114" s="189" t="str">
        <f>IF(H114="CÓDIGO ","-",IF(H114="","-",VLOOKUP(H114&amp;K114,'BD1'!F:Z,7,0)))</f>
        <v>-</v>
      </c>
      <c r="AE114" s="189" t="str">
        <f>IF(H114="CÓDIGO ","-",IF(H114="","-",VLOOKUP(H114&amp;K114,'BD1'!F:Z,8,0)))</f>
        <v>-</v>
      </c>
      <c r="AF114" s="189" t="str">
        <f>IF(H114="CÓDIGO ","-",IF(H114="","-",VLOOKUP(H114&amp;K114,'BD1'!F:Z,9,0)))</f>
        <v>-</v>
      </c>
      <c r="AG114" s="189" t="str">
        <f>IF(H114="CÓDIGO ","-",IF(H114="","-",VLOOKUP(H114&amp;K114,'BD1'!F:Z,10,0)))</f>
        <v>-</v>
      </c>
      <c r="AH114" s="189" t="str">
        <f>IF(H114="CÓDIGO ","-",IF(H114="","-",VLOOKUP(H114&amp;K114,'BD1'!F:Z,11,0)))</f>
        <v>-</v>
      </c>
      <c r="AI114" s="189" t="str">
        <f>IF(H114="CÓDIGO ","-",IF(H114="","-",VLOOKUP(H114&amp;K114,'BD1'!F:Z,12,0)))</f>
        <v>-</v>
      </c>
      <c r="AJ114" s="189" t="str">
        <f t="shared" si="41"/>
        <v>-</v>
      </c>
      <c r="AK114" s="190" t="str">
        <f t="shared" si="42"/>
        <v>-</v>
      </c>
    </row>
    <row r="115" spans="1:40" ht="15.75" customHeight="1" thickBot="1" x14ac:dyDescent="0.3">
      <c r="B115" s="381" t="e">
        <f>VLOOKUP(H115,'Paleta-Sequencia'!A:C,3,0)</f>
        <v>#N/A</v>
      </c>
      <c r="E115" s="14"/>
      <c r="F115" s="15"/>
      <c r="G115" s="15"/>
      <c r="H115" s="15"/>
      <c r="I115" s="16"/>
      <c r="J115" s="16"/>
      <c r="K115" s="16"/>
      <c r="L115" s="16"/>
      <c r="M115" s="17"/>
      <c r="O115" s="14"/>
      <c r="P115" s="254"/>
      <c r="Q115" s="15"/>
      <c r="R115" s="15"/>
      <c r="S115" s="15"/>
      <c r="T115" s="15"/>
      <c r="U115" s="15"/>
      <c r="V115" s="384"/>
      <c r="W115" s="232"/>
      <c r="X115" s="17"/>
      <c r="AD115" s="189" t="str">
        <f>IF(H115="CÓDIGO ","-",IF(H115="","-",VLOOKUP(H115&amp;K115,'BD1'!F:Z,7,0)))</f>
        <v>-</v>
      </c>
      <c r="AE115" s="189" t="str">
        <f>IF(H115="CÓDIGO ","-",IF(H115="","-",VLOOKUP(H115&amp;K115,'BD1'!F:Z,8,0)))</f>
        <v>-</v>
      </c>
      <c r="AF115" s="189" t="str">
        <f>IF(H115="CÓDIGO ","-",IF(H115="","-",VLOOKUP(H115&amp;K115,'BD1'!F:Z,9,0)))</f>
        <v>-</v>
      </c>
      <c r="AG115" s="189" t="str">
        <f>IF(H115="CÓDIGO ","-",IF(H115="","-",VLOOKUP(H115&amp;K115,'BD1'!F:Z,10,0)))</f>
        <v>-</v>
      </c>
      <c r="AH115" s="189" t="str">
        <f>IF(H115="CÓDIGO ","-",IF(H115="","-",VLOOKUP(H115&amp;K115,'BD1'!F:Z,11,0)))</f>
        <v>-</v>
      </c>
      <c r="AI115" s="189" t="str">
        <f>IF(H115="CÓDIGO ","-",IF(H115="","-",VLOOKUP(H115&amp;K115,'BD1'!F:Z,12,0)))</f>
        <v>-</v>
      </c>
      <c r="AJ115" s="189" t="str">
        <f t="shared" si="41"/>
        <v>-</v>
      </c>
      <c r="AK115" s="190" t="str">
        <f t="shared" si="42"/>
        <v>-</v>
      </c>
    </row>
    <row r="116" spans="1:40" ht="15.75" customHeight="1" x14ac:dyDescent="0.25">
      <c r="B116" s="381" t="e">
        <f>VLOOKUP(H116,'Paleta-Sequencia'!A:C,3,0)</f>
        <v>#N/A</v>
      </c>
      <c r="C116"/>
      <c r="L116"/>
      <c r="O116"/>
      <c r="S116"/>
      <c r="U116"/>
      <c r="V116"/>
      <c r="AD116" s="189" t="str">
        <f>IF(H116="CÓDIGO ","-",IF(H116="","-",VLOOKUP(H116&amp;K116,'BD1'!F:Z,7,0)))</f>
        <v>-</v>
      </c>
      <c r="AE116" s="189" t="str">
        <f>IF(H116="CÓDIGO ","-",IF(H116="","-",VLOOKUP(H116&amp;K116,'BD1'!F:Z,8,0)))</f>
        <v>-</v>
      </c>
      <c r="AF116" s="189" t="str">
        <f>IF(H116="CÓDIGO ","-",IF(H116="","-",VLOOKUP(H116&amp;K116,'BD1'!F:Z,9,0)))</f>
        <v>-</v>
      </c>
      <c r="AG116" s="189" t="str">
        <f>IF(H116="CÓDIGO ","-",IF(H116="","-",VLOOKUP(H116&amp;K116,'BD1'!F:Z,10,0)))</f>
        <v>-</v>
      </c>
      <c r="AH116" s="189" t="str">
        <f>IF(H116="CÓDIGO ","-",IF(H116="","-",VLOOKUP(H116&amp;K116,'BD1'!F:Z,11,0)))</f>
        <v>-</v>
      </c>
      <c r="AI116" s="189" t="str">
        <f>IF(H116="CÓDIGO ","-",IF(H116="","-",VLOOKUP(H116&amp;K116,'BD1'!F:Z,12,0)))</f>
        <v>-</v>
      </c>
      <c r="AJ116" s="189" t="str">
        <f t="shared" si="41"/>
        <v>-</v>
      </c>
      <c r="AK116" s="190" t="str">
        <f t="shared" si="42"/>
        <v>-</v>
      </c>
    </row>
    <row r="117" spans="1:40" ht="15.75" customHeight="1" x14ac:dyDescent="0.25">
      <c r="B117" s="381" t="e">
        <f>VLOOKUP(H117,'Paleta-Sequencia'!A:C,3,0)</f>
        <v>#N/A</v>
      </c>
      <c r="E117" s="4"/>
      <c r="F117" s="4"/>
      <c r="G117" s="4"/>
      <c r="H117" s="4"/>
      <c r="I117" s="5"/>
      <c r="J117" s="5"/>
      <c r="K117" s="5"/>
      <c r="L117" s="5"/>
      <c r="M117" s="4"/>
      <c r="O117" s="4"/>
      <c r="P117" s="3"/>
      <c r="Q117" s="6"/>
      <c r="S117"/>
      <c r="U117"/>
      <c r="V117"/>
      <c r="AD117" s="189" t="str">
        <f>IF(H117="CÓDIGO ","-",IF(H117="","-",VLOOKUP(H117&amp;K117,'BD1'!F:Z,7,0)))</f>
        <v>-</v>
      </c>
      <c r="AE117" s="189" t="str">
        <f>IF(H117="CÓDIGO ","-",IF(H117="","-",VLOOKUP(H117&amp;K117,'BD1'!F:Z,8,0)))</f>
        <v>-</v>
      </c>
      <c r="AF117" s="189" t="str">
        <f>IF(H117="CÓDIGO ","-",IF(H117="","-",VLOOKUP(H117&amp;K117,'BD1'!F:Z,9,0)))</f>
        <v>-</v>
      </c>
      <c r="AG117" s="189" t="str">
        <f>IF(H117="CÓDIGO ","-",IF(H117="","-",VLOOKUP(H117&amp;K117,'BD1'!F:Z,10,0)))</f>
        <v>-</v>
      </c>
      <c r="AH117" s="189" t="str">
        <f>IF(H117="CÓDIGO ","-",IF(H117="","-",VLOOKUP(H117&amp;K117,'BD1'!F:Z,11,0)))</f>
        <v>-</v>
      </c>
      <c r="AI117" s="189" t="str">
        <f>IF(H117="CÓDIGO ","-",IF(H117="","-",VLOOKUP(H117&amp;K117,'BD1'!F:Z,12,0)))</f>
        <v>-</v>
      </c>
      <c r="AJ117" s="189" t="str">
        <f t="shared" si="41"/>
        <v>-</v>
      </c>
      <c r="AK117" s="190" t="str">
        <f t="shared" si="42"/>
        <v>-</v>
      </c>
    </row>
    <row r="118" spans="1:40" ht="17.25" x14ac:dyDescent="0.25">
      <c r="B118" s="381" t="e">
        <f>VLOOKUP(H118,'Paleta-Sequencia'!A:C,3,0)</f>
        <v>#N/A</v>
      </c>
      <c r="Q118" s="419"/>
      <c r="S118"/>
      <c r="U118"/>
      <c r="V118"/>
      <c r="AD118" s="189" t="str">
        <f>IF(H118="CÓDIGO ","-",IF(H118="","-",VLOOKUP(H118&amp;K118,'BD1'!F:Z,7,0)))</f>
        <v>-</v>
      </c>
      <c r="AE118" s="189" t="str">
        <f>IF(H118="CÓDIGO ","-",IF(H118="","-",VLOOKUP(H118&amp;K118,'BD1'!F:Z,8,0)))</f>
        <v>-</v>
      </c>
      <c r="AF118" s="189" t="str">
        <f>IF(H118="CÓDIGO ","-",IF(H118="","-",VLOOKUP(H118&amp;K118,'BD1'!F:Z,9,0)))</f>
        <v>-</v>
      </c>
      <c r="AG118" s="189" t="str">
        <f>IF(H118="CÓDIGO ","-",IF(H118="","-",VLOOKUP(H118&amp;K118,'BD1'!F:Z,10,0)))</f>
        <v>-</v>
      </c>
      <c r="AH118" s="189" t="str">
        <f>IF(H118="CÓDIGO ","-",IF(H118="","-",VLOOKUP(H118&amp;K118,'BD1'!F:Z,11,0)))</f>
        <v>-</v>
      </c>
      <c r="AI118" s="189" t="str">
        <f>IF(H118="CÓDIGO ","-",IF(H118="","-",VLOOKUP(H118&amp;K118,'BD1'!F:Z,12,0)))</f>
        <v>-</v>
      </c>
      <c r="AJ118" s="189" t="str">
        <f t="shared" si="41"/>
        <v>-</v>
      </c>
      <c r="AK118" s="190" t="str">
        <f t="shared" si="42"/>
        <v>-</v>
      </c>
    </row>
    <row r="119" spans="1:40" x14ac:dyDescent="0.25">
      <c r="B119" s="381" t="e">
        <f>VLOOKUP(H119,'Paleta-Sequencia'!A:C,3,0)</f>
        <v>#N/A</v>
      </c>
      <c r="S119"/>
      <c r="U119"/>
      <c r="V119"/>
      <c r="AD119" s="189" t="str">
        <f>IF(H119="CÓDIGO ","-",IF(H119="","-",VLOOKUP(H119&amp;K119,'BD1'!F:Z,7,0)))</f>
        <v>-</v>
      </c>
      <c r="AE119" s="189" t="str">
        <f>IF(H119="CÓDIGO ","-",IF(H119="","-",VLOOKUP(H119&amp;K119,'BD1'!F:Z,8,0)))</f>
        <v>-</v>
      </c>
      <c r="AF119" s="189" t="str">
        <f>IF(H119="CÓDIGO ","-",IF(H119="","-",VLOOKUP(H119&amp;K119,'BD1'!F:Z,9,0)))</f>
        <v>-</v>
      </c>
      <c r="AG119" s="189" t="str">
        <f>IF(H119="CÓDIGO ","-",IF(H119="","-",VLOOKUP(H119&amp;K119,'BD1'!F:Z,10,0)))</f>
        <v>-</v>
      </c>
      <c r="AH119" s="189" t="str">
        <f>IF(H119="CÓDIGO ","-",IF(H119="","-",VLOOKUP(H119&amp;K119,'BD1'!F:Z,11,0)))</f>
        <v>-</v>
      </c>
      <c r="AI119" s="189" t="str">
        <f>IF(H119="CÓDIGO ","-",IF(H119="","-",VLOOKUP(H119&amp;K119,'BD1'!F:Z,12,0)))</f>
        <v>-</v>
      </c>
      <c r="AJ119" s="189" t="str">
        <f t="shared" si="41"/>
        <v>-</v>
      </c>
      <c r="AK119" s="190" t="str">
        <f t="shared" si="42"/>
        <v>-</v>
      </c>
    </row>
    <row r="120" spans="1:40" x14ac:dyDescent="0.25">
      <c r="B120" s="381" t="e">
        <f>VLOOKUP(H120,'Paleta-Sequencia'!A:C,3,0)</f>
        <v>#N/A</v>
      </c>
      <c r="S120"/>
      <c r="U120"/>
      <c r="V120"/>
      <c r="AD120" s="189" t="str">
        <f>IF(H120="CÓDIGO ","-",IF(H120="","-",VLOOKUP(H120&amp;K120,'BD1'!F:Z,7,0)))</f>
        <v>-</v>
      </c>
      <c r="AE120" s="189" t="str">
        <f>IF(H120="CÓDIGO ","-",IF(H120="","-",VLOOKUP(H120&amp;K120,'BD1'!F:Z,8,0)))</f>
        <v>-</v>
      </c>
      <c r="AF120" s="189" t="str">
        <f>IF(H120="CÓDIGO ","-",IF(H120="","-",VLOOKUP(H120&amp;K120,'BD1'!F:Z,9,0)))</f>
        <v>-</v>
      </c>
      <c r="AG120" s="189" t="str">
        <f>IF(H120="CÓDIGO ","-",IF(H120="","-",VLOOKUP(H120&amp;K120,'BD1'!F:Z,10,0)))</f>
        <v>-</v>
      </c>
      <c r="AH120" s="189" t="str">
        <f>IF(H120="CÓDIGO ","-",IF(H120="","-",VLOOKUP(H120&amp;K120,'BD1'!F:Z,11,0)))</f>
        <v>-</v>
      </c>
      <c r="AI120" s="189" t="str">
        <f>IF(H120="CÓDIGO ","-",IF(H120="","-",VLOOKUP(H120&amp;K120,'BD1'!F:Z,12,0)))</f>
        <v>-</v>
      </c>
      <c r="AJ120" s="189" t="str">
        <f t="shared" si="41"/>
        <v>-</v>
      </c>
      <c r="AK120" s="190" t="str">
        <f t="shared" si="42"/>
        <v>-</v>
      </c>
    </row>
    <row r="121" spans="1:40" x14ac:dyDescent="0.25">
      <c r="B121" s="381" t="e">
        <f>VLOOKUP(H121,'Paleta-Sequencia'!A:C,3,0)</f>
        <v>#N/A</v>
      </c>
      <c r="S121"/>
      <c r="U121"/>
      <c r="V121"/>
      <c r="AD121" s="189" t="str">
        <f>IF(H121="CÓDIGO ","-",IF(H121="","-",VLOOKUP(H121&amp;K121,'BD1'!F:Z,7,0)))</f>
        <v>-</v>
      </c>
      <c r="AE121" s="189" t="str">
        <f>IF(H121="CÓDIGO ","-",IF(H121="","-",VLOOKUP(H121&amp;K121,'BD1'!F:Z,8,0)))</f>
        <v>-</v>
      </c>
      <c r="AF121" s="189" t="str">
        <f>IF(H121="CÓDIGO ","-",IF(H121="","-",VLOOKUP(H121&amp;K121,'BD1'!F:Z,9,0)))</f>
        <v>-</v>
      </c>
      <c r="AG121" s="189" t="str">
        <f>IF(H121="CÓDIGO ","-",IF(H121="","-",VLOOKUP(H121&amp;K121,'BD1'!F:Z,10,0)))</f>
        <v>-</v>
      </c>
      <c r="AH121" s="189" t="str">
        <f>IF(H121="CÓDIGO ","-",IF(H121="","-",VLOOKUP(H121&amp;K121,'BD1'!F:Z,11,0)))</f>
        <v>-</v>
      </c>
      <c r="AI121" s="189" t="str">
        <f>IF(H121="CÓDIGO ","-",IF(H121="","-",VLOOKUP(H121&amp;K121,'BD1'!F:Z,12,0)))</f>
        <v>-</v>
      </c>
      <c r="AJ121" s="189" t="str">
        <f t="shared" si="41"/>
        <v>-</v>
      </c>
      <c r="AK121" s="190" t="str">
        <f t="shared" si="42"/>
        <v>-</v>
      </c>
    </row>
    <row r="122" spans="1:40" x14ac:dyDescent="0.25">
      <c r="B122" s="381" t="e">
        <f>VLOOKUP(H122,'Paleta-Sequencia'!A:C,3,0)</f>
        <v>#N/A</v>
      </c>
      <c r="AD122" s="189" t="str">
        <f>IF(H122="CÓDIGO ","-",IF(H122="","-",VLOOKUP(H122&amp;K122,'BD1'!F:Z,7,0)))</f>
        <v>-</v>
      </c>
      <c r="AE122" s="189" t="str">
        <f>IF(H122="CÓDIGO ","-",IF(H122="","-",VLOOKUP(H122&amp;K122,'BD1'!F:Z,8,0)))</f>
        <v>-</v>
      </c>
      <c r="AF122" s="189" t="str">
        <f>IF(H122="CÓDIGO ","-",IF(H122="","-",VLOOKUP(H122&amp;K122,'BD1'!F:Z,9,0)))</f>
        <v>-</v>
      </c>
      <c r="AG122" s="189" t="str">
        <f>IF(H122="CÓDIGO ","-",IF(H122="","-",VLOOKUP(H122&amp;K122,'BD1'!F:Z,10,0)))</f>
        <v>-</v>
      </c>
      <c r="AH122" s="189" t="str">
        <f>IF(H122="CÓDIGO ","-",IF(H122="","-",VLOOKUP(H122&amp;K122,'BD1'!F:Z,11,0)))</f>
        <v>-</v>
      </c>
      <c r="AI122" s="189" t="str">
        <f>IF(H122="CÓDIGO ","-",IF(H122="","-",VLOOKUP(H122&amp;K122,'BD1'!F:Z,12,0)))</f>
        <v>-</v>
      </c>
      <c r="AJ122" s="189" t="str">
        <f t="shared" si="41"/>
        <v>-</v>
      </c>
      <c r="AK122" s="190" t="str">
        <f t="shared" si="42"/>
        <v>-</v>
      </c>
    </row>
    <row r="123" spans="1:40" x14ac:dyDescent="0.25">
      <c r="B123" s="381" t="e">
        <f>VLOOKUP(H123,'Paleta-Sequencia'!A:C,3,0)</f>
        <v>#N/A</v>
      </c>
      <c r="AD123" s="189" t="str">
        <f>IF(H123="CÓDIGO ","-",IF(H123="","-",VLOOKUP(H123&amp;K123,'BD1'!F:Z,7,0)))</f>
        <v>-</v>
      </c>
      <c r="AE123" s="189" t="str">
        <f>IF(H123="CÓDIGO ","-",IF(H123="","-",VLOOKUP(H123&amp;K123,'BD1'!F:Z,8,0)))</f>
        <v>-</v>
      </c>
      <c r="AF123" s="189" t="str">
        <f>IF(H123="CÓDIGO ","-",IF(H123="","-",VLOOKUP(H123&amp;K123,'BD1'!F:Z,9,0)))</f>
        <v>-</v>
      </c>
      <c r="AG123" s="189" t="str">
        <f>IF(H123="CÓDIGO ","-",IF(H123="","-",VLOOKUP(H123&amp;K123,'BD1'!F:Z,10,0)))</f>
        <v>-</v>
      </c>
      <c r="AH123" s="189" t="str">
        <f>IF(H123="CÓDIGO ","-",IF(H123="","-",VLOOKUP(H123&amp;K123,'BD1'!F:Z,11,0)))</f>
        <v>-</v>
      </c>
      <c r="AI123" s="189" t="str">
        <f>IF(H123="CÓDIGO ","-",IF(H123="","-",VLOOKUP(H123&amp;K123,'BD1'!F:Z,12,0)))</f>
        <v>-</v>
      </c>
      <c r="AJ123" s="189" t="str">
        <f t="shared" si="41"/>
        <v>-</v>
      </c>
      <c r="AK123" s="190" t="str">
        <f t="shared" si="42"/>
        <v>-</v>
      </c>
    </row>
    <row r="124" spans="1:40" hidden="1" x14ac:dyDescent="0.25">
      <c r="B124" s="381" t="e">
        <f>VLOOKUP(H124,'Paleta-Sequencia'!A:C,3,0)</f>
        <v>#N/A</v>
      </c>
      <c r="E124" s="198" t="s">
        <v>4638</v>
      </c>
      <c r="F124" s="199"/>
      <c r="G124" s="196"/>
      <c r="H124" s="242"/>
      <c r="I124" s="200"/>
      <c r="J124" s="200"/>
      <c r="K124" s="197"/>
      <c r="L124" s="234"/>
      <c r="M124" s="204"/>
      <c r="O124" s="198" t="s">
        <v>4638</v>
      </c>
      <c r="P124" s="199"/>
      <c r="Q124" s="196"/>
      <c r="R124" s="242"/>
      <c r="S124" s="200"/>
      <c r="T124" s="200"/>
      <c r="U124" s="197"/>
      <c r="V124" s="234"/>
      <c r="W124" s="204"/>
      <c r="X124" s="204"/>
      <c r="AD124" s="189" t="str">
        <f>IF(H124="CÓDIGO ","-",IF(H124="","-",VLOOKUP(H124&amp;K124,'BD1'!F:Z,7,0)))</f>
        <v>-</v>
      </c>
      <c r="AE124" s="189" t="str">
        <f>IF(H124="CÓDIGO ","-",IF(H124="","-",VLOOKUP(H124&amp;K124,'BD1'!F:Z,8,0)))</f>
        <v>-</v>
      </c>
      <c r="AF124" s="189" t="str">
        <f>IF(H124="CÓDIGO ","-",IF(H124="","-",VLOOKUP(H124&amp;K124,'BD1'!F:Z,9,0)))</f>
        <v>-</v>
      </c>
      <c r="AG124" s="189" t="str">
        <f>IF(H124="CÓDIGO ","-",IF(H124="","-",VLOOKUP(H124&amp;K124,'BD1'!F:Z,10,0)))</f>
        <v>-</v>
      </c>
      <c r="AH124" s="189" t="str">
        <f>IF(H124="CÓDIGO ","-",IF(H124="","-",VLOOKUP(H124&amp;K124,'BD1'!F:Z,11,0)))</f>
        <v>-</v>
      </c>
      <c r="AI124" s="189" t="str">
        <f>IF(H124="CÓDIGO ","-",IF(H124="","-",VLOOKUP(H124&amp;K124,'BD1'!F:Z,12,0)))</f>
        <v>-</v>
      </c>
      <c r="AJ124" s="189" t="str">
        <f t="shared" si="41"/>
        <v>-</v>
      </c>
      <c r="AK124" s="190" t="str">
        <f t="shared" si="42"/>
        <v>-</v>
      </c>
    </row>
    <row r="125" spans="1:40" s="256" customFormat="1" ht="15.75" hidden="1" customHeight="1" x14ac:dyDescent="0.25">
      <c r="A125"/>
      <c r="B125" s="381" t="e">
        <f>VLOOKUP(H125,'Paleta-Sequencia'!A:C,3,0)</f>
        <v>#N/A</v>
      </c>
      <c r="C125" s="166"/>
      <c r="D125"/>
      <c r="E125" s="411">
        <v>1965333</v>
      </c>
      <c r="F125" s="412" t="s">
        <v>4628</v>
      </c>
      <c r="G125" s="413">
        <v>100</v>
      </c>
      <c r="H125" s="412">
        <v>470861</v>
      </c>
      <c r="I125" s="287" t="s">
        <v>4621</v>
      </c>
      <c r="J125" s="402" t="e">
        <f>_xlfn.XLOOKUP(F125,'MB52'!R:R,'MB52'!S:S)</f>
        <v>#N/A</v>
      </c>
      <c r="K125" s="402" t="s">
        <v>101</v>
      </c>
      <c r="L125" s="351" t="s">
        <v>62</v>
      </c>
      <c r="M125" s="404" t="s">
        <v>398</v>
      </c>
      <c r="N125"/>
      <c r="O125" s="414" t="s">
        <v>4639</v>
      </c>
      <c r="P125" s="417" t="s">
        <v>4640</v>
      </c>
      <c r="Q125" s="390">
        <v>1965685</v>
      </c>
      <c r="R125" s="462">
        <f>SUMIF('MB51'!G:G,Envase!Q125,'MB51'!D:D)</f>
        <v>0</v>
      </c>
      <c r="S125" s="464" t="str">
        <f>IFERROR(VLOOKUP(Q125,COHVPI!B:U,20,0),"-")</f>
        <v>-</v>
      </c>
      <c r="T125" s="402" t="str">
        <f>VLOOKUP(O125,'BD1'!G:K,5,0)</f>
        <v>DGEL</v>
      </c>
      <c r="U125" s="465" t="e">
        <f>IF(VLOOKUP(Q125,COHVPI!B:H,7,0)=W125,"OK","NOK")</f>
        <v>#N/A</v>
      </c>
      <c r="V125" s="402"/>
      <c r="W125" s="463">
        <f t="shared" ref="W125" si="45">G125/100*10526</f>
        <v>10526</v>
      </c>
      <c r="X125" s="466" t="s">
        <v>106</v>
      </c>
      <c r="Y125" s="536"/>
      <c r="Z125" s="157"/>
      <c r="AA125" s="158"/>
      <c r="AB125" s="38"/>
      <c r="AC125" s="39"/>
      <c r="AD125" s="189" t="str">
        <f>IF(H125="CÓDIGO ","-",IF(H125="","-",VLOOKUP(H125&amp;K125,'BD1'!F:Z,7,0)))</f>
        <v>471075</v>
      </c>
      <c r="AE125" s="189" t="str">
        <f>IF(H125="CÓDIGO ","-",IF(H125="","-",VLOOKUP(H125&amp;K125,'BD1'!F:Z,8,0)))</f>
        <v>RT RISQUE DGEL MAGN IMA DE DESEJOS FT</v>
      </c>
      <c r="AF125" s="189">
        <f>IF(H125="CÓDIGO ","-",IF(H125="","-",VLOOKUP(H125&amp;K125,'BD1'!F:Z,9,0)))</f>
        <v>471083</v>
      </c>
      <c r="AG125" s="189" t="str">
        <f>IF(H125="CÓDIGO ","-",IF(H125="","-",VLOOKUP(H125&amp;K125,'BD1'!F:Z,10,0)))</f>
        <v>RT RISQUE DGEL MAGN IMA DE DESEJOS VS</v>
      </c>
      <c r="AH125" s="189" t="str">
        <f>IF(H125="CÓDIGO ","-",IF(H125="","-",VLOOKUP(H125&amp;K125,'BD1'!F:Z,11,0)))</f>
        <v>-</v>
      </c>
      <c r="AI125" s="189" t="str">
        <f>IF(H125="CÓDIGO ","-",IF(H125="","-",VLOOKUP(H125&amp;K125,'BD1'!F:Z,12,0)))</f>
        <v>-</v>
      </c>
      <c r="AJ125" s="189">
        <f t="shared" si="41"/>
        <v>10526</v>
      </c>
      <c r="AK125" s="190">
        <f t="shared" si="42"/>
        <v>0</v>
      </c>
      <c r="AL125"/>
      <c r="AM125"/>
      <c r="AN125"/>
    </row>
    <row r="126" spans="1:40" s="256" customFormat="1" ht="15.75" hidden="1" customHeight="1" x14ac:dyDescent="0.25">
      <c r="A126"/>
      <c r="B126" s="381" t="e">
        <f>VLOOKUP(H126,'Paleta-Sequencia'!A:C,3,0)</f>
        <v>#N/A</v>
      </c>
      <c r="C126" s="166"/>
      <c r="D126"/>
      <c r="E126" s="411">
        <v>1965334</v>
      </c>
      <c r="F126" s="412" t="s">
        <v>4629</v>
      </c>
      <c r="G126" s="413">
        <v>100</v>
      </c>
      <c r="H126" s="412">
        <v>470862</v>
      </c>
      <c r="I126" s="287" t="s">
        <v>4622</v>
      </c>
      <c r="J126" s="402" t="e">
        <f>_xlfn.XLOOKUP(F126,'MB52'!R:R,'MB52'!S:S)</f>
        <v>#N/A</v>
      </c>
      <c r="K126" s="402" t="s">
        <v>101</v>
      </c>
      <c r="L126" s="351" t="s">
        <v>62</v>
      </c>
      <c r="M126" s="404" t="s">
        <v>398</v>
      </c>
      <c r="N126"/>
      <c r="O126" s="414" t="s">
        <v>5783</v>
      </c>
      <c r="P126" s="417" t="s">
        <v>5784</v>
      </c>
      <c r="Q126" s="390">
        <v>1965686</v>
      </c>
      <c r="R126" s="462">
        <f>SUMIF('MB51'!G:G,Envase!Q126,'MB51'!D:D)</f>
        <v>0</v>
      </c>
      <c r="S126" s="464" t="str">
        <f>IFERROR(VLOOKUP(Q126,COHVPI!B:U,20,0),"-")</f>
        <v>-</v>
      </c>
      <c r="T126" s="402" t="str">
        <f>VLOOKUP(O126,'BD1'!G:K,5,0)</f>
        <v>DGEL</v>
      </c>
      <c r="U126" s="465" t="e">
        <f>IF(VLOOKUP(Q126,COHVPI!B:H,7,0)=W126,"OK","NOK")</f>
        <v>#N/A</v>
      </c>
      <c r="V126" s="402"/>
      <c r="W126" s="463">
        <f t="shared" ref="W126:W132" si="46">G126/100*10526</f>
        <v>10526</v>
      </c>
      <c r="X126" s="466" t="s">
        <v>106</v>
      </c>
      <c r="Y126" s="536"/>
      <c r="Z126" s="157"/>
      <c r="AA126" s="158"/>
      <c r="AB126" s="38"/>
      <c r="AC126" s="39"/>
      <c r="AD126" s="189" t="str">
        <f>IF(H126="CÓDIGO ","-",IF(H126="","-",VLOOKUP(H126&amp;K126,'BD1'!F:Z,7,0)))</f>
        <v>471076</v>
      </c>
      <c r="AE126" s="189" t="str">
        <f>IF(H126="CÓDIGO ","-",IF(H126="","-",VLOOKUP(H126&amp;K126,'BD1'!F:Z,8,0)))</f>
        <v>RT RISQUE DGEL MAGN PODER DA CONQSTA FT</v>
      </c>
      <c r="AF126" s="189">
        <f>IF(H126="CÓDIGO ","-",IF(H126="","-",VLOOKUP(H126&amp;K126,'BD1'!F:Z,9,0)))</f>
        <v>471084</v>
      </c>
      <c r="AG126" s="189" t="str">
        <f>IF(H126="CÓDIGO ","-",IF(H126="","-",VLOOKUP(H126&amp;K126,'BD1'!F:Z,10,0)))</f>
        <v>RT RISQUE DGEL MAGN PODER DA CONQSTA VS</v>
      </c>
      <c r="AH126" s="189" t="str">
        <f>IF(H126="CÓDIGO ","-",IF(H126="","-",VLOOKUP(H126&amp;K126,'BD1'!F:Z,11,0)))</f>
        <v>-</v>
      </c>
      <c r="AI126" s="189" t="str">
        <f>IF(H126="CÓDIGO ","-",IF(H126="","-",VLOOKUP(H126&amp;K126,'BD1'!F:Z,12,0)))</f>
        <v>-</v>
      </c>
      <c r="AJ126" s="189">
        <f t="shared" si="41"/>
        <v>10526</v>
      </c>
      <c r="AK126" s="190">
        <f t="shared" si="42"/>
        <v>0</v>
      </c>
      <c r="AL126"/>
      <c r="AM126"/>
      <c r="AN126"/>
    </row>
    <row r="127" spans="1:40" s="256" customFormat="1" ht="15.75" hidden="1" customHeight="1" x14ac:dyDescent="0.25">
      <c r="A127"/>
      <c r="B127" s="381" t="e">
        <f>VLOOKUP(H127,'Paleta-Sequencia'!A:C,3,0)</f>
        <v>#N/A</v>
      </c>
      <c r="C127" s="166"/>
      <c r="D127"/>
      <c r="E127" s="411">
        <v>1965335</v>
      </c>
      <c r="F127" s="412" t="s">
        <v>4630</v>
      </c>
      <c r="G127" s="413">
        <v>100</v>
      </c>
      <c r="H127" s="412">
        <v>470863</v>
      </c>
      <c r="I127" s="287" t="s">
        <v>4623</v>
      </c>
      <c r="J127" s="402" t="e">
        <f>_xlfn.XLOOKUP(F127,'MB52'!R:R,'MB52'!S:S)</f>
        <v>#N/A</v>
      </c>
      <c r="K127" s="402" t="s">
        <v>101</v>
      </c>
      <c r="L127" s="351" t="s">
        <v>62</v>
      </c>
      <c r="M127" s="404" t="s">
        <v>398</v>
      </c>
      <c r="N127"/>
      <c r="O127" s="414" t="s">
        <v>5785</v>
      </c>
      <c r="P127" s="417" t="s">
        <v>5786</v>
      </c>
      <c r="Q127" s="390">
        <v>1965687</v>
      </c>
      <c r="R127" s="462">
        <f>SUMIF('MB51'!G:G,Envase!Q127,'MB51'!D:D)</f>
        <v>0</v>
      </c>
      <c r="S127" s="464" t="str">
        <f>IFERROR(VLOOKUP(Q127,COHVPI!B:U,20,0),"-")</f>
        <v>-</v>
      </c>
      <c r="T127" s="402" t="str">
        <f>VLOOKUP(O127,'BD1'!G:K,5,0)</f>
        <v>DGEL</v>
      </c>
      <c r="U127" s="465" t="e">
        <f>IF(VLOOKUP(Q127,COHVPI!B:H,7,0)=W127,"OK","NOK")</f>
        <v>#N/A</v>
      </c>
      <c r="V127" s="402"/>
      <c r="W127" s="463">
        <f t="shared" si="46"/>
        <v>10526</v>
      </c>
      <c r="X127" s="466" t="s">
        <v>106</v>
      </c>
      <c r="Y127" s="536"/>
      <c r="Z127" s="157"/>
      <c r="AA127" s="158"/>
      <c r="AB127" s="38"/>
      <c r="AC127" s="39"/>
      <c r="AD127" s="189" t="str">
        <f>IF(H127="CÓDIGO ","-",IF(H127="","-",VLOOKUP(H127&amp;K127,'BD1'!F:Z,7,0)))</f>
        <v>471077</v>
      </c>
      <c r="AE127" s="189" t="str">
        <f>IF(H127="CÓDIGO ","-",IF(H127="","-",VLOOKUP(H127&amp;K127,'BD1'!F:Z,8,0)))</f>
        <v>RT RISQUE DGEL MAGN CONEXAO DE ALMAS FT</v>
      </c>
      <c r="AF127" s="189">
        <f>IF(H127="CÓDIGO ","-",IF(H127="","-",VLOOKUP(H127&amp;K127,'BD1'!F:Z,9,0)))</f>
        <v>471085</v>
      </c>
      <c r="AG127" s="189" t="str">
        <f>IF(H127="CÓDIGO ","-",IF(H127="","-",VLOOKUP(H127&amp;K127,'BD1'!F:Z,10,0)))</f>
        <v>RT RISQUE DGEL MAGN CONEXAO DE ALMAS VS</v>
      </c>
      <c r="AH127" s="189" t="str">
        <f>IF(H127="CÓDIGO ","-",IF(H127="","-",VLOOKUP(H127&amp;K127,'BD1'!F:Z,11,0)))</f>
        <v>-</v>
      </c>
      <c r="AI127" s="189" t="str">
        <f>IF(H127="CÓDIGO ","-",IF(H127="","-",VLOOKUP(H127&amp;K127,'BD1'!F:Z,12,0)))</f>
        <v>-</v>
      </c>
      <c r="AJ127" s="189">
        <f t="shared" si="41"/>
        <v>10526</v>
      </c>
      <c r="AK127" s="190">
        <f t="shared" si="42"/>
        <v>0</v>
      </c>
      <c r="AL127"/>
      <c r="AM127"/>
      <c r="AN127"/>
    </row>
    <row r="128" spans="1:40" s="256" customFormat="1" ht="15.75" hidden="1" customHeight="1" x14ac:dyDescent="0.25">
      <c r="A128"/>
      <c r="B128" s="381" t="e">
        <f>VLOOKUP(H128,'Paleta-Sequencia'!A:C,3,0)</f>
        <v>#N/A</v>
      </c>
      <c r="C128" s="166"/>
      <c r="D128"/>
      <c r="E128" s="411">
        <v>1965336</v>
      </c>
      <c r="F128" s="412" t="s">
        <v>4631</v>
      </c>
      <c r="G128" s="413">
        <v>100</v>
      </c>
      <c r="H128" s="412">
        <v>470864</v>
      </c>
      <c r="I128" s="287" t="s">
        <v>4624</v>
      </c>
      <c r="J128" s="402">
        <f>_xlfn.XLOOKUP(F128,'MB52'!R:R,'MB52'!S:S)</f>
        <v>100</v>
      </c>
      <c r="K128" s="402" t="s">
        <v>101</v>
      </c>
      <c r="L128" s="351" t="s">
        <v>62</v>
      </c>
      <c r="M128" s="404" t="s">
        <v>62</v>
      </c>
      <c r="N128"/>
      <c r="O128" s="414" t="s">
        <v>5787</v>
      </c>
      <c r="P128" s="417" t="s">
        <v>5788</v>
      </c>
      <c r="Q128" s="390">
        <v>1965688</v>
      </c>
      <c r="R128" s="462">
        <f>SUMIF('MB51'!G:G,Envase!Q128,'MB51'!D:D)</f>
        <v>0</v>
      </c>
      <c r="S128" s="464" t="str">
        <f>IFERROR(VLOOKUP(Q128,COHVPI!B:U,20,0),"-")</f>
        <v>-</v>
      </c>
      <c r="T128" s="402" t="str">
        <f>VLOOKUP(O128,'BD1'!G:K,5,0)</f>
        <v>DGEL</v>
      </c>
      <c r="U128" s="465" t="e">
        <f>IF(VLOOKUP(Q128,COHVPI!B:H,7,0)=W128,"OK","NOK")</f>
        <v>#N/A</v>
      </c>
      <c r="V128" s="402"/>
      <c r="W128" s="463">
        <f t="shared" si="46"/>
        <v>10526</v>
      </c>
      <c r="X128" s="466" t="s">
        <v>106</v>
      </c>
      <c r="Y128" s="536"/>
      <c r="Z128" s="157"/>
      <c r="AA128" s="158"/>
      <c r="AB128" s="38"/>
      <c r="AC128" s="39"/>
      <c r="AD128" s="189" t="str">
        <f>IF(H128="CÓDIGO ","-",IF(H128="","-",VLOOKUP(H128&amp;K128,'BD1'!F:Z,7,0)))</f>
        <v>471078</v>
      </c>
      <c r="AE128" s="189" t="str">
        <f>IF(H128="CÓDIGO ","-",IF(H128="","-",VLOOKUP(H128&amp;K128,'BD1'!F:Z,8,0)))</f>
        <v>RT RISQUE DGEL MAGN BRINDE COM A LUA FT</v>
      </c>
      <c r="AF128" s="189">
        <f>IF(H128="CÓDIGO ","-",IF(H128="","-",VLOOKUP(H128&amp;K128,'BD1'!F:Z,9,0)))</f>
        <v>471086</v>
      </c>
      <c r="AG128" s="189" t="str">
        <f>IF(H128="CÓDIGO ","-",IF(H128="","-",VLOOKUP(H128&amp;K128,'BD1'!F:Z,10,0)))</f>
        <v>RT RISQUE DGEL MAGN BRINDE COM A LUA VS</v>
      </c>
      <c r="AH128" s="189" t="str">
        <f>IF(H128="CÓDIGO ","-",IF(H128="","-",VLOOKUP(H128&amp;K128,'BD1'!F:Z,11,0)))</f>
        <v>-</v>
      </c>
      <c r="AI128" s="189" t="str">
        <f>IF(H128="CÓDIGO ","-",IF(H128="","-",VLOOKUP(H128&amp;K128,'BD1'!F:Z,12,0)))</f>
        <v>-</v>
      </c>
      <c r="AJ128" s="189">
        <f t="shared" si="41"/>
        <v>10526</v>
      </c>
      <c r="AK128" s="190">
        <f t="shared" si="42"/>
        <v>0</v>
      </c>
      <c r="AL128"/>
      <c r="AM128"/>
      <c r="AN128"/>
    </row>
    <row r="129" spans="1:40" s="256" customFormat="1" ht="15.75" hidden="1" customHeight="1" x14ac:dyDescent="0.25">
      <c r="A129"/>
      <c r="B129" s="381" t="e">
        <f>VLOOKUP(H129,'Paleta-Sequencia'!A:C,3,0)</f>
        <v>#N/A</v>
      </c>
      <c r="C129" s="166"/>
      <c r="D129"/>
      <c r="E129" s="411">
        <v>1965337</v>
      </c>
      <c r="F129" s="412" t="s">
        <v>4632</v>
      </c>
      <c r="G129" s="413">
        <v>100</v>
      </c>
      <c r="H129" s="412">
        <v>470865</v>
      </c>
      <c r="I129" s="287" t="s">
        <v>4625</v>
      </c>
      <c r="J129" s="402">
        <f>_xlfn.XLOOKUP(F129,'MB52'!R:R,'MB52'!S:S)</f>
        <v>99</v>
      </c>
      <c r="K129" s="402" t="s">
        <v>101</v>
      </c>
      <c r="L129" s="351" t="s">
        <v>62</v>
      </c>
      <c r="M129" s="404" t="s">
        <v>62</v>
      </c>
      <c r="N129"/>
      <c r="O129" s="414" t="s">
        <v>5789</v>
      </c>
      <c r="P129" s="417" t="s">
        <v>5790</v>
      </c>
      <c r="Q129" s="390">
        <v>1965689</v>
      </c>
      <c r="R129" s="462">
        <f>SUMIF('MB51'!G:G,Envase!Q129,'MB51'!D:D)</f>
        <v>0</v>
      </c>
      <c r="S129" s="464" t="str">
        <f>IFERROR(VLOOKUP(Q129,COHVPI!B:U,20,0),"-")</f>
        <v>-</v>
      </c>
      <c r="T129" s="402" t="str">
        <f>VLOOKUP(O129,'BD1'!G:K,5,0)</f>
        <v>DGEL</v>
      </c>
      <c r="U129" s="465" t="e">
        <f>IF(VLOOKUP(Q129,COHVPI!B:H,7,0)=W129,"OK","NOK")</f>
        <v>#N/A</v>
      </c>
      <c r="V129" s="402"/>
      <c r="W129" s="463">
        <f t="shared" si="46"/>
        <v>10526</v>
      </c>
      <c r="X129" s="466" t="s">
        <v>106</v>
      </c>
      <c r="Y129" s="536"/>
      <c r="Z129" s="157"/>
      <c r="AA129" s="158"/>
      <c r="AB129" s="38"/>
      <c r="AC129" s="39"/>
      <c r="AD129" s="189" t="str">
        <f>IF(H129="CÓDIGO ","-",IF(H129="","-",VLOOKUP(H129&amp;K129,'BD1'!F:Z,7,0)))</f>
        <v>471079</v>
      </c>
      <c r="AE129" s="189" t="str">
        <f>IF(H129="CÓDIGO ","-",IF(H129="","-",VLOOKUP(H129&amp;K129,'BD1'!F:Z,8,0)))</f>
        <v>RT RISQUE DGEL MAGN OPOSTOS SE ATRAEM FT</v>
      </c>
      <c r="AF129" s="189">
        <f>IF(H129="CÓDIGO ","-",IF(H129="","-",VLOOKUP(H129&amp;K129,'BD1'!F:Z,9,0)))</f>
        <v>471087</v>
      </c>
      <c r="AG129" s="189" t="str">
        <f>IF(H129="CÓDIGO ","-",IF(H129="","-",VLOOKUP(H129&amp;K129,'BD1'!F:Z,10,0)))</f>
        <v>RT RISQUE DGEL MAGN OPOSTOS SE ATRAEM VS</v>
      </c>
      <c r="AH129" s="189" t="str">
        <f>IF(H129="CÓDIGO ","-",IF(H129="","-",VLOOKUP(H129&amp;K129,'BD1'!F:Z,11,0)))</f>
        <v>-</v>
      </c>
      <c r="AI129" s="189" t="str">
        <f>IF(H129="CÓDIGO ","-",IF(H129="","-",VLOOKUP(H129&amp;K129,'BD1'!F:Z,12,0)))</f>
        <v>-</v>
      </c>
      <c r="AJ129" s="189">
        <f t="shared" si="41"/>
        <v>10526</v>
      </c>
      <c r="AK129" s="190">
        <f t="shared" si="42"/>
        <v>0</v>
      </c>
      <c r="AL129"/>
      <c r="AM129"/>
      <c r="AN129"/>
    </row>
    <row r="130" spans="1:40" s="256" customFormat="1" ht="15.75" hidden="1" customHeight="1" x14ac:dyDescent="0.25">
      <c r="A130"/>
      <c r="B130" s="381" t="e">
        <f>VLOOKUP(H130,'Paleta-Sequencia'!A:C,3,0)</f>
        <v>#N/A</v>
      </c>
      <c r="C130" s="166"/>
      <c r="D130"/>
      <c r="E130" s="411">
        <v>1965338</v>
      </c>
      <c r="F130" s="412" t="s">
        <v>4633</v>
      </c>
      <c r="G130" s="413">
        <v>100</v>
      </c>
      <c r="H130" s="412">
        <v>470866</v>
      </c>
      <c r="I130" s="287" t="s">
        <v>4626</v>
      </c>
      <c r="J130" s="402" t="e">
        <f>_xlfn.XLOOKUP(F130,'MB52'!R:R,'MB52'!S:S)</f>
        <v>#N/A</v>
      </c>
      <c r="K130" s="402" t="s">
        <v>101</v>
      </c>
      <c r="L130" s="351" t="s">
        <v>62</v>
      </c>
      <c r="M130" s="404" t="s">
        <v>398</v>
      </c>
      <c r="N130"/>
      <c r="O130" s="414" t="s">
        <v>5791</v>
      </c>
      <c r="P130" s="417" t="s">
        <v>5792</v>
      </c>
      <c r="Q130" s="390">
        <v>1965690</v>
      </c>
      <c r="R130" s="462">
        <f>SUMIF('MB51'!G:G,Envase!Q130,'MB51'!D:D)</f>
        <v>0</v>
      </c>
      <c r="S130" s="464" t="str">
        <f>IFERROR(VLOOKUP(Q130,COHVPI!B:U,20,0),"-")</f>
        <v>-</v>
      </c>
      <c r="T130" s="402" t="str">
        <f>VLOOKUP(O130,'BD1'!G:K,5,0)</f>
        <v>DGEL</v>
      </c>
      <c r="U130" s="465" t="e">
        <f>IF(VLOOKUP(Q130,COHVPI!B:H,7,0)=W130,"OK","NOK")</f>
        <v>#N/A</v>
      </c>
      <c r="V130" s="402"/>
      <c r="W130" s="463">
        <f t="shared" si="46"/>
        <v>10526</v>
      </c>
      <c r="X130" s="466" t="s">
        <v>106</v>
      </c>
      <c r="Y130" s="536"/>
      <c r="Z130" s="157"/>
      <c r="AA130" s="158"/>
      <c r="AB130" s="38"/>
      <c r="AC130" s="39"/>
      <c r="AD130" s="189" t="str">
        <f>IF(H130="CÓDIGO ","-",IF(H130="","-",VLOOKUP(H130&amp;K130,'BD1'!F:Z,7,0)))</f>
        <v>471080</v>
      </c>
      <c r="AE130" s="189" t="str">
        <f>IF(H130="CÓDIGO ","-",IF(H130="","-",VLOOKUP(H130&amp;K130,'BD1'!F:Z,8,0)))</f>
        <v>RT RISQUE DGEL MAGN PODER DA ATRACAO FT</v>
      </c>
      <c r="AF130" s="189">
        <f>IF(H130="CÓDIGO ","-",IF(H130="","-",VLOOKUP(H130&amp;K130,'BD1'!F:Z,9,0)))</f>
        <v>471088</v>
      </c>
      <c r="AG130" s="189" t="str">
        <f>IF(H130="CÓDIGO ","-",IF(H130="","-",VLOOKUP(H130&amp;K130,'BD1'!F:Z,10,0)))</f>
        <v>RT RISQUE DGEL MAGN PODER DA ATRACAO VS</v>
      </c>
      <c r="AH130" s="189" t="str">
        <f>IF(H130="CÓDIGO ","-",IF(H130="","-",VLOOKUP(H130&amp;K130,'BD1'!F:Z,11,0)))</f>
        <v>-</v>
      </c>
      <c r="AI130" s="189" t="str">
        <f>IF(H130="CÓDIGO ","-",IF(H130="","-",VLOOKUP(H130&amp;K130,'BD1'!F:Z,12,0)))</f>
        <v>-</v>
      </c>
      <c r="AJ130" s="189">
        <f t="shared" si="41"/>
        <v>10526</v>
      </c>
      <c r="AK130" s="190">
        <f t="shared" si="42"/>
        <v>0</v>
      </c>
      <c r="AL130"/>
      <c r="AM130"/>
      <c r="AN130"/>
    </row>
    <row r="131" spans="1:40" s="256" customFormat="1" ht="15.75" hidden="1" customHeight="1" x14ac:dyDescent="0.25">
      <c r="A131"/>
      <c r="B131" s="381" t="e">
        <f>VLOOKUP(H131,'Paleta-Sequencia'!A:C,3,0)</f>
        <v>#N/A</v>
      </c>
      <c r="C131" s="166"/>
      <c r="D131"/>
      <c r="E131" s="411">
        <v>1965339</v>
      </c>
      <c r="F131" s="412" t="s">
        <v>4634</v>
      </c>
      <c r="G131" s="413">
        <v>100</v>
      </c>
      <c r="H131" s="412">
        <v>470867</v>
      </c>
      <c r="I131" s="287" t="s">
        <v>4627</v>
      </c>
      <c r="J131" s="402">
        <f>_xlfn.XLOOKUP(F131,'MB52'!R:R,'MB52'!S:S)</f>
        <v>100</v>
      </c>
      <c r="K131" s="402" t="s">
        <v>101</v>
      </c>
      <c r="L131" s="351" t="s">
        <v>62</v>
      </c>
      <c r="M131" s="404" t="s">
        <v>62</v>
      </c>
      <c r="N131"/>
      <c r="O131" s="414" t="s">
        <v>5793</v>
      </c>
      <c r="P131" s="417" t="s">
        <v>5794</v>
      </c>
      <c r="Q131" s="390">
        <v>1965691</v>
      </c>
      <c r="R131" s="462">
        <f>SUMIF('MB51'!G:G,Envase!Q131,'MB51'!D:D)</f>
        <v>0</v>
      </c>
      <c r="S131" s="464" t="str">
        <f>IFERROR(VLOOKUP(Q131,COHVPI!B:U,20,0),"-")</f>
        <v>-</v>
      </c>
      <c r="T131" s="402" t="str">
        <f>VLOOKUP(O131,'BD1'!G:K,5,0)</f>
        <v>DGEL</v>
      </c>
      <c r="U131" s="465" t="e">
        <f>IF(VLOOKUP(Q131,COHVPI!B:H,7,0)=W131,"OK","NOK")</f>
        <v>#N/A</v>
      </c>
      <c r="V131" s="402"/>
      <c r="W131" s="463">
        <f t="shared" si="46"/>
        <v>10526</v>
      </c>
      <c r="X131" s="466" t="s">
        <v>106</v>
      </c>
      <c r="Y131" s="536"/>
      <c r="Z131" s="157"/>
      <c r="AA131" s="158"/>
      <c r="AB131" s="38"/>
      <c r="AC131" s="39"/>
      <c r="AD131" s="189" t="str">
        <f>IF(H131="CÓDIGO ","-",IF(H131="","-",VLOOKUP(H131&amp;K131,'BD1'!F:Z,7,0)))</f>
        <v>471081</v>
      </c>
      <c r="AE131" s="189" t="str">
        <f>IF(H131="CÓDIGO ","-",IF(H131="","-",VLOOKUP(H131&amp;K131,'BD1'!F:Z,8,0)))</f>
        <v>RT RISQUE DGEL MAGN IMA DE OLHARES FT</v>
      </c>
      <c r="AF131" s="189">
        <f>IF(H131="CÓDIGO ","-",IF(H131="","-",VLOOKUP(H131&amp;K131,'BD1'!F:Z,9,0)))</f>
        <v>471089</v>
      </c>
      <c r="AG131" s="189" t="str">
        <f>IF(H131="CÓDIGO ","-",IF(H131="","-",VLOOKUP(H131&amp;K131,'BD1'!F:Z,10,0)))</f>
        <v>RT RISQUE DGEL MAGN IMA DE OLHARES VS</v>
      </c>
      <c r="AH131" s="189" t="str">
        <f>IF(H131="CÓDIGO ","-",IF(H131="","-",VLOOKUP(H131&amp;K131,'BD1'!F:Z,11,0)))</f>
        <v>-</v>
      </c>
      <c r="AI131" s="189" t="str">
        <f>IF(H131="CÓDIGO ","-",IF(H131="","-",VLOOKUP(H131&amp;K131,'BD1'!F:Z,12,0)))</f>
        <v>-</v>
      </c>
      <c r="AJ131" s="189">
        <f t="shared" si="41"/>
        <v>10526</v>
      </c>
      <c r="AK131" s="190">
        <f t="shared" si="42"/>
        <v>0</v>
      </c>
      <c r="AL131"/>
      <c r="AM131"/>
      <c r="AN131"/>
    </row>
    <row r="132" spans="1:40" s="256" customFormat="1" ht="15.75" hidden="1" customHeight="1" x14ac:dyDescent="0.25">
      <c r="A132"/>
      <c r="B132" s="381" t="e">
        <f>VLOOKUP(H132,'Paleta-Sequencia'!A:C,3,0)</f>
        <v>#N/A</v>
      </c>
      <c r="C132" s="166"/>
      <c r="D132"/>
      <c r="E132" s="411">
        <v>1965340</v>
      </c>
      <c r="F132" s="412" t="s">
        <v>4635</v>
      </c>
      <c r="G132" s="413">
        <v>100</v>
      </c>
      <c r="H132" s="412">
        <v>470868</v>
      </c>
      <c r="I132" s="287" t="s">
        <v>2879</v>
      </c>
      <c r="J132" s="402">
        <f>_xlfn.XLOOKUP(F132,'MB52'!R:R,'MB52'!S:S)</f>
        <v>99</v>
      </c>
      <c r="K132" s="402" t="s">
        <v>101</v>
      </c>
      <c r="L132" s="351" t="s">
        <v>62</v>
      </c>
      <c r="M132" s="404" t="s">
        <v>62</v>
      </c>
      <c r="N132"/>
      <c r="O132" s="414" t="s">
        <v>2881</v>
      </c>
      <c r="P132" s="417" t="s">
        <v>2882</v>
      </c>
      <c r="Q132" s="390">
        <v>1965692</v>
      </c>
      <c r="R132" s="462">
        <f>SUMIF('MB51'!G:G,Envase!Q132,'MB51'!D:D)</f>
        <v>0</v>
      </c>
      <c r="S132" s="464" t="str">
        <f>IFERROR(VLOOKUP(Q132,COHVPI!B:U,20,0),"-")</f>
        <v>-</v>
      </c>
      <c r="T132" s="402" t="str">
        <f>VLOOKUP(O132,'BD1'!G:K,5,0)</f>
        <v>DGEL</v>
      </c>
      <c r="U132" s="465" t="e">
        <f>IF(VLOOKUP(Q132,COHVPI!B:H,7,0)=W132,"OK","NOK")</f>
        <v>#N/A</v>
      </c>
      <c r="V132" s="402"/>
      <c r="W132" s="463">
        <f t="shared" si="46"/>
        <v>10526</v>
      </c>
      <c r="X132" s="466" t="s">
        <v>106</v>
      </c>
      <c r="Y132" s="536"/>
      <c r="Z132" s="157"/>
      <c r="AA132" s="158"/>
      <c r="AB132" s="38"/>
      <c r="AC132" s="39"/>
      <c r="AD132" s="189" t="str">
        <f>IF(H132="CÓDIGO ","-",IF(H132="","-",VLOOKUP(H132&amp;K132,'BD1'!F:Z,7,0)))</f>
        <v>471082</v>
      </c>
      <c r="AE132" s="189" t="str">
        <f>IF(H132="CÓDIGO ","-",IF(H132="","-",VLOOKUP(H132&amp;K132,'BD1'!F:Z,8,0)))</f>
        <v>RT RISQUE DGEL MAGN FREQNCIA MISTICA FT</v>
      </c>
      <c r="AF132" s="189">
        <f>IF(H132="CÓDIGO ","-",IF(H132="","-",VLOOKUP(H132&amp;K132,'BD1'!F:Z,9,0)))</f>
        <v>471090</v>
      </c>
      <c r="AG132" s="189" t="str">
        <f>IF(H132="CÓDIGO ","-",IF(H132="","-",VLOOKUP(H132&amp;K132,'BD1'!F:Z,10,0)))</f>
        <v>RT RISQUE DGEL MAGN FREQNCIA MISTICA VS</v>
      </c>
      <c r="AH132" s="189" t="str">
        <f>IF(H132="CÓDIGO ","-",IF(H132="","-",VLOOKUP(H132&amp;K132,'BD1'!F:Z,11,0)))</f>
        <v>-</v>
      </c>
      <c r="AI132" s="189" t="str">
        <f>IF(H132="CÓDIGO ","-",IF(H132="","-",VLOOKUP(H132&amp;K132,'BD1'!F:Z,12,0)))</f>
        <v>-</v>
      </c>
      <c r="AJ132" s="189">
        <f t="shared" si="41"/>
        <v>10526</v>
      </c>
      <c r="AK132" s="190">
        <f t="shared" si="42"/>
        <v>0</v>
      </c>
      <c r="AL132"/>
      <c r="AM132"/>
      <c r="AN132"/>
    </row>
    <row r="133" spans="1:40" hidden="1" x14ac:dyDescent="0.25">
      <c r="B133" s="381" t="e">
        <f>VLOOKUP(H133,'Paleta-Sequencia'!A:C,3,0)</f>
        <v>#N/A</v>
      </c>
      <c r="E133" s="198" t="s">
        <v>4638</v>
      </c>
      <c r="F133" s="199"/>
      <c r="G133" s="196"/>
      <c r="H133" s="242"/>
      <c r="I133" s="200"/>
      <c r="J133" s="200"/>
      <c r="K133" s="197"/>
      <c r="L133" s="234"/>
      <c r="M133" s="204"/>
      <c r="O133" s="198" t="s">
        <v>4638</v>
      </c>
      <c r="P133" s="199"/>
      <c r="Q133" s="196"/>
      <c r="R133" s="242"/>
      <c r="S133" s="200"/>
      <c r="T133" s="200"/>
      <c r="U133" s="197"/>
      <c r="V133" s="234"/>
      <c r="W133" s="204"/>
      <c r="X133" s="204"/>
      <c r="AD133" s="189" t="str">
        <f>IF(H133="CÓDIGO ","-",IF(H133="","-",VLOOKUP(H133&amp;K133,'BD1'!F:Z,7,0)))</f>
        <v>-</v>
      </c>
      <c r="AE133" s="189" t="str">
        <f>IF(H133="CÓDIGO ","-",IF(H133="","-",VLOOKUP(H133&amp;K133,'BD1'!F:Z,8,0)))</f>
        <v>-</v>
      </c>
      <c r="AF133" s="189" t="str">
        <f>IF(H133="CÓDIGO ","-",IF(H133="","-",VLOOKUP(H133&amp;K133,'BD1'!F:Z,9,0)))</f>
        <v>-</v>
      </c>
      <c r="AG133" s="189" t="str">
        <f>IF(H133="CÓDIGO ","-",IF(H133="","-",VLOOKUP(H133&amp;K133,'BD1'!F:Z,10,0)))</f>
        <v>-</v>
      </c>
      <c r="AH133" s="189" t="str">
        <f>IF(H133="CÓDIGO ","-",IF(H133="","-",VLOOKUP(H133&amp;K133,'BD1'!F:Z,11,0)))</f>
        <v>-</v>
      </c>
      <c r="AI133" s="189" t="str">
        <f>IF(H133="CÓDIGO ","-",IF(H133="","-",VLOOKUP(H133&amp;K133,'BD1'!F:Z,12,0)))</f>
        <v>-</v>
      </c>
      <c r="AJ133" s="189" t="str">
        <f t="shared" si="41"/>
        <v>-</v>
      </c>
      <c r="AK133" s="190" t="str">
        <f t="shared" si="42"/>
        <v>-</v>
      </c>
    </row>
    <row r="134" spans="1:40" hidden="1" x14ac:dyDescent="0.25"/>
  </sheetData>
  <mergeCells count="5">
    <mergeCell ref="O101:O102"/>
    <mergeCell ref="P101:P102"/>
    <mergeCell ref="Q101:Q102"/>
    <mergeCell ref="W101:W102"/>
    <mergeCell ref="X101:X102"/>
  </mergeCells>
  <phoneticPr fontId="5" type="noConversion"/>
  <conditionalFormatting sqref="E124">
    <cfRule type="duplicateValues" dxfId="338" priority="175"/>
    <cfRule type="duplicateValues" dxfId="337" priority="176"/>
  </conditionalFormatting>
  <conditionalFormatting sqref="E133">
    <cfRule type="duplicateValues" dxfId="336" priority="130"/>
    <cfRule type="duplicateValues" dxfId="335" priority="129"/>
  </conditionalFormatting>
  <conditionalFormatting sqref="E4:F30">
    <cfRule type="duplicateValues" dxfId="334" priority="372039"/>
    <cfRule type="duplicateValues" dxfId="333" priority="372038"/>
    <cfRule type="duplicateValues" dxfId="332" priority="372025"/>
    <cfRule type="duplicateValues" dxfId="331" priority="372037"/>
    <cfRule type="duplicateValues" dxfId="330" priority="372036"/>
    <cfRule type="duplicateValues" dxfId="329" priority="372024"/>
    <cfRule type="duplicateValues" dxfId="328" priority="372035"/>
    <cfRule type="duplicateValues" dxfId="327" priority="372034"/>
    <cfRule type="duplicateValues" dxfId="326" priority="372023"/>
    <cfRule type="duplicateValues" dxfId="325" priority="372022"/>
    <cfRule type="duplicateValues" dxfId="324" priority="372026"/>
    <cfRule type="duplicateValues" dxfId="323" priority="372029"/>
    <cfRule type="duplicateValues" dxfId="322" priority="372042"/>
    <cfRule type="duplicateValues" dxfId="321" priority="372041"/>
    <cfRule type="duplicateValues" dxfId="320" priority="372027"/>
    <cfRule type="duplicateValues" dxfId="319" priority="372028"/>
    <cfRule type="duplicateValues" dxfId="318" priority="372030"/>
    <cfRule type="duplicateValues" dxfId="317" priority="372031"/>
    <cfRule type="duplicateValues" dxfId="316" priority="372040"/>
    <cfRule type="duplicateValues" dxfId="315" priority="372032"/>
    <cfRule type="duplicateValues" dxfId="314" priority="372033"/>
  </conditionalFormatting>
  <conditionalFormatting sqref="E44:F61">
    <cfRule type="duplicateValues" dxfId="313" priority="372295"/>
    <cfRule type="duplicateValues" dxfId="312" priority="372294"/>
    <cfRule type="duplicateValues" dxfId="311" priority="372293"/>
    <cfRule type="duplicateValues" dxfId="310" priority="372297"/>
    <cfRule type="duplicateValues" dxfId="309" priority="372302"/>
    <cfRule type="duplicateValues" dxfId="308" priority="372292"/>
    <cfRule type="duplicateValues" dxfId="307" priority="372298"/>
    <cfRule type="duplicateValues" dxfId="306" priority="372291"/>
    <cfRule type="duplicateValues" dxfId="305" priority="372296"/>
    <cfRule type="duplicateValues" dxfId="304" priority="372299"/>
    <cfRule type="duplicateValues" dxfId="303" priority="372300"/>
    <cfRule type="duplicateValues" dxfId="302" priority="372301"/>
    <cfRule type="duplicateValues" dxfId="301" priority="372303"/>
    <cfRule type="duplicateValues" dxfId="300" priority="372304"/>
    <cfRule type="duplicateValues" dxfId="299" priority="372305"/>
    <cfRule type="duplicateValues" dxfId="298" priority="372306"/>
    <cfRule type="duplicateValues" dxfId="297" priority="372307"/>
    <cfRule type="duplicateValues" dxfId="296" priority="372308"/>
    <cfRule type="duplicateValues" dxfId="295" priority="372309"/>
    <cfRule type="duplicateValues" dxfId="294" priority="372310"/>
  </conditionalFormatting>
  <conditionalFormatting sqref="E62:F62">
    <cfRule type="duplicateValues" dxfId="293" priority="221"/>
    <cfRule type="duplicateValues" dxfId="292" priority="222"/>
  </conditionalFormatting>
  <conditionalFormatting sqref="E63:F81 E35:F43 E83:F90">
    <cfRule type="duplicateValues" dxfId="291" priority="370761"/>
    <cfRule type="duplicateValues" dxfId="290" priority="370759"/>
    <cfRule type="duplicateValues" dxfId="289" priority="370757"/>
    <cfRule type="duplicateValues" dxfId="288" priority="370760"/>
    <cfRule type="duplicateValues" dxfId="287" priority="370753"/>
    <cfRule type="duplicateValues" dxfId="286" priority="370752"/>
    <cfRule type="duplicateValues" dxfId="285" priority="370751"/>
    <cfRule type="duplicateValues" dxfId="284" priority="370750"/>
    <cfRule type="duplicateValues" dxfId="283" priority="370768"/>
    <cfRule type="duplicateValues" dxfId="282" priority="370756"/>
    <cfRule type="duplicateValues" dxfId="281" priority="370755"/>
    <cfRule type="duplicateValues" dxfId="280" priority="370754"/>
    <cfRule type="duplicateValues" dxfId="279" priority="370769"/>
    <cfRule type="duplicateValues" dxfId="278" priority="370767"/>
    <cfRule type="duplicateValues" dxfId="277" priority="370766"/>
    <cfRule type="duplicateValues" dxfId="276" priority="370765"/>
    <cfRule type="duplicateValues" dxfId="275" priority="370764"/>
    <cfRule type="duplicateValues" dxfId="274" priority="370763"/>
    <cfRule type="duplicateValues" dxfId="273" priority="370758"/>
    <cfRule type="duplicateValues" dxfId="272" priority="370762"/>
  </conditionalFormatting>
  <conditionalFormatting sqref="E82:F82">
    <cfRule type="duplicateValues" dxfId="271" priority="62"/>
    <cfRule type="duplicateValues" dxfId="270" priority="61"/>
    <cfRule type="duplicateValues" dxfId="269" priority="60"/>
    <cfRule type="duplicateValues" dxfId="268" priority="59"/>
    <cfRule type="duplicateValues" dxfId="267" priority="58"/>
    <cfRule type="duplicateValues" dxfId="266" priority="57"/>
    <cfRule type="duplicateValues" dxfId="265" priority="68"/>
    <cfRule type="duplicateValues" dxfId="264" priority="55"/>
    <cfRule type="duplicateValues" dxfId="263" priority="56"/>
    <cfRule type="duplicateValues" dxfId="262" priority="73"/>
    <cfRule type="duplicateValues" dxfId="261" priority="75"/>
    <cfRule type="duplicateValues" dxfId="260" priority="74"/>
    <cfRule type="duplicateValues" dxfId="259" priority="72"/>
    <cfRule type="duplicateValues" dxfId="258" priority="71"/>
    <cfRule type="duplicateValues" dxfId="257" priority="70"/>
    <cfRule type="duplicateValues" dxfId="256" priority="69"/>
    <cfRule type="duplicateValues" dxfId="255" priority="64"/>
    <cfRule type="duplicateValues" dxfId="254" priority="67"/>
    <cfRule type="duplicateValues" dxfId="253" priority="66"/>
    <cfRule type="duplicateValues" dxfId="252" priority="65"/>
    <cfRule type="duplicateValues" dxfId="251" priority="63"/>
  </conditionalFormatting>
  <conditionalFormatting sqref="E91:F91">
    <cfRule type="duplicateValues" dxfId="250" priority="214"/>
    <cfRule type="duplicateValues" dxfId="249" priority="213"/>
  </conditionalFormatting>
  <conditionalFormatting sqref="E95:F95 E44:F61">
    <cfRule type="duplicateValues" dxfId="248" priority="372391"/>
  </conditionalFormatting>
  <conditionalFormatting sqref="E100:F113">
    <cfRule type="duplicateValues" dxfId="247" priority="372183"/>
    <cfRule type="duplicateValues" dxfId="246" priority="372184"/>
    <cfRule type="duplicateValues" dxfId="245" priority="372185"/>
    <cfRule type="duplicateValues" dxfId="244" priority="372187"/>
    <cfRule type="duplicateValues" dxfId="243" priority="372188"/>
    <cfRule type="duplicateValues" dxfId="242" priority="372189"/>
    <cfRule type="duplicateValues" dxfId="241" priority="372190"/>
    <cfRule type="duplicateValues" dxfId="240" priority="372191"/>
    <cfRule type="duplicateValues" dxfId="239" priority="372186"/>
  </conditionalFormatting>
  <conditionalFormatting sqref="E114:F114">
    <cfRule type="duplicateValues" dxfId="238" priority="43"/>
    <cfRule type="duplicateValues" dxfId="237" priority="44"/>
    <cfRule type="duplicateValues" dxfId="236" priority="45"/>
    <cfRule type="duplicateValues" dxfId="235" priority="47"/>
    <cfRule type="duplicateValues" dxfId="234" priority="48"/>
    <cfRule type="duplicateValues" dxfId="233" priority="49"/>
    <cfRule type="duplicateValues" dxfId="232" priority="50"/>
    <cfRule type="duplicateValues" dxfId="231" priority="46"/>
    <cfRule type="duplicateValues" dxfId="230" priority="51"/>
    <cfRule type="duplicateValues" dxfId="229" priority="31"/>
    <cfRule type="duplicateValues" dxfId="228" priority="32"/>
    <cfRule type="duplicateValues" dxfId="227" priority="33"/>
    <cfRule type="duplicateValues" dxfId="226" priority="34"/>
    <cfRule type="duplicateValues" dxfId="225" priority="35"/>
    <cfRule type="duplicateValues" dxfId="224" priority="36"/>
    <cfRule type="duplicateValues" dxfId="223" priority="37"/>
    <cfRule type="duplicateValues" dxfId="222" priority="38"/>
    <cfRule type="duplicateValues" dxfId="221" priority="39"/>
    <cfRule type="duplicateValues" dxfId="220" priority="40"/>
    <cfRule type="duplicateValues" dxfId="219" priority="41"/>
    <cfRule type="duplicateValues" dxfId="218" priority="42"/>
  </conditionalFormatting>
  <conditionalFormatting sqref="E115:F115 E1:F1 E31:F31 E3:F3 E99:F99 E117:F117 E92:F92 E44:F61 E34:F34 E95:F96">
    <cfRule type="duplicateValues" dxfId="217" priority="372394"/>
    <cfRule type="duplicateValues" dxfId="216" priority="372397"/>
    <cfRule type="duplicateValues" dxfId="215" priority="372396"/>
    <cfRule type="duplicateValues" dxfId="214" priority="372395"/>
  </conditionalFormatting>
  <conditionalFormatting sqref="E115:F115 E1:F1 E31:F31 E99:F99 E3:F3 E117:F117 E92:F92 E44:F61 E34:F34 E95:F96">
    <cfRule type="duplicateValues" dxfId="213" priority="372439"/>
    <cfRule type="duplicateValues" dxfId="212" priority="372438"/>
  </conditionalFormatting>
  <conditionalFormatting sqref="E115:F115 E31:F31 E1:F1 E3:F3 E99:F99 E117:F117 E92:F92 E44:F61 E34:F34 E95:F96">
    <cfRule type="duplicateValues" dxfId="211" priority="372460"/>
  </conditionalFormatting>
  <conditionalFormatting sqref="E115:F115 E117:F117">
    <cfRule type="duplicateValues" dxfId="210" priority="144005"/>
    <cfRule type="duplicateValues" dxfId="209" priority="197199"/>
  </conditionalFormatting>
  <conditionalFormatting sqref="E115:F115">
    <cfRule type="duplicateValues" dxfId="208" priority="348176"/>
  </conditionalFormatting>
  <conditionalFormatting sqref="E122:F123">
    <cfRule type="duplicateValues" dxfId="207" priority="1515"/>
    <cfRule type="duplicateValues" dxfId="206" priority="1513"/>
    <cfRule type="duplicateValues" dxfId="205" priority="1512"/>
    <cfRule type="duplicateValues" dxfId="204" priority="1514"/>
  </conditionalFormatting>
  <conditionalFormatting sqref="E125:F132">
    <cfRule type="duplicateValues" dxfId="203" priority="367480"/>
    <cfRule type="duplicateValues" dxfId="202" priority="367472"/>
    <cfRule type="duplicateValues" dxfId="201" priority="367473"/>
    <cfRule type="duplicateValues" dxfId="200" priority="367474"/>
    <cfRule type="duplicateValues" dxfId="199" priority="367475"/>
    <cfRule type="duplicateValues" dxfId="198" priority="367476"/>
    <cfRule type="duplicateValues" dxfId="197" priority="367477"/>
    <cfRule type="duplicateValues" dxfId="196" priority="367478"/>
    <cfRule type="duplicateValues" dxfId="195" priority="367479"/>
  </conditionalFormatting>
  <conditionalFormatting sqref="E134:F1048576 E1:F3 E31:F31 E98:F99 E115:F115 E119:F121 E117:F117 E92:F92 E44:F61 E33:F34 E94:F96">
    <cfRule type="duplicateValues" dxfId="194" priority="372471"/>
  </conditionalFormatting>
  <conditionalFormatting sqref="E134:F1048576 E1:F3 E98:F99 E115:F115 E117:F117 E119:F121 E31:F31 E94:F96 E63:F81 E92:F92 E33:F61 E83:F90">
    <cfRule type="duplicateValues" dxfId="193" priority="372597"/>
  </conditionalFormatting>
  <conditionalFormatting sqref="E134:F1048576 E31:F31 E1:F3 E98:F99 E115:F115 E119:F121 E117:F117 E92:F92 E44:F61 E33:F34 E94:F96">
    <cfRule type="duplicateValues" dxfId="192" priority="372496"/>
  </conditionalFormatting>
  <conditionalFormatting sqref="E134:F1048576 E119:F121">
    <cfRule type="duplicateValues" dxfId="191" priority="293088"/>
  </conditionalFormatting>
  <conditionalFormatting sqref="F4:F30">
    <cfRule type="duplicateValues" dxfId="190" priority="372182"/>
    <cfRule type="duplicateValues" dxfId="189" priority="372181"/>
  </conditionalFormatting>
  <conditionalFormatting sqref="F44:F61">
    <cfRule type="duplicateValues" dxfId="188" priority="372510"/>
    <cfRule type="duplicateValues" dxfId="187" priority="372511"/>
  </conditionalFormatting>
  <conditionalFormatting sqref="F63:F81 F35:F43 F83:F90">
    <cfRule type="duplicateValues" dxfId="186" priority="370813"/>
    <cfRule type="duplicateValues" dxfId="185" priority="370812"/>
  </conditionalFormatting>
  <conditionalFormatting sqref="F82">
    <cfRule type="duplicateValues" dxfId="184" priority="53"/>
    <cfRule type="duplicateValues" dxfId="183" priority="54"/>
  </conditionalFormatting>
  <conditionalFormatting sqref="F100:F113">
    <cfRule type="duplicateValues" dxfId="182" priority="372290"/>
    <cfRule type="duplicateValues" dxfId="181" priority="372289"/>
  </conditionalFormatting>
  <conditionalFormatting sqref="F114">
    <cfRule type="duplicateValues" dxfId="180" priority="30"/>
    <cfRule type="duplicateValues" dxfId="179" priority="29"/>
  </conditionalFormatting>
  <conditionalFormatting sqref="F117 F94:F96 F119:F1048576 F33:F92 F1:F31 F98:F115">
    <cfRule type="duplicateValues" dxfId="178" priority="342253"/>
  </conditionalFormatting>
  <conditionalFormatting sqref="F124">
    <cfRule type="duplicateValues" dxfId="177" priority="180"/>
    <cfRule type="duplicateValues" dxfId="176" priority="179"/>
  </conditionalFormatting>
  <conditionalFormatting sqref="F125:F132">
    <cfRule type="duplicateValues" dxfId="175" priority="367481"/>
    <cfRule type="duplicateValues" dxfId="174" priority="367482"/>
  </conditionalFormatting>
  <conditionalFormatting sqref="F133">
    <cfRule type="duplicateValues" dxfId="173" priority="134"/>
    <cfRule type="duplicateValues" dxfId="172" priority="133"/>
  </conditionalFormatting>
  <conditionalFormatting sqref="O62">
    <cfRule type="duplicateValues" dxfId="171" priority="216"/>
    <cfRule type="duplicateValues" dxfId="170" priority="215"/>
  </conditionalFormatting>
  <conditionalFormatting sqref="O91">
    <cfRule type="duplicateValues" dxfId="169" priority="210"/>
    <cfRule type="duplicateValues" dxfId="168" priority="209"/>
  </conditionalFormatting>
  <conditionalFormatting sqref="P62">
    <cfRule type="duplicateValues" dxfId="167" priority="219"/>
    <cfRule type="duplicateValues" dxfId="166" priority="220"/>
  </conditionalFormatting>
  <conditionalFormatting sqref="P91">
    <cfRule type="duplicateValues" dxfId="165" priority="211"/>
    <cfRule type="duplicateValues" dxfId="164" priority="212"/>
  </conditionalFormatting>
  <conditionalFormatting sqref="P115">
    <cfRule type="duplicateValues" dxfId="163" priority="6371"/>
    <cfRule type="duplicateValues" dxfId="162" priority="6372"/>
    <cfRule type="duplicateValues" dxfId="161" priority="6373"/>
    <cfRule type="duplicateValues" dxfId="160" priority="6374"/>
    <cfRule type="duplicateValues" dxfId="159" priority="6375"/>
    <cfRule type="duplicateValues" dxfId="158" priority="6376"/>
    <cfRule type="duplicateValues" dxfId="157" priority="6377"/>
    <cfRule type="duplicateValues" dxfId="156" priority="6378"/>
    <cfRule type="duplicateValues" dxfId="155" priority="6379"/>
    <cfRule type="duplicateValues" dxfId="154" priority="6380"/>
    <cfRule type="duplicateValues" dxfId="153" priority="6381"/>
    <cfRule type="duplicateValues" dxfId="152" priority="6369"/>
    <cfRule type="duplicateValues" dxfId="151" priority="6370"/>
  </conditionalFormatting>
  <conditionalFormatting sqref="P124">
    <cfRule type="duplicateValues" dxfId="150" priority="178"/>
    <cfRule type="duplicateValues" dxfId="149" priority="177"/>
  </conditionalFormatting>
  <conditionalFormatting sqref="P133">
    <cfRule type="duplicateValues" dxfId="148" priority="131"/>
    <cfRule type="duplicateValues" dxfId="147" priority="132"/>
  </conditionalFormatting>
  <conditionalFormatting sqref="Q1:Q101 Q103:Q1048576">
    <cfRule type="duplicateValues" dxfId="146" priority="372533"/>
  </conditionalFormatting>
  <conditionalFormatting sqref="S1:S3 S4:T30 S35:T91 S98:S113 S114:T114 S122:S1048576">
    <cfRule type="cellIs" dxfId="145" priority="512" operator="equal">
      <formula>"l05."</formula>
    </cfRule>
    <cfRule type="cellIs" dxfId="144" priority="511" operator="equal">
      <formula>"L03."</formula>
    </cfRule>
    <cfRule type="cellIs" dxfId="143" priority="510" operator="equal">
      <formula>"L01."</formula>
    </cfRule>
    <cfRule type="cellIs" dxfId="142" priority="509" operator="equal">
      <formula>"L02."</formula>
    </cfRule>
  </conditionalFormatting>
  <conditionalFormatting sqref="S33:S34">
    <cfRule type="cellIs" dxfId="141" priority="814" operator="equal">
      <formula>"l05."</formula>
    </cfRule>
    <cfRule type="cellIs" dxfId="140" priority="813" operator="equal">
      <formula>"L03."</formula>
    </cfRule>
    <cfRule type="cellIs" dxfId="139" priority="811" operator="equal">
      <formula>"L02."</formula>
    </cfRule>
    <cfRule type="cellIs" dxfId="138" priority="812" operator="equal">
      <formula>"L01."</formula>
    </cfRule>
  </conditionalFormatting>
  <conditionalFormatting sqref="S94:S96">
    <cfRule type="cellIs" dxfId="137" priority="3632" operator="equal">
      <formula>"L02."</formula>
    </cfRule>
    <cfRule type="cellIs" dxfId="136" priority="3635" operator="equal">
      <formula>"l05."</formula>
    </cfRule>
    <cfRule type="cellIs" dxfId="135" priority="3634" operator="equal">
      <formula>"L03."</formula>
    </cfRule>
    <cfRule type="cellIs" dxfId="134" priority="3633" operator="equal">
      <formula>"L01."</formula>
    </cfRule>
  </conditionalFormatting>
  <conditionalFormatting sqref="T3:V3">
    <cfRule type="cellIs" dxfId="133" priority="11162" operator="equal">
      <formula>"CL"</formula>
    </cfRule>
  </conditionalFormatting>
  <conditionalFormatting sqref="U1:V30 U33:V91 U94:V96 U98:V114">
    <cfRule type="cellIs" dxfId="132" priority="1609" operator="equal">
      <formula>"NOK"</formula>
    </cfRule>
  </conditionalFormatting>
  <conditionalFormatting sqref="U122:V1048576">
    <cfRule type="cellIs" dxfId="131" priority="135" operator="equal">
      <formula>"NOK"</formula>
    </cfRule>
  </conditionalFormatting>
  <conditionalFormatting sqref="V1:V30 V33:V91 V94:V96 V98:V115 V122:V1048576">
    <cfRule type="cellIs" dxfId="130" priority="4631" operator="equal">
      <formula>"-"</formula>
    </cfRule>
  </conditionalFormatting>
  <conditionalFormatting sqref="V115">
    <cfRule type="cellIs" dxfId="129" priority="1059" operator="equal">
      <formula>"NOK"</formula>
    </cfRule>
  </conditionalFormatting>
  <conditionalFormatting sqref="Z4:AC30 Z63:AC81">
    <cfRule type="cellIs" dxfId="128" priority="26" operator="equal">
      <formula>"ver"</formula>
    </cfRule>
  </conditionalFormatting>
  <conditionalFormatting sqref="Z35:AC61">
    <cfRule type="cellIs" dxfId="127" priority="1" operator="equal">
      <formula>"ver"</formula>
    </cfRule>
  </conditionalFormatting>
  <conditionalFormatting sqref="Z83:AC91">
    <cfRule type="cellIs" dxfId="126" priority="16" operator="equal">
      <formula>"ver"</formula>
    </cfRule>
  </conditionalFormatting>
  <conditionalFormatting sqref="Z100:AC103">
    <cfRule type="cellIs" dxfId="125" priority="4" operator="equal">
      <formula>"ver"</formula>
    </cfRule>
  </conditionalFormatting>
  <conditionalFormatting sqref="Z125:AC132">
    <cfRule type="cellIs" dxfId="124" priority="163" operator="equal">
      <formula>"ver"</formula>
    </cfRule>
  </conditionalFormatting>
  <pageMargins left="0" right="0" top="0" bottom="0" header="0" footer="0"/>
  <pageSetup paperSize="9" scale="3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9272-495C-4328-9423-B7B568B4DA4D}">
  <sheetPr codeName="Planilha2">
    <pageSetUpPr fitToPage="1"/>
  </sheetPr>
  <dimension ref="A1:AR627"/>
  <sheetViews>
    <sheetView showGridLines="0" topLeftCell="C1" zoomScale="55" zoomScaleNormal="55" zoomScaleSheetLayoutView="55" workbookViewId="0">
      <selection activeCell="C1" sqref="C1"/>
    </sheetView>
  </sheetViews>
  <sheetFormatPr defaultRowHeight="15" outlineLevelCol="1" x14ac:dyDescent="0.25"/>
  <cols>
    <col min="1" max="1" width="8" hidden="1" customWidth="1" outlineLevel="1"/>
    <col min="2" max="2" width="7.7109375" hidden="1" customWidth="1" outlineLevel="1"/>
    <col min="3" max="3" width="3.5703125" customWidth="1" collapsed="1"/>
    <col min="4" max="4" width="22.28515625" customWidth="1"/>
    <col min="5" max="5" width="18" customWidth="1"/>
    <col min="6" max="6" width="15.140625" customWidth="1"/>
    <col min="7" max="7" width="16.7109375" bestFit="1" customWidth="1"/>
    <col min="8" max="8" width="65.5703125" customWidth="1"/>
    <col min="9" max="9" width="16.7109375" customWidth="1"/>
    <col min="10" max="10" width="20.7109375" customWidth="1"/>
    <col min="11" max="11" width="26.140625" customWidth="1"/>
    <col min="12" max="12" width="23" style="216" hidden="1" customWidth="1" outlineLevel="1"/>
    <col min="13" max="13" width="21.7109375" style="241" hidden="1" customWidth="1" outlineLevel="1"/>
    <col min="14" max="14" width="11.140625" hidden="1" customWidth="1" outlineLevel="1"/>
    <col min="15" max="15" width="21.140625" hidden="1" customWidth="1" outlineLevel="1"/>
    <col min="16" max="16" width="91.42578125" customWidth="1" collapsed="1"/>
    <col min="17" max="17" width="14.85546875" hidden="1" customWidth="1" outlineLevel="1"/>
    <col min="18" max="18" width="17.140625" hidden="1" customWidth="1" outlineLevel="1"/>
    <col min="19" max="20" width="8.7109375" hidden="1" customWidth="1" outlineLevel="1" collapsed="1"/>
    <col min="21" max="23" width="16.28515625" hidden="1" customWidth="1" outlineLevel="1"/>
    <col min="24" max="24" width="18.7109375" hidden="1" customWidth="1" outlineLevel="1"/>
    <col min="25" max="25" width="13.42578125" hidden="1" customWidth="1" outlineLevel="1"/>
    <col min="26" max="26" width="51.85546875" hidden="1" customWidth="1" outlineLevel="1"/>
    <col min="27" max="27" width="20.85546875" hidden="1" customWidth="1" outlineLevel="1"/>
    <col min="28" max="28" width="20.140625" hidden="1" customWidth="1" outlineLevel="1" collapsed="1"/>
    <col min="29" max="29" width="6.42578125" hidden="1" customWidth="1" outlineLevel="1" collapsed="1"/>
    <col min="30" max="30" width="21.42578125" hidden="1" customWidth="1" outlineLevel="1"/>
    <col min="31" max="31" width="13.42578125" hidden="1" customWidth="1" outlineLevel="1"/>
    <col min="32" max="32" width="9.85546875" hidden="1" customWidth="1" outlineLevel="1"/>
    <col min="33" max="33" width="18.7109375" hidden="1" customWidth="1" outlineLevel="1" collapsed="1"/>
    <col min="34" max="39" width="12.5703125" hidden="1" customWidth="1" outlineLevel="1"/>
    <col min="40" max="40" width="15.140625" hidden="1" customWidth="1" outlineLevel="1"/>
    <col min="41" max="41" width="12.5703125" hidden="1" customWidth="1" outlineLevel="1"/>
    <col min="42" max="42" width="12.5703125" hidden="1" customWidth="1" outlineLevel="1" collapsed="1"/>
    <col min="43" max="43" width="17.28515625" hidden="1" customWidth="1" outlineLevel="1"/>
    <col min="44" max="44" width="14.7109375" bestFit="1" customWidth="1" collapsed="1"/>
  </cols>
  <sheetData>
    <row r="1" spans="1:41" ht="25.5" customHeight="1" thickBot="1" x14ac:dyDescent="0.35">
      <c r="A1" s="349"/>
      <c r="B1" s="63"/>
      <c r="D1" s="78"/>
      <c r="E1" s="78"/>
      <c r="F1" s="164"/>
      <c r="G1" s="78"/>
      <c r="H1" s="81"/>
      <c r="I1" s="81"/>
      <c r="J1" s="78"/>
      <c r="K1" s="78"/>
      <c r="L1" s="420">
        <f>COUNTIF(I:I,"DGEL")+COUNTIF(I:I,"CL")+COUNTIF(I:I,"BL")+COUNTIF(I:I,"BL/CL")</f>
        <v>65</v>
      </c>
      <c r="M1" s="78"/>
      <c r="N1" s="37"/>
      <c r="O1" s="37"/>
      <c r="P1" s="145">
        <v>46185</v>
      </c>
      <c r="Q1" s="155"/>
      <c r="R1" s="111">
        <f ca="1">TODAY()</f>
        <v>46191</v>
      </c>
      <c r="S1" s="82"/>
      <c r="T1" s="64" t="s">
        <v>405</v>
      </c>
      <c r="U1" s="66">
        <f>ROUNDUP(380000*10/23750*200/1000,0)*1000</f>
        <v>32000</v>
      </c>
      <c r="V1" s="66">
        <f>ROUNDUP(200000*10/23750*200/1000,0)*1000</f>
        <v>17000</v>
      </c>
      <c r="W1" s="66">
        <f>ROUNDUP(80000*10/10526*100/1000,0)*1000</f>
        <v>8000</v>
      </c>
      <c r="X1" s="67"/>
      <c r="Y1" s="98" t="s">
        <v>882</v>
      </c>
      <c r="Z1" s="99"/>
      <c r="AA1" s="98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</row>
    <row r="2" spans="1:41" ht="18.75" thickBot="1" x14ac:dyDescent="0.3">
      <c r="A2" s="153"/>
      <c r="B2" s="68" t="str">
        <f>IFERROR(VLOOKUP(G2,'Paleta-Sequencia'!A:C,3,0),"-")</f>
        <v>-</v>
      </c>
      <c r="D2" s="146" t="s">
        <v>1302</v>
      </c>
      <c r="E2" s="147"/>
      <c r="F2" s="147"/>
      <c r="G2" s="147"/>
      <c r="H2" s="147"/>
      <c r="I2" s="147"/>
      <c r="J2" s="147"/>
      <c r="K2" s="147"/>
      <c r="L2" s="208"/>
      <c r="M2" s="236"/>
      <c r="N2" s="147"/>
      <c r="O2" s="147"/>
      <c r="P2" s="148"/>
      <c r="Q2" s="81"/>
      <c r="R2" s="78"/>
      <c r="T2" s="65" t="s">
        <v>1263</v>
      </c>
      <c r="U2" s="192">
        <f>SUM(U10:U165)</f>
        <v>10200</v>
      </c>
      <c r="V2" s="192">
        <f>SUM(V10:V165)</f>
        <v>29200</v>
      </c>
      <c r="W2" s="192">
        <f>SUM(W10:W165)</f>
        <v>5600</v>
      </c>
      <c r="X2" s="73"/>
      <c r="Y2" s="73"/>
      <c r="Z2" s="73"/>
      <c r="AA2" s="193">
        <f>SUM(AA10:AA165)</f>
        <v>0</v>
      </c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</row>
    <row r="3" spans="1:41" ht="33.75" customHeight="1" thickBot="1" x14ac:dyDescent="0.3">
      <c r="A3" s="153"/>
      <c r="B3" s="68" t="str">
        <f>IFERROR(VLOOKUP(G3,'Paleta-Sequencia'!A:C,3,0),"-")</f>
        <v>-</v>
      </c>
      <c r="D3" s="83" t="s">
        <v>343</v>
      </c>
      <c r="E3" s="84" t="s">
        <v>344</v>
      </c>
      <c r="F3" s="84" t="s">
        <v>15</v>
      </c>
      <c r="G3" s="85" t="s">
        <v>3</v>
      </c>
      <c r="H3" s="86" t="s">
        <v>4</v>
      </c>
      <c r="I3" s="87" t="s">
        <v>69</v>
      </c>
      <c r="J3" s="88" t="s">
        <v>904</v>
      </c>
      <c r="K3" s="89" t="s">
        <v>363</v>
      </c>
      <c r="L3" s="209" t="s">
        <v>1786</v>
      </c>
      <c r="M3" s="237" t="s">
        <v>1894</v>
      </c>
      <c r="N3" s="258">
        <f>SUM(N4:N10)</f>
        <v>6</v>
      </c>
      <c r="O3" s="137" t="s">
        <v>1169</v>
      </c>
      <c r="P3" s="90" t="s">
        <v>501</v>
      </c>
      <c r="Q3" s="69" t="s">
        <v>16</v>
      </c>
      <c r="R3" s="70" t="s">
        <v>17</v>
      </c>
      <c r="S3" s="91" t="s">
        <v>399</v>
      </c>
      <c r="T3" s="91" t="s">
        <v>400</v>
      </c>
      <c r="U3" s="91" t="s">
        <v>402</v>
      </c>
      <c r="V3" s="91" t="s">
        <v>401</v>
      </c>
      <c r="W3" s="91" t="s">
        <v>403</v>
      </c>
      <c r="X3" s="91" t="s">
        <v>404</v>
      </c>
      <c r="Y3" s="91" t="s">
        <v>447</v>
      </c>
      <c r="Z3" s="91" t="s">
        <v>418</v>
      </c>
      <c r="AA3" s="91" t="s">
        <v>508</v>
      </c>
      <c r="AB3" s="91" t="s">
        <v>509</v>
      </c>
      <c r="AC3" s="91" t="s">
        <v>62</v>
      </c>
      <c r="AD3" s="91" t="s">
        <v>880</v>
      </c>
      <c r="AE3" s="91" t="s">
        <v>881</v>
      </c>
      <c r="AF3" s="91" t="s">
        <v>82</v>
      </c>
      <c r="AG3" s="91" t="s">
        <v>1279</v>
      </c>
      <c r="AH3" s="91" t="s">
        <v>1709</v>
      </c>
      <c r="AI3" s="91" t="s">
        <v>1709</v>
      </c>
      <c r="AJ3" s="91" t="s">
        <v>1710</v>
      </c>
      <c r="AK3" s="91" t="s">
        <v>1710</v>
      </c>
      <c r="AL3" s="91" t="s">
        <v>1674</v>
      </c>
      <c r="AM3" s="91" t="s">
        <v>1674</v>
      </c>
      <c r="AN3" s="185" t="s">
        <v>1711</v>
      </c>
      <c r="AO3" s="185" t="s">
        <v>1712</v>
      </c>
    </row>
    <row r="4" spans="1:41" ht="18.75" x14ac:dyDescent="0.3">
      <c r="A4" s="153"/>
      <c r="B4" s="68" t="str">
        <f>IFERROR(VLOOKUP(G4,'Paleta-Sequencia'!A:C,3,0),"-")</f>
        <v>-</v>
      </c>
      <c r="D4" s="124">
        <v>1965333</v>
      </c>
      <c r="E4" s="125" t="s">
        <v>4628</v>
      </c>
      <c r="F4" s="125">
        <v>100</v>
      </c>
      <c r="G4" s="126">
        <v>470861</v>
      </c>
      <c r="H4" s="127" t="s">
        <v>4621</v>
      </c>
      <c r="I4" s="127" t="s">
        <v>101</v>
      </c>
      <c r="J4" s="128">
        <v>46175</v>
      </c>
      <c r="K4" s="129">
        <v>46181</v>
      </c>
      <c r="L4" s="210">
        <f t="shared" ref="L4:L8" si="0">K4</f>
        <v>46181</v>
      </c>
      <c r="M4" s="210" t="str">
        <f>IFERROR(VLOOKUP(E4,Envase!F:L,7,0),"-")</f>
        <v>-</v>
      </c>
      <c r="N4" s="112">
        <f t="shared" ref="N4:N8" si="1">IF(D4&gt;0,1,0)</f>
        <v>1</v>
      </c>
      <c r="O4" s="195"/>
      <c r="P4" s="350" t="s">
        <v>4636</v>
      </c>
      <c r="Q4" s="160">
        <f>SUMIF('MB51'!$H:$H,$E4,'MB51'!$D:$D)</f>
        <v>0</v>
      </c>
      <c r="R4" s="160">
        <f t="shared" ref="R4:R7" ca="1" si="2">IF(J4="","",_xlfn.DAYS($R$1,$J4))</f>
        <v>16</v>
      </c>
      <c r="S4" s="71" t="s">
        <v>101</v>
      </c>
      <c r="T4" s="65"/>
      <c r="U4" s="72">
        <f t="shared" ref="U4" si="3">IF(S4="BL",F4,0)</f>
        <v>0</v>
      </c>
      <c r="V4" s="72">
        <f t="shared" ref="V4" si="4">IF(S4="CL",F4,0)</f>
        <v>0</v>
      </c>
      <c r="W4" s="72">
        <f t="shared" ref="W4" si="5">IF(S4="DGEL",F4,0)</f>
        <v>100</v>
      </c>
      <c r="X4" s="73" t="b">
        <f t="shared" ref="X4" si="6">U4+V4+W4=F4</f>
        <v>1</v>
      </c>
      <c r="Y4" s="74" t="str">
        <f>IF(G4="","-",IF(G4="Código","-",VLOOKUP(G4&amp;S4,'BD1'!F:H,2,0)))</f>
        <v>30082-0</v>
      </c>
      <c r="Z4" s="74" t="str">
        <f>IF(G4="","-",IF(G4="Código","-",VLOOKUP(G4&amp;S4,'BD1'!F:H,3,0)))</f>
        <v>RISQUE DGEL MAG IMA DE DESEJOS 9,5ML</v>
      </c>
      <c r="AA4" s="75">
        <f t="shared" ref="AA4" si="7">IF(Y4="-",0,IF(AB4="Sim",0,IF(S4="DGEL",F4/100*10526,F4/200*23750)))</f>
        <v>0</v>
      </c>
      <c r="AB4" s="75" t="str">
        <f>IF(G4="Código","-",IFERROR(IF(VLOOKUP(E4,Envase!F:G,2,0)&gt;0,"Sim","Não"),"Não"))</f>
        <v>Sim</v>
      </c>
      <c r="AC4" s="76" t="s">
        <v>62</v>
      </c>
      <c r="AD4" s="77">
        <f>IFERROR(IF(D4="","",VLOOKUP(D4,COHVPI!B:J,9,0)),"-")</f>
        <v>46181</v>
      </c>
      <c r="AE4" s="76" t="str">
        <f>IFERROR(LEFT(VLOOKUP(D4,COHVPI!B:R,17,0),3),"-")</f>
        <v>LIB</v>
      </c>
      <c r="AF4" s="139">
        <f t="shared" ref="AF4" si="8">F4</f>
        <v>100</v>
      </c>
      <c r="AG4" s="76" t="str">
        <f>IFERROR(IF(D4="","-",IF(VLOOKUP(D4,COHVPI!A:G,7,0)=F4,"OK","DIVER")),"-")</f>
        <v>-</v>
      </c>
      <c r="AH4" s="76" t="str">
        <f>VLOOKUP(Y4,'BD1'!G:M,6,0)</f>
        <v>471075</v>
      </c>
      <c r="AI4" s="76" t="str">
        <f>VLOOKUP(Y4,'BD1'!G:M,7,0)</f>
        <v>RT RISQUE DGEL MAGN IMA DE DESEJOS FT</v>
      </c>
      <c r="AJ4" s="76">
        <f>VLOOKUP(Y4,'BD1'!G:O,8,0)</f>
        <v>471083</v>
      </c>
      <c r="AK4" s="76" t="str">
        <f>VLOOKUP(Y4,'BD1'!G:O,9,0)</f>
        <v>RT RISQUE DGEL MAGN IMA DE DESEJOS VS</v>
      </c>
      <c r="AL4" s="76" t="str">
        <f>VLOOKUP(Y4,'BD1'!G:Q,10,0)</f>
        <v>-</v>
      </c>
      <c r="AM4" s="76" t="str">
        <f>VLOOKUP(Y4,'BD1'!G:Q,11,0)</f>
        <v>-</v>
      </c>
      <c r="AN4" s="184">
        <f t="shared" ref="AN4" si="9">AA4</f>
        <v>0</v>
      </c>
      <c r="AO4" s="184">
        <f t="shared" ref="AO4" si="10">IF(AN4=0,0,0.00061*AN4)</f>
        <v>0</v>
      </c>
    </row>
    <row r="5" spans="1:41" ht="18.75" x14ac:dyDescent="0.3">
      <c r="A5" s="153"/>
      <c r="B5" s="68" t="str">
        <f>IFERROR(VLOOKUP(G5,'Paleta-Sequencia'!A:C,3,0),"-")</f>
        <v>-</v>
      </c>
      <c r="D5" s="124">
        <v>1965334</v>
      </c>
      <c r="E5" s="125" t="s">
        <v>4629</v>
      </c>
      <c r="F5" s="125">
        <v>100</v>
      </c>
      <c r="G5" s="126">
        <v>470862</v>
      </c>
      <c r="H5" s="127" t="s">
        <v>4622</v>
      </c>
      <c r="I5" s="127" t="s">
        <v>101</v>
      </c>
      <c r="J5" s="128">
        <v>46175</v>
      </c>
      <c r="K5" s="129">
        <v>46182</v>
      </c>
      <c r="L5" s="210">
        <f t="shared" si="0"/>
        <v>46182</v>
      </c>
      <c r="M5" s="210" t="str">
        <f>IFERROR(VLOOKUP(E5,Envase!F:L,7,0),"-")</f>
        <v>-</v>
      </c>
      <c r="N5" s="112">
        <f t="shared" si="1"/>
        <v>1</v>
      </c>
      <c r="O5" s="195"/>
      <c r="P5" s="350" t="s">
        <v>4636</v>
      </c>
      <c r="Q5" s="160">
        <f>SUMIF('MB51'!$H:$H,$E5,'MB51'!$D:$D)</f>
        <v>0</v>
      </c>
      <c r="R5" s="160">
        <f t="shared" ca="1" si="2"/>
        <v>16</v>
      </c>
      <c r="S5" s="71" t="s">
        <v>101</v>
      </c>
      <c r="T5" s="65"/>
      <c r="U5" s="72">
        <f t="shared" ref="U5:U62" si="11">IF(S5="BL",F5,0)</f>
        <v>0</v>
      </c>
      <c r="V5" s="72">
        <f t="shared" ref="V5:V62" si="12">IF(S5="CL",F5,0)</f>
        <v>0</v>
      </c>
      <c r="W5" s="72">
        <f t="shared" ref="W5:W62" si="13">IF(S5="DGEL",F5,0)</f>
        <v>100</v>
      </c>
      <c r="X5" s="73" t="b">
        <f t="shared" ref="X5:X62" si="14">U5+V5+W5=F5</f>
        <v>1</v>
      </c>
      <c r="Y5" s="74" t="str">
        <f>IF(G5="","-",IF(G5="Código","-",VLOOKUP(G5&amp;S5,'BD1'!F:H,2,0)))</f>
        <v>30083-0</v>
      </c>
      <c r="Z5" s="74" t="str">
        <f>IF(G5="","-",IF(G5="Código","-",VLOOKUP(G5&amp;S5,'BD1'!F:H,3,0)))</f>
        <v>RISQUE DGEL MAG PDER DA CONQUISTA 9,5ML</v>
      </c>
      <c r="AA5" s="75">
        <f t="shared" ref="AA5:AA62" si="15">IF(Y5="-",0,IF(AB5="Sim",0,IF(S5="DGEL",F5/100*10526,F5/200*23750)))</f>
        <v>0</v>
      </c>
      <c r="AB5" s="75" t="str">
        <f>IF(G5="Código","-",IFERROR(IF(VLOOKUP(E5,Envase!F:G,2,0)&gt;0,"Sim","Não"),"Não"))</f>
        <v>Sim</v>
      </c>
      <c r="AC5" s="76" t="s">
        <v>62</v>
      </c>
      <c r="AD5" s="77">
        <f>IFERROR(IF(D5="","",VLOOKUP(D5,COHVPI!B:J,9,0)),"-")</f>
        <v>46182</v>
      </c>
      <c r="AE5" s="76" t="str">
        <f>IFERROR(LEFT(VLOOKUP(D5,COHVPI!B:R,17,0),3),"-")</f>
        <v>LIB</v>
      </c>
      <c r="AF5" s="139">
        <f t="shared" ref="AF5:AF62" si="16">F5</f>
        <v>100</v>
      </c>
      <c r="AG5" s="76" t="str">
        <f>IFERROR(IF(D5="","-",IF(VLOOKUP(D5,COHVPI!A:G,7,0)=F5,"OK","DIVER")),"-")</f>
        <v>-</v>
      </c>
      <c r="AH5" s="76" t="str">
        <f>VLOOKUP(Y5,'BD1'!G:M,6,0)</f>
        <v>471076</v>
      </c>
      <c r="AI5" s="76" t="str">
        <f>VLOOKUP(Y5,'BD1'!G:M,7,0)</f>
        <v>RT RISQUE DGEL MAGN PODER DA CONQSTA FT</v>
      </c>
      <c r="AJ5" s="76">
        <f>VLOOKUP(Y5,'BD1'!G:O,8,0)</f>
        <v>471084</v>
      </c>
      <c r="AK5" s="76" t="str">
        <f>VLOOKUP(Y5,'BD1'!G:O,9,0)</f>
        <v>RT RISQUE DGEL MAGN PODER DA CONQSTA VS</v>
      </c>
      <c r="AL5" s="76" t="str">
        <f>VLOOKUP(Y5,'BD1'!G:Q,10,0)</f>
        <v>-</v>
      </c>
      <c r="AM5" s="76" t="str">
        <f>VLOOKUP(Y5,'BD1'!G:Q,11,0)</f>
        <v>-</v>
      </c>
      <c r="AN5" s="184">
        <f t="shared" ref="AN5:AN62" si="17">AA5</f>
        <v>0</v>
      </c>
      <c r="AO5" s="184">
        <f t="shared" ref="AO5:AO62" si="18">IF(AN5=0,0,0.00061*AN5)</f>
        <v>0</v>
      </c>
    </row>
    <row r="6" spans="1:41" ht="18.75" x14ac:dyDescent="0.3">
      <c r="A6" s="153"/>
      <c r="B6" s="68" t="str">
        <f>IFERROR(VLOOKUP(G6,'Paleta-Sequencia'!A:C,3,0),"-")</f>
        <v>-</v>
      </c>
      <c r="D6" s="124">
        <v>1965335</v>
      </c>
      <c r="E6" s="125" t="s">
        <v>4630</v>
      </c>
      <c r="F6" s="125">
        <v>100</v>
      </c>
      <c r="G6" s="126">
        <v>470863</v>
      </c>
      <c r="H6" s="127" t="s">
        <v>4623</v>
      </c>
      <c r="I6" s="127" t="s">
        <v>101</v>
      </c>
      <c r="J6" s="128">
        <v>46175</v>
      </c>
      <c r="K6" s="129">
        <v>46183</v>
      </c>
      <c r="L6" s="210">
        <f t="shared" si="0"/>
        <v>46183</v>
      </c>
      <c r="M6" s="210" t="str">
        <f>IFERROR(VLOOKUP(E6,Envase!F:L,7,0),"-")</f>
        <v>-</v>
      </c>
      <c r="N6" s="112">
        <f t="shared" si="1"/>
        <v>1</v>
      </c>
      <c r="O6" s="195"/>
      <c r="P6" s="350" t="s">
        <v>4636</v>
      </c>
      <c r="Q6" s="160">
        <f>SUMIF('MB51'!$H:$H,$E6,'MB51'!$D:$D)</f>
        <v>0</v>
      </c>
      <c r="R6" s="160">
        <f t="shared" ca="1" si="2"/>
        <v>16</v>
      </c>
      <c r="S6" s="71" t="s">
        <v>101</v>
      </c>
      <c r="T6" s="65"/>
      <c r="U6" s="72">
        <f t="shared" si="11"/>
        <v>0</v>
      </c>
      <c r="V6" s="72">
        <f t="shared" si="12"/>
        <v>0</v>
      </c>
      <c r="W6" s="72">
        <f t="shared" si="13"/>
        <v>100</v>
      </c>
      <c r="X6" s="73" t="b">
        <f t="shared" si="14"/>
        <v>1</v>
      </c>
      <c r="Y6" s="74" t="str">
        <f>IF(G6="","-",IF(G6="Código","-",VLOOKUP(G6&amp;S6,'BD1'!F:H,2,0)))</f>
        <v>30084-0</v>
      </c>
      <c r="Z6" s="74" t="str">
        <f>IF(G6="","-",IF(G6="Código","-",VLOOKUP(G6&amp;S6,'BD1'!F:H,3,0)))</f>
        <v>RISQUE DGEL MAG CONEXAO DE ALMAS 9,5ML</v>
      </c>
      <c r="AA6" s="75">
        <f t="shared" si="15"/>
        <v>0</v>
      </c>
      <c r="AB6" s="75" t="str">
        <f>IF(G6="Código","-",IFERROR(IF(VLOOKUP(E6,Envase!F:G,2,0)&gt;0,"Sim","Não"),"Não"))</f>
        <v>Sim</v>
      </c>
      <c r="AC6" s="76" t="s">
        <v>62</v>
      </c>
      <c r="AD6" s="77">
        <f>IFERROR(IF(D6="","",VLOOKUP(D6,COHVPI!B:J,9,0)),"-")</f>
        <v>46183</v>
      </c>
      <c r="AE6" s="76" t="str">
        <f>IFERROR(LEFT(VLOOKUP(D6,COHVPI!B:R,17,0),3),"-")</f>
        <v>LIB</v>
      </c>
      <c r="AF6" s="139">
        <f t="shared" si="16"/>
        <v>100</v>
      </c>
      <c r="AG6" s="76" t="str">
        <f>IFERROR(IF(D6="","-",IF(VLOOKUP(D6,COHVPI!A:G,7,0)=F6,"OK","DIVER")),"-")</f>
        <v>-</v>
      </c>
      <c r="AH6" s="76" t="str">
        <f>VLOOKUP(Y6,'BD1'!G:M,6,0)</f>
        <v>471077</v>
      </c>
      <c r="AI6" s="76" t="str">
        <f>VLOOKUP(Y6,'BD1'!G:M,7,0)</f>
        <v>RT RISQUE DGEL MAGN CONEXAO DE ALMAS FT</v>
      </c>
      <c r="AJ6" s="76">
        <f>VLOOKUP(Y6,'BD1'!G:O,8,0)</f>
        <v>471085</v>
      </c>
      <c r="AK6" s="76" t="str">
        <f>VLOOKUP(Y6,'BD1'!G:O,9,0)</f>
        <v>RT RISQUE DGEL MAGN CONEXAO DE ALMAS VS</v>
      </c>
      <c r="AL6" s="76" t="str">
        <f>VLOOKUP(Y6,'BD1'!G:Q,10,0)</f>
        <v>-</v>
      </c>
      <c r="AM6" s="76" t="str">
        <f>VLOOKUP(Y6,'BD1'!G:Q,11,0)</f>
        <v>-</v>
      </c>
      <c r="AN6" s="184">
        <f t="shared" si="17"/>
        <v>0</v>
      </c>
      <c r="AO6" s="184">
        <f t="shared" si="18"/>
        <v>0</v>
      </c>
    </row>
    <row r="7" spans="1:41" ht="18.75" x14ac:dyDescent="0.3">
      <c r="A7" s="153"/>
      <c r="B7" s="68" t="str">
        <f>IFERROR(VLOOKUP(G7,'Paleta-Sequencia'!A:C,3,0),"-")</f>
        <v>-</v>
      </c>
      <c r="D7" s="124">
        <v>1965338</v>
      </c>
      <c r="E7" s="125" t="s">
        <v>4633</v>
      </c>
      <c r="F7" s="125">
        <v>100</v>
      </c>
      <c r="G7" s="126">
        <v>470866</v>
      </c>
      <c r="H7" s="127" t="s">
        <v>4626</v>
      </c>
      <c r="I7" s="127" t="s">
        <v>101</v>
      </c>
      <c r="J7" s="128">
        <v>46175</v>
      </c>
      <c r="K7" s="129">
        <v>46188</v>
      </c>
      <c r="L7" s="210">
        <f t="shared" si="0"/>
        <v>46188</v>
      </c>
      <c r="M7" s="210" t="str">
        <f>IFERROR(VLOOKUP(E7,Envase!F:L,7,0),"-")</f>
        <v>-</v>
      </c>
      <c r="N7" s="112">
        <f t="shared" si="1"/>
        <v>1</v>
      </c>
      <c r="O7" s="195"/>
      <c r="P7" s="350" t="s">
        <v>4636</v>
      </c>
      <c r="Q7" s="160">
        <f>SUMIF('MB51'!$H:$H,$E7,'MB51'!$D:$D)</f>
        <v>0</v>
      </c>
      <c r="R7" s="160">
        <f t="shared" ca="1" si="2"/>
        <v>16</v>
      </c>
      <c r="S7" s="71" t="s">
        <v>101</v>
      </c>
      <c r="T7" s="65"/>
      <c r="U7" s="72">
        <f t="shared" si="11"/>
        <v>0</v>
      </c>
      <c r="V7" s="72">
        <f t="shared" si="12"/>
        <v>0</v>
      </c>
      <c r="W7" s="72">
        <f t="shared" si="13"/>
        <v>100</v>
      </c>
      <c r="X7" s="73" t="b">
        <f t="shared" si="14"/>
        <v>1</v>
      </c>
      <c r="Y7" s="74" t="str">
        <f>IF(G7="","-",IF(G7="Código","-",VLOOKUP(G7&amp;S7,'BD1'!F:H,2,0)))</f>
        <v>30087-0</v>
      </c>
      <c r="Z7" s="74" t="str">
        <f>IF(G7="","-",IF(G7="Código","-",VLOOKUP(G7&amp;S7,'BD1'!F:H,3,0)))</f>
        <v>RISQUE DGEL MAG PODER DA ATRACAO 9,5ML</v>
      </c>
      <c r="AA7" s="75">
        <f t="shared" si="15"/>
        <v>0</v>
      </c>
      <c r="AB7" s="75" t="str">
        <f>IF(G7="Código","-",IFERROR(IF(VLOOKUP(E7,Envase!F:G,2,0)&gt;0,"Sim","Não"),"Não"))</f>
        <v>Sim</v>
      </c>
      <c r="AC7" s="76" t="s">
        <v>62</v>
      </c>
      <c r="AD7" s="77">
        <f>IFERROR(IF(D7="","",VLOOKUP(D7,COHVPI!B:J,9,0)),"-")</f>
        <v>46188</v>
      </c>
      <c r="AE7" s="76" t="str">
        <f>IFERROR(LEFT(VLOOKUP(D7,COHVPI!B:R,17,0),3),"-")</f>
        <v>LIB</v>
      </c>
      <c r="AF7" s="139">
        <f t="shared" si="16"/>
        <v>100</v>
      </c>
      <c r="AG7" s="76" t="str">
        <f>IFERROR(IF(D7="","-",IF(VLOOKUP(D7,COHVPI!A:G,7,0)=F7,"OK","DIVER")),"-")</f>
        <v>-</v>
      </c>
      <c r="AH7" s="76" t="str">
        <f>VLOOKUP(Y7,'BD1'!G:M,6,0)</f>
        <v>471080</v>
      </c>
      <c r="AI7" s="76" t="str">
        <f>VLOOKUP(Y7,'BD1'!G:M,7,0)</f>
        <v>RT RISQUE DGEL MAGN PODER DA ATRACAO FT</v>
      </c>
      <c r="AJ7" s="76">
        <f>VLOOKUP(Y7,'BD1'!G:O,8,0)</f>
        <v>471088</v>
      </c>
      <c r="AK7" s="76" t="str">
        <f>VLOOKUP(Y7,'BD1'!G:O,9,0)</f>
        <v>RT RISQUE DGEL MAGN PODER DA ATRACAO VS</v>
      </c>
      <c r="AL7" s="76" t="str">
        <f>VLOOKUP(Y7,'BD1'!G:Q,10,0)</f>
        <v>-</v>
      </c>
      <c r="AM7" s="76" t="str">
        <f>VLOOKUP(Y7,'BD1'!G:Q,11,0)</f>
        <v>-</v>
      </c>
      <c r="AN7" s="184">
        <f t="shared" si="17"/>
        <v>0</v>
      </c>
      <c r="AO7" s="184">
        <f t="shared" si="18"/>
        <v>0</v>
      </c>
    </row>
    <row r="8" spans="1:41" ht="18.75" x14ac:dyDescent="0.3">
      <c r="A8" s="153"/>
      <c r="B8" s="68">
        <f>IFERROR(VLOOKUP(G8,'Paleta-Sequencia'!A:C,3,0),"-")</f>
        <v>8</v>
      </c>
      <c r="D8" s="124">
        <v>1965754</v>
      </c>
      <c r="E8" s="125" t="s">
        <v>10978</v>
      </c>
      <c r="F8" s="125">
        <v>150</v>
      </c>
      <c r="G8" s="126">
        <v>467855</v>
      </c>
      <c r="H8" s="127" t="s">
        <v>1873</v>
      </c>
      <c r="I8" s="127" t="s">
        <v>101</v>
      </c>
      <c r="J8" s="128">
        <v>46182</v>
      </c>
      <c r="K8" s="129">
        <v>46184</v>
      </c>
      <c r="L8" s="210">
        <f t="shared" si="0"/>
        <v>46184</v>
      </c>
      <c r="M8" s="210">
        <f>IFERROR(VLOOKUP(E8,Envase!F:L,7,0),"-")</f>
        <v>46190</v>
      </c>
      <c r="N8" s="130">
        <f t="shared" si="1"/>
        <v>1</v>
      </c>
      <c r="O8" s="195"/>
      <c r="P8" s="350" t="s">
        <v>10977</v>
      </c>
      <c r="Q8" s="160">
        <f>SUMIF('MB51'!$H:$H,$E8,'MB51'!$D:$D)</f>
        <v>0</v>
      </c>
      <c r="R8" s="160">
        <f t="shared" ref="R8:R9" ca="1" si="19">IF(J8="","",_xlfn.DAYS($R$1,$J8))</f>
        <v>9</v>
      </c>
      <c r="S8" s="71" t="s">
        <v>101</v>
      </c>
      <c r="T8" s="65"/>
      <c r="U8" s="72">
        <f t="shared" si="11"/>
        <v>0</v>
      </c>
      <c r="V8" s="72">
        <f t="shared" si="12"/>
        <v>0</v>
      </c>
      <c r="W8" s="72">
        <f t="shared" si="13"/>
        <v>150</v>
      </c>
      <c r="X8" s="73" t="b">
        <f t="shared" si="14"/>
        <v>1</v>
      </c>
      <c r="Y8" s="74" t="str">
        <f>IF(G8="","-",IF(G8="Código","-",VLOOKUP(G8&amp;S8,'BD1'!F:H,2,0)))</f>
        <v>24612-0</v>
      </c>
      <c r="Z8" s="74" t="str">
        <f>IF(G8="","-",IF(G8="Código","-",VLOOKUP(G8&amp;S8,'BD1'!F:H,3,0)))</f>
        <v>RISQUE ESM DGEL CREM NOZ MOSCAD CL 9,5ML</v>
      </c>
      <c r="AA8" s="75">
        <f t="shared" si="15"/>
        <v>0</v>
      </c>
      <c r="AB8" s="75" t="str">
        <f>IF(G8="Código","-",IFERROR(IF(VLOOKUP(E8,Envase!F:G,2,0)&gt;0,"Sim","Não"),"Não"))</f>
        <v>Sim</v>
      </c>
      <c r="AC8" s="76" t="s">
        <v>62</v>
      </c>
      <c r="AD8" s="77">
        <f>IFERROR(IF(D8="","",VLOOKUP(D8,COHVPI!B:J,9,0)),"-")</f>
        <v>46182</v>
      </c>
      <c r="AE8" s="76" t="str">
        <f>IFERROR(LEFT(VLOOKUP(D8,COHVPI!B:R,17,0),3),"-")</f>
        <v>LIB</v>
      </c>
      <c r="AF8" s="139">
        <f t="shared" si="16"/>
        <v>150</v>
      </c>
      <c r="AG8" s="76" t="str">
        <f>IFERROR(IF(D8="","-",IF(VLOOKUP(D8,COHVPI!A:G,7,0)=F8,"OK","DIVER")),"-")</f>
        <v>-</v>
      </c>
      <c r="AH8" s="76" t="str">
        <f>VLOOKUP(Y8,'BD1'!G:M,6,0)</f>
        <v>459651</v>
      </c>
      <c r="AI8" s="76" t="str">
        <f>VLOOKUP(Y8,'BD1'!G:M,7,0)</f>
        <v>ROT RISQ DGEL CREM NOZ MOSC 9.5ML FT</v>
      </c>
      <c r="AJ8" s="76" t="str">
        <f>VLOOKUP(Y8,'BD1'!G:O,8,0)</f>
        <v>459652</v>
      </c>
      <c r="AK8" s="76" t="str">
        <f>VLOOKUP(Y8,'BD1'!G:O,9,0)</f>
        <v>ROT RISQ DGEL CREM NOZ MOSC 9.5ML VS</v>
      </c>
      <c r="AL8" s="76" t="str">
        <f>VLOOKUP(Y8,'BD1'!G:Q,10,0)</f>
        <v>-</v>
      </c>
      <c r="AM8" s="76" t="str">
        <f>VLOOKUP(Y8,'BD1'!G:Q,11,0)</f>
        <v>-</v>
      </c>
      <c r="AN8" s="184">
        <f t="shared" si="17"/>
        <v>0</v>
      </c>
      <c r="AO8" s="184">
        <f t="shared" si="18"/>
        <v>0</v>
      </c>
    </row>
    <row r="9" spans="1:41" ht="18.75" x14ac:dyDescent="0.3">
      <c r="A9" s="153"/>
      <c r="B9" s="68">
        <f>IFERROR(VLOOKUP(G9,'Paleta-Sequencia'!A:C,3,0),"-")</f>
        <v>8</v>
      </c>
      <c r="D9" s="124">
        <v>1965755</v>
      </c>
      <c r="E9" s="125" t="s">
        <v>10979</v>
      </c>
      <c r="F9" s="125">
        <v>150</v>
      </c>
      <c r="G9" s="126">
        <v>467855</v>
      </c>
      <c r="H9" s="127" t="s">
        <v>1873</v>
      </c>
      <c r="I9" s="127" t="s">
        <v>101</v>
      </c>
      <c r="J9" s="128">
        <v>46182</v>
      </c>
      <c r="K9" s="129">
        <v>46184</v>
      </c>
      <c r="L9" s="210">
        <f t="shared" ref="L9" si="20">K9</f>
        <v>46184</v>
      </c>
      <c r="M9" s="210">
        <f>IFERROR(VLOOKUP(E9,Envase!F:L,7,0),"-")</f>
        <v>46191</v>
      </c>
      <c r="N9" s="130">
        <f t="shared" ref="N9" si="21">IF(D9&gt;0,1,0)</f>
        <v>1</v>
      </c>
      <c r="O9" s="195"/>
      <c r="P9" s="350" t="s">
        <v>10977</v>
      </c>
      <c r="Q9" s="160">
        <f>SUMIF('MB51'!$H:$H,$E9,'MB51'!$D:$D)</f>
        <v>0</v>
      </c>
      <c r="R9" s="160">
        <f t="shared" ca="1" si="19"/>
        <v>9</v>
      </c>
      <c r="S9" s="71" t="s">
        <v>101</v>
      </c>
      <c r="T9" s="65"/>
      <c r="U9" s="72">
        <f t="shared" si="11"/>
        <v>0</v>
      </c>
      <c r="V9" s="72">
        <f t="shared" si="12"/>
        <v>0</v>
      </c>
      <c r="W9" s="72">
        <f t="shared" si="13"/>
        <v>150</v>
      </c>
      <c r="X9" s="73" t="b">
        <f t="shared" si="14"/>
        <v>1</v>
      </c>
      <c r="Y9" s="74" t="str">
        <f>IF(G9="","-",IF(G9="Código","-",VLOOKUP(G9&amp;S9,'BD1'!F:H,2,0)))</f>
        <v>24612-0</v>
      </c>
      <c r="Z9" s="74" t="str">
        <f>IF(G9="","-",IF(G9="Código","-",VLOOKUP(G9&amp;S9,'BD1'!F:H,3,0)))</f>
        <v>RISQUE ESM DGEL CREM NOZ MOSCAD CL 9,5ML</v>
      </c>
      <c r="AA9" s="75">
        <f t="shared" si="15"/>
        <v>0</v>
      </c>
      <c r="AB9" s="75" t="str">
        <f>IF(G9="Código","-",IFERROR(IF(VLOOKUP(E9,Envase!F:G,2,0)&gt;0,"Sim","Não"),"Não"))</f>
        <v>Sim</v>
      </c>
      <c r="AC9" s="76" t="s">
        <v>62</v>
      </c>
      <c r="AD9" s="77">
        <f>IFERROR(IF(D9="","",VLOOKUP(D9,COHVPI!B:J,9,0)),"-")</f>
        <v>46184</v>
      </c>
      <c r="AE9" s="76" t="str">
        <f>IFERROR(LEFT(VLOOKUP(D9,COHVPI!B:R,17,0),3),"-")</f>
        <v>LIB</v>
      </c>
      <c r="AF9" s="139">
        <f t="shared" si="16"/>
        <v>150</v>
      </c>
      <c r="AG9" s="76" t="str">
        <f>IFERROR(IF(D9="","-",IF(VLOOKUP(D9,COHVPI!A:G,7,0)=F9,"OK","DIVER")),"-")</f>
        <v>-</v>
      </c>
      <c r="AH9" s="76" t="str">
        <f>VLOOKUP(Y9,'BD1'!G:M,6,0)</f>
        <v>459651</v>
      </c>
      <c r="AI9" s="76" t="str">
        <f>VLOOKUP(Y9,'BD1'!G:M,7,0)</f>
        <v>ROT RISQ DGEL CREM NOZ MOSC 9.5ML FT</v>
      </c>
      <c r="AJ9" s="76" t="str">
        <f>VLOOKUP(Y9,'BD1'!G:O,8,0)</f>
        <v>459652</v>
      </c>
      <c r="AK9" s="76" t="str">
        <f>VLOOKUP(Y9,'BD1'!G:O,9,0)</f>
        <v>ROT RISQ DGEL CREM NOZ MOSC 9.5ML VS</v>
      </c>
      <c r="AL9" s="76" t="str">
        <f>VLOOKUP(Y9,'BD1'!G:Q,10,0)</f>
        <v>-</v>
      </c>
      <c r="AM9" s="76" t="str">
        <f>VLOOKUP(Y9,'BD1'!G:Q,11,0)</f>
        <v>-</v>
      </c>
      <c r="AN9" s="184">
        <f t="shared" si="17"/>
        <v>0</v>
      </c>
      <c r="AO9" s="184">
        <f t="shared" si="18"/>
        <v>0</v>
      </c>
    </row>
    <row r="10" spans="1:41" ht="19.5" thickBot="1" x14ac:dyDescent="0.35">
      <c r="A10" s="153"/>
      <c r="B10" s="68" t="str">
        <f>IFERROR(VLOOKUP(G10,'Paleta-Sequencia'!A:C,3,0),"-")</f>
        <v>-</v>
      </c>
      <c r="D10" s="120"/>
      <c r="E10" s="121"/>
      <c r="F10" s="121"/>
      <c r="G10" s="114"/>
      <c r="H10" s="116"/>
      <c r="I10" s="116"/>
      <c r="J10" s="122"/>
      <c r="K10" s="123"/>
      <c r="L10" s="213"/>
      <c r="M10" s="213"/>
      <c r="N10" s="118">
        <f>IF(D10&gt;0,1,0)</f>
        <v>0</v>
      </c>
      <c r="O10" s="106"/>
      <c r="P10" s="207"/>
      <c r="Q10" s="160"/>
      <c r="R10" s="160"/>
      <c r="S10" s="71"/>
      <c r="T10" s="65"/>
      <c r="U10" s="72">
        <f t="shared" si="11"/>
        <v>0</v>
      </c>
      <c r="V10" s="72">
        <f t="shared" si="12"/>
        <v>0</v>
      </c>
      <c r="W10" s="72">
        <f t="shared" si="13"/>
        <v>0</v>
      </c>
      <c r="X10" s="73" t="b">
        <f t="shared" si="14"/>
        <v>1</v>
      </c>
      <c r="Y10" s="74" t="str">
        <f>IF(G10="","-",IF(G10="Código","-",VLOOKUP(G10&amp;S10,'BD1'!F:H,2,0)))</f>
        <v>-</v>
      </c>
      <c r="Z10" s="74" t="str">
        <f>IF(G10="","-",IF(G10="Código","-",VLOOKUP(G10&amp;S10,'BD1'!F:H,3,0)))</f>
        <v>-</v>
      </c>
      <c r="AA10" s="75">
        <f t="shared" si="15"/>
        <v>0</v>
      </c>
      <c r="AB10" s="75" t="str">
        <f>IF(G10="Código","-",IFERROR(IF(VLOOKUP(E10,Envase!F:G,2,0)&gt;0,"Sim","Não"),"Não"))</f>
        <v>Não</v>
      </c>
      <c r="AC10" s="76" t="s">
        <v>62</v>
      </c>
      <c r="AD10" s="77" t="str">
        <f>IFERROR(IF(D10="","",VLOOKUP(D10,COHVPI!B:J,9,0)),"-")</f>
        <v/>
      </c>
      <c r="AE10" s="76" t="str">
        <f>IFERROR(LEFT(VLOOKUP(D10,COHVPI!B:R,17,0),3),"-")</f>
        <v>-</v>
      </c>
      <c r="AF10" s="139">
        <f t="shared" si="16"/>
        <v>0</v>
      </c>
      <c r="AG10" s="76" t="str">
        <f>IFERROR(IF(D10="","-",IF(VLOOKUP(D10,COHVPI!A:G,7,0)=F10,"OK","DIVER")),"-")</f>
        <v>-</v>
      </c>
      <c r="AH10" s="76" t="str">
        <f>VLOOKUP(Y10,'BD1'!G:M,6,0)</f>
        <v>-</v>
      </c>
      <c r="AI10" s="76" t="str">
        <f>VLOOKUP(Y10,'BD1'!G:M,7,0)</f>
        <v>-</v>
      </c>
      <c r="AJ10" s="76" t="str">
        <f>VLOOKUP(Y10,'BD1'!G:O,8,0)</f>
        <v>-</v>
      </c>
      <c r="AK10" s="76" t="str">
        <f>VLOOKUP(Y10,'BD1'!G:O,9,0)</f>
        <v>-</v>
      </c>
      <c r="AL10" s="76" t="str">
        <f>VLOOKUP(Y10,'BD1'!G:Q,10,0)</f>
        <v>-</v>
      </c>
      <c r="AM10" s="76" t="str">
        <f>VLOOKUP(Y10,'BD1'!G:Q,11,0)</f>
        <v>-</v>
      </c>
      <c r="AN10" s="184">
        <f t="shared" si="17"/>
        <v>0</v>
      </c>
      <c r="AO10" s="184">
        <f t="shared" si="18"/>
        <v>0</v>
      </c>
    </row>
    <row r="11" spans="1:41" ht="19.5" thickBot="1" x14ac:dyDescent="0.35">
      <c r="A11" s="153"/>
      <c r="B11" s="68" t="str">
        <f>IFERROR(VLOOKUP(G11,'Paleta-Sequencia'!A:C,3,0),"-")</f>
        <v>-</v>
      </c>
      <c r="D11" s="361"/>
      <c r="E11" s="362"/>
      <c r="F11" s="362"/>
      <c r="G11" s="78"/>
      <c r="H11" s="81"/>
      <c r="I11" s="363"/>
      <c r="J11" s="364"/>
      <c r="K11" s="364"/>
      <c r="L11" s="365"/>
      <c r="M11" s="365"/>
      <c r="N11" s="366"/>
      <c r="O11" s="367"/>
      <c r="P11" s="368"/>
      <c r="Q11" s="160"/>
      <c r="R11" s="160"/>
      <c r="S11" s="71"/>
      <c r="T11" s="65"/>
      <c r="U11" s="72">
        <f t="shared" si="11"/>
        <v>0</v>
      </c>
      <c r="V11" s="72">
        <f t="shared" si="12"/>
        <v>0</v>
      </c>
      <c r="W11" s="72">
        <f t="shared" si="13"/>
        <v>0</v>
      </c>
      <c r="X11" s="73" t="b">
        <f t="shared" si="14"/>
        <v>1</v>
      </c>
      <c r="Y11" s="74" t="str">
        <f>IF(G11="","-",IF(G11="Código","-",VLOOKUP(G11&amp;S11,'BD1'!F:H,2,0)))</f>
        <v>-</v>
      </c>
      <c r="Z11" s="74" t="str">
        <f>IF(G11="","-",IF(G11="Código","-",VLOOKUP(G11&amp;S11,'BD1'!F:H,3,0)))</f>
        <v>-</v>
      </c>
      <c r="AA11" s="75">
        <f t="shared" si="15"/>
        <v>0</v>
      </c>
      <c r="AB11" s="75" t="str">
        <f>IF(G11="Código","-",IFERROR(IF(VLOOKUP(E11,Envase!F:G,2,0)&gt;0,"Sim","Não"),"Não"))</f>
        <v>Não</v>
      </c>
      <c r="AC11" s="76" t="s">
        <v>62</v>
      </c>
      <c r="AD11" s="77" t="str">
        <f>IFERROR(IF(D11="","",VLOOKUP(D11,COHVPI!B:J,9,0)),"-")</f>
        <v/>
      </c>
      <c r="AE11" s="76" t="str">
        <f>IFERROR(LEFT(VLOOKUP(D11,COHVPI!B:R,17,0),3),"-")</f>
        <v>-</v>
      </c>
      <c r="AF11" s="139">
        <f t="shared" si="16"/>
        <v>0</v>
      </c>
      <c r="AG11" s="76" t="str">
        <f>IFERROR(IF(D11="","-",IF(VLOOKUP(D11,COHVPI!A:G,7,0)=F11,"OK","DIVER")),"-")</f>
        <v>-</v>
      </c>
      <c r="AH11" s="76" t="str">
        <f>VLOOKUP(Y11,'BD1'!G:M,6,0)</f>
        <v>-</v>
      </c>
      <c r="AI11" s="76" t="str">
        <f>VLOOKUP(Y11,'BD1'!G:M,7,0)</f>
        <v>-</v>
      </c>
      <c r="AJ11" s="76" t="str">
        <f>VLOOKUP(Y11,'BD1'!G:O,8,0)</f>
        <v>-</v>
      </c>
      <c r="AK11" s="76" t="str">
        <f>VLOOKUP(Y11,'BD1'!G:O,9,0)</f>
        <v>-</v>
      </c>
      <c r="AL11" s="76" t="str">
        <f>VLOOKUP(Y11,'BD1'!G:Q,10,0)</f>
        <v>-</v>
      </c>
      <c r="AM11" s="76" t="str">
        <f>VLOOKUP(Y11,'BD1'!G:Q,11,0)</f>
        <v>-</v>
      </c>
      <c r="AN11" s="184">
        <f t="shared" si="17"/>
        <v>0</v>
      </c>
      <c r="AO11" s="184">
        <f t="shared" si="18"/>
        <v>0</v>
      </c>
    </row>
    <row r="12" spans="1:41" ht="19.5" thickBot="1" x14ac:dyDescent="0.35">
      <c r="A12" s="153"/>
      <c r="B12" s="68" t="str">
        <f>IFERROR(VLOOKUP(G12,'Paleta-Sequencia'!A:C,3,0),"-")</f>
        <v>-</v>
      </c>
      <c r="D12" s="146" t="s">
        <v>3713</v>
      </c>
      <c r="E12" s="147"/>
      <c r="F12" s="147"/>
      <c r="G12" s="147"/>
      <c r="H12" s="147"/>
      <c r="I12" s="147"/>
      <c r="J12" s="147"/>
      <c r="K12" s="147"/>
      <c r="L12" s="208"/>
      <c r="M12" s="236"/>
      <c r="N12" s="147"/>
      <c r="O12" s="147"/>
      <c r="P12" s="148"/>
      <c r="Q12" s="81"/>
      <c r="R12" s="78"/>
      <c r="T12" s="65"/>
      <c r="U12" s="72">
        <f t="shared" si="11"/>
        <v>0</v>
      </c>
      <c r="V12" s="72">
        <f t="shared" si="12"/>
        <v>0</v>
      </c>
      <c r="W12" s="72">
        <f t="shared" si="13"/>
        <v>0</v>
      </c>
      <c r="X12" s="73" t="b">
        <f t="shared" si="14"/>
        <v>1</v>
      </c>
      <c r="Y12" s="74" t="str">
        <f>IF(G12="","-",IF(G12="Código","-",VLOOKUP(G12&amp;S12,'BD1'!F:H,2,0)))</f>
        <v>-</v>
      </c>
      <c r="Z12" s="74" t="str">
        <f>IF(G12="","-",IF(G12="Código","-",VLOOKUP(G12&amp;S12,'BD1'!F:H,3,0)))</f>
        <v>-</v>
      </c>
      <c r="AA12" s="75">
        <f t="shared" si="15"/>
        <v>0</v>
      </c>
      <c r="AB12" s="75" t="str">
        <f>IF(G12="Código","-",IFERROR(IF(VLOOKUP(E12,Envase!F:G,2,0)&gt;0,"Sim","Não"),"Não"))</f>
        <v>Não</v>
      </c>
      <c r="AC12" s="76" t="s">
        <v>62</v>
      </c>
      <c r="AD12" s="77" t="str">
        <f>IFERROR(IF(D12="","",VLOOKUP(D12,COHVPI!B:J,9,0)),"-")</f>
        <v>-</v>
      </c>
      <c r="AE12" s="76" t="str">
        <f>IFERROR(LEFT(VLOOKUP(D12,COHVPI!B:R,17,0),3),"-")</f>
        <v>-</v>
      </c>
      <c r="AF12" s="139">
        <f t="shared" si="16"/>
        <v>0</v>
      </c>
      <c r="AG12" s="76" t="str">
        <f>IFERROR(IF(D12="","-",IF(VLOOKUP(D12,COHVPI!A:G,7,0)=F12,"OK","DIVER")),"-")</f>
        <v>-</v>
      </c>
      <c r="AH12" s="76" t="str">
        <f>VLOOKUP(Y12,'BD1'!G:M,6,0)</f>
        <v>-</v>
      </c>
      <c r="AI12" s="76" t="str">
        <f>VLOOKUP(Y12,'BD1'!G:M,7,0)</f>
        <v>-</v>
      </c>
      <c r="AJ12" s="76" t="str">
        <f>VLOOKUP(Y12,'BD1'!G:O,8,0)</f>
        <v>-</v>
      </c>
      <c r="AK12" s="76" t="str">
        <f>VLOOKUP(Y12,'BD1'!G:O,9,0)</f>
        <v>-</v>
      </c>
      <c r="AL12" s="76" t="str">
        <f>VLOOKUP(Y12,'BD1'!G:Q,10,0)</f>
        <v>-</v>
      </c>
      <c r="AM12" s="76" t="str">
        <f>VLOOKUP(Y12,'BD1'!G:Q,11,0)</f>
        <v>-</v>
      </c>
      <c r="AN12" s="184">
        <f t="shared" si="17"/>
        <v>0</v>
      </c>
      <c r="AO12" s="184">
        <f t="shared" si="18"/>
        <v>0</v>
      </c>
    </row>
    <row r="13" spans="1:41" ht="19.5" thickBot="1" x14ac:dyDescent="0.35">
      <c r="A13" s="153"/>
      <c r="B13" s="68" t="str">
        <f>IFERROR(VLOOKUP(G13,'Paleta-Sequencia'!A:C,3,0),"-")</f>
        <v>Sequência</v>
      </c>
      <c r="D13" s="205" t="s">
        <v>327</v>
      </c>
      <c r="E13" s="84" t="s">
        <v>1287</v>
      </c>
      <c r="F13" s="84" t="s">
        <v>2</v>
      </c>
      <c r="G13" s="85" t="s">
        <v>45</v>
      </c>
      <c r="H13" s="86" t="s">
        <v>4</v>
      </c>
      <c r="I13" s="87" t="s">
        <v>69</v>
      </c>
      <c r="J13" s="94" t="s">
        <v>904</v>
      </c>
      <c r="K13" s="89" t="s">
        <v>363</v>
      </c>
      <c r="L13" s="209" t="s">
        <v>1786</v>
      </c>
      <c r="M13" s="237" t="s">
        <v>1894</v>
      </c>
      <c r="N13" s="258">
        <f>SUM(N14:N14)</f>
        <v>0</v>
      </c>
      <c r="O13" s="105"/>
      <c r="P13" s="90" t="s">
        <v>62</v>
      </c>
      <c r="Q13" s="69" t="s">
        <v>16</v>
      </c>
      <c r="R13" s="70" t="s">
        <v>17</v>
      </c>
      <c r="S13" s="206"/>
      <c r="T13" s="65"/>
      <c r="U13" s="72">
        <f t="shared" si="11"/>
        <v>0</v>
      </c>
      <c r="V13" s="72">
        <f t="shared" si="12"/>
        <v>0</v>
      </c>
      <c r="W13" s="72">
        <f t="shared" si="13"/>
        <v>0</v>
      </c>
      <c r="X13" s="73" t="b">
        <f t="shared" si="14"/>
        <v>0</v>
      </c>
      <c r="Y13" s="74" t="str">
        <f>IF(G13="","-",IF(G13="Código","-",VLOOKUP(G13&amp;S13,'BD1'!F:H,2,0)))</f>
        <v>-</v>
      </c>
      <c r="Z13" s="74" t="str">
        <f>IF(G13="","-",IF(G13="Código","-",VLOOKUP(G13&amp;S13,'BD1'!F:H,3,0)))</f>
        <v>-</v>
      </c>
      <c r="AA13" s="75">
        <f t="shared" si="15"/>
        <v>0</v>
      </c>
      <c r="AB13" s="75" t="str">
        <f>IF(G13="Código","-",IFERROR(IF(VLOOKUP(E13,Envase!F:G,2,0)&gt;0,"Sim","Não"),"Não"))</f>
        <v>-</v>
      </c>
      <c r="AC13" s="76" t="s">
        <v>62</v>
      </c>
      <c r="AD13" s="77" t="str">
        <f>IFERROR(IF(D13="","",VLOOKUP(D13,COHVPI!B:J,9,0)),"-")</f>
        <v>-</v>
      </c>
      <c r="AE13" s="76" t="str">
        <f>IFERROR(LEFT(VLOOKUP(D13,COHVPI!B:R,17,0),3),"-")</f>
        <v>-</v>
      </c>
      <c r="AF13" s="139" t="str">
        <f t="shared" si="16"/>
        <v>QTD (KG)</v>
      </c>
      <c r="AG13" s="76" t="str">
        <f>IFERROR(IF(D13="","-",IF(VLOOKUP(D13,COHVPI!A:G,7,0)=F13,"OK","DIVER")),"-")</f>
        <v>-</v>
      </c>
      <c r="AH13" s="76" t="str">
        <f>VLOOKUP(Y13,'BD1'!G:M,6,0)</f>
        <v>-</v>
      </c>
      <c r="AI13" s="76" t="str">
        <f>VLOOKUP(Y13,'BD1'!G:M,7,0)</f>
        <v>-</v>
      </c>
      <c r="AJ13" s="76" t="str">
        <f>VLOOKUP(Y13,'BD1'!G:O,8,0)</f>
        <v>-</v>
      </c>
      <c r="AK13" s="76" t="str">
        <f>VLOOKUP(Y13,'BD1'!G:O,9,0)</f>
        <v>-</v>
      </c>
      <c r="AL13" s="76" t="str">
        <f>VLOOKUP(Y13,'BD1'!G:Q,10,0)</f>
        <v>-</v>
      </c>
      <c r="AM13" s="76" t="str">
        <f>VLOOKUP(Y13,'BD1'!G:Q,11,0)</f>
        <v>-</v>
      </c>
      <c r="AN13" s="184">
        <f t="shared" si="17"/>
        <v>0</v>
      </c>
      <c r="AO13" s="184">
        <f t="shared" si="18"/>
        <v>0</v>
      </c>
    </row>
    <row r="14" spans="1:41" ht="19.5" thickBot="1" x14ac:dyDescent="0.35">
      <c r="A14" s="153"/>
      <c r="B14" s="68" t="str">
        <f>IFERROR(VLOOKUP(G14,'Paleta-Sequencia'!A:C,3,0),"-")</f>
        <v>-</v>
      </c>
      <c r="D14" s="120"/>
      <c r="E14" s="121"/>
      <c r="F14" s="121"/>
      <c r="G14" s="114"/>
      <c r="H14" s="116"/>
      <c r="I14" s="116"/>
      <c r="J14" s="122"/>
      <c r="K14" s="123" t="s">
        <v>62</v>
      </c>
      <c r="L14" s="213" t="s">
        <v>62</v>
      </c>
      <c r="M14" s="213" t="str">
        <f>IFERROR(VLOOKUP(E14,Envase!F:L,7,0),"-")</f>
        <v>-</v>
      </c>
      <c r="N14" s="118">
        <f>IF(D14&gt;0,1,0)</f>
        <v>0</v>
      </c>
      <c r="O14" s="106"/>
      <c r="P14" s="207"/>
      <c r="Q14" s="78"/>
      <c r="R14" s="78" t="str">
        <f t="shared" ref="R14" si="22">IF(J14="","",_xlfn.DAYS($R$1,$J14))</f>
        <v/>
      </c>
      <c r="S14" s="71"/>
      <c r="T14" s="65"/>
      <c r="U14" s="72">
        <f t="shared" si="11"/>
        <v>0</v>
      </c>
      <c r="V14" s="72">
        <f t="shared" si="12"/>
        <v>0</v>
      </c>
      <c r="W14" s="72">
        <f t="shared" si="13"/>
        <v>0</v>
      </c>
      <c r="X14" s="73" t="b">
        <f t="shared" si="14"/>
        <v>1</v>
      </c>
      <c r="Y14" s="74" t="str">
        <f>IF(G14="","-",IF(G14="Código","-",VLOOKUP(G14&amp;S14,'BD1'!F:H,2,0)))</f>
        <v>-</v>
      </c>
      <c r="Z14" s="74" t="str">
        <f>IF(G14="","-",IF(G14="Código","-",VLOOKUP(G14&amp;S14,'BD1'!F:H,3,0)))</f>
        <v>-</v>
      </c>
      <c r="AA14" s="75">
        <f t="shared" si="15"/>
        <v>0</v>
      </c>
      <c r="AB14" s="75" t="str">
        <f>IF(G14="Código","-",IFERROR(IF(VLOOKUP(E14,Envase!F:G,2,0)&gt;0,"Sim","Não"),"Não"))</f>
        <v>Não</v>
      </c>
      <c r="AC14" s="76" t="s">
        <v>62</v>
      </c>
      <c r="AD14" s="77" t="str">
        <f>IFERROR(IF(D14="","",VLOOKUP(D14,COHVPI!B:J,9,0)),"-")</f>
        <v/>
      </c>
      <c r="AE14" s="76" t="str">
        <f>IFERROR(LEFT(VLOOKUP(D14,COHVPI!B:R,17,0),3),"-")</f>
        <v>-</v>
      </c>
      <c r="AF14" s="139">
        <f t="shared" si="16"/>
        <v>0</v>
      </c>
      <c r="AG14" s="76" t="str">
        <f>IFERROR(IF(D14="","-",IF(VLOOKUP(D14,COHVPI!A:G,7,0)=F14,"OK","DIVER")),"-")</f>
        <v>-</v>
      </c>
      <c r="AH14" s="76" t="str">
        <f>VLOOKUP(Y14,'BD1'!G:M,6,0)</f>
        <v>-</v>
      </c>
      <c r="AI14" s="76" t="str">
        <f>VLOOKUP(Y14,'BD1'!G:M,7,0)</f>
        <v>-</v>
      </c>
      <c r="AJ14" s="76" t="str">
        <f>VLOOKUP(Y14,'BD1'!G:O,8,0)</f>
        <v>-</v>
      </c>
      <c r="AK14" s="76" t="str">
        <f>VLOOKUP(Y14,'BD1'!G:O,9,0)</f>
        <v>-</v>
      </c>
      <c r="AL14" s="76" t="str">
        <f>VLOOKUP(Y14,'BD1'!G:Q,10,0)</f>
        <v>-</v>
      </c>
      <c r="AM14" s="76" t="str">
        <f>VLOOKUP(Y14,'BD1'!G:Q,11,0)</f>
        <v>-</v>
      </c>
      <c r="AN14" s="184">
        <f t="shared" si="17"/>
        <v>0</v>
      </c>
      <c r="AO14" s="184">
        <f t="shared" si="18"/>
        <v>0</v>
      </c>
    </row>
    <row r="15" spans="1:41" ht="19.5" thickBot="1" x14ac:dyDescent="0.35">
      <c r="A15" s="153"/>
      <c r="B15" s="68" t="str">
        <f>IFERROR(VLOOKUP(G15,'Paleta-Sequencia'!A:C,3,0),"-")</f>
        <v>-</v>
      </c>
      <c r="D15" s="165"/>
      <c r="E15" s="165"/>
      <c r="F15" s="165"/>
      <c r="G15" s="165"/>
      <c r="H15" s="37"/>
      <c r="I15" s="37"/>
      <c r="J15" s="37"/>
      <c r="K15" s="37"/>
      <c r="L15" s="37"/>
      <c r="M15" s="37"/>
      <c r="N15" s="37"/>
      <c r="O15" s="37"/>
      <c r="P15" s="37" t="s">
        <v>62</v>
      </c>
      <c r="Q15" s="37"/>
      <c r="R15" s="37"/>
      <c r="T15" s="65"/>
      <c r="U15" s="72">
        <f t="shared" si="11"/>
        <v>0</v>
      </c>
      <c r="V15" s="72">
        <f t="shared" si="12"/>
        <v>0</v>
      </c>
      <c r="W15" s="72">
        <f t="shared" si="13"/>
        <v>0</v>
      </c>
      <c r="X15" s="73" t="b">
        <f t="shared" si="14"/>
        <v>1</v>
      </c>
      <c r="Y15" s="74" t="str">
        <f>IF(G15="","-",IF(G15="Código","-",VLOOKUP(G15&amp;S15,'BD1'!F:H,2,0)))</f>
        <v>-</v>
      </c>
      <c r="Z15" s="74" t="str">
        <f>IF(G15="","-",IF(G15="Código","-",VLOOKUP(G15&amp;S15,'BD1'!F:H,3,0)))</f>
        <v>-</v>
      </c>
      <c r="AA15" s="75">
        <f t="shared" si="15"/>
        <v>0</v>
      </c>
      <c r="AB15" s="75" t="str">
        <f>IF(G15="Código","-",IFERROR(IF(VLOOKUP(E15,Envase!F:G,2,0)&gt;0,"Sim","Não"),"Não"))</f>
        <v>Não</v>
      </c>
      <c r="AC15" s="76" t="s">
        <v>62</v>
      </c>
      <c r="AD15" s="77" t="str">
        <f>IFERROR(IF(D15="","",VLOOKUP(D15,COHVPI!B:J,9,0)),"-")</f>
        <v/>
      </c>
      <c r="AE15" s="76" t="str">
        <f>IFERROR(LEFT(VLOOKUP(D15,COHVPI!B:R,17,0),3),"-")</f>
        <v>-</v>
      </c>
      <c r="AF15" s="139">
        <f t="shared" si="16"/>
        <v>0</v>
      </c>
      <c r="AG15" s="76" t="str">
        <f>IFERROR(IF(D15="","-",IF(VLOOKUP(D15,COHVPI!A:G,7,0)=F15,"OK","DIVER")),"-")</f>
        <v>-</v>
      </c>
      <c r="AH15" s="76" t="str">
        <f>VLOOKUP(Y15,'BD1'!G:M,6,0)</f>
        <v>-</v>
      </c>
      <c r="AI15" s="76" t="str">
        <f>VLOOKUP(Y15,'BD1'!G:M,7,0)</f>
        <v>-</v>
      </c>
      <c r="AJ15" s="76" t="str">
        <f>VLOOKUP(Y15,'BD1'!G:O,8,0)</f>
        <v>-</v>
      </c>
      <c r="AK15" s="76" t="str">
        <f>VLOOKUP(Y15,'BD1'!G:O,9,0)</f>
        <v>-</v>
      </c>
      <c r="AL15" s="76" t="str">
        <f>VLOOKUP(Y15,'BD1'!G:Q,10,0)</f>
        <v>-</v>
      </c>
      <c r="AM15" s="76" t="str">
        <f>VLOOKUP(Y15,'BD1'!G:Q,11,0)</f>
        <v>-</v>
      </c>
      <c r="AN15" s="184">
        <f t="shared" si="17"/>
        <v>0</v>
      </c>
      <c r="AO15" s="184">
        <f t="shared" si="18"/>
        <v>0</v>
      </c>
    </row>
    <row r="16" spans="1:41" ht="19.5" thickBot="1" x14ac:dyDescent="0.35">
      <c r="A16" s="153"/>
      <c r="B16" s="68" t="str">
        <f>IFERROR(VLOOKUP(G16,'Paleta-Sequencia'!A:C,3,0),"-")</f>
        <v>-</v>
      </c>
      <c r="D16" s="146" t="s">
        <v>1264</v>
      </c>
      <c r="E16" s="147"/>
      <c r="F16" s="147"/>
      <c r="G16" s="147"/>
      <c r="H16" s="147"/>
      <c r="I16" s="147"/>
      <c r="J16" s="147"/>
      <c r="K16" s="147"/>
      <c r="L16" s="208"/>
      <c r="M16" s="236"/>
      <c r="N16" s="147"/>
      <c r="O16" s="147"/>
      <c r="P16" s="148"/>
      <c r="Q16" s="81"/>
      <c r="R16" s="78"/>
      <c r="T16" s="65"/>
      <c r="U16" s="72">
        <f t="shared" si="11"/>
        <v>0</v>
      </c>
      <c r="V16" s="72">
        <f t="shared" si="12"/>
        <v>0</v>
      </c>
      <c r="W16" s="72">
        <f t="shared" si="13"/>
        <v>0</v>
      </c>
      <c r="X16" s="73" t="b">
        <f t="shared" si="14"/>
        <v>1</v>
      </c>
      <c r="Y16" s="74" t="str">
        <f>IF(G16="","-",IF(G16="Código","-",VLOOKUP(G16&amp;S16,'BD1'!F:H,2,0)))</f>
        <v>-</v>
      </c>
      <c r="Z16" s="74" t="str">
        <f>IF(G16="","-",IF(G16="Código","-",VLOOKUP(G16&amp;S16,'BD1'!F:H,3,0)))</f>
        <v>-</v>
      </c>
      <c r="AA16" s="75">
        <f t="shared" si="15"/>
        <v>0</v>
      </c>
      <c r="AB16" s="75" t="str">
        <f>IF(G16="Código","-",IFERROR(IF(VLOOKUP(E16,Envase!F:G,2,0)&gt;0,"Sim","Não"),"Não"))</f>
        <v>Não</v>
      </c>
      <c r="AC16" s="76" t="s">
        <v>62</v>
      </c>
      <c r="AD16" s="77" t="str">
        <f>IFERROR(IF(D16="","",VLOOKUP(D16,COHVPI!B:J,9,0)),"-")</f>
        <v>-</v>
      </c>
      <c r="AE16" s="76" t="str">
        <f>IFERROR(LEFT(VLOOKUP(D16,COHVPI!B:R,17,0),3),"-")</f>
        <v>-</v>
      </c>
      <c r="AF16" s="139">
        <f t="shared" si="16"/>
        <v>0</v>
      </c>
      <c r="AG16" s="76" t="str">
        <f>IFERROR(IF(D16="","-",IF(VLOOKUP(D16,COHVPI!A:G,7,0)=F16,"OK","DIVER")),"-")</f>
        <v>-</v>
      </c>
      <c r="AH16" s="76" t="str">
        <f>VLOOKUP(Y16,'BD1'!G:M,6,0)</f>
        <v>-</v>
      </c>
      <c r="AI16" s="76" t="str">
        <f>VLOOKUP(Y16,'BD1'!G:M,7,0)</f>
        <v>-</v>
      </c>
      <c r="AJ16" s="76" t="str">
        <f>VLOOKUP(Y16,'BD1'!G:O,8,0)</f>
        <v>-</v>
      </c>
      <c r="AK16" s="76" t="str">
        <f>VLOOKUP(Y16,'BD1'!G:O,9,0)</f>
        <v>-</v>
      </c>
      <c r="AL16" s="76" t="str">
        <f>VLOOKUP(Y16,'BD1'!G:Q,10,0)</f>
        <v>-</v>
      </c>
      <c r="AM16" s="76" t="str">
        <f>VLOOKUP(Y16,'BD1'!G:Q,11,0)</f>
        <v>-</v>
      </c>
      <c r="AN16" s="184">
        <f t="shared" si="17"/>
        <v>0</v>
      </c>
      <c r="AO16" s="184">
        <f t="shared" si="18"/>
        <v>0</v>
      </c>
    </row>
    <row r="17" spans="1:41" ht="19.5" thickBot="1" x14ac:dyDescent="0.35">
      <c r="A17" s="153"/>
      <c r="B17" s="68" t="str">
        <f>IFERROR(VLOOKUP(G17,'Paleta-Sequencia'!A:C,3,0),"-")</f>
        <v>Sequência</v>
      </c>
      <c r="D17" s="205" t="s">
        <v>321</v>
      </c>
      <c r="E17" s="84" t="s">
        <v>322</v>
      </c>
      <c r="F17" s="84" t="s">
        <v>2</v>
      </c>
      <c r="G17" s="85" t="s">
        <v>45</v>
      </c>
      <c r="H17" s="86" t="s">
        <v>4</v>
      </c>
      <c r="I17" s="87" t="s">
        <v>69</v>
      </c>
      <c r="J17" s="94" t="s">
        <v>904</v>
      </c>
      <c r="K17" s="89" t="s">
        <v>363</v>
      </c>
      <c r="L17" s="209" t="s">
        <v>1786</v>
      </c>
      <c r="M17" s="237" t="s">
        <v>1894</v>
      </c>
      <c r="N17" s="258">
        <f>SUM(N18:N20)</f>
        <v>2</v>
      </c>
      <c r="O17" s="105" t="s">
        <v>1169</v>
      </c>
      <c r="P17" s="90" t="s">
        <v>62</v>
      </c>
      <c r="Q17" s="69" t="s">
        <v>16</v>
      </c>
      <c r="R17" s="70" t="s">
        <v>17</v>
      </c>
      <c r="T17" s="65"/>
      <c r="U17" s="72">
        <f t="shared" si="11"/>
        <v>0</v>
      </c>
      <c r="V17" s="72">
        <f t="shared" si="12"/>
        <v>0</v>
      </c>
      <c r="W17" s="72">
        <f t="shared" si="13"/>
        <v>0</v>
      </c>
      <c r="X17" s="73" t="b">
        <f t="shared" si="14"/>
        <v>0</v>
      </c>
      <c r="Y17" s="74" t="str">
        <f>IF(G17="","-",IF(G17="Código","-",VLOOKUP(G17&amp;S17,'BD1'!F:H,2,0)))</f>
        <v>-</v>
      </c>
      <c r="Z17" s="74" t="str">
        <f>IF(G17="","-",IF(G17="Código","-",VLOOKUP(G17&amp;S17,'BD1'!F:H,3,0)))</f>
        <v>-</v>
      </c>
      <c r="AA17" s="75">
        <f t="shared" si="15"/>
        <v>0</v>
      </c>
      <c r="AB17" s="75" t="str">
        <f>IF(G17="Código","-",IFERROR(IF(VLOOKUP(E17,Envase!F:G,2,0)&gt;0,"Sim","Não"),"Não"))</f>
        <v>-</v>
      </c>
      <c r="AC17" s="76" t="s">
        <v>62</v>
      </c>
      <c r="AD17" s="77" t="str">
        <f>IFERROR(IF(D17="","",VLOOKUP(D17,COHVPI!B:J,9,0)),"-")</f>
        <v>-</v>
      </c>
      <c r="AE17" s="76" t="str">
        <f>IFERROR(LEFT(VLOOKUP(D17,COHVPI!B:R,17,0),3),"-")</f>
        <v>-</v>
      </c>
      <c r="AF17" s="139" t="str">
        <f t="shared" si="16"/>
        <v>QTD (KG)</v>
      </c>
      <c r="AG17" s="76" t="str">
        <f>IFERROR(IF(D17="","-",IF(VLOOKUP(D17,COHVPI!A:G,7,0)=F17,"OK","DIVER")),"-")</f>
        <v>-</v>
      </c>
      <c r="AH17" s="76" t="str">
        <f>VLOOKUP(Y17,'BD1'!G:M,6,0)</f>
        <v>-</v>
      </c>
      <c r="AI17" s="76" t="str">
        <f>VLOOKUP(Y17,'BD1'!G:M,7,0)</f>
        <v>-</v>
      </c>
      <c r="AJ17" s="76" t="str">
        <f>VLOOKUP(Y17,'BD1'!G:O,8,0)</f>
        <v>-</v>
      </c>
      <c r="AK17" s="76" t="str">
        <f>VLOOKUP(Y17,'BD1'!G:O,9,0)</f>
        <v>-</v>
      </c>
      <c r="AL17" s="76" t="str">
        <f>VLOOKUP(Y17,'BD1'!G:Q,10,0)</f>
        <v>-</v>
      </c>
      <c r="AM17" s="76" t="str">
        <f>VLOOKUP(Y17,'BD1'!G:Q,11,0)</f>
        <v>-</v>
      </c>
      <c r="AN17" s="184">
        <f t="shared" si="17"/>
        <v>0</v>
      </c>
      <c r="AO17" s="184">
        <f t="shared" si="18"/>
        <v>0</v>
      </c>
    </row>
    <row r="18" spans="1:41" ht="18.75" x14ac:dyDescent="0.3">
      <c r="A18" s="153"/>
      <c r="B18" s="68">
        <f>IFERROR(VLOOKUP(G18,'Paleta-Sequencia'!A:C,3,0),"-")</f>
        <v>18</v>
      </c>
      <c r="D18" s="124">
        <v>1965622</v>
      </c>
      <c r="E18" s="125" t="s">
        <v>9451</v>
      </c>
      <c r="F18" s="125">
        <v>400</v>
      </c>
      <c r="G18" s="126">
        <v>468334</v>
      </c>
      <c r="H18" s="127" t="s">
        <v>1229</v>
      </c>
      <c r="I18" s="127" t="s">
        <v>289</v>
      </c>
      <c r="J18" s="128">
        <v>46181</v>
      </c>
      <c r="K18" s="129">
        <v>46185</v>
      </c>
      <c r="L18" s="210">
        <f t="shared" ref="L18" si="23">K18</f>
        <v>46185</v>
      </c>
      <c r="M18" s="210" t="str">
        <f>IFERROR(VLOOKUP(E18,Envase!F:L,7,0),"-")</f>
        <v>16/06/2026</v>
      </c>
      <c r="N18" s="112">
        <f t="shared" ref="N18" si="24">IF(D18&gt;0,1,0)</f>
        <v>1</v>
      </c>
      <c r="O18" s="195"/>
      <c r="P18" s="350"/>
      <c r="Q18" s="160">
        <f>SUMIF('MB51'!$H:$H,$E18,'MB51'!$D:$D)</f>
        <v>0</v>
      </c>
      <c r="R18" s="160">
        <f t="shared" ref="R18:R19" ca="1" si="25">IF(J18="","",_xlfn.DAYS($R$1,$J18))</f>
        <v>10</v>
      </c>
      <c r="S18" s="71" t="s">
        <v>289</v>
      </c>
      <c r="T18" s="65"/>
      <c r="U18" s="72">
        <f t="shared" si="11"/>
        <v>400</v>
      </c>
      <c r="V18" s="72">
        <f t="shared" si="12"/>
        <v>0</v>
      </c>
      <c r="W18" s="72">
        <f t="shared" si="13"/>
        <v>0</v>
      </c>
      <c r="X18" s="73" t="b">
        <f t="shared" si="14"/>
        <v>1</v>
      </c>
      <c r="Y18" s="74" t="str">
        <f>IF(G18="","-",IF(G18="Código","-",VLOOKUP(G18&amp;S18,'BD1'!F:H,2,0)))</f>
        <v>8872-4</v>
      </c>
      <c r="Z18" s="74" t="str">
        <f>IF(G18="","-",IF(G18="Código","-",VLOOKUP(G18&amp;S18,'BD1'!F:H,3,0)))</f>
        <v>RISQUE ESM CR ASTRAL BL 8ML BI</v>
      </c>
      <c r="AA18" s="75">
        <f t="shared" si="15"/>
        <v>0</v>
      </c>
      <c r="AB18" s="75" t="str">
        <f>IF(G18="Código","-",IFERROR(IF(VLOOKUP(E18,Envase!F:G,2,0)&gt;0,"Sim","Não"),"Não"))</f>
        <v>Sim</v>
      </c>
      <c r="AC18" s="76" t="s">
        <v>62</v>
      </c>
      <c r="AD18" s="77">
        <f>IFERROR(IF(D18="","",VLOOKUP(D18,COHVPI!B:J,9,0)),"-")</f>
        <v>46185</v>
      </c>
      <c r="AE18" s="76" t="str">
        <f>IFERROR(LEFT(VLOOKUP(D18,COHVPI!B:R,17,0),3),"-")</f>
        <v>LIB</v>
      </c>
      <c r="AF18" s="139">
        <f t="shared" si="16"/>
        <v>400</v>
      </c>
      <c r="AG18" s="76" t="str">
        <f>IFERROR(IF(D18="","-",IF(VLOOKUP(D18,COHVPI!A:G,7,0)=F18,"OK","DIVER")),"-")</f>
        <v>-</v>
      </c>
      <c r="AH18" s="76" t="str">
        <f>VLOOKUP(Y18,'BD1'!G:M,6,0)</f>
        <v>466310</v>
      </c>
      <c r="AI18" s="76" t="str">
        <f>VLOOKUP(Y18,'BD1'!G:M,7,0)</f>
        <v>RT RISQUE ESM ASTRAL 8ML BCP</v>
      </c>
      <c r="AJ18" s="76" t="str">
        <f>VLOOKUP(Y18,'BD1'!G:O,8,0)</f>
        <v>-</v>
      </c>
      <c r="AK18" s="76" t="str">
        <f>VLOOKUP(Y18,'BD1'!G:O,9,0)</f>
        <v>-</v>
      </c>
      <c r="AL18" s="76" t="str">
        <f>VLOOKUP(Y18,'BD1'!G:Q,10,0)</f>
        <v>459595</v>
      </c>
      <c r="AM18" s="76" t="str">
        <f>VLOOKUP(Y18,'BD1'!G:Q,11,0)</f>
        <v>ESTR RISQUE ESM ROSAS CORE BI</v>
      </c>
      <c r="AN18" s="184">
        <f t="shared" si="17"/>
        <v>0</v>
      </c>
      <c r="AO18" s="184">
        <f t="shared" si="18"/>
        <v>0</v>
      </c>
    </row>
    <row r="19" spans="1:41" ht="18.75" x14ac:dyDescent="0.3">
      <c r="A19" s="153"/>
      <c r="B19" s="68">
        <f>IFERROR(VLOOKUP(G19,'Paleta-Sequencia'!A:C,3,0),"-")</f>
        <v>46</v>
      </c>
      <c r="D19" s="124">
        <v>1965706</v>
      </c>
      <c r="E19" s="125" t="s">
        <v>10547</v>
      </c>
      <c r="F19" s="125">
        <v>400</v>
      </c>
      <c r="G19" s="126">
        <v>467922</v>
      </c>
      <c r="H19" s="127" t="s">
        <v>517</v>
      </c>
      <c r="I19" s="127" t="s">
        <v>304</v>
      </c>
      <c r="J19" s="128">
        <v>46182</v>
      </c>
      <c r="K19" s="129">
        <v>46186</v>
      </c>
      <c r="L19" s="210">
        <f t="shared" ref="L19" si="26">K19</f>
        <v>46186</v>
      </c>
      <c r="M19" s="210" t="str">
        <f>IFERROR(VLOOKUP(E19,Envase!F:L,7,0),"-")</f>
        <v>19/06/2026</v>
      </c>
      <c r="N19" s="112">
        <f t="shared" ref="N19" si="27">IF(D19&gt;0,1,0)</f>
        <v>1</v>
      </c>
      <c r="O19" s="195"/>
      <c r="P19" s="350"/>
      <c r="Q19" s="160">
        <f>SUMIF('MB51'!$H:$H,$E19,'MB51'!$D:$D)</f>
        <v>0</v>
      </c>
      <c r="R19" s="160">
        <f t="shared" ca="1" si="25"/>
        <v>9</v>
      </c>
      <c r="S19" s="71" t="s">
        <v>304</v>
      </c>
      <c r="T19" s="65"/>
      <c r="U19" s="72">
        <f t="shared" si="11"/>
        <v>0</v>
      </c>
      <c r="V19" s="72">
        <f t="shared" si="12"/>
        <v>400</v>
      </c>
      <c r="W19" s="72">
        <f t="shared" si="13"/>
        <v>0</v>
      </c>
      <c r="X19" s="73" t="b">
        <f t="shared" si="14"/>
        <v>1</v>
      </c>
      <c r="Y19" s="74" t="str">
        <f>IF(G19="","-",IF(G19="Código","-",VLOOKUP(G19&amp;S19,'BD1'!F:H,2,0)))</f>
        <v>28939-0</v>
      </c>
      <c r="Z19" s="74" t="str">
        <f>IF(G19="","-",IF(G19="Código","-",VLOOKUP(G19&amp;S19,'BD1'!F:H,3,0)))</f>
        <v>RISQUE ESM CREM CHOCOLIGHT 8ML CL</v>
      </c>
      <c r="AA19" s="75">
        <f t="shared" si="15"/>
        <v>0</v>
      </c>
      <c r="AB19" s="75" t="str">
        <f>IF(G19="Código","-",IFERROR(IF(VLOOKUP(E19,Envase!F:G,2,0)&gt;0,"Sim","Não"),"Não"))</f>
        <v>Sim</v>
      </c>
      <c r="AC19" s="76" t="s">
        <v>62</v>
      </c>
      <c r="AD19" s="77">
        <f>IFERROR(IF(D19="","",VLOOKUP(D19,COHVPI!B:J,9,0)),"-")</f>
        <v>46186</v>
      </c>
      <c r="AE19" s="76" t="str">
        <f>IFERROR(LEFT(VLOOKUP(D19,COHVPI!B:R,17,0),3),"-")</f>
        <v>LIB</v>
      </c>
      <c r="AF19" s="139">
        <f t="shared" si="16"/>
        <v>400</v>
      </c>
      <c r="AG19" s="76" t="str">
        <f>IFERROR(IF(D19="","-",IF(VLOOKUP(D19,COHVPI!A:G,7,0)=F19,"OK","DIVER")),"-")</f>
        <v>-</v>
      </c>
      <c r="AH19" s="76" t="str">
        <f>VLOOKUP(Y19,'BD1'!G:M,6,0)</f>
        <v>467948</v>
      </c>
      <c r="AI19" s="76" t="str">
        <f>VLOOKUP(Y19,'BD1'!G:M,7,0)</f>
        <v>ROT RISQUE CHOCOLIGHT 8ML</v>
      </c>
      <c r="AJ19" s="76" t="str">
        <f>VLOOKUP(Y19,'BD1'!G:O,8,0)</f>
        <v>-</v>
      </c>
      <c r="AK19" s="76" t="str">
        <f>VLOOKUP(Y19,'BD1'!G:O,9,0)</f>
        <v>-</v>
      </c>
      <c r="AL19" s="76" t="str">
        <f>VLOOKUP(Y19,'BD1'!G:Q,10,0)</f>
        <v>-</v>
      </c>
      <c r="AM19" s="76" t="str">
        <f>VLOOKUP(Y19,'BD1'!G:Q,11,0)</f>
        <v>-</v>
      </c>
      <c r="AN19" s="184">
        <f t="shared" si="17"/>
        <v>0</v>
      </c>
      <c r="AO19" s="184">
        <f t="shared" si="18"/>
        <v>0</v>
      </c>
    </row>
    <row r="20" spans="1:41" ht="19.5" thickBot="1" x14ac:dyDescent="0.35">
      <c r="A20" s="153"/>
      <c r="B20" s="68" t="str">
        <f>IFERROR(VLOOKUP(G20,'Paleta-Sequencia'!A:C,3,0),"-")</f>
        <v>-</v>
      </c>
      <c r="D20" s="120"/>
      <c r="E20" s="121"/>
      <c r="F20" s="121"/>
      <c r="G20" s="114"/>
      <c r="H20" s="116"/>
      <c r="I20" s="116"/>
      <c r="J20" s="122"/>
      <c r="K20" s="123" t="s">
        <v>62</v>
      </c>
      <c r="L20" s="213" t="s">
        <v>62</v>
      </c>
      <c r="M20" s="213"/>
      <c r="N20" s="118">
        <f>IF(D20&gt;0,1,0)</f>
        <v>0</v>
      </c>
      <c r="O20" s="106"/>
      <c r="P20" s="207"/>
      <c r="Q20" s="160"/>
      <c r="R20" s="160"/>
      <c r="S20" s="71"/>
      <c r="T20" s="65"/>
      <c r="U20" s="72">
        <f t="shared" ref="U20" si="28">IF(S20="BL",F20,0)</f>
        <v>0</v>
      </c>
      <c r="V20" s="72">
        <f t="shared" ref="V20" si="29">IF(S20="CL",F20,0)</f>
        <v>0</v>
      </c>
      <c r="W20" s="72">
        <f t="shared" ref="W20" si="30">IF(S20="DGEL",F20,0)</f>
        <v>0</v>
      </c>
      <c r="X20" s="73" t="b">
        <f t="shared" ref="X20" si="31">U20+V20+W20=F20</f>
        <v>1</v>
      </c>
      <c r="Y20" s="74" t="str">
        <f>IF(G20="","-",IF(G20="Código","-",VLOOKUP(G20&amp;S20,'BD1'!F:H,2,0)))</f>
        <v>-</v>
      </c>
      <c r="Z20" s="74" t="str">
        <f>IF(G20="","-",IF(G20="Código","-",VLOOKUP(G20&amp;S20,'BD1'!F:H,3,0)))</f>
        <v>-</v>
      </c>
      <c r="AA20" s="75">
        <f t="shared" ref="AA20" si="32">IF(Y20="-",0,IF(AB20="Sim",0,IF(S20="DGEL",F20/100*10526,F20/200*23750)))</f>
        <v>0</v>
      </c>
      <c r="AB20" s="75" t="str">
        <f>IF(G20="Código","-",IFERROR(IF(VLOOKUP(E20,Envase!F:G,2,0)&gt;0,"Sim","Não"),"Não"))</f>
        <v>Não</v>
      </c>
      <c r="AC20" s="76" t="s">
        <v>62</v>
      </c>
      <c r="AD20" s="77" t="str">
        <f>IFERROR(IF(D20="","",VLOOKUP(D20,COHVPI!B:J,9,0)),"-")</f>
        <v/>
      </c>
      <c r="AE20" s="76" t="str">
        <f>IFERROR(LEFT(VLOOKUP(D20,COHVPI!B:R,17,0),3),"-")</f>
        <v>-</v>
      </c>
      <c r="AF20" s="139">
        <f t="shared" ref="AF20" si="33">F20</f>
        <v>0</v>
      </c>
      <c r="AG20" s="76" t="str">
        <f>IFERROR(IF(D20="","-",IF(VLOOKUP(D20,COHVPI!A:G,7,0)=F20,"OK","DIVER")),"-")</f>
        <v>-</v>
      </c>
      <c r="AH20" s="76" t="str">
        <f>VLOOKUP(Y20,'BD1'!G:M,6,0)</f>
        <v>-</v>
      </c>
      <c r="AI20" s="76" t="str">
        <f>VLOOKUP(Y20,'BD1'!G:M,7,0)</f>
        <v>-</v>
      </c>
      <c r="AJ20" s="76" t="str">
        <f>VLOOKUP(Y20,'BD1'!G:O,8,0)</f>
        <v>-</v>
      </c>
      <c r="AK20" s="76" t="str">
        <f>VLOOKUP(Y20,'BD1'!G:O,9,0)</f>
        <v>-</v>
      </c>
      <c r="AL20" s="76" t="str">
        <f>VLOOKUP(Y20,'BD1'!G:Q,10,0)</f>
        <v>-</v>
      </c>
      <c r="AM20" s="76" t="str">
        <f>VLOOKUP(Y20,'BD1'!G:Q,11,0)</f>
        <v>-</v>
      </c>
      <c r="AN20" s="184">
        <f t="shared" ref="AN20" si="34">AA20</f>
        <v>0</v>
      </c>
      <c r="AO20" s="184">
        <f t="shared" ref="AO20" si="35">IF(AN20=0,0,0.00061*AN20)</f>
        <v>0</v>
      </c>
    </row>
    <row r="21" spans="1:41" ht="19.5" thickBot="1" x14ac:dyDescent="0.35">
      <c r="A21" s="153"/>
      <c r="B21" s="68" t="str">
        <f>IFERROR(VLOOKUP(G21,'Paleta-Sequencia'!A:C,3,0),"-")</f>
        <v>-</v>
      </c>
      <c r="D21" s="165"/>
      <c r="E21" s="165"/>
      <c r="F21" s="165"/>
      <c r="G21" s="165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T21" s="65"/>
      <c r="U21" s="72">
        <f t="shared" si="11"/>
        <v>0</v>
      </c>
      <c r="V21" s="72">
        <f t="shared" si="12"/>
        <v>0</v>
      </c>
      <c r="W21" s="72">
        <f t="shared" si="13"/>
        <v>0</v>
      </c>
      <c r="X21" s="73" t="b">
        <f t="shared" si="14"/>
        <v>1</v>
      </c>
      <c r="Y21" s="74" t="str">
        <f>IF(G21="","-",IF(G21="Código","-",VLOOKUP(G21&amp;S21,'BD1'!F:H,2,0)))</f>
        <v>-</v>
      </c>
      <c r="Z21" s="74" t="str">
        <f>IF(G21="","-",IF(G21="Código","-",VLOOKUP(G21&amp;S21,'BD1'!F:H,3,0)))</f>
        <v>-</v>
      </c>
      <c r="AA21" s="75">
        <f t="shared" si="15"/>
        <v>0</v>
      </c>
      <c r="AB21" s="75" t="str">
        <f>IF(G21="Código","-",IFERROR(IF(VLOOKUP(E21,Envase!F:G,2,0)&gt;0,"Sim","Não"),"Não"))</f>
        <v>Não</v>
      </c>
      <c r="AC21" s="76" t="s">
        <v>62</v>
      </c>
      <c r="AD21" s="77" t="str">
        <f>IFERROR(IF(D21="","",VLOOKUP(D21,COHVPI!B:J,9,0)),"-")</f>
        <v/>
      </c>
      <c r="AE21" s="76" t="str">
        <f>IFERROR(LEFT(VLOOKUP(D21,COHVPI!B:R,17,0),3),"-")</f>
        <v>-</v>
      </c>
      <c r="AF21" s="139">
        <f t="shared" si="16"/>
        <v>0</v>
      </c>
      <c r="AG21" s="76" t="str">
        <f>IFERROR(IF(D21="","-",IF(VLOOKUP(D21,COHVPI!A:G,7,0)=F21,"OK","DIVER")),"-")</f>
        <v>-</v>
      </c>
      <c r="AH21" s="76" t="str">
        <f>VLOOKUP(Y21,'BD1'!G:M,6,0)</f>
        <v>-</v>
      </c>
      <c r="AI21" s="76" t="str">
        <f>VLOOKUP(Y21,'BD1'!G:M,7,0)</f>
        <v>-</v>
      </c>
      <c r="AJ21" s="76" t="str">
        <f>VLOOKUP(Y21,'BD1'!G:O,8,0)</f>
        <v>-</v>
      </c>
      <c r="AK21" s="76" t="str">
        <f>VLOOKUP(Y21,'BD1'!G:O,9,0)</f>
        <v>-</v>
      </c>
      <c r="AL21" s="76" t="str">
        <f>VLOOKUP(Y21,'BD1'!G:Q,10,0)</f>
        <v>-</v>
      </c>
      <c r="AM21" s="76" t="str">
        <f>VLOOKUP(Y21,'BD1'!G:Q,11,0)</f>
        <v>-</v>
      </c>
      <c r="AN21" s="184">
        <f t="shared" si="17"/>
        <v>0</v>
      </c>
      <c r="AO21" s="184">
        <f t="shared" si="18"/>
        <v>0</v>
      </c>
    </row>
    <row r="22" spans="1:41" ht="19.5" thickBot="1" x14ac:dyDescent="0.35">
      <c r="A22" s="153"/>
      <c r="B22" s="68" t="str">
        <f>IFERROR(VLOOKUP(G22,'Paleta-Sequencia'!A:C,3,0),"-")</f>
        <v>-</v>
      </c>
      <c r="D22" s="146" t="s">
        <v>1265</v>
      </c>
      <c r="E22" s="147"/>
      <c r="F22" s="147"/>
      <c r="G22" s="147"/>
      <c r="H22" s="147"/>
      <c r="I22" s="147"/>
      <c r="J22" s="147"/>
      <c r="K22" s="147"/>
      <c r="L22" s="208"/>
      <c r="M22" s="236"/>
      <c r="N22" s="147"/>
      <c r="O22" s="147"/>
      <c r="P22" s="148"/>
      <c r="Q22" s="81"/>
      <c r="R22" s="78"/>
      <c r="T22" s="65"/>
      <c r="U22" s="72">
        <f t="shared" si="11"/>
        <v>0</v>
      </c>
      <c r="V22" s="72">
        <f t="shared" si="12"/>
        <v>0</v>
      </c>
      <c r="W22" s="72">
        <f t="shared" si="13"/>
        <v>0</v>
      </c>
      <c r="X22" s="73" t="b">
        <f t="shared" si="14"/>
        <v>1</v>
      </c>
      <c r="Y22" s="74" t="str">
        <f>IF(G22="","-",IF(G22="Código","-",VLOOKUP(G22&amp;S22,'BD1'!F:H,2,0)))</f>
        <v>-</v>
      </c>
      <c r="Z22" s="74" t="str">
        <f>IF(G22="","-",IF(G22="Código","-",VLOOKUP(G22&amp;S22,'BD1'!F:H,3,0)))</f>
        <v>-</v>
      </c>
      <c r="AA22" s="75">
        <f t="shared" si="15"/>
        <v>0</v>
      </c>
      <c r="AB22" s="75" t="str">
        <f>IF(G22="Código","-",IFERROR(IF(VLOOKUP(E22,Envase!F:G,2,0)&gt;0,"Sim","Não"),"Não"))</f>
        <v>Não</v>
      </c>
      <c r="AC22" s="76" t="s">
        <v>62</v>
      </c>
      <c r="AD22" s="77" t="str">
        <f>IFERROR(IF(D22="","",VLOOKUP(D22,COHVPI!B:J,9,0)),"-")</f>
        <v>-</v>
      </c>
      <c r="AE22" s="76" t="str">
        <f>IFERROR(LEFT(VLOOKUP(D22,COHVPI!B:R,17,0),3),"-")</f>
        <v>-</v>
      </c>
      <c r="AF22" s="139">
        <f t="shared" si="16"/>
        <v>0</v>
      </c>
      <c r="AG22" s="76" t="str">
        <f>IFERROR(IF(D22="","-",IF(VLOOKUP(D22,COHVPI!A:G,7,0)=F22,"OK","DIVER")),"-")</f>
        <v>-</v>
      </c>
      <c r="AH22" s="76" t="str">
        <f>VLOOKUP(Y22,'BD1'!G:M,6,0)</f>
        <v>-</v>
      </c>
      <c r="AI22" s="76" t="str">
        <f>VLOOKUP(Y22,'BD1'!G:M,7,0)</f>
        <v>-</v>
      </c>
      <c r="AJ22" s="76" t="str">
        <f>VLOOKUP(Y22,'BD1'!G:O,8,0)</f>
        <v>-</v>
      </c>
      <c r="AK22" s="76" t="str">
        <f>VLOOKUP(Y22,'BD1'!G:O,9,0)</f>
        <v>-</v>
      </c>
      <c r="AL22" s="76" t="str">
        <f>VLOOKUP(Y22,'BD1'!G:Q,10,0)</f>
        <v>-</v>
      </c>
      <c r="AM22" s="76" t="str">
        <f>VLOOKUP(Y22,'BD1'!G:Q,11,0)</f>
        <v>-</v>
      </c>
      <c r="AN22" s="184">
        <f t="shared" si="17"/>
        <v>0</v>
      </c>
      <c r="AO22" s="184">
        <f t="shared" si="18"/>
        <v>0</v>
      </c>
    </row>
    <row r="23" spans="1:41" ht="19.5" thickBot="1" x14ac:dyDescent="0.35">
      <c r="A23" s="153"/>
      <c r="B23" s="68" t="str">
        <f>IFERROR(VLOOKUP(G23,'Paleta-Sequencia'!A:C,3,0),"-")</f>
        <v>Sequência</v>
      </c>
      <c r="D23" s="205" t="s">
        <v>323</v>
      </c>
      <c r="E23" s="84" t="s">
        <v>324</v>
      </c>
      <c r="F23" s="84" t="s">
        <v>2</v>
      </c>
      <c r="G23" s="85" t="s">
        <v>45</v>
      </c>
      <c r="H23" s="86" t="s">
        <v>4</v>
      </c>
      <c r="I23" s="87" t="s">
        <v>69</v>
      </c>
      <c r="J23" s="94" t="s">
        <v>904</v>
      </c>
      <c r="K23" s="89" t="s">
        <v>363</v>
      </c>
      <c r="L23" s="209" t="s">
        <v>1786</v>
      </c>
      <c r="M23" s="237" t="s">
        <v>1894</v>
      </c>
      <c r="N23" s="258">
        <f>SUM(N24:N32)</f>
        <v>8</v>
      </c>
      <c r="O23" s="105" t="s">
        <v>1169</v>
      </c>
      <c r="P23" s="90" t="s">
        <v>501</v>
      </c>
      <c r="Q23" s="69" t="s">
        <v>16</v>
      </c>
      <c r="R23" s="70" t="s">
        <v>17</v>
      </c>
      <c r="T23" s="65"/>
      <c r="U23" s="72">
        <f t="shared" si="11"/>
        <v>0</v>
      </c>
      <c r="V23" s="72">
        <f t="shared" si="12"/>
        <v>0</v>
      </c>
      <c r="W23" s="72">
        <f t="shared" si="13"/>
        <v>0</v>
      </c>
      <c r="X23" s="73" t="b">
        <f t="shared" si="14"/>
        <v>0</v>
      </c>
      <c r="Y23" s="74" t="str">
        <f>IF(G23="","-",IF(G23="Código","-",VLOOKUP(G23&amp;S23,'BD1'!F:H,2,0)))</f>
        <v>-</v>
      </c>
      <c r="Z23" s="74" t="str">
        <f>IF(G23="","-",IF(G23="Código","-",VLOOKUP(G23&amp;S23,'BD1'!F:H,3,0)))</f>
        <v>-</v>
      </c>
      <c r="AA23" s="75">
        <f t="shared" si="15"/>
        <v>0</v>
      </c>
      <c r="AB23" s="75" t="str">
        <f>IF(G23="Código","-",IFERROR(IF(VLOOKUP(E23,Envase!F:G,2,0)&gt;0,"Sim","Não"),"Não"))</f>
        <v>-</v>
      </c>
      <c r="AC23" s="76" t="s">
        <v>62</v>
      </c>
      <c r="AD23" s="77" t="str">
        <f>IFERROR(IF(D23="","",VLOOKUP(D23,COHVPI!B:J,9,0)),"-")</f>
        <v>-</v>
      </c>
      <c r="AE23" s="76" t="str">
        <f>IFERROR(LEFT(VLOOKUP(D23,COHVPI!B:R,17,0),3),"-")</f>
        <v>-</v>
      </c>
      <c r="AF23" s="139" t="str">
        <f t="shared" si="16"/>
        <v>QTD (KG)</v>
      </c>
      <c r="AG23" s="76" t="str">
        <f>IFERROR(IF(D23="","-",IF(VLOOKUP(D23,COHVPI!A:G,7,0)=F23,"OK","DIVER")),"-")</f>
        <v>-</v>
      </c>
      <c r="AH23" s="76" t="str">
        <f>VLOOKUP(Y23,'BD1'!G:M,6,0)</f>
        <v>-</v>
      </c>
      <c r="AI23" s="76" t="str">
        <f>VLOOKUP(Y23,'BD1'!G:M,7,0)</f>
        <v>-</v>
      </c>
      <c r="AJ23" s="76" t="str">
        <f>VLOOKUP(Y23,'BD1'!G:O,8,0)</f>
        <v>-</v>
      </c>
      <c r="AK23" s="76" t="str">
        <f>VLOOKUP(Y23,'BD1'!G:O,9,0)</f>
        <v>-</v>
      </c>
      <c r="AL23" s="76" t="str">
        <f>VLOOKUP(Y23,'BD1'!G:Q,10,0)</f>
        <v>-</v>
      </c>
      <c r="AM23" s="76" t="str">
        <f>VLOOKUP(Y23,'BD1'!G:Q,11,0)</f>
        <v>-</v>
      </c>
      <c r="AN23" s="184">
        <f t="shared" si="17"/>
        <v>0</v>
      </c>
      <c r="AO23" s="184">
        <f t="shared" si="18"/>
        <v>0</v>
      </c>
    </row>
    <row r="24" spans="1:41" ht="18.75" x14ac:dyDescent="0.3">
      <c r="A24" s="153"/>
      <c r="B24" s="68">
        <f>IFERROR(VLOOKUP(G24,'Paleta-Sequencia'!A:C,3,0),"-")</f>
        <v>56</v>
      </c>
      <c r="D24" s="124">
        <v>1965697</v>
      </c>
      <c r="E24" s="125" t="s">
        <v>10539</v>
      </c>
      <c r="F24" s="125">
        <v>400</v>
      </c>
      <c r="G24" s="126">
        <v>466089</v>
      </c>
      <c r="H24" s="127" t="s">
        <v>1234</v>
      </c>
      <c r="I24" s="127" t="s">
        <v>304</v>
      </c>
      <c r="J24" s="128">
        <v>46182</v>
      </c>
      <c r="K24" s="129">
        <v>46184</v>
      </c>
      <c r="L24" s="210">
        <f t="shared" ref="L24:L30" si="36">K24</f>
        <v>46184</v>
      </c>
      <c r="M24" s="210" t="str">
        <f>IFERROR(VLOOKUP(E24,Envase!F:L,7,0),"-")</f>
        <v>19/06/2026</v>
      </c>
      <c r="N24" s="112">
        <f t="shared" ref="N24:N30" si="37">IF(D24&gt;0,1,0)</f>
        <v>1</v>
      </c>
      <c r="O24" s="195"/>
      <c r="P24" s="350"/>
      <c r="Q24" s="160">
        <f>SUMIF('MB51'!$H:$H,$E24,'MB51'!$D:$D)</f>
        <v>0</v>
      </c>
      <c r="R24" s="160">
        <f t="shared" ref="R24:R30" ca="1" si="38">IF(J24="","",_xlfn.DAYS($R$1,$J24))</f>
        <v>9</v>
      </c>
      <c r="S24" s="71" t="s">
        <v>304</v>
      </c>
      <c r="T24" s="65"/>
      <c r="U24" s="72">
        <f t="shared" si="11"/>
        <v>0</v>
      </c>
      <c r="V24" s="72">
        <f t="shared" si="12"/>
        <v>400</v>
      </c>
      <c r="W24" s="72">
        <f t="shared" si="13"/>
        <v>0</v>
      </c>
      <c r="X24" s="73" t="b">
        <f t="shared" si="14"/>
        <v>1</v>
      </c>
      <c r="Y24" s="74" t="str">
        <f>IF(G24="","-",IF(G24="Código","-",VLOOKUP(G24&amp;S24,'BD1'!F:H,2,0)))</f>
        <v>16196-3</v>
      </c>
      <c r="Z24" s="74" t="str">
        <f>IF(G24="","-",IF(G24="Código","-",VLOOKUP(G24&amp;S24,'BD1'!F:H,3,0)))</f>
        <v>RISQUE ESM CR GRAO CAFE CL 8ML BI</v>
      </c>
      <c r="AA24" s="75">
        <f t="shared" si="15"/>
        <v>0</v>
      </c>
      <c r="AB24" s="75" t="str">
        <f>IF(G24="Código","-",IFERROR(IF(VLOOKUP(E24,Envase!F:G,2,0)&gt;0,"Sim","Não"),"Não"))</f>
        <v>Sim</v>
      </c>
      <c r="AC24" s="76" t="s">
        <v>62</v>
      </c>
      <c r="AD24" s="77">
        <f>IFERROR(IF(D24="","",VLOOKUP(D24,COHVPI!B:J,9,0)),"-")</f>
        <v>46184</v>
      </c>
      <c r="AE24" s="76" t="str">
        <f>IFERROR(LEFT(VLOOKUP(D24,COHVPI!B:R,17,0),3),"-")</f>
        <v>LIB</v>
      </c>
      <c r="AF24" s="139">
        <f t="shared" si="16"/>
        <v>400</v>
      </c>
      <c r="AG24" s="76" t="str">
        <f>IFERROR(IF(D24="","-",IF(VLOOKUP(D24,COHVPI!A:G,7,0)=F24,"OK","DIVER")),"-")</f>
        <v>-</v>
      </c>
      <c r="AH24" s="76" t="str">
        <f>VLOOKUP(Y24,'BD1'!G:M,6,0)</f>
        <v>469598</v>
      </c>
      <c r="AI24" s="76" t="str">
        <f>VLOOKUP(Y24,'BD1'!G:M,7,0)</f>
        <v>RT RISQUE ESM CREM GRAO DE CAFE 8ML BCP</v>
      </c>
      <c r="AJ24" s="76" t="str">
        <f>VLOOKUP(Y24,'BD1'!G:O,8,0)</f>
        <v>-</v>
      </c>
      <c r="AK24" s="76" t="str">
        <f>VLOOKUP(Y24,'BD1'!G:O,9,0)</f>
        <v>-</v>
      </c>
      <c r="AL24" s="76" t="str">
        <f>VLOOKUP(Y24,'BD1'!G:Q,10,0)</f>
        <v>-</v>
      </c>
      <c r="AM24" s="76" t="str">
        <f>VLOOKUP(Y24,'BD1'!G:Q,11,0)</f>
        <v>-</v>
      </c>
      <c r="AN24" s="184">
        <f t="shared" si="17"/>
        <v>0</v>
      </c>
      <c r="AO24" s="184">
        <f t="shared" si="18"/>
        <v>0</v>
      </c>
    </row>
    <row r="25" spans="1:41" ht="18.75" x14ac:dyDescent="0.3">
      <c r="A25" s="153"/>
      <c r="B25" s="68">
        <f>IFERROR(VLOOKUP(G25,'Paleta-Sequencia'!A:C,3,0),"-")</f>
        <v>25</v>
      </c>
      <c r="D25" s="124">
        <v>1965698</v>
      </c>
      <c r="E25" s="125" t="s">
        <v>10540</v>
      </c>
      <c r="F25" s="125">
        <v>400</v>
      </c>
      <c r="G25" s="126">
        <v>465062</v>
      </c>
      <c r="H25" s="127" t="s">
        <v>341</v>
      </c>
      <c r="I25" s="127" t="s">
        <v>304</v>
      </c>
      <c r="J25" s="128">
        <v>46182</v>
      </c>
      <c r="K25" s="129">
        <v>46185</v>
      </c>
      <c r="L25" s="210">
        <f t="shared" si="36"/>
        <v>46185</v>
      </c>
      <c r="M25" s="210" t="str">
        <f>IFERROR(VLOOKUP(E25,Envase!F:L,7,0),"-")</f>
        <v>19/06/2026</v>
      </c>
      <c r="N25" s="112">
        <f t="shared" si="37"/>
        <v>1</v>
      </c>
      <c r="O25" s="195"/>
      <c r="P25" s="350"/>
      <c r="Q25" s="160">
        <f>SUMIF('MB51'!$H:$H,$E25,'MB51'!$D:$D)</f>
        <v>0</v>
      </c>
      <c r="R25" s="160">
        <f t="shared" ca="1" si="38"/>
        <v>9</v>
      </c>
      <c r="S25" s="71" t="s">
        <v>304</v>
      </c>
      <c r="T25" s="65"/>
      <c r="U25" s="72">
        <f t="shared" si="11"/>
        <v>0</v>
      </c>
      <c r="V25" s="72">
        <f t="shared" si="12"/>
        <v>400</v>
      </c>
      <c r="W25" s="72">
        <f t="shared" si="13"/>
        <v>0</v>
      </c>
      <c r="X25" s="73" t="b">
        <f t="shared" si="14"/>
        <v>1</v>
      </c>
      <c r="Y25" s="74" t="str">
        <f>IF(G25="","-",IF(G25="Código","-",VLOOKUP(G25&amp;S25,'BD1'!F:H,2,0)))</f>
        <v>17435-3</v>
      </c>
      <c r="Z25" s="74" t="str">
        <f>IF(G25="","-",IF(G25="Código","-",VLOOKUP(G25&amp;S25,'BD1'!F:H,3,0)))</f>
        <v>RISQUE ESM MET OURO NUDE CL 8ML BI</v>
      </c>
      <c r="AA25" s="75">
        <f t="shared" si="15"/>
        <v>0</v>
      </c>
      <c r="AB25" s="75" t="str">
        <f>IF(G25="Código","-",IFERROR(IF(VLOOKUP(E25,Envase!F:G,2,0)&gt;0,"Sim","Não"),"Não"))</f>
        <v>Sim</v>
      </c>
      <c r="AC25" s="76" t="s">
        <v>62</v>
      </c>
      <c r="AD25" s="77">
        <f>IFERROR(IF(D25="","",VLOOKUP(D25,COHVPI!B:J,9,0)),"-")</f>
        <v>46185</v>
      </c>
      <c r="AE25" s="76" t="str">
        <f>IFERROR(LEFT(VLOOKUP(D25,COHVPI!B:R,17,0),3),"-")</f>
        <v>LIB</v>
      </c>
      <c r="AF25" s="139">
        <f t="shared" si="16"/>
        <v>400</v>
      </c>
      <c r="AG25" s="76" t="str">
        <f>IFERROR(IF(D25="","-",IF(VLOOKUP(D25,COHVPI!A:G,7,0)=F25,"OK","DIVER")),"-")</f>
        <v>-</v>
      </c>
      <c r="AH25" s="76" t="str">
        <f>VLOOKUP(Y25,'BD1'!G:M,6,0)</f>
        <v>459507</v>
      </c>
      <c r="AI25" s="76" t="str">
        <f>VLOOKUP(Y25,'BD1'!G:M,7,0)</f>
        <v>ROT RISQUEALICO NUDE OURO BI 8ML</v>
      </c>
      <c r="AJ25" s="76" t="str">
        <f>VLOOKUP(Y25,'BD1'!G:O,8,0)</f>
        <v>-</v>
      </c>
      <c r="AK25" s="76" t="str">
        <f>VLOOKUP(Y25,'BD1'!G:O,9,0)</f>
        <v>-</v>
      </c>
      <c r="AL25" s="76" t="str">
        <f>VLOOKUP(Y25,'BD1'!G:Q,10,0)</f>
        <v>-</v>
      </c>
      <c r="AM25" s="76" t="str">
        <f>VLOOKUP(Y25,'BD1'!G:Q,11,0)</f>
        <v>-</v>
      </c>
      <c r="AN25" s="184">
        <f t="shared" si="17"/>
        <v>0</v>
      </c>
      <c r="AO25" s="184">
        <f t="shared" si="18"/>
        <v>0</v>
      </c>
    </row>
    <row r="26" spans="1:41" ht="18.75" x14ac:dyDescent="0.3">
      <c r="A26" s="153"/>
      <c r="B26" s="68">
        <f>IFERROR(VLOOKUP(G26,'Paleta-Sequencia'!A:C,3,0),"-")</f>
        <v>20</v>
      </c>
      <c r="D26" s="124">
        <v>1965699</v>
      </c>
      <c r="E26" s="125" t="s">
        <v>10541</v>
      </c>
      <c r="F26" s="125">
        <v>400</v>
      </c>
      <c r="G26" s="126">
        <v>460403</v>
      </c>
      <c r="H26" s="127" t="s">
        <v>95</v>
      </c>
      <c r="I26" s="127" t="s">
        <v>304</v>
      </c>
      <c r="J26" s="128">
        <v>46182</v>
      </c>
      <c r="K26" s="129">
        <v>46185</v>
      </c>
      <c r="L26" s="210">
        <f t="shared" si="36"/>
        <v>46185</v>
      </c>
      <c r="M26" s="210" t="str">
        <f>IFERROR(VLOOKUP(E26,Envase!F:L,7,0),"-")</f>
        <v>20/06/2026</v>
      </c>
      <c r="N26" s="112">
        <f t="shared" si="37"/>
        <v>1</v>
      </c>
      <c r="O26" s="195"/>
      <c r="P26" s="350"/>
      <c r="Q26" s="160">
        <f>SUMIF('MB51'!$H:$H,$E26,'MB51'!$D:$D)</f>
        <v>0</v>
      </c>
      <c r="R26" s="160">
        <f t="shared" ca="1" si="38"/>
        <v>9</v>
      </c>
      <c r="S26" s="71" t="s">
        <v>304</v>
      </c>
      <c r="T26" s="65"/>
      <c r="U26" s="72">
        <f t="shared" si="11"/>
        <v>0</v>
      </c>
      <c r="V26" s="72">
        <f t="shared" si="12"/>
        <v>400</v>
      </c>
      <c r="W26" s="72">
        <f t="shared" si="13"/>
        <v>0</v>
      </c>
      <c r="X26" s="73" t="b">
        <f t="shared" si="14"/>
        <v>1</v>
      </c>
      <c r="Y26" s="74" t="str">
        <f>IF(G26="","-",IF(G26="Código","-",VLOOKUP(G26&amp;S26,'BD1'!F:H,2,0)))</f>
        <v>19414-2</v>
      </c>
      <c r="Z26" s="74" t="str">
        <f>IF(G26="","-",IF(G26="Código","-",VLOOKUP(G26&amp;S26,'BD1'!F:H,3,0)))</f>
        <v>RISQUE ESM CR GRAO ARROZ CL 8ML BI</v>
      </c>
      <c r="AA26" s="75">
        <f t="shared" si="15"/>
        <v>0</v>
      </c>
      <c r="AB26" s="75" t="str">
        <f>IF(G26="Código","-",IFERROR(IF(VLOOKUP(E26,Envase!F:G,2,0)&gt;0,"Sim","Não"),"Não"))</f>
        <v>Sim</v>
      </c>
      <c r="AC26" s="76" t="s">
        <v>62</v>
      </c>
      <c r="AD26" s="77">
        <f>IFERROR(IF(D26="","",VLOOKUP(D26,COHVPI!B:J,9,0)),"-")</f>
        <v>46185</v>
      </c>
      <c r="AE26" s="76" t="str">
        <f>IFERROR(LEFT(VLOOKUP(D26,COHVPI!B:R,17,0),3),"-")</f>
        <v>LIB</v>
      </c>
      <c r="AF26" s="139">
        <f t="shared" si="16"/>
        <v>400</v>
      </c>
      <c r="AG26" s="76" t="str">
        <f>IFERROR(IF(D26="","-",IF(VLOOKUP(D26,COHVPI!A:G,7,0)=F26,"OK","DIVER")),"-")</f>
        <v>-</v>
      </c>
      <c r="AH26" s="76" t="str">
        <f>VLOOKUP(Y26,'BD1'!G:M,6,0)</f>
        <v>459513</v>
      </c>
      <c r="AI26" s="76" t="str">
        <f>VLOOKUP(Y26,'BD1'!G:M,7,0)</f>
        <v>ROT RISQUE GRAO ARROZ BI 8ML</v>
      </c>
      <c r="AJ26" s="76" t="str">
        <f>VLOOKUP(Y26,'BD1'!G:O,8,0)</f>
        <v>-</v>
      </c>
      <c r="AK26" s="76" t="str">
        <f>VLOOKUP(Y26,'BD1'!G:O,9,0)</f>
        <v>-</v>
      </c>
      <c r="AL26" s="76" t="str">
        <f>VLOOKUP(Y26,'BD1'!G:Q,10,0)</f>
        <v>-</v>
      </c>
      <c r="AM26" s="76" t="str">
        <f>VLOOKUP(Y26,'BD1'!G:Q,11,0)</f>
        <v>-</v>
      </c>
      <c r="AN26" s="184">
        <f t="shared" si="17"/>
        <v>0</v>
      </c>
      <c r="AO26" s="184">
        <f t="shared" si="18"/>
        <v>0</v>
      </c>
    </row>
    <row r="27" spans="1:41" ht="18.75" x14ac:dyDescent="0.3">
      <c r="A27" s="153"/>
      <c r="B27" s="68">
        <f>IFERROR(VLOOKUP(G27,'Paleta-Sequencia'!A:C,3,0),"-")</f>
        <v>64</v>
      </c>
      <c r="D27" s="124">
        <v>1965700</v>
      </c>
      <c r="E27" s="125" t="s">
        <v>10542</v>
      </c>
      <c r="F27" s="125">
        <v>400</v>
      </c>
      <c r="G27" s="126">
        <v>460424</v>
      </c>
      <c r="H27" s="127" t="s">
        <v>123</v>
      </c>
      <c r="I27" s="127" t="s">
        <v>304</v>
      </c>
      <c r="J27" s="128">
        <v>46182</v>
      </c>
      <c r="K27" s="129">
        <v>46186</v>
      </c>
      <c r="L27" s="210">
        <f t="shared" si="36"/>
        <v>46186</v>
      </c>
      <c r="M27" s="210" t="str">
        <f>IFERROR(VLOOKUP(E27,Envase!F:L,7,0),"-")</f>
        <v>19/06/2026</v>
      </c>
      <c r="N27" s="112">
        <f t="shared" si="37"/>
        <v>1</v>
      </c>
      <c r="O27" s="195"/>
      <c r="P27" s="350"/>
      <c r="Q27" s="160">
        <f>SUMIF('MB51'!$H:$H,$E27,'MB51'!$D:$D)</f>
        <v>0</v>
      </c>
      <c r="R27" s="160">
        <f t="shared" ca="1" si="38"/>
        <v>9</v>
      </c>
      <c r="S27" s="71" t="s">
        <v>304</v>
      </c>
      <c r="T27" s="65"/>
      <c r="U27" s="72">
        <f t="shared" si="11"/>
        <v>0</v>
      </c>
      <c r="V27" s="72">
        <f t="shared" si="12"/>
        <v>400</v>
      </c>
      <c r="W27" s="72">
        <f t="shared" si="13"/>
        <v>0</v>
      </c>
      <c r="X27" s="73" t="b">
        <f t="shared" si="14"/>
        <v>1</v>
      </c>
      <c r="Y27" s="74" t="str">
        <f>IF(G27="","-",IF(G27="Código","-",VLOOKUP(G27&amp;S27,'BD1'!F:H,2,0)))</f>
        <v>20263-2</v>
      </c>
      <c r="Z27" s="74" t="str">
        <f>IF(G27="","-",IF(G27="Código","-",VLOOKUP(G27&amp;S27,'BD1'!F:H,3,0)))</f>
        <v>RISQUE ESM CR LEO MANDOU FLR CL 8ML BI</v>
      </c>
      <c r="AA27" s="75">
        <f t="shared" si="15"/>
        <v>0</v>
      </c>
      <c r="AB27" s="75" t="str">
        <f>IF(G27="Código","-",IFERROR(IF(VLOOKUP(E27,Envase!F:G,2,0)&gt;0,"Sim","Não"),"Não"))</f>
        <v>Sim</v>
      </c>
      <c r="AC27" s="76" t="s">
        <v>62</v>
      </c>
      <c r="AD27" s="77">
        <f>IFERROR(IF(D27="","",VLOOKUP(D27,COHVPI!B:J,9,0)),"-")</f>
        <v>46186</v>
      </c>
      <c r="AE27" s="76" t="str">
        <f>IFERROR(LEFT(VLOOKUP(D27,COHVPI!B:R,17,0),3),"-")</f>
        <v>LIB</v>
      </c>
      <c r="AF27" s="139">
        <f t="shared" si="16"/>
        <v>400</v>
      </c>
      <c r="AG27" s="76" t="str">
        <f>IFERROR(IF(D27="","-",IF(VLOOKUP(D27,COHVPI!A:G,7,0)=F27,"OK","DIVER")),"-")</f>
        <v>-</v>
      </c>
      <c r="AH27" s="76" t="str">
        <f>VLOOKUP(Y27,'BD1'!G:M,6,0)</f>
        <v>459486</v>
      </c>
      <c r="AI27" s="76" t="str">
        <f>VLOOKUP(Y27,'BD1'!G:M,7,0)</f>
        <v>ROT RISQUE LEO MANDOU FLORES BI 8ML</v>
      </c>
      <c r="AJ27" s="76" t="str">
        <f>VLOOKUP(Y27,'BD1'!G:O,8,0)</f>
        <v>-</v>
      </c>
      <c r="AK27" s="76" t="str">
        <f>VLOOKUP(Y27,'BD1'!G:O,9,0)</f>
        <v>-</v>
      </c>
      <c r="AL27" s="76" t="str">
        <f>VLOOKUP(Y27,'BD1'!G:Q,10,0)</f>
        <v>-</v>
      </c>
      <c r="AM27" s="76" t="str">
        <f>VLOOKUP(Y27,'BD1'!G:Q,11,0)</f>
        <v>-</v>
      </c>
      <c r="AN27" s="184">
        <f t="shared" si="17"/>
        <v>0</v>
      </c>
      <c r="AO27" s="184">
        <f t="shared" si="18"/>
        <v>0</v>
      </c>
    </row>
    <row r="28" spans="1:41" ht="18.75" x14ac:dyDescent="0.3">
      <c r="A28" s="153"/>
      <c r="B28" s="68">
        <f>IFERROR(VLOOKUP(G28,'Paleta-Sequencia'!A:C,3,0),"-")</f>
        <v>24</v>
      </c>
      <c r="D28" s="124">
        <v>1965701</v>
      </c>
      <c r="E28" s="125" t="s">
        <v>10543</v>
      </c>
      <c r="F28" s="125">
        <v>400</v>
      </c>
      <c r="G28" s="126">
        <v>466082</v>
      </c>
      <c r="H28" s="127" t="s">
        <v>1235</v>
      </c>
      <c r="I28" s="127" t="s">
        <v>304</v>
      </c>
      <c r="J28" s="128">
        <v>46182</v>
      </c>
      <c r="K28" s="129">
        <v>46186</v>
      </c>
      <c r="L28" s="210">
        <f t="shared" si="36"/>
        <v>46186</v>
      </c>
      <c r="M28" s="210" t="str">
        <f>IFERROR(VLOOKUP(E28,Envase!F:L,7,0),"-")</f>
        <v>20/06/2026</v>
      </c>
      <c r="N28" s="112">
        <f t="shared" si="37"/>
        <v>1</v>
      </c>
      <c r="O28" s="195"/>
      <c r="P28" s="350"/>
      <c r="Q28" s="160">
        <f>SUMIF('MB51'!$H:$H,$E28,'MB51'!$D:$D)</f>
        <v>0</v>
      </c>
      <c r="R28" s="160">
        <f t="shared" ca="1" si="38"/>
        <v>9</v>
      </c>
      <c r="S28" s="71" t="s">
        <v>304</v>
      </c>
      <c r="T28" s="65"/>
      <c r="U28" s="72">
        <f t="shared" si="11"/>
        <v>0</v>
      </c>
      <c r="V28" s="72">
        <f t="shared" si="12"/>
        <v>400</v>
      </c>
      <c r="W28" s="72">
        <f t="shared" si="13"/>
        <v>0</v>
      </c>
      <c r="X28" s="73" t="b">
        <f t="shared" si="14"/>
        <v>1</v>
      </c>
      <c r="Y28" s="74" t="str">
        <f>IF(G28="","-",IF(G28="Código","-",VLOOKUP(G28&amp;S28,'BD1'!F:H,2,0)))</f>
        <v>23231-1</v>
      </c>
      <c r="Z28" s="74" t="str">
        <f>IF(G28="","-",IF(G28="Código","-",VLOOKUP(G28&amp;S28,'BD1'!F:H,3,0)))</f>
        <v>RISQUE ESM CR LAVANDA ALMA CL 8ML BI</v>
      </c>
      <c r="AA28" s="75">
        <f t="shared" si="15"/>
        <v>0</v>
      </c>
      <c r="AB28" s="75" t="str">
        <f>IF(G28="Código","-",IFERROR(IF(VLOOKUP(E28,Envase!F:G,2,0)&gt;0,"Sim","Não"),"Não"))</f>
        <v>Sim</v>
      </c>
      <c r="AC28" s="76" t="s">
        <v>62</v>
      </c>
      <c r="AD28" s="77">
        <f>IFERROR(IF(D28="","",VLOOKUP(D28,COHVPI!B:J,9,0)),"-")</f>
        <v>46186</v>
      </c>
      <c r="AE28" s="76" t="str">
        <f>IFERROR(LEFT(VLOOKUP(D28,COHVPI!B:R,17,0),3),"-")</f>
        <v>LIB</v>
      </c>
      <c r="AF28" s="139">
        <f t="shared" si="16"/>
        <v>400</v>
      </c>
      <c r="AG28" s="76" t="str">
        <f>IFERROR(IF(D28="","-",IF(VLOOKUP(D28,COHVPI!A:G,7,0)=F28,"OK","DIVER")),"-")</f>
        <v>-</v>
      </c>
      <c r="AH28" s="76" t="str">
        <f>VLOOKUP(Y28,'BD1'!G:M,6,0)</f>
        <v>469612</v>
      </c>
      <c r="AI28" s="76" t="str">
        <f>VLOOKUP(Y28,'BD1'!G:M,7,0)</f>
        <v>RT RISQUE ESM CREM LAVANDA ALMA 8ML BCP</v>
      </c>
      <c r="AJ28" s="76" t="str">
        <f>VLOOKUP(Y28,'BD1'!G:O,8,0)</f>
        <v>-</v>
      </c>
      <c r="AK28" s="76" t="str">
        <f>VLOOKUP(Y28,'BD1'!G:O,9,0)</f>
        <v>-</v>
      </c>
      <c r="AL28" s="76" t="str">
        <f>VLOOKUP(Y28,'BD1'!G:Q,10,0)</f>
        <v>-</v>
      </c>
      <c r="AM28" s="76" t="str">
        <f>VLOOKUP(Y28,'BD1'!G:Q,11,0)</f>
        <v>-</v>
      </c>
      <c r="AN28" s="184">
        <f t="shared" si="17"/>
        <v>0</v>
      </c>
      <c r="AO28" s="184">
        <f t="shared" si="18"/>
        <v>0</v>
      </c>
    </row>
    <row r="29" spans="1:41" ht="18.75" x14ac:dyDescent="0.3">
      <c r="A29" s="153"/>
      <c r="B29" s="68">
        <f>IFERROR(VLOOKUP(G29,'Paleta-Sequencia'!A:C,3,0),"-")</f>
        <v>17</v>
      </c>
      <c r="D29" s="124">
        <v>1965702</v>
      </c>
      <c r="E29" s="125" t="s">
        <v>10544</v>
      </c>
      <c r="F29" s="125">
        <v>400</v>
      </c>
      <c r="G29" s="126">
        <v>465065</v>
      </c>
      <c r="H29" s="127" t="s">
        <v>153</v>
      </c>
      <c r="I29" s="127" t="s">
        <v>304</v>
      </c>
      <c r="J29" s="128">
        <v>46182</v>
      </c>
      <c r="K29" s="129">
        <v>46188</v>
      </c>
      <c r="L29" s="210">
        <f t="shared" si="36"/>
        <v>46188</v>
      </c>
      <c r="M29" s="210" t="str">
        <f>IFERROR(VLOOKUP(E29,Envase!F:L,7,0),"-")</f>
        <v>20/06/2026</v>
      </c>
      <c r="N29" s="112">
        <f t="shared" si="37"/>
        <v>1</v>
      </c>
      <c r="O29" s="195"/>
      <c r="P29" s="350"/>
      <c r="Q29" s="160">
        <f>SUMIF('MB51'!$H:$H,$E29,'MB51'!$D:$D)</f>
        <v>0</v>
      </c>
      <c r="R29" s="160">
        <f t="shared" ca="1" si="38"/>
        <v>9</v>
      </c>
      <c r="S29" s="71" t="s">
        <v>304</v>
      </c>
      <c r="T29" s="65"/>
      <c r="U29" s="72">
        <f t="shared" si="11"/>
        <v>0</v>
      </c>
      <c r="V29" s="72">
        <f t="shared" si="12"/>
        <v>400</v>
      </c>
      <c r="W29" s="72">
        <f t="shared" si="13"/>
        <v>0</v>
      </c>
      <c r="X29" s="73" t="b">
        <f t="shared" si="14"/>
        <v>1</v>
      </c>
      <c r="Y29" s="74" t="str">
        <f>IF(G29="","-",IF(G29="Código","-",VLOOKUP(G29&amp;S29,'BD1'!F:H,2,0)))</f>
        <v>25436-0</v>
      </c>
      <c r="Z29" s="74" t="str">
        <f>IF(G29="","-",IF(G29="Código","-",VLOOKUP(G29&amp;S29,'BD1'!F:H,3,0)))</f>
        <v>RISQUE ESM CREM CHIK POP CL 8ML</v>
      </c>
      <c r="AA29" s="75">
        <f t="shared" si="15"/>
        <v>0</v>
      </c>
      <c r="AB29" s="75" t="str">
        <f>IF(G29="Código","-",IFERROR(IF(VLOOKUP(E29,Envase!F:G,2,0)&gt;0,"Sim","Não"),"Não"))</f>
        <v>Sim</v>
      </c>
      <c r="AC29" s="76" t="s">
        <v>62</v>
      </c>
      <c r="AD29" s="77">
        <f>IFERROR(IF(D29="","",VLOOKUP(D29,COHVPI!B:J,9,0)),"-")</f>
        <v>46188</v>
      </c>
      <c r="AE29" s="76" t="str">
        <f>IFERROR(LEFT(VLOOKUP(D29,COHVPI!B:R,17,0),3),"-")</f>
        <v>LIB</v>
      </c>
      <c r="AF29" s="139">
        <f t="shared" si="16"/>
        <v>400</v>
      </c>
      <c r="AG29" s="76" t="str">
        <f>IFERROR(IF(D29="","-",IF(VLOOKUP(D29,COHVPI!A:G,7,0)=F29,"OK","DIVER")),"-")</f>
        <v>-</v>
      </c>
      <c r="AH29" s="76" t="str">
        <f>VLOOKUP(Y29,'BD1'!G:M,6,0)</f>
        <v>461759</v>
      </c>
      <c r="AI29" s="76" t="str">
        <f>VLOOKUP(Y29,'BD1'!G:M,7,0)</f>
        <v>ROT RISQ ESM CHIK POP CL 8ML</v>
      </c>
      <c r="AJ29" s="76" t="str">
        <f>VLOOKUP(Y29,'BD1'!G:O,8,0)</f>
        <v>-</v>
      </c>
      <c r="AK29" s="76" t="str">
        <f>VLOOKUP(Y29,'BD1'!G:O,9,0)</f>
        <v>-</v>
      </c>
      <c r="AL29" s="76" t="str">
        <f>VLOOKUP(Y29,'BD1'!G:Q,10,0)</f>
        <v>-</v>
      </c>
      <c r="AM29" s="76" t="str">
        <f>VLOOKUP(Y29,'BD1'!G:Q,11,0)</f>
        <v>-</v>
      </c>
      <c r="AN29" s="184">
        <f t="shared" si="17"/>
        <v>0</v>
      </c>
      <c r="AO29" s="184">
        <f t="shared" si="18"/>
        <v>0</v>
      </c>
    </row>
    <row r="30" spans="1:41" ht="18.75" x14ac:dyDescent="0.3">
      <c r="A30" s="153"/>
      <c r="B30" s="68">
        <f>IFERROR(VLOOKUP(G30,'Paleta-Sequencia'!A:C,3,0),"-")</f>
        <v>79</v>
      </c>
      <c r="D30" s="124">
        <v>1965703</v>
      </c>
      <c r="E30" s="125" t="s">
        <v>10545</v>
      </c>
      <c r="F30" s="125">
        <v>400</v>
      </c>
      <c r="G30" s="126">
        <v>465067</v>
      </c>
      <c r="H30" s="127" t="s">
        <v>291</v>
      </c>
      <c r="I30" s="127" t="s">
        <v>304</v>
      </c>
      <c r="J30" s="128">
        <v>46182</v>
      </c>
      <c r="K30" s="129">
        <v>46188</v>
      </c>
      <c r="L30" s="210">
        <f t="shared" si="36"/>
        <v>46188</v>
      </c>
      <c r="M30" s="210" t="str">
        <f>IFERROR(VLOOKUP(E30,Envase!F:L,7,0),"-")</f>
        <v>18/06/2026</v>
      </c>
      <c r="N30" s="112">
        <f t="shared" si="37"/>
        <v>1</v>
      </c>
      <c r="O30" s="195"/>
      <c r="P30" s="350"/>
      <c r="Q30" s="160">
        <f>SUMIF('MB51'!$H:$H,$E30,'MB51'!$D:$D)</f>
        <v>0</v>
      </c>
      <c r="R30" s="160">
        <f t="shared" ca="1" si="38"/>
        <v>9</v>
      </c>
      <c r="S30" s="71" t="s">
        <v>304</v>
      </c>
      <c r="T30" s="65"/>
      <c r="U30" s="72">
        <f t="shared" si="11"/>
        <v>0</v>
      </c>
      <c r="V30" s="72">
        <f t="shared" si="12"/>
        <v>400</v>
      </c>
      <c r="W30" s="72">
        <f t="shared" si="13"/>
        <v>0</v>
      </c>
      <c r="X30" s="73" t="b">
        <f t="shared" si="14"/>
        <v>1</v>
      </c>
      <c r="Y30" s="74" t="str">
        <f>IF(G30="","-",IF(G30="Código","-",VLOOKUP(G30&amp;S30,'BD1'!F:H,2,0)))</f>
        <v>25438-0</v>
      </c>
      <c r="Z30" s="74" t="str">
        <f>IF(G30="","-",IF(G30="Código","-",VLOOKUP(G30&amp;S30,'BD1'!F:H,3,0)))</f>
        <v>RISQUE ESM CREM EUSOU ESS GLAM TDO CL8ML</v>
      </c>
      <c r="AA30" s="75">
        <f t="shared" si="15"/>
        <v>0</v>
      </c>
      <c r="AB30" s="75" t="str">
        <f>IF(G30="Código","-",IFERROR(IF(VLOOKUP(E30,Envase!F:G,2,0)&gt;0,"Sim","Não"),"Não"))</f>
        <v>Sim</v>
      </c>
      <c r="AC30" s="76" t="s">
        <v>62</v>
      </c>
      <c r="AD30" s="77">
        <f>IFERROR(IF(D30="","",VLOOKUP(D30,COHVPI!B:J,9,0)),"-")</f>
        <v>46188</v>
      </c>
      <c r="AE30" s="76" t="str">
        <f>IFERROR(LEFT(VLOOKUP(D30,COHVPI!B:R,17,0),3),"-")</f>
        <v>LIB</v>
      </c>
      <c r="AF30" s="139">
        <f t="shared" si="16"/>
        <v>400</v>
      </c>
      <c r="AG30" s="76" t="str">
        <f>IFERROR(IF(D30="","-",IF(VLOOKUP(D30,COHVPI!A:G,7,0)=F30,"OK","DIVER")),"-")</f>
        <v>-</v>
      </c>
      <c r="AH30" s="76" t="str">
        <f>VLOOKUP(Y30,'BD1'!G:M,6,0)</f>
        <v>461761</v>
      </c>
      <c r="AI30" s="76" t="str">
        <f>VLOOKUP(Y30,'BD1'!G:M,7,0)</f>
        <v>ROT RISQ ESM EU SOU ESSE GLAM TODO CL8ML</v>
      </c>
      <c r="AJ30" s="76" t="str">
        <f>VLOOKUP(Y30,'BD1'!G:O,8,0)</f>
        <v>-</v>
      </c>
      <c r="AK30" s="76" t="str">
        <f>VLOOKUP(Y30,'BD1'!G:O,9,0)</f>
        <v>-</v>
      </c>
      <c r="AL30" s="76" t="str">
        <f>VLOOKUP(Y30,'BD1'!G:Q,10,0)</f>
        <v>-</v>
      </c>
      <c r="AM30" s="76" t="str">
        <f>VLOOKUP(Y30,'BD1'!G:Q,11,0)</f>
        <v>-</v>
      </c>
      <c r="AN30" s="184">
        <f t="shared" si="17"/>
        <v>0</v>
      </c>
      <c r="AO30" s="184">
        <f t="shared" si="18"/>
        <v>0</v>
      </c>
    </row>
    <row r="31" spans="1:41" ht="18.75" x14ac:dyDescent="0.3">
      <c r="A31" s="153"/>
      <c r="B31" s="68">
        <f>IFERROR(VLOOKUP(G31,'Paleta-Sequencia'!A:C,3,0),"-")</f>
        <v>7</v>
      </c>
      <c r="D31" s="124">
        <v>1965704</v>
      </c>
      <c r="E31" s="125" t="s">
        <v>10546</v>
      </c>
      <c r="F31" s="125">
        <v>400</v>
      </c>
      <c r="G31" s="126">
        <v>467026</v>
      </c>
      <c r="H31" s="127" t="s">
        <v>1109</v>
      </c>
      <c r="I31" s="127" t="s">
        <v>304</v>
      </c>
      <c r="J31" s="128">
        <v>46182</v>
      </c>
      <c r="K31" s="129">
        <v>46189</v>
      </c>
      <c r="L31" s="210">
        <f t="shared" ref="L31" si="39">K31</f>
        <v>46189</v>
      </c>
      <c r="M31" s="210" t="str">
        <f>IFERROR(VLOOKUP(E31,Envase!F:L,7,0),"-")</f>
        <v>20/06/2026</v>
      </c>
      <c r="N31" s="112">
        <f t="shared" ref="N31" si="40">IF(D31&gt;0,1,0)</f>
        <v>1</v>
      </c>
      <c r="O31" s="195"/>
      <c r="P31" s="350"/>
      <c r="Q31" s="160">
        <f>SUMIF('MB51'!$H:$H,$E31,'MB51'!$D:$D)</f>
        <v>0</v>
      </c>
      <c r="R31" s="160">
        <f t="shared" ref="R31" ca="1" si="41">IF(J31="","",_xlfn.DAYS($R$1,$J31))</f>
        <v>9</v>
      </c>
      <c r="S31" s="71" t="s">
        <v>304</v>
      </c>
      <c r="T31" s="65"/>
      <c r="U31" s="72">
        <f t="shared" si="11"/>
        <v>0</v>
      </c>
      <c r="V31" s="72">
        <f t="shared" si="12"/>
        <v>400</v>
      </c>
      <c r="W31" s="72">
        <f t="shared" si="13"/>
        <v>0</v>
      </c>
      <c r="X31" s="73" t="b">
        <f t="shared" si="14"/>
        <v>1</v>
      </c>
      <c r="Y31" s="74" t="str">
        <f>IF(G31="","-",IF(G31="Código","-",VLOOKUP(G31&amp;S31,'BD1'!F:H,2,0)))</f>
        <v>27842-0</v>
      </c>
      <c r="Z31" s="74" t="str">
        <f>IF(G31="","-",IF(G31="Código","-",VLOOKUP(G31&amp;S31,'BD1'!F:H,3,0)))</f>
        <v>RISQUE ESM MET LA VEM OUTRA PEROLA 8MLCL</v>
      </c>
      <c r="AA31" s="75">
        <f t="shared" si="15"/>
        <v>0</v>
      </c>
      <c r="AB31" s="75" t="str">
        <f>IF(G31="Código","-",IFERROR(IF(VLOOKUP(E31,Envase!F:G,2,0)&gt;0,"Sim","Não"),"Não"))</f>
        <v>Sim</v>
      </c>
      <c r="AC31" s="76" t="s">
        <v>62</v>
      </c>
      <c r="AD31" s="77">
        <f>IFERROR(IF(D31="","",VLOOKUP(D31,COHVPI!B:J,9,0)),"-")</f>
        <v>46189</v>
      </c>
      <c r="AE31" s="76" t="str">
        <f>IFERROR(LEFT(VLOOKUP(D31,COHVPI!B:R,17,0),3),"-")</f>
        <v>LIB</v>
      </c>
      <c r="AF31" s="139">
        <f t="shared" si="16"/>
        <v>400</v>
      </c>
      <c r="AG31" s="76" t="str">
        <f>IFERROR(IF(D31="","-",IF(VLOOKUP(D31,COHVPI!A:G,7,0)=F31,"OK","DIVER")),"-")</f>
        <v>-</v>
      </c>
      <c r="AH31" s="76" t="str">
        <f>VLOOKUP(Y31,'BD1'!G:M,6,0)</f>
        <v>467064</v>
      </c>
      <c r="AI31" s="76" t="str">
        <f>VLOOKUP(Y31,'BD1'!G:M,7,0)</f>
        <v>ROT RISQUE LA VEM OUTRA PEROLA 8ML</v>
      </c>
      <c r="AJ31" s="76" t="str">
        <f>VLOOKUP(Y31,'BD1'!G:O,8,0)</f>
        <v>-</v>
      </c>
      <c r="AK31" s="76" t="str">
        <f>VLOOKUP(Y31,'BD1'!G:O,9,0)</f>
        <v>-</v>
      </c>
      <c r="AL31" s="76" t="str">
        <f>VLOOKUP(Y31,'BD1'!G:Q,10,0)</f>
        <v>-</v>
      </c>
      <c r="AM31" s="76" t="str">
        <f>VLOOKUP(Y31,'BD1'!G:Q,11,0)</f>
        <v>-</v>
      </c>
      <c r="AN31" s="184">
        <f t="shared" si="17"/>
        <v>0</v>
      </c>
      <c r="AO31" s="184">
        <f t="shared" si="18"/>
        <v>0</v>
      </c>
    </row>
    <row r="32" spans="1:41" ht="19.5" thickBot="1" x14ac:dyDescent="0.35">
      <c r="A32" s="153"/>
      <c r="B32" s="68" t="str">
        <f>IFERROR(VLOOKUP(G32,'Paleta-Sequencia'!A:C,3,0),"-")</f>
        <v>-</v>
      </c>
      <c r="D32" s="120"/>
      <c r="E32" s="121"/>
      <c r="F32" s="121"/>
      <c r="G32" s="114"/>
      <c r="H32" s="116"/>
      <c r="I32" s="116"/>
      <c r="J32" s="122"/>
      <c r="K32" s="123" t="s">
        <v>62</v>
      </c>
      <c r="L32" s="213" t="s">
        <v>62</v>
      </c>
      <c r="M32" s="213" t="str">
        <f>IFERROR(VLOOKUP(E32,Envase!F:L,7,0),"-")</f>
        <v>-</v>
      </c>
      <c r="N32" s="118">
        <f>IF(D32&gt;0,1,0)</f>
        <v>0</v>
      </c>
      <c r="O32" s="106"/>
      <c r="P32" s="207"/>
      <c r="Q32" s="78"/>
      <c r="R32" s="160"/>
      <c r="S32" s="71"/>
      <c r="T32" s="65"/>
      <c r="U32" s="72">
        <f t="shared" si="11"/>
        <v>0</v>
      </c>
      <c r="V32" s="72">
        <f t="shared" si="12"/>
        <v>0</v>
      </c>
      <c r="W32" s="72">
        <f t="shared" si="13"/>
        <v>0</v>
      </c>
      <c r="X32" s="73" t="b">
        <f t="shared" si="14"/>
        <v>1</v>
      </c>
      <c r="Y32" s="74" t="str">
        <f>IF(G32="","-",IF(G32="Código","-",VLOOKUP(G32&amp;S32,'BD1'!F:H,2,0)))</f>
        <v>-</v>
      </c>
      <c r="Z32" s="74" t="str">
        <f>IF(G32="","-",IF(G32="Código","-",VLOOKUP(G32&amp;S32,'BD1'!F:H,3,0)))</f>
        <v>-</v>
      </c>
      <c r="AA32" s="75">
        <f t="shared" si="15"/>
        <v>0</v>
      </c>
      <c r="AB32" s="75" t="str">
        <f>IF(G32="Código","-",IFERROR(IF(VLOOKUP(E32,Envase!F:G,2,0)&gt;0,"Sim","Não"),"Não"))</f>
        <v>Não</v>
      </c>
      <c r="AC32" s="76" t="s">
        <v>62</v>
      </c>
      <c r="AD32" s="77" t="str">
        <f>IFERROR(IF(D32="","",VLOOKUP(D32,COHVPI!B:J,9,0)),"-")</f>
        <v/>
      </c>
      <c r="AE32" s="76" t="str">
        <f>IFERROR(LEFT(VLOOKUP(D32,COHVPI!B:R,17,0),3),"-")</f>
        <v>-</v>
      </c>
      <c r="AF32" s="139">
        <f t="shared" si="16"/>
        <v>0</v>
      </c>
      <c r="AG32" s="76" t="str">
        <f>IFERROR(IF(D32="","-",IF(VLOOKUP(D32,COHVPI!A:G,7,0)=F32,"OK","DIVER")),"-")</f>
        <v>-</v>
      </c>
      <c r="AH32" s="76" t="str">
        <f>VLOOKUP(Y32,'BD1'!G:M,6,0)</f>
        <v>-</v>
      </c>
      <c r="AI32" s="76" t="str">
        <f>VLOOKUP(Y32,'BD1'!G:M,7,0)</f>
        <v>-</v>
      </c>
      <c r="AJ32" s="76" t="str">
        <f>VLOOKUP(Y32,'BD1'!G:O,8,0)</f>
        <v>-</v>
      </c>
      <c r="AK32" s="76" t="str">
        <f>VLOOKUP(Y32,'BD1'!G:O,9,0)</f>
        <v>-</v>
      </c>
      <c r="AL32" s="76" t="str">
        <f>VLOOKUP(Y32,'BD1'!G:Q,10,0)</f>
        <v>-</v>
      </c>
      <c r="AM32" s="76" t="str">
        <f>VLOOKUP(Y32,'BD1'!G:Q,11,0)</f>
        <v>-</v>
      </c>
      <c r="AN32" s="184">
        <f t="shared" si="17"/>
        <v>0</v>
      </c>
      <c r="AO32" s="184">
        <f t="shared" si="18"/>
        <v>0</v>
      </c>
    </row>
    <row r="33" spans="1:41" ht="19.5" thickBot="1" x14ac:dyDescent="0.35">
      <c r="A33" s="153"/>
      <c r="B33" s="68" t="str">
        <f>IFERROR(VLOOKUP(G33,'Paleta-Sequencia'!A:C,3,0),"-")</f>
        <v>-</v>
      </c>
      <c r="D33" s="165"/>
      <c r="E33" s="165"/>
      <c r="F33" s="165"/>
      <c r="G33" s="165"/>
      <c r="H33" s="37"/>
      <c r="I33" s="37"/>
      <c r="J33" s="37"/>
      <c r="K33" s="37"/>
      <c r="L33" s="212"/>
      <c r="M33" s="238"/>
      <c r="N33" s="138"/>
      <c r="O33" s="138"/>
      <c r="P33" s="37"/>
      <c r="Q33" s="37"/>
      <c r="R33" s="37"/>
      <c r="T33" s="65"/>
      <c r="U33" s="72">
        <f t="shared" si="11"/>
        <v>0</v>
      </c>
      <c r="V33" s="72">
        <f t="shared" si="12"/>
        <v>0</v>
      </c>
      <c r="W33" s="72">
        <f t="shared" si="13"/>
        <v>0</v>
      </c>
      <c r="X33" s="73" t="b">
        <f t="shared" si="14"/>
        <v>1</v>
      </c>
      <c r="Y33" s="74" t="str">
        <f>IF(G33="","-",IF(G33="Código","-",VLOOKUP(G33&amp;S33,'BD1'!F:H,2,0)))</f>
        <v>-</v>
      </c>
      <c r="Z33" s="74" t="str">
        <f>IF(G33="","-",IF(G33="Código","-",VLOOKUP(G33&amp;S33,'BD1'!F:H,3,0)))</f>
        <v>-</v>
      </c>
      <c r="AA33" s="75">
        <f t="shared" si="15"/>
        <v>0</v>
      </c>
      <c r="AB33" s="75" t="str">
        <f>IF(G33="Código","-",IFERROR(IF(VLOOKUP(E33,Envase!F:G,2,0)&gt;0,"Sim","Não"),"Não"))</f>
        <v>Não</v>
      </c>
      <c r="AC33" s="76" t="s">
        <v>62</v>
      </c>
      <c r="AD33" s="77" t="str">
        <f>IFERROR(IF(D33="","",VLOOKUP(D33,COHVPI!B:J,9,0)),"-")</f>
        <v/>
      </c>
      <c r="AE33" s="76" t="str">
        <f>IFERROR(LEFT(VLOOKUP(D33,COHVPI!B:R,17,0),3),"-")</f>
        <v>-</v>
      </c>
      <c r="AF33" s="139">
        <f t="shared" si="16"/>
        <v>0</v>
      </c>
      <c r="AG33" s="76" t="str">
        <f>IFERROR(IF(D33="","-",IF(VLOOKUP(D33,COHVPI!A:G,7,0)=F33,"OK","DIVER")),"-")</f>
        <v>-</v>
      </c>
      <c r="AH33" s="76" t="str">
        <f>VLOOKUP(Y33,'BD1'!G:M,6,0)</f>
        <v>-</v>
      </c>
      <c r="AI33" s="76" t="str">
        <f>VLOOKUP(Y33,'BD1'!G:M,7,0)</f>
        <v>-</v>
      </c>
      <c r="AJ33" s="76" t="str">
        <f>VLOOKUP(Y33,'BD1'!G:O,8,0)</f>
        <v>-</v>
      </c>
      <c r="AK33" s="76" t="str">
        <f>VLOOKUP(Y33,'BD1'!G:O,9,0)</f>
        <v>-</v>
      </c>
      <c r="AL33" s="76" t="str">
        <f>VLOOKUP(Y33,'BD1'!G:Q,10,0)</f>
        <v>-</v>
      </c>
      <c r="AM33" s="76" t="str">
        <f>VLOOKUP(Y33,'BD1'!G:Q,11,0)</f>
        <v>-</v>
      </c>
      <c r="AN33" s="184">
        <f t="shared" si="17"/>
        <v>0</v>
      </c>
      <c r="AO33" s="184">
        <f t="shared" si="18"/>
        <v>0</v>
      </c>
    </row>
    <row r="34" spans="1:41" ht="19.5" thickBot="1" x14ac:dyDescent="0.35">
      <c r="A34" s="153"/>
      <c r="B34" s="68" t="str">
        <f>IFERROR(VLOOKUP(G34,'Paleta-Sequencia'!A:C,3,0),"-")</f>
        <v>-</v>
      </c>
      <c r="D34" s="262" t="s">
        <v>3712</v>
      </c>
      <c r="E34" s="263"/>
      <c r="F34" s="263"/>
      <c r="G34" s="263"/>
      <c r="H34" s="263"/>
      <c r="I34" s="263"/>
      <c r="J34" s="263"/>
      <c r="K34" s="263"/>
      <c r="L34" s="264"/>
      <c r="M34" s="265"/>
      <c r="N34" s="263"/>
      <c r="O34" s="263"/>
      <c r="P34" s="266"/>
      <c r="Q34" s="81"/>
      <c r="R34" s="78"/>
      <c r="T34" s="65"/>
      <c r="U34" s="72">
        <f t="shared" si="11"/>
        <v>0</v>
      </c>
      <c r="V34" s="72">
        <f t="shared" si="12"/>
        <v>0</v>
      </c>
      <c r="W34" s="72">
        <f t="shared" si="13"/>
        <v>0</v>
      </c>
      <c r="X34" s="73" t="b">
        <f t="shared" si="14"/>
        <v>1</v>
      </c>
      <c r="Y34" s="74" t="str">
        <f>IF(G34="","-",IF(G34="Código","-",VLOOKUP(G34&amp;S34,'BD1'!F:H,2,0)))</f>
        <v>-</v>
      </c>
      <c r="Z34" s="74" t="str">
        <f>IF(G34="","-",IF(G34="Código","-",VLOOKUP(G34&amp;S34,'BD1'!F:H,3,0)))</f>
        <v>-</v>
      </c>
      <c r="AA34" s="75">
        <f t="shared" si="15"/>
        <v>0</v>
      </c>
      <c r="AB34" s="75" t="str">
        <f>IF(G34="Código","-",IFERROR(IF(VLOOKUP(E34,Envase!F:G,2,0)&gt;0,"Sim","Não"),"Não"))</f>
        <v>Não</v>
      </c>
      <c r="AC34" s="76" t="s">
        <v>62</v>
      </c>
      <c r="AD34" s="77" t="str">
        <f>IFERROR(IF(D34="","",VLOOKUP(D34,COHVPI!B:J,9,0)),"-")</f>
        <v>-</v>
      </c>
      <c r="AE34" s="76" t="str">
        <f>IFERROR(LEFT(VLOOKUP(D34,COHVPI!B:R,17,0),3),"-")</f>
        <v>-</v>
      </c>
      <c r="AF34" s="139">
        <f t="shared" si="16"/>
        <v>0</v>
      </c>
      <c r="AG34" s="76" t="str">
        <f>IFERROR(IF(D34="","-",IF(VLOOKUP(D34,COHVPI!A:G,7,0)=F34,"OK","DIVER")),"-")</f>
        <v>-</v>
      </c>
      <c r="AH34" s="76" t="str">
        <f>VLOOKUP(Y34,'BD1'!G:M,6,0)</f>
        <v>-</v>
      </c>
      <c r="AI34" s="76" t="str">
        <f>VLOOKUP(Y34,'BD1'!G:M,7,0)</f>
        <v>-</v>
      </c>
      <c r="AJ34" s="76" t="str">
        <f>VLOOKUP(Y34,'BD1'!G:O,8,0)</f>
        <v>-</v>
      </c>
      <c r="AK34" s="76" t="str">
        <f>VLOOKUP(Y34,'BD1'!G:O,9,0)</f>
        <v>-</v>
      </c>
      <c r="AL34" s="76" t="str">
        <f>VLOOKUP(Y34,'BD1'!G:Q,10,0)</f>
        <v>-</v>
      </c>
      <c r="AM34" s="76" t="str">
        <f>VLOOKUP(Y34,'BD1'!G:Q,11,0)</f>
        <v>-</v>
      </c>
      <c r="AN34" s="184">
        <f t="shared" si="17"/>
        <v>0</v>
      </c>
      <c r="AO34" s="184">
        <f t="shared" si="18"/>
        <v>0</v>
      </c>
    </row>
    <row r="35" spans="1:41" ht="19.5" thickBot="1" x14ac:dyDescent="0.35">
      <c r="A35" s="153"/>
      <c r="B35" s="68" t="str">
        <f>IFERROR(VLOOKUP(G35,'Paleta-Sequencia'!A:C,3,0),"-")</f>
        <v>Sequência</v>
      </c>
      <c r="D35" s="267" t="s">
        <v>1294</v>
      </c>
      <c r="E35" s="84" t="s">
        <v>1288</v>
      </c>
      <c r="F35" s="84" t="s">
        <v>2</v>
      </c>
      <c r="G35" s="85" t="s">
        <v>45</v>
      </c>
      <c r="H35" s="86" t="s">
        <v>4</v>
      </c>
      <c r="I35" s="87" t="s">
        <v>69</v>
      </c>
      <c r="J35" s="94" t="s">
        <v>904</v>
      </c>
      <c r="K35" s="89" t="s">
        <v>363</v>
      </c>
      <c r="L35" s="209" t="s">
        <v>1786</v>
      </c>
      <c r="M35" s="237" t="s">
        <v>1894</v>
      </c>
      <c r="N35" s="258">
        <f>SUM(N36:N42)</f>
        <v>6</v>
      </c>
      <c r="O35" s="105" t="s">
        <v>1169</v>
      </c>
      <c r="P35" s="268" t="s">
        <v>501</v>
      </c>
      <c r="Q35" s="69" t="s">
        <v>16</v>
      </c>
      <c r="R35" s="70" t="s">
        <v>17</v>
      </c>
      <c r="T35" s="65"/>
      <c r="U35" s="72">
        <f t="shared" si="11"/>
        <v>0</v>
      </c>
      <c r="V35" s="72">
        <f t="shared" si="12"/>
        <v>0</v>
      </c>
      <c r="W35" s="72">
        <f t="shared" si="13"/>
        <v>0</v>
      </c>
      <c r="X35" s="73" t="b">
        <f t="shared" si="14"/>
        <v>0</v>
      </c>
      <c r="Y35" s="74" t="str">
        <f>IF(G35="","-",IF(G35="Código","-",VLOOKUP(G35&amp;S35,'BD1'!F:H,2,0)))</f>
        <v>-</v>
      </c>
      <c r="Z35" s="74" t="str">
        <f>IF(G35="","-",IF(G35="Código","-",VLOOKUP(G35&amp;S35,'BD1'!F:H,3,0)))</f>
        <v>-</v>
      </c>
      <c r="AA35" s="75">
        <f t="shared" si="15"/>
        <v>0</v>
      </c>
      <c r="AB35" s="75" t="str">
        <f>IF(G35="Código","-",IFERROR(IF(VLOOKUP(E35,Envase!F:G,2,0)&gt;0,"Sim","Não"),"Não"))</f>
        <v>-</v>
      </c>
      <c r="AC35" s="76" t="s">
        <v>62</v>
      </c>
      <c r="AD35" s="77" t="str">
        <f>IFERROR(IF(D35="","",VLOOKUP(D35,COHVPI!B:J,9,0)),"-")</f>
        <v>-</v>
      </c>
      <c r="AE35" s="76" t="str">
        <f>IFERROR(LEFT(VLOOKUP(D35,COHVPI!B:R,17,0),3),"-")</f>
        <v>-</v>
      </c>
      <c r="AF35" s="139" t="str">
        <f t="shared" si="16"/>
        <v>QTD (KG)</v>
      </c>
      <c r="AG35" s="76" t="str">
        <f>IFERROR(IF(D35="","-",IF(VLOOKUP(D35,COHVPI!A:G,7,0)=F35,"OK","DIVER")),"-")</f>
        <v>-</v>
      </c>
      <c r="AH35" s="76" t="str">
        <f>VLOOKUP(Y35,'BD1'!G:M,6,0)</f>
        <v>-</v>
      </c>
      <c r="AI35" s="76" t="str">
        <f>VLOOKUP(Y35,'BD1'!G:M,7,0)</f>
        <v>-</v>
      </c>
      <c r="AJ35" s="76" t="str">
        <f>VLOOKUP(Y35,'BD1'!G:O,8,0)</f>
        <v>-</v>
      </c>
      <c r="AK35" s="76" t="str">
        <f>VLOOKUP(Y35,'BD1'!G:O,9,0)</f>
        <v>-</v>
      </c>
      <c r="AL35" s="76" t="str">
        <f>VLOOKUP(Y35,'BD1'!G:Q,10,0)</f>
        <v>-</v>
      </c>
      <c r="AM35" s="76" t="str">
        <f>VLOOKUP(Y35,'BD1'!G:Q,11,0)</f>
        <v>-</v>
      </c>
      <c r="AN35" s="184">
        <f t="shared" si="17"/>
        <v>0</v>
      </c>
      <c r="AO35" s="184">
        <f t="shared" si="18"/>
        <v>0</v>
      </c>
    </row>
    <row r="36" spans="1:41" ht="18.75" x14ac:dyDescent="0.3">
      <c r="A36" s="153"/>
      <c r="B36" s="68" t="str">
        <f>IFERROR(VLOOKUP(G36,'Paleta-Sequencia'!A:C,3,0),"-")</f>
        <v>GLITTER 3</v>
      </c>
      <c r="D36" s="124">
        <v>1963735</v>
      </c>
      <c r="E36" s="125" t="s">
        <v>4037</v>
      </c>
      <c r="F36" s="125">
        <v>400</v>
      </c>
      <c r="G36" s="126">
        <v>464175</v>
      </c>
      <c r="H36" s="127" t="s">
        <v>424</v>
      </c>
      <c r="I36" s="127" t="s">
        <v>304</v>
      </c>
      <c r="J36" s="128">
        <v>46161</v>
      </c>
      <c r="K36" s="129">
        <v>46184</v>
      </c>
      <c r="L36" s="210">
        <f t="shared" ref="L36:L37" si="42">K36</f>
        <v>46184</v>
      </c>
      <c r="M36" s="210" t="str">
        <f>IFERROR(VLOOKUP(E36,Envase!F:L,7,0),"-")</f>
        <v>16/06/2026</v>
      </c>
      <c r="N36" s="112">
        <f t="shared" ref="N36:N37" si="43">IF(D36&gt;0,1,0)</f>
        <v>1</v>
      </c>
      <c r="O36" s="195"/>
      <c r="P36" s="350"/>
      <c r="Q36" s="160">
        <f>SUMIF('MB51'!$H:$H,$E36,'MB51'!$D:$D)</f>
        <v>0</v>
      </c>
      <c r="R36" s="160">
        <f t="shared" ref="R36:R37" ca="1" si="44">IF(J36="","",_xlfn.DAYS($R$1,$J36))</f>
        <v>30</v>
      </c>
      <c r="S36" s="71" t="s">
        <v>304</v>
      </c>
      <c r="T36" s="65"/>
      <c r="U36" s="72">
        <f t="shared" si="11"/>
        <v>0</v>
      </c>
      <c r="V36" s="72">
        <f t="shared" si="12"/>
        <v>400</v>
      </c>
      <c r="W36" s="72">
        <f t="shared" si="13"/>
        <v>0</v>
      </c>
      <c r="X36" s="73" t="b">
        <f t="shared" si="14"/>
        <v>1</v>
      </c>
      <c r="Y36" s="74" t="str">
        <f>IF(G36="","-",IF(G36="Código","-",VLOOKUP(G36&amp;S36,'BD1'!F:H,2,0)))</f>
        <v>26559-0</v>
      </c>
      <c r="Z36" s="74" t="str">
        <f>IF(G36="","-",IF(G36="Código","-",VLOOKUP(G36&amp;S36,'BD1'!F:H,3,0)))</f>
        <v>RISQUE ESM EF CAPRICHA NO GLOW 8 ML CL</v>
      </c>
      <c r="AA36" s="75">
        <f t="shared" si="15"/>
        <v>0</v>
      </c>
      <c r="AB36" s="75" t="str">
        <f>IF(G36="Código","-",IFERROR(IF(VLOOKUP(E36,Envase!F:G,2,0)&gt;0,"Sim","Não"),"Não"))</f>
        <v>Sim</v>
      </c>
      <c r="AC36" s="76" t="s">
        <v>62</v>
      </c>
      <c r="AD36" s="77">
        <f>IFERROR(IF(D36="","",VLOOKUP(D36,COHVPI!B:J,9,0)),"-")</f>
        <v>46184</v>
      </c>
      <c r="AE36" s="76" t="str">
        <f>IFERROR(LEFT(VLOOKUP(D36,COHVPI!B:R,17,0),3),"-")</f>
        <v>LIB</v>
      </c>
      <c r="AF36" s="139">
        <f t="shared" si="16"/>
        <v>400</v>
      </c>
      <c r="AG36" s="76" t="str">
        <f>IFERROR(IF(D36="","-",IF(VLOOKUP(D36,COHVPI!A:G,7,0)=F36,"OK","DIVER")),"-")</f>
        <v>-</v>
      </c>
      <c r="AH36" s="76" t="str">
        <f>VLOOKUP(Y36,'BD1'!G:M,6,0)</f>
        <v>464091</v>
      </c>
      <c r="AI36" s="76" t="str">
        <f>VLOOKUP(Y36,'BD1'!G:M,7,0)</f>
        <v>ROT RISQUE CAPRICHA NO GLOW 8ML</v>
      </c>
      <c r="AJ36" s="76" t="str">
        <f>VLOOKUP(Y36,'BD1'!G:O,8,0)</f>
        <v>-</v>
      </c>
      <c r="AK36" s="76" t="str">
        <f>VLOOKUP(Y36,'BD1'!G:O,9,0)</f>
        <v>-</v>
      </c>
      <c r="AL36" s="76" t="str">
        <f>VLOOKUP(Y36,'BD1'!G:Q,10,0)</f>
        <v>-</v>
      </c>
      <c r="AM36" s="76" t="str">
        <f>VLOOKUP(Y36,'BD1'!G:Q,11,0)</f>
        <v>-</v>
      </c>
      <c r="AN36" s="184">
        <f t="shared" si="17"/>
        <v>0</v>
      </c>
      <c r="AO36" s="184">
        <f t="shared" si="18"/>
        <v>0</v>
      </c>
    </row>
    <row r="37" spans="1:41" ht="18.75" x14ac:dyDescent="0.3">
      <c r="A37" s="153"/>
      <c r="B37" s="68" t="str">
        <f>IFERROR(VLOOKUP(G37,'Paleta-Sequencia'!A:C,3,0),"-")</f>
        <v>GLITTER 4</v>
      </c>
      <c r="D37" s="124">
        <v>1963736</v>
      </c>
      <c r="E37" s="125" t="s">
        <v>4038</v>
      </c>
      <c r="F37" s="125">
        <v>400</v>
      </c>
      <c r="G37" s="126">
        <v>464178</v>
      </c>
      <c r="H37" s="127" t="s">
        <v>427</v>
      </c>
      <c r="I37" s="127" t="s">
        <v>304</v>
      </c>
      <c r="J37" s="128">
        <v>46161</v>
      </c>
      <c r="K37" s="129">
        <v>46185</v>
      </c>
      <c r="L37" s="210">
        <f t="shared" si="42"/>
        <v>46185</v>
      </c>
      <c r="M37" s="210" t="str">
        <f>IFERROR(VLOOKUP(E37,Envase!F:L,7,0),"-")</f>
        <v>16/06/2026</v>
      </c>
      <c r="N37" s="112">
        <f t="shared" si="43"/>
        <v>1</v>
      </c>
      <c r="O37" s="195"/>
      <c r="P37" s="350"/>
      <c r="Q37" s="160">
        <f>SUMIF('MB51'!$H:$H,$E37,'MB51'!$D:$D)</f>
        <v>0</v>
      </c>
      <c r="R37" s="160">
        <f t="shared" ca="1" si="44"/>
        <v>30</v>
      </c>
      <c r="S37" s="71" t="s">
        <v>304</v>
      </c>
      <c r="T37" s="65"/>
      <c r="U37" s="72">
        <f t="shared" ref="U37:U42" si="45">IF(S37="BL",F37,0)</f>
        <v>0</v>
      </c>
      <c r="V37" s="72">
        <f t="shared" ref="V37:V42" si="46">IF(S37="CL",F37,0)</f>
        <v>400</v>
      </c>
      <c r="W37" s="72">
        <f t="shared" ref="W37:W42" si="47">IF(S37="DGEL",F37,0)</f>
        <v>0</v>
      </c>
      <c r="X37" s="73" t="b">
        <f t="shared" ref="X37:X42" si="48">U37+V37+W37=F37</f>
        <v>1</v>
      </c>
      <c r="Y37" s="74" t="str">
        <f>IF(G37="","-",IF(G37="Código","-",VLOOKUP(G37&amp;S37,'BD1'!F:H,2,0)))</f>
        <v>26562-0</v>
      </c>
      <c r="Z37" s="74" t="str">
        <f>IF(G37="","-",IF(G37="Código","-",VLOOKUP(G37&amp;S37,'BD1'!F:H,3,0)))</f>
        <v>RISQUE ESM EF CHEGA E ARRASA 8ML CL</v>
      </c>
      <c r="AA37" s="75">
        <f t="shared" ref="AA37:AA42" si="49">IF(Y37="-",0,IF(AB37="Sim",0,IF(S37="DGEL",F37/100*10526,F37/200*23750)))</f>
        <v>0</v>
      </c>
      <c r="AB37" s="75" t="str">
        <f>IF(G37="Código","-",IFERROR(IF(VLOOKUP(E37,Envase!F:G,2,0)&gt;0,"Sim","Não"),"Não"))</f>
        <v>Sim</v>
      </c>
      <c r="AC37" s="76" t="s">
        <v>62</v>
      </c>
      <c r="AD37" s="77">
        <f>IFERROR(IF(D37="","",VLOOKUP(D37,COHVPI!B:J,9,0)),"-")</f>
        <v>46185</v>
      </c>
      <c r="AE37" s="76" t="str">
        <f>IFERROR(LEFT(VLOOKUP(D37,COHVPI!B:R,17,0),3),"-")</f>
        <v>LIB</v>
      </c>
      <c r="AF37" s="139">
        <f t="shared" ref="AF37:AF42" si="50">F37</f>
        <v>400</v>
      </c>
      <c r="AG37" s="76" t="str">
        <f>IFERROR(IF(D37="","-",IF(VLOOKUP(D37,COHVPI!A:G,7,0)=F37,"OK","DIVER")),"-")</f>
        <v>-</v>
      </c>
      <c r="AH37" s="76" t="str">
        <f>VLOOKUP(Y37,'BD1'!G:M,6,0)</f>
        <v>464094</v>
      </c>
      <c r="AI37" s="76" t="str">
        <f>VLOOKUP(Y37,'BD1'!G:M,7,0)</f>
        <v>ROT RISQUE CHEGA E ARRASA 8ML</v>
      </c>
      <c r="AJ37" s="76" t="str">
        <f>VLOOKUP(Y37,'BD1'!G:O,8,0)</f>
        <v>-</v>
      </c>
      <c r="AK37" s="76" t="str">
        <f>VLOOKUP(Y37,'BD1'!G:O,9,0)</f>
        <v>-</v>
      </c>
      <c r="AL37" s="76" t="str">
        <f>VLOOKUP(Y37,'BD1'!G:Q,10,0)</f>
        <v>-</v>
      </c>
      <c r="AM37" s="76" t="str">
        <f>VLOOKUP(Y37,'BD1'!G:Q,11,0)</f>
        <v>-</v>
      </c>
      <c r="AN37" s="184">
        <f t="shared" ref="AN37:AN42" si="51">AA37</f>
        <v>0</v>
      </c>
      <c r="AO37" s="184">
        <f t="shared" ref="AO37:AO42" si="52">IF(AN37=0,0,0.00061*AN37)</f>
        <v>0</v>
      </c>
    </row>
    <row r="38" spans="1:41" ht="18.75" x14ac:dyDescent="0.3">
      <c r="A38" s="153"/>
      <c r="B38" s="68" t="str">
        <f>IFERROR(VLOOKUP(G38,'Paleta-Sequencia'!A:C,3,0),"-")</f>
        <v>-</v>
      </c>
      <c r="D38" s="124">
        <v>1965852</v>
      </c>
      <c r="E38" s="125" t="s">
        <v>13180</v>
      </c>
      <c r="F38" s="125">
        <v>400</v>
      </c>
      <c r="G38" s="126">
        <v>470723</v>
      </c>
      <c r="H38" s="127" t="s">
        <v>2601</v>
      </c>
      <c r="I38" s="127" t="s">
        <v>304</v>
      </c>
      <c r="J38" s="128">
        <v>46184</v>
      </c>
      <c r="K38" s="129">
        <v>46185</v>
      </c>
      <c r="L38" s="210">
        <f t="shared" ref="L38:L41" si="53">K38</f>
        <v>46185</v>
      </c>
      <c r="M38" s="210" t="str">
        <f>IFERROR(VLOOKUP(E38,Envase!F:L,7,0),"-")</f>
        <v>18/06/2026</v>
      </c>
      <c r="N38" s="112">
        <f t="shared" ref="N38:N41" si="54">IF(D38&gt;0,1,0)</f>
        <v>1</v>
      </c>
      <c r="O38" s="195"/>
      <c r="P38" s="350"/>
      <c r="Q38" s="160">
        <f>SUMIF('MB51'!$H:$H,$E38,'MB51'!$D:$D)</f>
        <v>0</v>
      </c>
      <c r="R38" s="160">
        <f t="shared" ref="R38:R41" ca="1" si="55">IF(J38="","",_xlfn.DAYS($R$1,$J38))</f>
        <v>7</v>
      </c>
      <c r="S38" s="71" t="s">
        <v>304</v>
      </c>
      <c r="T38" s="65"/>
      <c r="U38" s="72">
        <f t="shared" si="45"/>
        <v>0</v>
      </c>
      <c r="V38" s="72">
        <f t="shared" si="46"/>
        <v>400</v>
      </c>
      <c r="W38" s="72">
        <f t="shared" si="47"/>
        <v>0</v>
      </c>
      <c r="X38" s="73" t="b">
        <f t="shared" si="48"/>
        <v>1</v>
      </c>
      <c r="Y38" s="74" t="str">
        <f>IF(G38="","-",IF(G38="Código","-",VLOOKUP(G38&amp;S38,'BD1'!F:H,2,0)))</f>
        <v>8839-5</v>
      </c>
      <c r="Z38" s="74" t="str">
        <f>IF(G38="","-",IF(G38="Código","-",VLOOKUP(G38&amp;S38,'BD1'!F:H,3,0)))</f>
        <v>RISQUE ESM MET ROSA PITANGA 8ML CL</v>
      </c>
      <c r="AA38" s="75">
        <f t="shared" si="49"/>
        <v>0</v>
      </c>
      <c r="AB38" s="75" t="str">
        <f>IF(G38="Código","-",IFERROR(IF(VLOOKUP(E38,Envase!F:G,2,0)&gt;0,"Sim","Não"),"Não"))</f>
        <v>Sim</v>
      </c>
      <c r="AC38" s="76" t="s">
        <v>62</v>
      </c>
      <c r="AD38" s="77">
        <f>IFERROR(IF(D38="","",VLOOKUP(D38,COHVPI!B:J,9,0)),"-")</f>
        <v>46188</v>
      </c>
      <c r="AE38" s="76" t="str">
        <f>IFERROR(LEFT(VLOOKUP(D38,COHVPI!B:R,17,0),3),"-")</f>
        <v>LIB</v>
      </c>
      <c r="AF38" s="139">
        <f t="shared" si="50"/>
        <v>400</v>
      </c>
      <c r="AG38" s="76" t="str">
        <f>IFERROR(IF(D38="","-",IF(VLOOKUP(D38,COHVPI!A:G,7,0)=F38,"OK","DIVER")),"-")</f>
        <v>-</v>
      </c>
      <c r="AH38" s="76" t="str">
        <f>VLOOKUP(Y38,'BD1'!G:M,6,0)</f>
        <v>470910</v>
      </c>
      <c r="AI38" s="76" t="str">
        <f>VLOOKUP(Y38,'BD1'!G:M,7,0)</f>
        <v>RT RISQUE ESM RS PITANGA 8ML</v>
      </c>
      <c r="AJ38" s="76" t="str">
        <f>VLOOKUP(Y38,'BD1'!G:O,8,0)</f>
        <v>-</v>
      </c>
      <c r="AK38" s="76" t="str">
        <f>VLOOKUP(Y38,'BD1'!G:O,9,0)</f>
        <v>-</v>
      </c>
      <c r="AL38" s="76" t="str">
        <f>VLOOKUP(Y38,'BD1'!G:Q,10,0)</f>
        <v>-</v>
      </c>
      <c r="AM38" s="76" t="str">
        <f>VLOOKUP(Y38,'BD1'!G:Q,11,0)</f>
        <v>-</v>
      </c>
      <c r="AN38" s="184">
        <f t="shared" si="51"/>
        <v>0</v>
      </c>
      <c r="AO38" s="184">
        <f t="shared" si="52"/>
        <v>0</v>
      </c>
    </row>
    <row r="39" spans="1:41" ht="18.75" x14ac:dyDescent="0.3">
      <c r="A39" s="153"/>
      <c r="B39" s="68" t="str">
        <f>IFERROR(VLOOKUP(G39,'Paleta-Sequencia'!A:C,3,0),"-")</f>
        <v>-</v>
      </c>
      <c r="D39" s="124">
        <v>1965853</v>
      </c>
      <c r="E39" s="125" t="s">
        <v>13181</v>
      </c>
      <c r="F39" s="125">
        <v>400</v>
      </c>
      <c r="G39" s="126">
        <v>470726</v>
      </c>
      <c r="H39" s="127" t="s">
        <v>2600</v>
      </c>
      <c r="I39" s="127" t="s">
        <v>304</v>
      </c>
      <c r="J39" s="128">
        <v>46184</v>
      </c>
      <c r="K39" s="129">
        <v>46186</v>
      </c>
      <c r="L39" s="210">
        <f t="shared" si="53"/>
        <v>46186</v>
      </c>
      <c r="M39" s="210" t="str">
        <f>IFERROR(VLOOKUP(E39,Envase!F:L,7,0),"-")</f>
        <v>18/06/2026</v>
      </c>
      <c r="N39" s="112">
        <f t="shared" si="54"/>
        <v>1</v>
      </c>
      <c r="O39" s="195"/>
      <c r="P39" s="350"/>
      <c r="Q39" s="160">
        <f>SUMIF('MB51'!$H:$H,$E39,'MB51'!$D:$D)</f>
        <v>0</v>
      </c>
      <c r="R39" s="160">
        <f t="shared" ca="1" si="55"/>
        <v>7</v>
      </c>
      <c r="S39" s="71" t="s">
        <v>304</v>
      </c>
      <c r="T39" s="65"/>
      <c r="U39" s="72">
        <f t="shared" si="45"/>
        <v>0</v>
      </c>
      <c r="V39" s="72">
        <f t="shared" si="46"/>
        <v>400</v>
      </c>
      <c r="W39" s="72">
        <f t="shared" si="47"/>
        <v>0</v>
      </c>
      <c r="X39" s="73" t="b">
        <f t="shared" si="48"/>
        <v>1</v>
      </c>
      <c r="Y39" s="74" t="str">
        <f>IF(G39="","-",IF(G39="Código","-",VLOOKUP(G39&amp;S39,'BD1'!F:H,2,0)))</f>
        <v>27907-3</v>
      </c>
      <c r="Z39" s="74" t="str">
        <f>IF(G39="","-",IF(G39="Código","-",VLOOKUP(G39&amp;S39,'BD1'!F:H,3,0)))</f>
        <v>RISQUE ESM MET NADA OBVIO 8ML CL</v>
      </c>
      <c r="AA39" s="75">
        <f t="shared" si="49"/>
        <v>0</v>
      </c>
      <c r="AB39" s="75" t="str">
        <f>IF(G39="Código","-",IFERROR(IF(VLOOKUP(E39,Envase!F:G,2,0)&gt;0,"Sim","Não"),"Não"))</f>
        <v>Sim</v>
      </c>
      <c r="AC39" s="76" t="s">
        <v>62</v>
      </c>
      <c r="AD39" s="77">
        <f>IFERROR(IF(D39="","",VLOOKUP(D39,COHVPI!B:J,9,0)),"-")</f>
        <v>46188</v>
      </c>
      <c r="AE39" s="76" t="str">
        <f>IFERROR(LEFT(VLOOKUP(D39,COHVPI!B:R,17,0),3),"-")</f>
        <v>LIB</v>
      </c>
      <c r="AF39" s="139">
        <f t="shared" si="50"/>
        <v>400</v>
      </c>
      <c r="AG39" s="76" t="str">
        <f>IFERROR(IF(D39="","-",IF(VLOOKUP(D39,COHVPI!A:G,7,0)=F39,"OK","DIVER")),"-")</f>
        <v>-</v>
      </c>
      <c r="AH39" s="76" t="str">
        <f>VLOOKUP(Y39,'BD1'!G:M,6,0)</f>
        <v>470913</v>
      </c>
      <c r="AI39" s="76" t="str">
        <f>VLOOKUP(Y39,'BD1'!G:M,7,0)</f>
        <v>RT RISQUE ESM NADA OBVIO 8ML</v>
      </c>
      <c r="AJ39" s="76" t="str">
        <f>VLOOKUP(Y39,'BD1'!G:O,8,0)</f>
        <v>-</v>
      </c>
      <c r="AK39" s="76" t="str">
        <f>VLOOKUP(Y39,'BD1'!G:O,9,0)</f>
        <v>-</v>
      </c>
      <c r="AL39" s="76" t="str">
        <f>VLOOKUP(Y39,'BD1'!G:Q,10,0)</f>
        <v>-</v>
      </c>
      <c r="AM39" s="76" t="str">
        <f>VLOOKUP(Y39,'BD1'!G:Q,11,0)</f>
        <v>-</v>
      </c>
      <c r="AN39" s="184">
        <f t="shared" si="51"/>
        <v>0</v>
      </c>
      <c r="AO39" s="184">
        <f t="shared" si="52"/>
        <v>0</v>
      </c>
    </row>
    <row r="40" spans="1:41" ht="18.75" x14ac:dyDescent="0.3">
      <c r="A40" s="153"/>
      <c r="B40" s="68">
        <f>IFERROR(VLOOKUP(G40,'Paleta-Sequencia'!A:C,3,0),"-")</f>
        <v>5</v>
      </c>
      <c r="D40" s="124">
        <v>1965850</v>
      </c>
      <c r="E40" s="125" t="s">
        <v>13182</v>
      </c>
      <c r="F40" s="125">
        <v>600</v>
      </c>
      <c r="G40" s="126">
        <v>460381</v>
      </c>
      <c r="H40" s="127" t="s">
        <v>117</v>
      </c>
      <c r="I40" s="127" t="s">
        <v>304</v>
      </c>
      <c r="J40" s="128">
        <v>46184</v>
      </c>
      <c r="K40" s="129">
        <v>46186</v>
      </c>
      <c r="L40" s="210">
        <f t="shared" si="53"/>
        <v>46186</v>
      </c>
      <c r="M40" s="210" t="str">
        <f>IFERROR(VLOOKUP(E40,Envase!F:L,7,0),"-")</f>
        <v>17/06/2026</v>
      </c>
      <c r="N40" s="112">
        <f t="shared" si="54"/>
        <v>1</v>
      </c>
      <c r="O40" s="195"/>
      <c r="P40" s="350"/>
      <c r="Q40" s="160">
        <f>SUMIF('MB51'!$H:$H,$E40,'MB51'!$D:$D)</f>
        <v>0</v>
      </c>
      <c r="R40" s="160">
        <f t="shared" ca="1" si="55"/>
        <v>7</v>
      </c>
      <c r="S40" s="71" t="s">
        <v>304</v>
      </c>
      <c r="T40" s="65"/>
      <c r="U40" s="72">
        <f t="shared" si="45"/>
        <v>0</v>
      </c>
      <c r="V40" s="72">
        <f t="shared" si="46"/>
        <v>600</v>
      </c>
      <c r="W40" s="72">
        <f t="shared" si="47"/>
        <v>0</v>
      </c>
      <c r="X40" s="73" t="b">
        <f t="shared" si="48"/>
        <v>1</v>
      </c>
      <c r="Y40" s="74" t="str">
        <f>IF(G40="","-",IF(G40="Código","-",VLOOKUP(G40&amp;S40,'BD1'!F:H,2,0)))</f>
        <v>8826-4</v>
      </c>
      <c r="Z40" s="74" t="str">
        <f>IF(G40="","-",IF(G40="Código","-",VLOOKUP(G40&amp;S40,'BD1'!F:H,3,0)))</f>
        <v>RISQUE ESM CINT CRISTAL CL 8ML BI</v>
      </c>
      <c r="AA40" s="75">
        <f t="shared" si="49"/>
        <v>0</v>
      </c>
      <c r="AB40" s="75" t="str">
        <f>IF(G40="Código","-",IFERROR(IF(VLOOKUP(E40,Envase!F:G,2,0)&gt;0,"Sim","Não"),"Não"))</f>
        <v>Sim</v>
      </c>
      <c r="AC40" s="76" t="s">
        <v>62</v>
      </c>
      <c r="AD40" s="77">
        <f>IFERROR(IF(D40="","",VLOOKUP(D40,COHVPI!B:J,9,0)),"-")</f>
        <v>46188</v>
      </c>
      <c r="AE40" s="76" t="str">
        <f>IFERROR(LEFT(VLOOKUP(D40,COHVPI!B:R,17,0),3),"-")</f>
        <v>LIB</v>
      </c>
      <c r="AF40" s="139">
        <f t="shared" si="50"/>
        <v>600</v>
      </c>
      <c r="AG40" s="76" t="str">
        <f>IFERROR(IF(D40="","-",IF(VLOOKUP(D40,COHVPI!A:G,7,0)=F40,"OK","DIVER")),"-")</f>
        <v>-</v>
      </c>
      <c r="AH40" s="76" t="str">
        <f>VLOOKUP(Y40,'BD1'!G:M,6,0)</f>
        <v>459460</v>
      </c>
      <c r="AI40" s="76" t="str">
        <f>VLOOKUP(Y40,'BD1'!G:M,7,0)</f>
        <v>ROT RISQUE CRISTAL BI 8ML</v>
      </c>
      <c r="AJ40" s="76" t="str">
        <f>VLOOKUP(Y40,'BD1'!G:O,8,0)</f>
        <v>-</v>
      </c>
      <c r="AK40" s="76" t="str">
        <f>VLOOKUP(Y40,'BD1'!G:O,9,0)</f>
        <v>-</v>
      </c>
      <c r="AL40" s="76" t="str">
        <f>VLOOKUP(Y40,'BD1'!G:Q,10,0)</f>
        <v>-</v>
      </c>
      <c r="AM40" s="76" t="str">
        <f>VLOOKUP(Y40,'BD1'!G:Q,11,0)</f>
        <v>-</v>
      </c>
      <c r="AN40" s="184">
        <f t="shared" si="51"/>
        <v>0</v>
      </c>
      <c r="AO40" s="184">
        <f t="shared" si="52"/>
        <v>0</v>
      </c>
    </row>
    <row r="41" spans="1:41" ht="18.75" x14ac:dyDescent="0.3">
      <c r="A41" s="153"/>
      <c r="B41" s="68">
        <f>IFERROR(VLOOKUP(G41,'Paleta-Sequencia'!A:C,3,0),"-")</f>
        <v>23</v>
      </c>
      <c r="D41" s="124">
        <v>1965851</v>
      </c>
      <c r="E41" s="125" t="s">
        <v>13183</v>
      </c>
      <c r="F41" s="125">
        <v>600</v>
      </c>
      <c r="G41" s="126">
        <v>460407</v>
      </c>
      <c r="H41" s="127" t="s">
        <v>290</v>
      </c>
      <c r="I41" s="127" t="s">
        <v>304</v>
      </c>
      <c r="J41" s="128">
        <v>46184</v>
      </c>
      <c r="K41" s="129">
        <v>46187</v>
      </c>
      <c r="L41" s="210">
        <f t="shared" si="53"/>
        <v>46187</v>
      </c>
      <c r="M41" s="210" t="str">
        <f>IFERROR(VLOOKUP(E41,Envase!F:L,7,0),"-")</f>
        <v>17/06/2026</v>
      </c>
      <c r="N41" s="112">
        <f t="shared" si="54"/>
        <v>1</v>
      </c>
      <c r="O41" s="195"/>
      <c r="P41" s="350"/>
      <c r="Q41" s="160">
        <f>SUMIF('MB51'!$H:$H,$E41,'MB51'!$D:$D)</f>
        <v>0</v>
      </c>
      <c r="R41" s="160">
        <f t="shared" ca="1" si="55"/>
        <v>7</v>
      </c>
      <c r="S41" s="71" t="s">
        <v>304</v>
      </c>
      <c r="T41" s="65"/>
      <c r="U41" s="72">
        <f t="shared" si="45"/>
        <v>0</v>
      </c>
      <c r="V41" s="72">
        <f t="shared" si="46"/>
        <v>600</v>
      </c>
      <c r="W41" s="72">
        <f t="shared" si="47"/>
        <v>0</v>
      </c>
      <c r="X41" s="73" t="b">
        <f t="shared" si="48"/>
        <v>1</v>
      </c>
      <c r="Y41" s="74" t="str">
        <f>IF(G41="","-",IF(G41="Código","-",VLOOKUP(G41&amp;S41,'BD1'!F:H,2,0)))</f>
        <v>8792-3</v>
      </c>
      <c r="Z41" s="74" t="str">
        <f>IF(G41="","-",IF(G41="Código","-",VLOOKUP(G41&amp;S41,'BD1'!F:H,3,0)))</f>
        <v>RISQUE ESM CR NUDE CL 8ML BI</v>
      </c>
      <c r="AA41" s="75">
        <f t="shared" si="49"/>
        <v>0</v>
      </c>
      <c r="AB41" s="75" t="str">
        <f>IF(G41="Código","-",IFERROR(IF(VLOOKUP(E41,Envase!F:G,2,0)&gt;0,"Sim","Não"),"Não"))</f>
        <v>Sim</v>
      </c>
      <c r="AC41" s="76" t="s">
        <v>62</v>
      </c>
      <c r="AD41" s="77">
        <f>IFERROR(IF(D41="","",VLOOKUP(D41,COHVPI!B:J,9,0)),"-")</f>
        <v>46188</v>
      </c>
      <c r="AE41" s="76" t="str">
        <f>IFERROR(LEFT(VLOOKUP(D41,COHVPI!B:R,17,0),3),"-")</f>
        <v>LIB</v>
      </c>
      <c r="AF41" s="139">
        <f t="shared" si="50"/>
        <v>600</v>
      </c>
      <c r="AG41" s="76" t="str">
        <f>IFERROR(IF(D41="","-",IF(VLOOKUP(D41,COHVPI!A:G,7,0)=F41,"OK","DIVER")),"-")</f>
        <v>-</v>
      </c>
      <c r="AH41" s="76" t="str">
        <f>VLOOKUP(Y41,'BD1'!G:M,6,0)</f>
        <v>459519</v>
      </c>
      <c r="AI41" s="76" t="str">
        <f>VLOOKUP(Y41,'BD1'!G:M,7,0)</f>
        <v>ROT RISQUE NUDE BI 8ML</v>
      </c>
      <c r="AJ41" s="76" t="str">
        <f>VLOOKUP(Y41,'BD1'!G:O,8,0)</f>
        <v>-</v>
      </c>
      <c r="AK41" s="76" t="str">
        <f>VLOOKUP(Y41,'BD1'!G:O,9,0)</f>
        <v>-</v>
      </c>
      <c r="AL41" s="76" t="str">
        <f>VLOOKUP(Y41,'BD1'!G:Q,10,0)</f>
        <v>-</v>
      </c>
      <c r="AM41" s="76" t="str">
        <f>VLOOKUP(Y41,'BD1'!G:Q,11,0)</f>
        <v>-</v>
      </c>
      <c r="AN41" s="184">
        <f t="shared" si="51"/>
        <v>0</v>
      </c>
      <c r="AO41" s="184">
        <f t="shared" si="52"/>
        <v>0</v>
      </c>
    </row>
    <row r="42" spans="1:41" ht="19.5" thickBot="1" x14ac:dyDescent="0.35">
      <c r="A42" s="153"/>
      <c r="B42" s="68" t="str">
        <f>IFERROR(VLOOKUP(G42,'Paleta-Sequencia'!A:C,3,0),"-")</f>
        <v>-</v>
      </c>
      <c r="D42" s="120"/>
      <c r="E42" s="121"/>
      <c r="F42" s="121"/>
      <c r="G42" s="114"/>
      <c r="H42" s="116"/>
      <c r="I42" s="116"/>
      <c r="J42" s="122"/>
      <c r="K42" s="123" t="s">
        <v>62</v>
      </c>
      <c r="L42" s="213" t="s">
        <v>62</v>
      </c>
      <c r="M42" s="213"/>
      <c r="N42" s="118">
        <f>IF(D42&gt;0,1,0)</f>
        <v>0</v>
      </c>
      <c r="O42" s="106"/>
      <c r="P42" s="107"/>
      <c r="Q42" s="160"/>
      <c r="R42" s="160"/>
      <c r="S42" s="71"/>
      <c r="T42" s="65"/>
      <c r="U42" s="72">
        <f t="shared" si="45"/>
        <v>0</v>
      </c>
      <c r="V42" s="72">
        <f t="shared" si="46"/>
        <v>0</v>
      </c>
      <c r="W42" s="72">
        <f t="shared" si="47"/>
        <v>0</v>
      </c>
      <c r="X42" s="73" t="b">
        <f t="shared" si="48"/>
        <v>1</v>
      </c>
      <c r="Y42" s="74" t="str">
        <f>IF(G42="","-",IF(G42="Código","-",VLOOKUP(G42&amp;S42,'BD1'!F:H,2,0)))</f>
        <v>-</v>
      </c>
      <c r="Z42" s="74" t="str">
        <f>IF(G42="","-",IF(G42="Código","-",VLOOKUP(G42&amp;S42,'BD1'!F:H,3,0)))</f>
        <v>-</v>
      </c>
      <c r="AA42" s="75">
        <f t="shared" si="49"/>
        <v>0</v>
      </c>
      <c r="AB42" s="75" t="str">
        <f>IF(G42="Código","-",IFERROR(IF(VLOOKUP(E42,Envase!F:G,2,0)&gt;0,"Sim","Não"),"Não"))</f>
        <v>Não</v>
      </c>
      <c r="AC42" s="76" t="s">
        <v>62</v>
      </c>
      <c r="AD42" s="77" t="str">
        <f>IFERROR(IF(D42="","",VLOOKUP(D42,COHVPI!B:J,9,0)),"-")</f>
        <v/>
      </c>
      <c r="AE42" s="76" t="str">
        <f>IFERROR(LEFT(VLOOKUP(D42,COHVPI!B:R,17,0),3),"-")</f>
        <v>-</v>
      </c>
      <c r="AF42" s="139">
        <f t="shared" si="50"/>
        <v>0</v>
      </c>
      <c r="AG42" s="76" t="str">
        <f>IFERROR(IF(D42="","-",IF(VLOOKUP(D42,COHVPI!A:G,7,0)=F42,"OK","DIVER")),"-")</f>
        <v>-</v>
      </c>
      <c r="AH42" s="76" t="str">
        <f>VLOOKUP(Y42,'BD1'!G:M,6,0)</f>
        <v>-</v>
      </c>
      <c r="AI42" s="76" t="str">
        <f>VLOOKUP(Y42,'BD1'!G:M,7,0)</f>
        <v>-</v>
      </c>
      <c r="AJ42" s="76" t="str">
        <f>VLOOKUP(Y42,'BD1'!G:O,8,0)</f>
        <v>-</v>
      </c>
      <c r="AK42" s="76" t="str">
        <f>VLOOKUP(Y42,'BD1'!G:O,9,0)</f>
        <v>-</v>
      </c>
      <c r="AL42" s="76" t="str">
        <f>VLOOKUP(Y42,'BD1'!G:Q,10,0)</f>
        <v>-</v>
      </c>
      <c r="AM42" s="76" t="str">
        <f>VLOOKUP(Y42,'BD1'!G:Q,11,0)</f>
        <v>-</v>
      </c>
      <c r="AN42" s="184">
        <f t="shared" si="51"/>
        <v>0</v>
      </c>
      <c r="AO42" s="184">
        <f t="shared" si="52"/>
        <v>0</v>
      </c>
    </row>
    <row r="43" spans="1:41" ht="19.5" thickBot="1" x14ac:dyDescent="0.35">
      <c r="A43" s="153"/>
      <c r="B43" s="68" t="str">
        <f>IFERROR(VLOOKUP(G43,'Paleta-Sequencia'!A:C,3,0),"-")</f>
        <v>-</v>
      </c>
      <c r="D43" s="165"/>
      <c r="E43" s="165"/>
      <c r="F43" s="165"/>
      <c r="G43" s="165"/>
      <c r="H43" s="37"/>
      <c r="I43" s="37"/>
      <c r="J43" s="37"/>
      <c r="K43" s="37"/>
      <c r="L43" s="210"/>
      <c r="M43" s="210"/>
      <c r="N43" s="112"/>
      <c r="O43" s="195"/>
      <c r="P43" s="37"/>
      <c r="Q43" s="37"/>
      <c r="R43" s="37"/>
      <c r="T43" s="65"/>
      <c r="U43" s="72">
        <f t="shared" si="11"/>
        <v>0</v>
      </c>
      <c r="V43" s="72">
        <f t="shared" si="12"/>
        <v>0</v>
      </c>
      <c r="W43" s="72">
        <f t="shared" si="13"/>
        <v>0</v>
      </c>
      <c r="X43" s="73" t="b">
        <f t="shared" si="14"/>
        <v>1</v>
      </c>
      <c r="Y43" s="74" t="str">
        <f>IF(G43="","-",IF(G43="Código","-",VLOOKUP(G43&amp;S43,'BD1'!F:H,2,0)))</f>
        <v>-</v>
      </c>
      <c r="Z43" s="74" t="str">
        <f>IF(G43="","-",IF(G43="Código","-",VLOOKUP(G43&amp;S43,'BD1'!F:H,3,0)))</f>
        <v>-</v>
      </c>
      <c r="AA43" s="75">
        <f t="shared" si="15"/>
        <v>0</v>
      </c>
      <c r="AB43" s="75" t="str">
        <f>IF(G43="Código","-",IFERROR(IF(VLOOKUP(E43,Envase!F:G,2,0)&gt;0,"Sim","Não"),"Não"))</f>
        <v>Não</v>
      </c>
      <c r="AC43" s="76" t="s">
        <v>62</v>
      </c>
      <c r="AD43" s="77" t="str">
        <f>IFERROR(IF(D43="","",VLOOKUP(D43,COHVPI!B:J,9,0)),"-")</f>
        <v/>
      </c>
      <c r="AE43" s="76" t="str">
        <f>IFERROR(LEFT(VLOOKUP(D43,COHVPI!B:R,17,0),3),"-")</f>
        <v>-</v>
      </c>
      <c r="AF43" s="139">
        <f t="shared" si="16"/>
        <v>0</v>
      </c>
      <c r="AG43" s="76" t="str">
        <f>IFERROR(IF(D43="","-",IF(VLOOKUP(D43,COHVPI!A:G,7,0)=F43,"OK","DIVER")),"-")</f>
        <v>-</v>
      </c>
      <c r="AH43" s="76" t="str">
        <f>VLOOKUP(Y43,'BD1'!G:M,6,0)</f>
        <v>-</v>
      </c>
      <c r="AI43" s="76" t="str">
        <f>VLOOKUP(Y43,'BD1'!G:M,7,0)</f>
        <v>-</v>
      </c>
      <c r="AJ43" s="76" t="str">
        <f>VLOOKUP(Y43,'BD1'!G:O,8,0)</f>
        <v>-</v>
      </c>
      <c r="AK43" s="76" t="str">
        <f>VLOOKUP(Y43,'BD1'!G:O,9,0)</f>
        <v>-</v>
      </c>
      <c r="AL43" s="76" t="str">
        <f>VLOOKUP(Y43,'BD1'!G:Q,10,0)</f>
        <v>-</v>
      </c>
      <c r="AM43" s="76" t="str">
        <f>VLOOKUP(Y43,'BD1'!G:Q,11,0)</f>
        <v>-</v>
      </c>
      <c r="AN43" s="184">
        <f t="shared" si="17"/>
        <v>0</v>
      </c>
      <c r="AO43" s="184">
        <f t="shared" si="18"/>
        <v>0</v>
      </c>
    </row>
    <row r="44" spans="1:41" ht="19.5" thickBot="1" x14ac:dyDescent="0.35">
      <c r="A44" s="153"/>
      <c r="B44" s="68" t="str">
        <f>IFERROR(VLOOKUP(G44,'Paleta-Sequencia'!A:C,3,0),"-")</f>
        <v>-</v>
      </c>
      <c r="D44" s="146" t="s">
        <v>3711</v>
      </c>
      <c r="E44" s="147"/>
      <c r="F44" s="147"/>
      <c r="G44" s="147"/>
      <c r="H44" s="147"/>
      <c r="I44" s="147"/>
      <c r="J44" s="147"/>
      <c r="K44" s="147"/>
      <c r="L44" s="208"/>
      <c r="M44" s="236"/>
      <c r="N44" s="147"/>
      <c r="O44" s="147"/>
      <c r="P44" s="148"/>
      <c r="Q44" s="81"/>
      <c r="R44" s="78"/>
      <c r="T44" s="65"/>
      <c r="U44" s="72">
        <f t="shared" si="11"/>
        <v>0</v>
      </c>
      <c r="V44" s="72">
        <f t="shared" si="12"/>
        <v>0</v>
      </c>
      <c r="W44" s="72">
        <f t="shared" si="13"/>
        <v>0</v>
      </c>
      <c r="X44" s="73" t="b">
        <f t="shared" si="14"/>
        <v>1</v>
      </c>
      <c r="Y44" s="74" t="str">
        <f>IF(G44="","-",IF(G44="Código","-",VLOOKUP(G44&amp;S44,'BD1'!F:H,2,0)))</f>
        <v>-</v>
      </c>
      <c r="Z44" s="74" t="str">
        <f>IF(G44="","-",IF(G44="Código","-",VLOOKUP(G44&amp;S44,'BD1'!F:H,3,0)))</f>
        <v>-</v>
      </c>
      <c r="AA44" s="75">
        <f t="shared" si="15"/>
        <v>0</v>
      </c>
      <c r="AB44" s="75" t="str">
        <f>IF(G44="Código","-",IFERROR(IF(VLOOKUP(E44,Envase!F:G,2,0)&gt;0,"Sim","Não"),"Não"))</f>
        <v>Não</v>
      </c>
      <c r="AC44" s="76" t="s">
        <v>62</v>
      </c>
      <c r="AD44" s="77" t="str">
        <f>IFERROR(IF(D44="","",VLOOKUP(D44,COHVPI!B:J,9,0)),"-")</f>
        <v>-</v>
      </c>
      <c r="AE44" s="76" t="str">
        <f>IFERROR(LEFT(VLOOKUP(D44,COHVPI!B:R,17,0),3),"-")</f>
        <v>-</v>
      </c>
      <c r="AF44" s="139">
        <f t="shared" si="16"/>
        <v>0</v>
      </c>
      <c r="AG44" s="76" t="str">
        <f>IFERROR(IF(D44="","-",IF(VLOOKUP(D44,COHVPI!A:G,7,0)=F44,"OK","DIVER")),"-")</f>
        <v>-</v>
      </c>
      <c r="AH44" s="76" t="str">
        <f>VLOOKUP(Y44,'BD1'!G:M,6,0)</f>
        <v>-</v>
      </c>
      <c r="AI44" s="76" t="str">
        <f>VLOOKUP(Y44,'BD1'!G:M,7,0)</f>
        <v>-</v>
      </c>
      <c r="AJ44" s="76" t="str">
        <f>VLOOKUP(Y44,'BD1'!G:O,8,0)</f>
        <v>-</v>
      </c>
      <c r="AK44" s="76" t="str">
        <f>VLOOKUP(Y44,'BD1'!G:O,9,0)</f>
        <v>-</v>
      </c>
      <c r="AL44" s="76" t="str">
        <f>VLOOKUP(Y44,'BD1'!G:Q,10,0)</f>
        <v>-</v>
      </c>
      <c r="AM44" s="76" t="str">
        <f>VLOOKUP(Y44,'BD1'!G:Q,11,0)</f>
        <v>-</v>
      </c>
      <c r="AN44" s="184">
        <f t="shared" si="17"/>
        <v>0</v>
      </c>
      <c r="AO44" s="184">
        <f t="shared" si="18"/>
        <v>0</v>
      </c>
    </row>
    <row r="45" spans="1:41" ht="19.5" thickBot="1" x14ac:dyDescent="0.35">
      <c r="A45" s="153"/>
      <c r="B45" s="68" t="str">
        <f>IFERROR(VLOOKUP(G45,'Paleta-Sequencia'!A:C,3,0),"-")</f>
        <v>Sequência</v>
      </c>
      <c r="D45" s="205" t="s">
        <v>1266</v>
      </c>
      <c r="E45" s="84" t="s">
        <v>1267</v>
      </c>
      <c r="F45" s="84" t="s">
        <v>2</v>
      </c>
      <c r="G45" s="85" t="s">
        <v>45</v>
      </c>
      <c r="H45" s="86" t="s">
        <v>4</v>
      </c>
      <c r="I45" s="87" t="s">
        <v>69</v>
      </c>
      <c r="J45" s="94" t="s">
        <v>904</v>
      </c>
      <c r="K45" s="89" t="s">
        <v>363</v>
      </c>
      <c r="L45" s="209" t="s">
        <v>1786</v>
      </c>
      <c r="M45" s="237" t="s">
        <v>1894</v>
      </c>
      <c r="N45" s="258">
        <f>SUM(N46:N56)</f>
        <v>10</v>
      </c>
      <c r="O45" s="105" t="s">
        <v>400</v>
      </c>
      <c r="P45" s="90" t="s">
        <v>501</v>
      </c>
      <c r="Q45" s="69" t="s">
        <v>16</v>
      </c>
      <c r="R45" s="70" t="s">
        <v>17</v>
      </c>
      <c r="T45" s="65"/>
      <c r="U45" s="72">
        <f t="shared" si="11"/>
        <v>0</v>
      </c>
      <c r="V45" s="72">
        <f t="shared" si="12"/>
        <v>0</v>
      </c>
      <c r="W45" s="72">
        <f t="shared" si="13"/>
        <v>0</v>
      </c>
      <c r="X45" s="73" t="b">
        <f t="shared" si="14"/>
        <v>0</v>
      </c>
      <c r="Y45" s="74" t="str">
        <f>IF(G45="","-",IF(G45="Código","-",VLOOKUP(G45&amp;S45,'BD1'!F:H,2,0)))</f>
        <v>-</v>
      </c>
      <c r="Z45" s="74" t="str">
        <f>IF(G45="","-",IF(G45="Código","-",VLOOKUP(G45&amp;S45,'BD1'!F:H,3,0)))</f>
        <v>-</v>
      </c>
      <c r="AA45" s="75">
        <f t="shared" si="15"/>
        <v>0</v>
      </c>
      <c r="AB45" s="75" t="str">
        <f>IF(G45="Código","-",IFERROR(IF(VLOOKUP(E45,Envase!F:G,2,0)&gt;0,"Sim","Não"),"Não"))</f>
        <v>-</v>
      </c>
      <c r="AC45" s="76" t="s">
        <v>62</v>
      </c>
      <c r="AD45" s="77" t="str">
        <f>IFERROR(IF(D45="","",VLOOKUP(D45,COHVPI!B:J,9,0)),"-")</f>
        <v>-</v>
      </c>
      <c r="AE45" s="76" t="str">
        <f>IFERROR(LEFT(VLOOKUP(D45,COHVPI!B:R,17,0),3),"-")</f>
        <v>-</v>
      </c>
      <c r="AF45" s="139" t="str">
        <f t="shared" si="16"/>
        <v>QTD (KG)</v>
      </c>
      <c r="AG45" s="76" t="str">
        <f>IFERROR(IF(D45="","-",IF(VLOOKUP(D45,COHVPI!A:G,7,0)=F45,"OK","DIVER")),"-")</f>
        <v>-</v>
      </c>
      <c r="AH45" s="76" t="str">
        <f>VLOOKUP(Y45,'BD1'!G:M,6,0)</f>
        <v>-</v>
      </c>
      <c r="AI45" s="76" t="str">
        <f>VLOOKUP(Y45,'BD1'!G:M,7,0)</f>
        <v>-</v>
      </c>
      <c r="AJ45" s="76" t="str">
        <f>VLOOKUP(Y45,'BD1'!G:O,8,0)</f>
        <v>-</v>
      </c>
      <c r="AK45" s="76" t="str">
        <f>VLOOKUP(Y45,'BD1'!G:O,9,0)</f>
        <v>-</v>
      </c>
      <c r="AL45" s="76" t="str">
        <f>VLOOKUP(Y45,'BD1'!G:Q,10,0)</f>
        <v>-</v>
      </c>
      <c r="AM45" s="76" t="str">
        <f>VLOOKUP(Y45,'BD1'!G:Q,11,0)</f>
        <v>-</v>
      </c>
      <c r="AN45" s="184">
        <f t="shared" si="17"/>
        <v>0</v>
      </c>
      <c r="AO45" s="184">
        <f t="shared" si="18"/>
        <v>0</v>
      </c>
    </row>
    <row r="46" spans="1:41" ht="18.75" x14ac:dyDescent="0.3">
      <c r="A46" s="153"/>
      <c r="B46" s="68">
        <f>IFERROR(VLOOKUP(G46,'Paleta-Sequencia'!A:C,3,0),"-")</f>
        <v>1</v>
      </c>
      <c r="D46" s="124">
        <v>1964995</v>
      </c>
      <c r="E46" s="125" t="s">
        <v>4200</v>
      </c>
      <c r="F46" s="125">
        <v>500</v>
      </c>
      <c r="G46" s="405">
        <v>460737</v>
      </c>
      <c r="H46" s="136" t="s">
        <v>307</v>
      </c>
      <c r="I46" s="136" t="s">
        <v>101</v>
      </c>
      <c r="J46" s="128">
        <v>46167</v>
      </c>
      <c r="K46" s="129">
        <v>46184</v>
      </c>
      <c r="L46" s="210">
        <f t="shared" ref="L46:L55" si="56">K46</f>
        <v>46184</v>
      </c>
      <c r="M46" s="210" t="str">
        <f>IFERROR(VLOOKUP(AQ46,Envase!F:L,7,0),"-")</f>
        <v>-</v>
      </c>
      <c r="N46" s="112">
        <f t="shared" ref="N46:N55" si="57">IF(D46&gt;0,1,0)</f>
        <v>1</v>
      </c>
      <c r="O46" s="195"/>
      <c r="P46" s="423" t="s">
        <v>14153</v>
      </c>
      <c r="Q46" s="160">
        <f>SUMIF('MB51'!$H:$H,$E46,'MB51'!$D:$D)</f>
        <v>0</v>
      </c>
      <c r="R46" s="160">
        <f t="shared" ref="R46:R55" ca="1" si="58">IF(J46="","",_xlfn.DAYS($R$1,$J46))</f>
        <v>24</v>
      </c>
      <c r="S46" s="71" t="s">
        <v>101</v>
      </c>
      <c r="T46" s="65"/>
      <c r="U46" s="72">
        <f t="shared" si="11"/>
        <v>0</v>
      </c>
      <c r="V46" s="72">
        <f t="shared" si="12"/>
        <v>0</v>
      </c>
      <c r="W46" s="72">
        <f t="shared" si="13"/>
        <v>500</v>
      </c>
      <c r="X46" s="73" t="b">
        <f t="shared" si="14"/>
        <v>1</v>
      </c>
      <c r="Y46" s="74" t="str">
        <f>IF(G46="","-",IF(G46="Código","-",VLOOKUP(G46&amp;S46,'BD1'!F:H,2,0)))</f>
        <v>24629-0</v>
      </c>
      <c r="Z46" s="74" t="str">
        <f>IF(G46="","-",IF(G46="Código","-",VLOOKUP(G46&amp;S46,'BD1'!F:H,3,0)))</f>
        <v>RISQUE DGEL TOP COAT FIXADOR CL 9,5ML</v>
      </c>
      <c r="AA46" s="75">
        <f t="shared" si="15"/>
        <v>0</v>
      </c>
      <c r="AB46" s="75" t="str">
        <f>IF(G46="Código","-",IFERROR(IF(VLOOKUP(E46,Envase!F:G,2,0)&gt;0,"Sim","Não"),"Não"))</f>
        <v>Sim</v>
      </c>
      <c r="AC46" s="76" t="s">
        <v>62</v>
      </c>
      <c r="AD46" s="77">
        <f>IFERROR(IF(D46="","",VLOOKUP(D46,COHVPI!B:J,9,0)),"-")</f>
        <v>46184</v>
      </c>
      <c r="AE46" s="76" t="str">
        <f>IFERROR(LEFT(VLOOKUP(D46,COHVPI!B:R,17,0),3),"-")</f>
        <v>LIB</v>
      </c>
      <c r="AF46" s="139">
        <f t="shared" si="16"/>
        <v>500</v>
      </c>
      <c r="AG46" s="76" t="str">
        <f>IFERROR(IF(D46="","-",IF(VLOOKUP(D46,COHVPI!A:G,7,0)=F46,"OK","DIVER")),"-")</f>
        <v>-</v>
      </c>
      <c r="AH46" s="76" t="str">
        <f>VLOOKUP(Y46,'BD1'!G:M,6,0)</f>
        <v>459685</v>
      </c>
      <c r="AI46" s="76" t="str">
        <f>VLOOKUP(Y46,'BD1'!G:M,7,0)</f>
        <v>ROT RISQ DGEL TOP COAT FIXADOR 9.5ML FT</v>
      </c>
      <c r="AJ46" s="76" t="str">
        <f>VLOOKUP(Y46,'BD1'!G:O,8,0)</f>
        <v>459686</v>
      </c>
      <c r="AK46" s="76" t="str">
        <f>VLOOKUP(Y46,'BD1'!G:O,9,0)</f>
        <v>ROT RISQ DGEL TOP COAT FIXADOR 9.5ML VS</v>
      </c>
      <c r="AL46" s="76" t="str">
        <f>VLOOKUP(Y46,'BD1'!G:Q,10,0)</f>
        <v>-</v>
      </c>
      <c r="AM46" s="76" t="str">
        <f>VLOOKUP(Y46,'BD1'!G:Q,11,0)</f>
        <v>-</v>
      </c>
      <c r="AN46" s="184">
        <f t="shared" si="17"/>
        <v>0</v>
      </c>
      <c r="AO46" s="184">
        <f t="shared" si="18"/>
        <v>0</v>
      </c>
    </row>
    <row r="47" spans="1:41" ht="18.75" x14ac:dyDescent="0.3">
      <c r="A47" s="153"/>
      <c r="B47" s="68">
        <f>IFERROR(VLOOKUP(G47,'Paleta-Sequencia'!A:C,3,0),"-")</f>
        <v>1</v>
      </c>
      <c r="D47" s="124">
        <v>1964996</v>
      </c>
      <c r="E47" s="125" t="s">
        <v>4201</v>
      </c>
      <c r="F47" s="125">
        <v>500</v>
      </c>
      <c r="G47" s="405">
        <v>460737</v>
      </c>
      <c r="H47" s="136" t="s">
        <v>307</v>
      </c>
      <c r="I47" s="136" t="s">
        <v>101</v>
      </c>
      <c r="J47" s="128">
        <v>46167</v>
      </c>
      <c r="K47" s="129">
        <v>46185</v>
      </c>
      <c r="L47" s="210">
        <f t="shared" si="56"/>
        <v>46185</v>
      </c>
      <c r="M47" s="210" t="str">
        <f>IFERROR(VLOOKUP(AQ47,Envase!F:L,7,0),"-")</f>
        <v>-</v>
      </c>
      <c r="N47" s="112">
        <f t="shared" si="57"/>
        <v>1</v>
      </c>
      <c r="O47" s="195"/>
      <c r="P47" s="423"/>
      <c r="Q47" s="160">
        <f>SUMIF('MB51'!$H:$H,$E47,'MB51'!$D:$D)</f>
        <v>0</v>
      </c>
      <c r="R47" s="160">
        <f t="shared" ca="1" si="58"/>
        <v>24</v>
      </c>
      <c r="S47" s="71" t="s">
        <v>101</v>
      </c>
      <c r="T47" s="65"/>
      <c r="U47" s="72">
        <f t="shared" si="11"/>
        <v>0</v>
      </c>
      <c r="V47" s="72">
        <f t="shared" si="12"/>
        <v>0</v>
      </c>
      <c r="W47" s="72">
        <f t="shared" si="13"/>
        <v>500</v>
      </c>
      <c r="X47" s="73" t="b">
        <f t="shared" si="14"/>
        <v>1</v>
      </c>
      <c r="Y47" s="74" t="str">
        <f>IF(G47="","-",IF(G47="Código","-",VLOOKUP(G47&amp;S47,'BD1'!F:H,2,0)))</f>
        <v>24629-0</v>
      </c>
      <c r="Z47" s="74" t="str">
        <f>IF(G47="","-",IF(G47="Código","-",VLOOKUP(G47&amp;S47,'BD1'!F:H,3,0)))</f>
        <v>RISQUE DGEL TOP COAT FIXADOR CL 9,5ML</v>
      </c>
      <c r="AA47" s="75">
        <f t="shared" si="15"/>
        <v>0</v>
      </c>
      <c r="AB47" s="75" t="str">
        <f>IF(G47="Código","-",IFERROR(IF(VLOOKUP(E47,Envase!F:G,2,0)&gt;0,"Sim","Não"),"Não"))</f>
        <v>Sim</v>
      </c>
      <c r="AC47" s="76" t="s">
        <v>62</v>
      </c>
      <c r="AD47" s="77">
        <f>IFERROR(IF(D47="","",VLOOKUP(D47,COHVPI!B:J,9,0)),"-")</f>
        <v>46185</v>
      </c>
      <c r="AE47" s="76" t="str">
        <f>IFERROR(LEFT(VLOOKUP(D47,COHVPI!B:R,17,0),3),"-")</f>
        <v>LIB</v>
      </c>
      <c r="AF47" s="139">
        <f t="shared" si="16"/>
        <v>500</v>
      </c>
      <c r="AG47" s="76" t="str">
        <f>IFERROR(IF(D47="","-",IF(VLOOKUP(D47,COHVPI!A:G,7,0)=F47,"OK","DIVER")),"-")</f>
        <v>-</v>
      </c>
      <c r="AH47" s="76" t="str">
        <f>VLOOKUP(Y47,'BD1'!G:M,6,0)</f>
        <v>459685</v>
      </c>
      <c r="AI47" s="76" t="str">
        <f>VLOOKUP(Y47,'BD1'!G:M,7,0)</f>
        <v>ROT RISQ DGEL TOP COAT FIXADOR 9.5ML FT</v>
      </c>
      <c r="AJ47" s="76" t="str">
        <f>VLOOKUP(Y47,'BD1'!G:O,8,0)</f>
        <v>459686</v>
      </c>
      <c r="AK47" s="76" t="str">
        <f>VLOOKUP(Y47,'BD1'!G:O,9,0)</f>
        <v>ROT RISQ DGEL TOP COAT FIXADOR 9.5ML VS</v>
      </c>
      <c r="AL47" s="76" t="str">
        <f>VLOOKUP(Y47,'BD1'!G:Q,10,0)</f>
        <v>-</v>
      </c>
      <c r="AM47" s="76" t="str">
        <f>VLOOKUP(Y47,'BD1'!G:Q,11,0)</f>
        <v>-</v>
      </c>
      <c r="AN47" s="184">
        <f t="shared" si="17"/>
        <v>0</v>
      </c>
      <c r="AO47" s="184">
        <f t="shared" si="18"/>
        <v>0</v>
      </c>
    </row>
    <row r="48" spans="1:41" ht="18.75" x14ac:dyDescent="0.3">
      <c r="A48" s="153"/>
      <c r="B48" s="68">
        <f>IFERROR(VLOOKUP(G48,'Paleta-Sequencia'!A:C,3,0),"-")</f>
        <v>1</v>
      </c>
      <c r="D48" s="124">
        <v>1964997</v>
      </c>
      <c r="E48" s="125" t="s">
        <v>4202</v>
      </c>
      <c r="F48" s="125">
        <v>500</v>
      </c>
      <c r="G48" s="405">
        <v>460737</v>
      </c>
      <c r="H48" s="136" t="s">
        <v>307</v>
      </c>
      <c r="I48" s="136" t="s">
        <v>101</v>
      </c>
      <c r="J48" s="128">
        <v>46167</v>
      </c>
      <c r="K48" s="129">
        <v>46185</v>
      </c>
      <c r="L48" s="210">
        <f t="shared" si="56"/>
        <v>46185</v>
      </c>
      <c r="M48" s="210" t="str">
        <f>IFERROR(VLOOKUP(AQ48,Envase!F:L,7,0),"-")</f>
        <v>-</v>
      </c>
      <c r="N48" s="112">
        <f t="shared" si="57"/>
        <v>1</v>
      </c>
      <c r="O48" s="195"/>
      <c r="P48" s="423"/>
      <c r="Q48" s="160">
        <f>SUMIF('MB51'!$H:$H,$E48,'MB51'!$D:$D)</f>
        <v>0</v>
      </c>
      <c r="R48" s="160">
        <f t="shared" ca="1" si="58"/>
        <v>24</v>
      </c>
      <c r="S48" s="71" t="s">
        <v>101</v>
      </c>
      <c r="T48" s="65"/>
      <c r="U48" s="72">
        <f t="shared" si="11"/>
        <v>0</v>
      </c>
      <c r="V48" s="72">
        <f t="shared" si="12"/>
        <v>0</v>
      </c>
      <c r="W48" s="72">
        <f t="shared" si="13"/>
        <v>500</v>
      </c>
      <c r="X48" s="73" t="b">
        <f t="shared" si="14"/>
        <v>1</v>
      </c>
      <c r="Y48" s="74" t="str">
        <f>IF(G48="","-",IF(G48="Código","-",VLOOKUP(G48&amp;S48,'BD1'!F:H,2,0)))</f>
        <v>24629-0</v>
      </c>
      <c r="Z48" s="74" t="str">
        <f>IF(G48="","-",IF(G48="Código","-",VLOOKUP(G48&amp;S48,'BD1'!F:H,3,0)))</f>
        <v>RISQUE DGEL TOP COAT FIXADOR CL 9,5ML</v>
      </c>
      <c r="AA48" s="75">
        <f t="shared" si="15"/>
        <v>0</v>
      </c>
      <c r="AB48" s="75" t="str">
        <f>IF(G48="Código","-",IFERROR(IF(VLOOKUP(E48,Envase!F:G,2,0)&gt;0,"Sim","Não"),"Não"))</f>
        <v>Sim</v>
      </c>
      <c r="AC48" s="76" t="s">
        <v>62</v>
      </c>
      <c r="AD48" s="77">
        <f>IFERROR(IF(D48="","",VLOOKUP(D48,COHVPI!B:J,9,0)),"-")</f>
        <v>46185</v>
      </c>
      <c r="AE48" s="76" t="str">
        <f>IFERROR(LEFT(VLOOKUP(D48,COHVPI!B:R,17,0),3),"-")</f>
        <v>LIB</v>
      </c>
      <c r="AF48" s="139">
        <f t="shared" si="16"/>
        <v>500</v>
      </c>
      <c r="AG48" s="76" t="str">
        <f>IFERROR(IF(D48="","-",IF(VLOOKUP(D48,COHVPI!A:G,7,0)=F48,"OK","DIVER")),"-")</f>
        <v>-</v>
      </c>
      <c r="AH48" s="76" t="str">
        <f>VLOOKUP(Y48,'BD1'!G:M,6,0)</f>
        <v>459685</v>
      </c>
      <c r="AI48" s="76" t="str">
        <f>VLOOKUP(Y48,'BD1'!G:M,7,0)</f>
        <v>ROT RISQ DGEL TOP COAT FIXADOR 9.5ML FT</v>
      </c>
      <c r="AJ48" s="76" t="str">
        <f>VLOOKUP(Y48,'BD1'!G:O,8,0)</f>
        <v>459686</v>
      </c>
      <c r="AK48" s="76" t="str">
        <f>VLOOKUP(Y48,'BD1'!G:O,9,0)</f>
        <v>ROT RISQ DGEL TOP COAT FIXADOR 9.5ML VS</v>
      </c>
      <c r="AL48" s="76" t="str">
        <f>VLOOKUP(Y48,'BD1'!G:Q,10,0)</f>
        <v>-</v>
      </c>
      <c r="AM48" s="76" t="str">
        <f>VLOOKUP(Y48,'BD1'!G:Q,11,0)</f>
        <v>-</v>
      </c>
      <c r="AN48" s="184">
        <f t="shared" si="17"/>
        <v>0</v>
      </c>
      <c r="AO48" s="184">
        <f t="shared" si="18"/>
        <v>0</v>
      </c>
    </row>
    <row r="49" spans="1:41" ht="18.75" x14ac:dyDescent="0.3">
      <c r="A49" s="153"/>
      <c r="B49" s="68">
        <f>IFERROR(VLOOKUP(G49,'Paleta-Sequencia'!A:C,3,0),"-")</f>
        <v>1</v>
      </c>
      <c r="D49" s="124">
        <v>1964998</v>
      </c>
      <c r="E49" s="125" t="s">
        <v>4203</v>
      </c>
      <c r="F49" s="125">
        <v>500</v>
      </c>
      <c r="G49" s="405">
        <v>460737</v>
      </c>
      <c r="H49" s="136" t="s">
        <v>307</v>
      </c>
      <c r="I49" s="136" t="s">
        <v>101</v>
      </c>
      <c r="J49" s="128">
        <v>46167</v>
      </c>
      <c r="K49" s="129">
        <v>46186</v>
      </c>
      <c r="L49" s="210">
        <f t="shared" si="56"/>
        <v>46186</v>
      </c>
      <c r="M49" s="210" t="str">
        <f>IFERROR(VLOOKUP(AQ49,Envase!F:L,7,0),"-")</f>
        <v>-</v>
      </c>
      <c r="N49" s="112">
        <f t="shared" si="57"/>
        <v>1</v>
      </c>
      <c r="O49" s="195"/>
      <c r="P49" s="423"/>
      <c r="Q49" s="160">
        <f>SUMIF('MB51'!$H:$H,$E49,'MB51'!$D:$D)</f>
        <v>0</v>
      </c>
      <c r="R49" s="160">
        <f t="shared" ca="1" si="58"/>
        <v>24</v>
      </c>
      <c r="S49" s="71" t="s">
        <v>101</v>
      </c>
      <c r="T49" s="65"/>
      <c r="U49" s="72">
        <f t="shared" si="11"/>
        <v>0</v>
      </c>
      <c r="V49" s="72">
        <f t="shared" si="12"/>
        <v>0</v>
      </c>
      <c r="W49" s="72">
        <f t="shared" si="13"/>
        <v>500</v>
      </c>
      <c r="X49" s="73" t="b">
        <f t="shared" si="14"/>
        <v>1</v>
      </c>
      <c r="Y49" s="74" t="str">
        <f>IF(G49="","-",IF(G49="Código","-",VLOOKUP(G49&amp;S49,'BD1'!F:H,2,0)))</f>
        <v>24629-0</v>
      </c>
      <c r="Z49" s="74" t="str">
        <f>IF(G49="","-",IF(G49="Código","-",VLOOKUP(G49&amp;S49,'BD1'!F:H,3,0)))</f>
        <v>RISQUE DGEL TOP COAT FIXADOR CL 9,5ML</v>
      </c>
      <c r="AA49" s="75">
        <f t="shared" si="15"/>
        <v>0</v>
      </c>
      <c r="AB49" s="75" t="str">
        <f>IF(G49="Código","-",IFERROR(IF(VLOOKUP(E49,Envase!F:G,2,0)&gt;0,"Sim","Não"),"Não"))</f>
        <v>Sim</v>
      </c>
      <c r="AC49" s="76" t="s">
        <v>62</v>
      </c>
      <c r="AD49" s="77">
        <f>IFERROR(IF(D49="","",VLOOKUP(D49,COHVPI!B:J,9,0)),"-")</f>
        <v>46186</v>
      </c>
      <c r="AE49" s="76" t="str">
        <f>IFERROR(LEFT(VLOOKUP(D49,COHVPI!B:R,17,0),3),"-")</f>
        <v>LIB</v>
      </c>
      <c r="AF49" s="139">
        <f t="shared" si="16"/>
        <v>500</v>
      </c>
      <c r="AG49" s="76" t="str">
        <f>IFERROR(IF(D49="","-",IF(VLOOKUP(D49,COHVPI!A:G,7,0)=F49,"OK","DIVER")),"-")</f>
        <v>-</v>
      </c>
      <c r="AH49" s="76" t="str">
        <f>VLOOKUP(Y49,'BD1'!G:M,6,0)</f>
        <v>459685</v>
      </c>
      <c r="AI49" s="76" t="str">
        <f>VLOOKUP(Y49,'BD1'!G:M,7,0)</f>
        <v>ROT RISQ DGEL TOP COAT FIXADOR 9.5ML FT</v>
      </c>
      <c r="AJ49" s="76" t="str">
        <f>VLOOKUP(Y49,'BD1'!G:O,8,0)</f>
        <v>459686</v>
      </c>
      <c r="AK49" s="76" t="str">
        <f>VLOOKUP(Y49,'BD1'!G:O,9,0)</f>
        <v>ROT RISQ DGEL TOP COAT FIXADOR 9.5ML VS</v>
      </c>
      <c r="AL49" s="76" t="str">
        <f>VLOOKUP(Y49,'BD1'!G:Q,10,0)</f>
        <v>-</v>
      </c>
      <c r="AM49" s="76" t="str">
        <f>VLOOKUP(Y49,'BD1'!G:Q,11,0)</f>
        <v>-</v>
      </c>
      <c r="AN49" s="184">
        <f t="shared" si="17"/>
        <v>0</v>
      </c>
      <c r="AO49" s="184">
        <f t="shared" si="18"/>
        <v>0</v>
      </c>
    </row>
    <row r="50" spans="1:41" ht="18.75" x14ac:dyDescent="0.3">
      <c r="A50" s="153"/>
      <c r="B50" s="68">
        <f>IFERROR(VLOOKUP(G50,'Paleta-Sequencia'!A:C,3,0),"-")</f>
        <v>1</v>
      </c>
      <c r="D50" s="124">
        <v>1964999</v>
      </c>
      <c r="E50" s="125" t="s">
        <v>4204</v>
      </c>
      <c r="F50" s="125">
        <v>500</v>
      </c>
      <c r="G50" s="405">
        <v>460737</v>
      </c>
      <c r="H50" s="136" t="s">
        <v>307</v>
      </c>
      <c r="I50" s="136" t="s">
        <v>101</v>
      </c>
      <c r="J50" s="128">
        <v>46167</v>
      </c>
      <c r="K50" s="129">
        <v>46186</v>
      </c>
      <c r="L50" s="210">
        <f t="shared" si="56"/>
        <v>46186</v>
      </c>
      <c r="M50" s="210" t="str">
        <f>IFERROR(VLOOKUP(AQ50,Envase!F:L,7,0),"-")</f>
        <v>-</v>
      </c>
      <c r="N50" s="112">
        <f t="shared" si="57"/>
        <v>1</v>
      </c>
      <c r="O50" s="195"/>
      <c r="P50" s="423"/>
      <c r="Q50" s="160">
        <f>SUMIF('MB51'!$H:$H,$E50,'MB51'!$D:$D)</f>
        <v>0</v>
      </c>
      <c r="R50" s="160">
        <f t="shared" ca="1" si="58"/>
        <v>24</v>
      </c>
      <c r="S50" s="71" t="s">
        <v>101</v>
      </c>
      <c r="T50" s="65"/>
      <c r="U50" s="72">
        <f t="shared" si="11"/>
        <v>0</v>
      </c>
      <c r="V50" s="72">
        <f t="shared" si="12"/>
        <v>0</v>
      </c>
      <c r="W50" s="72">
        <f t="shared" si="13"/>
        <v>500</v>
      </c>
      <c r="X50" s="73" t="b">
        <f t="shared" si="14"/>
        <v>1</v>
      </c>
      <c r="Y50" s="74" t="str">
        <f>IF(G50="","-",IF(G50="Código","-",VLOOKUP(G50&amp;S50,'BD1'!F:H,2,0)))</f>
        <v>24629-0</v>
      </c>
      <c r="Z50" s="74" t="str">
        <f>IF(G50="","-",IF(G50="Código","-",VLOOKUP(G50&amp;S50,'BD1'!F:H,3,0)))</f>
        <v>RISQUE DGEL TOP COAT FIXADOR CL 9,5ML</v>
      </c>
      <c r="AA50" s="75">
        <f t="shared" si="15"/>
        <v>0</v>
      </c>
      <c r="AB50" s="75" t="str">
        <f>IF(G50="Código","-",IFERROR(IF(VLOOKUP(E50,Envase!F:G,2,0)&gt;0,"Sim","Não"),"Não"))</f>
        <v>Sim</v>
      </c>
      <c r="AC50" s="76" t="s">
        <v>62</v>
      </c>
      <c r="AD50" s="77">
        <f>IFERROR(IF(D50="","",VLOOKUP(D50,COHVPI!B:J,9,0)),"-")</f>
        <v>46186</v>
      </c>
      <c r="AE50" s="76" t="str">
        <f>IFERROR(LEFT(VLOOKUP(D50,COHVPI!B:R,17,0),3),"-")</f>
        <v>LIB</v>
      </c>
      <c r="AF50" s="139">
        <f t="shared" si="16"/>
        <v>500</v>
      </c>
      <c r="AG50" s="76" t="str">
        <f>IFERROR(IF(D50="","-",IF(VLOOKUP(D50,COHVPI!A:G,7,0)=F50,"OK","DIVER")),"-")</f>
        <v>-</v>
      </c>
      <c r="AH50" s="76" t="str">
        <f>VLOOKUP(Y50,'BD1'!G:M,6,0)</f>
        <v>459685</v>
      </c>
      <c r="AI50" s="76" t="str">
        <f>VLOOKUP(Y50,'BD1'!G:M,7,0)</f>
        <v>ROT RISQ DGEL TOP COAT FIXADOR 9.5ML FT</v>
      </c>
      <c r="AJ50" s="76" t="str">
        <f>VLOOKUP(Y50,'BD1'!G:O,8,0)</f>
        <v>459686</v>
      </c>
      <c r="AK50" s="76" t="str">
        <f>VLOOKUP(Y50,'BD1'!G:O,9,0)</f>
        <v>ROT RISQ DGEL TOP COAT FIXADOR 9.5ML VS</v>
      </c>
      <c r="AL50" s="76" t="str">
        <f>VLOOKUP(Y50,'BD1'!G:Q,10,0)</f>
        <v>-</v>
      </c>
      <c r="AM50" s="76" t="str">
        <f>VLOOKUP(Y50,'BD1'!G:Q,11,0)</f>
        <v>-</v>
      </c>
      <c r="AN50" s="184">
        <f t="shared" si="17"/>
        <v>0</v>
      </c>
      <c r="AO50" s="184">
        <f t="shared" si="18"/>
        <v>0</v>
      </c>
    </row>
    <row r="51" spans="1:41" ht="18.75" x14ac:dyDescent="0.3">
      <c r="A51" s="153"/>
      <c r="B51" s="68">
        <f>IFERROR(VLOOKUP(G51,'Paleta-Sequencia'!A:C,3,0),"-")</f>
        <v>1</v>
      </c>
      <c r="D51" s="124">
        <v>1965000</v>
      </c>
      <c r="E51" s="125" t="s">
        <v>4205</v>
      </c>
      <c r="F51" s="125">
        <v>500</v>
      </c>
      <c r="G51" s="405">
        <v>460737</v>
      </c>
      <c r="H51" s="136" t="s">
        <v>307</v>
      </c>
      <c r="I51" s="136" t="s">
        <v>101</v>
      </c>
      <c r="J51" s="128">
        <v>46167</v>
      </c>
      <c r="K51" s="129">
        <v>46188</v>
      </c>
      <c r="L51" s="210">
        <f t="shared" si="56"/>
        <v>46188</v>
      </c>
      <c r="M51" s="210" t="str">
        <f>IFERROR(VLOOKUP(AQ51,Envase!F:L,7,0),"-")</f>
        <v>-</v>
      </c>
      <c r="N51" s="112">
        <f t="shared" si="57"/>
        <v>1</v>
      </c>
      <c r="O51" s="195"/>
      <c r="P51" s="423"/>
      <c r="Q51" s="160">
        <f>SUMIF('MB51'!$H:$H,$E51,'MB51'!$D:$D)</f>
        <v>0</v>
      </c>
      <c r="R51" s="160">
        <f t="shared" ca="1" si="58"/>
        <v>24</v>
      </c>
      <c r="S51" s="71" t="s">
        <v>101</v>
      </c>
      <c r="T51" s="65"/>
      <c r="U51" s="72">
        <f t="shared" si="11"/>
        <v>0</v>
      </c>
      <c r="V51" s="72">
        <f t="shared" si="12"/>
        <v>0</v>
      </c>
      <c r="W51" s="72">
        <f t="shared" si="13"/>
        <v>500</v>
      </c>
      <c r="X51" s="73" t="b">
        <f t="shared" si="14"/>
        <v>1</v>
      </c>
      <c r="Y51" s="74" t="str">
        <f>IF(G51="","-",IF(G51="Código","-",VLOOKUP(G51&amp;S51,'BD1'!F:H,2,0)))</f>
        <v>24629-0</v>
      </c>
      <c r="Z51" s="74" t="str">
        <f>IF(G51="","-",IF(G51="Código","-",VLOOKUP(G51&amp;S51,'BD1'!F:H,3,0)))</f>
        <v>RISQUE DGEL TOP COAT FIXADOR CL 9,5ML</v>
      </c>
      <c r="AA51" s="75">
        <f t="shared" si="15"/>
        <v>0</v>
      </c>
      <c r="AB51" s="75" t="str">
        <f>IF(G51="Código","-",IFERROR(IF(VLOOKUP(E51,Envase!F:G,2,0)&gt;0,"Sim","Não"),"Não"))</f>
        <v>Sim</v>
      </c>
      <c r="AC51" s="76" t="s">
        <v>62</v>
      </c>
      <c r="AD51" s="77">
        <f>IFERROR(IF(D51="","",VLOOKUP(D51,COHVPI!B:J,9,0)),"-")</f>
        <v>46188</v>
      </c>
      <c r="AE51" s="76" t="str">
        <f>IFERROR(LEFT(VLOOKUP(D51,COHVPI!B:R,17,0),3),"-")</f>
        <v>LIB</v>
      </c>
      <c r="AF51" s="139">
        <f t="shared" si="16"/>
        <v>500</v>
      </c>
      <c r="AG51" s="76" t="str">
        <f>IFERROR(IF(D51="","-",IF(VLOOKUP(D51,COHVPI!A:G,7,0)=F51,"OK","DIVER")),"-")</f>
        <v>-</v>
      </c>
      <c r="AH51" s="76" t="str">
        <f>VLOOKUP(Y51,'BD1'!G:M,6,0)</f>
        <v>459685</v>
      </c>
      <c r="AI51" s="76" t="str">
        <f>VLOOKUP(Y51,'BD1'!G:M,7,0)</f>
        <v>ROT RISQ DGEL TOP COAT FIXADOR 9.5ML FT</v>
      </c>
      <c r="AJ51" s="76" t="str">
        <f>VLOOKUP(Y51,'BD1'!G:O,8,0)</f>
        <v>459686</v>
      </c>
      <c r="AK51" s="76" t="str">
        <f>VLOOKUP(Y51,'BD1'!G:O,9,0)</f>
        <v>ROT RISQ DGEL TOP COAT FIXADOR 9.5ML VS</v>
      </c>
      <c r="AL51" s="76" t="str">
        <f>VLOOKUP(Y51,'BD1'!G:Q,10,0)</f>
        <v>-</v>
      </c>
      <c r="AM51" s="76" t="str">
        <f>VLOOKUP(Y51,'BD1'!G:Q,11,0)</f>
        <v>-</v>
      </c>
      <c r="AN51" s="184">
        <f t="shared" si="17"/>
        <v>0</v>
      </c>
      <c r="AO51" s="184">
        <f t="shared" si="18"/>
        <v>0</v>
      </c>
    </row>
    <row r="52" spans="1:41" ht="18.75" x14ac:dyDescent="0.3">
      <c r="A52" s="153"/>
      <c r="B52" s="68">
        <f>IFERROR(VLOOKUP(G52,'Paleta-Sequencia'!A:C,3,0),"-")</f>
        <v>1</v>
      </c>
      <c r="D52" s="124">
        <v>1965001</v>
      </c>
      <c r="E52" s="125" t="s">
        <v>4206</v>
      </c>
      <c r="F52" s="125">
        <v>500</v>
      </c>
      <c r="G52" s="405">
        <v>460737</v>
      </c>
      <c r="H52" s="136" t="s">
        <v>307</v>
      </c>
      <c r="I52" s="136" t="s">
        <v>101</v>
      </c>
      <c r="J52" s="128">
        <v>46167</v>
      </c>
      <c r="K52" s="129">
        <v>46188</v>
      </c>
      <c r="L52" s="210">
        <f t="shared" si="56"/>
        <v>46188</v>
      </c>
      <c r="M52" s="210" t="str">
        <f>IFERROR(VLOOKUP(AQ52,Envase!F:L,7,0),"-")</f>
        <v>-</v>
      </c>
      <c r="N52" s="112">
        <f t="shared" si="57"/>
        <v>1</v>
      </c>
      <c r="O52" s="195"/>
      <c r="P52" s="423"/>
      <c r="Q52" s="160">
        <f>SUMIF('MB51'!$H:$H,$E52,'MB51'!$D:$D)</f>
        <v>0</v>
      </c>
      <c r="R52" s="160">
        <f t="shared" ca="1" si="58"/>
        <v>24</v>
      </c>
      <c r="S52" s="71" t="s">
        <v>101</v>
      </c>
      <c r="T52" s="65"/>
      <c r="U52" s="72">
        <f t="shared" si="11"/>
        <v>0</v>
      </c>
      <c r="V52" s="72">
        <f t="shared" si="12"/>
        <v>0</v>
      </c>
      <c r="W52" s="72">
        <f t="shared" si="13"/>
        <v>500</v>
      </c>
      <c r="X52" s="73" t="b">
        <f t="shared" si="14"/>
        <v>1</v>
      </c>
      <c r="Y52" s="74" t="str">
        <f>IF(G52="","-",IF(G52="Código","-",VLOOKUP(G52&amp;S52,'BD1'!F:H,2,0)))</f>
        <v>24629-0</v>
      </c>
      <c r="Z52" s="74" t="str">
        <f>IF(G52="","-",IF(G52="Código","-",VLOOKUP(G52&amp;S52,'BD1'!F:H,3,0)))</f>
        <v>RISQUE DGEL TOP COAT FIXADOR CL 9,5ML</v>
      </c>
      <c r="AA52" s="75">
        <f t="shared" si="15"/>
        <v>0</v>
      </c>
      <c r="AB52" s="75" t="str">
        <f>IF(G52="Código","-",IFERROR(IF(VLOOKUP(E52,Envase!F:G,2,0)&gt;0,"Sim","Não"),"Não"))</f>
        <v>Sim</v>
      </c>
      <c r="AC52" s="76" t="s">
        <v>62</v>
      </c>
      <c r="AD52" s="77">
        <f>IFERROR(IF(D52="","",VLOOKUP(D52,COHVPI!B:J,9,0)),"-")</f>
        <v>46188</v>
      </c>
      <c r="AE52" s="76" t="str">
        <f>IFERROR(LEFT(VLOOKUP(D52,COHVPI!B:R,17,0),3),"-")</f>
        <v>LIB</v>
      </c>
      <c r="AF52" s="139">
        <f t="shared" si="16"/>
        <v>500</v>
      </c>
      <c r="AG52" s="76" t="str">
        <f>IFERROR(IF(D52="","-",IF(VLOOKUP(D52,COHVPI!A:G,7,0)=F52,"OK","DIVER")),"-")</f>
        <v>-</v>
      </c>
      <c r="AH52" s="76" t="str">
        <f>VLOOKUP(Y52,'BD1'!G:M,6,0)</f>
        <v>459685</v>
      </c>
      <c r="AI52" s="76" t="str">
        <f>VLOOKUP(Y52,'BD1'!G:M,7,0)</f>
        <v>ROT RISQ DGEL TOP COAT FIXADOR 9.5ML FT</v>
      </c>
      <c r="AJ52" s="76" t="str">
        <f>VLOOKUP(Y52,'BD1'!G:O,8,0)</f>
        <v>459686</v>
      </c>
      <c r="AK52" s="76" t="str">
        <f>VLOOKUP(Y52,'BD1'!G:O,9,0)</f>
        <v>ROT RISQ DGEL TOP COAT FIXADOR 9.5ML VS</v>
      </c>
      <c r="AL52" s="76" t="str">
        <f>VLOOKUP(Y52,'BD1'!G:Q,10,0)</f>
        <v>-</v>
      </c>
      <c r="AM52" s="76" t="str">
        <f>VLOOKUP(Y52,'BD1'!G:Q,11,0)</f>
        <v>-</v>
      </c>
      <c r="AN52" s="184">
        <f t="shared" si="17"/>
        <v>0</v>
      </c>
      <c r="AO52" s="184">
        <f t="shared" si="18"/>
        <v>0</v>
      </c>
    </row>
    <row r="53" spans="1:41" ht="18.75" x14ac:dyDescent="0.3">
      <c r="A53" s="153"/>
      <c r="B53" s="68">
        <f>IFERROR(VLOOKUP(G53,'Paleta-Sequencia'!A:C,3,0),"-")</f>
        <v>1</v>
      </c>
      <c r="D53" s="124">
        <v>1965002</v>
      </c>
      <c r="E53" s="125" t="s">
        <v>4207</v>
      </c>
      <c r="F53" s="125">
        <v>500</v>
      </c>
      <c r="G53" s="405">
        <v>460737</v>
      </c>
      <c r="H53" s="136" t="s">
        <v>307</v>
      </c>
      <c r="I53" s="136" t="s">
        <v>101</v>
      </c>
      <c r="J53" s="128">
        <v>46167</v>
      </c>
      <c r="K53" s="129">
        <v>46189</v>
      </c>
      <c r="L53" s="210">
        <f t="shared" si="56"/>
        <v>46189</v>
      </c>
      <c r="M53" s="210" t="str">
        <f>IFERROR(VLOOKUP(AQ53,Envase!F:L,7,0),"-")</f>
        <v>-</v>
      </c>
      <c r="N53" s="112">
        <f t="shared" si="57"/>
        <v>1</v>
      </c>
      <c r="O53" s="195"/>
      <c r="P53" s="423"/>
      <c r="Q53" s="160">
        <f>SUMIF('MB51'!$H:$H,$E53,'MB51'!$D:$D)</f>
        <v>0</v>
      </c>
      <c r="R53" s="160">
        <f t="shared" ca="1" si="58"/>
        <v>24</v>
      </c>
      <c r="S53" s="71" t="s">
        <v>101</v>
      </c>
      <c r="T53" s="65"/>
      <c r="U53" s="72">
        <f t="shared" si="11"/>
        <v>0</v>
      </c>
      <c r="V53" s="72">
        <f t="shared" si="12"/>
        <v>0</v>
      </c>
      <c r="W53" s="72">
        <f t="shared" si="13"/>
        <v>500</v>
      </c>
      <c r="X53" s="73" t="b">
        <f t="shared" si="14"/>
        <v>1</v>
      </c>
      <c r="Y53" s="74" t="str">
        <f>IF(G53="","-",IF(G53="Código","-",VLOOKUP(G53&amp;S53,'BD1'!F:H,2,0)))</f>
        <v>24629-0</v>
      </c>
      <c r="Z53" s="74" t="str">
        <f>IF(G53="","-",IF(G53="Código","-",VLOOKUP(G53&amp;S53,'BD1'!F:H,3,0)))</f>
        <v>RISQUE DGEL TOP COAT FIXADOR CL 9,5ML</v>
      </c>
      <c r="AA53" s="75">
        <f t="shared" si="15"/>
        <v>0</v>
      </c>
      <c r="AB53" s="75" t="str">
        <f>IF(G53="Código","-",IFERROR(IF(VLOOKUP(E53,Envase!F:G,2,0)&gt;0,"Sim","Não"),"Não"))</f>
        <v>Sim</v>
      </c>
      <c r="AC53" s="76" t="s">
        <v>62</v>
      </c>
      <c r="AD53" s="77">
        <f>IFERROR(IF(D53="","",VLOOKUP(D53,COHVPI!B:J,9,0)),"-")</f>
        <v>46189</v>
      </c>
      <c r="AE53" s="76" t="str">
        <f>IFERROR(LEFT(VLOOKUP(D53,COHVPI!B:R,17,0),3),"-")</f>
        <v>LIB</v>
      </c>
      <c r="AF53" s="139">
        <f t="shared" si="16"/>
        <v>500</v>
      </c>
      <c r="AG53" s="76" t="str">
        <f>IFERROR(IF(D53="","-",IF(VLOOKUP(D53,COHVPI!A:G,7,0)=F53,"OK","DIVER")),"-")</f>
        <v>-</v>
      </c>
      <c r="AH53" s="76" t="str">
        <f>VLOOKUP(Y53,'BD1'!G:M,6,0)</f>
        <v>459685</v>
      </c>
      <c r="AI53" s="76" t="str">
        <f>VLOOKUP(Y53,'BD1'!G:M,7,0)</f>
        <v>ROT RISQ DGEL TOP COAT FIXADOR 9.5ML FT</v>
      </c>
      <c r="AJ53" s="76" t="str">
        <f>VLOOKUP(Y53,'BD1'!G:O,8,0)</f>
        <v>459686</v>
      </c>
      <c r="AK53" s="76" t="str">
        <f>VLOOKUP(Y53,'BD1'!G:O,9,0)</f>
        <v>ROT RISQ DGEL TOP COAT FIXADOR 9.5ML VS</v>
      </c>
      <c r="AL53" s="76" t="str">
        <f>VLOOKUP(Y53,'BD1'!G:Q,10,0)</f>
        <v>-</v>
      </c>
      <c r="AM53" s="76" t="str">
        <f>VLOOKUP(Y53,'BD1'!G:Q,11,0)</f>
        <v>-</v>
      </c>
      <c r="AN53" s="184">
        <f t="shared" si="17"/>
        <v>0</v>
      </c>
      <c r="AO53" s="184">
        <f t="shared" si="18"/>
        <v>0</v>
      </c>
    </row>
    <row r="54" spans="1:41" ht="18.75" x14ac:dyDescent="0.3">
      <c r="A54" s="153"/>
      <c r="B54" s="68">
        <f>IFERROR(VLOOKUP(G54,'Paleta-Sequencia'!A:C,3,0),"-")</f>
        <v>1</v>
      </c>
      <c r="D54" s="124">
        <v>1965003</v>
      </c>
      <c r="E54" s="125" t="s">
        <v>4208</v>
      </c>
      <c r="F54" s="125">
        <v>500</v>
      </c>
      <c r="G54" s="405">
        <v>460737</v>
      </c>
      <c r="H54" s="136" t="s">
        <v>307</v>
      </c>
      <c r="I54" s="136" t="s">
        <v>101</v>
      </c>
      <c r="J54" s="128">
        <v>46167</v>
      </c>
      <c r="K54" s="129">
        <v>46189</v>
      </c>
      <c r="L54" s="210">
        <f t="shared" si="56"/>
        <v>46189</v>
      </c>
      <c r="M54" s="210" t="str">
        <f>IFERROR(VLOOKUP(AQ54,Envase!F:L,7,0),"-")</f>
        <v>-</v>
      </c>
      <c r="N54" s="112">
        <f t="shared" si="57"/>
        <v>1</v>
      </c>
      <c r="O54" s="195"/>
      <c r="P54" s="423"/>
      <c r="Q54" s="160">
        <f>SUMIF('MB51'!$H:$H,$E54,'MB51'!$D:$D)</f>
        <v>0</v>
      </c>
      <c r="R54" s="160">
        <f t="shared" ca="1" si="58"/>
        <v>24</v>
      </c>
      <c r="S54" s="71" t="s">
        <v>101</v>
      </c>
      <c r="T54" s="65"/>
      <c r="U54" s="72">
        <f t="shared" si="11"/>
        <v>0</v>
      </c>
      <c r="V54" s="72">
        <f t="shared" si="12"/>
        <v>0</v>
      </c>
      <c r="W54" s="72">
        <f t="shared" si="13"/>
        <v>500</v>
      </c>
      <c r="X54" s="73" t="b">
        <f t="shared" si="14"/>
        <v>1</v>
      </c>
      <c r="Y54" s="74" t="str">
        <f>IF(G54="","-",IF(G54="Código","-",VLOOKUP(G54&amp;S54,'BD1'!F:H,2,0)))</f>
        <v>24629-0</v>
      </c>
      <c r="Z54" s="74" t="str">
        <f>IF(G54="","-",IF(G54="Código","-",VLOOKUP(G54&amp;S54,'BD1'!F:H,3,0)))</f>
        <v>RISQUE DGEL TOP COAT FIXADOR CL 9,5ML</v>
      </c>
      <c r="AA54" s="75">
        <f t="shared" si="15"/>
        <v>0</v>
      </c>
      <c r="AB54" s="75" t="str">
        <f>IF(G54="Código","-",IFERROR(IF(VLOOKUP(E54,Envase!F:G,2,0)&gt;0,"Sim","Não"),"Não"))</f>
        <v>Sim</v>
      </c>
      <c r="AC54" s="76" t="s">
        <v>62</v>
      </c>
      <c r="AD54" s="77">
        <f>IFERROR(IF(D54="","",VLOOKUP(D54,COHVPI!B:J,9,0)),"-")</f>
        <v>46189</v>
      </c>
      <c r="AE54" s="76" t="str">
        <f>IFERROR(LEFT(VLOOKUP(D54,COHVPI!B:R,17,0),3),"-")</f>
        <v>LIB</v>
      </c>
      <c r="AF54" s="139">
        <f t="shared" si="16"/>
        <v>500</v>
      </c>
      <c r="AG54" s="76" t="str">
        <f>IFERROR(IF(D54="","-",IF(VLOOKUP(D54,COHVPI!A:G,7,0)=F54,"OK","DIVER")),"-")</f>
        <v>-</v>
      </c>
      <c r="AH54" s="76" t="str">
        <f>VLOOKUP(Y54,'BD1'!G:M,6,0)</f>
        <v>459685</v>
      </c>
      <c r="AI54" s="76" t="str">
        <f>VLOOKUP(Y54,'BD1'!G:M,7,0)</f>
        <v>ROT RISQ DGEL TOP COAT FIXADOR 9.5ML FT</v>
      </c>
      <c r="AJ54" s="76" t="str">
        <f>VLOOKUP(Y54,'BD1'!G:O,8,0)</f>
        <v>459686</v>
      </c>
      <c r="AK54" s="76" t="str">
        <f>VLOOKUP(Y54,'BD1'!G:O,9,0)</f>
        <v>ROT RISQ DGEL TOP COAT FIXADOR 9.5ML VS</v>
      </c>
      <c r="AL54" s="76" t="str">
        <f>VLOOKUP(Y54,'BD1'!G:Q,10,0)</f>
        <v>-</v>
      </c>
      <c r="AM54" s="76" t="str">
        <f>VLOOKUP(Y54,'BD1'!G:Q,11,0)</f>
        <v>-</v>
      </c>
      <c r="AN54" s="184">
        <f t="shared" si="17"/>
        <v>0</v>
      </c>
      <c r="AO54" s="184">
        <f t="shared" si="18"/>
        <v>0</v>
      </c>
    </row>
    <row r="55" spans="1:41" ht="18.75" x14ac:dyDescent="0.3">
      <c r="A55" s="153"/>
      <c r="B55" s="68">
        <f>IFERROR(VLOOKUP(G55,'Paleta-Sequencia'!A:C,3,0),"-")</f>
        <v>1</v>
      </c>
      <c r="D55" s="124">
        <v>1965004</v>
      </c>
      <c r="E55" s="125" t="s">
        <v>4209</v>
      </c>
      <c r="F55" s="125">
        <v>500</v>
      </c>
      <c r="G55" s="405">
        <v>460737</v>
      </c>
      <c r="H55" s="136" t="s">
        <v>307</v>
      </c>
      <c r="I55" s="136" t="s">
        <v>101</v>
      </c>
      <c r="J55" s="128">
        <v>46167</v>
      </c>
      <c r="K55" s="129">
        <v>46190</v>
      </c>
      <c r="L55" s="210">
        <f t="shared" si="56"/>
        <v>46190</v>
      </c>
      <c r="M55" s="210" t="str">
        <f>IFERROR(VLOOKUP(AQ55,Envase!F:L,7,0),"-")</f>
        <v>-</v>
      </c>
      <c r="N55" s="112">
        <f t="shared" si="57"/>
        <v>1</v>
      </c>
      <c r="O55" s="195"/>
      <c r="P55" s="423"/>
      <c r="Q55" s="160">
        <f>SUMIF('MB51'!$H:$H,$E55,'MB51'!$D:$D)</f>
        <v>0</v>
      </c>
      <c r="R55" s="160">
        <f t="shared" ca="1" si="58"/>
        <v>24</v>
      </c>
      <c r="S55" s="71" t="s">
        <v>101</v>
      </c>
      <c r="T55" s="65"/>
      <c r="U55" s="72">
        <f t="shared" si="11"/>
        <v>0</v>
      </c>
      <c r="V55" s="72">
        <f t="shared" si="12"/>
        <v>0</v>
      </c>
      <c r="W55" s="72">
        <f t="shared" si="13"/>
        <v>500</v>
      </c>
      <c r="X55" s="73" t="b">
        <f t="shared" si="14"/>
        <v>1</v>
      </c>
      <c r="Y55" s="74" t="str">
        <f>IF(G55="","-",IF(G55="Código","-",VLOOKUP(G55&amp;S55,'BD1'!F:H,2,0)))</f>
        <v>24629-0</v>
      </c>
      <c r="Z55" s="74" t="str">
        <f>IF(G55="","-",IF(G55="Código","-",VLOOKUP(G55&amp;S55,'BD1'!F:H,3,0)))</f>
        <v>RISQUE DGEL TOP COAT FIXADOR CL 9,5ML</v>
      </c>
      <c r="AA55" s="75">
        <f t="shared" si="15"/>
        <v>0</v>
      </c>
      <c r="AB55" s="75" t="str">
        <f>IF(G55="Código","-",IFERROR(IF(VLOOKUP(E55,Envase!F:G,2,0)&gt;0,"Sim","Não"),"Não"))</f>
        <v>Sim</v>
      </c>
      <c r="AC55" s="76" t="s">
        <v>62</v>
      </c>
      <c r="AD55" s="77">
        <f>IFERROR(IF(D55="","",VLOOKUP(D55,COHVPI!B:J,9,0)),"-")</f>
        <v>46190</v>
      </c>
      <c r="AE55" s="76" t="str">
        <f>IFERROR(LEFT(VLOOKUP(D55,COHVPI!B:R,17,0),3),"-")</f>
        <v>LIB</v>
      </c>
      <c r="AF55" s="139">
        <f t="shared" si="16"/>
        <v>500</v>
      </c>
      <c r="AG55" s="76" t="str">
        <f>IFERROR(IF(D55="","-",IF(VLOOKUP(D55,COHVPI!A:G,7,0)=F55,"OK","DIVER")),"-")</f>
        <v>-</v>
      </c>
      <c r="AH55" s="76" t="str">
        <f>VLOOKUP(Y55,'BD1'!G:M,6,0)</f>
        <v>459685</v>
      </c>
      <c r="AI55" s="76" t="str">
        <f>VLOOKUP(Y55,'BD1'!G:M,7,0)</f>
        <v>ROT RISQ DGEL TOP COAT FIXADOR 9.5ML FT</v>
      </c>
      <c r="AJ55" s="76" t="str">
        <f>VLOOKUP(Y55,'BD1'!G:O,8,0)</f>
        <v>459686</v>
      </c>
      <c r="AK55" s="76" t="str">
        <f>VLOOKUP(Y55,'BD1'!G:O,9,0)</f>
        <v>ROT RISQ DGEL TOP COAT FIXADOR 9.5ML VS</v>
      </c>
      <c r="AL55" s="76" t="str">
        <f>VLOOKUP(Y55,'BD1'!G:Q,10,0)</f>
        <v>-</v>
      </c>
      <c r="AM55" s="76" t="str">
        <f>VLOOKUP(Y55,'BD1'!G:Q,11,0)</f>
        <v>-</v>
      </c>
      <c r="AN55" s="184">
        <f t="shared" si="17"/>
        <v>0</v>
      </c>
      <c r="AO55" s="184">
        <f t="shared" si="18"/>
        <v>0</v>
      </c>
    </row>
    <row r="56" spans="1:41" ht="19.5" thickBot="1" x14ac:dyDescent="0.35">
      <c r="A56" s="153"/>
      <c r="B56" s="68" t="str">
        <f>IFERROR(VLOOKUP(G56,'Paleta-Sequencia'!A:C,3,0),"-")</f>
        <v>-</v>
      </c>
      <c r="D56" s="120"/>
      <c r="E56" s="121"/>
      <c r="F56" s="121"/>
      <c r="G56" s="114"/>
      <c r="H56" s="116"/>
      <c r="I56" s="116"/>
      <c r="J56" s="122"/>
      <c r="K56" s="123" t="s">
        <v>62</v>
      </c>
      <c r="L56" s="213" t="s">
        <v>62</v>
      </c>
      <c r="M56" s="213" t="str">
        <f>IFERROR(VLOOKUP(E56,Envase!F:L,7,0),"-")</f>
        <v>-</v>
      </c>
      <c r="N56" s="118">
        <f t="shared" ref="N56" si="59">IF(D56&gt;0,1,0)</f>
        <v>0</v>
      </c>
      <c r="O56" s="106"/>
      <c r="P56" s="107"/>
      <c r="Q56" s="160">
        <f>SUMIF('MB51'!$H:$H,$E56,'MB51'!$D:$D)</f>
        <v>0</v>
      </c>
      <c r="R56" s="160" t="str">
        <f t="shared" ref="R56" si="60">IF(J56="","",_xlfn.DAYS($R$1,$J56))</f>
        <v/>
      </c>
      <c r="S56" s="71"/>
      <c r="T56" s="65"/>
      <c r="U56" s="72">
        <f t="shared" si="11"/>
        <v>0</v>
      </c>
      <c r="V56" s="72">
        <f t="shared" si="12"/>
        <v>0</v>
      </c>
      <c r="W56" s="72">
        <f t="shared" si="13"/>
        <v>0</v>
      </c>
      <c r="X56" s="73" t="b">
        <f t="shared" si="14"/>
        <v>1</v>
      </c>
      <c r="Y56" s="74" t="str">
        <f>IF(G56="","-",IF(G56="Código","-",VLOOKUP(G56&amp;S56,'BD1'!F:H,2,0)))</f>
        <v>-</v>
      </c>
      <c r="Z56" s="74" t="str">
        <f>IF(G56="","-",IF(G56="Código","-",VLOOKUP(G56&amp;S56,'BD1'!F:H,3,0)))</f>
        <v>-</v>
      </c>
      <c r="AA56" s="75">
        <f t="shared" si="15"/>
        <v>0</v>
      </c>
      <c r="AB56" s="75" t="str">
        <f>IF(G56="Código","-",IFERROR(IF(VLOOKUP(E56,Envase!F:G,2,0)&gt;0,"Sim","Não"),"Não"))</f>
        <v>Não</v>
      </c>
      <c r="AC56" s="76" t="s">
        <v>62</v>
      </c>
      <c r="AD56" s="77" t="str">
        <f>IFERROR(IF(D56="","",VLOOKUP(D56,COHVPI!B:J,9,0)),"-")</f>
        <v/>
      </c>
      <c r="AE56" s="76" t="str">
        <f>IFERROR(LEFT(VLOOKUP(D56,COHVPI!B:R,17,0),3),"-")</f>
        <v>-</v>
      </c>
      <c r="AF56" s="139">
        <f t="shared" si="16"/>
        <v>0</v>
      </c>
      <c r="AG56" s="76" t="str">
        <f>IFERROR(IF(D56="","-",IF(VLOOKUP(D56,COHVPI!A:G,7,0)=F56,"OK","DIVER")),"-")</f>
        <v>-</v>
      </c>
      <c r="AH56" s="76" t="str">
        <f>VLOOKUP(Y56,'BD1'!G:M,6,0)</f>
        <v>-</v>
      </c>
      <c r="AI56" s="76" t="str">
        <f>VLOOKUP(Y56,'BD1'!G:M,7,0)</f>
        <v>-</v>
      </c>
      <c r="AJ56" s="76" t="str">
        <f>VLOOKUP(Y56,'BD1'!G:O,8,0)</f>
        <v>-</v>
      </c>
      <c r="AK56" s="76" t="str">
        <f>VLOOKUP(Y56,'BD1'!G:O,9,0)</f>
        <v>-</v>
      </c>
      <c r="AL56" s="76" t="str">
        <f>VLOOKUP(Y56,'BD1'!G:Q,10,0)</f>
        <v>-</v>
      </c>
      <c r="AM56" s="76" t="str">
        <f>VLOOKUP(Y56,'BD1'!G:Q,11,0)</f>
        <v>-</v>
      </c>
      <c r="AN56" s="184">
        <f t="shared" si="17"/>
        <v>0</v>
      </c>
      <c r="AO56" s="184">
        <f t="shared" si="18"/>
        <v>0</v>
      </c>
    </row>
    <row r="57" spans="1:41" ht="19.5" thickBot="1" x14ac:dyDescent="0.35">
      <c r="A57" s="153"/>
      <c r="B57" s="68" t="str">
        <f>IFERROR(VLOOKUP(G57,'Paleta-Sequencia'!A:C,3,0),"-")</f>
        <v>-</v>
      </c>
      <c r="L57"/>
      <c r="M57"/>
      <c r="U57" s="72">
        <f t="shared" si="11"/>
        <v>0</v>
      </c>
      <c r="V57" s="72">
        <f t="shared" si="12"/>
        <v>0</v>
      </c>
      <c r="W57" s="72">
        <f t="shared" si="13"/>
        <v>0</v>
      </c>
      <c r="X57" s="73" t="b">
        <f t="shared" si="14"/>
        <v>1</v>
      </c>
      <c r="Y57" s="74" t="str">
        <f>IF(G57="","-",IF(G57="Código","-",VLOOKUP(G57&amp;S57,'BD1'!F:H,2,0)))</f>
        <v>-</v>
      </c>
      <c r="Z57" s="74" t="str">
        <f>IF(G57="","-",IF(G57="Código","-",VLOOKUP(G57&amp;S57,'BD1'!F:H,3,0)))</f>
        <v>-</v>
      </c>
      <c r="AA57" s="75">
        <f t="shared" si="15"/>
        <v>0</v>
      </c>
      <c r="AB57" s="75" t="str">
        <f>IF(G57="Código","-",IFERROR(IF(VLOOKUP(E57,Envase!F:G,2,0)&gt;0,"Sim","Não"),"Não"))</f>
        <v>Não</v>
      </c>
      <c r="AC57" s="76" t="s">
        <v>62</v>
      </c>
      <c r="AD57" s="77" t="str">
        <f>IFERROR(IF(D57="","",VLOOKUP(D57,COHVPI!B:J,9,0)),"-")</f>
        <v/>
      </c>
      <c r="AE57" s="76" t="str">
        <f>IFERROR(LEFT(VLOOKUP(D57,COHVPI!B:R,17,0),3),"-")</f>
        <v>-</v>
      </c>
      <c r="AF57" s="139">
        <f t="shared" si="16"/>
        <v>0</v>
      </c>
      <c r="AG57" s="76" t="str">
        <f>IFERROR(IF(D57="","-",IF(VLOOKUP(D57,COHVPI!A:G,7,0)=F57,"OK","DIVER")),"-")</f>
        <v>-</v>
      </c>
      <c r="AH57" s="76" t="str">
        <f>VLOOKUP(Y57,'BD1'!G:M,6,0)</f>
        <v>-</v>
      </c>
      <c r="AI57" s="76" t="str">
        <f>VLOOKUP(Y57,'BD1'!G:M,7,0)</f>
        <v>-</v>
      </c>
      <c r="AJ57" s="76" t="str">
        <f>VLOOKUP(Y57,'BD1'!G:O,8,0)</f>
        <v>-</v>
      </c>
      <c r="AK57" s="76" t="str">
        <f>VLOOKUP(Y57,'BD1'!G:O,9,0)</f>
        <v>-</v>
      </c>
      <c r="AL57" s="76" t="str">
        <f>VLOOKUP(Y57,'BD1'!G:Q,10,0)</f>
        <v>-</v>
      </c>
      <c r="AM57" s="76" t="str">
        <f>VLOOKUP(Y57,'BD1'!G:Q,11,0)</f>
        <v>-</v>
      </c>
      <c r="AN57" s="184">
        <f t="shared" si="17"/>
        <v>0</v>
      </c>
      <c r="AO57" s="184">
        <f t="shared" si="18"/>
        <v>0</v>
      </c>
    </row>
    <row r="58" spans="1:41" ht="19.5" thickBot="1" x14ac:dyDescent="0.35">
      <c r="A58" s="153"/>
      <c r="B58" s="68" t="str">
        <f>IFERROR(VLOOKUP(G58,'Paleta-Sequencia'!A:C,3,0),"-")</f>
        <v>-</v>
      </c>
      <c r="D58" s="146" t="s">
        <v>3710</v>
      </c>
      <c r="E58" s="147"/>
      <c r="F58" s="147"/>
      <c r="G58" s="147"/>
      <c r="H58" s="147"/>
      <c r="I58" s="147"/>
      <c r="J58" s="147"/>
      <c r="K58" s="147"/>
      <c r="L58" s="208"/>
      <c r="M58" s="236"/>
      <c r="N58" s="147"/>
      <c r="O58" s="147"/>
      <c r="P58" s="148"/>
      <c r="T58" s="65"/>
      <c r="U58" s="72">
        <f t="shared" si="11"/>
        <v>0</v>
      </c>
      <c r="V58" s="72">
        <f t="shared" si="12"/>
        <v>0</v>
      </c>
      <c r="W58" s="72">
        <f t="shared" si="13"/>
        <v>0</v>
      </c>
      <c r="X58" s="73" t="b">
        <f t="shared" si="14"/>
        <v>1</v>
      </c>
      <c r="Y58" s="74" t="str">
        <f>IF(G58="","-",IF(G58="Código","-",VLOOKUP(G58&amp;S58,'BD1'!F:H,2,0)))</f>
        <v>-</v>
      </c>
      <c r="Z58" s="74" t="str">
        <f>IF(G58="","-",IF(G58="Código","-",VLOOKUP(G58&amp;S58,'BD1'!F:H,3,0)))</f>
        <v>-</v>
      </c>
      <c r="AA58" s="75">
        <f t="shared" si="15"/>
        <v>0</v>
      </c>
      <c r="AB58" s="75" t="str">
        <f>IF(G58="Código","-",IFERROR(IF(VLOOKUP(E58,Envase!F:G,2,0)&gt;0,"Sim","Não"),"Não"))</f>
        <v>Não</v>
      </c>
      <c r="AC58" s="76" t="s">
        <v>62</v>
      </c>
      <c r="AD58" s="77" t="str">
        <f>IFERROR(IF(D58="","",VLOOKUP(D58,COHVPI!B:J,9,0)),"-")</f>
        <v>-</v>
      </c>
      <c r="AE58" s="76" t="str">
        <f>IFERROR(LEFT(VLOOKUP(D58,COHVPI!B:R,17,0),3),"-")</f>
        <v>-</v>
      </c>
      <c r="AF58" s="139">
        <f t="shared" si="16"/>
        <v>0</v>
      </c>
      <c r="AG58" s="76" t="str">
        <f>IFERROR(IF(D58="","-",IF(VLOOKUP(D58,COHVPI!A:G,7,0)=F58,"OK","DIVER")),"-")</f>
        <v>-</v>
      </c>
      <c r="AH58" s="76" t="str">
        <f>VLOOKUP(Y58,'BD1'!G:M,6,0)</f>
        <v>-</v>
      </c>
      <c r="AI58" s="76" t="str">
        <f>VLOOKUP(Y58,'BD1'!G:M,7,0)</f>
        <v>-</v>
      </c>
      <c r="AJ58" s="76" t="str">
        <f>VLOOKUP(Y58,'BD1'!G:O,8,0)</f>
        <v>-</v>
      </c>
      <c r="AK58" s="76" t="str">
        <f>VLOOKUP(Y58,'BD1'!G:O,9,0)</f>
        <v>-</v>
      </c>
      <c r="AL58" s="76" t="str">
        <f>VLOOKUP(Y58,'BD1'!G:Q,10,0)</f>
        <v>-</v>
      </c>
      <c r="AM58" s="76" t="str">
        <f>VLOOKUP(Y58,'BD1'!G:Q,11,0)</f>
        <v>-</v>
      </c>
      <c r="AN58" s="184">
        <f t="shared" si="17"/>
        <v>0</v>
      </c>
      <c r="AO58" s="184">
        <f t="shared" si="18"/>
        <v>0</v>
      </c>
    </row>
    <row r="59" spans="1:41" ht="19.5" thickBot="1" x14ac:dyDescent="0.35">
      <c r="A59" s="153"/>
      <c r="B59" s="68" t="str">
        <f>IFERROR(VLOOKUP(G59,'Paleta-Sequencia'!A:C,3,0),"-")</f>
        <v>Sequência</v>
      </c>
      <c r="D59" s="205" t="s">
        <v>2335</v>
      </c>
      <c r="E59" s="84" t="s">
        <v>2336</v>
      </c>
      <c r="F59" s="84" t="s">
        <v>2</v>
      </c>
      <c r="G59" s="85" t="s">
        <v>45</v>
      </c>
      <c r="H59" s="86" t="s">
        <v>4</v>
      </c>
      <c r="I59" s="87" t="s">
        <v>69</v>
      </c>
      <c r="J59" s="94" t="s">
        <v>904</v>
      </c>
      <c r="K59" s="89" t="s">
        <v>363</v>
      </c>
      <c r="L59" s="209" t="s">
        <v>1786</v>
      </c>
      <c r="M59" s="237" t="s">
        <v>1894</v>
      </c>
      <c r="N59" s="259">
        <f>SUM(N61:N61)</f>
        <v>0</v>
      </c>
      <c r="O59" s="105" t="s">
        <v>400</v>
      </c>
      <c r="P59" s="90" t="s">
        <v>501</v>
      </c>
      <c r="Q59" s="69" t="s">
        <v>16</v>
      </c>
      <c r="R59" s="70" t="s">
        <v>17</v>
      </c>
      <c r="T59" s="65"/>
      <c r="U59" s="72">
        <f t="shared" si="11"/>
        <v>0</v>
      </c>
      <c r="V59" s="72">
        <f t="shared" si="12"/>
        <v>0</v>
      </c>
      <c r="W59" s="72">
        <f t="shared" si="13"/>
        <v>0</v>
      </c>
      <c r="X59" s="73" t="b">
        <f t="shared" si="14"/>
        <v>0</v>
      </c>
      <c r="Y59" s="74" t="str">
        <f>IF(G59="","-",IF(G59="Código","-",VLOOKUP(G59&amp;S59,'BD1'!F:H,2,0)))</f>
        <v>-</v>
      </c>
      <c r="Z59" s="74" t="str">
        <f>IF(G59="","-",IF(G59="Código","-",VLOOKUP(G59&amp;S59,'BD1'!F:H,3,0)))</f>
        <v>-</v>
      </c>
      <c r="AA59" s="75">
        <f t="shared" si="15"/>
        <v>0</v>
      </c>
      <c r="AB59" s="75" t="str">
        <f>IF(G59="Código","-",IFERROR(IF(VLOOKUP(E59,Envase!F:G,2,0)&gt;0,"Sim","Não"),"Não"))</f>
        <v>-</v>
      </c>
      <c r="AC59" s="76" t="s">
        <v>62</v>
      </c>
      <c r="AD59" s="77" t="str">
        <f>IFERROR(IF(D59="","",VLOOKUP(D59,COHVPI!B:J,9,0)),"-")</f>
        <v>-</v>
      </c>
      <c r="AE59" s="76" t="str">
        <f>IFERROR(LEFT(VLOOKUP(D59,COHVPI!B:R,17,0),3),"-")</f>
        <v>-</v>
      </c>
      <c r="AF59" s="139" t="str">
        <f t="shared" si="16"/>
        <v>QTD (KG)</v>
      </c>
      <c r="AG59" s="76" t="str">
        <f>IFERROR(IF(D59="","-",IF(VLOOKUP(D59,COHVPI!A:G,7,0)=F59,"OK","DIVER")),"-")</f>
        <v>-</v>
      </c>
      <c r="AH59" s="76" t="str">
        <f>VLOOKUP(Y59,'BD1'!G:M,6,0)</f>
        <v>-</v>
      </c>
      <c r="AI59" s="76" t="str">
        <f>VLOOKUP(Y59,'BD1'!G:M,7,0)</f>
        <v>-</v>
      </c>
      <c r="AJ59" s="76" t="str">
        <f>VLOOKUP(Y59,'BD1'!G:O,8,0)</f>
        <v>-</v>
      </c>
      <c r="AK59" s="76" t="str">
        <f>VLOOKUP(Y59,'BD1'!G:O,9,0)</f>
        <v>-</v>
      </c>
      <c r="AL59" s="76" t="str">
        <f>VLOOKUP(Y59,'BD1'!G:Q,10,0)</f>
        <v>-</v>
      </c>
      <c r="AM59" s="76" t="str">
        <f>VLOOKUP(Y59,'BD1'!G:Q,11,0)</f>
        <v>-</v>
      </c>
      <c r="AN59" s="184">
        <f t="shared" si="17"/>
        <v>0</v>
      </c>
      <c r="AO59" s="184">
        <f t="shared" si="18"/>
        <v>0</v>
      </c>
    </row>
    <row r="60" spans="1:41" ht="18.75" x14ac:dyDescent="0.3">
      <c r="A60" s="153"/>
      <c r="B60" s="68">
        <f>IFERROR(VLOOKUP(G60,'Paleta-Sequencia'!A:C,3,0),"-")</f>
        <v>8</v>
      </c>
      <c r="D60" s="124">
        <v>1965753</v>
      </c>
      <c r="E60" s="125" t="s">
        <v>10976</v>
      </c>
      <c r="F60" s="125">
        <v>600</v>
      </c>
      <c r="G60" s="405">
        <v>469512</v>
      </c>
      <c r="H60" s="136" t="s">
        <v>1816</v>
      </c>
      <c r="I60" s="136" t="s">
        <v>101</v>
      </c>
      <c r="J60" s="128">
        <v>46182</v>
      </c>
      <c r="K60" s="129">
        <v>46184</v>
      </c>
      <c r="L60" s="210" t="s">
        <v>62</v>
      </c>
      <c r="M60" s="210" t="s">
        <v>62</v>
      </c>
      <c r="N60" s="112">
        <f t="shared" ref="N60" si="61">IF(D60&gt;0,1,0)</f>
        <v>1</v>
      </c>
      <c r="O60" s="195"/>
      <c r="P60" s="423" t="s">
        <v>10977</v>
      </c>
      <c r="Q60" s="160">
        <f>SUMIF('MB51'!$H:$H,$E60,'MB51'!$D:$D)</f>
        <v>0</v>
      </c>
      <c r="R60" s="160">
        <f t="shared" ref="R60" ca="1" si="62">IF(J60="","",_xlfn.DAYS($R$1,$J60))</f>
        <v>9</v>
      </c>
      <c r="S60" s="71" t="s">
        <v>101</v>
      </c>
      <c r="T60" s="65"/>
      <c r="U60" s="72">
        <f t="shared" si="11"/>
        <v>0</v>
      </c>
      <c r="V60" s="72">
        <f t="shared" si="12"/>
        <v>0</v>
      </c>
      <c r="W60" s="72">
        <f t="shared" si="13"/>
        <v>600</v>
      </c>
      <c r="X60" s="73" t="b">
        <f t="shared" si="14"/>
        <v>1</v>
      </c>
      <c r="Y60" s="74" t="str">
        <f>IF(G60="","-",IF(G60="Código","-",VLOOKUP(G60&amp;S60,'BD1'!F:H,2,0)))</f>
        <v>29542-0</v>
      </c>
      <c r="Z60" s="74" t="str">
        <f>IF(G60="","-",IF(G60="Código","-",VLOOKUP(G60&amp;S60,'BD1'!F:H,3,0)))</f>
        <v>RISQUE ESM DGEL CREM MOCACCINO 9 5 ML</v>
      </c>
      <c r="AA60" s="75">
        <f t="shared" si="15"/>
        <v>0</v>
      </c>
      <c r="AB60" s="75" t="str">
        <f>IF(G60="Código","-",IFERROR(IF(VLOOKUP(E60,Envase!F:G,2,0)&gt;0,"Sim","Não"),"Não"))</f>
        <v>Sim</v>
      </c>
      <c r="AC60" s="76" t="s">
        <v>62</v>
      </c>
      <c r="AD60" s="77">
        <f>IFERROR(IF(D60="","",VLOOKUP(D60,COHVPI!B:J,9,0)),"-")</f>
        <v>46184</v>
      </c>
      <c r="AE60" s="76" t="str">
        <f>IFERROR(LEFT(VLOOKUP(D60,COHVPI!B:R,17,0),3),"-")</f>
        <v>LIB</v>
      </c>
      <c r="AF60" s="139">
        <f t="shared" si="16"/>
        <v>600</v>
      </c>
      <c r="AG60" s="76" t="str">
        <f>IFERROR(IF(D60="","-",IF(VLOOKUP(D60,COHVPI!A:G,7,0)=F60,"OK","DIVER")),"-")</f>
        <v>-</v>
      </c>
      <c r="AH60" s="76" t="str">
        <f>VLOOKUP(Y60,'BD1'!G:M,6,0)</f>
        <v>469468</v>
      </c>
      <c r="AI60" s="76" t="str">
        <f>VLOOKUP(Y60,'BD1'!G:M,7,0)</f>
        <v>RT RISQUE DGEL MOCACCINO 9 5 ML FT</v>
      </c>
      <c r="AJ60" s="76" t="str">
        <f>VLOOKUP(Y60,'BD1'!G:O,8,0)</f>
        <v>469474</v>
      </c>
      <c r="AK60" s="76" t="str">
        <f>VLOOKUP(Y60,'BD1'!G:O,9,0)</f>
        <v>RT RISQUE DGEL MOCACCINO 9 5 ML VS</v>
      </c>
      <c r="AL60" s="76" t="str">
        <f>VLOOKUP(Y60,'BD1'!G:Q,10,0)</f>
        <v>-</v>
      </c>
      <c r="AM60" s="76" t="str">
        <f>VLOOKUP(Y60,'BD1'!G:Q,11,0)</f>
        <v>-</v>
      </c>
      <c r="AN60" s="184">
        <f t="shared" si="17"/>
        <v>0</v>
      </c>
      <c r="AO60" s="184">
        <f t="shared" si="18"/>
        <v>0</v>
      </c>
    </row>
    <row r="61" spans="1:41" ht="19.5" thickBot="1" x14ac:dyDescent="0.35">
      <c r="A61" s="153"/>
      <c r="B61" s="68" t="str">
        <f>IFERROR(VLOOKUP(G61,'Paleta-Sequencia'!A:C,3,0),"-")</f>
        <v>-</v>
      </c>
      <c r="D61" s="120"/>
      <c r="E61" s="121"/>
      <c r="F61" s="121"/>
      <c r="G61" s="114"/>
      <c r="H61" s="116"/>
      <c r="I61" s="116"/>
      <c r="J61" s="122"/>
      <c r="K61" s="123" t="s">
        <v>62</v>
      </c>
      <c r="L61" s="213" t="s">
        <v>62</v>
      </c>
      <c r="M61" s="213"/>
      <c r="N61" s="118">
        <f t="shared" ref="N61" si="63">IF(D61&gt;0,1,0)</f>
        <v>0</v>
      </c>
      <c r="O61" s="106"/>
      <c r="P61" s="107"/>
      <c r="Q61" s="78"/>
      <c r="R61" s="78"/>
      <c r="S61" s="71"/>
      <c r="T61" s="65"/>
      <c r="U61" s="72">
        <f t="shared" si="11"/>
        <v>0</v>
      </c>
      <c r="V61" s="72">
        <f t="shared" si="12"/>
        <v>0</v>
      </c>
      <c r="W61" s="72">
        <f t="shared" si="13"/>
        <v>0</v>
      </c>
      <c r="X61" s="73" t="b">
        <f t="shared" si="14"/>
        <v>1</v>
      </c>
      <c r="Y61" s="74" t="str">
        <f>IF(G61="","-",IF(G61="Código","-",VLOOKUP(G61&amp;S61,'BD1'!F:H,2,0)))</f>
        <v>-</v>
      </c>
      <c r="Z61" s="74" t="str">
        <f>IF(G61="","-",IF(G61="Código","-",VLOOKUP(G61&amp;S61,'BD1'!F:H,3,0)))</f>
        <v>-</v>
      </c>
      <c r="AA61" s="75">
        <f t="shared" si="15"/>
        <v>0</v>
      </c>
      <c r="AB61" s="75" t="str">
        <f>IF(G61="Código","-",IFERROR(IF(VLOOKUP(E61,Envase!F:G,2,0)&gt;0,"Sim","Não"),"Não"))</f>
        <v>Não</v>
      </c>
      <c r="AC61" s="76" t="s">
        <v>62</v>
      </c>
      <c r="AD61" s="77" t="str">
        <f>IFERROR(IF(D61="","",VLOOKUP(D61,COHVPI!B:J,9,0)),"-")</f>
        <v/>
      </c>
      <c r="AE61" s="76" t="str">
        <f>IFERROR(LEFT(VLOOKUP(D61,COHVPI!B:R,17,0),3),"-")</f>
        <v>-</v>
      </c>
      <c r="AF61" s="139">
        <f t="shared" si="16"/>
        <v>0</v>
      </c>
      <c r="AG61" s="76" t="str">
        <f>IFERROR(IF(D61="","-",IF(VLOOKUP(D61,COHVPI!A:G,7,0)=F61,"OK","DIVER")),"-")</f>
        <v>-</v>
      </c>
      <c r="AH61" s="76" t="str">
        <f>VLOOKUP(Y61,'BD1'!G:M,6,0)</f>
        <v>-</v>
      </c>
      <c r="AI61" s="76" t="str">
        <f>VLOOKUP(Y61,'BD1'!G:M,7,0)</f>
        <v>-</v>
      </c>
      <c r="AJ61" s="76" t="str">
        <f>VLOOKUP(Y61,'BD1'!G:O,8,0)</f>
        <v>-</v>
      </c>
      <c r="AK61" s="76" t="str">
        <f>VLOOKUP(Y61,'BD1'!G:O,9,0)</f>
        <v>-</v>
      </c>
      <c r="AL61" s="76" t="str">
        <f>VLOOKUP(Y61,'BD1'!G:Q,10,0)</f>
        <v>-</v>
      </c>
      <c r="AM61" s="76" t="str">
        <f>VLOOKUP(Y61,'BD1'!G:Q,11,0)</f>
        <v>-</v>
      </c>
      <c r="AN61" s="184">
        <f t="shared" si="17"/>
        <v>0</v>
      </c>
      <c r="AO61" s="184">
        <f t="shared" si="18"/>
        <v>0</v>
      </c>
    </row>
    <row r="62" spans="1:41" ht="19.5" thickBot="1" x14ac:dyDescent="0.35">
      <c r="A62" s="153"/>
      <c r="B62" s="68" t="str">
        <f>IFERROR(VLOOKUP(G62,'Paleta-Sequencia'!A:C,3,0),"-")</f>
        <v>-</v>
      </c>
      <c r="L62"/>
      <c r="M62"/>
      <c r="U62" s="72">
        <f t="shared" si="11"/>
        <v>0</v>
      </c>
      <c r="V62" s="72">
        <f t="shared" si="12"/>
        <v>0</v>
      </c>
      <c r="W62" s="72">
        <f t="shared" si="13"/>
        <v>0</v>
      </c>
      <c r="X62" s="73" t="b">
        <f t="shared" si="14"/>
        <v>1</v>
      </c>
      <c r="Y62" s="74" t="str">
        <f>IF(G62="","-",IF(G62="Código","-",VLOOKUP(G62&amp;S62,'BD1'!F:H,2,0)))</f>
        <v>-</v>
      </c>
      <c r="Z62" s="74" t="str">
        <f>IF(G62="","-",IF(G62="Código","-",VLOOKUP(G62&amp;S62,'BD1'!F:H,3,0)))</f>
        <v>-</v>
      </c>
      <c r="AA62" s="75">
        <f t="shared" si="15"/>
        <v>0</v>
      </c>
      <c r="AB62" s="75" t="str">
        <f>IF(G62="Código","-",IFERROR(IF(VLOOKUP(E62,Envase!F:G,2,0)&gt;0,"Sim","Não"),"Não"))</f>
        <v>Não</v>
      </c>
      <c r="AC62" s="76" t="s">
        <v>62</v>
      </c>
      <c r="AD62" s="77" t="str">
        <f>IFERROR(IF(D62="","",VLOOKUP(D62,COHVPI!B:J,9,0)),"-")</f>
        <v/>
      </c>
      <c r="AE62" s="76" t="str">
        <f>IFERROR(LEFT(VLOOKUP(D62,COHVPI!B:R,17,0),3),"-")</f>
        <v>-</v>
      </c>
      <c r="AF62" s="139">
        <f t="shared" si="16"/>
        <v>0</v>
      </c>
      <c r="AG62" s="76" t="str">
        <f>IFERROR(IF(D62="","-",IF(VLOOKUP(D62,COHVPI!A:G,7,0)=F62,"OK","DIVER")),"-")</f>
        <v>-</v>
      </c>
      <c r="AH62" s="76" t="str">
        <f>VLOOKUP(Y62,'BD1'!G:M,6,0)</f>
        <v>-</v>
      </c>
      <c r="AI62" s="76" t="str">
        <f>VLOOKUP(Y62,'BD1'!G:M,7,0)</f>
        <v>-</v>
      </c>
      <c r="AJ62" s="76" t="str">
        <f>VLOOKUP(Y62,'BD1'!G:O,8,0)</f>
        <v>-</v>
      </c>
      <c r="AK62" s="76" t="str">
        <f>VLOOKUP(Y62,'BD1'!G:O,9,0)</f>
        <v>-</v>
      </c>
      <c r="AL62" s="76" t="str">
        <f>VLOOKUP(Y62,'BD1'!G:Q,10,0)</f>
        <v>-</v>
      </c>
      <c r="AM62" s="76" t="str">
        <f>VLOOKUP(Y62,'BD1'!G:Q,11,0)</f>
        <v>-</v>
      </c>
      <c r="AN62" s="184">
        <f t="shared" si="17"/>
        <v>0</v>
      </c>
      <c r="AO62" s="184">
        <f t="shared" si="18"/>
        <v>0</v>
      </c>
    </row>
    <row r="63" spans="1:41" ht="19.5" thickBot="1" x14ac:dyDescent="0.35">
      <c r="A63" s="153"/>
      <c r="B63" s="68" t="str">
        <f>IFERROR(VLOOKUP(G63,'Paleta-Sequencia'!A:C,3,0),"-")</f>
        <v>-</v>
      </c>
      <c r="D63" s="146" t="s">
        <v>1268</v>
      </c>
      <c r="E63" s="147"/>
      <c r="F63" s="147"/>
      <c r="G63" s="147"/>
      <c r="H63" s="147"/>
      <c r="I63" s="147"/>
      <c r="J63" s="147"/>
      <c r="K63" s="147"/>
      <c r="L63" s="208"/>
      <c r="M63" s="236"/>
      <c r="N63" s="147"/>
      <c r="O63" s="147"/>
      <c r="P63" s="148"/>
      <c r="Q63" s="81"/>
      <c r="R63" s="78"/>
      <c r="T63" s="65"/>
      <c r="U63" s="72">
        <f t="shared" ref="U63:U119" si="64">IF(S63="BL",F63,0)</f>
        <v>0</v>
      </c>
      <c r="V63" s="72">
        <f t="shared" ref="V63:V119" si="65">IF(S63="CL",F63,0)</f>
        <v>0</v>
      </c>
      <c r="W63" s="72">
        <f t="shared" ref="W63:W119" si="66">IF(S63="DGEL",F63,0)</f>
        <v>0</v>
      </c>
      <c r="X63" s="73" t="b">
        <f t="shared" ref="X63:X119" si="67">U63+V63+W63=F63</f>
        <v>1</v>
      </c>
      <c r="Y63" s="74" t="str">
        <f>IF(G63="","-",IF(G63="Código","-",VLOOKUP(G63&amp;S63,'BD1'!F:H,2,0)))</f>
        <v>-</v>
      </c>
      <c r="Z63" s="74" t="str">
        <f>IF(G63="","-",IF(G63="Código","-",VLOOKUP(G63&amp;S63,'BD1'!F:H,3,0)))</f>
        <v>-</v>
      </c>
      <c r="AA63" s="75">
        <f t="shared" ref="AA63:AA119" si="68">IF(Y63="-",0,IF(AB63="Sim",0,IF(S63="DGEL",F63/100*10526,F63/200*23750)))</f>
        <v>0</v>
      </c>
      <c r="AB63" s="75" t="str">
        <f>IF(G63="Código","-",IFERROR(IF(VLOOKUP(E63,Envase!F:G,2,0)&gt;0,"Sim","Não"),"Não"))</f>
        <v>Não</v>
      </c>
      <c r="AC63" s="76" t="s">
        <v>62</v>
      </c>
      <c r="AD63" s="77" t="str">
        <f>IFERROR(IF(D63="","",VLOOKUP(D63,COHVPI!B:J,9,0)),"-")</f>
        <v>-</v>
      </c>
      <c r="AE63" s="76" t="str">
        <f>IFERROR(LEFT(VLOOKUP(D63,COHVPI!B:R,17,0),3),"-")</f>
        <v>-</v>
      </c>
      <c r="AF63" s="139">
        <f t="shared" ref="AF63:AF119" si="69">F63</f>
        <v>0</v>
      </c>
      <c r="AG63" s="76" t="str">
        <f>IFERROR(IF(D63="","-",IF(VLOOKUP(D63,COHVPI!A:G,7,0)=F63,"OK","DIVER")),"-")</f>
        <v>-</v>
      </c>
      <c r="AH63" s="76" t="str">
        <f>VLOOKUP(Y63,'BD1'!G:M,6,0)</f>
        <v>-</v>
      </c>
      <c r="AI63" s="76" t="str">
        <f>VLOOKUP(Y63,'BD1'!G:M,7,0)</f>
        <v>-</v>
      </c>
      <c r="AJ63" s="76" t="str">
        <f>VLOOKUP(Y63,'BD1'!G:O,8,0)</f>
        <v>-</v>
      </c>
      <c r="AK63" s="76" t="str">
        <f>VLOOKUP(Y63,'BD1'!G:O,9,0)</f>
        <v>-</v>
      </c>
      <c r="AL63" s="76" t="str">
        <f>VLOOKUP(Y63,'BD1'!G:Q,10,0)</f>
        <v>-</v>
      </c>
      <c r="AM63" s="76" t="str">
        <f>VLOOKUP(Y63,'BD1'!G:Q,11,0)</f>
        <v>-</v>
      </c>
      <c r="AN63" s="184">
        <f t="shared" ref="AN63:AN119" si="70">AA63</f>
        <v>0</v>
      </c>
      <c r="AO63" s="184">
        <f t="shared" ref="AO63:AO119" si="71">IF(AN63=0,0,0.00061*AN63)</f>
        <v>0</v>
      </c>
    </row>
    <row r="64" spans="1:41" ht="25.5" customHeight="1" thickBot="1" x14ac:dyDescent="0.35">
      <c r="A64" s="153"/>
      <c r="B64" s="68" t="str">
        <f>IFERROR(VLOOKUP(G64,'Paleta-Sequencia'!A:C,3,0),"-")</f>
        <v>Sequência</v>
      </c>
      <c r="D64" s="100" t="s">
        <v>1293</v>
      </c>
      <c r="E64" s="101" t="s">
        <v>1289</v>
      </c>
      <c r="F64" s="101" t="s">
        <v>2</v>
      </c>
      <c r="G64" s="101" t="s">
        <v>45</v>
      </c>
      <c r="H64" s="261" t="s">
        <v>4</v>
      </c>
      <c r="I64" s="101" t="s">
        <v>69</v>
      </c>
      <c r="J64" s="102" t="s">
        <v>904</v>
      </c>
      <c r="K64" s="103" t="s">
        <v>363</v>
      </c>
      <c r="L64" s="209" t="s">
        <v>1786</v>
      </c>
      <c r="M64" s="237" t="s">
        <v>1894</v>
      </c>
      <c r="N64" s="258">
        <f>SUM(N65:N74)</f>
        <v>9</v>
      </c>
      <c r="O64" s="108" t="s">
        <v>1169</v>
      </c>
      <c r="P64" s="104" t="s">
        <v>501</v>
      </c>
      <c r="Q64" s="69" t="s">
        <v>16</v>
      </c>
      <c r="R64" s="70" t="s">
        <v>17</v>
      </c>
      <c r="T64" s="65"/>
      <c r="U64" s="72">
        <f t="shared" si="64"/>
        <v>0</v>
      </c>
      <c r="V64" s="72">
        <f t="shared" si="65"/>
        <v>0</v>
      </c>
      <c r="W64" s="72">
        <f t="shared" si="66"/>
        <v>0</v>
      </c>
      <c r="X64" s="73" t="b">
        <f t="shared" si="67"/>
        <v>0</v>
      </c>
      <c r="Y64" s="74" t="str">
        <f>IF(G64="","-",IF(G64="Código","-",VLOOKUP(G64&amp;S64,'BD1'!F:H,2,0)))</f>
        <v>-</v>
      </c>
      <c r="Z64" s="74" t="str">
        <f>IF(G64="","-",IF(G64="Código","-",VLOOKUP(G64&amp;S64,'BD1'!F:H,3,0)))</f>
        <v>-</v>
      </c>
      <c r="AA64" s="75">
        <f t="shared" si="68"/>
        <v>0</v>
      </c>
      <c r="AB64" s="75" t="str">
        <f>IF(G64="Código","-",IFERROR(IF(VLOOKUP(E64,Envase!F:G,2,0)&gt;0,"Sim","Não"),"Não"))</f>
        <v>-</v>
      </c>
      <c r="AC64" s="76" t="s">
        <v>62</v>
      </c>
      <c r="AD64" s="77" t="str">
        <f>IFERROR(IF(D64="","",VLOOKUP(D64,COHVPI!B:J,9,0)),"-")</f>
        <v>-</v>
      </c>
      <c r="AE64" s="76" t="str">
        <f>IFERROR(LEFT(VLOOKUP(D64,COHVPI!B:R,17,0),3),"-")</f>
        <v>-</v>
      </c>
      <c r="AF64" s="139" t="str">
        <f t="shared" si="69"/>
        <v>QTD (KG)</v>
      </c>
      <c r="AG64" s="76" t="str">
        <f>IFERROR(IF(D64="","-",IF(VLOOKUP(D64,COHVPI!A:G,7,0)=F64,"OK","DIVER")),"-")</f>
        <v>-</v>
      </c>
      <c r="AH64" s="76" t="str">
        <f>VLOOKUP(Y64,'BD1'!G:M,6,0)</f>
        <v>-</v>
      </c>
      <c r="AI64" s="76" t="str">
        <f>VLOOKUP(Y64,'BD1'!G:M,7,0)</f>
        <v>-</v>
      </c>
      <c r="AJ64" s="76" t="str">
        <f>VLOOKUP(Y64,'BD1'!G:O,8,0)</f>
        <v>-</v>
      </c>
      <c r="AK64" s="76" t="str">
        <f>VLOOKUP(Y64,'BD1'!G:O,9,0)</f>
        <v>-</v>
      </c>
      <c r="AL64" s="76" t="str">
        <f>VLOOKUP(Y64,'BD1'!G:Q,10,0)</f>
        <v>-</v>
      </c>
      <c r="AM64" s="76" t="str">
        <f>VLOOKUP(Y64,'BD1'!G:Q,11,0)</f>
        <v>-</v>
      </c>
      <c r="AN64" s="184">
        <f t="shared" si="70"/>
        <v>0</v>
      </c>
      <c r="AO64" s="184">
        <f t="shared" si="71"/>
        <v>0</v>
      </c>
    </row>
    <row r="65" spans="1:41" ht="18.75" x14ac:dyDescent="0.3">
      <c r="A65" s="153"/>
      <c r="B65" s="68" t="str">
        <f>IFERROR(VLOOKUP(G65,'Paleta-Sequencia'!A:C,3,0),"-")</f>
        <v>-</v>
      </c>
      <c r="D65" s="124">
        <v>1965119</v>
      </c>
      <c r="E65" s="125" t="s">
        <v>4288</v>
      </c>
      <c r="F65" s="125">
        <v>1000</v>
      </c>
      <c r="G65" s="126">
        <v>471012</v>
      </c>
      <c r="H65" s="127" t="s">
        <v>2900</v>
      </c>
      <c r="I65" s="127" t="s">
        <v>304</v>
      </c>
      <c r="J65" s="128">
        <v>46170</v>
      </c>
      <c r="K65" s="129">
        <v>46184</v>
      </c>
      <c r="L65" s="210">
        <f t="shared" ref="L65" si="72">K65</f>
        <v>46184</v>
      </c>
      <c r="M65" s="210" t="str">
        <f>IFERROR(VLOOKUP(E65,Envase!F:L,7,0),"-")</f>
        <v>-</v>
      </c>
      <c r="N65" s="112">
        <f t="shared" ref="N65" si="73">IF(D65&gt;0,1,0)</f>
        <v>1</v>
      </c>
      <c r="O65" s="195"/>
      <c r="P65" s="350" t="s">
        <v>4314</v>
      </c>
      <c r="Q65" s="160">
        <f>SUMIF('MB51'!$H:$H,$E65,'MB51'!$D:$D)</f>
        <v>0</v>
      </c>
      <c r="R65" s="160">
        <f t="shared" ref="R65" ca="1" si="74">IF(J65="","",_xlfn.DAYS($R$1,$J65))</f>
        <v>21</v>
      </c>
      <c r="S65" s="71" t="s">
        <v>304</v>
      </c>
      <c r="T65" s="65"/>
      <c r="U65" s="72">
        <f t="shared" si="64"/>
        <v>0</v>
      </c>
      <c r="V65" s="72">
        <f t="shared" si="65"/>
        <v>1000</v>
      </c>
      <c r="W65" s="72">
        <f t="shared" si="66"/>
        <v>0</v>
      </c>
      <c r="X65" s="73" t="b">
        <f t="shared" si="67"/>
        <v>1</v>
      </c>
      <c r="Y65" s="74" t="str">
        <f>IF(G65="","-",IF(G65="Código","-",VLOOKUP(G65&amp;S65,'BD1'!F:H,2,0)))</f>
        <v>30150-0</v>
      </c>
      <c r="Z65" s="74" t="str">
        <f>IF(G65="","-",IF(G65="Código","-",VLOOKUP(G65&amp;S65,'BD1'!F:H,3,0)))</f>
        <v>RISQUE ESM CREM AMOR A PRIM MORDD 8ML CL</v>
      </c>
      <c r="AA65" s="75">
        <f t="shared" si="68"/>
        <v>0</v>
      </c>
      <c r="AB65" s="75" t="str">
        <f>IF(G65="Código","-",IFERROR(IF(VLOOKUP(E65,Envase!F:G,2,0)&gt;0,"Sim","Não"),"Não"))</f>
        <v>Sim</v>
      </c>
      <c r="AC65" s="76" t="s">
        <v>62</v>
      </c>
      <c r="AD65" s="77">
        <f>IFERROR(IF(D65="","",VLOOKUP(D65,COHVPI!B:J,9,0)),"-")</f>
        <v>46184</v>
      </c>
      <c r="AE65" s="76" t="str">
        <f>IFERROR(LEFT(VLOOKUP(D65,COHVPI!B:R,17,0),3),"-")</f>
        <v>LIB</v>
      </c>
      <c r="AF65" s="139">
        <f t="shared" si="69"/>
        <v>1000</v>
      </c>
      <c r="AG65" s="76" t="str">
        <f>IFERROR(IF(D65="","-",IF(VLOOKUP(D65,COHVPI!A:G,7,0)=F65,"OK","DIVER")),"-")</f>
        <v>-</v>
      </c>
      <c r="AH65" s="76" t="str">
        <f>VLOOKUP(Y65,'BD1'!G:M,6,0)</f>
        <v>471156</v>
      </c>
      <c r="AI65" s="76" t="str">
        <f>VLOOKUP(Y65,'BD1'!G:M,7,0)</f>
        <v>RT RISQUE ESM CREM AMOR A PRIME MORDIDA</v>
      </c>
      <c r="AJ65" s="76" t="str">
        <f>VLOOKUP(Y65,'BD1'!G:O,8,0)</f>
        <v>-</v>
      </c>
      <c r="AK65" s="76" t="str">
        <f>VLOOKUP(Y65,'BD1'!G:O,9,0)</f>
        <v>-</v>
      </c>
      <c r="AL65" s="76" t="str">
        <f>VLOOKUP(Y65,'BD1'!G:Q,10,0)</f>
        <v>-</v>
      </c>
      <c r="AM65" s="76" t="str">
        <f>VLOOKUP(Y65,'BD1'!G:Q,11,0)</f>
        <v>-</v>
      </c>
      <c r="AN65" s="184">
        <f t="shared" si="70"/>
        <v>0</v>
      </c>
      <c r="AO65" s="184">
        <f t="shared" si="71"/>
        <v>0</v>
      </c>
    </row>
    <row r="66" spans="1:41" ht="18.75" x14ac:dyDescent="0.3">
      <c r="A66" s="153"/>
      <c r="B66" s="68" t="str">
        <f>IFERROR(VLOOKUP(G66,'Paleta-Sequencia'!A:C,3,0),"-")</f>
        <v>-</v>
      </c>
      <c r="D66" s="124">
        <v>1965127</v>
      </c>
      <c r="E66" s="125" t="s">
        <v>4292</v>
      </c>
      <c r="F66" s="125">
        <v>1000</v>
      </c>
      <c r="G66" s="126">
        <v>471016</v>
      </c>
      <c r="H66" s="127" t="s">
        <v>2903</v>
      </c>
      <c r="I66" s="127" t="s">
        <v>304</v>
      </c>
      <c r="J66" s="128">
        <v>46170</v>
      </c>
      <c r="K66" s="129">
        <v>46185</v>
      </c>
      <c r="L66" s="210">
        <f t="shared" ref="L66:L70" si="75">K66</f>
        <v>46185</v>
      </c>
      <c r="M66" s="210" t="str">
        <f>IFERROR(VLOOKUP(E66,Envase!F:L,7,0),"-")</f>
        <v>02/07/2026</v>
      </c>
      <c r="N66" s="112">
        <f t="shared" ref="N66:N70" si="76">IF(D66&gt;0,1,0)</f>
        <v>1</v>
      </c>
      <c r="O66" s="195"/>
      <c r="P66" s="350" t="s">
        <v>4314</v>
      </c>
      <c r="Q66" s="160">
        <f>SUMIF('MB51'!$H:$H,$E66,'MB51'!$D:$D)</f>
        <v>0</v>
      </c>
      <c r="R66" s="160">
        <f t="shared" ref="R66:R72" ca="1" si="77">IF(J66="","",_xlfn.DAYS($R$1,$J66))</f>
        <v>21</v>
      </c>
      <c r="S66" s="71" t="s">
        <v>304</v>
      </c>
      <c r="T66" s="65"/>
      <c r="U66" s="72">
        <f t="shared" si="64"/>
        <v>0</v>
      </c>
      <c r="V66" s="72">
        <f t="shared" si="65"/>
        <v>1000</v>
      </c>
      <c r="W66" s="72">
        <f t="shared" si="66"/>
        <v>0</v>
      </c>
      <c r="X66" s="73" t="b">
        <f t="shared" si="67"/>
        <v>1</v>
      </c>
      <c r="Y66" s="74" t="str">
        <f>IF(G66="","-",IF(G66="Código","-",VLOOKUP(G66&amp;S66,'BD1'!F:H,2,0)))</f>
        <v>30154-0</v>
      </c>
      <c r="Z66" s="74" t="str">
        <f>IF(G66="","-",IF(G66="Código","-",VLOOKUP(G66&amp;S66,'BD1'!F:H,3,0)))</f>
        <v>RISQUE ESM MET KITKAT MANIA 8ML CL</v>
      </c>
      <c r="AA66" s="75">
        <f t="shared" si="68"/>
        <v>0</v>
      </c>
      <c r="AB66" s="75" t="str">
        <f>IF(G66="Código","-",IFERROR(IF(VLOOKUP(E66,Envase!F:G,2,0)&gt;0,"Sim","Não"),"Não"))</f>
        <v>Sim</v>
      </c>
      <c r="AC66" s="76" t="s">
        <v>62</v>
      </c>
      <c r="AD66" s="77">
        <f>IFERROR(IF(D66="","",VLOOKUP(D66,COHVPI!B:J,9,0)),"-")</f>
        <v>46185</v>
      </c>
      <c r="AE66" s="76" t="str">
        <f>IFERROR(LEFT(VLOOKUP(D66,COHVPI!B:R,17,0),3),"-")</f>
        <v>LIB</v>
      </c>
      <c r="AF66" s="139">
        <f t="shared" si="69"/>
        <v>1000</v>
      </c>
      <c r="AG66" s="76" t="str">
        <f>IFERROR(IF(D66="","-",IF(VLOOKUP(D66,COHVPI!A:G,7,0)=F66,"OK","DIVER")),"-")</f>
        <v>-</v>
      </c>
      <c r="AH66" s="76" t="str">
        <f>VLOOKUP(Y66,'BD1'!G:M,6,0)</f>
        <v>471160</v>
      </c>
      <c r="AI66" s="76" t="str">
        <f>VLOOKUP(Y66,'BD1'!G:M,7,0)</f>
        <v>RT RISQUE ESM MET KIT KAT MANIA</v>
      </c>
      <c r="AJ66" s="76" t="str">
        <f>VLOOKUP(Y66,'BD1'!G:O,8,0)</f>
        <v>-</v>
      </c>
      <c r="AK66" s="76" t="str">
        <f>VLOOKUP(Y66,'BD1'!G:O,9,0)</f>
        <v>-</v>
      </c>
      <c r="AL66" s="76" t="str">
        <f>VLOOKUP(Y66,'BD1'!G:Q,10,0)</f>
        <v>-</v>
      </c>
      <c r="AM66" s="76" t="str">
        <f>VLOOKUP(Y66,'BD1'!G:Q,11,0)</f>
        <v>-</v>
      </c>
      <c r="AN66" s="184">
        <f t="shared" si="70"/>
        <v>0</v>
      </c>
      <c r="AO66" s="184">
        <f t="shared" si="71"/>
        <v>0</v>
      </c>
    </row>
    <row r="67" spans="1:41" ht="18.75" x14ac:dyDescent="0.3">
      <c r="A67" s="153"/>
      <c r="B67" s="68" t="str">
        <f>IFERROR(VLOOKUP(G67,'Paleta-Sequencia'!A:C,3,0),"-")</f>
        <v>-</v>
      </c>
      <c r="D67" s="124">
        <v>1965128</v>
      </c>
      <c r="E67" s="125" t="s">
        <v>4293</v>
      </c>
      <c r="F67" s="125">
        <v>1000</v>
      </c>
      <c r="G67" s="126">
        <v>471017</v>
      </c>
      <c r="H67" s="127" t="s">
        <v>2904</v>
      </c>
      <c r="I67" s="127" t="s">
        <v>304</v>
      </c>
      <c r="J67" s="128">
        <v>46170</v>
      </c>
      <c r="K67" s="129">
        <v>46186</v>
      </c>
      <c r="L67" s="210">
        <f t="shared" si="75"/>
        <v>46186</v>
      </c>
      <c r="M67" s="210" t="str">
        <f>IFERROR(VLOOKUP(E67,Envase!F:L,7,0),"-")</f>
        <v>03/07/2026</v>
      </c>
      <c r="N67" s="112">
        <f t="shared" si="76"/>
        <v>1</v>
      </c>
      <c r="O67" s="195"/>
      <c r="P67" s="350" t="s">
        <v>4314</v>
      </c>
      <c r="Q67" s="160">
        <f>SUMIF('MB51'!$H:$H,$E67,'MB51'!$D:$D)</f>
        <v>0</v>
      </c>
      <c r="R67" s="160">
        <f t="shared" ca="1" si="77"/>
        <v>21</v>
      </c>
      <c r="S67" s="71" t="s">
        <v>304</v>
      </c>
      <c r="T67" s="65"/>
      <c r="U67" s="72">
        <f t="shared" si="64"/>
        <v>0</v>
      </c>
      <c r="V67" s="72">
        <f t="shared" si="65"/>
        <v>1000</v>
      </c>
      <c r="W67" s="72">
        <f t="shared" si="66"/>
        <v>0</v>
      </c>
      <c r="X67" s="73" t="b">
        <f t="shared" si="67"/>
        <v>1</v>
      </c>
      <c r="Y67" s="74" t="str">
        <f>IF(G67="","-",IF(G67="Código","-",VLOOKUP(G67&amp;S67,'BD1'!F:H,2,0)))</f>
        <v>30155-0</v>
      </c>
      <c r="Z67" s="74" t="str">
        <f>IF(G67="","-",IF(G67="Código","-",VLOOKUP(G67&amp;S67,'BD1'!F:H,3,0)))</f>
        <v>RISQUE ESM MET CHOCO COSMICO 8ML CL</v>
      </c>
      <c r="AA67" s="75">
        <f t="shared" si="68"/>
        <v>0</v>
      </c>
      <c r="AB67" s="75" t="str">
        <f>IF(G67="Código","-",IFERROR(IF(VLOOKUP(E67,Envase!F:G,2,0)&gt;0,"Sim","Não"),"Não"))</f>
        <v>Sim</v>
      </c>
      <c r="AC67" s="76" t="s">
        <v>62</v>
      </c>
      <c r="AD67" s="77">
        <f>IFERROR(IF(D67="","",VLOOKUP(D67,COHVPI!B:J,9,0)),"-")</f>
        <v>46186</v>
      </c>
      <c r="AE67" s="76" t="str">
        <f>IFERROR(LEFT(VLOOKUP(D67,COHVPI!B:R,17,0),3),"-")</f>
        <v>LIB</v>
      </c>
      <c r="AF67" s="139">
        <f t="shared" si="69"/>
        <v>1000</v>
      </c>
      <c r="AG67" s="76" t="str">
        <f>IFERROR(IF(D67="","-",IF(VLOOKUP(D67,COHVPI!A:G,7,0)=F67,"OK","DIVER")),"-")</f>
        <v>-</v>
      </c>
      <c r="AH67" s="76" t="str">
        <f>VLOOKUP(Y67,'BD1'!G:M,6,0)</f>
        <v>471161</v>
      </c>
      <c r="AI67" s="76" t="str">
        <f>VLOOKUP(Y67,'BD1'!G:M,7,0)</f>
        <v>RT RISQUE ESM MET CHOCO COSMICO</v>
      </c>
      <c r="AJ67" s="76" t="str">
        <f>VLOOKUP(Y67,'BD1'!G:O,8,0)</f>
        <v>-</v>
      </c>
      <c r="AK67" s="76" t="str">
        <f>VLOOKUP(Y67,'BD1'!G:O,9,0)</f>
        <v>-</v>
      </c>
      <c r="AL67" s="76" t="str">
        <f>VLOOKUP(Y67,'BD1'!G:Q,10,0)</f>
        <v>-</v>
      </c>
      <c r="AM67" s="76" t="str">
        <f>VLOOKUP(Y67,'BD1'!G:Q,11,0)</f>
        <v>-</v>
      </c>
      <c r="AN67" s="184">
        <f t="shared" si="70"/>
        <v>0</v>
      </c>
      <c r="AO67" s="184">
        <f t="shared" si="71"/>
        <v>0</v>
      </c>
    </row>
    <row r="68" spans="1:41" ht="18.75" x14ac:dyDescent="0.3">
      <c r="A68" s="153"/>
      <c r="B68" s="68" t="str">
        <f>IFERROR(VLOOKUP(G68,'Paleta-Sequencia'!A:C,3,0),"-")</f>
        <v>-</v>
      </c>
      <c r="D68" s="124">
        <v>1965129</v>
      </c>
      <c r="E68" s="125" t="s">
        <v>4294</v>
      </c>
      <c r="F68" s="125">
        <v>1000</v>
      </c>
      <c r="G68" s="126">
        <v>471017</v>
      </c>
      <c r="H68" s="127" t="s">
        <v>2904</v>
      </c>
      <c r="I68" s="127" t="s">
        <v>304</v>
      </c>
      <c r="J68" s="128">
        <v>46170</v>
      </c>
      <c r="K68" s="129">
        <v>46186</v>
      </c>
      <c r="L68" s="210">
        <f t="shared" si="75"/>
        <v>46186</v>
      </c>
      <c r="M68" s="210" t="str">
        <f>IFERROR(VLOOKUP(E68,Envase!F:L,7,0),"-")</f>
        <v>03/07/2026</v>
      </c>
      <c r="N68" s="112">
        <f t="shared" si="76"/>
        <v>1</v>
      </c>
      <c r="O68" s="195"/>
      <c r="P68" s="350" t="s">
        <v>4314</v>
      </c>
      <c r="Q68" s="160">
        <f>SUMIF('MB51'!$H:$H,$E68,'MB51'!$D:$D)</f>
        <v>0</v>
      </c>
      <c r="R68" s="160">
        <f t="shared" ca="1" si="77"/>
        <v>21</v>
      </c>
      <c r="S68" s="71" t="s">
        <v>304</v>
      </c>
      <c r="T68" s="65"/>
      <c r="U68" s="72">
        <f t="shared" si="64"/>
        <v>0</v>
      </c>
      <c r="V68" s="72">
        <f t="shared" si="65"/>
        <v>1000</v>
      </c>
      <c r="W68" s="72">
        <f t="shared" si="66"/>
        <v>0</v>
      </c>
      <c r="X68" s="73" t="b">
        <f t="shared" si="67"/>
        <v>1</v>
      </c>
      <c r="Y68" s="74" t="str">
        <f>IF(G68="","-",IF(G68="Código","-",VLOOKUP(G68&amp;S68,'BD1'!F:H,2,0)))</f>
        <v>30155-0</v>
      </c>
      <c r="Z68" s="74" t="str">
        <f>IF(G68="","-",IF(G68="Código","-",VLOOKUP(G68&amp;S68,'BD1'!F:H,3,0)))</f>
        <v>RISQUE ESM MET CHOCO COSMICO 8ML CL</v>
      </c>
      <c r="AA68" s="75">
        <f t="shared" si="68"/>
        <v>0</v>
      </c>
      <c r="AB68" s="75" t="str">
        <f>IF(G68="Código","-",IFERROR(IF(VLOOKUP(E68,Envase!F:G,2,0)&gt;0,"Sim","Não"),"Não"))</f>
        <v>Sim</v>
      </c>
      <c r="AC68" s="76" t="s">
        <v>62</v>
      </c>
      <c r="AD68" s="77">
        <f>IFERROR(IF(D68="","",VLOOKUP(D68,COHVPI!B:J,9,0)),"-")</f>
        <v>46186</v>
      </c>
      <c r="AE68" s="76" t="str">
        <f>IFERROR(LEFT(VLOOKUP(D68,COHVPI!B:R,17,0),3),"-")</f>
        <v>LIB</v>
      </c>
      <c r="AF68" s="139">
        <f t="shared" si="69"/>
        <v>1000</v>
      </c>
      <c r="AG68" s="76" t="str">
        <f>IFERROR(IF(D68="","-",IF(VLOOKUP(D68,COHVPI!A:G,7,0)=F68,"OK","DIVER")),"-")</f>
        <v>-</v>
      </c>
      <c r="AH68" s="76" t="str">
        <f>VLOOKUP(Y68,'BD1'!G:M,6,0)</f>
        <v>471161</v>
      </c>
      <c r="AI68" s="76" t="str">
        <f>VLOOKUP(Y68,'BD1'!G:M,7,0)</f>
        <v>RT RISQUE ESM MET CHOCO COSMICO</v>
      </c>
      <c r="AJ68" s="76" t="str">
        <f>VLOOKUP(Y68,'BD1'!G:O,8,0)</f>
        <v>-</v>
      </c>
      <c r="AK68" s="76" t="str">
        <f>VLOOKUP(Y68,'BD1'!G:O,9,0)</f>
        <v>-</v>
      </c>
      <c r="AL68" s="76" t="str">
        <f>VLOOKUP(Y68,'BD1'!G:Q,10,0)</f>
        <v>-</v>
      </c>
      <c r="AM68" s="76" t="str">
        <f>VLOOKUP(Y68,'BD1'!G:Q,11,0)</f>
        <v>-</v>
      </c>
      <c r="AN68" s="184">
        <f t="shared" si="70"/>
        <v>0</v>
      </c>
      <c r="AO68" s="184">
        <f t="shared" si="71"/>
        <v>0</v>
      </c>
    </row>
    <row r="69" spans="1:41" ht="18.75" x14ac:dyDescent="0.3">
      <c r="A69" s="153"/>
      <c r="B69" s="68" t="str">
        <f>IFERROR(VLOOKUP(G69,'Paleta-Sequencia'!A:C,3,0),"-")</f>
        <v>-</v>
      </c>
      <c r="D69" s="124">
        <v>1965130</v>
      </c>
      <c r="E69" s="125" t="s">
        <v>4295</v>
      </c>
      <c r="F69" s="125">
        <v>1000</v>
      </c>
      <c r="G69" s="126">
        <v>471017</v>
      </c>
      <c r="H69" s="127" t="s">
        <v>2904</v>
      </c>
      <c r="I69" s="127" t="s">
        <v>304</v>
      </c>
      <c r="J69" s="128">
        <v>46170</v>
      </c>
      <c r="K69" s="129">
        <v>46188</v>
      </c>
      <c r="L69" s="210">
        <f t="shared" si="75"/>
        <v>46188</v>
      </c>
      <c r="M69" s="210" t="str">
        <f>IFERROR(VLOOKUP(E69,Envase!F:L,7,0),"-")</f>
        <v>04/07/2026</v>
      </c>
      <c r="N69" s="112">
        <f t="shared" si="76"/>
        <v>1</v>
      </c>
      <c r="O69" s="195"/>
      <c r="P69" s="350" t="s">
        <v>4314</v>
      </c>
      <c r="Q69" s="160">
        <f>SUMIF('MB51'!$H:$H,$E69,'MB51'!$D:$D)</f>
        <v>0</v>
      </c>
      <c r="R69" s="160">
        <f t="shared" ca="1" si="77"/>
        <v>21</v>
      </c>
      <c r="S69" s="71" t="s">
        <v>304</v>
      </c>
      <c r="T69" s="65"/>
      <c r="U69" s="72">
        <f t="shared" si="64"/>
        <v>0</v>
      </c>
      <c r="V69" s="72">
        <f t="shared" si="65"/>
        <v>1000</v>
      </c>
      <c r="W69" s="72">
        <f t="shared" si="66"/>
        <v>0</v>
      </c>
      <c r="X69" s="73" t="b">
        <f t="shared" si="67"/>
        <v>1</v>
      </c>
      <c r="Y69" s="74" t="str">
        <f>IF(G69="","-",IF(G69="Código","-",VLOOKUP(G69&amp;S69,'BD1'!F:H,2,0)))</f>
        <v>30155-0</v>
      </c>
      <c r="Z69" s="74" t="str">
        <f>IF(G69="","-",IF(G69="Código","-",VLOOKUP(G69&amp;S69,'BD1'!F:H,3,0)))</f>
        <v>RISQUE ESM MET CHOCO COSMICO 8ML CL</v>
      </c>
      <c r="AA69" s="75">
        <f t="shared" si="68"/>
        <v>0</v>
      </c>
      <c r="AB69" s="75" t="str">
        <f>IF(G69="Código","-",IFERROR(IF(VLOOKUP(E69,Envase!F:G,2,0)&gt;0,"Sim","Não"),"Não"))</f>
        <v>Sim</v>
      </c>
      <c r="AC69" s="76" t="s">
        <v>62</v>
      </c>
      <c r="AD69" s="77">
        <f>IFERROR(IF(D69="","",VLOOKUP(D69,COHVPI!B:J,9,0)),"-")</f>
        <v>46188</v>
      </c>
      <c r="AE69" s="76" t="str">
        <f>IFERROR(LEFT(VLOOKUP(D69,COHVPI!B:R,17,0),3),"-")</f>
        <v>LIB</v>
      </c>
      <c r="AF69" s="139">
        <f t="shared" si="69"/>
        <v>1000</v>
      </c>
      <c r="AG69" s="76" t="str">
        <f>IFERROR(IF(D69="","-",IF(VLOOKUP(D69,COHVPI!A:G,7,0)=F69,"OK","DIVER")),"-")</f>
        <v>-</v>
      </c>
      <c r="AH69" s="76" t="str">
        <f>VLOOKUP(Y69,'BD1'!G:M,6,0)</f>
        <v>471161</v>
      </c>
      <c r="AI69" s="76" t="str">
        <f>VLOOKUP(Y69,'BD1'!G:M,7,0)</f>
        <v>RT RISQUE ESM MET CHOCO COSMICO</v>
      </c>
      <c r="AJ69" s="76" t="str">
        <f>VLOOKUP(Y69,'BD1'!G:O,8,0)</f>
        <v>-</v>
      </c>
      <c r="AK69" s="76" t="str">
        <f>VLOOKUP(Y69,'BD1'!G:O,9,0)</f>
        <v>-</v>
      </c>
      <c r="AL69" s="76" t="str">
        <f>VLOOKUP(Y69,'BD1'!G:Q,10,0)</f>
        <v>-</v>
      </c>
      <c r="AM69" s="76" t="str">
        <f>VLOOKUP(Y69,'BD1'!G:Q,11,0)</f>
        <v>-</v>
      </c>
      <c r="AN69" s="184">
        <f t="shared" si="70"/>
        <v>0</v>
      </c>
      <c r="AO69" s="184">
        <f t="shared" si="71"/>
        <v>0</v>
      </c>
    </row>
    <row r="70" spans="1:41" ht="18.75" x14ac:dyDescent="0.3">
      <c r="A70" s="153"/>
      <c r="B70" s="68" t="str">
        <f>IFERROR(VLOOKUP(G70,'Paleta-Sequencia'!A:C,3,0),"-")</f>
        <v>-</v>
      </c>
      <c r="D70" s="124">
        <v>1965131</v>
      </c>
      <c r="E70" s="125" t="s">
        <v>4296</v>
      </c>
      <c r="F70" s="125">
        <v>1000</v>
      </c>
      <c r="G70" s="126">
        <v>471017</v>
      </c>
      <c r="H70" s="127" t="s">
        <v>2904</v>
      </c>
      <c r="I70" s="127" t="s">
        <v>304</v>
      </c>
      <c r="J70" s="128">
        <v>46170</v>
      </c>
      <c r="K70" s="129">
        <v>46188</v>
      </c>
      <c r="L70" s="210">
        <f t="shared" si="75"/>
        <v>46188</v>
      </c>
      <c r="M70" s="210" t="str">
        <f>IFERROR(VLOOKUP(E70,Envase!F:L,7,0),"-")</f>
        <v>04/07/2026</v>
      </c>
      <c r="N70" s="112">
        <f t="shared" si="76"/>
        <v>1</v>
      </c>
      <c r="O70" s="195"/>
      <c r="P70" s="350" t="s">
        <v>4314</v>
      </c>
      <c r="Q70" s="160">
        <f>SUMIF('MB51'!$H:$H,$E70,'MB51'!$D:$D)</f>
        <v>0</v>
      </c>
      <c r="R70" s="160">
        <f t="shared" ca="1" si="77"/>
        <v>21</v>
      </c>
      <c r="S70" s="71" t="s">
        <v>304</v>
      </c>
      <c r="T70" s="65"/>
      <c r="U70" s="72">
        <f t="shared" si="64"/>
        <v>0</v>
      </c>
      <c r="V70" s="72">
        <f t="shared" si="65"/>
        <v>1000</v>
      </c>
      <c r="W70" s="72">
        <f t="shared" si="66"/>
        <v>0</v>
      </c>
      <c r="X70" s="73" t="b">
        <f t="shared" si="67"/>
        <v>1</v>
      </c>
      <c r="Y70" s="74" t="str">
        <f>IF(G70="","-",IF(G70="Código","-",VLOOKUP(G70&amp;S70,'BD1'!F:H,2,0)))</f>
        <v>30155-0</v>
      </c>
      <c r="Z70" s="74" t="str">
        <f>IF(G70="","-",IF(G70="Código","-",VLOOKUP(G70&amp;S70,'BD1'!F:H,3,0)))</f>
        <v>RISQUE ESM MET CHOCO COSMICO 8ML CL</v>
      </c>
      <c r="AA70" s="75">
        <f t="shared" si="68"/>
        <v>0</v>
      </c>
      <c r="AB70" s="75" t="str">
        <f>IF(G70="Código","-",IFERROR(IF(VLOOKUP(E70,Envase!F:G,2,0)&gt;0,"Sim","Não"),"Não"))</f>
        <v>Sim</v>
      </c>
      <c r="AC70" s="76" t="s">
        <v>62</v>
      </c>
      <c r="AD70" s="77">
        <f>IFERROR(IF(D70="","",VLOOKUP(D70,COHVPI!B:J,9,0)),"-")</f>
        <v>46188</v>
      </c>
      <c r="AE70" s="76" t="str">
        <f>IFERROR(LEFT(VLOOKUP(D70,COHVPI!B:R,17,0),3),"-")</f>
        <v>LIB</v>
      </c>
      <c r="AF70" s="139">
        <f t="shared" si="69"/>
        <v>1000</v>
      </c>
      <c r="AG70" s="76" t="str">
        <f>IFERROR(IF(D70="","-",IF(VLOOKUP(D70,COHVPI!A:G,7,0)=F70,"OK","DIVER")),"-")</f>
        <v>-</v>
      </c>
      <c r="AH70" s="76" t="str">
        <f>VLOOKUP(Y70,'BD1'!G:M,6,0)</f>
        <v>471161</v>
      </c>
      <c r="AI70" s="76" t="str">
        <f>VLOOKUP(Y70,'BD1'!G:M,7,0)</f>
        <v>RT RISQUE ESM MET CHOCO COSMICO</v>
      </c>
      <c r="AJ70" s="76" t="str">
        <f>VLOOKUP(Y70,'BD1'!G:O,8,0)</f>
        <v>-</v>
      </c>
      <c r="AK70" s="76" t="str">
        <f>VLOOKUP(Y70,'BD1'!G:O,9,0)</f>
        <v>-</v>
      </c>
      <c r="AL70" s="76" t="str">
        <f>VLOOKUP(Y70,'BD1'!G:Q,10,0)</f>
        <v>-</v>
      </c>
      <c r="AM70" s="76" t="str">
        <f>VLOOKUP(Y70,'BD1'!G:Q,11,0)</f>
        <v>-</v>
      </c>
      <c r="AN70" s="184">
        <f t="shared" si="70"/>
        <v>0</v>
      </c>
      <c r="AO70" s="184">
        <f t="shared" si="71"/>
        <v>0</v>
      </c>
    </row>
    <row r="71" spans="1:41" ht="18.75" x14ac:dyDescent="0.3">
      <c r="A71" s="153"/>
      <c r="B71" s="68">
        <f>IFERROR(VLOOKUP(G71,'Paleta-Sequencia'!A:C,3,0),"-")</f>
        <v>45</v>
      </c>
      <c r="D71" s="124">
        <v>1965625</v>
      </c>
      <c r="E71" s="125" t="s">
        <v>9454</v>
      </c>
      <c r="F71" s="125">
        <v>1000</v>
      </c>
      <c r="G71" s="126">
        <v>468346</v>
      </c>
      <c r="H71" s="127" t="s">
        <v>2560</v>
      </c>
      <c r="I71" s="127" t="s">
        <v>289</v>
      </c>
      <c r="J71" s="128">
        <v>46181</v>
      </c>
      <c r="K71" s="129">
        <v>46189</v>
      </c>
      <c r="L71" s="210">
        <f t="shared" ref="L71:L72" si="78">K71</f>
        <v>46189</v>
      </c>
      <c r="M71" s="210" t="str">
        <f>IFERROR(VLOOKUP(E71,Envase!F:L,7,0),"-")</f>
        <v>-</v>
      </c>
      <c r="N71" s="112">
        <f t="shared" ref="N71:N72" si="79">IF(D71&gt;0,1,0)</f>
        <v>1</v>
      </c>
      <c r="O71" s="195"/>
      <c r="P71" s="350"/>
      <c r="Q71" s="160">
        <f>SUMIF('MB51'!$H:$H,$E71,'MB51'!$D:$D)</f>
        <v>0</v>
      </c>
      <c r="R71" s="160">
        <f t="shared" ca="1" si="77"/>
        <v>10</v>
      </c>
      <c r="S71" s="71" t="s">
        <v>289</v>
      </c>
      <c r="T71" s="65"/>
      <c r="U71" s="72">
        <f t="shared" si="64"/>
        <v>1000</v>
      </c>
      <c r="V71" s="72">
        <f t="shared" si="65"/>
        <v>0</v>
      </c>
      <c r="W71" s="72">
        <f t="shared" si="66"/>
        <v>0</v>
      </c>
      <c r="X71" s="73" t="b">
        <f t="shared" si="67"/>
        <v>1</v>
      </c>
      <c r="Y71" s="74" t="str">
        <f>IF(G71="","-",IF(G71="Código","-",VLOOKUP(G71&amp;S71,'BD1'!F:H,2,0)))</f>
        <v>16214-3</v>
      </c>
      <c r="Z71" s="74" t="str">
        <f>IF(G71="","-",IF(G71="Código","-",VLOOKUP(G71&amp;S71,'BD1'!F:H,3,0)))</f>
        <v>RISQUE ESM CR CAPPUCCINO BL 8ML BI</v>
      </c>
      <c r="AA71" s="75">
        <f t="shared" si="68"/>
        <v>0</v>
      </c>
      <c r="AB71" s="75" t="str">
        <f>IF(G71="Código","-",IFERROR(IF(VLOOKUP(E71,Envase!F:G,2,0)&gt;0,"Sim","Não"),"Não"))</f>
        <v>Sim</v>
      </c>
      <c r="AC71" s="76" t="s">
        <v>62</v>
      </c>
      <c r="AD71" s="77">
        <f>IFERROR(IF(D71="","",VLOOKUP(D71,COHVPI!B:J,9,0)),"-")</f>
        <v>46189</v>
      </c>
      <c r="AE71" s="76" t="str">
        <f>IFERROR(LEFT(VLOOKUP(D71,COHVPI!B:R,17,0),3),"-")</f>
        <v>LIB</v>
      </c>
      <c r="AF71" s="139">
        <f t="shared" si="69"/>
        <v>1000</v>
      </c>
      <c r="AG71" s="76" t="str">
        <f>IFERROR(IF(D71="","-",IF(VLOOKUP(D71,COHVPI!A:G,7,0)=F71,"OK","DIVER")),"-")</f>
        <v>-</v>
      </c>
      <c r="AH71" s="76" t="str">
        <f>VLOOKUP(Y71,'BD1'!G:M,6,0)</f>
        <v>459512</v>
      </c>
      <c r="AI71" s="76" t="str">
        <f>VLOOKUP(Y71,'BD1'!G:M,7,0)</f>
        <v>ROT RISQUE CAPPUCCINO REG BI 8ML</v>
      </c>
      <c r="AJ71" s="76" t="str">
        <f>VLOOKUP(Y71,'BD1'!G:O,8,0)</f>
        <v>-</v>
      </c>
      <c r="AK71" s="76" t="str">
        <f>VLOOKUP(Y71,'BD1'!G:O,9,0)</f>
        <v>-</v>
      </c>
      <c r="AL71" s="76" t="str">
        <f>VLOOKUP(Y71,'BD1'!G:Q,10,0)</f>
        <v>459597</v>
      </c>
      <c r="AM71" s="76" t="str">
        <f>VLOOKUP(Y71,'BD1'!G:Q,11,0)</f>
        <v>ESTR RISQUE ESM NUDES BI</v>
      </c>
      <c r="AN71" s="184">
        <f t="shared" si="70"/>
        <v>0</v>
      </c>
      <c r="AO71" s="184">
        <f t="shared" si="71"/>
        <v>0</v>
      </c>
    </row>
    <row r="72" spans="1:41" ht="18.75" x14ac:dyDescent="0.3">
      <c r="A72" s="153"/>
      <c r="B72" s="68">
        <f>IFERROR(VLOOKUP(G72,'Paleta-Sequencia'!A:C,3,0),"-")</f>
        <v>45</v>
      </c>
      <c r="D72" s="124">
        <v>1965626</v>
      </c>
      <c r="E72" s="125" t="s">
        <v>9455</v>
      </c>
      <c r="F72" s="125">
        <v>1000</v>
      </c>
      <c r="G72" s="126">
        <v>468346</v>
      </c>
      <c r="H72" s="127" t="s">
        <v>2560</v>
      </c>
      <c r="I72" s="127" t="s">
        <v>289</v>
      </c>
      <c r="J72" s="128">
        <v>46181</v>
      </c>
      <c r="K72" s="129">
        <v>46189</v>
      </c>
      <c r="L72" s="210">
        <f t="shared" si="78"/>
        <v>46189</v>
      </c>
      <c r="M72" s="210" t="str">
        <f>IFERROR(VLOOKUP(E72,Envase!F:L,7,0),"-")</f>
        <v>-</v>
      </c>
      <c r="N72" s="112">
        <f t="shared" si="79"/>
        <v>1</v>
      </c>
      <c r="O72" s="195"/>
      <c r="P72" s="350"/>
      <c r="Q72" s="160">
        <f>SUMIF('MB51'!$H:$H,$E72,'MB51'!$D:$D)</f>
        <v>0</v>
      </c>
      <c r="R72" s="160">
        <f t="shared" ca="1" si="77"/>
        <v>10</v>
      </c>
      <c r="S72" s="71" t="s">
        <v>289</v>
      </c>
      <c r="T72" s="65"/>
      <c r="U72" s="72">
        <f t="shared" si="64"/>
        <v>1000</v>
      </c>
      <c r="V72" s="72">
        <f t="shared" si="65"/>
        <v>0</v>
      </c>
      <c r="W72" s="72">
        <f t="shared" si="66"/>
        <v>0</v>
      </c>
      <c r="X72" s="73" t="b">
        <f t="shared" si="67"/>
        <v>1</v>
      </c>
      <c r="Y72" s="74" t="str">
        <f>IF(G72="","-",IF(G72="Código","-",VLOOKUP(G72&amp;S72,'BD1'!F:H,2,0)))</f>
        <v>16214-3</v>
      </c>
      <c r="Z72" s="74" t="str">
        <f>IF(G72="","-",IF(G72="Código","-",VLOOKUP(G72&amp;S72,'BD1'!F:H,3,0)))</f>
        <v>RISQUE ESM CR CAPPUCCINO BL 8ML BI</v>
      </c>
      <c r="AA72" s="75">
        <f t="shared" si="68"/>
        <v>0</v>
      </c>
      <c r="AB72" s="75" t="str">
        <f>IF(G72="Código","-",IFERROR(IF(VLOOKUP(E72,Envase!F:G,2,0)&gt;0,"Sim","Não"),"Não"))</f>
        <v>Sim</v>
      </c>
      <c r="AC72" s="76" t="s">
        <v>62</v>
      </c>
      <c r="AD72" s="77">
        <f>IFERROR(IF(D72="","",VLOOKUP(D72,COHVPI!B:J,9,0)),"-")</f>
        <v>46189</v>
      </c>
      <c r="AE72" s="76" t="str">
        <f>IFERROR(LEFT(VLOOKUP(D72,COHVPI!B:R,17,0),3),"-")</f>
        <v>LIB</v>
      </c>
      <c r="AF72" s="139">
        <f t="shared" si="69"/>
        <v>1000</v>
      </c>
      <c r="AG72" s="76" t="str">
        <f>IFERROR(IF(D72="","-",IF(VLOOKUP(D72,COHVPI!A:G,7,0)=F72,"OK","DIVER")),"-")</f>
        <v>-</v>
      </c>
      <c r="AH72" s="76" t="str">
        <f>VLOOKUP(Y72,'BD1'!G:M,6,0)</f>
        <v>459512</v>
      </c>
      <c r="AI72" s="76" t="str">
        <f>VLOOKUP(Y72,'BD1'!G:M,7,0)</f>
        <v>ROT RISQUE CAPPUCCINO REG BI 8ML</v>
      </c>
      <c r="AJ72" s="76" t="str">
        <f>VLOOKUP(Y72,'BD1'!G:O,8,0)</f>
        <v>-</v>
      </c>
      <c r="AK72" s="76" t="str">
        <f>VLOOKUP(Y72,'BD1'!G:O,9,0)</f>
        <v>-</v>
      </c>
      <c r="AL72" s="76" t="str">
        <f>VLOOKUP(Y72,'BD1'!G:Q,10,0)</f>
        <v>459597</v>
      </c>
      <c r="AM72" s="76" t="str">
        <f>VLOOKUP(Y72,'BD1'!G:Q,11,0)</f>
        <v>ESTR RISQUE ESM NUDES BI</v>
      </c>
      <c r="AN72" s="184">
        <f t="shared" si="70"/>
        <v>0</v>
      </c>
      <c r="AO72" s="184">
        <f t="shared" si="71"/>
        <v>0</v>
      </c>
    </row>
    <row r="73" spans="1:41" ht="18.75" x14ac:dyDescent="0.3">
      <c r="A73" s="153"/>
      <c r="B73" s="68">
        <f>IFERROR(VLOOKUP(G73,'Paleta-Sequencia'!A:C,3,0),"-")</f>
        <v>6</v>
      </c>
      <c r="D73" s="124">
        <v>1965708</v>
      </c>
      <c r="E73" s="125" t="s">
        <v>10549</v>
      </c>
      <c r="F73" s="125">
        <v>1000</v>
      </c>
      <c r="G73" s="126">
        <v>464939</v>
      </c>
      <c r="H73" s="127" t="s">
        <v>186</v>
      </c>
      <c r="I73" s="127" t="s">
        <v>304</v>
      </c>
      <c r="J73" s="128">
        <v>46182</v>
      </c>
      <c r="K73" s="129">
        <v>46190</v>
      </c>
      <c r="L73" s="210">
        <f t="shared" ref="L73" si="80">K73</f>
        <v>46190</v>
      </c>
      <c r="M73" s="210" t="str">
        <f>IFERROR(VLOOKUP(E73,Envase!F:L,7,0),"-")</f>
        <v>16/06/2026</v>
      </c>
      <c r="N73" s="112">
        <f t="shared" ref="N73" si="81">IF(D73&gt;0,1,0)</f>
        <v>1</v>
      </c>
      <c r="O73" s="195"/>
      <c r="P73" s="350"/>
      <c r="Q73" s="160">
        <f>SUMIF('MB51'!$H:$H,$E73,'MB51'!$D:$D)</f>
        <v>0</v>
      </c>
      <c r="R73" s="160">
        <f t="shared" ref="R73" ca="1" si="82">IF(J73="","",_xlfn.DAYS($R$1,$J73))</f>
        <v>9</v>
      </c>
      <c r="S73" s="71" t="s">
        <v>304</v>
      </c>
      <c r="T73" s="65"/>
      <c r="U73" s="72">
        <f t="shared" si="64"/>
        <v>0</v>
      </c>
      <c r="V73" s="72">
        <f t="shared" si="65"/>
        <v>1000</v>
      </c>
      <c r="W73" s="72">
        <f t="shared" si="66"/>
        <v>0</v>
      </c>
      <c r="X73" s="73" t="b">
        <f t="shared" si="67"/>
        <v>1</v>
      </c>
      <c r="Y73" s="74" t="str">
        <f>IF(G73="","-",IF(G73="Código","-",VLOOKUP(G73&amp;S73,'BD1'!F:H,2,0)))</f>
        <v>8754-4</v>
      </c>
      <c r="Z73" s="74" t="str">
        <f>IF(G73="","-",IF(G73="Código","-",VLOOKUP(G73&amp;S73,'BD1'!F:H,3,0)))</f>
        <v>RISQUE ESM CR BIANCO PURISSI CL 8ML BI</v>
      </c>
      <c r="AA73" s="75">
        <f t="shared" si="68"/>
        <v>0</v>
      </c>
      <c r="AB73" s="75" t="str">
        <f>IF(G73="Código","-",IFERROR(IF(VLOOKUP(E73,Envase!F:G,2,0)&gt;0,"Sim","Não"),"Não"))</f>
        <v>Sim</v>
      </c>
      <c r="AC73" s="76" t="s">
        <v>62</v>
      </c>
      <c r="AD73" s="77">
        <f>IFERROR(IF(D73="","",VLOOKUP(D73,COHVPI!B:J,9,0)),"-")</f>
        <v>46190</v>
      </c>
      <c r="AE73" s="76" t="str">
        <f>IFERROR(LEFT(VLOOKUP(D73,COHVPI!B:R,17,0),3),"-")</f>
        <v>LIB</v>
      </c>
      <c r="AF73" s="139">
        <f t="shared" si="69"/>
        <v>1000</v>
      </c>
      <c r="AG73" s="76" t="str">
        <f>IFERROR(IF(D73="","-",IF(VLOOKUP(D73,COHVPI!A:G,7,0)=F73,"OK","DIVER")),"-")</f>
        <v>-</v>
      </c>
      <c r="AH73" s="76" t="str">
        <f>VLOOKUP(Y73,'BD1'!G:M,6,0)</f>
        <v>459454</v>
      </c>
      <c r="AI73" s="76" t="str">
        <f>VLOOKUP(Y73,'BD1'!G:M,7,0)</f>
        <v>ROT RISQUE BIANCO PURISSI BI 8ML</v>
      </c>
      <c r="AJ73" s="76" t="str">
        <f>VLOOKUP(Y73,'BD1'!G:O,8,0)</f>
        <v>-</v>
      </c>
      <c r="AK73" s="76" t="str">
        <f>VLOOKUP(Y73,'BD1'!G:O,9,0)</f>
        <v>-</v>
      </c>
      <c r="AL73" s="76" t="str">
        <f>VLOOKUP(Y73,'BD1'!G:Q,10,0)</f>
        <v>-</v>
      </c>
      <c r="AM73" s="76" t="str">
        <f>VLOOKUP(Y73,'BD1'!G:Q,11,0)</f>
        <v>-</v>
      </c>
      <c r="AN73" s="184">
        <f t="shared" si="70"/>
        <v>0</v>
      </c>
      <c r="AO73" s="184">
        <f t="shared" si="71"/>
        <v>0</v>
      </c>
    </row>
    <row r="74" spans="1:41" ht="19.5" thickBot="1" x14ac:dyDescent="0.35">
      <c r="A74" s="153"/>
      <c r="B74" s="68" t="str">
        <f>IFERROR(VLOOKUP(G74,'Paleta-Sequencia'!A:C,3,0),"-")</f>
        <v>-</v>
      </c>
      <c r="D74" s="120"/>
      <c r="E74" s="121"/>
      <c r="F74" s="121"/>
      <c r="G74" s="114"/>
      <c r="H74" s="116"/>
      <c r="I74" s="116"/>
      <c r="J74" s="122"/>
      <c r="K74" s="123" t="s">
        <v>62</v>
      </c>
      <c r="L74" s="213" t="s">
        <v>62</v>
      </c>
      <c r="M74" s="213"/>
      <c r="N74" s="118">
        <f>IF(D74&gt;0,1,0)</f>
        <v>0</v>
      </c>
      <c r="O74" s="106"/>
      <c r="P74" s="107"/>
      <c r="R74" s="78"/>
      <c r="S74" s="71"/>
      <c r="T74" s="65"/>
      <c r="U74" s="72">
        <f t="shared" si="64"/>
        <v>0</v>
      </c>
      <c r="V74" s="72">
        <f t="shared" si="65"/>
        <v>0</v>
      </c>
      <c r="W74" s="72">
        <f t="shared" si="66"/>
        <v>0</v>
      </c>
      <c r="X74" s="73" t="b">
        <f t="shared" si="67"/>
        <v>1</v>
      </c>
      <c r="Y74" s="74" t="str">
        <f>IF(G74="","-",IF(G74="Código","-",VLOOKUP(G74&amp;S74,'BD1'!F:H,2,0)))</f>
        <v>-</v>
      </c>
      <c r="Z74" s="74" t="str">
        <f>IF(G74="","-",IF(G74="Código","-",VLOOKUP(G74&amp;S74,'BD1'!F:H,3,0)))</f>
        <v>-</v>
      </c>
      <c r="AA74" s="75">
        <f t="shared" si="68"/>
        <v>0</v>
      </c>
      <c r="AB74" s="75" t="str">
        <f>IF(G74="Código","-",IFERROR(IF(VLOOKUP(E74,Envase!F:G,2,0)&gt;0,"Sim","Não"),"Não"))</f>
        <v>Não</v>
      </c>
      <c r="AC74" s="76" t="s">
        <v>62</v>
      </c>
      <c r="AD74" s="77" t="str">
        <f>IFERROR(IF(D74="","",VLOOKUP(D74,COHVPI!B:J,9,0)),"-")</f>
        <v/>
      </c>
      <c r="AE74" s="76" t="str">
        <f>IFERROR(LEFT(VLOOKUP(D74,COHVPI!B:R,17,0),3),"-")</f>
        <v>-</v>
      </c>
      <c r="AF74" s="139">
        <f t="shared" si="69"/>
        <v>0</v>
      </c>
      <c r="AG74" s="76" t="str">
        <f>IFERROR(IF(D74="","-",IF(VLOOKUP(D74,COHVPI!A:G,7,0)=F74,"OK","DIVER")),"-")</f>
        <v>-</v>
      </c>
      <c r="AH74" s="76" t="str">
        <f>VLOOKUP(Y74,'BD1'!G:M,6,0)</f>
        <v>-</v>
      </c>
      <c r="AI74" s="76" t="str">
        <f>VLOOKUP(Y74,'BD1'!G:M,7,0)</f>
        <v>-</v>
      </c>
      <c r="AJ74" s="76" t="str">
        <f>VLOOKUP(Y74,'BD1'!G:O,8,0)</f>
        <v>-</v>
      </c>
      <c r="AK74" s="76" t="str">
        <f>VLOOKUP(Y74,'BD1'!G:O,9,0)</f>
        <v>-</v>
      </c>
      <c r="AL74" s="76" t="str">
        <f>VLOOKUP(Y74,'BD1'!G:Q,10,0)</f>
        <v>-</v>
      </c>
      <c r="AM74" s="76" t="str">
        <f>VLOOKUP(Y74,'BD1'!G:Q,11,0)</f>
        <v>-</v>
      </c>
      <c r="AN74" s="184">
        <f t="shared" si="70"/>
        <v>0</v>
      </c>
      <c r="AO74" s="184">
        <f t="shared" si="71"/>
        <v>0</v>
      </c>
    </row>
    <row r="75" spans="1:41" ht="19.5" thickBot="1" x14ac:dyDescent="0.35">
      <c r="A75" s="153"/>
      <c r="B75" s="68" t="str">
        <f>IFERROR(VLOOKUP(G75,'Paleta-Sequencia'!A:C,3,0),"-")</f>
        <v>-</v>
      </c>
      <c r="D75" s="165"/>
      <c r="E75" s="165"/>
      <c r="F75" s="165"/>
      <c r="G75" s="165"/>
      <c r="H75" s="37"/>
      <c r="I75" s="37"/>
      <c r="J75" s="37"/>
      <c r="K75" s="37"/>
      <c r="L75" s="212"/>
      <c r="M75" s="238"/>
      <c r="N75" s="138"/>
      <c r="O75" s="138"/>
      <c r="P75" s="37"/>
      <c r="Q75" s="37"/>
      <c r="R75" s="37"/>
      <c r="T75" s="65"/>
      <c r="U75" s="72">
        <f t="shared" si="64"/>
        <v>0</v>
      </c>
      <c r="V75" s="72">
        <f t="shared" si="65"/>
        <v>0</v>
      </c>
      <c r="W75" s="72">
        <f t="shared" si="66"/>
        <v>0</v>
      </c>
      <c r="X75" s="73" t="b">
        <f t="shared" si="67"/>
        <v>1</v>
      </c>
      <c r="Y75" s="74" t="str">
        <f>IF(G75="","-",IF(G75="Código","-",VLOOKUP(G75&amp;S75,'BD1'!F:H,2,0)))</f>
        <v>-</v>
      </c>
      <c r="Z75" s="74" t="str">
        <f>IF(G75="","-",IF(G75="Código","-",VLOOKUP(G75&amp;S75,'BD1'!F:H,3,0)))</f>
        <v>-</v>
      </c>
      <c r="AA75" s="75">
        <f t="shared" si="68"/>
        <v>0</v>
      </c>
      <c r="AB75" s="75" t="str">
        <f>IF(G75="Código","-",IFERROR(IF(VLOOKUP(E75,Envase!F:G,2,0)&gt;0,"Sim","Não"),"Não"))</f>
        <v>Não</v>
      </c>
      <c r="AC75" s="76" t="s">
        <v>62</v>
      </c>
      <c r="AD75" s="77" t="str">
        <f>IFERROR(IF(D75="","",VLOOKUP(D75,COHVPI!B:J,9,0)),"-")</f>
        <v/>
      </c>
      <c r="AE75" s="76" t="str">
        <f>IFERROR(LEFT(VLOOKUP(D75,COHVPI!B:R,17,0),3),"-")</f>
        <v>-</v>
      </c>
      <c r="AF75" s="139">
        <f t="shared" si="69"/>
        <v>0</v>
      </c>
      <c r="AG75" s="76" t="str">
        <f>IFERROR(IF(D75="","-",IF(VLOOKUP(D75,COHVPI!A:G,7,0)=F75,"OK","DIVER")),"-")</f>
        <v>-</v>
      </c>
      <c r="AH75" s="76" t="str">
        <f>VLOOKUP(Y75,'BD1'!G:M,6,0)</f>
        <v>-</v>
      </c>
      <c r="AI75" s="76" t="str">
        <f>VLOOKUP(Y75,'BD1'!G:M,7,0)</f>
        <v>-</v>
      </c>
      <c r="AJ75" s="76" t="str">
        <f>VLOOKUP(Y75,'BD1'!G:O,8,0)</f>
        <v>-</v>
      </c>
      <c r="AK75" s="76" t="str">
        <f>VLOOKUP(Y75,'BD1'!G:O,9,0)</f>
        <v>-</v>
      </c>
      <c r="AL75" s="76" t="str">
        <f>VLOOKUP(Y75,'BD1'!G:Q,10,0)</f>
        <v>-</v>
      </c>
      <c r="AM75" s="76" t="str">
        <f>VLOOKUP(Y75,'BD1'!G:Q,11,0)</f>
        <v>-</v>
      </c>
      <c r="AN75" s="184">
        <f t="shared" si="70"/>
        <v>0</v>
      </c>
      <c r="AO75" s="184">
        <f t="shared" si="71"/>
        <v>0</v>
      </c>
    </row>
    <row r="76" spans="1:41" ht="19.5" thickBot="1" x14ac:dyDescent="0.35">
      <c r="A76" s="153"/>
      <c r="B76" s="68" t="str">
        <f>IFERROR(VLOOKUP(G76,'Paleta-Sequencia'!A:C,3,0),"-")</f>
        <v>-</v>
      </c>
      <c r="D76" s="146" t="s">
        <v>1275</v>
      </c>
      <c r="E76" s="147"/>
      <c r="F76" s="147"/>
      <c r="G76" s="147"/>
      <c r="H76" s="147"/>
      <c r="I76" s="147"/>
      <c r="J76" s="147"/>
      <c r="K76" s="147"/>
      <c r="L76" s="208"/>
      <c r="M76" s="236"/>
      <c r="N76" s="147"/>
      <c r="O76" s="147"/>
      <c r="P76" s="148"/>
      <c r="Q76" s="81"/>
      <c r="R76" s="78"/>
      <c r="T76" s="65"/>
      <c r="U76" s="72">
        <f t="shared" si="64"/>
        <v>0</v>
      </c>
      <c r="V76" s="72">
        <f t="shared" si="65"/>
        <v>0</v>
      </c>
      <c r="W76" s="72">
        <f t="shared" si="66"/>
        <v>0</v>
      </c>
      <c r="X76" s="73" t="b">
        <f t="shared" si="67"/>
        <v>1</v>
      </c>
      <c r="Y76" s="74" t="str">
        <f>IF(G76="","-",IF(G76="Código","-",VLOOKUP(G76&amp;S76,'BD1'!F:H,2,0)))</f>
        <v>-</v>
      </c>
      <c r="Z76" s="74" t="str">
        <f>IF(G76="","-",IF(G76="Código","-",VLOOKUP(G76&amp;S76,'BD1'!F:H,3,0)))</f>
        <v>-</v>
      </c>
      <c r="AA76" s="75">
        <f t="shared" si="68"/>
        <v>0</v>
      </c>
      <c r="AB76" s="75" t="str">
        <f>IF(G76="Código","-",IFERROR(IF(VLOOKUP(E76,Envase!F:G,2,0)&gt;0,"Sim","Não"),"Não"))</f>
        <v>Não</v>
      </c>
      <c r="AC76" s="76" t="s">
        <v>62</v>
      </c>
      <c r="AD76" s="77" t="str">
        <f>IFERROR(IF(D76="","",VLOOKUP(D76,COHVPI!B:J,9,0)),"-")</f>
        <v>-</v>
      </c>
      <c r="AE76" s="76" t="str">
        <f>IFERROR(LEFT(VLOOKUP(D76,COHVPI!B:R,17,0),3),"-")</f>
        <v>-</v>
      </c>
      <c r="AF76" s="139">
        <f t="shared" si="69"/>
        <v>0</v>
      </c>
      <c r="AG76" s="76" t="str">
        <f>IFERROR(IF(D76="","-",IF(VLOOKUP(D76,COHVPI!A:G,7,0)=F76,"OK","DIVER")),"-")</f>
        <v>-</v>
      </c>
      <c r="AH76" s="76" t="str">
        <f>VLOOKUP(Y76,'BD1'!G:M,6,0)</f>
        <v>-</v>
      </c>
      <c r="AI76" s="76" t="str">
        <f>VLOOKUP(Y76,'BD1'!G:M,7,0)</f>
        <v>-</v>
      </c>
      <c r="AJ76" s="76" t="str">
        <f>VLOOKUP(Y76,'BD1'!G:O,8,0)</f>
        <v>-</v>
      </c>
      <c r="AK76" s="76" t="str">
        <f>VLOOKUP(Y76,'BD1'!G:O,9,0)</f>
        <v>-</v>
      </c>
      <c r="AL76" s="76" t="str">
        <f>VLOOKUP(Y76,'BD1'!G:Q,10,0)</f>
        <v>-</v>
      </c>
      <c r="AM76" s="76" t="str">
        <f>VLOOKUP(Y76,'BD1'!G:Q,11,0)</f>
        <v>-</v>
      </c>
      <c r="AN76" s="184">
        <f t="shared" si="70"/>
        <v>0</v>
      </c>
      <c r="AO76" s="184">
        <f t="shared" si="71"/>
        <v>0</v>
      </c>
    </row>
    <row r="77" spans="1:41" ht="19.5" thickBot="1" x14ac:dyDescent="0.35">
      <c r="A77" s="153"/>
      <c r="B77" s="68" t="str">
        <f>IFERROR(VLOOKUP(G77,'Paleta-Sequencia'!A:C,3,0),"-")</f>
        <v>Sequência</v>
      </c>
      <c r="D77" s="100" t="s">
        <v>1292</v>
      </c>
      <c r="E77" s="101" t="s">
        <v>1290</v>
      </c>
      <c r="F77" s="101" t="s">
        <v>2</v>
      </c>
      <c r="G77" s="101" t="s">
        <v>45</v>
      </c>
      <c r="H77" s="261" t="s">
        <v>4</v>
      </c>
      <c r="I77" s="101" t="s">
        <v>69</v>
      </c>
      <c r="J77" s="102" t="s">
        <v>904</v>
      </c>
      <c r="K77" s="141" t="s">
        <v>363</v>
      </c>
      <c r="L77" s="209" t="s">
        <v>1786</v>
      </c>
      <c r="M77" s="237" t="s">
        <v>1894</v>
      </c>
      <c r="N77" s="259">
        <f>SUM(N78:N91)</f>
        <v>13</v>
      </c>
      <c r="O77" s="108" t="s">
        <v>1169</v>
      </c>
      <c r="P77" s="104" t="s">
        <v>501</v>
      </c>
      <c r="Q77" s="69" t="s">
        <v>16</v>
      </c>
      <c r="R77" s="70" t="s">
        <v>17</v>
      </c>
      <c r="T77" s="65"/>
      <c r="U77" s="72">
        <f t="shared" si="64"/>
        <v>0</v>
      </c>
      <c r="V77" s="72">
        <f t="shared" si="65"/>
        <v>0</v>
      </c>
      <c r="W77" s="72">
        <f t="shared" si="66"/>
        <v>0</v>
      </c>
      <c r="X77" s="73" t="b">
        <f t="shared" si="67"/>
        <v>0</v>
      </c>
      <c r="Y77" s="74" t="str">
        <f>IF(G77="","-",IF(G77="Código","-",VLOOKUP(G77&amp;S77,'BD1'!F:H,2,0)))</f>
        <v>-</v>
      </c>
      <c r="Z77" s="74" t="str">
        <f>IF(G77="","-",IF(G77="Código","-",VLOOKUP(G77&amp;S77,'BD1'!F:H,3,0)))</f>
        <v>-</v>
      </c>
      <c r="AA77" s="75">
        <f t="shared" si="68"/>
        <v>0</v>
      </c>
      <c r="AB77" s="75" t="str">
        <f>IF(G77="Código","-",IFERROR(IF(VLOOKUP(E77,Envase!F:G,2,0)&gt;0,"Sim","Não"),"Não"))</f>
        <v>-</v>
      </c>
      <c r="AC77" s="76" t="s">
        <v>62</v>
      </c>
      <c r="AD77" s="77" t="str">
        <f>IFERROR(IF(D77="","",VLOOKUP(D77,COHVPI!B:J,9,0)),"-")</f>
        <v>-</v>
      </c>
      <c r="AE77" s="76" t="str">
        <f>IFERROR(LEFT(VLOOKUP(D77,COHVPI!B:R,17,0),3),"-")</f>
        <v>-</v>
      </c>
      <c r="AF77" s="139" t="str">
        <f t="shared" si="69"/>
        <v>QTD (KG)</v>
      </c>
      <c r="AG77" s="76" t="str">
        <f>IFERROR(IF(D77="","-",IF(VLOOKUP(D77,COHVPI!A:G,7,0)=F77,"OK","DIVER")),"-")</f>
        <v>-</v>
      </c>
      <c r="AH77" s="76" t="str">
        <f>VLOOKUP(Y77,'BD1'!G:M,6,0)</f>
        <v>-</v>
      </c>
      <c r="AI77" s="76" t="str">
        <f>VLOOKUP(Y77,'BD1'!G:M,7,0)</f>
        <v>-</v>
      </c>
      <c r="AJ77" s="76" t="str">
        <f>VLOOKUP(Y77,'BD1'!G:O,8,0)</f>
        <v>-</v>
      </c>
      <c r="AK77" s="76" t="str">
        <f>VLOOKUP(Y77,'BD1'!G:O,9,0)</f>
        <v>-</v>
      </c>
      <c r="AL77" s="76" t="str">
        <f>VLOOKUP(Y77,'BD1'!G:Q,10,0)</f>
        <v>-</v>
      </c>
      <c r="AM77" s="76" t="str">
        <f>VLOOKUP(Y77,'BD1'!G:Q,11,0)</f>
        <v>-</v>
      </c>
      <c r="AN77" s="184">
        <f t="shared" si="70"/>
        <v>0</v>
      </c>
      <c r="AO77" s="184">
        <f t="shared" si="71"/>
        <v>0</v>
      </c>
    </row>
    <row r="78" spans="1:41" ht="18.75" x14ac:dyDescent="0.3">
      <c r="A78" s="153"/>
      <c r="B78" s="68" t="str">
        <f>IFERROR(VLOOKUP(G78,'Paleta-Sequencia'!A:C,3,0),"-")</f>
        <v>-</v>
      </c>
      <c r="D78" s="124">
        <v>1965134</v>
      </c>
      <c r="E78" s="125" t="s">
        <v>4305</v>
      </c>
      <c r="F78" s="125">
        <v>1000</v>
      </c>
      <c r="G78" s="126">
        <v>471019</v>
      </c>
      <c r="H78" s="127" t="s">
        <v>2906</v>
      </c>
      <c r="I78" s="127" t="s">
        <v>304</v>
      </c>
      <c r="J78" s="128">
        <v>46170</v>
      </c>
      <c r="K78" s="129">
        <v>46183</v>
      </c>
      <c r="L78" s="210">
        <f t="shared" ref="L78:L85" si="83">K78</f>
        <v>46183</v>
      </c>
      <c r="M78" s="210" t="str">
        <f>IFERROR(VLOOKUP(E78,Envase!F:L,7,0),"-")</f>
        <v>29/06/2026</v>
      </c>
      <c r="N78" s="112">
        <v>1</v>
      </c>
      <c r="O78" s="195"/>
      <c r="P78" s="350" t="s">
        <v>4314</v>
      </c>
      <c r="Q78" s="160">
        <f>SUMIF('MB51'!$H:$H,$E78,'MB51'!$D:$D)</f>
        <v>0</v>
      </c>
      <c r="R78" s="160">
        <f t="shared" ref="R78" ca="1" si="84">IF(J78="","",_xlfn.DAYS($R$1,$J78))</f>
        <v>21</v>
      </c>
      <c r="S78" s="71" t="s">
        <v>304</v>
      </c>
      <c r="T78" s="65"/>
      <c r="U78" s="72">
        <f t="shared" si="64"/>
        <v>0</v>
      </c>
      <c r="V78" s="72">
        <f t="shared" si="65"/>
        <v>1000</v>
      </c>
      <c r="W78" s="72">
        <f t="shared" si="66"/>
        <v>0</v>
      </c>
      <c r="X78" s="73" t="b">
        <f t="shared" si="67"/>
        <v>1</v>
      </c>
      <c r="Y78" s="74" t="str">
        <f>IF(G78="","-",IF(G78="Código","-",VLOOKUP(G78&amp;S78,'BD1'!F:H,2,0)))</f>
        <v>30157-0</v>
      </c>
      <c r="Z78" s="74" t="str">
        <f>IF(G78="","-",IF(G78="Código","-",VLOOKUP(G78&amp;S78,'BD1'!F:H,3,0)))</f>
        <v>RISQUE ESM CREM SO MAIS UM PEDACIN 8MLCL</v>
      </c>
      <c r="AA78" s="75">
        <f t="shared" si="68"/>
        <v>0</v>
      </c>
      <c r="AB78" s="75" t="str">
        <f>IF(G78="Código","-",IFERROR(IF(VLOOKUP(E78,Envase!F:G,2,0)&gt;0,"Sim","Não"),"Não"))</f>
        <v>Sim</v>
      </c>
      <c r="AC78" s="76" t="s">
        <v>62</v>
      </c>
      <c r="AD78" s="77">
        <f>IFERROR(IF(D78="","",VLOOKUP(D78,COHVPI!B:J,9,0)),"-")</f>
        <v>46184</v>
      </c>
      <c r="AE78" s="76" t="str">
        <f>IFERROR(LEFT(VLOOKUP(D78,COHVPI!B:R,17,0),3),"-")</f>
        <v>LIB</v>
      </c>
      <c r="AF78" s="139">
        <f t="shared" si="69"/>
        <v>1000</v>
      </c>
      <c r="AG78" s="76" t="str">
        <f>IFERROR(IF(D78="","-",IF(VLOOKUP(D78,COHVPI!A:G,7,0)=F78,"OK","DIVER")),"-")</f>
        <v>-</v>
      </c>
      <c r="AH78" s="76" t="str">
        <f>VLOOKUP(Y78,'BD1'!G:M,6,0)</f>
        <v>471163</v>
      </c>
      <c r="AI78" s="76" t="str">
        <f>VLOOKUP(Y78,'BD1'!G:M,7,0)</f>
        <v>RT RISQUE ESM CREM SO MAIS UM PEDACINHO</v>
      </c>
      <c r="AJ78" s="76" t="str">
        <f>VLOOKUP(Y78,'BD1'!G:O,8,0)</f>
        <v>-</v>
      </c>
      <c r="AK78" s="76" t="str">
        <f>VLOOKUP(Y78,'BD1'!G:O,9,0)</f>
        <v>-</v>
      </c>
      <c r="AL78" s="76" t="str">
        <f>VLOOKUP(Y78,'BD1'!G:Q,10,0)</f>
        <v>-</v>
      </c>
      <c r="AM78" s="76" t="str">
        <f>VLOOKUP(Y78,'BD1'!G:Q,11,0)</f>
        <v>-</v>
      </c>
      <c r="AN78" s="184">
        <f t="shared" si="70"/>
        <v>0</v>
      </c>
      <c r="AO78" s="184">
        <f t="shared" si="71"/>
        <v>0</v>
      </c>
    </row>
    <row r="79" spans="1:41" ht="18.75" x14ac:dyDescent="0.3">
      <c r="A79" s="153"/>
      <c r="B79" s="68" t="str">
        <f>IFERROR(VLOOKUP(G79,'Paleta-Sequencia'!A:C,3,0),"-")</f>
        <v>-</v>
      </c>
      <c r="D79" s="124">
        <v>1965135</v>
      </c>
      <c r="E79" s="125" t="s">
        <v>4306</v>
      </c>
      <c r="F79" s="125">
        <v>1000</v>
      </c>
      <c r="G79" s="126">
        <v>471019</v>
      </c>
      <c r="H79" s="127" t="s">
        <v>2906</v>
      </c>
      <c r="I79" s="127" t="s">
        <v>304</v>
      </c>
      <c r="J79" s="128">
        <v>46170</v>
      </c>
      <c r="K79" s="129">
        <v>46184</v>
      </c>
      <c r="L79" s="210">
        <f t="shared" si="83"/>
        <v>46184</v>
      </c>
      <c r="M79" s="210" t="str">
        <f>IFERROR(VLOOKUP(E79,Envase!F:L,7,0),"-")</f>
        <v>29/06/2026</v>
      </c>
      <c r="N79" s="112">
        <v>1</v>
      </c>
      <c r="O79" s="195"/>
      <c r="P79" s="350" t="s">
        <v>4314</v>
      </c>
      <c r="Q79" s="160">
        <f>SUMIF('MB51'!$H:$H,$E79,'MB51'!$D:$D)</f>
        <v>0</v>
      </c>
      <c r="R79" s="160">
        <f t="shared" ref="R79:R86" ca="1" si="85">IF(J79="","",_xlfn.DAYS($R$1,$J79))</f>
        <v>21</v>
      </c>
      <c r="S79" s="71" t="s">
        <v>304</v>
      </c>
      <c r="T79" s="65"/>
      <c r="U79" s="72">
        <f t="shared" si="64"/>
        <v>0</v>
      </c>
      <c r="V79" s="72">
        <f t="shared" si="65"/>
        <v>1000</v>
      </c>
      <c r="W79" s="72">
        <f t="shared" si="66"/>
        <v>0</v>
      </c>
      <c r="X79" s="73" t="b">
        <f t="shared" si="67"/>
        <v>1</v>
      </c>
      <c r="Y79" s="74" t="str">
        <f>IF(G79="","-",IF(G79="Código","-",VLOOKUP(G79&amp;S79,'BD1'!F:H,2,0)))</f>
        <v>30157-0</v>
      </c>
      <c r="Z79" s="74" t="str">
        <f>IF(G79="","-",IF(G79="Código","-",VLOOKUP(G79&amp;S79,'BD1'!F:H,3,0)))</f>
        <v>RISQUE ESM CREM SO MAIS UM PEDACIN 8MLCL</v>
      </c>
      <c r="AA79" s="75">
        <f t="shared" si="68"/>
        <v>0</v>
      </c>
      <c r="AB79" s="75" t="str">
        <f>IF(G79="Código","-",IFERROR(IF(VLOOKUP(E79,Envase!F:G,2,0)&gt;0,"Sim","Não"),"Não"))</f>
        <v>Sim</v>
      </c>
      <c r="AC79" s="76" t="s">
        <v>62</v>
      </c>
      <c r="AD79" s="77">
        <f>IFERROR(IF(D79="","",VLOOKUP(D79,COHVPI!B:J,9,0)),"-")</f>
        <v>46185</v>
      </c>
      <c r="AE79" s="76" t="str">
        <f>IFERROR(LEFT(VLOOKUP(D79,COHVPI!B:R,17,0),3),"-")</f>
        <v>LIB</v>
      </c>
      <c r="AF79" s="139">
        <f t="shared" si="69"/>
        <v>1000</v>
      </c>
      <c r="AG79" s="76" t="str">
        <f>IFERROR(IF(D79="","-",IF(VLOOKUP(D79,COHVPI!A:G,7,0)=F79,"OK","DIVER")),"-")</f>
        <v>-</v>
      </c>
      <c r="AH79" s="76" t="str">
        <f>VLOOKUP(Y79,'BD1'!G:M,6,0)</f>
        <v>471163</v>
      </c>
      <c r="AI79" s="76" t="str">
        <f>VLOOKUP(Y79,'BD1'!G:M,7,0)</f>
        <v>RT RISQUE ESM CREM SO MAIS UM PEDACINHO</v>
      </c>
      <c r="AJ79" s="76" t="str">
        <f>VLOOKUP(Y79,'BD1'!G:O,8,0)</f>
        <v>-</v>
      </c>
      <c r="AK79" s="76" t="str">
        <f>VLOOKUP(Y79,'BD1'!G:O,9,0)</f>
        <v>-</v>
      </c>
      <c r="AL79" s="76" t="str">
        <f>VLOOKUP(Y79,'BD1'!G:Q,10,0)</f>
        <v>-</v>
      </c>
      <c r="AM79" s="76" t="str">
        <f>VLOOKUP(Y79,'BD1'!G:Q,11,0)</f>
        <v>-</v>
      </c>
      <c r="AN79" s="184">
        <f t="shared" si="70"/>
        <v>0</v>
      </c>
      <c r="AO79" s="184">
        <f t="shared" si="71"/>
        <v>0</v>
      </c>
    </row>
    <row r="80" spans="1:41" ht="18.75" x14ac:dyDescent="0.3">
      <c r="A80" s="153"/>
      <c r="B80" s="68" t="str">
        <f>IFERROR(VLOOKUP(G80,'Paleta-Sequencia'!A:C,3,0),"-")</f>
        <v>-</v>
      </c>
      <c r="D80" s="124">
        <v>1965136</v>
      </c>
      <c r="E80" s="125" t="s">
        <v>4307</v>
      </c>
      <c r="F80" s="125">
        <v>1000</v>
      </c>
      <c r="G80" s="126">
        <v>471019</v>
      </c>
      <c r="H80" s="127" t="s">
        <v>2906</v>
      </c>
      <c r="I80" s="127" t="s">
        <v>304</v>
      </c>
      <c r="J80" s="128">
        <v>46170</v>
      </c>
      <c r="K80" s="129">
        <v>46184</v>
      </c>
      <c r="L80" s="210">
        <f t="shared" si="83"/>
        <v>46184</v>
      </c>
      <c r="M80" s="210" t="str">
        <f>IFERROR(VLOOKUP(E80,Envase!F:L,7,0),"-")</f>
        <v>30/06/2026</v>
      </c>
      <c r="N80" s="112">
        <v>1</v>
      </c>
      <c r="O80" s="195"/>
      <c r="P80" s="350" t="s">
        <v>4314</v>
      </c>
      <c r="Q80" s="160">
        <f>SUMIF('MB51'!$H:$H,$E80,'MB51'!$D:$D)</f>
        <v>0</v>
      </c>
      <c r="R80" s="160">
        <f t="shared" ca="1" si="85"/>
        <v>21</v>
      </c>
      <c r="S80" s="71" t="s">
        <v>304</v>
      </c>
      <c r="T80" s="65"/>
      <c r="U80" s="72">
        <f t="shared" si="64"/>
        <v>0</v>
      </c>
      <c r="V80" s="72">
        <f t="shared" si="65"/>
        <v>1000</v>
      </c>
      <c r="W80" s="72">
        <f t="shared" si="66"/>
        <v>0</v>
      </c>
      <c r="X80" s="73" t="b">
        <f t="shared" si="67"/>
        <v>1</v>
      </c>
      <c r="Y80" s="74" t="str">
        <f>IF(G80="","-",IF(G80="Código","-",VLOOKUP(G80&amp;S80,'BD1'!F:H,2,0)))</f>
        <v>30157-0</v>
      </c>
      <c r="Z80" s="74" t="str">
        <f>IF(G80="","-",IF(G80="Código","-",VLOOKUP(G80&amp;S80,'BD1'!F:H,3,0)))</f>
        <v>RISQUE ESM CREM SO MAIS UM PEDACIN 8MLCL</v>
      </c>
      <c r="AA80" s="75">
        <f t="shared" si="68"/>
        <v>0</v>
      </c>
      <c r="AB80" s="75" t="str">
        <f>IF(G80="Código","-",IFERROR(IF(VLOOKUP(E80,Envase!F:G,2,0)&gt;0,"Sim","Não"),"Não"))</f>
        <v>Sim</v>
      </c>
      <c r="AC80" s="76" t="s">
        <v>62</v>
      </c>
      <c r="AD80" s="77">
        <f>IFERROR(IF(D80="","",VLOOKUP(D80,COHVPI!B:J,9,0)),"-")</f>
        <v>46185</v>
      </c>
      <c r="AE80" s="76" t="str">
        <f>IFERROR(LEFT(VLOOKUP(D80,COHVPI!B:R,17,0),3),"-")</f>
        <v>LIB</v>
      </c>
      <c r="AF80" s="139">
        <f t="shared" si="69"/>
        <v>1000</v>
      </c>
      <c r="AG80" s="76" t="str">
        <f>IFERROR(IF(D80="","-",IF(VLOOKUP(D80,COHVPI!A:G,7,0)=F80,"OK","DIVER")),"-")</f>
        <v>-</v>
      </c>
      <c r="AH80" s="76" t="str">
        <f>VLOOKUP(Y80,'BD1'!G:M,6,0)</f>
        <v>471163</v>
      </c>
      <c r="AI80" s="76" t="str">
        <f>VLOOKUP(Y80,'BD1'!G:M,7,0)</f>
        <v>RT RISQUE ESM CREM SO MAIS UM PEDACINHO</v>
      </c>
      <c r="AJ80" s="76" t="str">
        <f>VLOOKUP(Y80,'BD1'!G:O,8,0)</f>
        <v>-</v>
      </c>
      <c r="AK80" s="76" t="str">
        <f>VLOOKUP(Y80,'BD1'!G:O,9,0)</f>
        <v>-</v>
      </c>
      <c r="AL80" s="76" t="str">
        <f>VLOOKUP(Y80,'BD1'!G:Q,10,0)</f>
        <v>-</v>
      </c>
      <c r="AM80" s="76" t="str">
        <f>VLOOKUP(Y80,'BD1'!G:Q,11,0)</f>
        <v>-</v>
      </c>
      <c r="AN80" s="184">
        <f t="shared" si="70"/>
        <v>0</v>
      </c>
      <c r="AO80" s="184">
        <f t="shared" si="71"/>
        <v>0</v>
      </c>
    </row>
    <row r="81" spans="1:41" ht="18.75" x14ac:dyDescent="0.3">
      <c r="A81" s="153"/>
      <c r="B81" s="68" t="str">
        <f>IFERROR(VLOOKUP(G81,'Paleta-Sequencia'!A:C,3,0),"-")</f>
        <v>-</v>
      </c>
      <c r="D81" s="124">
        <v>1965137</v>
      </c>
      <c r="E81" s="125" t="s">
        <v>4308</v>
      </c>
      <c r="F81" s="125">
        <v>1000</v>
      </c>
      <c r="G81" s="126">
        <v>471019</v>
      </c>
      <c r="H81" s="127" t="s">
        <v>2906</v>
      </c>
      <c r="I81" s="127" t="s">
        <v>304</v>
      </c>
      <c r="J81" s="128">
        <v>46170</v>
      </c>
      <c r="K81" s="129">
        <v>46185</v>
      </c>
      <c r="L81" s="210">
        <f t="shared" si="83"/>
        <v>46185</v>
      </c>
      <c r="M81" s="210" t="str">
        <f>IFERROR(VLOOKUP(E81,Envase!F:L,7,0),"-")</f>
        <v>30/06/2026</v>
      </c>
      <c r="N81" s="112">
        <v>1</v>
      </c>
      <c r="O81" s="195"/>
      <c r="P81" s="350" t="s">
        <v>4314</v>
      </c>
      <c r="Q81" s="160">
        <f>SUMIF('MB51'!$H:$H,$E81,'MB51'!$D:$D)</f>
        <v>0</v>
      </c>
      <c r="R81" s="160">
        <f t="shared" ca="1" si="85"/>
        <v>21</v>
      </c>
      <c r="S81" s="71" t="s">
        <v>304</v>
      </c>
      <c r="T81" s="65"/>
      <c r="U81" s="72">
        <f t="shared" si="64"/>
        <v>0</v>
      </c>
      <c r="V81" s="72">
        <f t="shared" si="65"/>
        <v>1000</v>
      </c>
      <c r="W81" s="72">
        <f t="shared" si="66"/>
        <v>0</v>
      </c>
      <c r="X81" s="73" t="b">
        <f t="shared" si="67"/>
        <v>1</v>
      </c>
      <c r="Y81" s="74" t="str">
        <f>IF(G81="","-",IF(G81="Código","-",VLOOKUP(G81&amp;S81,'BD1'!F:H,2,0)))</f>
        <v>30157-0</v>
      </c>
      <c r="Z81" s="74" t="str">
        <f>IF(G81="","-",IF(G81="Código","-",VLOOKUP(G81&amp;S81,'BD1'!F:H,3,0)))</f>
        <v>RISQUE ESM CREM SO MAIS UM PEDACIN 8MLCL</v>
      </c>
      <c r="AA81" s="75">
        <f t="shared" si="68"/>
        <v>0</v>
      </c>
      <c r="AB81" s="75" t="str">
        <f>IF(G81="Código","-",IFERROR(IF(VLOOKUP(E81,Envase!F:G,2,0)&gt;0,"Sim","Não"),"Não"))</f>
        <v>Sim</v>
      </c>
      <c r="AC81" s="76" t="s">
        <v>62</v>
      </c>
      <c r="AD81" s="77">
        <f>IFERROR(IF(D81="","",VLOOKUP(D81,COHVPI!B:J,9,0)),"-")</f>
        <v>46186</v>
      </c>
      <c r="AE81" s="76" t="str">
        <f>IFERROR(LEFT(VLOOKUP(D81,COHVPI!B:R,17,0),3),"-")</f>
        <v>LIB</v>
      </c>
      <c r="AF81" s="139">
        <f t="shared" si="69"/>
        <v>1000</v>
      </c>
      <c r="AG81" s="76" t="str">
        <f>IFERROR(IF(D81="","-",IF(VLOOKUP(D81,COHVPI!A:G,7,0)=F81,"OK","DIVER")),"-")</f>
        <v>-</v>
      </c>
      <c r="AH81" s="76" t="str">
        <f>VLOOKUP(Y81,'BD1'!G:M,6,0)</f>
        <v>471163</v>
      </c>
      <c r="AI81" s="76" t="str">
        <f>VLOOKUP(Y81,'BD1'!G:M,7,0)</f>
        <v>RT RISQUE ESM CREM SO MAIS UM PEDACINHO</v>
      </c>
      <c r="AJ81" s="76" t="str">
        <f>VLOOKUP(Y81,'BD1'!G:O,8,0)</f>
        <v>-</v>
      </c>
      <c r="AK81" s="76" t="str">
        <f>VLOOKUP(Y81,'BD1'!G:O,9,0)</f>
        <v>-</v>
      </c>
      <c r="AL81" s="76" t="str">
        <f>VLOOKUP(Y81,'BD1'!G:Q,10,0)</f>
        <v>-</v>
      </c>
      <c r="AM81" s="76" t="str">
        <f>VLOOKUP(Y81,'BD1'!G:Q,11,0)</f>
        <v>-</v>
      </c>
      <c r="AN81" s="184">
        <f t="shared" si="70"/>
        <v>0</v>
      </c>
      <c r="AO81" s="184">
        <f t="shared" si="71"/>
        <v>0</v>
      </c>
    </row>
    <row r="82" spans="1:41" ht="18.75" x14ac:dyDescent="0.3">
      <c r="A82" s="153"/>
      <c r="B82" s="68" t="str">
        <f>IFERROR(VLOOKUP(G82,'Paleta-Sequencia'!A:C,3,0),"-")</f>
        <v>-</v>
      </c>
      <c r="D82" s="124">
        <v>1965138</v>
      </c>
      <c r="E82" s="125" t="s">
        <v>4309</v>
      </c>
      <c r="F82" s="125">
        <v>1000</v>
      </c>
      <c r="G82" s="126">
        <v>471020</v>
      </c>
      <c r="H82" s="127" t="s">
        <v>2907</v>
      </c>
      <c r="I82" s="127" t="s">
        <v>304</v>
      </c>
      <c r="J82" s="128">
        <v>46170</v>
      </c>
      <c r="K82" s="129">
        <v>46185</v>
      </c>
      <c r="L82" s="210">
        <f t="shared" si="83"/>
        <v>46185</v>
      </c>
      <c r="M82" s="210" t="str">
        <f>IFERROR(VLOOKUP(E82,Envase!F:L,7,0),"-")</f>
        <v>26/06/2026</v>
      </c>
      <c r="N82" s="112">
        <v>1</v>
      </c>
      <c r="O82" s="195"/>
      <c r="P82" s="350" t="s">
        <v>4314</v>
      </c>
      <c r="Q82" s="160">
        <f>SUMIF('MB51'!$H:$H,$E82,'MB51'!$D:$D)</f>
        <v>0</v>
      </c>
      <c r="R82" s="160">
        <f t="shared" ca="1" si="85"/>
        <v>21</v>
      </c>
      <c r="S82" s="71" t="s">
        <v>304</v>
      </c>
      <c r="T82" s="65"/>
      <c r="U82" s="72">
        <f t="shared" si="64"/>
        <v>0</v>
      </c>
      <c r="V82" s="72">
        <f t="shared" si="65"/>
        <v>1000</v>
      </c>
      <c r="W82" s="72">
        <f t="shared" si="66"/>
        <v>0</v>
      </c>
      <c r="X82" s="73" t="b">
        <f t="shared" si="67"/>
        <v>1</v>
      </c>
      <c r="Y82" s="74" t="str">
        <f>IF(G82="","-",IF(G82="Código","-",VLOOKUP(G82&amp;S82,'BD1'!F:H,2,0)))</f>
        <v>30158-0</v>
      </c>
      <c r="Z82" s="74" t="str">
        <f>IF(G82="","-",IF(G82="Código","-",VLOOKUP(G82&amp;S82,'BD1'!F:H,3,0)))</f>
        <v>RISQUE ESM CREM VEM KIT KERO 8ML CL</v>
      </c>
      <c r="AA82" s="75">
        <f t="shared" si="68"/>
        <v>0</v>
      </c>
      <c r="AB82" s="75" t="str">
        <f>IF(G82="Código","-",IFERROR(IF(VLOOKUP(E82,Envase!F:G,2,0)&gt;0,"Sim","Não"),"Não"))</f>
        <v>Sim</v>
      </c>
      <c r="AC82" s="76" t="s">
        <v>62</v>
      </c>
      <c r="AD82" s="77">
        <f>IFERROR(IF(D82="","",VLOOKUP(D82,COHVPI!B:J,9,0)),"-")</f>
        <v>46186</v>
      </c>
      <c r="AE82" s="76" t="str">
        <f>IFERROR(LEFT(VLOOKUP(D82,COHVPI!B:R,17,0),3),"-")</f>
        <v>LIB</v>
      </c>
      <c r="AF82" s="139">
        <f t="shared" si="69"/>
        <v>1000</v>
      </c>
      <c r="AG82" s="76" t="str">
        <f>IFERROR(IF(D82="","-",IF(VLOOKUP(D82,COHVPI!A:G,7,0)=F82,"OK","DIVER")),"-")</f>
        <v>-</v>
      </c>
      <c r="AH82" s="76" t="str">
        <f>VLOOKUP(Y82,'BD1'!G:M,6,0)</f>
        <v>471164</v>
      </c>
      <c r="AI82" s="76" t="str">
        <f>VLOOKUP(Y82,'BD1'!G:M,7,0)</f>
        <v>RT RISQUE ESM CREM VEM KIT KERO</v>
      </c>
      <c r="AJ82" s="76" t="str">
        <f>VLOOKUP(Y82,'BD1'!G:O,8,0)</f>
        <v>-</v>
      </c>
      <c r="AK82" s="76" t="str">
        <f>VLOOKUP(Y82,'BD1'!G:O,9,0)</f>
        <v>-</v>
      </c>
      <c r="AL82" s="76" t="str">
        <f>VLOOKUP(Y82,'BD1'!G:Q,10,0)</f>
        <v>-</v>
      </c>
      <c r="AM82" s="76" t="str">
        <f>VLOOKUP(Y82,'BD1'!G:Q,11,0)</f>
        <v>-</v>
      </c>
      <c r="AN82" s="184">
        <f t="shared" si="70"/>
        <v>0</v>
      </c>
      <c r="AO82" s="184">
        <f t="shared" si="71"/>
        <v>0</v>
      </c>
    </row>
    <row r="83" spans="1:41" ht="18.75" x14ac:dyDescent="0.3">
      <c r="A83" s="153"/>
      <c r="B83" s="68" t="str">
        <f>IFERROR(VLOOKUP(G83,'Paleta-Sequencia'!A:C,3,0),"-")</f>
        <v>-</v>
      </c>
      <c r="D83" s="124">
        <v>1965139</v>
      </c>
      <c r="E83" s="125" t="s">
        <v>4310</v>
      </c>
      <c r="F83" s="125">
        <v>1000</v>
      </c>
      <c r="G83" s="126">
        <v>471020</v>
      </c>
      <c r="H83" s="127" t="s">
        <v>2907</v>
      </c>
      <c r="I83" s="127" t="s">
        <v>304</v>
      </c>
      <c r="J83" s="128">
        <v>46170</v>
      </c>
      <c r="K83" s="129">
        <v>46186</v>
      </c>
      <c r="L83" s="210">
        <f t="shared" si="83"/>
        <v>46186</v>
      </c>
      <c r="M83" s="210" t="str">
        <f>IFERROR(VLOOKUP(E83,Envase!F:L,7,0),"-")</f>
        <v>26/06/2026</v>
      </c>
      <c r="N83" s="112">
        <v>1</v>
      </c>
      <c r="O83" s="195"/>
      <c r="P83" s="350" t="s">
        <v>4314</v>
      </c>
      <c r="Q83" s="160">
        <f>SUMIF('MB51'!$H:$H,$E83,'MB51'!$D:$D)</f>
        <v>0</v>
      </c>
      <c r="R83" s="160">
        <f t="shared" ca="1" si="85"/>
        <v>21</v>
      </c>
      <c r="S83" s="71" t="s">
        <v>304</v>
      </c>
      <c r="T83" s="65"/>
      <c r="U83" s="72">
        <f t="shared" si="64"/>
        <v>0</v>
      </c>
      <c r="V83" s="72">
        <f t="shared" si="65"/>
        <v>1000</v>
      </c>
      <c r="W83" s="72">
        <f t="shared" si="66"/>
        <v>0</v>
      </c>
      <c r="X83" s="73" t="b">
        <f t="shared" si="67"/>
        <v>1</v>
      </c>
      <c r="Y83" s="74" t="str">
        <f>IF(G83="","-",IF(G83="Código","-",VLOOKUP(G83&amp;S83,'BD1'!F:H,2,0)))</f>
        <v>30158-0</v>
      </c>
      <c r="Z83" s="74" t="str">
        <f>IF(G83="","-",IF(G83="Código","-",VLOOKUP(G83&amp;S83,'BD1'!F:H,3,0)))</f>
        <v>RISQUE ESM CREM VEM KIT KERO 8ML CL</v>
      </c>
      <c r="AA83" s="75">
        <f t="shared" si="68"/>
        <v>0</v>
      </c>
      <c r="AB83" s="75" t="str">
        <f>IF(G83="Código","-",IFERROR(IF(VLOOKUP(E83,Envase!F:G,2,0)&gt;0,"Sim","Não"),"Não"))</f>
        <v>Sim</v>
      </c>
      <c r="AC83" s="76" t="s">
        <v>62</v>
      </c>
      <c r="AD83" s="77">
        <f>IFERROR(IF(D83="","",VLOOKUP(D83,COHVPI!B:J,9,0)),"-")</f>
        <v>46188</v>
      </c>
      <c r="AE83" s="76" t="str">
        <f>IFERROR(LEFT(VLOOKUP(D83,COHVPI!B:R,17,0),3),"-")</f>
        <v>LIB</v>
      </c>
      <c r="AF83" s="139">
        <f t="shared" si="69"/>
        <v>1000</v>
      </c>
      <c r="AG83" s="76" t="str">
        <f>IFERROR(IF(D83="","-",IF(VLOOKUP(D83,COHVPI!A:G,7,0)=F83,"OK","DIVER")),"-")</f>
        <v>-</v>
      </c>
      <c r="AH83" s="76" t="str">
        <f>VLOOKUP(Y83,'BD1'!G:M,6,0)</f>
        <v>471164</v>
      </c>
      <c r="AI83" s="76" t="str">
        <f>VLOOKUP(Y83,'BD1'!G:M,7,0)</f>
        <v>RT RISQUE ESM CREM VEM KIT KERO</v>
      </c>
      <c r="AJ83" s="76" t="str">
        <f>VLOOKUP(Y83,'BD1'!G:O,8,0)</f>
        <v>-</v>
      </c>
      <c r="AK83" s="76" t="str">
        <f>VLOOKUP(Y83,'BD1'!G:O,9,0)</f>
        <v>-</v>
      </c>
      <c r="AL83" s="76" t="str">
        <f>VLOOKUP(Y83,'BD1'!G:Q,10,0)</f>
        <v>-</v>
      </c>
      <c r="AM83" s="76" t="str">
        <f>VLOOKUP(Y83,'BD1'!G:Q,11,0)</f>
        <v>-</v>
      </c>
      <c r="AN83" s="184">
        <f t="shared" si="70"/>
        <v>0</v>
      </c>
      <c r="AO83" s="184">
        <f t="shared" si="71"/>
        <v>0</v>
      </c>
    </row>
    <row r="84" spans="1:41" ht="18.75" x14ac:dyDescent="0.3">
      <c r="A84" s="153"/>
      <c r="B84" s="68" t="str">
        <f>IFERROR(VLOOKUP(G84,'Paleta-Sequencia'!A:C,3,0),"-")</f>
        <v>-</v>
      </c>
      <c r="D84" s="124">
        <v>1965140</v>
      </c>
      <c r="E84" s="125" t="s">
        <v>4311</v>
      </c>
      <c r="F84" s="125">
        <v>1000</v>
      </c>
      <c r="G84" s="126">
        <v>471020</v>
      </c>
      <c r="H84" s="127" t="s">
        <v>2907</v>
      </c>
      <c r="I84" s="127" t="s">
        <v>304</v>
      </c>
      <c r="J84" s="128">
        <v>46170</v>
      </c>
      <c r="K84" s="129">
        <v>46186</v>
      </c>
      <c r="L84" s="210">
        <f t="shared" si="83"/>
        <v>46186</v>
      </c>
      <c r="M84" s="210" t="str">
        <f>IFERROR(VLOOKUP(E84,Envase!F:L,7,0),"-")</f>
        <v>27/06/2026</v>
      </c>
      <c r="N84" s="112">
        <v>1</v>
      </c>
      <c r="O84" s="195"/>
      <c r="P84" s="350" t="s">
        <v>4314</v>
      </c>
      <c r="Q84" s="160">
        <f>SUMIF('MB51'!$H:$H,$E84,'MB51'!$D:$D)</f>
        <v>0</v>
      </c>
      <c r="R84" s="160">
        <f t="shared" ca="1" si="85"/>
        <v>21</v>
      </c>
      <c r="S84" s="71" t="s">
        <v>304</v>
      </c>
      <c r="T84" s="65"/>
      <c r="U84" s="72">
        <f t="shared" si="64"/>
        <v>0</v>
      </c>
      <c r="V84" s="72">
        <f t="shared" si="65"/>
        <v>1000</v>
      </c>
      <c r="W84" s="72">
        <f t="shared" si="66"/>
        <v>0</v>
      </c>
      <c r="X84" s="73" t="b">
        <f t="shared" si="67"/>
        <v>1</v>
      </c>
      <c r="Y84" s="74" t="str">
        <f>IF(G84="","-",IF(G84="Código","-",VLOOKUP(G84&amp;S84,'BD1'!F:H,2,0)))</f>
        <v>30158-0</v>
      </c>
      <c r="Z84" s="74" t="str">
        <f>IF(G84="","-",IF(G84="Código","-",VLOOKUP(G84&amp;S84,'BD1'!F:H,3,0)))</f>
        <v>RISQUE ESM CREM VEM KIT KERO 8ML CL</v>
      </c>
      <c r="AA84" s="75">
        <f t="shared" si="68"/>
        <v>0</v>
      </c>
      <c r="AB84" s="75" t="str">
        <f>IF(G84="Código","-",IFERROR(IF(VLOOKUP(E84,Envase!F:G,2,0)&gt;0,"Sim","Não"),"Não"))</f>
        <v>Sim</v>
      </c>
      <c r="AC84" s="76" t="s">
        <v>62</v>
      </c>
      <c r="AD84" s="77">
        <f>IFERROR(IF(D84="","",VLOOKUP(D84,COHVPI!B:J,9,0)),"-")</f>
        <v>46188</v>
      </c>
      <c r="AE84" s="76" t="str">
        <f>IFERROR(LEFT(VLOOKUP(D84,COHVPI!B:R,17,0),3),"-")</f>
        <v>LIB</v>
      </c>
      <c r="AF84" s="139">
        <f t="shared" si="69"/>
        <v>1000</v>
      </c>
      <c r="AG84" s="76" t="str">
        <f>IFERROR(IF(D84="","-",IF(VLOOKUP(D84,COHVPI!A:G,7,0)=F84,"OK","DIVER")),"-")</f>
        <v>-</v>
      </c>
      <c r="AH84" s="76" t="str">
        <f>VLOOKUP(Y84,'BD1'!G:M,6,0)</f>
        <v>471164</v>
      </c>
      <c r="AI84" s="76" t="str">
        <f>VLOOKUP(Y84,'BD1'!G:M,7,0)</f>
        <v>RT RISQUE ESM CREM VEM KIT KERO</v>
      </c>
      <c r="AJ84" s="76" t="str">
        <f>VLOOKUP(Y84,'BD1'!G:O,8,0)</f>
        <v>-</v>
      </c>
      <c r="AK84" s="76" t="str">
        <f>VLOOKUP(Y84,'BD1'!G:O,9,0)</f>
        <v>-</v>
      </c>
      <c r="AL84" s="76" t="str">
        <f>VLOOKUP(Y84,'BD1'!G:Q,10,0)</f>
        <v>-</v>
      </c>
      <c r="AM84" s="76" t="str">
        <f>VLOOKUP(Y84,'BD1'!G:Q,11,0)</f>
        <v>-</v>
      </c>
      <c r="AN84" s="184">
        <f t="shared" si="70"/>
        <v>0</v>
      </c>
      <c r="AO84" s="184">
        <f t="shared" si="71"/>
        <v>0</v>
      </c>
    </row>
    <row r="85" spans="1:41" ht="18.75" x14ac:dyDescent="0.3">
      <c r="A85" s="153"/>
      <c r="B85" s="68" t="str">
        <f>IFERROR(VLOOKUP(G85,'Paleta-Sequencia'!A:C,3,0),"-")</f>
        <v>-</v>
      </c>
      <c r="D85" s="124">
        <v>1965141</v>
      </c>
      <c r="E85" s="125" t="s">
        <v>4312</v>
      </c>
      <c r="F85" s="125">
        <v>1000</v>
      </c>
      <c r="G85" s="126">
        <v>471020</v>
      </c>
      <c r="H85" s="127" t="s">
        <v>2907</v>
      </c>
      <c r="I85" s="127" t="s">
        <v>304</v>
      </c>
      <c r="J85" s="128">
        <v>46170</v>
      </c>
      <c r="K85" s="129">
        <v>46188</v>
      </c>
      <c r="L85" s="210">
        <f t="shared" si="83"/>
        <v>46188</v>
      </c>
      <c r="M85" s="210" t="str">
        <f>IFERROR(VLOOKUP(E85,Envase!F:L,7,0),"-")</f>
        <v>27/06/2026</v>
      </c>
      <c r="N85" s="112">
        <v>1</v>
      </c>
      <c r="O85" s="195"/>
      <c r="P85" s="350" t="s">
        <v>4314</v>
      </c>
      <c r="Q85" s="160">
        <f>SUMIF('MB51'!$H:$H,$E85,'MB51'!$D:$D)</f>
        <v>0</v>
      </c>
      <c r="R85" s="160">
        <f t="shared" ca="1" si="85"/>
        <v>21</v>
      </c>
      <c r="S85" s="71" t="s">
        <v>304</v>
      </c>
      <c r="T85" s="65"/>
      <c r="U85" s="72">
        <f t="shared" si="64"/>
        <v>0</v>
      </c>
      <c r="V85" s="72">
        <f t="shared" si="65"/>
        <v>1000</v>
      </c>
      <c r="W85" s="72">
        <f t="shared" si="66"/>
        <v>0</v>
      </c>
      <c r="X85" s="73" t="b">
        <f t="shared" si="67"/>
        <v>1</v>
      </c>
      <c r="Y85" s="74" t="str">
        <f>IF(G85="","-",IF(G85="Código","-",VLOOKUP(G85&amp;S85,'BD1'!F:H,2,0)))</f>
        <v>30158-0</v>
      </c>
      <c r="Z85" s="74" t="str">
        <f>IF(G85="","-",IF(G85="Código","-",VLOOKUP(G85&amp;S85,'BD1'!F:H,3,0)))</f>
        <v>RISQUE ESM CREM VEM KIT KERO 8ML CL</v>
      </c>
      <c r="AA85" s="75">
        <f t="shared" si="68"/>
        <v>0</v>
      </c>
      <c r="AB85" s="75" t="str">
        <f>IF(G85="Código","-",IFERROR(IF(VLOOKUP(E85,Envase!F:G,2,0)&gt;0,"Sim","Não"),"Não"))</f>
        <v>Sim</v>
      </c>
      <c r="AC85" s="76" t="s">
        <v>62</v>
      </c>
      <c r="AD85" s="77">
        <f>IFERROR(IF(D85="","",VLOOKUP(D85,COHVPI!B:J,9,0)),"-")</f>
        <v>46189</v>
      </c>
      <c r="AE85" s="76" t="str">
        <f>IFERROR(LEFT(VLOOKUP(D85,COHVPI!B:R,17,0),3),"-")</f>
        <v>LIB</v>
      </c>
      <c r="AF85" s="139">
        <f t="shared" si="69"/>
        <v>1000</v>
      </c>
      <c r="AG85" s="76" t="str">
        <f>IFERROR(IF(D85="","-",IF(VLOOKUP(D85,COHVPI!A:G,7,0)=F85,"OK","DIVER")),"-")</f>
        <v>-</v>
      </c>
      <c r="AH85" s="76" t="str">
        <f>VLOOKUP(Y85,'BD1'!G:M,6,0)</f>
        <v>471164</v>
      </c>
      <c r="AI85" s="76" t="str">
        <f>VLOOKUP(Y85,'BD1'!G:M,7,0)</f>
        <v>RT RISQUE ESM CREM VEM KIT KERO</v>
      </c>
      <c r="AJ85" s="76" t="str">
        <f>VLOOKUP(Y85,'BD1'!G:O,8,0)</f>
        <v>-</v>
      </c>
      <c r="AK85" s="76" t="str">
        <f>VLOOKUP(Y85,'BD1'!G:O,9,0)</f>
        <v>-</v>
      </c>
      <c r="AL85" s="76" t="str">
        <f>VLOOKUP(Y85,'BD1'!G:Q,10,0)</f>
        <v>-</v>
      </c>
      <c r="AM85" s="76" t="str">
        <f>VLOOKUP(Y85,'BD1'!G:Q,11,0)</f>
        <v>-</v>
      </c>
      <c r="AN85" s="184">
        <f t="shared" si="70"/>
        <v>0</v>
      </c>
      <c r="AO85" s="184">
        <f t="shared" si="71"/>
        <v>0</v>
      </c>
    </row>
    <row r="86" spans="1:41" ht="18.75" x14ac:dyDescent="0.3">
      <c r="A86" s="153"/>
      <c r="B86" s="68" t="str">
        <f>IFERROR(VLOOKUP(G86,'Paleta-Sequencia'!A:C,3,0),"-")</f>
        <v>GLITTER 1</v>
      </c>
      <c r="D86" s="124">
        <v>1965629</v>
      </c>
      <c r="E86" s="125" t="s">
        <v>9458</v>
      </c>
      <c r="F86" s="125">
        <v>1000</v>
      </c>
      <c r="G86" s="126">
        <v>454844</v>
      </c>
      <c r="H86" s="127" t="s">
        <v>125</v>
      </c>
      <c r="I86" s="127" t="s">
        <v>289</v>
      </c>
      <c r="J86" s="128">
        <v>46181</v>
      </c>
      <c r="K86" s="129">
        <v>46188</v>
      </c>
      <c r="L86" s="210">
        <f t="shared" ref="L86:L90" si="86">K86</f>
        <v>46188</v>
      </c>
      <c r="M86" s="210" t="str">
        <f>IFERROR(VLOOKUP(E86,Envase!F:L,7,0),"-")</f>
        <v>-</v>
      </c>
      <c r="N86" s="112">
        <v>1</v>
      </c>
      <c r="O86" s="195"/>
      <c r="P86" s="350"/>
      <c r="Q86" s="160">
        <f>SUMIF('MB51'!$H:$H,$E86,'MB51'!$D:$D)</f>
        <v>0</v>
      </c>
      <c r="R86" s="160">
        <f t="shared" ca="1" si="85"/>
        <v>10</v>
      </c>
      <c r="S86" s="71" t="s">
        <v>289</v>
      </c>
      <c r="T86" s="65"/>
      <c r="U86" s="72">
        <f t="shared" si="64"/>
        <v>1000</v>
      </c>
      <c r="V86" s="72">
        <f t="shared" si="65"/>
        <v>0</v>
      </c>
      <c r="W86" s="72">
        <f t="shared" si="66"/>
        <v>0</v>
      </c>
      <c r="X86" s="73" t="b">
        <f t="shared" si="67"/>
        <v>1</v>
      </c>
      <c r="Y86" s="74" t="str">
        <f>IF(G86="","-",IF(G86="Código","-",VLOOKUP(G86&amp;S86,'BD1'!F:H,2,0)))</f>
        <v>21949-2</v>
      </c>
      <c r="Z86" s="74" t="str">
        <f>IF(G86="","-",IF(G86="Código","-",VLOOKUP(G86&amp;S86,'BD1'!F:H,3,0)))</f>
        <v>RISQUE ESM EF GLIT MIL PURPURI BL 8ML BI</v>
      </c>
      <c r="AA86" s="75">
        <f t="shared" si="68"/>
        <v>0</v>
      </c>
      <c r="AB86" s="75" t="str">
        <f>IF(G86="Código","-",IFERROR(IF(VLOOKUP(E86,Envase!F:G,2,0)&gt;0,"Sim","Não"),"Não"))</f>
        <v>Sim</v>
      </c>
      <c r="AC86" s="76" t="s">
        <v>62</v>
      </c>
      <c r="AD86" s="77">
        <f>IFERROR(IF(D86="","",VLOOKUP(D86,COHVPI!B:J,9,0)),"-")</f>
        <v>46189</v>
      </c>
      <c r="AE86" s="76" t="str">
        <f>IFERROR(LEFT(VLOOKUP(D86,COHVPI!B:R,17,0),3),"-")</f>
        <v>LIB</v>
      </c>
      <c r="AF86" s="139">
        <f t="shared" si="69"/>
        <v>1000</v>
      </c>
      <c r="AG86" s="76" t="str">
        <f>IFERROR(IF(D86="","-",IF(VLOOKUP(D86,COHVPI!A:G,7,0)=F86,"OK","DIVER")),"-")</f>
        <v>-</v>
      </c>
      <c r="AH86" s="76" t="str">
        <f>VLOOKUP(Y86,'BD1'!G:M,6,0)</f>
        <v>459524</v>
      </c>
      <c r="AI86" s="76" t="str">
        <f>VLOOKUP(Y86,'BD1'!G:M,7,0)</f>
        <v>ROT RISQUE MIL PURPURINAS BI 8ML</v>
      </c>
      <c r="AJ86" s="76" t="str">
        <f>VLOOKUP(Y86,'BD1'!G:O,8,0)</f>
        <v>-</v>
      </c>
      <c r="AK86" s="76" t="str">
        <f>VLOOKUP(Y86,'BD1'!G:O,9,0)</f>
        <v>-</v>
      </c>
      <c r="AL86" s="76" t="str">
        <f>VLOOKUP(Y86,'BD1'!G:Q,10,0)</f>
        <v>467188</v>
      </c>
      <c r="AM86" s="76" t="str">
        <f>VLOOKUP(Y86,'BD1'!G:Q,11,0)</f>
        <v>ESTR RISQUE ESM EFEITOS BI KK</v>
      </c>
      <c r="AN86" s="184">
        <f t="shared" si="70"/>
        <v>0</v>
      </c>
      <c r="AO86" s="184">
        <f t="shared" si="71"/>
        <v>0</v>
      </c>
    </row>
    <row r="87" spans="1:41" ht="18.75" x14ac:dyDescent="0.3">
      <c r="A87" s="153"/>
      <c r="B87" s="68" t="str">
        <f>IFERROR(VLOOKUP(G87,'Paleta-Sequencia'!A:C,3,0),"-")</f>
        <v>GLITTER 1</v>
      </c>
      <c r="D87" s="124">
        <v>1965630</v>
      </c>
      <c r="E87" s="125" t="s">
        <v>9459</v>
      </c>
      <c r="F87" s="125">
        <v>1000</v>
      </c>
      <c r="G87" s="126">
        <v>454844</v>
      </c>
      <c r="H87" s="127" t="s">
        <v>125</v>
      </c>
      <c r="I87" s="127" t="s">
        <v>289</v>
      </c>
      <c r="J87" s="128">
        <v>46181</v>
      </c>
      <c r="K87" s="129">
        <v>46189</v>
      </c>
      <c r="L87" s="210">
        <f t="shared" si="86"/>
        <v>46189</v>
      </c>
      <c r="M87" s="210" t="str">
        <f>IFERROR(VLOOKUP(E87,Envase!F:L,7,0),"-")</f>
        <v>-</v>
      </c>
      <c r="N87" s="112">
        <v>1</v>
      </c>
      <c r="O87" s="195"/>
      <c r="P87" s="350"/>
      <c r="Q87" s="160">
        <f>SUMIF('MB51'!$H:$H,$E87,'MB51'!$D:$D)</f>
        <v>0</v>
      </c>
      <c r="R87" s="160">
        <f t="shared" ref="R87:R90" ca="1" si="87">IF(J87="","",_xlfn.DAYS($R$1,$J87))</f>
        <v>10</v>
      </c>
      <c r="S87" s="71" t="s">
        <v>289</v>
      </c>
      <c r="T87" s="65"/>
      <c r="U87" s="72">
        <f t="shared" si="64"/>
        <v>1000</v>
      </c>
      <c r="V87" s="72">
        <f t="shared" si="65"/>
        <v>0</v>
      </c>
      <c r="W87" s="72">
        <f t="shared" si="66"/>
        <v>0</v>
      </c>
      <c r="X87" s="73" t="b">
        <f t="shared" si="67"/>
        <v>1</v>
      </c>
      <c r="Y87" s="74" t="str">
        <f>IF(G87="","-",IF(G87="Código","-",VLOOKUP(G87&amp;S87,'BD1'!F:H,2,0)))</f>
        <v>21949-2</v>
      </c>
      <c r="Z87" s="74" t="str">
        <f>IF(G87="","-",IF(G87="Código","-",VLOOKUP(G87&amp;S87,'BD1'!F:H,3,0)))</f>
        <v>RISQUE ESM EF GLIT MIL PURPURI BL 8ML BI</v>
      </c>
      <c r="AA87" s="75">
        <f t="shared" si="68"/>
        <v>0</v>
      </c>
      <c r="AB87" s="75" t="str">
        <f>IF(G87="Código","-",IFERROR(IF(VLOOKUP(E87,Envase!F:G,2,0)&gt;0,"Sim","Não"),"Não"))</f>
        <v>Sim</v>
      </c>
      <c r="AC87" s="76" t="s">
        <v>62</v>
      </c>
      <c r="AD87" s="77">
        <f>IFERROR(IF(D87="","",VLOOKUP(D87,COHVPI!B:J,9,0)),"-")</f>
        <v>46190</v>
      </c>
      <c r="AE87" s="76" t="str">
        <f>IFERROR(LEFT(VLOOKUP(D87,COHVPI!B:R,17,0),3),"-")</f>
        <v>LIB</v>
      </c>
      <c r="AF87" s="139">
        <f t="shared" si="69"/>
        <v>1000</v>
      </c>
      <c r="AG87" s="76" t="str">
        <f>IFERROR(IF(D87="","-",IF(VLOOKUP(D87,COHVPI!A:G,7,0)=F87,"OK","DIVER")),"-")</f>
        <v>-</v>
      </c>
      <c r="AH87" s="76" t="str">
        <f>VLOOKUP(Y87,'BD1'!G:M,6,0)</f>
        <v>459524</v>
      </c>
      <c r="AI87" s="76" t="str">
        <f>VLOOKUP(Y87,'BD1'!G:M,7,0)</f>
        <v>ROT RISQUE MIL PURPURINAS BI 8ML</v>
      </c>
      <c r="AJ87" s="76" t="str">
        <f>VLOOKUP(Y87,'BD1'!G:O,8,0)</f>
        <v>-</v>
      </c>
      <c r="AK87" s="76" t="str">
        <f>VLOOKUP(Y87,'BD1'!G:O,9,0)</f>
        <v>-</v>
      </c>
      <c r="AL87" s="76" t="str">
        <f>VLOOKUP(Y87,'BD1'!G:Q,10,0)</f>
        <v>467188</v>
      </c>
      <c r="AM87" s="76" t="str">
        <f>VLOOKUP(Y87,'BD1'!G:Q,11,0)</f>
        <v>ESTR RISQUE ESM EFEITOS BI KK</v>
      </c>
      <c r="AN87" s="184">
        <f t="shared" si="70"/>
        <v>0</v>
      </c>
      <c r="AO87" s="184">
        <f t="shared" si="71"/>
        <v>0</v>
      </c>
    </row>
    <row r="88" spans="1:41" ht="18.75" x14ac:dyDescent="0.3">
      <c r="A88" s="153"/>
      <c r="B88" s="68" t="str">
        <f>IFERROR(VLOOKUP(G88,'Paleta-Sequencia'!A:C,3,0),"-")</f>
        <v>GLITTER 1</v>
      </c>
      <c r="D88" s="124">
        <v>1965631</v>
      </c>
      <c r="E88" s="125" t="s">
        <v>9460</v>
      </c>
      <c r="F88" s="125">
        <v>1000</v>
      </c>
      <c r="G88" s="126">
        <v>454844</v>
      </c>
      <c r="H88" s="127" t="s">
        <v>125</v>
      </c>
      <c r="I88" s="127" t="s">
        <v>289</v>
      </c>
      <c r="J88" s="128">
        <v>46181</v>
      </c>
      <c r="K88" s="129">
        <v>46189</v>
      </c>
      <c r="L88" s="210">
        <f t="shared" si="86"/>
        <v>46189</v>
      </c>
      <c r="M88" s="210" t="str">
        <f>IFERROR(VLOOKUP(E88,Envase!F:L,7,0),"-")</f>
        <v>-</v>
      </c>
      <c r="N88" s="112">
        <v>1</v>
      </c>
      <c r="O88" s="195"/>
      <c r="P88" s="350"/>
      <c r="Q88" s="160">
        <f>SUMIF('MB51'!$H:$H,$E88,'MB51'!$D:$D)</f>
        <v>0</v>
      </c>
      <c r="R88" s="160">
        <f t="shared" ca="1" si="87"/>
        <v>10</v>
      </c>
      <c r="S88" s="71" t="s">
        <v>289</v>
      </c>
      <c r="T88" s="65"/>
      <c r="U88" s="72">
        <f t="shared" si="64"/>
        <v>1000</v>
      </c>
      <c r="V88" s="72">
        <f t="shared" si="65"/>
        <v>0</v>
      </c>
      <c r="W88" s="72">
        <f t="shared" si="66"/>
        <v>0</v>
      </c>
      <c r="X88" s="73" t="b">
        <f t="shared" si="67"/>
        <v>1</v>
      </c>
      <c r="Y88" s="74" t="str">
        <f>IF(G88="","-",IF(G88="Código","-",VLOOKUP(G88&amp;S88,'BD1'!F:H,2,0)))</f>
        <v>21949-2</v>
      </c>
      <c r="Z88" s="74" t="str">
        <f>IF(G88="","-",IF(G88="Código","-",VLOOKUP(G88&amp;S88,'BD1'!F:H,3,0)))</f>
        <v>RISQUE ESM EF GLIT MIL PURPURI BL 8ML BI</v>
      </c>
      <c r="AA88" s="75">
        <f t="shared" si="68"/>
        <v>0</v>
      </c>
      <c r="AB88" s="75" t="str">
        <f>IF(G88="Código","-",IFERROR(IF(VLOOKUP(E88,Envase!F:G,2,0)&gt;0,"Sim","Não"),"Não"))</f>
        <v>Sim</v>
      </c>
      <c r="AC88" s="76" t="s">
        <v>62</v>
      </c>
      <c r="AD88" s="77">
        <f>IFERROR(IF(D88="","",VLOOKUP(D88,COHVPI!B:J,9,0)),"-")</f>
        <v>46190</v>
      </c>
      <c r="AE88" s="76" t="str">
        <f>IFERROR(LEFT(VLOOKUP(D88,COHVPI!B:R,17,0),3),"-")</f>
        <v>LIB</v>
      </c>
      <c r="AF88" s="139">
        <f t="shared" si="69"/>
        <v>1000</v>
      </c>
      <c r="AG88" s="76" t="str">
        <f>IFERROR(IF(D88="","-",IF(VLOOKUP(D88,COHVPI!A:G,7,0)=F88,"OK","DIVER")),"-")</f>
        <v>-</v>
      </c>
      <c r="AH88" s="76" t="str">
        <f>VLOOKUP(Y88,'BD1'!G:M,6,0)</f>
        <v>459524</v>
      </c>
      <c r="AI88" s="76" t="str">
        <f>VLOOKUP(Y88,'BD1'!G:M,7,0)</f>
        <v>ROT RISQUE MIL PURPURINAS BI 8ML</v>
      </c>
      <c r="AJ88" s="76" t="str">
        <f>VLOOKUP(Y88,'BD1'!G:O,8,0)</f>
        <v>-</v>
      </c>
      <c r="AK88" s="76" t="str">
        <f>VLOOKUP(Y88,'BD1'!G:O,9,0)</f>
        <v>-</v>
      </c>
      <c r="AL88" s="76" t="str">
        <f>VLOOKUP(Y88,'BD1'!G:Q,10,0)</f>
        <v>467188</v>
      </c>
      <c r="AM88" s="76" t="str">
        <f>VLOOKUP(Y88,'BD1'!G:Q,11,0)</f>
        <v>ESTR RISQUE ESM EFEITOS BI KK</v>
      </c>
      <c r="AN88" s="184">
        <f t="shared" si="70"/>
        <v>0</v>
      </c>
      <c r="AO88" s="184">
        <f t="shared" si="71"/>
        <v>0</v>
      </c>
    </row>
    <row r="89" spans="1:41" ht="18.75" x14ac:dyDescent="0.3">
      <c r="A89" s="153"/>
      <c r="B89" s="68" t="str">
        <f>IFERROR(VLOOKUP(G89,'Paleta-Sequencia'!A:C,3,0),"-")</f>
        <v>GLITTER 1</v>
      </c>
      <c r="D89" s="124">
        <v>1965632</v>
      </c>
      <c r="E89" s="125" t="s">
        <v>9461</v>
      </c>
      <c r="F89" s="125">
        <v>1000</v>
      </c>
      <c r="G89" s="126">
        <v>454844</v>
      </c>
      <c r="H89" s="127" t="s">
        <v>125</v>
      </c>
      <c r="I89" s="127" t="s">
        <v>289</v>
      </c>
      <c r="J89" s="128">
        <v>46181</v>
      </c>
      <c r="K89" s="129">
        <v>46190</v>
      </c>
      <c r="L89" s="210">
        <f t="shared" si="86"/>
        <v>46190</v>
      </c>
      <c r="M89" s="210" t="str">
        <f>IFERROR(VLOOKUP(E89,Envase!F:L,7,0),"-")</f>
        <v>-</v>
      </c>
      <c r="N89" s="112">
        <v>1</v>
      </c>
      <c r="O89" s="195"/>
      <c r="P89" s="350"/>
      <c r="Q89" s="160">
        <f>SUMIF('MB51'!$H:$H,$E89,'MB51'!$D:$D)</f>
        <v>0</v>
      </c>
      <c r="R89" s="160">
        <f t="shared" ca="1" si="87"/>
        <v>10</v>
      </c>
      <c r="S89" s="71" t="s">
        <v>289</v>
      </c>
      <c r="T89" s="65"/>
      <c r="U89" s="72">
        <f t="shared" si="64"/>
        <v>1000</v>
      </c>
      <c r="V89" s="72">
        <f t="shared" si="65"/>
        <v>0</v>
      </c>
      <c r="W89" s="72">
        <f t="shared" si="66"/>
        <v>0</v>
      </c>
      <c r="X89" s="73" t="b">
        <f t="shared" si="67"/>
        <v>1</v>
      </c>
      <c r="Y89" s="74" t="str">
        <f>IF(G89="","-",IF(G89="Código","-",VLOOKUP(G89&amp;S89,'BD1'!F:H,2,0)))</f>
        <v>21949-2</v>
      </c>
      <c r="Z89" s="74" t="str">
        <f>IF(G89="","-",IF(G89="Código","-",VLOOKUP(G89&amp;S89,'BD1'!F:H,3,0)))</f>
        <v>RISQUE ESM EF GLIT MIL PURPURI BL 8ML BI</v>
      </c>
      <c r="AA89" s="75">
        <f t="shared" si="68"/>
        <v>0</v>
      </c>
      <c r="AB89" s="75" t="str">
        <f>IF(G89="Código","-",IFERROR(IF(VLOOKUP(E89,Envase!F:G,2,0)&gt;0,"Sim","Não"),"Não"))</f>
        <v>Sim</v>
      </c>
      <c r="AC89" s="76" t="s">
        <v>62</v>
      </c>
      <c r="AD89" s="77">
        <f>IFERROR(IF(D89="","",VLOOKUP(D89,COHVPI!B:J,9,0)),"-")</f>
        <v>46191</v>
      </c>
      <c r="AE89" s="76" t="str">
        <f>IFERROR(LEFT(VLOOKUP(D89,COHVPI!B:R,17,0),3),"-")</f>
        <v>LIB</v>
      </c>
      <c r="AF89" s="139">
        <f t="shared" si="69"/>
        <v>1000</v>
      </c>
      <c r="AG89" s="76" t="str">
        <f>IFERROR(IF(D89="","-",IF(VLOOKUP(D89,COHVPI!A:G,7,0)=F89,"OK","DIVER")),"-")</f>
        <v>-</v>
      </c>
      <c r="AH89" s="76" t="str">
        <f>VLOOKUP(Y89,'BD1'!G:M,6,0)</f>
        <v>459524</v>
      </c>
      <c r="AI89" s="76" t="str">
        <f>VLOOKUP(Y89,'BD1'!G:M,7,0)</f>
        <v>ROT RISQUE MIL PURPURINAS BI 8ML</v>
      </c>
      <c r="AJ89" s="76" t="str">
        <f>VLOOKUP(Y89,'BD1'!G:O,8,0)</f>
        <v>-</v>
      </c>
      <c r="AK89" s="76" t="str">
        <f>VLOOKUP(Y89,'BD1'!G:O,9,0)</f>
        <v>-</v>
      </c>
      <c r="AL89" s="76" t="str">
        <f>VLOOKUP(Y89,'BD1'!G:Q,10,0)</f>
        <v>467188</v>
      </c>
      <c r="AM89" s="76" t="str">
        <f>VLOOKUP(Y89,'BD1'!G:Q,11,0)</f>
        <v>ESTR RISQUE ESM EFEITOS BI KK</v>
      </c>
      <c r="AN89" s="184">
        <f t="shared" si="70"/>
        <v>0</v>
      </c>
      <c r="AO89" s="184">
        <f t="shared" si="71"/>
        <v>0</v>
      </c>
    </row>
    <row r="90" spans="1:41" ht="18.75" x14ac:dyDescent="0.3">
      <c r="A90" s="153"/>
      <c r="B90" s="68" t="str">
        <f>IFERROR(VLOOKUP(G90,'Paleta-Sequencia'!A:C,3,0),"-")</f>
        <v>GLITTER 1</v>
      </c>
      <c r="D90" s="124">
        <v>1965633</v>
      </c>
      <c r="E90" s="125" t="s">
        <v>9462</v>
      </c>
      <c r="F90" s="125">
        <v>800</v>
      </c>
      <c r="G90" s="126">
        <v>454844</v>
      </c>
      <c r="H90" s="127" t="s">
        <v>125</v>
      </c>
      <c r="I90" s="127" t="s">
        <v>289</v>
      </c>
      <c r="J90" s="128">
        <v>46181</v>
      </c>
      <c r="K90" s="129">
        <v>46190</v>
      </c>
      <c r="L90" s="210">
        <f t="shared" si="86"/>
        <v>46190</v>
      </c>
      <c r="M90" s="210" t="str">
        <f>IFERROR(VLOOKUP(E90,Envase!F:L,7,0),"-")</f>
        <v>-</v>
      </c>
      <c r="N90" s="112">
        <v>1</v>
      </c>
      <c r="O90" s="195"/>
      <c r="P90" s="350"/>
      <c r="Q90" s="160">
        <f>SUMIF('MB51'!$H:$H,$E90,'MB51'!$D:$D)</f>
        <v>0</v>
      </c>
      <c r="R90" s="160">
        <f t="shared" ca="1" si="87"/>
        <v>10</v>
      </c>
      <c r="S90" s="71" t="s">
        <v>289</v>
      </c>
      <c r="T90" s="65"/>
      <c r="U90" s="72">
        <f t="shared" si="64"/>
        <v>800</v>
      </c>
      <c r="V90" s="72">
        <f t="shared" si="65"/>
        <v>0</v>
      </c>
      <c r="W90" s="72">
        <f t="shared" si="66"/>
        <v>0</v>
      </c>
      <c r="X90" s="73" t="b">
        <f t="shared" si="67"/>
        <v>1</v>
      </c>
      <c r="Y90" s="74" t="str">
        <f>IF(G90="","-",IF(G90="Código","-",VLOOKUP(G90&amp;S90,'BD1'!F:H,2,0)))</f>
        <v>21949-2</v>
      </c>
      <c r="Z90" s="74" t="str">
        <f>IF(G90="","-",IF(G90="Código","-",VLOOKUP(G90&amp;S90,'BD1'!F:H,3,0)))</f>
        <v>RISQUE ESM EF GLIT MIL PURPURI BL 8ML BI</v>
      </c>
      <c r="AA90" s="75">
        <f t="shared" si="68"/>
        <v>0</v>
      </c>
      <c r="AB90" s="75" t="str">
        <f>IF(G90="Código","-",IFERROR(IF(VLOOKUP(E90,Envase!F:G,2,0)&gt;0,"Sim","Não"),"Não"))</f>
        <v>Sim</v>
      </c>
      <c r="AC90" s="76" t="s">
        <v>62</v>
      </c>
      <c r="AD90" s="77">
        <f>IFERROR(IF(D90="","",VLOOKUP(D90,COHVPI!B:J,9,0)),"-")</f>
        <v>46191</v>
      </c>
      <c r="AE90" s="76" t="str">
        <f>IFERROR(LEFT(VLOOKUP(D90,COHVPI!B:R,17,0),3),"-")</f>
        <v>LIB</v>
      </c>
      <c r="AF90" s="139">
        <f t="shared" si="69"/>
        <v>800</v>
      </c>
      <c r="AG90" s="76" t="str">
        <f>IFERROR(IF(D90="","-",IF(VLOOKUP(D90,COHVPI!A:G,7,0)=F90,"OK","DIVER")),"-")</f>
        <v>-</v>
      </c>
      <c r="AH90" s="76" t="str">
        <f>VLOOKUP(Y90,'BD1'!G:M,6,0)</f>
        <v>459524</v>
      </c>
      <c r="AI90" s="76" t="str">
        <f>VLOOKUP(Y90,'BD1'!G:M,7,0)</f>
        <v>ROT RISQUE MIL PURPURINAS BI 8ML</v>
      </c>
      <c r="AJ90" s="76" t="str">
        <f>VLOOKUP(Y90,'BD1'!G:O,8,0)</f>
        <v>-</v>
      </c>
      <c r="AK90" s="76" t="str">
        <f>VLOOKUP(Y90,'BD1'!G:O,9,0)</f>
        <v>-</v>
      </c>
      <c r="AL90" s="76" t="str">
        <f>VLOOKUP(Y90,'BD1'!G:Q,10,0)</f>
        <v>467188</v>
      </c>
      <c r="AM90" s="76" t="str">
        <f>VLOOKUP(Y90,'BD1'!G:Q,11,0)</f>
        <v>ESTR RISQUE ESM EFEITOS BI KK</v>
      </c>
      <c r="AN90" s="184">
        <f t="shared" si="70"/>
        <v>0</v>
      </c>
      <c r="AO90" s="184">
        <f t="shared" si="71"/>
        <v>0</v>
      </c>
    </row>
    <row r="91" spans="1:41" ht="19.5" thickBot="1" x14ac:dyDescent="0.35">
      <c r="A91" s="153"/>
      <c r="B91" s="68" t="str">
        <f>IFERROR(VLOOKUP(G91,'Paleta-Sequencia'!A:C,3,0),"-")</f>
        <v>-</v>
      </c>
      <c r="D91" s="120"/>
      <c r="E91" s="121"/>
      <c r="F91" s="121"/>
      <c r="G91" s="114"/>
      <c r="H91" s="116"/>
      <c r="I91" s="116"/>
      <c r="J91" s="122"/>
      <c r="K91" s="123" t="s">
        <v>62</v>
      </c>
      <c r="L91" s="213" t="s">
        <v>62</v>
      </c>
      <c r="M91" s="213" t="str">
        <f>IFERROR(VLOOKUP(E91,Envase!F:L,7,0),"-")</f>
        <v>-</v>
      </c>
      <c r="N91" s="118">
        <f>IF(D91&gt;0,1,0)</f>
        <v>0</v>
      </c>
      <c r="O91" s="106"/>
      <c r="P91" s="107"/>
      <c r="Q91" s="78"/>
      <c r="R91" s="78" t="str">
        <f>IF(J91="","",_xlfn.DAYS($R$1,$J91))</f>
        <v/>
      </c>
      <c r="S91" s="71"/>
      <c r="T91" s="65"/>
      <c r="U91" s="72">
        <f t="shared" si="64"/>
        <v>0</v>
      </c>
      <c r="V91" s="72">
        <f t="shared" si="65"/>
        <v>0</v>
      </c>
      <c r="W91" s="72">
        <f t="shared" si="66"/>
        <v>0</v>
      </c>
      <c r="X91" s="73" t="b">
        <f t="shared" si="67"/>
        <v>1</v>
      </c>
      <c r="Y91" s="74" t="str">
        <f>IF(G91="","-",IF(G91="Código","-",VLOOKUP(G91&amp;S91,'BD1'!F:H,2,0)))</f>
        <v>-</v>
      </c>
      <c r="Z91" s="74" t="str">
        <f>IF(G91="","-",IF(G91="Código","-",VLOOKUP(G91&amp;S91,'BD1'!F:H,3,0)))</f>
        <v>-</v>
      </c>
      <c r="AA91" s="75">
        <f t="shared" si="68"/>
        <v>0</v>
      </c>
      <c r="AB91" s="75" t="str">
        <f>IF(G91="Código","-",IFERROR(IF(VLOOKUP(E91,Envase!F:G,2,0)&gt;0,"Sim","Não"),"Não"))</f>
        <v>Não</v>
      </c>
      <c r="AC91" s="76" t="s">
        <v>62</v>
      </c>
      <c r="AD91" s="77" t="str">
        <f>IFERROR(IF(D91="","",VLOOKUP(D91,COHVPI!B:J,9,0)),"-")</f>
        <v/>
      </c>
      <c r="AE91" s="76" t="str">
        <f>IFERROR(LEFT(VLOOKUP(D91,COHVPI!B:R,17,0),3),"-")</f>
        <v>-</v>
      </c>
      <c r="AF91" s="139">
        <f t="shared" si="69"/>
        <v>0</v>
      </c>
      <c r="AG91" s="76" t="str">
        <f>IFERROR(IF(D91="","-",IF(VLOOKUP(D91,COHVPI!A:G,7,0)=F91,"OK","DIVER")),"-")</f>
        <v>-</v>
      </c>
      <c r="AH91" s="76" t="str">
        <f>VLOOKUP(Y91,'BD1'!G:M,6,0)</f>
        <v>-</v>
      </c>
      <c r="AI91" s="76" t="str">
        <f>VLOOKUP(Y91,'BD1'!G:M,7,0)</f>
        <v>-</v>
      </c>
      <c r="AJ91" s="76" t="str">
        <f>VLOOKUP(Y91,'BD1'!G:O,8,0)</f>
        <v>-</v>
      </c>
      <c r="AK91" s="76" t="str">
        <f>VLOOKUP(Y91,'BD1'!G:O,9,0)</f>
        <v>-</v>
      </c>
      <c r="AL91" s="76" t="str">
        <f>VLOOKUP(Y91,'BD1'!G:Q,10,0)</f>
        <v>-</v>
      </c>
      <c r="AM91" s="76" t="str">
        <f>VLOOKUP(Y91,'BD1'!G:Q,11,0)</f>
        <v>-</v>
      </c>
      <c r="AN91" s="184">
        <f t="shared" si="70"/>
        <v>0</v>
      </c>
      <c r="AO91" s="184">
        <f t="shared" si="71"/>
        <v>0</v>
      </c>
    </row>
    <row r="92" spans="1:41" ht="19.5" thickBot="1" x14ac:dyDescent="0.35">
      <c r="A92" s="153"/>
      <c r="B92" s="68" t="str">
        <f>IFERROR(VLOOKUP(G92,'Paleta-Sequencia'!A:C,3,0),"-")</f>
        <v>-</v>
      </c>
      <c r="D92" s="165"/>
      <c r="E92" s="165"/>
      <c r="F92" s="165"/>
      <c r="G92" s="165"/>
      <c r="H92" s="37"/>
      <c r="I92" s="37"/>
      <c r="J92" s="37"/>
      <c r="K92" s="37"/>
      <c r="L92" s="212"/>
      <c r="M92" s="238"/>
      <c r="N92" s="138"/>
      <c r="O92" s="138"/>
      <c r="P92" s="37"/>
      <c r="Q92" s="37"/>
      <c r="R92" s="37"/>
      <c r="T92" s="65"/>
      <c r="U92" s="72">
        <f t="shared" si="64"/>
        <v>0</v>
      </c>
      <c r="V92" s="72">
        <f t="shared" si="65"/>
        <v>0</v>
      </c>
      <c r="W92" s="72">
        <f t="shared" si="66"/>
        <v>0</v>
      </c>
      <c r="X92" s="73" t="b">
        <f t="shared" si="67"/>
        <v>1</v>
      </c>
      <c r="Y92" s="74" t="str">
        <f>IF(G92="","-",IF(G92="Código","-",VLOOKUP(G92&amp;S92,'BD1'!F:H,2,0)))</f>
        <v>-</v>
      </c>
      <c r="Z92" s="74" t="str">
        <f>IF(G92="","-",IF(G92="Código","-",VLOOKUP(G92&amp;S92,'BD1'!F:H,3,0)))</f>
        <v>-</v>
      </c>
      <c r="AA92" s="75">
        <f t="shared" si="68"/>
        <v>0</v>
      </c>
      <c r="AB92" s="75" t="str">
        <f>IF(G92="Código","-",IFERROR(IF(VLOOKUP(E92,Envase!F:G,2,0)&gt;0,"Sim","Não"),"Não"))</f>
        <v>Não</v>
      </c>
      <c r="AC92" s="76" t="s">
        <v>62</v>
      </c>
      <c r="AD92" s="77" t="str">
        <f>IFERROR(IF(D92="","",VLOOKUP(D92,COHVPI!B:J,9,0)),"-")</f>
        <v/>
      </c>
      <c r="AE92" s="76" t="str">
        <f>IFERROR(LEFT(VLOOKUP(D92,COHVPI!B:R,17,0),3),"-")</f>
        <v>-</v>
      </c>
      <c r="AF92" s="139">
        <f t="shared" si="69"/>
        <v>0</v>
      </c>
      <c r="AG92" s="76" t="str">
        <f>IFERROR(IF(D92="","-",IF(VLOOKUP(D92,COHVPI!A:G,7,0)=F92,"OK","DIVER")),"-")</f>
        <v>-</v>
      </c>
      <c r="AH92" s="76" t="str">
        <f>VLOOKUP(Y92,'BD1'!G:M,6,0)</f>
        <v>-</v>
      </c>
      <c r="AI92" s="76" t="str">
        <f>VLOOKUP(Y92,'BD1'!G:M,7,0)</f>
        <v>-</v>
      </c>
      <c r="AJ92" s="76" t="str">
        <f>VLOOKUP(Y92,'BD1'!G:O,8,0)</f>
        <v>-</v>
      </c>
      <c r="AK92" s="76" t="str">
        <f>VLOOKUP(Y92,'BD1'!G:O,9,0)</f>
        <v>-</v>
      </c>
      <c r="AL92" s="76" t="str">
        <f>VLOOKUP(Y92,'BD1'!G:Q,10,0)</f>
        <v>-</v>
      </c>
      <c r="AM92" s="76" t="str">
        <f>VLOOKUP(Y92,'BD1'!G:Q,11,0)</f>
        <v>-</v>
      </c>
      <c r="AN92" s="184">
        <f t="shared" si="70"/>
        <v>0</v>
      </c>
      <c r="AO92" s="184">
        <f t="shared" si="71"/>
        <v>0</v>
      </c>
    </row>
    <row r="93" spans="1:41" ht="19.5" thickBot="1" x14ac:dyDescent="0.35">
      <c r="A93" s="153"/>
      <c r="B93" s="68" t="str">
        <f>IFERROR(VLOOKUP(G93,'Paleta-Sequencia'!A:C,3,0),"-")</f>
        <v>-</v>
      </c>
      <c r="D93" s="146" t="s">
        <v>1276</v>
      </c>
      <c r="E93" s="147"/>
      <c r="F93" s="147"/>
      <c r="G93" s="147"/>
      <c r="H93" s="147"/>
      <c r="I93" s="147"/>
      <c r="J93" s="147"/>
      <c r="K93" s="147"/>
      <c r="L93" s="208"/>
      <c r="M93" s="236"/>
      <c r="N93" s="147"/>
      <c r="O93" s="147"/>
      <c r="P93" s="148"/>
      <c r="Q93" s="81"/>
      <c r="R93" s="78"/>
      <c r="T93" s="65"/>
      <c r="U93" s="72">
        <f t="shared" si="64"/>
        <v>0</v>
      </c>
      <c r="V93" s="72">
        <f t="shared" si="65"/>
        <v>0</v>
      </c>
      <c r="W93" s="72">
        <f t="shared" si="66"/>
        <v>0</v>
      </c>
      <c r="X93" s="73" t="b">
        <f t="shared" si="67"/>
        <v>1</v>
      </c>
      <c r="Y93" s="74" t="str">
        <f>IF(G93="","-",IF(G93="Código","-",VLOOKUP(G93&amp;S93,'BD1'!F:H,2,0)))</f>
        <v>-</v>
      </c>
      <c r="Z93" s="74" t="str">
        <f>IF(G93="","-",IF(G93="Código","-",VLOOKUP(G93&amp;S93,'BD1'!F:H,3,0)))</f>
        <v>-</v>
      </c>
      <c r="AA93" s="75">
        <f t="shared" si="68"/>
        <v>0</v>
      </c>
      <c r="AB93" s="75" t="str">
        <f>IF(G93="Código","-",IFERROR(IF(VLOOKUP(E93,Envase!F:G,2,0)&gt;0,"Sim","Não"),"Não"))</f>
        <v>Não</v>
      </c>
      <c r="AC93" s="76" t="s">
        <v>62</v>
      </c>
      <c r="AD93" s="77" t="str">
        <f>IFERROR(IF(D93="","",VLOOKUP(D93,COHVPI!B:J,9,0)),"-")</f>
        <v>-</v>
      </c>
      <c r="AE93" s="76" t="str">
        <f>IFERROR(LEFT(VLOOKUP(D93,COHVPI!B:R,17,0),3),"-")</f>
        <v>-</v>
      </c>
      <c r="AF93" s="139">
        <f t="shared" si="69"/>
        <v>0</v>
      </c>
      <c r="AG93" s="76" t="str">
        <f>IFERROR(IF(D93="","-",IF(VLOOKUP(D93,COHVPI!A:G,7,0)=F93,"OK","DIVER")),"-")</f>
        <v>-</v>
      </c>
      <c r="AH93" s="76" t="str">
        <f>VLOOKUP(Y93,'BD1'!G:M,6,0)</f>
        <v>-</v>
      </c>
      <c r="AI93" s="76" t="str">
        <f>VLOOKUP(Y93,'BD1'!G:M,7,0)</f>
        <v>-</v>
      </c>
      <c r="AJ93" s="76" t="str">
        <f>VLOOKUP(Y93,'BD1'!G:O,8,0)</f>
        <v>-</v>
      </c>
      <c r="AK93" s="76" t="str">
        <f>VLOOKUP(Y93,'BD1'!G:O,9,0)</f>
        <v>-</v>
      </c>
      <c r="AL93" s="76" t="str">
        <f>VLOOKUP(Y93,'BD1'!G:Q,10,0)</f>
        <v>-</v>
      </c>
      <c r="AM93" s="76" t="str">
        <f>VLOOKUP(Y93,'BD1'!G:Q,11,0)</f>
        <v>-</v>
      </c>
      <c r="AN93" s="184">
        <f t="shared" si="70"/>
        <v>0</v>
      </c>
      <c r="AO93" s="184">
        <f t="shared" si="71"/>
        <v>0</v>
      </c>
    </row>
    <row r="94" spans="1:41" ht="25.5" customHeight="1" thickBot="1" x14ac:dyDescent="0.35">
      <c r="A94" s="153"/>
      <c r="B94" s="68" t="str">
        <f>IFERROR(VLOOKUP(G94,'Paleta-Sequencia'!A:C,3,0),"-")</f>
        <v>Sequência</v>
      </c>
      <c r="D94" s="100" t="s">
        <v>345</v>
      </c>
      <c r="E94" s="101" t="s">
        <v>346</v>
      </c>
      <c r="F94" s="101" t="s">
        <v>2</v>
      </c>
      <c r="G94" s="101" t="s">
        <v>45</v>
      </c>
      <c r="H94" s="261" t="s">
        <v>4</v>
      </c>
      <c r="I94" s="101" t="s">
        <v>69</v>
      </c>
      <c r="J94" s="102" t="s">
        <v>904</v>
      </c>
      <c r="K94" s="141" t="s">
        <v>363</v>
      </c>
      <c r="L94" s="209" t="s">
        <v>1786</v>
      </c>
      <c r="M94" s="237" t="s">
        <v>1894</v>
      </c>
      <c r="N94" s="259">
        <f>SUM(N95:N105)</f>
        <v>10</v>
      </c>
      <c r="O94" s="108" t="s">
        <v>1169</v>
      </c>
      <c r="P94" s="104" t="s">
        <v>501</v>
      </c>
      <c r="Q94" s="69" t="s">
        <v>16</v>
      </c>
      <c r="R94" s="70" t="s">
        <v>17</v>
      </c>
      <c r="T94" s="65"/>
      <c r="U94" s="72">
        <f t="shared" si="64"/>
        <v>0</v>
      </c>
      <c r="V94" s="72">
        <f t="shared" si="65"/>
        <v>0</v>
      </c>
      <c r="W94" s="72">
        <f t="shared" si="66"/>
        <v>0</v>
      </c>
      <c r="X94" s="73" t="b">
        <f t="shared" si="67"/>
        <v>0</v>
      </c>
      <c r="Y94" s="74" t="str">
        <f>IF(G94="","-",IF(G94="Código","-",VLOOKUP(G94&amp;S94,'BD1'!F:H,2,0)))</f>
        <v>-</v>
      </c>
      <c r="Z94" s="74" t="str">
        <f>IF(G94="","-",IF(G94="Código","-",VLOOKUP(G94&amp;S94,'BD1'!F:H,3,0)))</f>
        <v>-</v>
      </c>
      <c r="AA94" s="75">
        <f t="shared" si="68"/>
        <v>0</v>
      </c>
      <c r="AB94" s="75" t="str">
        <f>IF(G94="Código","-",IFERROR(IF(VLOOKUP(E94,Envase!F:G,2,0)&gt;0,"Sim","Não"),"Não"))</f>
        <v>-</v>
      </c>
      <c r="AC94" s="76" t="s">
        <v>62</v>
      </c>
      <c r="AD94" s="77" t="str">
        <f>IFERROR(IF(D94="","",VLOOKUP(D94,COHVPI!B:J,9,0)),"-")</f>
        <v>-</v>
      </c>
      <c r="AE94" s="76" t="str">
        <f>IFERROR(LEFT(VLOOKUP(D94,COHVPI!B:R,17,0),3),"-")</f>
        <v>-</v>
      </c>
      <c r="AF94" s="139" t="str">
        <f t="shared" si="69"/>
        <v>QTD (KG)</v>
      </c>
      <c r="AG94" s="76" t="str">
        <f>IFERROR(IF(D94="","-",IF(VLOOKUP(D94,COHVPI!A:G,7,0)=F94,"OK","DIVER")),"-")</f>
        <v>-</v>
      </c>
      <c r="AH94" s="76" t="str">
        <f>VLOOKUP(Y94,'BD1'!G:M,6,0)</f>
        <v>-</v>
      </c>
      <c r="AI94" s="76" t="str">
        <f>VLOOKUP(Y94,'BD1'!G:M,7,0)</f>
        <v>-</v>
      </c>
      <c r="AJ94" s="76" t="str">
        <f>VLOOKUP(Y94,'BD1'!G:O,8,0)</f>
        <v>-</v>
      </c>
      <c r="AK94" s="76" t="str">
        <f>VLOOKUP(Y94,'BD1'!G:O,9,0)</f>
        <v>-</v>
      </c>
      <c r="AL94" s="76" t="str">
        <f>VLOOKUP(Y94,'BD1'!G:Q,10,0)</f>
        <v>-</v>
      </c>
      <c r="AM94" s="76" t="str">
        <f>VLOOKUP(Y94,'BD1'!G:Q,11,0)</f>
        <v>-</v>
      </c>
      <c r="AN94" s="184">
        <f t="shared" si="70"/>
        <v>0</v>
      </c>
      <c r="AO94" s="184">
        <f t="shared" si="71"/>
        <v>0</v>
      </c>
    </row>
    <row r="95" spans="1:41" ht="18.75" x14ac:dyDescent="0.3">
      <c r="A95" s="153"/>
      <c r="B95" s="68">
        <f>IFERROR(VLOOKUP(G95,'Paleta-Sequencia'!A:C,3,0),"-")</f>
        <v>54</v>
      </c>
      <c r="D95" s="124">
        <v>1964975</v>
      </c>
      <c r="E95" s="125" t="s">
        <v>4175</v>
      </c>
      <c r="F95" s="125">
        <v>1000</v>
      </c>
      <c r="G95" s="126">
        <v>460434</v>
      </c>
      <c r="H95" s="127" t="s">
        <v>288</v>
      </c>
      <c r="I95" s="127" t="s">
        <v>289</v>
      </c>
      <c r="J95" s="128">
        <v>46167</v>
      </c>
      <c r="K95" s="129">
        <v>46183</v>
      </c>
      <c r="L95" s="210">
        <f t="shared" ref="L95" si="88">K95</f>
        <v>46183</v>
      </c>
      <c r="M95" s="210" t="str">
        <f>IFERROR(VLOOKUP(E95,Envase!F:L,7,0),"-")</f>
        <v>15/06/2026</v>
      </c>
      <c r="N95" s="112">
        <f t="shared" ref="N95" si="89">IF(D95&gt;0,1,0)</f>
        <v>1</v>
      </c>
      <c r="O95" s="195"/>
      <c r="P95" s="350"/>
      <c r="Q95" s="160">
        <f>SUMIF('MB51'!$H:$H,$E95,'MB51'!$D:$D)</f>
        <v>0</v>
      </c>
      <c r="R95" s="160">
        <f t="shared" ref="R95" ca="1" si="90">IF(J95="","",_xlfn.DAYS($R$1,$J95))</f>
        <v>24</v>
      </c>
      <c r="S95" s="71" t="s">
        <v>289</v>
      </c>
      <c r="T95" s="65"/>
      <c r="U95" s="72">
        <f t="shared" si="64"/>
        <v>1000</v>
      </c>
      <c r="V95" s="72">
        <f t="shared" si="65"/>
        <v>0</v>
      </c>
      <c r="W95" s="72">
        <f t="shared" si="66"/>
        <v>0</v>
      </c>
      <c r="X95" s="73" t="b">
        <f t="shared" si="67"/>
        <v>1</v>
      </c>
      <c r="Y95" s="74" t="str">
        <f>IF(G95="","-",IF(G95="Código","-",VLOOKUP(G95&amp;S95,'BD1'!F:H,2,0)))</f>
        <v>8893-4</v>
      </c>
      <c r="Z95" s="74" t="str">
        <f>IF(G95="","-",IF(G95="Código","-",VLOOKUP(G95&amp;S95,'BD1'!F:H,3,0)))</f>
        <v>RISQUE ESM CR DESEJO BL 8ML BI</v>
      </c>
      <c r="AA95" s="75">
        <f t="shared" si="68"/>
        <v>0</v>
      </c>
      <c r="AB95" s="75" t="str">
        <f>IF(G95="Código","-",IFERROR(IF(VLOOKUP(E95,Envase!F:G,2,0)&gt;0,"Sim","Não"),"Não"))</f>
        <v>Sim</v>
      </c>
      <c r="AC95" s="76" t="s">
        <v>62</v>
      </c>
      <c r="AD95" s="77">
        <f>IFERROR(IF(D95="","",VLOOKUP(D95,COHVPI!B:J,9,0)),"-")</f>
        <v>46184</v>
      </c>
      <c r="AE95" s="76" t="str">
        <f>IFERROR(LEFT(VLOOKUP(D95,COHVPI!B:R,17,0),3),"-")</f>
        <v>LIB</v>
      </c>
      <c r="AF95" s="139">
        <f t="shared" si="69"/>
        <v>1000</v>
      </c>
      <c r="AG95" s="76" t="str">
        <f>IFERROR(IF(D95="","-",IF(VLOOKUP(D95,COHVPI!A:G,7,0)=F95,"OK","DIVER")),"-")</f>
        <v>-</v>
      </c>
      <c r="AH95" s="76" t="str">
        <f>VLOOKUP(Y95,'BD1'!G:M,6,0)</f>
        <v>459494</v>
      </c>
      <c r="AI95" s="76" t="str">
        <f>VLOOKUP(Y95,'BD1'!G:M,7,0)</f>
        <v>ROT RISQUE DESEJO BI 8ML</v>
      </c>
      <c r="AJ95" s="76" t="str">
        <f>VLOOKUP(Y95,'BD1'!G:O,8,0)</f>
        <v>-</v>
      </c>
      <c r="AK95" s="76" t="str">
        <f>VLOOKUP(Y95,'BD1'!G:O,9,0)</f>
        <v>-</v>
      </c>
      <c r="AL95" s="76" t="str">
        <f>VLOOKUP(Y95,'BD1'!G:Q,10,0)</f>
        <v>467187</v>
      </c>
      <c r="AM95" s="76" t="str">
        <f>VLOOKUP(Y95,'BD1'!G:Q,11,0)</f>
        <v>ESTR RISQUE ESM COLORIDOS BI KK</v>
      </c>
      <c r="AN95" s="184">
        <f t="shared" si="70"/>
        <v>0</v>
      </c>
      <c r="AO95" s="184">
        <f t="shared" si="71"/>
        <v>0</v>
      </c>
    </row>
    <row r="96" spans="1:41" ht="18.75" x14ac:dyDescent="0.3">
      <c r="A96" s="153"/>
      <c r="B96" s="68">
        <f>IFERROR(VLOOKUP(G96,'Paleta-Sequencia'!A:C,3,0),"-")</f>
        <v>11</v>
      </c>
      <c r="D96" s="124">
        <v>1965355</v>
      </c>
      <c r="E96" s="125" t="s">
        <v>4649</v>
      </c>
      <c r="F96" s="125">
        <v>1200</v>
      </c>
      <c r="G96" s="126">
        <v>468449</v>
      </c>
      <c r="H96" s="127" t="s">
        <v>265</v>
      </c>
      <c r="I96" s="127" t="s">
        <v>304</v>
      </c>
      <c r="J96" s="128">
        <v>46170</v>
      </c>
      <c r="K96" s="129">
        <v>46184</v>
      </c>
      <c r="L96" s="210">
        <f t="shared" ref="L96" si="91">K96</f>
        <v>46184</v>
      </c>
      <c r="M96" s="210" t="str">
        <f>IFERROR(VLOOKUP(E96,Envase!F:L,7,0),"-")</f>
        <v>13/06/2026</v>
      </c>
      <c r="N96" s="112">
        <f t="shared" ref="N96" si="92">IF(D96&gt;0,1,0)</f>
        <v>1</v>
      </c>
      <c r="O96" s="195"/>
      <c r="P96" s="350"/>
      <c r="Q96" s="160">
        <f>SUMIF('MB51'!$H:$H,$E96,'MB51'!$D:$D)</f>
        <v>0</v>
      </c>
      <c r="R96" s="160">
        <f t="shared" ref="R96" ca="1" si="93">IF(J96="","",_xlfn.DAYS($R$1,$J96))</f>
        <v>21</v>
      </c>
      <c r="S96" s="71" t="s">
        <v>304</v>
      </c>
      <c r="T96" s="65"/>
      <c r="U96" s="72">
        <f t="shared" si="64"/>
        <v>0</v>
      </c>
      <c r="V96" s="72">
        <f t="shared" si="65"/>
        <v>1200</v>
      </c>
      <c r="W96" s="72">
        <f t="shared" si="66"/>
        <v>0</v>
      </c>
      <c r="X96" s="73" t="b">
        <f t="shared" si="67"/>
        <v>1</v>
      </c>
      <c r="Y96" s="74" t="str">
        <f>IF(G96="","-",IF(G96="Código","-",VLOOKUP(G96&amp;S96,'BD1'!F:H,2,0)))</f>
        <v>8814-4</v>
      </c>
      <c r="Z96" s="74" t="str">
        <f>IF(G96="","-",IF(G96="Código","-",VLOOKUP(G96&amp;S96,'BD1'!F:H,3,0)))</f>
        <v>RISQUE ESM N MELISSA CL 8ML BI</v>
      </c>
      <c r="AA96" s="75">
        <f t="shared" si="68"/>
        <v>0</v>
      </c>
      <c r="AB96" s="75" t="str">
        <f>IF(G96="Código","-",IFERROR(IF(VLOOKUP(E96,Envase!F:G,2,0)&gt;0,"Sim","Não"),"Não"))</f>
        <v>Sim</v>
      </c>
      <c r="AC96" s="76" t="s">
        <v>62</v>
      </c>
      <c r="AD96" s="77">
        <f>IFERROR(IF(D96="","",VLOOKUP(D96,COHVPI!B:J,9,0)),"-")</f>
        <v>46185</v>
      </c>
      <c r="AE96" s="76" t="str">
        <f>IFERROR(LEFT(VLOOKUP(D96,COHVPI!B:R,17,0),3),"-")</f>
        <v>LIB</v>
      </c>
      <c r="AF96" s="139">
        <f t="shared" si="69"/>
        <v>1200</v>
      </c>
      <c r="AG96" s="76" t="str">
        <f>IFERROR(IF(D96="","-",IF(VLOOKUP(D96,COHVPI!A:G,7,0)=F96,"OK","DIVER")),"-")</f>
        <v>-</v>
      </c>
      <c r="AH96" s="76" t="str">
        <f>VLOOKUP(Y96,'BD1'!G:M,6,0)</f>
        <v>459511</v>
      </c>
      <c r="AI96" s="76" t="str">
        <f>VLOOKUP(Y96,'BD1'!G:M,7,0)</f>
        <v>ROT RISQUE MELISSA BI 8ML</v>
      </c>
      <c r="AJ96" s="76" t="str">
        <f>VLOOKUP(Y96,'BD1'!G:O,8,0)</f>
        <v>-</v>
      </c>
      <c r="AK96" s="76" t="str">
        <f>VLOOKUP(Y96,'BD1'!G:O,9,0)</f>
        <v>-</v>
      </c>
      <c r="AL96" s="76" t="str">
        <f>VLOOKUP(Y96,'BD1'!G:Q,10,0)</f>
        <v>-</v>
      </c>
      <c r="AM96" s="76" t="str">
        <f>VLOOKUP(Y96,'BD1'!G:Q,11,0)</f>
        <v>-</v>
      </c>
      <c r="AN96" s="184">
        <f t="shared" si="70"/>
        <v>0</v>
      </c>
      <c r="AO96" s="184">
        <f t="shared" si="71"/>
        <v>0</v>
      </c>
    </row>
    <row r="97" spans="1:41" ht="18.75" x14ac:dyDescent="0.3">
      <c r="A97" s="153"/>
      <c r="B97" s="68" t="str">
        <f>IFERROR(VLOOKUP(G97,'Paleta-Sequencia'!A:C,3,0),"-")</f>
        <v>-</v>
      </c>
      <c r="D97" s="124">
        <v>1965123</v>
      </c>
      <c r="E97" s="125" t="s">
        <v>4299</v>
      </c>
      <c r="F97" s="125">
        <v>1100</v>
      </c>
      <c r="G97" s="126">
        <v>471014</v>
      </c>
      <c r="H97" s="127" t="s">
        <v>2901</v>
      </c>
      <c r="I97" s="127" t="s">
        <v>304</v>
      </c>
      <c r="J97" s="128">
        <v>46170</v>
      </c>
      <c r="K97" s="129">
        <v>46185</v>
      </c>
      <c r="L97" s="210">
        <f t="shared" ref="L97:L102" si="94">K97</f>
        <v>46185</v>
      </c>
      <c r="M97" s="210" t="str">
        <f>IFERROR(VLOOKUP(E97,Envase!F:L,7,0),"-")</f>
        <v>-</v>
      </c>
      <c r="N97" s="112">
        <f t="shared" ref="N97:N102" si="95">IF(D97&gt;0,1,0)</f>
        <v>1</v>
      </c>
      <c r="O97" s="195"/>
      <c r="P97" s="350" t="s">
        <v>4314</v>
      </c>
      <c r="Q97" s="160">
        <f>SUMIF('MB51'!$H:$H,$E97,'MB51'!$D:$D)</f>
        <v>0</v>
      </c>
      <c r="R97" s="160">
        <f t="shared" ref="R97:R104" ca="1" si="96">IF(J97="","",_xlfn.DAYS($R$1,$J97))</f>
        <v>21</v>
      </c>
      <c r="S97" s="71" t="s">
        <v>304</v>
      </c>
      <c r="T97" s="65"/>
      <c r="U97" s="72">
        <f t="shared" si="64"/>
        <v>0</v>
      </c>
      <c r="V97" s="72">
        <f t="shared" si="65"/>
        <v>1100</v>
      </c>
      <c r="W97" s="72">
        <f t="shared" si="66"/>
        <v>0</v>
      </c>
      <c r="X97" s="73" t="b">
        <f t="shared" si="67"/>
        <v>1</v>
      </c>
      <c r="Y97" s="74" t="str">
        <f>IF(G97="","-",IF(G97="Código","-",VLOOKUP(G97&amp;S97,'BD1'!F:H,2,0)))</f>
        <v>30152-0</v>
      </c>
      <c r="Z97" s="74" t="str">
        <f>IF(G97="","-",IF(G97="Código","-",VLOOKUP(G97&amp;S97,'BD1'!F:H,3,0)))</f>
        <v>RISQUE ESM EFT EU MERECO ESSE GLOW 8MLCL</v>
      </c>
      <c r="AA97" s="75">
        <f t="shared" si="68"/>
        <v>0</v>
      </c>
      <c r="AB97" s="75" t="str">
        <f>IF(G97="Código","-",IFERROR(IF(VLOOKUP(E97,Envase!F:G,2,0)&gt;0,"Sim","Não"),"Não"))</f>
        <v>Sim</v>
      </c>
      <c r="AC97" s="76" t="s">
        <v>62</v>
      </c>
      <c r="AD97" s="77">
        <f>IFERROR(IF(D97="","",VLOOKUP(D97,COHVPI!B:J,9,0)),"-")</f>
        <v>46185</v>
      </c>
      <c r="AE97" s="76" t="str">
        <f>IFERROR(LEFT(VLOOKUP(D97,COHVPI!B:R,17,0),3),"-")</f>
        <v>LIB</v>
      </c>
      <c r="AF97" s="139">
        <f t="shared" si="69"/>
        <v>1100</v>
      </c>
      <c r="AG97" s="76" t="str">
        <f>IFERROR(IF(D97="","-",IF(VLOOKUP(D97,COHVPI!A:G,7,0)=F97,"OK","DIVER")),"-")</f>
        <v>-</v>
      </c>
      <c r="AH97" s="76" t="str">
        <f>VLOOKUP(Y97,'BD1'!G:M,6,0)</f>
        <v>471158</v>
      </c>
      <c r="AI97" s="76" t="str">
        <f>VLOOKUP(Y97,'BD1'!G:M,7,0)</f>
        <v>RT RISQUE ESM EF EU MERECO ESSE GLOW</v>
      </c>
      <c r="AJ97" s="76" t="str">
        <f>VLOOKUP(Y97,'BD1'!G:O,8,0)</f>
        <v>-</v>
      </c>
      <c r="AK97" s="76" t="str">
        <f>VLOOKUP(Y97,'BD1'!G:O,9,0)</f>
        <v>-</v>
      </c>
      <c r="AL97" s="76" t="str">
        <f>VLOOKUP(Y97,'BD1'!G:Q,10,0)</f>
        <v>-</v>
      </c>
      <c r="AM97" s="76" t="str">
        <f>VLOOKUP(Y97,'BD1'!G:Q,11,0)</f>
        <v>-</v>
      </c>
      <c r="AN97" s="184">
        <f t="shared" si="70"/>
        <v>0</v>
      </c>
      <c r="AO97" s="184">
        <f t="shared" si="71"/>
        <v>0</v>
      </c>
    </row>
    <row r="98" spans="1:41" ht="18.75" x14ac:dyDescent="0.3">
      <c r="A98" s="153"/>
      <c r="B98" s="68" t="str">
        <f>IFERROR(VLOOKUP(G98,'Paleta-Sequencia'!A:C,3,0),"-")</f>
        <v>-</v>
      </c>
      <c r="D98" s="124">
        <v>1965124</v>
      </c>
      <c r="E98" s="125" t="s">
        <v>4300</v>
      </c>
      <c r="F98" s="125">
        <v>1100</v>
      </c>
      <c r="G98" s="126">
        <v>471014</v>
      </c>
      <c r="H98" s="127" t="s">
        <v>2901</v>
      </c>
      <c r="I98" s="127" t="s">
        <v>304</v>
      </c>
      <c r="J98" s="128">
        <v>46170</v>
      </c>
      <c r="K98" s="129">
        <v>46185</v>
      </c>
      <c r="L98" s="210">
        <f t="shared" si="94"/>
        <v>46185</v>
      </c>
      <c r="M98" s="210" t="str">
        <f>IFERROR(VLOOKUP(E98,Envase!F:L,7,0),"-")</f>
        <v>-</v>
      </c>
      <c r="N98" s="112">
        <f t="shared" si="95"/>
        <v>1</v>
      </c>
      <c r="O98" s="195"/>
      <c r="P98" s="350" t="s">
        <v>4314</v>
      </c>
      <c r="Q98" s="160">
        <f>SUMIF('MB51'!$H:$H,$E98,'MB51'!$D:$D)</f>
        <v>0</v>
      </c>
      <c r="R98" s="160">
        <f t="shared" ca="1" si="96"/>
        <v>21</v>
      </c>
      <c r="S98" s="71" t="s">
        <v>304</v>
      </c>
      <c r="T98" s="65"/>
      <c r="U98" s="72">
        <f t="shared" si="64"/>
        <v>0</v>
      </c>
      <c r="V98" s="72">
        <f t="shared" si="65"/>
        <v>1100</v>
      </c>
      <c r="W98" s="72">
        <f t="shared" si="66"/>
        <v>0</v>
      </c>
      <c r="X98" s="73" t="b">
        <f t="shared" si="67"/>
        <v>1</v>
      </c>
      <c r="Y98" s="74" t="str">
        <f>IF(G98="","-",IF(G98="Código","-",VLOOKUP(G98&amp;S98,'BD1'!F:H,2,0)))</f>
        <v>30152-0</v>
      </c>
      <c r="Z98" s="74" t="str">
        <f>IF(G98="","-",IF(G98="Código","-",VLOOKUP(G98&amp;S98,'BD1'!F:H,3,0)))</f>
        <v>RISQUE ESM EFT EU MERECO ESSE GLOW 8MLCL</v>
      </c>
      <c r="AA98" s="75">
        <f t="shared" si="68"/>
        <v>0</v>
      </c>
      <c r="AB98" s="75" t="str">
        <f>IF(G98="Código","-",IFERROR(IF(VLOOKUP(E98,Envase!F:G,2,0)&gt;0,"Sim","Não"),"Não"))</f>
        <v>Sim</v>
      </c>
      <c r="AC98" s="76" t="s">
        <v>62</v>
      </c>
      <c r="AD98" s="77">
        <f>IFERROR(IF(D98="","",VLOOKUP(D98,COHVPI!B:J,9,0)),"-")</f>
        <v>46186</v>
      </c>
      <c r="AE98" s="76" t="str">
        <f>IFERROR(LEFT(VLOOKUP(D98,COHVPI!B:R,17,0),3),"-")</f>
        <v>LIB</v>
      </c>
      <c r="AF98" s="139">
        <f t="shared" si="69"/>
        <v>1100</v>
      </c>
      <c r="AG98" s="76" t="str">
        <f>IFERROR(IF(D98="","-",IF(VLOOKUP(D98,COHVPI!A:G,7,0)=F98,"OK","DIVER")),"-")</f>
        <v>-</v>
      </c>
      <c r="AH98" s="76" t="str">
        <f>VLOOKUP(Y98,'BD1'!G:M,6,0)</f>
        <v>471158</v>
      </c>
      <c r="AI98" s="76" t="str">
        <f>VLOOKUP(Y98,'BD1'!G:M,7,0)</f>
        <v>RT RISQUE ESM EF EU MERECO ESSE GLOW</v>
      </c>
      <c r="AJ98" s="76" t="str">
        <f>VLOOKUP(Y98,'BD1'!G:O,8,0)</f>
        <v>-</v>
      </c>
      <c r="AK98" s="76" t="str">
        <f>VLOOKUP(Y98,'BD1'!G:O,9,0)</f>
        <v>-</v>
      </c>
      <c r="AL98" s="76" t="str">
        <f>VLOOKUP(Y98,'BD1'!G:Q,10,0)</f>
        <v>-</v>
      </c>
      <c r="AM98" s="76" t="str">
        <f>VLOOKUP(Y98,'BD1'!G:Q,11,0)</f>
        <v>-</v>
      </c>
      <c r="AN98" s="184">
        <f t="shared" si="70"/>
        <v>0</v>
      </c>
      <c r="AO98" s="184">
        <f t="shared" si="71"/>
        <v>0</v>
      </c>
    </row>
    <row r="99" spans="1:41" ht="18.75" x14ac:dyDescent="0.3">
      <c r="A99" s="153"/>
      <c r="B99" s="68" t="str">
        <f>IFERROR(VLOOKUP(G99,'Paleta-Sequencia'!A:C,3,0),"-")</f>
        <v>-</v>
      </c>
      <c r="D99" s="124">
        <v>1965132</v>
      </c>
      <c r="E99" s="125" t="s">
        <v>4301</v>
      </c>
      <c r="F99" s="125">
        <v>1100</v>
      </c>
      <c r="G99" s="126">
        <v>471018</v>
      </c>
      <c r="H99" s="127" t="s">
        <v>2905</v>
      </c>
      <c r="I99" s="127" t="s">
        <v>304</v>
      </c>
      <c r="J99" s="128">
        <v>46170</v>
      </c>
      <c r="K99" s="129">
        <v>46186</v>
      </c>
      <c r="L99" s="210">
        <f t="shared" si="94"/>
        <v>46186</v>
      </c>
      <c r="M99" s="210" t="str">
        <f>IFERROR(VLOOKUP(E99,Envase!F:L,7,0),"-")</f>
        <v>23/06/2026</v>
      </c>
      <c r="N99" s="112">
        <f t="shared" si="95"/>
        <v>1</v>
      </c>
      <c r="O99" s="195"/>
      <c r="P99" s="350" t="s">
        <v>4314</v>
      </c>
      <c r="Q99" s="160">
        <f>SUMIF('MB51'!$H:$H,$E99,'MB51'!$D:$D)</f>
        <v>0</v>
      </c>
      <c r="R99" s="160">
        <f t="shared" ca="1" si="96"/>
        <v>21</v>
      </c>
      <c r="S99" s="71" t="s">
        <v>304</v>
      </c>
      <c r="T99" s="65"/>
      <c r="U99" s="72">
        <f t="shared" si="64"/>
        <v>0</v>
      </c>
      <c r="V99" s="72">
        <f t="shared" si="65"/>
        <v>1100</v>
      </c>
      <c r="W99" s="72">
        <f t="shared" si="66"/>
        <v>0</v>
      </c>
      <c r="X99" s="73" t="b">
        <f t="shared" si="67"/>
        <v>1</v>
      </c>
      <c r="Y99" s="74" t="str">
        <f>IF(G99="","-",IF(G99="Código","-",VLOOKUP(G99&amp;S99,'BD1'!F:H,2,0)))</f>
        <v>30156-0</v>
      </c>
      <c r="Z99" s="74" t="str">
        <f>IF(G99="","-",IF(G99="Código","-",VLOOKUP(G99&amp;S99,'BD1'!F:H,3,0)))</f>
        <v>RISQUE ESM MET MEU WAFERVORITO 8ML CL</v>
      </c>
      <c r="AA99" s="75">
        <f t="shared" si="68"/>
        <v>0</v>
      </c>
      <c r="AB99" s="75" t="str">
        <f>IF(G99="Código","-",IFERROR(IF(VLOOKUP(E99,Envase!F:G,2,0)&gt;0,"Sim","Não"),"Não"))</f>
        <v>Sim</v>
      </c>
      <c r="AC99" s="76" t="s">
        <v>62</v>
      </c>
      <c r="AD99" s="77">
        <f>IFERROR(IF(D99="","",VLOOKUP(D99,COHVPI!B:J,9,0)),"-")</f>
        <v>46186</v>
      </c>
      <c r="AE99" s="76" t="str">
        <f>IFERROR(LEFT(VLOOKUP(D99,COHVPI!B:R,17,0),3),"-")</f>
        <v>LIB</v>
      </c>
      <c r="AF99" s="139">
        <f t="shared" si="69"/>
        <v>1100</v>
      </c>
      <c r="AG99" s="76" t="str">
        <f>IFERROR(IF(D99="","-",IF(VLOOKUP(D99,COHVPI!A:G,7,0)=F99,"OK","DIVER")),"-")</f>
        <v>-</v>
      </c>
      <c r="AH99" s="76" t="str">
        <f>VLOOKUP(Y99,'BD1'!G:M,6,0)</f>
        <v>471162</v>
      </c>
      <c r="AI99" s="76" t="str">
        <f>VLOOKUP(Y99,'BD1'!G:M,7,0)</f>
        <v>RT RISQUE ESM MET MEU WAFERVORITO</v>
      </c>
      <c r="AJ99" s="76" t="str">
        <f>VLOOKUP(Y99,'BD1'!G:O,8,0)</f>
        <v>-</v>
      </c>
      <c r="AK99" s="76" t="str">
        <f>VLOOKUP(Y99,'BD1'!G:O,9,0)</f>
        <v>-</v>
      </c>
      <c r="AL99" s="76" t="str">
        <f>VLOOKUP(Y99,'BD1'!G:Q,10,0)</f>
        <v>-</v>
      </c>
      <c r="AM99" s="76" t="str">
        <f>VLOOKUP(Y99,'BD1'!G:Q,11,0)</f>
        <v>-</v>
      </c>
      <c r="AN99" s="184">
        <f t="shared" si="70"/>
        <v>0</v>
      </c>
      <c r="AO99" s="184">
        <f t="shared" si="71"/>
        <v>0</v>
      </c>
    </row>
    <row r="100" spans="1:41" ht="18.75" x14ac:dyDescent="0.3">
      <c r="A100" s="153"/>
      <c r="B100" s="68" t="str">
        <f>IFERROR(VLOOKUP(G100,'Paleta-Sequencia'!A:C,3,0),"-")</f>
        <v>-</v>
      </c>
      <c r="D100" s="124">
        <v>1965133</v>
      </c>
      <c r="E100" s="125" t="s">
        <v>4302</v>
      </c>
      <c r="F100" s="125">
        <v>1100</v>
      </c>
      <c r="G100" s="126">
        <v>471018</v>
      </c>
      <c r="H100" s="127" t="s">
        <v>2905</v>
      </c>
      <c r="I100" s="127" t="s">
        <v>304</v>
      </c>
      <c r="J100" s="128">
        <v>46170</v>
      </c>
      <c r="K100" s="129">
        <v>46186</v>
      </c>
      <c r="L100" s="210">
        <f t="shared" si="94"/>
        <v>46186</v>
      </c>
      <c r="M100" s="210" t="str">
        <f>IFERROR(VLOOKUP(E100,Envase!F:L,7,0),"-")</f>
        <v>24/06/2026</v>
      </c>
      <c r="N100" s="112">
        <f t="shared" si="95"/>
        <v>1</v>
      </c>
      <c r="O100" s="195"/>
      <c r="P100" s="350" t="s">
        <v>4314</v>
      </c>
      <c r="Q100" s="160">
        <f>SUMIF('MB51'!$H:$H,$E100,'MB51'!$D:$D)</f>
        <v>0</v>
      </c>
      <c r="R100" s="160">
        <f t="shared" ca="1" si="96"/>
        <v>21</v>
      </c>
      <c r="S100" s="71" t="s">
        <v>304</v>
      </c>
      <c r="T100" s="65"/>
      <c r="U100" s="72">
        <f t="shared" si="64"/>
        <v>0</v>
      </c>
      <c r="V100" s="72">
        <f t="shared" si="65"/>
        <v>1100</v>
      </c>
      <c r="W100" s="72">
        <f t="shared" si="66"/>
        <v>0</v>
      </c>
      <c r="X100" s="73" t="b">
        <f t="shared" si="67"/>
        <v>1</v>
      </c>
      <c r="Y100" s="74" t="str">
        <f>IF(G100="","-",IF(G100="Código","-",VLOOKUP(G100&amp;S100,'BD1'!F:H,2,0)))</f>
        <v>30156-0</v>
      </c>
      <c r="Z100" s="74" t="str">
        <f>IF(G100="","-",IF(G100="Código","-",VLOOKUP(G100&amp;S100,'BD1'!F:H,3,0)))</f>
        <v>RISQUE ESM MET MEU WAFERVORITO 8ML CL</v>
      </c>
      <c r="AA100" s="75">
        <f t="shared" si="68"/>
        <v>0</v>
      </c>
      <c r="AB100" s="75" t="str">
        <f>IF(G100="Código","-",IFERROR(IF(VLOOKUP(E100,Envase!F:G,2,0)&gt;0,"Sim","Não"),"Não"))</f>
        <v>Sim</v>
      </c>
      <c r="AC100" s="76" t="s">
        <v>62</v>
      </c>
      <c r="AD100" s="77">
        <f>IFERROR(IF(D100="","",VLOOKUP(D100,COHVPI!B:J,9,0)),"-")</f>
        <v>46188</v>
      </c>
      <c r="AE100" s="76" t="str">
        <f>IFERROR(LEFT(VLOOKUP(D100,COHVPI!B:R,17,0),3),"-")</f>
        <v>LIB</v>
      </c>
      <c r="AF100" s="139">
        <f t="shared" si="69"/>
        <v>1100</v>
      </c>
      <c r="AG100" s="76" t="str">
        <f>IFERROR(IF(D100="","-",IF(VLOOKUP(D100,COHVPI!A:G,7,0)=F100,"OK","DIVER")),"-")</f>
        <v>-</v>
      </c>
      <c r="AH100" s="76" t="str">
        <f>VLOOKUP(Y100,'BD1'!G:M,6,0)</f>
        <v>471162</v>
      </c>
      <c r="AI100" s="76" t="str">
        <f>VLOOKUP(Y100,'BD1'!G:M,7,0)</f>
        <v>RT RISQUE ESM MET MEU WAFERVORITO</v>
      </c>
      <c r="AJ100" s="76" t="str">
        <f>VLOOKUP(Y100,'BD1'!G:O,8,0)</f>
        <v>-</v>
      </c>
      <c r="AK100" s="76" t="str">
        <f>VLOOKUP(Y100,'BD1'!G:O,9,0)</f>
        <v>-</v>
      </c>
      <c r="AL100" s="76" t="str">
        <f>VLOOKUP(Y100,'BD1'!G:Q,10,0)</f>
        <v>-</v>
      </c>
      <c r="AM100" s="76" t="str">
        <f>VLOOKUP(Y100,'BD1'!G:Q,11,0)</f>
        <v>-</v>
      </c>
      <c r="AN100" s="184">
        <f t="shared" si="70"/>
        <v>0</v>
      </c>
      <c r="AO100" s="184">
        <f t="shared" si="71"/>
        <v>0</v>
      </c>
    </row>
    <row r="101" spans="1:41" ht="18.75" x14ac:dyDescent="0.3">
      <c r="A101" s="153"/>
      <c r="B101" s="68" t="str">
        <f>IFERROR(VLOOKUP(G101,'Paleta-Sequencia'!A:C,3,0),"-")</f>
        <v>-</v>
      </c>
      <c r="D101" s="124">
        <v>1965142</v>
      </c>
      <c r="E101" s="125" t="s">
        <v>4303</v>
      </c>
      <c r="F101" s="125">
        <v>1100</v>
      </c>
      <c r="G101" s="126">
        <v>471015</v>
      </c>
      <c r="H101" s="127" t="s">
        <v>2902</v>
      </c>
      <c r="I101" s="127" t="s">
        <v>304</v>
      </c>
      <c r="J101" s="128">
        <v>46170</v>
      </c>
      <c r="K101" s="129">
        <v>46188</v>
      </c>
      <c r="L101" s="210">
        <f t="shared" si="94"/>
        <v>46188</v>
      </c>
      <c r="M101" s="210" t="str">
        <f>IFERROR(VLOOKUP(E101,Envase!F:L,7,0),"-")</f>
        <v>24/06/2026</v>
      </c>
      <c r="N101" s="112">
        <f t="shared" si="95"/>
        <v>1</v>
      </c>
      <c r="O101" s="195"/>
      <c r="P101" s="350" t="s">
        <v>4314</v>
      </c>
      <c r="Q101" s="160">
        <f>SUMIF('MB51'!$H:$H,$E101,'MB51'!$D:$D)</f>
        <v>0</v>
      </c>
      <c r="R101" s="160">
        <f t="shared" ca="1" si="96"/>
        <v>21</v>
      </c>
      <c r="S101" s="71" t="s">
        <v>304</v>
      </c>
      <c r="T101" s="65"/>
      <c r="U101" s="72">
        <f t="shared" si="64"/>
        <v>0</v>
      </c>
      <c r="V101" s="72">
        <f t="shared" si="65"/>
        <v>1100</v>
      </c>
      <c r="W101" s="72">
        <f t="shared" si="66"/>
        <v>0</v>
      </c>
      <c r="X101" s="73" t="b">
        <f t="shared" si="67"/>
        <v>1</v>
      </c>
      <c r="Y101" s="74" t="str">
        <f>IF(G101="","-",IF(G101="Código","-",VLOOKUP(G101&amp;S101,'BD1'!F:H,2,0)))</f>
        <v>30153-0</v>
      </c>
      <c r="Z101" s="74" t="str">
        <f>IF(G101="","-",IF(G101="Código","-",VLOOKUP(G101&amp;S101,'BD1'!F:H,3,0)))</f>
        <v>RISQUE ESM CREM CROCANTE NA MEDIDA 8MLCL</v>
      </c>
      <c r="AA101" s="75">
        <f t="shared" si="68"/>
        <v>0</v>
      </c>
      <c r="AB101" s="75" t="str">
        <f>IF(G101="Código","-",IFERROR(IF(VLOOKUP(E101,Envase!F:G,2,0)&gt;0,"Sim","Não"),"Não"))</f>
        <v>Sim</v>
      </c>
      <c r="AC101" s="76" t="s">
        <v>62</v>
      </c>
      <c r="AD101" s="77">
        <f>IFERROR(IF(D101="","",VLOOKUP(D101,COHVPI!B:J,9,0)),"-")</f>
        <v>46188</v>
      </c>
      <c r="AE101" s="76" t="str">
        <f>IFERROR(LEFT(VLOOKUP(D101,COHVPI!B:R,17,0),3),"-")</f>
        <v>LIB</v>
      </c>
      <c r="AF101" s="139">
        <f t="shared" si="69"/>
        <v>1100</v>
      </c>
      <c r="AG101" s="76" t="str">
        <f>IFERROR(IF(D101="","-",IF(VLOOKUP(D101,COHVPI!A:G,7,0)=F101,"OK","DIVER")),"-")</f>
        <v>-</v>
      </c>
      <c r="AH101" s="76" t="str">
        <f>VLOOKUP(Y101,'BD1'!G:M,6,0)</f>
        <v>471159</v>
      </c>
      <c r="AI101" s="76" t="str">
        <f>VLOOKUP(Y101,'BD1'!G:M,7,0)</f>
        <v>RT RISQUE ESM CREM CROCANTE NA MEDIDA</v>
      </c>
      <c r="AJ101" s="76" t="str">
        <f>VLOOKUP(Y101,'BD1'!G:O,8,0)</f>
        <v>-</v>
      </c>
      <c r="AK101" s="76" t="str">
        <f>VLOOKUP(Y101,'BD1'!G:O,9,0)</f>
        <v>-</v>
      </c>
      <c r="AL101" s="76" t="str">
        <f>VLOOKUP(Y101,'BD1'!G:Q,10,0)</f>
        <v>-</v>
      </c>
      <c r="AM101" s="76" t="str">
        <f>VLOOKUP(Y101,'BD1'!G:Q,11,0)</f>
        <v>-</v>
      </c>
      <c r="AN101" s="184">
        <f t="shared" si="70"/>
        <v>0</v>
      </c>
      <c r="AO101" s="184">
        <f t="shared" si="71"/>
        <v>0</v>
      </c>
    </row>
    <row r="102" spans="1:41" ht="18.75" x14ac:dyDescent="0.3">
      <c r="A102" s="153"/>
      <c r="B102" s="68" t="str">
        <f>IFERROR(VLOOKUP(G102,'Paleta-Sequencia'!A:C,3,0),"-")</f>
        <v>-</v>
      </c>
      <c r="D102" s="124">
        <v>1965143</v>
      </c>
      <c r="E102" s="125" t="s">
        <v>4304</v>
      </c>
      <c r="F102" s="125">
        <v>1100</v>
      </c>
      <c r="G102" s="126">
        <v>471015</v>
      </c>
      <c r="H102" s="127" t="s">
        <v>2902</v>
      </c>
      <c r="I102" s="127" t="s">
        <v>304</v>
      </c>
      <c r="J102" s="128">
        <v>46170</v>
      </c>
      <c r="K102" s="129">
        <v>46188</v>
      </c>
      <c r="L102" s="210">
        <f t="shared" si="94"/>
        <v>46188</v>
      </c>
      <c r="M102" s="210" t="str">
        <f>IFERROR(VLOOKUP(E102,Envase!F:L,7,0),"-")</f>
        <v>25/06/2026</v>
      </c>
      <c r="N102" s="112">
        <f t="shared" si="95"/>
        <v>1</v>
      </c>
      <c r="O102" s="195"/>
      <c r="P102" s="350" t="s">
        <v>4314</v>
      </c>
      <c r="Q102" s="160">
        <f>SUMIF('MB51'!$H:$H,$E102,'MB51'!$D:$D)</f>
        <v>0</v>
      </c>
      <c r="R102" s="160">
        <f t="shared" ca="1" si="96"/>
        <v>21</v>
      </c>
      <c r="S102" s="71" t="s">
        <v>304</v>
      </c>
      <c r="T102" s="65"/>
      <c r="U102" s="72">
        <f t="shared" si="64"/>
        <v>0</v>
      </c>
      <c r="V102" s="72">
        <f t="shared" si="65"/>
        <v>1100</v>
      </c>
      <c r="W102" s="72">
        <f t="shared" si="66"/>
        <v>0</v>
      </c>
      <c r="X102" s="73" t="b">
        <f t="shared" si="67"/>
        <v>1</v>
      </c>
      <c r="Y102" s="74" t="str">
        <f>IF(G102="","-",IF(G102="Código","-",VLOOKUP(G102&amp;S102,'BD1'!F:H,2,0)))</f>
        <v>30153-0</v>
      </c>
      <c r="Z102" s="74" t="str">
        <f>IF(G102="","-",IF(G102="Código","-",VLOOKUP(G102&amp;S102,'BD1'!F:H,3,0)))</f>
        <v>RISQUE ESM CREM CROCANTE NA MEDIDA 8MLCL</v>
      </c>
      <c r="AA102" s="75">
        <f t="shared" si="68"/>
        <v>0</v>
      </c>
      <c r="AB102" s="75" t="str">
        <f>IF(G102="Código","-",IFERROR(IF(VLOOKUP(E102,Envase!F:G,2,0)&gt;0,"Sim","Não"),"Não"))</f>
        <v>Sim</v>
      </c>
      <c r="AC102" s="76" t="s">
        <v>62</v>
      </c>
      <c r="AD102" s="77">
        <f>IFERROR(IF(D102="","",VLOOKUP(D102,COHVPI!B:J,9,0)),"-")</f>
        <v>46189</v>
      </c>
      <c r="AE102" s="76" t="str">
        <f>IFERROR(LEFT(VLOOKUP(D102,COHVPI!B:R,17,0),3),"-")</f>
        <v>LIB</v>
      </c>
      <c r="AF102" s="139">
        <f t="shared" si="69"/>
        <v>1100</v>
      </c>
      <c r="AG102" s="76" t="str">
        <f>IFERROR(IF(D102="","-",IF(VLOOKUP(D102,COHVPI!A:G,7,0)=F102,"OK","DIVER")),"-")</f>
        <v>-</v>
      </c>
      <c r="AH102" s="76" t="str">
        <f>VLOOKUP(Y102,'BD1'!G:M,6,0)</f>
        <v>471159</v>
      </c>
      <c r="AI102" s="76" t="str">
        <f>VLOOKUP(Y102,'BD1'!G:M,7,0)</f>
        <v>RT RISQUE ESM CREM CROCANTE NA MEDIDA</v>
      </c>
      <c r="AJ102" s="76" t="str">
        <f>VLOOKUP(Y102,'BD1'!G:O,8,0)</f>
        <v>-</v>
      </c>
      <c r="AK102" s="76" t="str">
        <f>VLOOKUP(Y102,'BD1'!G:O,9,0)</f>
        <v>-</v>
      </c>
      <c r="AL102" s="76" t="str">
        <f>VLOOKUP(Y102,'BD1'!G:Q,10,0)</f>
        <v>-</v>
      </c>
      <c r="AM102" s="76" t="str">
        <f>VLOOKUP(Y102,'BD1'!G:Q,11,0)</f>
        <v>-</v>
      </c>
      <c r="AN102" s="184">
        <f t="shared" si="70"/>
        <v>0</v>
      </c>
      <c r="AO102" s="184">
        <f t="shared" si="71"/>
        <v>0</v>
      </c>
    </row>
    <row r="103" spans="1:41" ht="18.75" x14ac:dyDescent="0.3">
      <c r="A103" s="153"/>
      <c r="B103" s="68">
        <f>IFERROR(VLOOKUP(G103,'Paleta-Sequencia'!A:C,3,0),"-")</f>
        <v>1</v>
      </c>
      <c r="D103" s="124">
        <v>1965627</v>
      </c>
      <c r="E103" s="125" t="s">
        <v>9456</v>
      </c>
      <c r="F103" s="125">
        <v>1000</v>
      </c>
      <c r="G103" s="126">
        <v>464934</v>
      </c>
      <c r="H103" s="127" t="s">
        <v>116</v>
      </c>
      <c r="I103" s="127" t="s">
        <v>289</v>
      </c>
      <c r="J103" s="128">
        <v>46181</v>
      </c>
      <c r="K103" s="129">
        <v>46189</v>
      </c>
      <c r="L103" s="210">
        <f t="shared" ref="L103:L104" si="97">K103</f>
        <v>46189</v>
      </c>
      <c r="M103" s="210" t="str">
        <f>IFERROR(VLOOKUP(E103,Envase!F:L,7,0),"-")</f>
        <v>17/06/2026</v>
      </c>
      <c r="N103" s="112">
        <f t="shared" ref="N103:N104" si="98">IF(D103&gt;0,1,0)</f>
        <v>1</v>
      </c>
      <c r="O103" s="195"/>
      <c r="P103" s="350"/>
      <c r="Q103" s="160">
        <f>SUMIF('MB51'!$H:$H,$E103,'MB51'!$D:$D)</f>
        <v>0</v>
      </c>
      <c r="R103" s="160">
        <f t="shared" ca="1" si="96"/>
        <v>10</v>
      </c>
      <c r="S103" s="71" t="s">
        <v>289</v>
      </c>
      <c r="T103" s="65"/>
      <c r="U103" s="72">
        <f t="shared" si="64"/>
        <v>1000</v>
      </c>
      <c r="V103" s="72">
        <f t="shared" si="65"/>
        <v>0</v>
      </c>
      <c r="W103" s="72">
        <f t="shared" si="66"/>
        <v>0</v>
      </c>
      <c r="X103" s="73" t="b">
        <f t="shared" si="67"/>
        <v>1</v>
      </c>
      <c r="Y103" s="74" t="str">
        <f>IF(G103="","-",IF(G103="Código","-",VLOOKUP(G103&amp;S103,'BD1'!F:H,2,0)))</f>
        <v>8918-5</v>
      </c>
      <c r="Z103" s="74" t="str">
        <f>IF(G103="","-",IF(G103="Código","-",VLOOKUP(G103&amp;S103,'BD1'!F:H,3,0)))</f>
        <v>RISQUE ESM N RENDA BL 8ML BI NVL</v>
      </c>
      <c r="AA103" s="75">
        <f t="shared" si="68"/>
        <v>0</v>
      </c>
      <c r="AB103" s="75" t="str">
        <f>IF(G103="Código","-",IFERROR(IF(VLOOKUP(E103,Envase!F:G,2,0)&gt;0,"Sim","Não"),"Não"))</f>
        <v>Sim</v>
      </c>
      <c r="AC103" s="76" t="s">
        <v>62</v>
      </c>
      <c r="AD103" s="77">
        <f>IFERROR(IF(D103="","",VLOOKUP(D103,COHVPI!B:J,9,0)),"-")</f>
        <v>46189</v>
      </c>
      <c r="AE103" s="76" t="str">
        <f>IFERROR(LEFT(VLOOKUP(D103,COHVPI!B:R,17,0),3),"-")</f>
        <v>LIB</v>
      </c>
      <c r="AF103" s="139">
        <f t="shared" si="69"/>
        <v>1000</v>
      </c>
      <c r="AG103" s="76" t="str">
        <f>IFERROR(IF(D103="","-",IF(VLOOKUP(D103,COHVPI!A:G,7,0)=F103,"OK","DIVER")),"-")</f>
        <v>-</v>
      </c>
      <c r="AH103" s="76" t="str">
        <f>VLOOKUP(Y103,'BD1'!G:M,6,0)</f>
        <v>459465</v>
      </c>
      <c r="AI103" s="76" t="str">
        <f>VLOOKUP(Y103,'BD1'!G:M,7,0)</f>
        <v>ROT RISQUE RENDA BI 8ML</v>
      </c>
      <c r="AJ103" s="76" t="str">
        <f>VLOOKUP(Y103,'BD1'!G:O,8,0)</f>
        <v>-</v>
      </c>
      <c r="AK103" s="76" t="str">
        <f>VLOOKUP(Y103,'BD1'!G:O,9,0)</f>
        <v>-</v>
      </c>
      <c r="AL103" s="76" t="str">
        <f>VLOOKUP(Y103,'BD1'!G:Q,10,0)</f>
        <v>467185</v>
      </c>
      <c r="AM103" s="76" t="str">
        <f>VLOOKUP(Y103,'BD1'!G:Q,11,0)</f>
        <v>ESTR RISQUE ESM BC BI KK</v>
      </c>
      <c r="AN103" s="184">
        <f t="shared" si="70"/>
        <v>0</v>
      </c>
      <c r="AO103" s="184">
        <f t="shared" si="71"/>
        <v>0</v>
      </c>
    </row>
    <row r="104" spans="1:41" ht="18.75" x14ac:dyDescent="0.3">
      <c r="A104" s="153"/>
      <c r="B104" s="68">
        <f>IFERROR(VLOOKUP(G104,'Paleta-Sequencia'!A:C,3,0),"-")</f>
        <v>1</v>
      </c>
      <c r="D104" s="124">
        <v>1965628</v>
      </c>
      <c r="E104" s="125" t="s">
        <v>9457</v>
      </c>
      <c r="F104" s="125">
        <v>1000</v>
      </c>
      <c r="G104" s="126">
        <v>464934</v>
      </c>
      <c r="H104" s="127" t="s">
        <v>116</v>
      </c>
      <c r="I104" s="127" t="s">
        <v>289</v>
      </c>
      <c r="J104" s="128">
        <v>46181</v>
      </c>
      <c r="K104" s="129">
        <v>46189</v>
      </c>
      <c r="L104" s="210">
        <f t="shared" si="97"/>
        <v>46189</v>
      </c>
      <c r="M104" s="210" t="str">
        <f>IFERROR(VLOOKUP(E104,Envase!F:L,7,0),"-")</f>
        <v>18/06/2026</v>
      </c>
      <c r="N104" s="112">
        <f t="shared" si="98"/>
        <v>1</v>
      </c>
      <c r="O104" s="195"/>
      <c r="P104" s="350"/>
      <c r="Q104" s="160">
        <f>SUMIF('MB51'!$H:$H,$E104,'MB51'!$D:$D)</f>
        <v>0</v>
      </c>
      <c r="R104" s="160">
        <f t="shared" ca="1" si="96"/>
        <v>10</v>
      </c>
      <c r="S104" s="71" t="s">
        <v>289</v>
      </c>
      <c r="T104" s="65"/>
      <c r="U104" s="72">
        <f t="shared" si="64"/>
        <v>1000</v>
      </c>
      <c r="V104" s="72">
        <f t="shared" si="65"/>
        <v>0</v>
      </c>
      <c r="W104" s="72">
        <f t="shared" si="66"/>
        <v>0</v>
      </c>
      <c r="X104" s="73" t="b">
        <f t="shared" si="67"/>
        <v>1</v>
      </c>
      <c r="Y104" s="74" t="str">
        <f>IF(G104="","-",IF(G104="Código","-",VLOOKUP(G104&amp;S104,'BD1'!F:H,2,0)))</f>
        <v>8918-5</v>
      </c>
      <c r="Z104" s="74" t="str">
        <f>IF(G104="","-",IF(G104="Código","-",VLOOKUP(G104&amp;S104,'BD1'!F:H,3,0)))</f>
        <v>RISQUE ESM N RENDA BL 8ML BI NVL</v>
      </c>
      <c r="AA104" s="75">
        <f t="shared" si="68"/>
        <v>0</v>
      </c>
      <c r="AB104" s="75" t="str">
        <f>IF(G104="Código","-",IFERROR(IF(VLOOKUP(E104,Envase!F:G,2,0)&gt;0,"Sim","Não"),"Não"))</f>
        <v>Sim</v>
      </c>
      <c r="AC104" s="76" t="s">
        <v>62</v>
      </c>
      <c r="AD104" s="77">
        <f>IFERROR(IF(D104="","",VLOOKUP(D104,COHVPI!B:J,9,0)),"-")</f>
        <v>46190</v>
      </c>
      <c r="AE104" s="76" t="str">
        <f>IFERROR(LEFT(VLOOKUP(D104,COHVPI!B:R,17,0),3),"-")</f>
        <v>LIB</v>
      </c>
      <c r="AF104" s="139">
        <f t="shared" si="69"/>
        <v>1000</v>
      </c>
      <c r="AG104" s="76" t="str">
        <f>IFERROR(IF(D104="","-",IF(VLOOKUP(D104,COHVPI!A:G,7,0)=F104,"OK","DIVER")),"-")</f>
        <v>-</v>
      </c>
      <c r="AH104" s="76" t="str">
        <f>VLOOKUP(Y104,'BD1'!G:M,6,0)</f>
        <v>459465</v>
      </c>
      <c r="AI104" s="76" t="str">
        <f>VLOOKUP(Y104,'BD1'!G:M,7,0)</f>
        <v>ROT RISQUE RENDA BI 8ML</v>
      </c>
      <c r="AJ104" s="76" t="str">
        <f>VLOOKUP(Y104,'BD1'!G:O,8,0)</f>
        <v>-</v>
      </c>
      <c r="AK104" s="76" t="str">
        <f>VLOOKUP(Y104,'BD1'!G:O,9,0)</f>
        <v>-</v>
      </c>
      <c r="AL104" s="76" t="str">
        <f>VLOOKUP(Y104,'BD1'!G:Q,10,0)</f>
        <v>467185</v>
      </c>
      <c r="AM104" s="76" t="str">
        <f>VLOOKUP(Y104,'BD1'!G:Q,11,0)</f>
        <v>ESTR RISQUE ESM BC BI KK</v>
      </c>
      <c r="AN104" s="184">
        <f t="shared" si="70"/>
        <v>0</v>
      </c>
      <c r="AO104" s="184">
        <f t="shared" si="71"/>
        <v>0</v>
      </c>
    </row>
    <row r="105" spans="1:41" ht="19.5" thickBot="1" x14ac:dyDescent="0.35">
      <c r="A105" s="153"/>
      <c r="B105" s="68" t="str">
        <f>IFERROR(VLOOKUP(G105,'Paleta-Sequencia'!A:C,3,0),"-")</f>
        <v>-</v>
      </c>
      <c r="D105" s="120"/>
      <c r="E105" s="121"/>
      <c r="F105" s="121"/>
      <c r="G105" s="114"/>
      <c r="H105" s="116"/>
      <c r="I105" s="116"/>
      <c r="J105" s="122"/>
      <c r="K105" s="123" t="s">
        <v>62</v>
      </c>
      <c r="L105" s="213" t="s">
        <v>62</v>
      </c>
      <c r="M105" s="213" t="str">
        <f>IFERROR(VLOOKUP(E105,Envase!F:L,7,0),"-")</f>
        <v>-</v>
      </c>
      <c r="N105" s="118">
        <f>IF(D105&gt;0,1,0)</f>
        <v>0</v>
      </c>
      <c r="O105" s="106"/>
      <c r="P105" s="107"/>
      <c r="Q105" s="78"/>
      <c r="R105" s="78" t="str">
        <f t="shared" ref="R105" si="99">IF(J105="","",_xlfn.DAYS($R$1,$J105))</f>
        <v/>
      </c>
      <c r="S105" s="71"/>
      <c r="T105" s="65"/>
      <c r="U105" s="72">
        <f t="shared" si="64"/>
        <v>0</v>
      </c>
      <c r="V105" s="72">
        <f t="shared" si="65"/>
        <v>0</v>
      </c>
      <c r="W105" s="72">
        <f t="shared" si="66"/>
        <v>0</v>
      </c>
      <c r="X105" s="73" t="b">
        <f t="shared" si="67"/>
        <v>1</v>
      </c>
      <c r="Y105" s="74" t="str">
        <f>IF(G105="","-",IF(G105="Código","-",VLOOKUP(G105&amp;S105,'BD1'!F:H,2,0)))</f>
        <v>-</v>
      </c>
      <c r="Z105" s="74" t="str">
        <f>IF(G105="","-",IF(G105="Código","-",VLOOKUP(G105&amp;S105,'BD1'!F:H,3,0)))</f>
        <v>-</v>
      </c>
      <c r="AA105" s="75">
        <f t="shared" si="68"/>
        <v>0</v>
      </c>
      <c r="AB105" s="75" t="str">
        <f>IF(G105="Código","-",IFERROR(IF(VLOOKUP(E105,Envase!F:G,2,0)&gt;0,"Sim","Não"),"Não"))</f>
        <v>Não</v>
      </c>
      <c r="AC105" s="76" t="s">
        <v>62</v>
      </c>
      <c r="AD105" s="77" t="str">
        <f>IFERROR(IF(D105="","",VLOOKUP(D105,COHVPI!B:J,9,0)),"-")</f>
        <v/>
      </c>
      <c r="AE105" s="76" t="str">
        <f>IFERROR(LEFT(VLOOKUP(D105,COHVPI!B:R,17,0),3),"-")</f>
        <v>-</v>
      </c>
      <c r="AF105" s="139">
        <f t="shared" si="69"/>
        <v>0</v>
      </c>
      <c r="AG105" s="76" t="str">
        <f>IFERROR(IF(D105="","-",IF(VLOOKUP(D105,COHVPI!A:G,7,0)=F105,"OK","DIVER")),"-")</f>
        <v>-</v>
      </c>
      <c r="AH105" s="76" t="str">
        <f>VLOOKUP(Y105,'BD1'!G:M,6,0)</f>
        <v>-</v>
      </c>
      <c r="AI105" s="76" t="str">
        <f>VLOOKUP(Y105,'BD1'!G:M,7,0)</f>
        <v>-</v>
      </c>
      <c r="AJ105" s="76" t="str">
        <f>VLOOKUP(Y105,'BD1'!G:O,8,0)</f>
        <v>-</v>
      </c>
      <c r="AK105" s="76" t="str">
        <f>VLOOKUP(Y105,'BD1'!G:O,9,0)</f>
        <v>-</v>
      </c>
      <c r="AL105" s="76" t="str">
        <f>VLOOKUP(Y105,'BD1'!G:Q,10,0)</f>
        <v>-</v>
      </c>
      <c r="AM105" s="76" t="str">
        <f>VLOOKUP(Y105,'BD1'!G:Q,11,0)</f>
        <v>-</v>
      </c>
      <c r="AN105" s="184">
        <f t="shared" si="70"/>
        <v>0</v>
      </c>
      <c r="AO105" s="184">
        <f t="shared" si="71"/>
        <v>0</v>
      </c>
    </row>
    <row r="106" spans="1:41" ht="18.75" x14ac:dyDescent="0.3">
      <c r="A106" s="153"/>
      <c r="B106" s="68" t="str">
        <f>IFERROR(VLOOKUP(G106,'Paleta-Sequencia'!A:C,3,0),"-")</f>
        <v>-</v>
      </c>
      <c r="D106" s="165"/>
      <c r="E106" s="165"/>
      <c r="F106" s="165"/>
      <c r="G106" s="165"/>
      <c r="H106" s="37"/>
      <c r="I106" s="37"/>
      <c r="J106" s="282"/>
      <c r="K106" s="282"/>
      <c r="L106" s="283"/>
      <c r="M106" s="284"/>
      <c r="N106" s="282"/>
      <c r="O106" s="282"/>
      <c r="P106" s="282"/>
      <c r="Q106" s="37"/>
      <c r="R106" s="37"/>
      <c r="T106" s="65"/>
      <c r="U106" s="72">
        <f t="shared" si="64"/>
        <v>0</v>
      </c>
      <c r="V106" s="72">
        <f t="shared" si="65"/>
        <v>0</v>
      </c>
      <c r="W106" s="72">
        <f t="shared" si="66"/>
        <v>0</v>
      </c>
      <c r="X106" s="73" t="b">
        <f t="shared" si="67"/>
        <v>1</v>
      </c>
      <c r="Y106" s="74" t="str">
        <f>IF(G106="","-",IF(G106="Código","-",VLOOKUP(G106&amp;S106,'BD1'!F:H,2,0)))</f>
        <v>-</v>
      </c>
      <c r="Z106" s="74" t="str">
        <f>IF(G106="","-",IF(G106="Código","-",VLOOKUP(G106&amp;S106,'BD1'!F:H,3,0)))</f>
        <v>-</v>
      </c>
      <c r="AA106" s="75">
        <f t="shared" si="68"/>
        <v>0</v>
      </c>
      <c r="AB106" s="75" t="str">
        <f>IF(G106="Código","-",IFERROR(IF(VLOOKUP(E106,Envase!F:G,2,0)&gt;0,"Sim","Não"),"Não"))</f>
        <v>Não</v>
      </c>
      <c r="AC106" s="76" t="s">
        <v>62</v>
      </c>
      <c r="AD106" s="77" t="str">
        <f>IFERROR(IF(D106="","",VLOOKUP(D106,COHVPI!B:J,9,0)),"-")</f>
        <v/>
      </c>
      <c r="AE106" s="76" t="str">
        <f>IFERROR(LEFT(VLOOKUP(D106,COHVPI!B:R,17,0),3),"-")</f>
        <v>-</v>
      </c>
      <c r="AF106" s="139">
        <f t="shared" si="69"/>
        <v>0</v>
      </c>
      <c r="AG106" s="76" t="str">
        <f>IFERROR(IF(D106="","-",IF(VLOOKUP(D106,COHVPI!A:G,7,0)=F106,"OK","DIVER")),"-")</f>
        <v>-</v>
      </c>
      <c r="AH106" s="76" t="str">
        <f>VLOOKUP(Y106,'BD1'!G:M,6,0)</f>
        <v>-</v>
      </c>
      <c r="AI106" s="76" t="str">
        <f>VLOOKUP(Y106,'BD1'!G:M,7,0)</f>
        <v>-</v>
      </c>
      <c r="AJ106" s="76" t="str">
        <f>VLOOKUP(Y106,'BD1'!G:O,8,0)</f>
        <v>-</v>
      </c>
      <c r="AK106" s="76" t="str">
        <f>VLOOKUP(Y106,'BD1'!G:O,9,0)</f>
        <v>-</v>
      </c>
      <c r="AL106" s="76" t="str">
        <f>VLOOKUP(Y106,'BD1'!G:Q,10,0)</f>
        <v>-</v>
      </c>
      <c r="AM106" s="76" t="str">
        <f>VLOOKUP(Y106,'BD1'!G:Q,11,0)</f>
        <v>-</v>
      </c>
      <c r="AN106" s="184">
        <f t="shared" si="70"/>
        <v>0</v>
      </c>
      <c r="AO106" s="184">
        <f t="shared" si="71"/>
        <v>0</v>
      </c>
    </row>
    <row r="107" spans="1:41" ht="19.5" thickBot="1" x14ac:dyDescent="0.35">
      <c r="A107" s="153"/>
      <c r="B107" s="68" t="str">
        <f>IFERROR(VLOOKUP(G107,'Paleta-Sequencia'!A:C,3,0),"-")</f>
        <v>-</v>
      </c>
      <c r="D107" s="165"/>
      <c r="E107" s="165"/>
      <c r="F107" s="165"/>
      <c r="G107" s="165"/>
      <c r="H107" s="37"/>
      <c r="I107" s="37"/>
      <c r="J107" s="282"/>
      <c r="K107" s="282"/>
      <c r="L107" s="283"/>
      <c r="M107" s="284"/>
      <c r="N107" s="282"/>
      <c r="O107" s="282"/>
      <c r="P107" s="282"/>
      <c r="Q107" s="37"/>
      <c r="R107" s="37"/>
      <c r="T107" s="65"/>
      <c r="U107" s="72">
        <f t="shared" si="64"/>
        <v>0</v>
      </c>
      <c r="V107" s="72">
        <f t="shared" si="65"/>
        <v>0</v>
      </c>
      <c r="W107" s="72">
        <f t="shared" si="66"/>
        <v>0</v>
      </c>
      <c r="X107" s="73" t="b">
        <f t="shared" si="67"/>
        <v>1</v>
      </c>
      <c r="Y107" s="74" t="str">
        <f>IF(G107="","-",IF(G107="Código","-",VLOOKUP(G107&amp;S107,'BD1'!F:H,2,0)))</f>
        <v>-</v>
      </c>
      <c r="Z107" s="74" t="str">
        <f>IF(G107="","-",IF(G107="Código","-",VLOOKUP(G107&amp;S107,'BD1'!F:H,3,0)))</f>
        <v>-</v>
      </c>
      <c r="AA107" s="75">
        <f t="shared" si="68"/>
        <v>0</v>
      </c>
      <c r="AB107" s="75" t="str">
        <f>IF(G107="Código","-",IFERROR(IF(VLOOKUP(E107,Envase!F:G,2,0)&gt;0,"Sim","Não"),"Não"))</f>
        <v>Não</v>
      </c>
      <c r="AC107" s="76" t="s">
        <v>62</v>
      </c>
      <c r="AD107" s="77" t="str">
        <f>IFERROR(IF(D107="","",VLOOKUP(D107,COHVPI!B:J,9,0)),"-")</f>
        <v/>
      </c>
      <c r="AE107" s="76" t="str">
        <f>IFERROR(LEFT(VLOOKUP(D107,COHVPI!B:R,17,0),3),"-")</f>
        <v>-</v>
      </c>
      <c r="AF107" s="139">
        <f t="shared" si="69"/>
        <v>0</v>
      </c>
      <c r="AG107" s="76" t="str">
        <f>IFERROR(IF(D107="","-",IF(VLOOKUP(D107,COHVPI!A:G,7,0)=F107,"OK","DIVER")),"-")</f>
        <v>-</v>
      </c>
      <c r="AH107" s="76" t="str">
        <f>VLOOKUP(Y107,'BD1'!G:M,6,0)</f>
        <v>-</v>
      </c>
      <c r="AI107" s="76" t="str">
        <f>VLOOKUP(Y107,'BD1'!G:M,7,0)</f>
        <v>-</v>
      </c>
      <c r="AJ107" s="76" t="str">
        <f>VLOOKUP(Y107,'BD1'!G:O,8,0)</f>
        <v>-</v>
      </c>
      <c r="AK107" s="76" t="str">
        <f>VLOOKUP(Y107,'BD1'!G:O,9,0)</f>
        <v>-</v>
      </c>
      <c r="AL107" s="76" t="str">
        <f>VLOOKUP(Y107,'BD1'!G:Q,10,0)</f>
        <v>-</v>
      </c>
      <c r="AM107" s="76" t="str">
        <f>VLOOKUP(Y107,'BD1'!G:Q,11,0)</f>
        <v>-</v>
      </c>
      <c r="AN107" s="184">
        <f t="shared" si="70"/>
        <v>0</v>
      </c>
      <c r="AO107" s="184">
        <f t="shared" si="71"/>
        <v>0</v>
      </c>
    </row>
    <row r="108" spans="1:41" ht="19.5" thickBot="1" x14ac:dyDescent="0.35">
      <c r="A108" s="153"/>
      <c r="B108" s="68" t="str">
        <f>IFERROR(VLOOKUP(G108,'Paleta-Sequencia'!A:C,3,0),"-")</f>
        <v>-</v>
      </c>
      <c r="D108" s="146" t="s">
        <v>1913</v>
      </c>
      <c r="E108" s="147"/>
      <c r="F108" s="147"/>
      <c r="G108" s="147"/>
      <c r="H108" s="147"/>
      <c r="I108" s="147"/>
      <c r="J108" s="147"/>
      <c r="K108" s="147"/>
      <c r="L108" s="208"/>
      <c r="M108" s="236"/>
      <c r="N108" s="147"/>
      <c r="O108" s="147"/>
      <c r="P108" s="148"/>
      <c r="Q108" s="96"/>
      <c r="R108" s="37"/>
      <c r="S108" s="79"/>
      <c r="T108" s="65"/>
      <c r="U108" s="72">
        <f t="shared" si="64"/>
        <v>0</v>
      </c>
      <c r="V108" s="72">
        <f t="shared" si="65"/>
        <v>0</v>
      </c>
      <c r="W108" s="72">
        <f t="shared" si="66"/>
        <v>0</v>
      </c>
      <c r="X108" s="73" t="b">
        <f t="shared" si="67"/>
        <v>1</v>
      </c>
      <c r="Y108" s="74" t="str">
        <f>IF(G108="","-",IF(G108="Código","-",VLOOKUP(G108&amp;S108,'BD1'!F:H,2,0)))</f>
        <v>-</v>
      </c>
      <c r="Z108" s="74" t="str">
        <f>IF(G108="","-",IF(G108="Código","-",VLOOKUP(G108&amp;S108,'BD1'!F:H,3,0)))</f>
        <v>-</v>
      </c>
      <c r="AA108" s="75">
        <f t="shared" si="68"/>
        <v>0</v>
      </c>
      <c r="AB108" s="75" t="str">
        <f>IF(G108="Código","-",IFERROR(IF(VLOOKUP(E108,Envase!F:G,2,0)&gt;0,"Sim","Não"),"Não"))</f>
        <v>Não</v>
      </c>
      <c r="AC108" s="76" t="s">
        <v>62</v>
      </c>
      <c r="AD108" s="77" t="str">
        <f>IFERROR(IF(D108="","",VLOOKUP(D108,COHVPI!B:J,9,0)),"-")</f>
        <v>-</v>
      </c>
      <c r="AE108" s="76" t="str">
        <f>IFERROR(LEFT(VLOOKUP(D108,COHVPI!B:R,17,0),3),"-")</f>
        <v>-</v>
      </c>
      <c r="AF108" s="139">
        <f t="shared" si="69"/>
        <v>0</v>
      </c>
      <c r="AG108" s="76" t="str">
        <f>IFERROR(IF(D108="","-",IF(VLOOKUP(D108,COHVPI!A:G,7,0)=F108,"OK","DIVER")),"-")</f>
        <v>-</v>
      </c>
      <c r="AH108" s="76" t="str">
        <f>VLOOKUP(Y108,'BD1'!G:M,6,0)</f>
        <v>-</v>
      </c>
      <c r="AI108" s="76" t="str">
        <f>VLOOKUP(Y108,'BD1'!G:M,7,0)</f>
        <v>-</v>
      </c>
      <c r="AJ108" s="76" t="str">
        <f>VLOOKUP(Y108,'BD1'!G:O,8,0)</f>
        <v>-</v>
      </c>
      <c r="AK108" s="76" t="str">
        <f>VLOOKUP(Y108,'BD1'!G:O,9,0)</f>
        <v>-</v>
      </c>
      <c r="AL108" s="76" t="str">
        <f>VLOOKUP(Y108,'BD1'!G:Q,10,0)</f>
        <v>-</v>
      </c>
      <c r="AM108" s="76" t="str">
        <f>VLOOKUP(Y108,'BD1'!G:Q,11,0)</f>
        <v>-</v>
      </c>
      <c r="AN108" s="184">
        <f t="shared" si="70"/>
        <v>0</v>
      </c>
      <c r="AO108" s="184">
        <f t="shared" si="71"/>
        <v>0</v>
      </c>
    </row>
    <row r="109" spans="1:41" ht="19.5" thickBot="1" x14ac:dyDescent="0.35">
      <c r="A109" s="153"/>
      <c r="B109" s="68" t="str">
        <f>IFERROR(VLOOKUP(G109,'Paleta-Sequencia'!A:C,3,0),"-")</f>
        <v>Sequência</v>
      </c>
      <c r="D109" s="83" t="s">
        <v>347</v>
      </c>
      <c r="E109" s="84" t="s">
        <v>348</v>
      </c>
      <c r="F109" s="84" t="s">
        <v>19</v>
      </c>
      <c r="G109" s="85" t="s">
        <v>45</v>
      </c>
      <c r="H109" s="86" t="s">
        <v>20</v>
      </c>
      <c r="I109" s="94" t="s">
        <v>69</v>
      </c>
      <c r="J109" s="88" t="s">
        <v>904</v>
      </c>
      <c r="K109" s="97" t="s">
        <v>363</v>
      </c>
      <c r="L109" s="214"/>
      <c r="M109" s="239"/>
      <c r="N109" s="109">
        <f>SUM(N110:N140)</f>
        <v>30</v>
      </c>
      <c r="O109" s="108" t="s">
        <v>1169</v>
      </c>
      <c r="P109" s="95" t="s">
        <v>18</v>
      </c>
      <c r="Q109" s="69" t="s">
        <v>16</v>
      </c>
      <c r="R109" s="70" t="s">
        <v>17</v>
      </c>
      <c r="S109" s="96"/>
      <c r="T109" s="65"/>
      <c r="U109" s="72">
        <f t="shared" si="64"/>
        <v>0</v>
      </c>
      <c r="V109" s="72">
        <f t="shared" si="65"/>
        <v>0</v>
      </c>
      <c r="W109" s="72">
        <f t="shared" si="66"/>
        <v>0</v>
      </c>
      <c r="X109" s="73" t="b">
        <f t="shared" si="67"/>
        <v>0</v>
      </c>
      <c r="Y109" s="74" t="str">
        <f>IF(G109="","-",IF(G109="Código","-",VLOOKUP(G109&amp;S109,'BD1'!F:H,2,0)))</f>
        <v>-</v>
      </c>
      <c r="Z109" s="74" t="str">
        <f>IF(G109="","-",IF(G109="Código","-",VLOOKUP(G109&amp;S109,'BD1'!F:H,3,0)))</f>
        <v>-</v>
      </c>
      <c r="AA109" s="75">
        <f t="shared" si="68"/>
        <v>0</v>
      </c>
      <c r="AB109" s="75" t="str">
        <f>IF(G109="Código","-",IFERROR(IF(VLOOKUP(E109,Envase!F:G,2,0)&gt;0,"Sim","Não"),"Não"))</f>
        <v>-</v>
      </c>
      <c r="AC109" s="76" t="s">
        <v>62</v>
      </c>
      <c r="AD109" s="77" t="str">
        <f>IFERROR(IF(D109="","",VLOOKUP(D109,COHVPI!B:J,9,0)),"-")</f>
        <v>-</v>
      </c>
      <c r="AE109" s="76" t="str">
        <f>IFERROR(LEFT(VLOOKUP(D109,COHVPI!B:R,17,0),3),"-")</f>
        <v>-</v>
      </c>
      <c r="AF109" s="139" t="str">
        <f t="shared" si="69"/>
        <v>Qtdade</v>
      </c>
      <c r="AG109" s="76" t="str">
        <f>IFERROR(IF(D109="","-",IF(VLOOKUP(D109,COHVPI!A:G,7,0)=F109,"OK","DIVER")),"-")</f>
        <v>-</v>
      </c>
      <c r="AH109" s="76" t="str">
        <f>VLOOKUP(Y109,'BD1'!G:M,6,0)</f>
        <v>-</v>
      </c>
      <c r="AI109" s="76" t="str">
        <f>VLOOKUP(Y109,'BD1'!G:M,7,0)</f>
        <v>-</v>
      </c>
      <c r="AJ109" s="76" t="str">
        <f>VLOOKUP(Y109,'BD1'!G:O,8,0)</f>
        <v>-</v>
      </c>
      <c r="AK109" s="76" t="str">
        <f>VLOOKUP(Y109,'BD1'!G:O,9,0)</f>
        <v>-</v>
      </c>
      <c r="AL109" s="76" t="str">
        <f>VLOOKUP(Y109,'BD1'!G:Q,10,0)</f>
        <v>-</v>
      </c>
      <c r="AM109" s="76" t="str">
        <f>VLOOKUP(Y109,'BD1'!G:Q,11,0)</f>
        <v>-</v>
      </c>
      <c r="AN109" s="184">
        <f t="shared" si="70"/>
        <v>0</v>
      </c>
      <c r="AO109" s="184">
        <f t="shared" si="71"/>
        <v>0</v>
      </c>
    </row>
    <row r="110" spans="1:41" ht="18.75" x14ac:dyDescent="0.3">
      <c r="A110" s="153"/>
      <c r="B110" s="68" t="str">
        <f>IFERROR(VLOOKUP(G110,'Paleta-Sequencia'!A:C,3,0),"-")</f>
        <v>-</v>
      </c>
      <c r="D110" s="140">
        <v>1962581</v>
      </c>
      <c r="E110" s="126" t="s">
        <v>3550</v>
      </c>
      <c r="F110" s="163">
        <v>700</v>
      </c>
      <c r="G110" s="126">
        <v>454867</v>
      </c>
      <c r="H110" s="127" t="s">
        <v>1949</v>
      </c>
      <c r="I110" s="127"/>
      <c r="J110" s="133">
        <v>46150</v>
      </c>
      <c r="K110" s="281" t="s">
        <v>62</v>
      </c>
      <c r="L110" s="286"/>
      <c r="M110" s="210"/>
      <c r="N110" s="112">
        <f t="shared" ref="N110:N113" si="100">IF(D110&gt;0,1,0)</f>
        <v>1</v>
      </c>
      <c r="O110" s="134"/>
      <c r="P110" s="135"/>
      <c r="Q110" s="78">
        <f>SUMIF('MB51'!$H:$H,$E110,'MB51'!$D:$D)</f>
        <v>0</v>
      </c>
      <c r="R110" s="78"/>
      <c r="S110" s="79"/>
      <c r="T110" s="65"/>
      <c r="U110" s="72">
        <f t="shared" si="64"/>
        <v>0</v>
      </c>
      <c r="V110" s="72">
        <f t="shared" si="65"/>
        <v>0</v>
      </c>
      <c r="W110" s="72">
        <f t="shared" si="66"/>
        <v>0</v>
      </c>
      <c r="X110" s="73" t="b">
        <f t="shared" si="67"/>
        <v>0</v>
      </c>
      <c r="Y110" s="74" t="str">
        <f>IF(G110="","-",IF(G110="Código","-",VLOOKUP(G110&amp;S110,'BD1'!F:H,2,0)))</f>
        <v>-</v>
      </c>
      <c r="Z110" s="74" t="str">
        <f>IF(G110="","-",IF(G110="Código","-",VLOOKUP(G110&amp;S110,'BD1'!F:H,3,0)))</f>
        <v>-</v>
      </c>
      <c r="AA110" s="75">
        <f t="shared" si="68"/>
        <v>0</v>
      </c>
      <c r="AB110" s="75" t="str">
        <f>IF(G110="Código","-",IFERROR(IF(VLOOKUP(E110,Envase!F:G,2,0)&gt;0,"Sim","Não"),"Não"))</f>
        <v>Não</v>
      </c>
      <c r="AC110" s="76" t="s">
        <v>62</v>
      </c>
      <c r="AD110" s="77">
        <f>IFERROR(IF(D110="","",VLOOKUP(D110,COHVPI!B:J,9,0)),"-")</f>
        <v>46184</v>
      </c>
      <c r="AE110" s="76" t="str">
        <f>IFERROR(LEFT(VLOOKUP(D110,COHVPI!B:R,17,0),3),"-")</f>
        <v>LIB</v>
      </c>
      <c r="AF110" s="139">
        <f t="shared" si="69"/>
        <v>700</v>
      </c>
      <c r="AG110" s="76" t="str">
        <f>IFERROR(IF(D110="","-",IF(VLOOKUP(D110,COHVPI!A:G,7,0)=F110,"OK","DIVER")),"-")</f>
        <v>-</v>
      </c>
      <c r="AH110" s="76" t="str">
        <f>VLOOKUP(Y110,'BD1'!G:M,6,0)</f>
        <v>-</v>
      </c>
      <c r="AI110" s="76" t="str">
        <f>VLOOKUP(Y110,'BD1'!G:M,7,0)</f>
        <v>-</v>
      </c>
      <c r="AJ110" s="76" t="str">
        <f>VLOOKUP(Y110,'BD1'!G:O,8,0)</f>
        <v>-</v>
      </c>
      <c r="AK110" s="76" t="str">
        <f>VLOOKUP(Y110,'BD1'!G:O,9,0)</f>
        <v>-</v>
      </c>
      <c r="AL110" s="76" t="str">
        <f>VLOOKUP(Y110,'BD1'!G:Q,10,0)</f>
        <v>-</v>
      </c>
      <c r="AM110" s="76" t="str">
        <f>VLOOKUP(Y110,'BD1'!G:Q,11,0)</f>
        <v>-</v>
      </c>
      <c r="AN110" s="184">
        <f t="shared" si="70"/>
        <v>0</v>
      </c>
      <c r="AO110" s="184">
        <f t="shared" si="71"/>
        <v>0</v>
      </c>
    </row>
    <row r="111" spans="1:41" ht="18.75" x14ac:dyDescent="0.3">
      <c r="A111" s="153"/>
      <c r="B111" s="68" t="str">
        <f>IFERROR(VLOOKUP(G111,'Paleta-Sequencia'!A:C,3,0),"-")</f>
        <v>-</v>
      </c>
      <c r="D111" s="140">
        <v>1962582</v>
      </c>
      <c r="E111" s="126" t="s">
        <v>3551</v>
      </c>
      <c r="F111" s="163">
        <v>700</v>
      </c>
      <c r="G111" s="126">
        <v>454867</v>
      </c>
      <c r="H111" s="127" t="s">
        <v>1949</v>
      </c>
      <c r="I111" s="127"/>
      <c r="J111" s="133">
        <v>46150</v>
      </c>
      <c r="K111" s="281" t="s">
        <v>62</v>
      </c>
      <c r="L111" s="286"/>
      <c r="M111" s="210"/>
      <c r="N111" s="112">
        <f t="shared" si="100"/>
        <v>1</v>
      </c>
      <c r="O111" s="134"/>
      <c r="P111" s="135"/>
      <c r="Q111" s="78">
        <f>SUMIF('MB51'!$H:$H,$E111,'MB51'!$D:$D)</f>
        <v>0</v>
      </c>
      <c r="R111" s="78"/>
      <c r="S111" s="79"/>
      <c r="T111" s="65"/>
      <c r="U111" s="72">
        <f t="shared" si="64"/>
        <v>0</v>
      </c>
      <c r="V111" s="72">
        <f t="shared" si="65"/>
        <v>0</v>
      </c>
      <c r="W111" s="72">
        <f t="shared" si="66"/>
        <v>0</v>
      </c>
      <c r="X111" s="73" t="b">
        <f t="shared" si="67"/>
        <v>0</v>
      </c>
      <c r="Y111" s="74" t="str">
        <f>IF(G111="","-",IF(G111="Código","-",VLOOKUP(G111&amp;S111,'BD1'!F:H,2,0)))</f>
        <v>-</v>
      </c>
      <c r="Z111" s="74" t="str">
        <f>IF(G111="","-",IF(G111="Código","-",VLOOKUP(G111&amp;S111,'BD1'!F:H,3,0)))</f>
        <v>-</v>
      </c>
      <c r="AA111" s="75">
        <f t="shared" si="68"/>
        <v>0</v>
      </c>
      <c r="AB111" s="75" t="str">
        <f>IF(G111="Código","-",IFERROR(IF(VLOOKUP(E111,Envase!F:G,2,0)&gt;0,"Sim","Não"),"Não"))</f>
        <v>Não</v>
      </c>
      <c r="AC111" s="76" t="s">
        <v>62</v>
      </c>
      <c r="AD111" s="77">
        <f>IFERROR(IF(D111="","",VLOOKUP(D111,COHVPI!B:J,9,0)),"-")</f>
        <v>46185</v>
      </c>
      <c r="AE111" s="76" t="str">
        <f>IFERROR(LEFT(VLOOKUP(D111,COHVPI!B:R,17,0),3),"-")</f>
        <v>LIB</v>
      </c>
      <c r="AF111" s="139">
        <f t="shared" si="69"/>
        <v>700</v>
      </c>
      <c r="AG111" s="76" t="str">
        <f>IFERROR(IF(D111="","-",IF(VLOOKUP(D111,COHVPI!A:G,7,0)=F111,"OK","DIVER")),"-")</f>
        <v>-</v>
      </c>
      <c r="AH111" s="76" t="str">
        <f>VLOOKUP(Y111,'BD1'!G:M,6,0)</f>
        <v>-</v>
      </c>
      <c r="AI111" s="76" t="str">
        <f>VLOOKUP(Y111,'BD1'!G:M,7,0)</f>
        <v>-</v>
      </c>
      <c r="AJ111" s="76" t="str">
        <f>VLOOKUP(Y111,'BD1'!G:O,8,0)</f>
        <v>-</v>
      </c>
      <c r="AK111" s="76" t="str">
        <f>VLOOKUP(Y111,'BD1'!G:O,9,0)</f>
        <v>-</v>
      </c>
      <c r="AL111" s="76" t="str">
        <f>VLOOKUP(Y111,'BD1'!G:Q,10,0)</f>
        <v>-</v>
      </c>
      <c r="AM111" s="76" t="str">
        <f>VLOOKUP(Y111,'BD1'!G:Q,11,0)</f>
        <v>-</v>
      </c>
      <c r="AN111" s="184">
        <f t="shared" si="70"/>
        <v>0</v>
      </c>
      <c r="AO111" s="184">
        <f t="shared" si="71"/>
        <v>0</v>
      </c>
    </row>
    <row r="112" spans="1:41" ht="18.75" x14ac:dyDescent="0.3">
      <c r="A112" s="153"/>
      <c r="B112" s="68" t="str">
        <f>IFERROR(VLOOKUP(G112,'Paleta-Sequencia'!A:C,3,0),"-")</f>
        <v>-</v>
      </c>
      <c r="D112" s="140">
        <v>1962583</v>
      </c>
      <c r="E112" s="126" t="s">
        <v>3552</v>
      </c>
      <c r="F112" s="163">
        <v>700</v>
      </c>
      <c r="G112" s="126">
        <v>454867</v>
      </c>
      <c r="H112" s="127" t="s">
        <v>1949</v>
      </c>
      <c r="I112" s="127"/>
      <c r="J112" s="133">
        <v>46150</v>
      </c>
      <c r="K112" s="281" t="s">
        <v>62</v>
      </c>
      <c r="L112" s="286"/>
      <c r="M112" s="210"/>
      <c r="N112" s="112">
        <f t="shared" si="100"/>
        <v>1</v>
      </c>
      <c r="O112" s="134"/>
      <c r="P112" s="135"/>
      <c r="Q112" s="78">
        <f>SUMIF('MB51'!$H:$H,$E112,'MB51'!$D:$D)</f>
        <v>0</v>
      </c>
      <c r="R112" s="78"/>
      <c r="S112" s="79"/>
      <c r="T112" s="65"/>
      <c r="U112" s="72">
        <f t="shared" si="64"/>
        <v>0</v>
      </c>
      <c r="V112" s="72">
        <f t="shared" si="65"/>
        <v>0</v>
      </c>
      <c r="W112" s="72">
        <f t="shared" si="66"/>
        <v>0</v>
      </c>
      <c r="X112" s="73" t="b">
        <f t="shared" si="67"/>
        <v>0</v>
      </c>
      <c r="Y112" s="74" t="str">
        <f>IF(G112="","-",IF(G112="Código","-",VLOOKUP(G112&amp;S112,'BD1'!F:H,2,0)))</f>
        <v>-</v>
      </c>
      <c r="Z112" s="74" t="str">
        <f>IF(G112="","-",IF(G112="Código","-",VLOOKUP(G112&amp;S112,'BD1'!F:H,3,0)))</f>
        <v>-</v>
      </c>
      <c r="AA112" s="75">
        <f t="shared" si="68"/>
        <v>0</v>
      </c>
      <c r="AB112" s="75" t="str">
        <f>IF(G112="Código","-",IFERROR(IF(VLOOKUP(E112,Envase!F:G,2,0)&gt;0,"Sim","Não"),"Não"))</f>
        <v>Não</v>
      </c>
      <c r="AC112" s="76" t="s">
        <v>62</v>
      </c>
      <c r="AD112" s="77">
        <f>IFERROR(IF(D112="","",VLOOKUP(D112,COHVPI!B:J,9,0)),"-")</f>
        <v>46185</v>
      </c>
      <c r="AE112" s="76" t="str">
        <f>IFERROR(LEFT(VLOOKUP(D112,COHVPI!B:R,17,0),3),"-")</f>
        <v>LIB</v>
      </c>
      <c r="AF112" s="139">
        <f t="shared" si="69"/>
        <v>700</v>
      </c>
      <c r="AG112" s="76" t="str">
        <f>IFERROR(IF(D112="","-",IF(VLOOKUP(D112,COHVPI!A:G,7,0)=F112,"OK","DIVER")),"-")</f>
        <v>-</v>
      </c>
      <c r="AH112" s="76" t="str">
        <f>VLOOKUP(Y112,'BD1'!G:M,6,0)</f>
        <v>-</v>
      </c>
      <c r="AI112" s="76" t="str">
        <f>VLOOKUP(Y112,'BD1'!G:M,7,0)</f>
        <v>-</v>
      </c>
      <c r="AJ112" s="76" t="str">
        <f>VLOOKUP(Y112,'BD1'!G:O,8,0)</f>
        <v>-</v>
      </c>
      <c r="AK112" s="76" t="str">
        <f>VLOOKUP(Y112,'BD1'!G:O,9,0)</f>
        <v>-</v>
      </c>
      <c r="AL112" s="76" t="str">
        <f>VLOOKUP(Y112,'BD1'!G:Q,10,0)</f>
        <v>-</v>
      </c>
      <c r="AM112" s="76" t="str">
        <f>VLOOKUP(Y112,'BD1'!G:Q,11,0)</f>
        <v>-</v>
      </c>
      <c r="AN112" s="184">
        <f t="shared" si="70"/>
        <v>0</v>
      </c>
      <c r="AO112" s="184">
        <f t="shared" si="71"/>
        <v>0</v>
      </c>
    </row>
    <row r="113" spans="1:41" ht="18.75" x14ac:dyDescent="0.3">
      <c r="A113" s="153"/>
      <c r="B113" s="68" t="str">
        <f>IFERROR(VLOOKUP(G113,'Paleta-Sequencia'!A:C,3,0),"-")</f>
        <v>-</v>
      </c>
      <c r="D113" s="140">
        <v>1962584</v>
      </c>
      <c r="E113" s="126" t="s">
        <v>3553</v>
      </c>
      <c r="F113" s="163">
        <v>700</v>
      </c>
      <c r="G113" s="126">
        <v>454867</v>
      </c>
      <c r="H113" s="127" t="s">
        <v>1949</v>
      </c>
      <c r="I113" s="127"/>
      <c r="J113" s="133">
        <v>46150</v>
      </c>
      <c r="K113" s="281" t="s">
        <v>62</v>
      </c>
      <c r="L113" s="286"/>
      <c r="M113" s="210"/>
      <c r="N113" s="112">
        <f t="shared" si="100"/>
        <v>1</v>
      </c>
      <c r="O113" s="134"/>
      <c r="P113" s="135"/>
      <c r="Q113" s="78">
        <f>SUMIF('MB51'!$H:$H,$E113,'MB51'!$D:$D)</f>
        <v>0</v>
      </c>
      <c r="R113" s="78"/>
      <c r="S113" s="79"/>
      <c r="T113" s="65"/>
      <c r="U113" s="72">
        <f t="shared" si="64"/>
        <v>0</v>
      </c>
      <c r="V113" s="72">
        <f t="shared" si="65"/>
        <v>0</v>
      </c>
      <c r="W113" s="72">
        <f t="shared" si="66"/>
        <v>0</v>
      </c>
      <c r="X113" s="73" t="b">
        <f t="shared" si="67"/>
        <v>0</v>
      </c>
      <c r="Y113" s="74" t="str">
        <f>IF(G113="","-",IF(G113="Código","-",VLOOKUP(G113&amp;S113,'BD1'!F:H,2,0)))</f>
        <v>-</v>
      </c>
      <c r="Z113" s="74" t="str">
        <f>IF(G113="","-",IF(G113="Código","-",VLOOKUP(G113&amp;S113,'BD1'!F:H,3,0)))</f>
        <v>-</v>
      </c>
      <c r="AA113" s="75">
        <f t="shared" si="68"/>
        <v>0</v>
      </c>
      <c r="AB113" s="75" t="str">
        <f>IF(G113="Código","-",IFERROR(IF(VLOOKUP(E113,Envase!F:G,2,0)&gt;0,"Sim","Não"),"Não"))</f>
        <v>Não</v>
      </c>
      <c r="AC113" s="76" t="s">
        <v>62</v>
      </c>
      <c r="AD113" s="77">
        <f>IFERROR(IF(D113="","",VLOOKUP(D113,COHVPI!B:J,9,0)),"-")</f>
        <v>46186</v>
      </c>
      <c r="AE113" s="76" t="str">
        <f>IFERROR(LEFT(VLOOKUP(D113,COHVPI!B:R,17,0),3),"-")</f>
        <v>LIB</v>
      </c>
      <c r="AF113" s="139">
        <f t="shared" si="69"/>
        <v>700</v>
      </c>
      <c r="AG113" s="76" t="str">
        <f>IFERROR(IF(D113="","-",IF(VLOOKUP(D113,COHVPI!A:G,7,0)=F113,"OK","DIVER")),"-")</f>
        <v>-</v>
      </c>
      <c r="AH113" s="76" t="str">
        <f>VLOOKUP(Y113,'BD1'!G:M,6,0)</f>
        <v>-</v>
      </c>
      <c r="AI113" s="76" t="str">
        <f>VLOOKUP(Y113,'BD1'!G:M,7,0)</f>
        <v>-</v>
      </c>
      <c r="AJ113" s="76" t="str">
        <f>VLOOKUP(Y113,'BD1'!G:O,8,0)</f>
        <v>-</v>
      </c>
      <c r="AK113" s="76" t="str">
        <f>VLOOKUP(Y113,'BD1'!G:O,9,0)</f>
        <v>-</v>
      </c>
      <c r="AL113" s="76" t="str">
        <f>VLOOKUP(Y113,'BD1'!G:Q,10,0)</f>
        <v>-</v>
      </c>
      <c r="AM113" s="76" t="str">
        <f>VLOOKUP(Y113,'BD1'!G:Q,11,0)</f>
        <v>-</v>
      </c>
      <c r="AN113" s="184">
        <f t="shared" si="70"/>
        <v>0</v>
      </c>
      <c r="AO113" s="184">
        <f t="shared" si="71"/>
        <v>0</v>
      </c>
    </row>
    <row r="114" spans="1:41" ht="18.75" x14ac:dyDescent="0.3">
      <c r="A114" s="153"/>
      <c r="B114" s="68" t="str">
        <f>IFERROR(VLOOKUP(G114,'Paleta-Sequencia'!A:C,3,0),"-")</f>
        <v>-</v>
      </c>
      <c r="D114" s="140">
        <v>1963202</v>
      </c>
      <c r="E114" s="126" t="s">
        <v>3780</v>
      </c>
      <c r="F114" s="163">
        <v>700</v>
      </c>
      <c r="G114" s="126">
        <v>454867</v>
      </c>
      <c r="H114" s="127" t="s">
        <v>1949</v>
      </c>
      <c r="I114" s="127"/>
      <c r="J114" s="133">
        <v>46157</v>
      </c>
      <c r="K114" s="281" t="s">
        <v>62</v>
      </c>
      <c r="L114" s="286"/>
      <c r="M114" s="210"/>
      <c r="N114" s="112">
        <f t="shared" ref="N114:N121" si="101">IF(D114&gt;0,1,0)</f>
        <v>1</v>
      </c>
      <c r="O114" s="134"/>
      <c r="P114" s="135"/>
      <c r="Q114" s="78">
        <f>SUMIF('MB51'!$H:$H,$E114,'MB51'!$D:$D)</f>
        <v>0</v>
      </c>
      <c r="R114" s="78"/>
      <c r="S114" s="79"/>
      <c r="T114" s="65"/>
      <c r="U114" s="72">
        <f t="shared" si="64"/>
        <v>0</v>
      </c>
      <c r="V114" s="72">
        <f t="shared" si="65"/>
        <v>0</v>
      </c>
      <c r="W114" s="72">
        <f t="shared" si="66"/>
        <v>0</v>
      </c>
      <c r="X114" s="73" t="b">
        <f t="shared" si="67"/>
        <v>0</v>
      </c>
      <c r="Y114" s="74" t="str">
        <f>IF(G114="","-",IF(G114="Código","-",VLOOKUP(G114&amp;S114,'BD1'!F:H,2,0)))</f>
        <v>-</v>
      </c>
      <c r="Z114" s="74" t="str">
        <f>IF(G114="","-",IF(G114="Código","-",VLOOKUP(G114&amp;S114,'BD1'!F:H,3,0)))</f>
        <v>-</v>
      </c>
      <c r="AA114" s="75">
        <f t="shared" si="68"/>
        <v>0</v>
      </c>
      <c r="AB114" s="75" t="str">
        <f>IF(G114="Código","-",IFERROR(IF(VLOOKUP(E114,Envase!F:G,2,0)&gt;0,"Sim","Não"),"Não"))</f>
        <v>Não</v>
      </c>
      <c r="AC114" s="76" t="s">
        <v>62</v>
      </c>
      <c r="AD114" s="77">
        <f>IFERROR(IF(D114="","",VLOOKUP(D114,COHVPI!B:J,9,0)),"-")</f>
        <v>46186</v>
      </c>
      <c r="AE114" s="76" t="str">
        <f>IFERROR(LEFT(VLOOKUP(D114,COHVPI!B:R,17,0),3),"-")</f>
        <v>LIB</v>
      </c>
      <c r="AF114" s="139">
        <f t="shared" si="69"/>
        <v>700</v>
      </c>
      <c r="AG114" s="76" t="str">
        <f>IFERROR(IF(D114="","-",IF(VLOOKUP(D114,COHVPI!A:G,7,0)=F114,"OK","DIVER")),"-")</f>
        <v>-</v>
      </c>
      <c r="AH114" s="76" t="str">
        <f>VLOOKUP(Y114,'BD1'!G:M,6,0)</f>
        <v>-</v>
      </c>
      <c r="AI114" s="76" t="str">
        <f>VLOOKUP(Y114,'BD1'!G:M,7,0)</f>
        <v>-</v>
      </c>
      <c r="AJ114" s="76" t="str">
        <f>VLOOKUP(Y114,'BD1'!G:O,8,0)</f>
        <v>-</v>
      </c>
      <c r="AK114" s="76" t="str">
        <f>VLOOKUP(Y114,'BD1'!G:O,9,0)</f>
        <v>-</v>
      </c>
      <c r="AL114" s="76" t="str">
        <f>VLOOKUP(Y114,'BD1'!G:Q,10,0)</f>
        <v>-</v>
      </c>
      <c r="AM114" s="76" t="str">
        <f>VLOOKUP(Y114,'BD1'!G:Q,11,0)</f>
        <v>-</v>
      </c>
      <c r="AN114" s="184">
        <f t="shared" si="70"/>
        <v>0</v>
      </c>
      <c r="AO114" s="184">
        <f t="shared" si="71"/>
        <v>0</v>
      </c>
    </row>
    <row r="115" spans="1:41" ht="18.75" x14ac:dyDescent="0.3">
      <c r="A115" s="153"/>
      <c r="B115" s="68" t="str">
        <f>IFERROR(VLOOKUP(G115,'Paleta-Sequencia'!A:C,3,0),"-")</f>
        <v>-</v>
      </c>
      <c r="D115" s="140">
        <v>1963203</v>
      </c>
      <c r="E115" s="126" t="s">
        <v>3781</v>
      </c>
      <c r="F115" s="163">
        <v>700</v>
      </c>
      <c r="G115" s="126">
        <v>454867</v>
      </c>
      <c r="H115" s="127" t="s">
        <v>1949</v>
      </c>
      <c r="I115" s="127"/>
      <c r="J115" s="133">
        <v>46157</v>
      </c>
      <c r="K115" s="281" t="s">
        <v>62</v>
      </c>
      <c r="L115" s="286"/>
      <c r="M115" s="210"/>
      <c r="N115" s="112">
        <f t="shared" si="101"/>
        <v>1</v>
      </c>
      <c r="O115" s="134"/>
      <c r="P115" s="135"/>
      <c r="Q115" s="78">
        <f>SUMIF('MB51'!$H:$H,$E115,'MB51'!$D:$D)</f>
        <v>0</v>
      </c>
      <c r="R115" s="78"/>
      <c r="S115" s="79"/>
      <c r="T115" s="65"/>
      <c r="U115" s="72">
        <f t="shared" si="64"/>
        <v>0</v>
      </c>
      <c r="V115" s="72">
        <f t="shared" si="65"/>
        <v>0</v>
      </c>
      <c r="W115" s="72">
        <f t="shared" si="66"/>
        <v>0</v>
      </c>
      <c r="X115" s="73" t="b">
        <f t="shared" si="67"/>
        <v>0</v>
      </c>
      <c r="Y115" s="74" t="str">
        <f>IF(G115="","-",IF(G115="Código","-",VLOOKUP(G115&amp;S115,'BD1'!F:H,2,0)))</f>
        <v>-</v>
      </c>
      <c r="Z115" s="74" t="str">
        <f>IF(G115="","-",IF(G115="Código","-",VLOOKUP(G115&amp;S115,'BD1'!F:H,3,0)))</f>
        <v>-</v>
      </c>
      <c r="AA115" s="75">
        <f t="shared" si="68"/>
        <v>0</v>
      </c>
      <c r="AB115" s="75" t="str">
        <f>IF(G115="Código","-",IFERROR(IF(VLOOKUP(E115,Envase!F:G,2,0)&gt;0,"Sim","Não"),"Não"))</f>
        <v>Não</v>
      </c>
      <c r="AC115" s="76" t="s">
        <v>62</v>
      </c>
      <c r="AD115" s="77">
        <f>IFERROR(IF(D115="","",VLOOKUP(D115,COHVPI!B:J,9,0)),"-")</f>
        <v>46188</v>
      </c>
      <c r="AE115" s="76" t="str">
        <f>IFERROR(LEFT(VLOOKUP(D115,COHVPI!B:R,17,0),3),"-")</f>
        <v>LIB</v>
      </c>
      <c r="AF115" s="139">
        <f t="shared" si="69"/>
        <v>700</v>
      </c>
      <c r="AG115" s="76" t="str">
        <f>IFERROR(IF(D115="","-",IF(VLOOKUP(D115,COHVPI!A:G,7,0)=F115,"OK","DIVER")),"-")</f>
        <v>-</v>
      </c>
      <c r="AH115" s="76" t="str">
        <f>VLOOKUP(Y115,'BD1'!G:M,6,0)</f>
        <v>-</v>
      </c>
      <c r="AI115" s="76" t="str">
        <f>VLOOKUP(Y115,'BD1'!G:M,7,0)</f>
        <v>-</v>
      </c>
      <c r="AJ115" s="76" t="str">
        <f>VLOOKUP(Y115,'BD1'!G:O,8,0)</f>
        <v>-</v>
      </c>
      <c r="AK115" s="76" t="str">
        <f>VLOOKUP(Y115,'BD1'!G:O,9,0)</f>
        <v>-</v>
      </c>
      <c r="AL115" s="76" t="str">
        <f>VLOOKUP(Y115,'BD1'!G:Q,10,0)</f>
        <v>-</v>
      </c>
      <c r="AM115" s="76" t="str">
        <f>VLOOKUP(Y115,'BD1'!G:Q,11,0)</f>
        <v>-</v>
      </c>
      <c r="AN115" s="184">
        <f t="shared" si="70"/>
        <v>0</v>
      </c>
      <c r="AO115" s="184">
        <f t="shared" si="71"/>
        <v>0</v>
      </c>
    </row>
    <row r="116" spans="1:41" ht="18.75" x14ac:dyDescent="0.3">
      <c r="A116" s="153"/>
      <c r="B116" s="68" t="str">
        <f>IFERROR(VLOOKUP(G116,'Paleta-Sequencia'!A:C,3,0),"-")</f>
        <v>-</v>
      </c>
      <c r="D116" s="140">
        <v>1963204</v>
      </c>
      <c r="E116" s="126" t="s">
        <v>3782</v>
      </c>
      <c r="F116" s="163">
        <v>700</v>
      </c>
      <c r="G116" s="126">
        <v>454867</v>
      </c>
      <c r="H116" s="127" t="s">
        <v>1949</v>
      </c>
      <c r="I116" s="127"/>
      <c r="J116" s="133">
        <v>46157</v>
      </c>
      <c r="K116" s="281" t="s">
        <v>62</v>
      </c>
      <c r="L116" s="286"/>
      <c r="M116" s="210"/>
      <c r="N116" s="112">
        <f t="shared" si="101"/>
        <v>1</v>
      </c>
      <c r="O116" s="134"/>
      <c r="P116" s="135"/>
      <c r="Q116" s="78">
        <f>SUMIF('MB51'!$H:$H,$E116,'MB51'!$D:$D)</f>
        <v>0</v>
      </c>
      <c r="R116" s="78"/>
      <c r="S116" s="79"/>
      <c r="T116" s="65"/>
      <c r="U116" s="72">
        <f t="shared" si="64"/>
        <v>0</v>
      </c>
      <c r="V116" s="72">
        <f t="shared" si="65"/>
        <v>0</v>
      </c>
      <c r="W116" s="72">
        <f t="shared" si="66"/>
        <v>0</v>
      </c>
      <c r="X116" s="73" t="b">
        <f t="shared" si="67"/>
        <v>0</v>
      </c>
      <c r="Y116" s="74" t="str">
        <f>IF(G116="","-",IF(G116="Código","-",VLOOKUP(G116&amp;S116,'BD1'!F:H,2,0)))</f>
        <v>-</v>
      </c>
      <c r="Z116" s="74" t="str">
        <f>IF(G116="","-",IF(G116="Código","-",VLOOKUP(G116&amp;S116,'BD1'!F:H,3,0)))</f>
        <v>-</v>
      </c>
      <c r="AA116" s="75">
        <f t="shared" si="68"/>
        <v>0</v>
      </c>
      <c r="AB116" s="75" t="str">
        <f>IF(G116="Código","-",IFERROR(IF(VLOOKUP(E116,Envase!F:G,2,0)&gt;0,"Sim","Não"),"Não"))</f>
        <v>Não</v>
      </c>
      <c r="AC116" s="76" t="s">
        <v>62</v>
      </c>
      <c r="AD116" s="77">
        <f>IFERROR(IF(D116="","",VLOOKUP(D116,COHVPI!B:J,9,0)),"-")</f>
        <v>46188</v>
      </c>
      <c r="AE116" s="76" t="str">
        <f>IFERROR(LEFT(VLOOKUP(D116,COHVPI!B:R,17,0),3),"-")</f>
        <v>LIB</v>
      </c>
      <c r="AF116" s="139">
        <f t="shared" si="69"/>
        <v>700</v>
      </c>
      <c r="AG116" s="76" t="str">
        <f>IFERROR(IF(D116="","-",IF(VLOOKUP(D116,COHVPI!A:G,7,0)=F116,"OK","DIVER")),"-")</f>
        <v>-</v>
      </c>
      <c r="AH116" s="76" t="str">
        <f>VLOOKUP(Y116,'BD1'!G:M,6,0)</f>
        <v>-</v>
      </c>
      <c r="AI116" s="76" t="str">
        <f>VLOOKUP(Y116,'BD1'!G:M,7,0)</f>
        <v>-</v>
      </c>
      <c r="AJ116" s="76" t="str">
        <f>VLOOKUP(Y116,'BD1'!G:O,8,0)</f>
        <v>-</v>
      </c>
      <c r="AK116" s="76" t="str">
        <f>VLOOKUP(Y116,'BD1'!G:O,9,0)</f>
        <v>-</v>
      </c>
      <c r="AL116" s="76" t="str">
        <f>VLOOKUP(Y116,'BD1'!G:Q,10,0)</f>
        <v>-</v>
      </c>
      <c r="AM116" s="76" t="str">
        <f>VLOOKUP(Y116,'BD1'!G:Q,11,0)</f>
        <v>-</v>
      </c>
      <c r="AN116" s="184">
        <f t="shared" si="70"/>
        <v>0</v>
      </c>
      <c r="AO116" s="184">
        <f t="shared" si="71"/>
        <v>0</v>
      </c>
    </row>
    <row r="117" spans="1:41" ht="18.75" x14ac:dyDescent="0.3">
      <c r="A117" s="153"/>
      <c r="B117" s="68" t="str">
        <f>IFERROR(VLOOKUP(G117,'Paleta-Sequencia'!A:C,3,0),"-")</f>
        <v>-</v>
      </c>
      <c r="D117" s="140">
        <v>1963205</v>
      </c>
      <c r="E117" s="126" t="s">
        <v>3783</v>
      </c>
      <c r="F117" s="163">
        <v>700</v>
      </c>
      <c r="G117" s="126">
        <v>454867</v>
      </c>
      <c r="H117" s="127" t="s">
        <v>1949</v>
      </c>
      <c r="I117" s="127"/>
      <c r="J117" s="133">
        <v>46157</v>
      </c>
      <c r="K117" s="281" t="s">
        <v>62</v>
      </c>
      <c r="L117" s="286"/>
      <c r="M117" s="210"/>
      <c r="N117" s="112">
        <f t="shared" si="101"/>
        <v>1</v>
      </c>
      <c r="O117" s="134"/>
      <c r="P117" s="135"/>
      <c r="Q117" s="78">
        <f>SUMIF('MB51'!$H:$H,$E117,'MB51'!$D:$D)</f>
        <v>0</v>
      </c>
      <c r="R117" s="78"/>
      <c r="S117" s="79"/>
      <c r="T117" s="65"/>
      <c r="U117" s="72">
        <f t="shared" si="64"/>
        <v>0</v>
      </c>
      <c r="V117" s="72">
        <f t="shared" si="65"/>
        <v>0</v>
      </c>
      <c r="W117" s="72">
        <f t="shared" si="66"/>
        <v>0</v>
      </c>
      <c r="X117" s="73" t="b">
        <f t="shared" si="67"/>
        <v>0</v>
      </c>
      <c r="Y117" s="74" t="str">
        <f>IF(G117="","-",IF(G117="Código","-",VLOOKUP(G117&amp;S117,'BD1'!F:H,2,0)))</f>
        <v>-</v>
      </c>
      <c r="Z117" s="74" t="str">
        <f>IF(G117="","-",IF(G117="Código","-",VLOOKUP(G117&amp;S117,'BD1'!F:H,3,0)))</f>
        <v>-</v>
      </c>
      <c r="AA117" s="75">
        <f t="shared" si="68"/>
        <v>0</v>
      </c>
      <c r="AB117" s="75" t="str">
        <f>IF(G117="Código","-",IFERROR(IF(VLOOKUP(E117,Envase!F:G,2,0)&gt;0,"Sim","Não"),"Não"))</f>
        <v>Não</v>
      </c>
      <c r="AC117" s="76" t="s">
        <v>62</v>
      </c>
      <c r="AD117" s="77">
        <f>IFERROR(IF(D117="","",VLOOKUP(D117,COHVPI!B:J,9,0)),"-")</f>
        <v>46189</v>
      </c>
      <c r="AE117" s="76" t="str">
        <f>IFERROR(LEFT(VLOOKUP(D117,COHVPI!B:R,17,0),3),"-")</f>
        <v>LIB</v>
      </c>
      <c r="AF117" s="139">
        <f t="shared" si="69"/>
        <v>700</v>
      </c>
      <c r="AG117" s="76" t="str">
        <f>IFERROR(IF(D117="","-",IF(VLOOKUP(D117,COHVPI!A:G,7,0)=F117,"OK","DIVER")),"-")</f>
        <v>-</v>
      </c>
      <c r="AH117" s="76" t="str">
        <f>VLOOKUP(Y117,'BD1'!G:M,6,0)</f>
        <v>-</v>
      </c>
      <c r="AI117" s="76" t="str">
        <f>VLOOKUP(Y117,'BD1'!G:M,7,0)</f>
        <v>-</v>
      </c>
      <c r="AJ117" s="76" t="str">
        <f>VLOOKUP(Y117,'BD1'!G:O,8,0)</f>
        <v>-</v>
      </c>
      <c r="AK117" s="76" t="str">
        <f>VLOOKUP(Y117,'BD1'!G:O,9,0)</f>
        <v>-</v>
      </c>
      <c r="AL117" s="76" t="str">
        <f>VLOOKUP(Y117,'BD1'!G:Q,10,0)</f>
        <v>-</v>
      </c>
      <c r="AM117" s="76" t="str">
        <f>VLOOKUP(Y117,'BD1'!G:Q,11,0)</f>
        <v>-</v>
      </c>
      <c r="AN117" s="184">
        <f t="shared" si="70"/>
        <v>0</v>
      </c>
      <c r="AO117" s="184">
        <f t="shared" si="71"/>
        <v>0</v>
      </c>
    </row>
    <row r="118" spans="1:41" ht="18.75" x14ac:dyDescent="0.3">
      <c r="A118" s="153"/>
      <c r="B118" s="68" t="str">
        <f>IFERROR(VLOOKUP(G118,'Paleta-Sequencia'!A:C,3,0),"-")</f>
        <v>-</v>
      </c>
      <c r="D118" s="140">
        <v>1963206</v>
      </c>
      <c r="E118" s="126" t="s">
        <v>3784</v>
      </c>
      <c r="F118" s="163">
        <v>700</v>
      </c>
      <c r="G118" s="126">
        <v>454867</v>
      </c>
      <c r="H118" s="127" t="s">
        <v>1949</v>
      </c>
      <c r="I118" s="127"/>
      <c r="J118" s="133">
        <v>46157</v>
      </c>
      <c r="K118" s="281" t="s">
        <v>62</v>
      </c>
      <c r="L118" s="286"/>
      <c r="M118" s="210"/>
      <c r="N118" s="112">
        <f t="shared" si="101"/>
        <v>1</v>
      </c>
      <c r="O118" s="134"/>
      <c r="P118" s="135"/>
      <c r="Q118" s="78">
        <f>SUMIF('MB51'!$H:$H,$E118,'MB51'!$D:$D)</f>
        <v>0</v>
      </c>
      <c r="R118" s="78"/>
      <c r="S118" s="79"/>
      <c r="T118" s="65"/>
      <c r="U118" s="72">
        <f t="shared" si="64"/>
        <v>0</v>
      </c>
      <c r="V118" s="72">
        <f t="shared" si="65"/>
        <v>0</v>
      </c>
      <c r="W118" s="72">
        <f t="shared" si="66"/>
        <v>0</v>
      </c>
      <c r="X118" s="73" t="b">
        <f t="shared" si="67"/>
        <v>0</v>
      </c>
      <c r="Y118" s="74" t="str">
        <f>IF(G118="","-",IF(G118="Código","-",VLOOKUP(G118&amp;S118,'BD1'!F:H,2,0)))</f>
        <v>-</v>
      </c>
      <c r="Z118" s="74" t="str">
        <f>IF(G118="","-",IF(G118="Código","-",VLOOKUP(G118&amp;S118,'BD1'!F:H,3,0)))</f>
        <v>-</v>
      </c>
      <c r="AA118" s="75">
        <f t="shared" si="68"/>
        <v>0</v>
      </c>
      <c r="AB118" s="75" t="str">
        <f>IF(G118="Código","-",IFERROR(IF(VLOOKUP(E118,Envase!F:G,2,0)&gt;0,"Sim","Não"),"Não"))</f>
        <v>Não</v>
      </c>
      <c r="AC118" s="76" t="s">
        <v>62</v>
      </c>
      <c r="AD118" s="77">
        <f>IFERROR(IF(D118="","",VLOOKUP(D118,COHVPI!B:J,9,0)),"-")</f>
        <v>46189</v>
      </c>
      <c r="AE118" s="76" t="str">
        <f>IFERROR(LEFT(VLOOKUP(D118,COHVPI!B:R,17,0),3),"-")</f>
        <v>LIB</v>
      </c>
      <c r="AF118" s="139">
        <f t="shared" si="69"/>
        <v>700</v>
      </c>
      <c r="AG118" s="76" t="str">
        <f>IFERROR(IF(D118="","-",IF(VLOOKUP(D118,COHVPI!A:G,7,0)=F118,"OK","DIVER")),"-")</f>
        <v>-</v>
      </c>
      <c r="AH118" s="76" t="str">
        <f>VLOOKUP(Y118,'BD1'!G:M,6,0)</f>
        <v>-</v>
      </c>
      <c r="AI118" s="76" t="str">
        <f>VLOOKUP(Y118,'BD1'!G:M,7,0)</f>
        <v>-</v>
      </c>
      <c r="AJ118" s="76" t="str">
        <f>VLOOKUP(Y118,'BD1'!G:O,8,0)</f>
        <v>-</v>
      </c>
      <c r="AK118" s="76" t="str">
        <f>VLOOKUP(Y118,'BD1'!G:O,9,0)</f>
        <v>-</v>
      </c>
      <c r="AL118" s="76" t="str">
        <f>VLOOKUP(Y118,'BD1'!G:Q,10,0)</f>
        <v>-</v>
      </c>
      <c r="AM118" s="76" t="str">
        <f>VLOOKUP(Y118,'BD1'!G:Q,11,0)</f>
        <v>-</v>
      </c>
      <c r="AN118" s="184">
        <f t="shared" si="70"/>
        <v>0</v>
      </c>
      <c r="AO118" s="184">
        <f t="shared" si="71"/>
        <v>0</v>
      </c>
    </row>
    <row r="119" spans="1:41" ht="18.75" x14ac:dyDescent="0.3">
      <c r="A119" s="153"/>
      <c r="B119" s="68" t="str">
        <f>IFERROR(VLOOKUP(G119,'Paleta-Sequencia'!A:C,3,0),"-")</f>
        <v>-</v>
      </c>
      <c r="D119" s="140">
        <v>1963207</v>
      </c>
      <c r="E119" s="126" t="s">
        <v>3785</v>
      </c>
      <c r="F119" s="163">
        <v>700</v>
      </c>
      <c r="G119" s="126">
        <v>454867</v>
      </c>
      <c r="H119" s="127" t="s">
        <v>1949</v>
      </c>
      <c r="I119" s="127"/>
      <c r="J119" s="133">
        <v>46157</v>
      </c>
      <c r="K119" s="281" t="s">
        <v>62</v>
      </c>
      <c r="L119" s="286"/>
      <c r="M119" s="210"/>
      <c r="N119" s="112">
        <f t="shared" si="101"/>
        <v>1</v>
      </c>
      <c r="O119" s="134"/>
      <c r="P119" s="135"/>
      <c r="Q119" s="78">
        <f>SUMIF('MB51'!$H:$H,$E119,'MB51'!$D:$D)</f>
        <v>0</v>
      </c>
      <c r="R119" s="78"/>
      <c r="S119" s="79"/>
      <c r="T119" s="65"/>
      <c r="U119" s="72">
        <f t="shared" si="64"/>
        <v>0</v>
      </c>
      <c r="V119" s="72">
        <f t="shared" si="65"/>
        <v>0</v>
      </c>
      <c r="W119" s="72">
        <f t="shared" si="66"/>
        <v>0</v>
      </c>
      <c r="X119" s="73" t="b">
        <f t="shared" si="67"/>
        <v>0</v>
      </c>
      <c r="Y119" s="74" t="str">
        <f>IF(G119="","-",IF(G119="Código","-",VLOOKUP(G119&amp;S119,'BD1'!F:H,2,0)))</f>
        <v>-</v>
      </c>
      <c r="Z119" s="74" t="str">
        <f>IF(G119="","-",IF(G119="Código","-",VLOOKUP(G119&amp;S119,'BD1'!F:H,3,0)))</f>
        <v>-</v>
      </c>
      <c r="AA119" s="75">
        <f t="shared" si="68"/>
        <v>0</v>
      </c>
      <c r="AB119" s="75" t="str">
        <f>IF(G119="Código","-",IFERROR(IF(VLOOKUP(E119,Envase!F:G,2,0)&gt;0,"Sim","Não"),"Não"))</f>
        <v>Não</v>
      </c>
      <c r="AC119" s="76" t="s">
        <v>62</v>
      </c>
      <c r="AD119" s="77">
        <f>IFERROR(IF(D119="","",VLOOKUP(D119,COHVPI!B:J,9,0)),"-")</f>
        <v>46190</v>
      </c>
      <c r="AE119" s="76" t="str">
        <f>IFERROR(LEFT(VLOOKUP(D119,COHVPI!B:R,17,0),3),"-")</f>
        <v>LIB</v>
      </c>
      <c r="AF119" s="139">
        <f t="shared" si="69"/>
        <v>700</v>
      </c>
      <c r="AG119" s="76" t="str">
        <f>IFERROR(IF(D119="","-",IF(VLOOKUP(D119,COHVPI!A:G,7,0)=F119,"OK","DIVER")),"-")</f>
        <v>-</v>
      </c>
      <c r="AH119" s="76" t="str">
        <f>VLOOKUP(Y119,'BD1'!G:M,6,0)</f>
        <v>-</v>
      </c>
      <c r="AI119" s="76" t="str">
        <f>VLOOKUP(Y119,'BD1'!G:M,7,0)</f>
        <v>-</v>
      </c>
      <c r="AJ119" s="76" t="str">
        <f>VLOOKUP(Y119,'BD1'!G:O,8,0)</f>
        <v>-</v>
      </c>
      <c r="AK119" s="76" t="str">
        <f>VLOOKUP(Y119,'BD1'!G:O,9,0)</f>
        <v>-</v>
      </c>
      <c r="AL119" s="76" t="str">
        <f>VLOOKUP(Y119,'BD1'!G:Q,10,0)</f>
        <v>-</v>
      </c>
      <c r="AM119" s="76" t="str">
        <f>VLOOKUP(Y119,'BD1'!G:Q,11,0)</f>
        <v>-</v>
      </c>
      <c r="AN119" s="184">
        <f t="shared" si="70"/>
        <v>0</v>
      </c>
      <c r="AO119" s="184">
        <f t="shared" si="71"/>
        <v>0</v>
      </c>
    </row>
    <row r="120" spans="1:41" ht="18.75" x14ac:dyDescent="0.3">
      <c r="A120" s="153"/>
      <c r="B120" s="68" t="str">
        <f>IFERROR(VLOOKUP(G120,'Paleta-Sequencia'!A:C,3,0),"-")</f>
        <v>-</v>
      </c>
      <c r="D120" s="140">
        <v>1963208</v>
      </c>
      <c r="E120" s="126" t="s">
        <v>3786</v>
      </c>
      <c r="F120" s="163">
        <v>700</v>
      </c>
      <c r="G120" s="126">
        <v>454867</v>
      </c>
      <c r="H120" s="127" t="s">
        <v>1949</v>
      </c>
      <c r="I120" s="127"/>
      <c r="J120" s="133">
        <v>46157</v>
      </c>
      <c r="K120" s="281" t="s">
        <v>62</v>
      </c>
      <c r="L120" s="286"/>
      <c r="M120" s="210"/>
      <c r="N120" s="112">
        <f t="shared" si="101"/>
        <v>1</v>
      </c>
      <c r="O120" s="134"/>
      <c r="P120" s="135"/>
      <c r="Q120" s="78">
        <f>SUMIF('MB51'!$H:$H,$E120,'MB51'!$D:$D)</f>
        <v>0</v>
      </c>
      <c r="R120" s="78"/>
      <c r="S120" s="79"/>
      <c r="T120" s="65"/>
      <c r="U120" s="72">
        <f t="shared" ref="U120:U176" si="102">IF(S120="BL",F120,0)</f>
        <v>0</v>
      </c>
      <c r="V120" s="72">
        <f t="shared" ref="V120:V176" si="103">IF(S120="CL",F120,0)</f>
        <v>0</v>
      </c>
      <c r="W120" s="72">
        <f t="shared" ref="W120:W176" si="104">IF(S120="DGEL",F120,0)</f>
        <v>0</v>
      </c>
      <c r="X120" s="73" t="b">
        <f t="shared" ref="X120:X176" si="105">U120+V120+W120=F120</f>
        <v>0</v>
      </c>
      <c r="Y120" s="74" t="str">
        <f>IF(G120="","-",IF(G120="Código","-",VLOOKUP(G120&amp;S120,'BD1'!F:H,2,0)))</f>
        <v>-</v>
      </c>
      <c r="Z120" s="74" t="str">
        <f>IF(G120="","-",IF(G120="Código","-",VLOOKUP(G120&amp;S120,'BD1'!F:H,3,0)))</f>
        <v>-</v>
      </c>
      <c r="AA120" s="75">
        <f t="shared" ref="AA120:AA176" si="106">IF(Y120="-",0,IF(AB120="Sim",0,IF(S120="DGEL",F120/100*10526,F120/200*23750)))</f>
        <v>0</v>
      </c>
      <c r="AB120" s="75" t="str">
        <f>IF(G120="Código","-",IFERROR(IF(VLOOKUP(E120,Envase!F:G,2,0)&gt;0,"Sim","Não"),"Não"))</f>
        <v>Não</v>
      </c>
      <c r="AC120" s="76" t="s">
        <v>62</v>
      </c>
      <c r="AD120" s="77">
        <f>IFERROR(IF(D120="","",VLOOKUP(D120,COHVPI!B:J,9,0)),"-")</f>
        <v>46190</v>
      </c>
      <c r="AE120" s="76" t="str">
        <f>IFERROR(LEFT(VLOOKUP(D120,COHVPI!B:R,17,0),3),"-")</f>
        <v>LIB</v>
      </c>
      <c r="AF120" s="139">
        <f t="shared" ref="AF120:AF176" si="107">F120</f>
        <v>700</v>
      </c>
      <c r="AG120" s="76" t="str">
        <f>IFERROR(IF(D120="","-",IF(VLOOKUP(D120,COHVPI!A:G,7,0)=F120,"OK","DIVER")),"-")</f>
        <v>-</v>
      </c>
      <c r="AH120" s="76" t="str">
        <f>VLOOKUP(Y120,'BD1'!G:M,6,0)</f>
        <v>-</v>
      </c>
      <c r="AI120" s="76" t="str">
        <f>VLOOKUP(Y120,'BD1'!G:M,7,0)</f>
        <v>-</v>
      </c>
      <c r="AJ120" s="76" t="str">
        <f>VLOOKUP(Y120,'BD1'!G:O,8,0)</f>
        <v>-</v>
      </c>
      <c r="AK120" s="76" t="str">
        <f>VLOOKUP(Y120,'BD1'!G:O,9,0)</f>
        <v>-</v>
      </c>
      <c r="AL120" s="76" t="str">
        <f>VLOOKUP(Y120,'BD1'!G:Q,10,0)</f>
        <v>-</v>
      </c>
      <c r="AM120" s="76" t="str">
        <f>VLOOKUP(Y120,'BD1'!G:Q,11,0)</f>
        <v>-</v>
      </c>
      <c r="AN120" s="184">
        <f t="shared" ref="AN120:AN176" si="108">AA120</f>
        <v>0</v>
      </c>
      <c r="AO120" s="184">
        <f t="shared" ref="AO120:AO176" si="109">IF(AN120=0,0,0.00061*AN120)</f>
        <v>0</v>
      </c>
    </row>
    <row r="121" spans="1:41" ht="18.75" x14ac:dyDescent="0.3">
      <c r="A121" s="153"/>
      <c r="B121" s="68" t="str">
        <f>IFERROR(VLOOKUP(G121,'Paleta-Sequencia'!A:C,3,0),"-")</f>
        <v>-</v>
      </c>
      <c r="D121" s="140">
        <v>1963209</v>
      </c>
      <c r="E121" s="126" t="s">
        <v>3787</v>
      </c>
      <c r="F121" s="163">
        <v>700</v>
      </c>
      <c r="G121" s="126">
        <v>454867</v>
      </c>
      <c r="H121" s="127" t="s">
        <v>1949</v>
      </c>
      <c r="I121" s="127"/>
      <c r="J121" s="133">
        <v>46157</v>
      </c>
      <c r="K121" s="281" t="s">
        <v>62</v>
      </c>
      <c r="L121" s="286"/>
      <c r="M121" s="210"/>
      <c r="N121" s="112">
        <f t="shared" si="101"/>
        <v>1</v>
      </c>
      <c r="O121" s="134"/>
      <c r="P121" s="135"/>
      <c r="Q121" s="78">
        <f>SUMIF('MB51'!$H:$H,$E121,'MB51'!$D:$D)</f>
        <v>0</v>
      </c>
      <c r="R121" s="78"/>
      <c r="S121" s="79"/>
      <c r="T121" s="65"/>
      <c r="U121" s="72">
        <f t="shared" si="102"/>
        <v>0</v>
      </c>
      <c r="V121" s="72">
        <f t="shared" si="103"/>
        <v>0</v>
      </c>
      <c r="W121" s="72">
        <f t="shared" si="104"/>
        <v>0</v>
      </c>
      <c r="X121" s="73" t="b">
        <f t="shared" si="105"/>
        <v>0</v>
      </c>
      <c r="Y121" s="74" t="str">
        <f>IF(G121="","-",IF(G121="Código","-",VLOOKUP(G121&amp;S121,'BD1'!F:H,2,0)))</f>
        <v>-</v>
      </c>
      <c r="Z121" s="74" t="str">
        <f>IF(G121="","-",IF(G121="Código","-",VLOOKUP(G121&amp;S121,'BD1'!F:H,3,0)))</f>
        <v>-</v>
      </c>
      <c r="AA121" s="75">
        <f t="shared" si="106"/>
        <v>0</v>
      </c>
      <c r="AB121" s="75" t="str">
        <f>IF(G121="Código","-",IFERROR(IF(VLOOKUP(E121,Envase!F:G,2,0)&gt;0,"Sim","Não"),"Não"))</f>
        <v>Não</v>
      </c>
      <c r="AC121" s="76" t="s">
        <v>62</v>
      </c>
      <c r="AD121" s="77">
        <f>IFERROR(IF(D121="","",VLOOKUP(D121,COHVPI!B:J,9,0)),"-")</f>
        <v>46191</v>
      </c>
      <c r="AE121" s="76" t="str">
        <f>IFERROR(LEFT(VLOOKUP(D121,COHVPI!B:R,17,0),3),"-")</f>
        <v>LIB</v>
      </c>
      <c r="AF121" s="139">
        <f t="shared" si="107"/>
        <v>700</v>
      </c>
      <c r="AG121" s="76" t="str">
        <f>IFERROR(IF(D121="","-",IF(VLOOKUP(D121,COHVPI!A:G,7,0)=F121,"OK","DIVER")),"-")</f>
        <v>-</v>
      </c>
      <c r="AH121" s="76" t="str">
        <f>VLOOKUP(Y121,'BD1'!G:M,6,0)</f>
        <v>-</v>
      </c>
      <c r="AI121" s="76" t="str">
        <f>VLOOKUP(Y121,'BD1'!G:M,7,0)</f>
        <v>-</v>
      </c>
      <c r="AJ121" s="76" t="str">
        <f>VLOOKUP(Y121,'BD1'!G:O,8,0)</f>
        <v>-</v>
      </c>
      <c r="AK121" s="76" t="str">
        <f>VLOOKUP(Y121,'BD1'!G:O,9,0)</f>
        <v>-</v>
      </c>
      <c r="AL121" s="76" t="str">
        <f>VLOOKUP(Y121,'BD1'!G:Q,10,0)</f>
        <v>-</v>
      </c>
      <c r="AM121" s="76" t="str">
        <f>VLOOKUP(Y121,'BD1'!G:Q,11,0)</f>
        <v>-</v>
      </c>
      <c r="AN121" s="184">
        <f t="shared" si="108"/>
        <v>0</v>
      </c>
      <c r="AO121" s="184">
        <f t="shared" si="109"/>
        <v>0</v>
      </c>
    </row>
    <row r="122" spans="1:41" ht="18.75" x14ac:dyDescent="0.3">
      <c r="A122" s="153"/>
      <c r="B122" s="68" t="str">
        <f>IFERROR(VLOOKUP(G122,'Paleta-Sequencia'!A:C,3,0),"-")</f>
        <v>-</v>
      </c>
      <c r="D122" s="140">
        <v>1965015</v>
      </c>
      <c r="E122" s="126" t="s">
        <v>4215</v>
      </c>
      <c r="F122" s="163">
        <v>700</v>
      </c>
      <c r="G122" s="126">
        <v>454867</v>
      </c>
      <c r="H122" s="127" t="s">
        <v>1949</v>
      </c>
      <c r="I122" s="127"/>
      <c r="J122" s="133">
        <v>46167</v>
      </c>
      <c r="K122" s="281" t="s">
        <v>62</v>
      </c>
      <c r="L122" s="286"/>
      <c r="M122" s="210"/>
      <c r="N122" s="112">
        <f t="shared" ref="N122:N124" si="110">IF(D122&gt;0,1,0)</f>
        <v>1</v>
      </c>
      <c r="O122" s="134"/>
      <c r="P122" s="135"/>
      <c r="Q122" s="78">
        <f>SUMIF('MB51'!$H:$H,$E122,'MB51'!$D:$D)</f>
        <v>0</v>
      </c>
      <c r="R122" s="78"/>
      <c r="S122" s="79"/>
      <c r="T122" s="65"/>
      <c r="U122" s="72">
        <f t="shared" si="102"/>
        <v>0</v>
      </c>
      <c r="V122" s="72">
        <f t="shared" si="103"/>
        <v>0</v>
      </c>
      <c r="W122" s="72">
        <f t="shared" si="104"/>
        <v>0</v>
      </c>
      <c r="X122" s="73" t="b">
        <f t="shared" si="105"/>
        <v>0</v>
      </c>
      <c r="Y122" s="74" t="str">
        <f>IF(G122="","-",IF(G122="Código","-",VLOOKUP(G122&amp;S122,'BD1'!F:H,2,0)))</f>
        <v>-</v>
      </c>
      <c r="Z122" s="74" t="str">
        <f>IF(G122="","-",IF(G122="Código","-",VLOOKUP(G122&amp;S122,'BD1'!F:H,3,0)))</f>
        <v>-</v>
      </c>
      <c r="AA122" s="75">
        <f t="shared" si="106"/>
        <v>0</v>
      </c>
      <c r="AB122" s="75" t="str">
        <f>IF(G122="Código","-",IFERROR(IF(VLOOKUP(E122,Envase!F:G,2,0)&gt;0,"Sim","Não"),"Não"))</f>
        <v>Não</v>
      </c>
      <c r="AC122" s="76" t="s">
        <v>62</v>
      </c>
      <c r="AD122" s="77">
        <f>IFERROR(IF(D122="","",VLOOKUP(D122,COHVPI!B:J,9,0)),"-")</f>
        <v>46191</v>
      </c>
      <c r="AE122" s="76" t="str">
        <f>IFERROR(LEFT(VLOOKUP(D122,COHVPI!B:R,17,0),3),"-")</f>
        <v>LIB</v>
      </c>
      <c r="AF122" s="139">
        <f t="shared" si="107"/>
        <v>700</v>
      </c>
      <c r="AG122" s="76" t="str">
        <f>IFERROR(IF(D122="","-",IF(VLOOKUP(D122,COHVPI!A:G,7,0)=F122,"OK","DIVER")),"-")</f>
        <v>-</v>
      </c>
      <c r="AH122" s="76" t="str">
        <f>VLOOKUP(Y122,'BD1'!G:M,6,0)</f>
        <v>-</v>
      </c>
      <c r="AI122" s="76" t="str">
        <f>VLOOKUP(Y122,'BD1'!G:M,7,0)</f>
        <v>-</v>
      </c>
      <c r="AJ122" s="76" t="str">
        <f>VLOOKUP(Y122,'BD1'!G:O,8,0)</f>
        <v>-</v>
      </c>
      <c r="AK122" s="76" t="str">
        <f>VLOOKUP(Y122,'BD1'!G:O,9,0)</f>
        <v>-</v>
      </c>
      <c r="AL122" s="76" t="str">
        <f>VLOOKUP(Y122,'BD1'!G:Q,10,0)</f>
        <v>-</v>
      </c>
      <c r="AM122" s="76" t="str">
        <f>VLOOKUP(Y122,'BD1'!G:Q,11,0)</f>
        <v>-</v>
      </c>
      <c r="AN122" s="184">
        <f t="shared" si="108"/>
        <v>0</v>
      </c>
      <c r="AO122" s="184">
        <f t="shared" si="109"/>
        <v>0</v>
      </c>
    </row>
    <row r="123" spans="1:41" ht="18.75" x14ac:dyDescent="0.3">
      <c r="A123" s="153"/>
      <c r="B123" s="68" t="str">
        <f>IFERROR(VLOOKUP(G123,'Paleta-Sequencia'!A:C,3,0),"-")</f>
        <v>-</v>
      </c>
      <c r="D123" s="140">
        <v>1965016</v>
      </c>
      <c r="E123" s="126" t="s">
        <v>4216</v>
      </c>
      <c r="F123" s="163">
        <v>700</v>
      </c>
      <c r="G123" s="126">
        <v>454867</v>
      </c>
      <c r="H123" s="127" t="s">
        <v>1949</v>
      </c>
      <c r="I123" s="127"/>
      <c r="J123" s="133">
        <v>46167</v>
      </c>
      <c r="K123" s="281" t="s">
        <v>62</v>
      </c>
      <c r="L123" s="286"/>
      <c r="M123" s="210"/>
      <c r="N123" s="112">
        <f t="shared" si="110"/>
        <v>1</v>
      </c>
      <c r="O123" s="134"/>
      <c r="P123" s="135"/>
      <c r="Q123" s="78">
        <f>SUMIF('MB51'!$H:$H,$E123,'MB51'!$D:$D)</f>
        <v>0</v>
      </c>
      <c r="R123" s="78"/>
      <c r="S123" s="79"/>
      <c r="T123" s="65"/>
      <c r="U123" s="72">
        <f t="shared" si="102"/>
        <v>0</v>
      </c>
      <c r="V123" s="72">
        <f t="shared" si="103"/>
        <v>0</v>
      </c>
      <c r="W123" s="72">
        <f t="shared" si="104"/>
        <v>0</v>
      </c>
      <c r="X123" s="73" t="b">
        <f t="shared" si="105"/>
        <v>0</v>
      </c>
      <c r="Y123" s="74" t="str">
        <f>IF(G123="","-",IF(G123="Código","-",VLOOKUP(G123&amp;S123,'BD1'!F:H,2,0)))</f>
        <v>-</v>
      </c>
      <c r="Z123" s="74" t="str">
        <f>IF(G123="","-",IF(G123="Código","-",VLOOKUP(G123&amp;S123,'BD1'!F:H,3,0)))</f>
        <v>-</v>
      </c>
      <c r="AA123" s="75">
        <f t="shared" si="106"/>
        <v>0</v>
      </c>
      <c r="AB123" s="75" t="str">
        <f>IF(G123="Código","-",IFERROR(IF(VLOOKUP(E123,Envase!F:G,2,0)&gt;0,"Sim","Não"),"Não"))</f>
        <v>Não</v>
      </c>
      <c r="AC123" s="76" t="s">
        <v>62</v>
      </c>
      <c r="AD123" s="77">
        <f>IFERROR(IF(D123="","",VLOOKUP(D123,COHVPI!B:J,9,0)),"-")</f>
        <v>46192</v>
      </c>
      <c r="AE123" s="76" t="str">
        <f>IFERROR(LEFT(VLOOKUP(D123,COHVPI!B:R,17,0),3),"-")</f>
        <v>LIB</v>
      </c>
      <c r="AF123" s="139">
        <f t="shared" si="107"/>
        <v>700</v>
      </c>
      <c r="AG123" s="76" t="str">
        <f>IFERROR(IF(D123="","-",IF(VLOOKUP(D123,COHVPI!A:G,7,0)=F123,"OK","DIVER")),"-")</f>
        <v>-</v>
      </c>
      <c r="AH123" s="76" t="str">
        <f>VLOOKUP(Y123,'BD1'!G:M,6,0)</f>
        <v>-</v>
      </c>
      <c r="AI123" s="76" t="str">
        <f>VLOOKUP(Y123,'BD1'!G:M,7,0)</f>
        <v>-</v>
      </c>
      <c r="AJ123" s="76" t="str">
        <f>VLOOKUP(Y123,'BD1'!G:O,8,0)</f>
        <v>-</v>
      </c>
      <c r="AK123" s="76" t="str">
        <f>VLOOKUP(Y123,'BD1'!G:O,9,0)</f>
        <v>-</v>
      </c>
      <c r="AL123" s="76" t="str">
        <f>VLOOKUP(Y123,'BD1'!G:Q,10,0)</f>
        <v>-</v>
      </c>
      <c r="AM123" s="76" t="str">
        <f>VLOOKUP(Y123,'BD1'!G:Q,11,0)</f>
        <v>-</v>
      </c>
      <c r="AN123" s="184">
        <f t="shared" si="108"/>
        <v>0</v>
      </c>
      <c r="AO123" s="184">
        <f t="shared" si="109"/>
        <v>0</v>
      </c>
    </row>
    <row r="124" spans="1:41" ht="18.75" x14ac:dyDescent="0.3">
      <c r="A124" s="153"/>
      <c r="B124" s="68" t="str">
        <f>IFERROR(VLOOKUP(G124,'Paleta-Sequencia'!A:C,3,0),"-")</f>
        <v>-</v>
      </c>
      <c r="D124" s="140">
        <v>1965017</v>
      </c>
      <c r="E124" s="126" t="s">
        <v>4217</v>
      </c>
      <c r="F124" s="163">
        <v>700</v>
      </c>
      <c r="G124" s="126">
        <v>454867</v>
      </c>
      <c r="H124" s="127" t="s">
        <v>1949</v>
      </c>
      <c r="I124" s="127"/>
      <c r="J124" s="133">
        <v>46167</v>
      </c>
      <c r="K124" s="281" t="s">
        <v>62</v>
      </c>
      <c r="L124" s="286"/>
      <c r="M124" s="210"/>
      <c r="N124" s="112">
        <f t="shared" si="110"/>
        <v>1</v>
      </c>
      <c r="O124" s="134"/>
      <c r="P124" s="135"/>
      <c r="Q124" s="78">
        <f>SUMIF('MB51'!$H:$H,$E124,'MB51'!$D:$D)</f>
        <v>0</v>
      </c>
      <c r="R124" s="78"/>
      <c r="S124" s="79"/>
      <c r="T124" s="65"/>
      <c r="U124" s="72">
        <f t="shared" si="102"/>
        <v>0</v>
      </c>
      <c r="V124" s="72">
        <f t="shared" si="103"/>
        <v>0</v>
      </c>
      <c r="W124" s="72">
        <f t="shared" si="104"/>
        <v>0</v>
      </c>
      <c r="X124" s="73" t="b">
        <f t="shared" si="105"/>
        <v>0</v>
      </c>
      <c r="Y124" s="74" t="str">
        <f>IF(G124="","-",IF(G124="Código","-",VLOOKUP(G124&amp;S124,'BD1'!F:H,2,0)))</f>
        <v>-</v>
      </c>
      <c r="Z124" s="74" t="str">
        <f>IF(G124="","-",IF(G124="Código","-",VLOOKUP(G124&amp;S124,'BD1'!F:H,3,0)))</f>
        <v>-</v>
      </c>
      <c r="AA124" s="75">
        <f t="shared" si="106"/>
        <v>0</v>
      </c>
      <c r="AB124" s="75" t="str">
        <f>IF(G124="Código","-",IFERROR(IF(VLOOKUP(E124,Envase!F:G,2,0)&gt;0,"Sim","Não"),"Não"))</f>
        <v>Não</v>
      </c>
      <c r="AC124" s="76" t="s">
        <v>62</v>
      </c>
      <c r="AD124" s="77">
        <f>IFERROR(IF(D124="","",VLOOKUP(D124,COHVPI!B:J,9,0)),"-")</f>
        <v>46192</v>
      </c>
      <c r="AE124" s="76" t="str">
        <f>IFERROR(LEFT(VLOOKUP(D124,COHVPI!B:R,17,0),3),"-")</f>
        <v>LIB</v>
      </c>
      <c r="AF124" s="139">
        <f t="shared" si="107"/>
        <v>700</v>
      </c>
      <c r="AG124" s="76" t="str">
        <f>IFERROR(IF(D124="","-",IF(VLOOKUP(D124,COHVPI!A:G,7,0)=F124,"OK","DIVER")),"-")</f>
        <v>-</v>
      </c>
      <c r="AH124" s="76" t="str">
        <f>VLOOKUP(Y124,'BD1'!G:M,6,0)</f>
        <v>-</v>
      </c>
      <c r="AI124" s="76" t="str">
        <f>VLOOKUP(Y124,'BD1'!G:M,7,0)</f>
        <v>-</v>
      </c>
      <c r="AJ124" s="76" t="str">
        <f>VLOOKUP(Y124,'BD1'!G:O,8,0)</f>
        <v>-</v>
      </c>
      <c r="AK124" s="76" t="str">
        <f>VLOOKUP(Y124,'BD1'!G:O,9,0)</f>
        <v>-</v>
      </c>
      <c r="AL124" s="76" t="str">
        <f>VLOOKUP(Y124,'BD1'!G:Q,10,0)</f>
        <v>-</v>
      </c>
      <c r="AM124" s="76" t="str">
        <f>VLOOKUP(Y124,'BD1'!G:Q,11,0)</f>
        <v>-</v>
      </c>
      <c r="AN124" s="184">
        <f t="shared" si="108"/>
        <v>0</v>
      </c>
      <c r="AO124" s="184">
        <f t="shared" si="109"/>
        <v>0</v>
      </c>
    </row>
    <row r="125" spans="1:41" ht="18.75" x14ac:dyDescent="0.3">
      <c r="A125" s="153"/>
      <c r="B125" s="68" t="str">
        <f>IFERROR(VLOOKUP(G125,'Paleta-Sequencia'!A:C,3,0),"-")</f>
        <v>-</v>
      </c>
      <c r="D125" s="140">
        <v>1965323</v>
      </c>
      <c r="E125" s="126" t="s">
        <v>4611</v>
      </c>
      <c r="F125" s="163">
        <v>700</v>
      </c>
      <c r="G125" s="126">
        <v>454867</v>
      </c>
      <c r="H125" s="127" t="s">
        <v>1949</v>
      </c>
      <c r="I125" s="127"/>
      <c r="J125" s="133">
        <v>46175</v>
      </c>
      <c r="K125" s="281" t="s">
        <v>62</v>
      </c>
      <c r="L125" s="286"/>
      <c r="M125" s="210"/>
      <c r="N125" s="112">
        <f t="shared" ref="N125:N129" si="111">IF(D125&gt;0,1,0)</f>
        <v>1</v>
      </c>
      <c r="O125" s="134"/>
      <c r="P125" s="135"/>
      <c r="Q125" s="78">
        <f>SUMIF('MB51'!$H:$H,$E125,'MB51'!$D:$D)</f>
        <v>0</v>
      </c>
      <c r="R125" s="78"/>
      <c r="S125" s="79"/>
      <c r="T125" s="65"/>
      <c r="U125" s="72">
        <f t="shared" si="102"/>
        <v>0</v>
      </c>
      <c r="V125" s="72">
        <f t="shared" si="103"/>
        <v>0</v>
      </c>
      <c r="W125" s="72">
        <f t="shared" si="104"/>
        <v>0</v>
      </c>
      <c r="X125" s="73" t="b">
        <f t="shared" si="105"/>
        <v>0</v>
      </c>
      <c r="Y125" s="74" t="str">
        <f>IF(G125="","-",IF(G125="Código","-",VLOOKUP(G125&amp;S125,'BD1'!F:H,2,0)))</f>
        <v>-</v>
      </c>
      <c r="Z125" s="74" t="str">
        <f>IF(G125="","-",IF(G125="Código","-",VLOOKUP(G125&amp;S125,'BD1'!F:H,3,0)))</f>
        <v>-</v>
      </c>
      <c r="AA125" s="75">
        <f t="shared" si="106"/>
        <v>0</v>
      </c>
      <c r="AB125" s="75" t="str">
        <f>IF(G125="Código","-",IFERROR(IF(VLOOKUP(E125,Envase!F:G,2,0)&gt;0,"Sim","Não"),"Não"))</f>
        <v>Não</v>
      </c>
      <c r="AC125" s="76" t="s">
        <v>62</v>
      </c>
      <c r="AD125" s="77">
        <f>IFERROR(IF(D125="","",VLOOKUP(D125,COHVPI!B:J,9,0)),"-")</f>
        <v>46193</v>
      </c>
      <c r="AE125" s="76" t="str">
        <f>IFERROR(LEFT(VLOOKUP(D125,COHVPI!B:R,17,0),3),"-")</f>
        <v>LIB</v>
      </c>
      <c r="AF125" s="139">
        <f t="shared" si="107"/>
        <v>700</v>
      </c>
      <c r="AG125" s="76" t="str">
        <f>IFERROR(IF(D125="","-",IF(VLOOKUP(D125,COHVPI!A:G,7,0)=F125,"OK","DIVER")),"-")</f>
        <v>-</v>
      </c>
      <c r="AH125" s="76" t="str">
        <f>VLOOKUP(Y125,'BD1'!G:M,6,0)</f>
        <v>-</v>
      </c>
      <c r="AI125" s="76" t="str">
        <f>VLOOKUP(Y125,'BD1'!G:M,7,0)</f>
        <v>-</v>
      </c>
      <c r="AJ125" s="76" t="str">
        <f>VLOOKUP(Y125,'BD1'!G:O,8,0)</f>
        <v>-</v>
      </c>
      <c r="AK125" s="76" t="str">
        <f>VLOOKUP(Y125,'BD1'!G:O,9,0)</f>
        <v>-</v>
      </c>
      <c r="AL125" s="76" t="str">
        <f>VLOOKUP(Y125,'BD1'!G:Q,10,0)</f>
        <v>-</v>
      </c>
      <c r="AM125" s="76" t="str">
        <f>VLOOKUP(Y125,'BD1'!G:Q,11,0)</f>
        <v>-</v>
      </c>
      <c r="AN125" s="184">
        <f t="shared" si="108"/>
        <v>0</v>
      </c>
      <c r="AO125" s="184">
        <f t="shared" si="109"/>
        <v>0</v>
      </c>
    </row>
    <row r="126" spans="1:41" ht="18.75" x14ac:dyDescent="0.3">
      <c r="A126" s="153"/>
      <c r="B126" s="68" t="str">
        <f>IFERROR(VLOOKUP(G126,'Paleta-Sequencia'!A:C,3,0),"-")</f>
        <v>-</v>
      </c>
      <c r="D126" s="140">
        <v>1965324</v>
      </c>
      <c r="E126" s="126" t="s">
        <v>4612</v>
      </c>
      <c r="F126" s="163">
        <v>700</v>
      </c>
      <c r="G126" s="126">
        <v>454867</v>
      </c>
      <c r="H126" s="127" t="s">
        <v>1949</v>
      </c>
      <c r="I126" s="127"/>
      <c r="J126" s="133">
        <v>46175</v>
      </c>
      <c r="K126" s="281" t="s">
        <v>62</v>
      </c>
      <c r="L126" s="286"/>
      <c r="M126" s="210"/>
      <c r="N126" s="112">
        <f t="shared" si="111"/>
        <v>1</v>
      </c>
      <c r="O126" s="134"/>
      <c r="P126" s="135"/>
      <c r="Q126" s="78">
        <f>SUMIF('MB51'!$H:$H,$E126,'MB51'!$D:$D)</f>
        <v>0</v>
      </c>
      <c r="R126" s="78"/>
      <c r="S126" s="79"/>
      <c r="T126" s="65"/>
      <c r="U126" s="72">
        <f t="shared" si="102"/>
        <v>0</v>
      </c>
      <c r="V126" s="72">
        <f t="shared" si="103"/>
        <v>0</v>
      </c>
      <c r="W126" s="72">
        <f t="shared" si="104"/>
        <v>0</v>
      </c>
      <c r="X126" s="73" t="b">
        <f t="shared" si="105"/>
        <v>0</v>
      </c>
      <c r="Y126" s="74" t="str">
        <f>IF(G126="","-",IF(G126="Código","-",VLOOKUP(G126&amp;S126,'BD1'!F:H,2,0)))</f>
        <v>-</v>
      </c>
      <c r="Z126" s="74" t="str">
        <f>IF(G126="","-",IF(G126="Código","-",VLOOKUP(G126&amp;S126,'BD1'!F:H,3,0)))</f>
        <v>-</v>
      </c>
      <c r="AA126" s="75">
        <f t="shared" si="106"/>
        <v>0</v>
      </c>
      <c r="AB126" s="75" t="str">
        <f>IF(G126="Código","-",IFERROR(IF(VLOOKUP(E126,Envase!F:G,2,0)&gt;0,"Sim","Não"),"Não"))</f>
        <v>Não</v>
      </c>
      <c r="AC126" s="76" t="s">
        <v>62</v>
      </c>
      <c r="AD126" s="77">
        <f>IFERROR(IF(D126="","",VLOOKUP(D126,COHVPI!B:J,9,0)),"-")</f>
        <v>46193</v>
      </c>
      <c r="AE126" s="76" t="str">
        <f>IFERROR(LEFT(VLOOKUP(D126,COHVPI!B:R,17,0),3),"-")</f>
        <v>LIB</v>
      </c>
      <c r="AF126" s="139">
        <f t="shared" si="107"/>
        <v>700</v>
      </c>
      <c r="AG126" s="76" t="str">
        <f>IFERROR(IF(D126="","-",IF(VLOOKUP(D126,COHVPI!A:G,7,0)=F126,"OK","DIVER")),"-")</f>
        <v>-</v>
      </c>
      <c r="AH126" s="76" t="str">
        <f>VLOOKUP(Y126,'BD1'!G:M,6,0)</f>
        <v>-</v>
      </c>
      <c r="AI126" s="76" t="str">
        <f>VLOOKUP(Y126,'BD1'!G:M,7,0)</f>
        <v>-</v>
      </c>
      <c r="AJ126" s="76" t="str">
        <f>VLOOKUP(Y126,'BD1'!G:O,8,0)</f>
        <v>-</v>
      </c>
      <c r="AK126" s="76" t="str">
        <f>VLOOKUP(Y126,'BD1'!G:O,9,0)</f>
        <v>-</v>
      </c>
      <c r="AL126" s="76" t="str">
        <f>VLOOKUP(Y126,'BD1'!G:Q,10,0)</f>
        <v>-</v>
      </c>
      <c r="AM126" s="76" t="str">
        <f>VLOOKUP(Y126,'BD1'!G:Q,11,0)</f>
        <v>-</v>
      </c>
      <c r="AN126" s="184">
        <f t="shared" si="108"/>
        <v>0</v>
      </c>
      <c r="AO126" s="184">
        <f t="shared" si="109"/>
        <v>0</v>
      </c>
    </row>
    <row r="127" spans="1:41" ht="18.75" x14ac:dyDescent="0.3">
      <c r="A127" s="153"/>
      <c r="B127" s="68" t="str">
        <f>IFERROR(VLOOKUP(G127,'Paleta-Sequencia'!A:C,3,0),"-")</f>
        <v>-</v>
      </c>
      <c r="D127" s="140">
        <v>1965325</v>
      </c>
      <c r="E127" s="126" t="s">
        <v>4613</v>
      </c>
      <c r="F127" s="163">
        <v>700</v>
      </c>
      <c r="G127" s="126">
        <v>454867</v>
      </c>
      <c r="H127" s="127" t="s">
        <v>1949</v>
      </c>
      <c r="I127" s="127"/>
      <c r="J127" s="133">
        <v>46175</v>
      </c>
      <c r="K127" s="281" t="s">
        <v>62</v>
      </c>
      <c r="L127" s="286"/>
      <c r="M127" s="210"/>
      <c r="N127" s="112">
        <f t="shared" si="111"/>
        <v>1</v>
      </c>
      <c r="O127" s="134"/>
      <c r="P127" s="135"/>
      <c r="Q127" s="78">
        <f>SUMIF('MB51'!$H:$H,$E127,'MB51'!$D:$D)</f>
        <v>0</v>
      </c>
      <c r="R127" s="78"/>
      <c r="S127" s="79"/>
      <c r="T127" s="65"/>
      <c r="U127" s="72">
        <f t="shared" ref="U127:U140" si="112">IF(S127="BL",F127,0)</f>
        <v>0</v>
      </c>
      <c r="V127" s="72">
        <f t="shared" ref="V127:V140" si="113">IF(S127="CL",F127,0)</f>
        <v>0</v>
      </c>
      <c r="W127" s="72">
        <f t="shared" ref="W127:W140" si="114">IF(S127="DGEL",F127,0)</f>
        <v>0</v>
      </c>
      <c r="X127" s="73" t="b">
        <f t="shared" ref="X127:X140" si="115">U127+V127+W127=F127</f>
        <v>0</v>
      </c>
      <c r="Y127" s="74" t="str">
        <f>IF(G127="","-",IF(G127="Código","-",VLOOKUP(G127&amp;S127,'BD1'!F:H,2,0)))</f>
        <v>-</v>
      </c>
      <c r="Z127" s="74" t="str">
        <f>IF(G127="","-",IF(G127="Código","-",VLOOKUP(G127&amp;S127,'BD1'!F:H,3,0)))</f>
        <v>-</v>
      </c>
      <c r="AA127" s="75">
        <f t="shared" ref="AA127:AA140" si="116">IF(Y127="-",0,IF(AB127="Sim",0,IF(S127="DGEL",F127/100*10526,F127/200*23750)))</f>
        <v>0</v>
      </c>
      <c r="AB127" s="75" t="str">
        <f>IF(G127="Código","-",IFERROR(IF(VLOOKUP(E127,Envase!F:G,2,0)&gt;0,"Sim","Não"),"Não"))</f>
        <v>Não</v>
      </c>
      <c r="AC127" s="76" t="s">
        <v>62</v>
      </c>
      <c r="AD127" s="77">
        <f>IFERROR(IF(D127="","",VLOOKUP(D127,COHVPI!B:J,9,0)),"-")</f>
        <v>46195</v>
      </c>
      <c r="AE127" s="76" t="str">
        <f>IFERROR(LEFT(VLOOKUP(D127,COHVPI!B:R,17,0),3),"-")</f>
        <v>LIB</v>
      </c>
      <c r="AF127" s="139">
        <f t="shared" ref="AF127:AF140" si="117">F127</f>
        <v>700</v>
      </c>
      <c r="AG127" s="76" t="str">
        <f>IFERROR(IF(D127="","-",IF(VLOOKUP(D127,COHVPI!A:G,7,0)=F127,"OK","DIVER")),"-")</f>
        <v>-</v>
      </c>
      <c r="AH127" s="76" t="str">
        <f>VLOOKUP(Y127,'BD1'!G:M,6,0)</f>
        <v>-</v>
      </c>
      <c r="AI127" s="76" t="str">
        <f>VLOOKUP(Y127,'BD1'!G:M,7,0)</f>
        <v>-</v>
      </c>
      <c r="AJ127" s="76" t="str">
        <f>VLOOKUP(Y127,'BD1'!G:O,8,0)</f>
        <v>-</v>
      </c>
      <c r="AK127" s="76" t="str">
        <f>VLOOKUP(Y127,'BD1'!G:O,9,0)</f>
        <v>-</v>
      </c>
      <c r="AL127" s="76" t="str">
        <f>VLOOKUP(Y127,'BD1'!G:Q,10,0)</f>
        <v>-</v>
      </c>
      <c r="AM127" s="76" t="str">
        <f>VLOOKUP(Y127,'BD1'!G:Q,11,0)</f>
        <v>-</v>
      </c>
      <c r="AN127" s="184">
        <f t="shared" ref="AN127:AN140" si="118">AA127</f>
        <v>0</v>
      </c>
      <c r="AO127" s="184">
        <f t="shared" ref="AO127:AO140" si="119">IF(AN127=0,0,0.00061*AN127)</f>
        <v>0</v>
      </c>
    </row>
    <row r="128" spans="1:41" ht="18.75" x14ac:dyDescent="0.3">
      <c r="A128" s="153"/>
      <c r="B128" s="68" t="str">
        <f>IFERROR(VLOOKUP(G128,'Paleta-Sequencia'!A:C,3,0),"-")</f>
        <v>-</v>
      </c>
      <c r="D128" s="140">
        <v>1965326</v>
      </c>
      <c r="E128" s="126" t="s">
        <v>4614</v>
      </c>
      <c r="F128" s="163">
        <v>700</v>
      </c>
      <c r="G128" s="126">
        <v>454867</v>
      </c>
      <c r="H128" s="127" t="s">
        <v>1949</v>
      </c>
      <c r="I128" s="127"/>
      <c r="J128" s="133">
        <v>46175</v>
      </c>
      <c r="K128" s="281" t="s">
        <v>62</v>
      </c>
      <c r="L128" s="286"/>
      <c r="M128" s="210"/>
      <c r="N128" s="112">
        <f t="shared" si="111"/>
        <v>1</v>
      </c>
      <c r="O128" s="134"/>
      <c r="P128" s="135"/>
      <c r="Q128" s="78">
        <f>SUMIF('MB51'!$H:$H,$E128,'MB51'!$D:$D)</f>
        <v>0</v>
      </c>
      <c r="R128" s="78"/>
      <c r="S128" s="79"/>
      <c r="T128" s="65"/>
      <c r="U128" s="72">
        <f t="shared" si="112"/>
        <v>0</v>
      </c>
      <c r="V128" s="72">
        <f t="shared" si="113"/>
        <v>0</v>
      </c>
      <c r="W128" s="72">
        <f t="shared" si="114"/>
        <v>0</v>
      </c>
      <c r="X128" s="73" t="b">
        <f t="shared" si="115"/>
        <v>0</v>
      </c>
      <c r="Y128" s="74" t="str">
        <f>IF(G128="","-",IF(G128="Código","-",VLOOKUP(G128&amp;S128,'BD1'!F:H,2,0)))</f>
        <v>-</v>
      </c>
      <c r="Z128" s="74" t="str">
        <f>IF(G128="","-",IF(G128="Código","-",VLOOKUP(G128&amp;S128,'BD1'!F:H,3,0)))</f>
        <v>-</v>
      </c>
      <c r="AA128" s="75">
        <f t="shared" si="116"/>
        <v>0</v>
      </c>
      <c r="AB128" s="75" t="str">
        <f>IF(G128="Código","-",IFERROR(IF(VLOOKUP(E128,Envase!F:G,2,0)&gt;0,"Sim","Não"),"Não"))</f>
        <v>Não</v>
      </c>
      <c r="AC128" s="76" t="s">
        <v>62</v>
      </c>
      <c r="AD128" s="77">
        <f>IFERROR(IF(D128="","",VLOOKUP(D128,COHVPI!B:J,9,0)),"-")</f>
        <v>46195</v>
      </c>
      <c r="AE128" s="76" t="str">
        <f>IFERROR(LEFT(VLOOKUP(D128,COHVPI!B:R,17,0),3),"-")</f>
        <v>LIB</v>
      </c>
      <c r="AF128" s="139">
        <f t="shared" si="117"/>
        <v>700</v>
      </c>
      <c r="AG128" s="76" t="str">
        <f>IFERROR(IF(D128="","-",IF(VLOOKUP(D128,COHVPI!A:G,7,0)=F128,"OK","DIVER")),"-")</f>
        <v>-</v>
      </c>
      <c r="AH128" s="76" t="str">
        <f>VLOOKUP(Y128,'BD1'!G:M,6,0)</f>
        <v>-</v>
      </c>
      <c r="AI128" s="76" t="str">
        <f>VLOOKUP(Y128,'BD1'!G:M,7,0)</f>
        <v>-</v>
      </c>
      <c r="AJ128" s="76" t="str">
        <f>VLOOKUP(Y128,'BD1'!G:O,8,0)</f>
        <v>-</v>
      </c>
      <c r="AK128" s="76" t="str">
        <f>VLOOKUP(Y128,'BD1'!G:O,9,0)</f>
        <v>-</v>
      </c>
      <c r="AL128" s="76" t="str">
        <f>VLOOKUP(Y128,'BD1'!G:Q,10,0)</f>
        <v>-</v>
      </c>
      <c r="AM128" s="76" t="str">
        <f>VLOOKUP(Y128,'BD1'!G:Q,11,0)</f>
        <v>-</v>
      </c>
      <c r="AN128" s="184">
        <f t="shared" si="118"/>
        <v>0</v>
      </c>
      <c r="AO128" s="184">
        <f t="shared" si="119"/>
        <v>0</v>
      </c>
    </row>
    <row r="129" spans="1:41" ht="18.75" x14ac:dyDescent="0.3">
      <c r="A129" s="153"/>
      <c r="B129" s="68" t="str">
        <f>IFERROR(VLOOKUP(G129,'Paleta-Sequencia'!A:C,3,0),"-")</f>
        <v>-</v>
      </c>
      <c r="D129" s="140">
        <v>1965327</v>
      </c>
      <c r="E129" s="126" t="s">
        <v>4615</v>
      </c>
      <c r="F129" s="163">
        <v>700</v>
      </c>
      <c r="G129" s="126">
        <v>454867</v>
      </c>
      <c r="H129" s="127" t="s">
        <v>1949</v>
      </c>
      <c r="I129" s="127"/>
      <c r="J129" s="133">
        <v>46175</v>
      </c>
      <c r="K129" s="281" t="s">
        <v>62</v>
      </c>
      <c r="L129" s="286"/>
      <c r="M129" s="210"/>
      <c r="N129" s="112">
        <f t="shared" si="111"/>
        <v>1</v>
      </c>
      <c r="O129" s="134"/>
      <c r="P129" s="135"/>
      <c r="Q129" s="78">
        <f>SUMIF('MB51'!$H:$H,$E129,'MB51'!$D:$D)</f>
        <v>0</v>
      </c>
      <c r="R129" s="78"/>
      <c r="S129" s="79"/>
      <c r="T129" s="65"/>
      <c r="U129" s="72">
        <f t="shared" si="112"/>
        <v>0</v>
      </c>
      <c r="V129" s="72">
        <f t="shared" si="113"/>
        <v>0</v>
      </c>
      <c r="W129" s="72">
        <f t="shared" si="114"/>
        <v>0</v>
      </c>
      <c r="X129" s="73" t="b">
        <f t="shared" si="115"/>
        <v>0</v>
      </c>
      <c r="Y129" s="74" t="str">
        <f>IF(G129="","-",IF(G129="Código","-",VLOOKUP(G129&amp;S129,'BD1'!F:H,2,0)))</f>
        <v>-</v>
      </c>
      <c r="Z129" s="74" t="str">
        <f>IF(G129="","-",IF(G129="Código","-",VLOOKUP(G129&amp;S129,'BD1'!F:H,3,0)))</f>
        <v>-</v>
      </c>
      <c r="AA129" s="75">
        <f t="shared" si="116"/>
        <v>0</v>
      </c>
      <c r="AB129" s="75" t="str">
        <f>IF(G129="Código","-",IFERROR(IF(VLOOKUP(E129,Envase!F:G,2,0)&gt;0,"Sim","Não"),"Não"))</f>
        <v>Não</v>
      </c>
      <c r="AC129" s="76" t="s">
        <v>62</v>
      </c>
      <c r="AD129" s="77">
        <f>IFERROR(IF(D129="","",VLOOKUP(D129,COHVPI!B:J,9,0)),"-")</f>
        <v>46196</v>
      </c>
      <c r="AE129" s="76" t="str">
        <f>IFERROR(LEFT(VLOOKUP(D129,COHVPI!B:R,17,0),3),"-")</f>
        <v>LIB</v>
      </c>
      <c r="AF129" s="139">
        <f t="shared" si="117"/>
        <v>700</v>
      </c>
      <c r="AG129" s="76" t="str">
        <f>IFERROR(IF(D129="","-",IF(VLOOKUP(D129,COHVPI!A:G,7,0)=F129,"OK","DIVER")),"-")</f>
        <v>-</v>
      </c>
      <c r="AH129" s="76" t="str">
        <f>VLOOKUP(Y129,'BD1'!G:M,6,0)</f>
        <v>-</v>
      </c>
      <c r="AI129" s="76" t="str">
        <f>VLOOKUP(Y129,'BD1'!G:M,7,0)</f>
        <v>-</v>
      </c>
      <c r="AJ129" s="76" t="str">
        <f>VLOOKUP(Y129,'BD1'!G:O,8,0)</f>
        <v>-</v>
      </c>
      <c r="AK129" s="76" t="str">
        <f>VLOOKUP(Y129,'BD1'!G:O,9,0)</f>
        <v>-</v>
      </c>
      <c r="AL129" s="76" t="str">
        <f>VLOOKUP(Y129,'BD1'!G:Q,10,0)</f>
        <v>-</v>
      </c>
      <c r="AM129" s="76" t="str">
        <f>VLOOKUP(Y129,'BD1'!G:Q,11,0)</f>
        <v>-</v>
      </c>
      <c r="AN129" s="184">
        <f t="shared" si="118"/>
        <v>0</v>
      </c>
      <c r="AO129" s="184">
        <f t="shared" si="119"/>
        <v>0</v>
      </c>
    </row>
    <row r="130" spans="1:41" ht="18.75" x14ac:dyDescent="0.3">
      <c r="A130" s="153"/>
      <c r="B130" s="68" t="str">
        <f>IFERROR(VLOOKUP(G130,'Paleta-Sequencia'!A:C,3,0),"-")</f>
        <v>-</v>
      </c>
      <c r="D130" s="140">
        <v>1965769</v>
      </c>
      <c r="E130" s="126" t="s">
        <v>11728</v>
      </c>
      <c r="F130" s="163">
        <v>700</v>
      </c>
      <c r="G130" s="126">
        <v>454867</v>
      </c>
      <c r="H130" s="127" t="s">
        <v>1949</v>
      </c>
      <c r="I130" s="127"/>
      <c r="J130" s="133">
        <v>46183</v>
      </c>
      <c r="K130" s="281" t="s">
        <v>62</v>
      </c>
      <c r="L130" s="286"/>
      <c r="M130" s="210"/>
      <c r="N130" s="112">
        <f t="shared" ref="N130:N139" si="120">IF(D130&gt;0,1,0)</f>
        <v>1</v>
      </c>
      <c r="O130" s="134"/>
      <c r="P130" s="135"/>
      <c r="Q130" s="78">
        <f>SUMIF('MB51'!$H:$H,$E130,'MB51'!$D:$D)</f>
        <v>0</v>
      </c>
      <c r="R130" s="78"/>
      <c r="S130" s="79"/>
      <c r="T130" s="65"/>
      <c r="U130" s="72">
        <f t="shared" si="112"/>
        <v>0</v>
      </c>
      <c r="V130" s="72">
        <f t="shared" si="113"/>
        <v>0</v>
      </c>
      <c r="W130" s="72">
        <f t="shared" si="114"/>
        <v>0</v>
      </c>
      <c r="X130" s="73" t="b">
        <f t="shared" si="115"/>
        <v>0</v>
      </c>
      <c r="Y130" s="74" t="str">
        <f>IF(G130="","-",IF(G130="Código","-",VLOOKUP(G130&amp;S130,'BD1'!F:H,2,0)))</f>
        <v>-</v>
      </c>
      <c r="Z130" s="74" t="str">
        <f>IF(G130="","-",IF(G130="Código","-",VLOOKUP(G130&amp;S130,'BD1'!F:H,3,0)))</f>
        <v>-</v>
      </c>
      <c r="AA130" s="75">
        <f t="shared" si="116"/>
        <v>0</v>
      </c>
      <c r="AB130" s="75" t="str">
        <f>IF(G130="Código","-",IFERROR(IF(VLOOKUP(E130,Envase!F:G,2,0)&gt;0,"Sim","Não"),"Não"))</f>
        <v>Não</v>
      </c>
      <c r="AC130" s="76" t="s">
        <v>62</v>
      </c>
      <c r="AD130" s="77">
        <f>IFERROR(IF(D130="","",VLOOKUP(D130,COHVPI!B:J,9,0)),"-")</f>
        <v>46196</v>
      </c>
      <c r="AE130" s="76" t="str">
        <f>IFERROR(LEFT(VLOOKUP(D130,COHVPI!B:R,17,0),3),"-")</f>
        <v>LIB</v>
      </c>
      <c r="AF130" s="139">
        <f t="shared" si="117"/>
        <v>700</v>
      </c>
      <c r="AG130" s="76" t="str">
        <f>IFERROR(IF(D130="","-",IF(VLOOKUP(D130,COHVPI!A:G,7,0)=F130,"OK","DIVER")),"-")</f>
        <v>-</v>
      </c>
      <c r="AH130" s="76" t="str">
        <f>VLOOKUP(Y130,'BD1'!G:M,6,0)</f>
        <v>-</v>
      </c>
      <c r="AI130" s="76" t="str">
        <f>VLOOKUP(Y130,'BD1'!G:M,7,0)</f>
        <v>-</v>
      </c>
      <c r="AJ130" s="76" t="str">
        <f>VLOOKUP(Y130,'BD1'!G:O,8,0)</f>
        <v>-</v>
      </c>
      <c r="AK130" s="76" t="str">
        <f>VLOOKUP(Y130,'BD1'!G:O,9,0)</f>
        <v>-</v>
      </c>
      <c r="AL130" s="76" t="str">
        <f>VLOOKUP(Y130,'BD1'!G:Q,10,0)</f>
        <v>-</v>
      </c>
      <c r="AM130" s="76" t="str">
        <f>VLOOKUP(Y130,'BD1'!G:Q,11,0)</f>
        <v>-</v>
      </c>
      <c r="AN130" s="184">
        <f t="shared" si="118"/>
        <v>0</v>
      </c>
      <c r="AO130" s="184">
        <f t="shared" si="119"/>
        <v>0</v>
      </c>
    </row>
    <row r="131" spans="1:41" ht="18.75" x14ac:dyDescent="0.3">
      <c r="A131" s="153"/>
      <c r="B131" s="68" t="str">
        <f>IFERROR(VLOOKUP(G131,'Paleta-Sequencia'!A:C,3,0),"-")</f>
        <v>-</v>
      </c>
      <c r="D131" s="140">
        <v>1965770</v>
      </c>
      <c r="E131" s="126" t="s">
        <v>11729</v>
      </c>
      <c r="F131" s="163">
        <v>700</v>
      </c>
      <c r="G131" s="126">
        <v>454867</v>
      </c>
      <c r="H131" s="127" t="s">
        <v>1949</v>
      </c>
      <c r="I131" s="127"/>
      <c r="J131" s="133">
        <v>46183</v>
      </c>
      <c r="K131" s="281" t="s">
        <v>62</v>
      </c>
      <c r="L131" s="286"/>
      <c r="M131" s="210"/>
      <c r="N131" s="112">
        <f t="shared" si="120"/>
        <v>1</v>
      </c>
      <c r="O131" s="134"/>
      <c r="P131" s="135"/>
      <c r="Q131" s="78">
        <f>SUMIF('MB51'!$H:$H,$E131,'MB51'!$D:$D)</f>
        <v>0</v>
      </c>
      <c r="R131" s="78"/>
      <c r="S131" s="79"/>
      <c r="T131" s="65"/>
      <c r="U131" s="72">
        <f t="shared" si="112"/>
        <v>0</v>
      </c>
      <c r="V131" s="72">
        <f t="shared" si="113"/>
        <v>0</v>
      </c>
      <c r="W131" s="72">
        <f t="shared" si="114"/>
        <v>0</v>
      </c>
      <c r="X131" s="73" t="b">
        <f t="shared" si="115"/>
        <v>0</v>
      </c>
      <c r="Y131" s="74" t="str">
        <f>IF(G131="","-",IF(G131="Código","-",VLOOKUP(G131&amp;S131,'BD1'!F:H,2,0)))</f>
        <v>-</v>
      </c>
      <c r="Z131" s="74" t="str">
        <f>IF(G131="","-",IF(G131="Código","-",VLOOKUP(G131&amp;S131,'BD1'!F:H,3,0)))</f>
        <v>-</v>
      </c>
      <c r="AA131" s="75">
        <f t="shared" si="116"/>
        <v>0</v>
      </c>
      <c r="AB131" s="75" t="str">
        <f>IF(G131="Código","-",IFERROR(IF(VLOOKUP(E131,Envase!F:G,2,0)&gt;0,"Sim","Não"),"Não"))</f>
        <v>Não</v>
      </c>
      <c r="AC131" s="76" t="s">
        <v>62</v>
      </c>
      <c r="AD131" s="77">
        <f>IFERROR(IF(D131="","",VLOOKUP(D131,COHVPI!B:J,9,0)),"-")</f>
        <v>46197</v>
      </c>
      <c r="AE131" s="76" t="str">
        <f>IFERROR(LEFT(VLOOKUP(D131,COHVPI!B:R,17,0),3),"-")</f>
        <v>LIB</v>
      </c>
      <c r="AF131" s="139">
        <f t="shared" si="117"/>
        <v>700</v>
      </c>
      <c r="AG131" s="76" t="str">
        <f>IFERROR(IF(D131="","-",IF(VLOOKUP(D131,COHVPI!A:G,7,0)=F131,"OK","DIVER")),"-")</f>
        <v>-</v>
      </c>
      <c r="AH131" s="76" t="str">
        <f>VLOOKUP(Y131,'BD1'!G:M,6,0)</f>
        <v>-</v>
      </c>
      <c r="AI131" s="76" t="str">
        <f>VLOOKUP(Y131,'BD1'!G:M,7,0)</f>
        <v>-</v>
      </c>
      <c r="AJ131" s="76" t="str">
        <f>VLOOKUP(Y131,'BD1'!G:O,8,0)</f>
        <v>-</v>
      </c>
      <c r="AK131" s="76" t="str">
        <f>VLOOKUP(Y131,'BD1'!G:O,9,0)</f>
        <v>-</v>
      </c>
      <c r="AL131" s="76" t="str">
        <f>VLOOKUP(Y131,'BD1'!G:Q,10,0)</f>
        <v>-</v>
      </c>
      <c r="AM131" s="76" t="str">
        <f>VLOOKUP(Y131,'BD1'!G:Q,11,0)</f>
        <v>-</v>
      </c>
      <c r="AN131" s="184">
        <f t="shared" si="118"/>
        <v>0</v>
      </c>
      <c r="AO131" s="184">
        <f t="shared" si="119"/>
        <v>0</v>
      </c>
    </row>
    <row r="132" spans="1:41" ht="18.75" x14ac:dyDescent="0.3">
      <c r="A132" s="153"/>
      <c r="B132" s="68" t="str">
        <f>IFERROR(VLOOKUP(G132,'Paleta-Sequencia'!A:C,3,0),"-")</f>
        <v>-</v>
      </c>
      <c r="D132" s="140">
        <v>1965771</v>
      </c>
      <c r="E132" s="126" t="s">
        <v>11730</v>
      </c>
      <c r="F132" s="163">
        <v>700</v>
      </c>
      <c r="G132" s="126">
        <v>454867</v>
      </c>
      <c r="H132" s="127" t="s">
        <v>1949</v>
      </c>
      <c r="I132" s="127"/>
      <c r="J132" s="133">
        <v>46183</v>
      </c>
      <c r="K132" s="281" t="s">
        <v>62</v>
      </c>
      <c r="L132" s="286"/>
      <c r="M132" s="210"/>
      <c r="N132" s="112">
        <f t="shared" si="120"/>
        <v>1</v>
      </c>
      <c r="O132" s="134"/>
      <c r="P132" s="135"/>
      <c r="Q132" s="78">
        <f>SUMIF('MB51'!$H:$H,$E132,'MB51'!$D:$D)</f>
        <v>0</v>
      </c>
      <c r="R132" s="78"/>
      <c r="S132" s="79"/>
      <c r="T132" s="65"/>
      <c r="U132" s="72">
        <f t="shared" si="112"/>
        <v>0</v>
      </c>
      <c r="V132" s="72">
        <f t="shared" si="113"/>
        <v>0</v>
      </c>
      <c r="W132" s="72">
        <f t="shared" si="114"/>
        <v>0</v>
      </c>
      <c r="X132" s="73" t="b">
        <f t="shared" si="115"/>
        <v>0</v>
      </c>
      <c r="Y132" s="74" t="str">
        <f>IF(G132="","-",IF(G132="Código","-",VLOOKUP(G132&amp;S132,'BD1'!F:H,2,0)))</f>
        <v>-</v>
      </c>
      <c r="Z132" s="74" t="str">
        <f>IF(G132="","-",IF(G132="Código","-",VLOOKUP(G132&amp;S132,'BD1'!F:H,3,0)))</f>
        <v>-</v>
      </c>
      <c r="AA132" s="75">
        <f t="shared" si="116"/>
        <v>0</v>
      </c>
      <c r="AB132" s="75" t="str">
        <f>IF(G132="Código","-",IFERROR(IF(VLOOKUP(E132,Envase!F:G,2,0)&gt;0,"Sim","Não"),"Não"))</f>
        <v>Não</v>
      </c>
      <c r="AC132" s="76" t="s">
        <v>62</v>
      </c>
      <c r="AD132" s="77">
        <f>IFERROR(IF(D132="","",VLOOKUP(D132,COHVPI!B:J,9,0)),"-")</f>
        <v>46197</v>
      </c>
      <c r="AE132" s="76" t="str">
        <f>IFERROR(LEFT(VLOOKUP(D132,COHVPI!B:R,17,0),3),"-")</f>
        <v>LIB</v>
      </c>
      <c r="AF132" s="139">
        <f t="shared" si="117"/>
        <v>700</v>
      </c>
      <c r="AG132" s="76" t="str">
        <f>IFERROR(IF(D132="","-",IF(VLOOKUP(D132,COHVPI!A:G,7,0)=F132,"OK","DIVER")),"-")</f>
        <v>-</v>
      </c>
      <c r="AH132" s="76" t="str">
        <f>VLOOKUP(Y132,'BD1'!G:M,6,0)</f>
        <v>-</v>
      </c>
      <c r="AI132" s="76" t="str">
        <f>VLOOKUP(Y132,'BD1'!G:M,7,0)</f>
        <v>-</v>
      </c>
      <c r="AJ132" s="76" t="str">
        <f>VLOOKUP(Y132,'BD1'!G:O,8,0)</f>
        <v>-</v>
      </c>
      <c r="AK132" s="76" t="str">
        <f>VLOOKUP(Y132,'BD1'!G:O,9,0)</f>
        <v>-</v>
      </c>
      <c r="AL132" s="76" t="str">
        <f>VLOOKUP(Y132,'BD1'!G:Q,10,0)</f>
        <v>-</v>
      </c>
      <c r="AM132" s="76" t="str">
        <f>VLOOKUP(Y132,'BD1'!G:Q,11,0)</f>
        <v>-</v>
      </c>
      <c r="AN132" s="184">
        <f t="shared" si="118"/>
        <v>0</v>
      </c>
      <c r="AO132" s="184">
        <f t="shared" si="119"/>
        <v>0</v>
      </c>
    </row>
    <row r="133" spans="1:41" ht="18.75" x14ac:dyDescent="0.3">
      <c r="A133" s="153"/>
      <c r="B133" s="68" t="str">
        <f>IFERROR(VLOOKUP(G133,'Paleta-Sequencia'!A:C,3,0),"-")</f>
        <v>-</v>
      </c>
      <c r="D133" s="140">
        <v>1965772</v>
      </c>
      <c r="E133" s="126" t="s">
        <v>11731</v>
      </c>
      <c r="F133" s="163">
        <v>700</v>
      </c>
      <c r="G133" s="126">
        <v>454867</v>
      </c>
      <c r="H133" s="127" t="s">
        <v>1949</v>
      </c>
      <c r="I133" s="127"/>
      <c r="J133" s="133">
        <v>46183</v>
      </c>
      <c r="K133" s="281" t="s">
        <v>62</v>
      </c>
      <c r="L133" s="286"/>
      <c r="M133" s="210"/>
      <c r="N133" s="112">
        <f t="shared" si="120"/>
        <v>1</v>
      </c>
      <c r="O133" s="134"/>
      <c r="P133" s="135"/>
      <c r="Q133" s="78">
        <f>SUMIF('MB51'!$H:$H,$E133,'MB51'!$D:$D)</f>
        <v>0</v>
      </c>
      <c r="R133" s="78"/>
      <c r="S133" s="79"/>
      <c r="T133" s="65"/>
      <c r="U133" s="72">
        <f t="shared" si="112"/>
        <v>0</v>
      </c>
      <c r="V133" s="72">
        <f t="shared" si="113"/>
        <v>0</v>
      </c>
      <c r="W133" s="72">
        <f t="shared" si="114"/>
        <v>0</v>
      </c>
      <c r="X133" s="73" t="b">
        <f t="shared" si="115"/>
        <v>0</v>
      </c>
      <c r="Y133" s="74" t="str">
        <f>IF(G133="","-",IF(G133="Código","-",VLOOKUP(G133&amp;S133,'BD1'!F:H,2,0)))</f>
        <v>-</v>
      </c>
      <c r="Z133" s="74" t="str">
        <f>IF(G133="","-",IF(G133="Código","-",VLOOKUP(G133&amp;S133,'BD1'!F:H,3,0)))</f>
        <v>-</v>
      </c>
      <c r="AA133" s="75">
        <f t="shared" si="116"/>
        <v>0</v>
      </c>
      <c r="AB133" s="75" t="str">
        <f>IF(G133="Código","-",IFERROR(IF(VLOOKUP(E133,Envase!F:G,2,0)&gt;0,"Sim","Não"),"Não"))</f>
        <v>Não</v>
      </c>
      <c r="AC133" s="76" t="s">
        <v>62</v>
      </c>
      <c r="AD133" s="77">
        <f>IFERROR(IF(D133="","",VLOOKUP(D133,COHVPI!B:J,9,0)),"-")</f>
        <v>46198</v>
      </c>
      <c r="AE133" s="76" t="str">
        <f>IFERROR(LEFT(VLOOKUP(D133,COHVPI!B:R,17,0),3),"-")</f>
        <v>LIB</v>
      </c>
      <c r="AF133" s="139">
        <f t="shared" si="117"/>
        <v>700</v>
      </c>
      <c r="AG133" s="76" t="str">
        <f>IFERROR(IF(D133="","-",IF(VLOOKUP(D133,COHVPI!A:G,7,0)=F133,"OK","DIVER")),"-")</f>
        <v>-</v>
      </c>
      <c r="AH133" s="76" t="str">
        <f>VLOOKUP(Y133,'BD1'!G:M,6,0)</f>
        <v>-</v>
      </c>
      <c r="AI133" s="76" t="str">
        <f>VLOOKUP(Y133,'BD1'!G:M,7,0)</f>
        <v>-</v>
      </c>
      <c r="AJ133" s="76" t="str">
        <f>VLOOKUP(Y133,'BD1'!G:O,8,0)</f>
        <v>-</v>
      </c>
      <c r="AK133" s="76" t="str">
        <f>VLOOKUP(Y133,'BD1'!G:O,9,0)</f>
        <v>-</v>
      </c>
      <c r="AL133" s="76" t="str">
        <f>VLOOKUP(Y133,'BD1'!G:Q,10,0)</f>
        <v>-</v>
      </c>
      <c r="AM133" s="76" t="str">
        <f>VLOOKUP(Y133,'BD1'!G:Q,11,0)</f>
        <v>-</v>
      </c>
      <c r="AN133" s="184">
        <f t="shared" si="118"/>
        <v>0</v>
      </c>
      <c r="AO133" s="184">
        <f t="shared" si="119"/>
        <v>0</v>
      </c>
    </row>
    <row r="134" spans="1:41" ht="18.75" x14ac:dyDescent="0.3">
      <c r="A134" s="153"/>
      <c r="B134" s="68" t="str">
        <f>IFERROR(VLOOKUP(G134,'Paleta-Sequencia'!A:C,3,0),"-")</f>
        <v>-</v>
      </c>
      <c r="D134" s="140">
        <v>1965773</v>
      </c>
      <c r="E134" s="126" t="s">
        <v>11732</v>
      </c>
      <c r="F134" s="163">
        <v>700</v>
      </c>
      <c r="G134" s="126">
        <v>454867</v>
      </c>
      <c r="H134" s="127" t="s">
        <v>1949</v>
      </c>
      <c r="I134" s="127"/>
      <c r="J134" s="133">
        <v>46183</v>
      </c>
      <c r="K134" s="281" t="s">
        <v>62</v>
      </c>
      <c r="L134" s="286"/>
      <c r="M134" s="210"/>
      <c r="N134" s="112">
        <f t="shared" si="120"/>
        <v>1</v>
      </c>
      <c r="O134" s="134"/>
      <c r="P134" s="135"/>
      <c r="Q134" s="78">
        <f>SUMIF('MB51'!$H:$H,$E134,'MB51'!$D:$D)</f>
        <v>0</v>
      </c>
      <c r="R134" s="78"/>
      <c r="S134" s="79"/>
      <c r="T134" s="65"/>
      <c r="U134" s="72">
        <f t="shared" si="112"/>
        <v>0</v>
      </c>
      <c r="V134" s="72">
        <f t="shared" si="113"/>
        <v>0</v>
      </c>
      <c r="W134" s="72">
        <f t="shared" si="114"/>
        <v>0</v>
      </c>
      <c r="X134" s="73" t="b">
        <f t="shared" si="115"/>
        <v>0</v>
      </c>
      <c r="Y134" s="74" t="str">
        <f>IF(G134="","-",IF(G134="Código","-",VLOOKUP(G134&amp;S134,'BD1'!F:H,2,0)))</f>
        <v>-</v>
      </c>
      <c r="Z134" s="74" t="str">
        <f>IF(G134="","-",IF(G134="Código","-",VLOOKUP(G134&amp;S134,'BD1'!F:H,3,0)))</f>
        <v>-</v>
      </c>
      <c r="AA134" s="75">
        <f t="shared" si="116"/>
        <v>0</v>
      </c>
      <c r="AB134" s="75" t="str">
        <f>IF(G134="Código","-",IFERROR(IF(VLOOKUP(E134,Envase!F:G,2,0)&gt;0,"Sim","Não"),"Não"))</f>
        <v>Não</v>
      </c>
      <c r="AC134" s="76" t="s">
        <v>62</v>
      </c>
      <c r="AD134" s="77">
        <f>IFERROR(IF(D134="","",VLOOKUP(D134,COHVPI!B:J,9,0)),"-")</f>
        <v>46198</v>
      </c>
      <c r="AE134" s="76" t="str">
        <f>IFERROR(LEFT(VLOOKUP(D134,COHVPI!B:R,17,0),3),"-")</f>
        <v>LIB</v>
      </c>
      <c r="AF134" s="139">
        <f t="shared" si="117"/>
        <v>700</v>
      </c>
      <c r="AG134" s="76" t="str">
        <f>IFERROR(IF(D134="","-",IF(VLOOKUP(D134,COHVPI!A:G,7,0)=F134,"OK","DIVER")),"-")</f>
        <v>-</v>
      </c>
      <c r="AH134" s="76" t="str">
        <f>VLOOKUP(Y134,'BD1'!G:M,6,0)</f>
        <v>-</v>
      </c>
      <c r="AI134" s="76" t="str">
        <f>VLOOKUP(Y134,'BD1'!G:M,7,0)</f>
        <v>-</v>
      </c>
      <c r="AJ134" s="76" t="str">
        <f>VLOOKUP(Y134,'BD1'!G:O,8,0)</f>
        <v>-</v>
      </c>
      <c r="AK134" s="76" t="str">
        <f>VLOOKUP(Y134,'BD1'!G:O,9,0)</f>
        <v>-</v>
      </c>
      <c r="AL134" s="76" t="str">
        <f>VLOOKUP(Y134,'BD1'!G:Q,10,0)</f>
        <v>-</v>
      </c>
      <c r="AM134" s="76" t="str">
        <f>VLOOKUP(Y134,'BD1'!G:Q,11,0)</f>
        <v>-</v>
      </c>
      <c r="AN134" s="184">
        <f t="shared" si="118"/>
        <v>0</v>
      </c>
      <c r="AO134" s="184">
        <f t="shared" si="119"/>
        <v>0</v>
      </c>
    </row>
    <row r="135" spans="1:41" ht="18.75" x14ac:dyDescent="0.3">
      <c r="A135" s="153"/>
      <c r="B135" s="68" t="str">
        <f>IFERROR(VLOOKUP(G135,'Paleta-Sequencia'!A:C,3,0),"-")</f>
        <v>-</v>
      </c>
      <c r="D135" s="140">
        <v>1965774</v>
      </c>
      <c r="E135" s="126" t="s">
        <v>11733</v>
      </c>
      <c r="F135" s="163">
        <v>700</v>
      </c>
      <c r="G135" s="126">
        <v>454867</v>
      </c>
      <c r="H135" s="127" t="s">
        <v>1949</v>
      </c>
      <c r="I135" s="127"/>
      <c r="J135" s="133">
        <v>46183</v>
      </c>
      <c r="K135" s="281" t="s">
        <v>62</v>
      </c>
      <c r="L135" s="286"/>
      <c r="M135" s="210"/>
      <c r="N135" s="112">
        <f t="shared" si="120"/>
        <v>1</v>
      </c>
      <c r="O135" s="134"/>
      <c r="P135" s="135"/>
      <c r="Q135" s="78">
        <f>SUMIF('MB51'!$H:$H,$E135,'MB51'!$D:$D)</f>
        <v>0</v>
      </c>
      <c r="R135" s="78"/>
      <c r="S135" s="79"/>
      <c r="T135" s="65"/>
      <c r="U135" s="72">
        <f t="shared" si="112"/>
        <v>0</v>
      </c>
      <c r="V135" s="72">
        <f t="shared" si="113"/>
        <v>0</v>
      </c>
      <c r="W135" s="72">
        <f t="shared" si="114"/>
        <v>0</v>
      </c>
      <c r="X135" s="73" t="b">
        <f t="shared" si="115"/>
        <v>0</v>
      </c>
      <c r="Y135" s="74" t="str">
        <f>IF(G135="","-",IF(G135="Código","-",VLOOKUP(G135&amp;S135,'BD1'!F:H,2,0)))</f>
        <v>-</v>
      </c>
      <c r="Z135" s="74" t="str">
        <f>IF(G135="","-",IF(G135="Código","-",VLOOKUP(G135&amp;S135,'BD1'!F:H,3,0)))</f>
        <v>-</v>
      </c>
      <c r="AA135" s="75">
        <f t="shared" si="116"/>
        <v>0</v>
      </c>
      <c r="AB135" s="75" t="str">
        <f>IF(G135="Código","-",IFERROR(IF(VLOOKUP(E135,Envase!F:G,2,0)&gt;0,"Sim","Não"),"Não"))</f>
        <v>Não</v>
      </c>
      <c r="AC135" s="76" t="s">
        <v>62</v>
      </c>
      <c r="AD135" s="77">
        <f>IFERROR(IF(D135="","",VLOOKUP(D135,COHVPI!B:J,9,0)),"-")</f>
        <v>46199</v>
      </c>
      <c r="AE135" s="76" t="str">
        <f>IFERROR(LEFT(VLOOKUP(D135,COHVPI!B:R,17,0),3),"-")</f>
        <v>LIB</v>
      </c>
      <c r="AF135" s="139">
        <f t="shared" si="117"/>
        <v>700</v>
      </c>
      <c r="AG135" s="76" t="str">
        <f>IFERROR(IF(D135="","-",IF(VLOOKUP(D135,COHVPI!A:G,7,0)=F135,"OK","DIVER")),"-")</f>
        <v>-</v>
      </c>
      <c r="AH135" s="76" t="str">
        <f>VLOOKUP(Y135,'BD1'!G:M,6,0)</f>
        <v>-</v>
      </c>
      <c r="AI135" s="76" t="str">
        <f>VLOOKUP(Y135,'BD1'!G:M,7,0)</f>
        <v>-</v>
      </c>
      <c r="AJ135" s="76" t="str">
        <f>VLOOKUP(Y135,'BD1'!G:O,8,0)</f>
        <v>-</v>
      </c>
      <c r="AK135" s="76" t="str">
        <f>VLOOKUP(Y135,'BD1'!G:O,9,0)</f>
        <v>-</v>
      </c>
      <c r="AL135" s="76" t="str">
        <f>VLOOKUP(Y135,'BD1'!G:Q,10,0)</f>
        <v>-</v>
      </c>
      <c r="AM135" s="76" t="str">
        <f>VLOOKUP(Y135,'BD1'!G:Q,11,0)</f>
        <v>-</v>
      </c>
      <c r="AN135" s="184">
        <f t="shared" si="118"/>
        <v>0</v>
      </c>
      <c r="AO135" s="184">
        <f t="shared" si="119"/>
        <v>0</v>
      </c>
    </row>
    <row r="136" spans="1:41" ht="18.75" x14ac:dyDescent="0.3">
      <c r="A136" s="153"/>
      <c r="B136" s="68" t="str">
        <f>IFERROR(VLOOKUP(G136,'Paleta-Sequencia'!A:C,3,0),"-")</f>
        <v>-</v>
      </c>
      <c r="D136" s="140">
        <v>1965775</v>
      </c>
      <c r="E136" s="126" t="s">
        <v>11734</v>
      </c>
      <c r="F136" s="163">
        <v>700</v>
      </c>
      <c r="G136" s="126">
        <v>454867</v>
      </c>
      <c r="H136" s="127" t="s">
        <v>1949</v>
      </c>
      <c r="I136" s="127"/>
      <c r="J136" s="133">
        <v>46183</v>
      </c>
      <c r="K136" s="281" t="s">
        <v>62</v>
      </c>
      <c r="L136" s="286"/>
      <c r="M136" s="210"/>
      <c r="N136" s="112">
        <f t="shared" si="120"/>
        <v>1</v>
      </c>
      <c r="O136" s="134"/>
      <c r="P136" s="135"/>
      <c r="Q136" s="78">
        <f>SUMIF('MB51'!$H:$H,$E136,'MB51'!$D:$D)</f>
        <v>0</v>
      </c>
      <c r="R136" s="78"/>
      <c r="S136" s="79"/>
      <c r="T136" s="65"/>
      <c r="U136" s="72">
        <f t="shared" si="112"/>
        <v>0</v>
      </c>
      <c r="V136" s="72">
        <f t="shared" si="113"/>
        <v>0</v>
      </c>
      <c r="W136" s="72">
        <f t="shared" si="114"/>
        <v>0</v>
      </c>
      <c r="X136" s="73" t="b">
        <f t="shared" si="115"/>
        <v>0</v>
      </c>
      <c r="Y136" s="74" t="str">
        <f>IF(G136="","-",IF(G136="Código","-",VLOOKUP(G136&amp;S136,'BD1'!F:H,2,0)))</f>
        <v>-</v>
      </c>
      <c r="Z136" s="74" t="str">
        <f>IF(G136="","-",IF(G136="Código","-",VLOOKUP(G136&amp;S136,'BD1'!F:H,3,0)))</f>
        <v>-</v>
      </c>
      <c r="AA136" s="75">
        <f t="shared" si="116"/>
        <v>0</v>
      </c>
      <c r="AB136" s="75" t="str">
        <f>IF(G136="Código","-",IFERROR(IF(VLOOKUP(E136,Envase!F:G,2,0)&gt;0,"Sim","Não"),"Não"))</f>
        <v>Não</v>
      </c>
      <c r="AC136" s="76" t="s">
        <v>62</v>
      </c>
      <c r="AD136" s="77">
        <f>IFERROR(IF(D136="","",VLOOKUP(D136,COHVPI!B:J,9,0)),"-")</f>
        <v>46199</v>
      </c>
      <c r="AE136" s="76" t="str">
        <f>IFERROR(LEFT(VLOOKUP(D136,COHVPI!B:R,17,0),3),"-")</f>
        <v>LIB</v>
      </c>
      <c r="AF136" s="139">
        <f t="shared" si="117"/>
        <v>700</v>
      </c>
      <c r="AG136" s="76" t="str">
        <f>IFERROR(IF(D136="","-",IF(VLOOKUP(D136,COHVPI!A:G,7,0)=F136,"OK","DIVER")),"-")</f>
        <v>-</v>
      </c>
      <c r="AH136" s="76" t="str">
        <f>VLOOKUP(Y136,'BD1'!G:M,6,0)</f>
        <v>-</v>
      </c>
      <c r="AI136" s="76" t="str">
        <f>VLOOKUP(Y136,'BD1'!G:M,7,0)</f>
        <v>-</v>
      </c>
      <c r="AJ136" s="76" t="str">
        <f>VLOOKUP(Y136,'BD1'!G:O,8,0)</f>
        <v>-</v>
      </c>
      <c r="AK136" s="76" t="str">
        <f>VLOOKUP(Y136,'BD1'!G:O,9,0)</f>
        <v>-</v>
      </c>
      <c r="AL136" s="76" t="str">
        <f>VLOOKUP(Y136,'BD1'!G:Q,10,0)</f>
        <v>-</v>
      </c>
      <c r="AM136" s="76" t="str">
        <f>VLOOKUP(Y136,'BD1'!G:Q,11,0)</f>
        <v>-</v>
      </c>
      <c r="AN136" s="184">
        <f t="shared" si="118"/>
        <v>0</v>
      </c>
      <c r="AO136" s="184">
        <f t="shared" si="119"/>
        <v>0</v>
      </c>
    </row>
    <row r="137" spans="1:41" ht="18.75" x14ac:dyDescent="0.3">
      <c r="A137" s="153"/>
      <c r="B137" s="68" t="str">
        <f>IFERROR(VLOOKUP(G137,'Paleta-Sequencia'!A:C,3,0),"-")</f>
        <v>-</v>
      </c>
      <c r="D137" s="140">
        <v>1965776</v>
      </c>
      <c r="E137" s="126" t="s">
        <v>11735</v>
      </c>
      <c r="F137" s="163">
        <v>700</v>
      </c>
      <c r="G137" s="126">
        <v>454867</v>
      </c>
      <c r="H137" s="127" t="s">
        <v>1949</v>
      </c>
      <c r="I137" s="127"/>
      <c r="J137" s="133">
        <v>46183</v>
      </c>
      <c r="K137" s="281" t="s">
        <v>62</v>
      </c>
      <c r="L137" s="286"/>
      <c r="M137" s="210"/>
      <c r="N137" s="112">
        <f t="shared" si="120"/>
        <v>1</v>
      </c>
      <c r="O137" s="134"/>
      <c r="P137" s="135"/>
      <c r="Q137" s="78">
        <f>SUMIF('MB51'!$H:$H,$E137,'MB51'!$D:$D)</f>
        <v>0</v>
      </c>
      <c r="R137" s="78"/>
      <c r="S137" s="79"/>
      <c r="T137" s="65"/>
      <c r="U137" s="72">
        <f t="shared" si="112"/>
        <v>0</v>
      </c>
      <c r="V137" s="72">
        <f t="shared" si="113"/>
        <v>0</v>
      </c>
      <c r="W137" s="72">
        <f t="shared" si="114"/>
        <v>0</v>
      </c>
      <c r="X137" s="73" t="b">
        <f t="shared" si="115"/>
        <v>0</v>
      </c>
      <c r="Y137" s="74" t="str">
        <f>IF(G137="","-",IF(G137="Código","-",VLOOKUP(G137&amp;S137,'BD1'!F:H,2,0)))</f>
        <v>-</v>
      </c>
      <c r="Z137" s="74" t="str">
        <f>IF(G137="","-",IF(G137="Código","-",VLOOKUP(G137&amp;S137,'BD1'!F:H,3,0)))</f>
        <v>-</v>
      </c>
      <c r="AA137" s="75">
        <f t="shared" si="116"/>
        <v>0</v>
      </c>
      <c r="AB137" s="75" t="str">
        <f>IF(G137="Código","-",IFERROR(IF(VLOOKUP(E137,Envase!F:G,2,0)&gt;0,"Sim","Não"),"Não"))</f>
        <v>Não</v>
      </c>
      <c r="AC137" s="76" t="s">
        <v>62</v>
      </c>
      <c r="AD137" s="77">
        <f>IFERROR(IF(D137="","",VLOOKUP(D137,COHVPI!B:J,9,0)),"-")</f>
        <v>46200</v>
      </c>
      <c r="AE137" s="76" t="str">
        <f>IFERROR(LEFT(VLOOKUP(D137,COHVPI!B:R,17,0),3),"-")</f>
        <v>LIB</v>
      </c>
      <c r="AF137" s="139">
        <f t="shared" si="117"/>
        <v>700</v>
      </c>
      <c r="AG137" s="76" t="str">
        <f>IFERROR(IF(D137="","-",IF(VLOOKUP(D137,COHVPI!A:G,7,0)=F137,"OK","DIVER")),"-")</f>
        <v>-</v>
      </c>
      <c r="AH137" s="76" t="str">
        <f>VLOOKUP(Y137,'BD1'!G:M,6,0)</f>
        <v>-</v>
      </c>
      <c r="AI137" s="76" t="str">
        <f>VLOOKUP(Y137,'BD1'!G:M,7,0)</f>
        <v>-</v>
      </c>
      <c r="AJ137" s="76" t="str">
        <f>VLOOKUP(Y137,'BD1'!G:O,8,0)</f>
        <v>-</v>
      </c>
      <c r="AK137" s="76" t="str">
        <f>VLOOKUP(Y137,'BD1'!G:O,9,0)</f>
        <v>-</v>
      </c>
      <c r="AL137" s="76" t="str">
        <f>VLOOKUP(Y137,'BD1'!G:Q,10,0)</f>
        <v>-</v>
      </c>
      <c r="AM137" s="76" t="str">
        <f>VLOOKUP(Y137,'BD1'!G:Q,11,0)</f>
        <v>-</v>
      </c>
      <c r="AN137" s="184">
        <f t="shared" si="118"/>
        <v>0</v>
      </c>
      <c r="AO137" s="184">
        <f t="shared" si="119"/>
        <v>0</v>
      </c>
    </row>
    <row r="138" spans="1:41" ht="18.75" x14ac:dyDescent="0.3">
      <c r="A138" s="153"/>
      <c r="B138" s="68" t="str">
        <f>IFERROR(VLOOKUP(G138,'Paleta-Sequencia'!A:C,3,0),"-")</f>
        <v>-</v>
      </c>
      <c r="D138" s="140">
        <v>1965777</v>
      </c>
      <c r="E138" s="126" t="s">
        <v>11736</v>
      </c>
      <c r="F138" s="163">
        <v>700</v>
      </c>
      <c r="G138" s="126">
        <v>454867</v>
      </c>
      <c r="H138" s="127" t="s">
        <v>1949</v>
      </c>
      <c r="I138" s="127"/>
      <c r="J138" s="133">
        <v>46183</v>
      </c>
      <c r="K138" s="281" t="s">
        <v>62</v>
      </c>
      <c r="L138" s="286"/>
      <c r="M138" s="210"/>
      <c r="N138" s="112">
        <f t="shared" si="120"/>
        <v>1</v>
      </c>
      <c r="O138" s="134"/>
      <c r="P138" s="135"/>
      <c r="Q138" s="78">
        <f>SUMIF('MB51'!$H:$H,$E138,'MB51'!$D:$D)</f>
        <v>0</v>
      </c>
      <c r="R138" s="78"/>
      <c r="S138" s="79"/>
      <c r="T138" s="65"/>
      <c r="U138" s="72">
        <f t="shared" si="112"/>
        <v>0</v>
      </c>
      <c r="V138" s="72">
        <f t="shared" si="113"/>
        <v>0</v>
      </c>
      <c r="W138" s="72">
        <f t="shared" si="114"/>
        <v>0</v>
      </c>
      <c r="X138" s="73" t="b">
        <f t="shared" si="115"/>
        <v>0</v>
      </c>
      <c r="Y138" s="74" t="str">
        <f>IF(G138="","-",IF(G138="Código","-",VLOOKUP(G138&amp;S138,'BD1'!F:H,2,0)))</f>
        <v>-</v>
      </c>
      <c r="Z138" s="74" t="str">
        <f>IF(G138="","-",IF(G138="Código","-",VLOOKUP(G138&amp;S138,'BD1'!F:H,3,0)))</f>
        <v>-</v>
      </c>
      <c r="AA138" s="75">
        <f t="shared" si="116"/>
        <v>0</v>
      </c>
      <c r="AB138" s="75" t="str">
        <f>IF(G138="Código","-",IFERROR(IF(VLOOKUP(E138,Envase!F:G,2,0)&gt;0,"Sim","Não"),"Não"))</f>
        <v>Não</v>
      </c>
      <c r="AC138" s="76" t="s">
        <v>62</v>
      </c>
      <c r="AD138" s="77">
        <f>IFERROR(IF(D138="","",VLOOKUP(D138,COHVPI!B:J,9,0)),"-")</f>
        <v>46200</v>
      </c>
      <c r="AE138" s="76" t="str">
        <f>IFERROR(LEFT(VLOOKUP(D138,COHVPI!B:R,17,0),3),"-")</f>
        <v>LIB</v>
      </c>
      <c r="AF138" s="139">
        <f t="shared" si="117"/>
        <v>700</v>
      </c>
      <c r="AG138" s="76" t="str">
        <f>IFERROR(IF(D138="","-",IF(VLOOKUP(D138,COHVPI!A:G,7,0)=F138,"OK","DIVER")),"-")</f>
        <v>-</v>
      </c>
      <c r="AH138" s="76" t="str">
        <f>VLOOKUP(Y138,'BD1'!G:M,6,0)</f>
        <v>-</v>
      </c>
      <c r="AI138" s="76" t="str">
        <f>VLOOKUP(Y138,'BD1'!G:M,7,0)</f>
        <v>-</v>
      </c>
      <c r="AJ138" s="76" t="str">
        <f>VLOOKUP(Y138,'BD1'!G:O,8,0)</f>
        <v>-</v>
      </c>
      <c r="AK138" s="76" t="str">
        <f>VLOOKUP(Y138,'BD1'!G:O,9,0)</f>
        <v>-</v>
      </c>
      <c r="AL138" s="76" t="str">
        <f>VLOOKUP(Y138,'BD1'!G:Q,10,0)</f>
        <v>-</v>
      </c>
      <c r="AM138" s="76" t="str">
        <f>VLOOKUP(Y138,'BD1'!G:Q,11,0)</f>
        <v>-</v>
      </c>
      <c r="AN138" s="184">
        <f t="shared" si="118"/>
        <v>0</v>
      </c>
      <c r="AO138" s="184">
        <f t="shared" si="119"/>
        <v>0</v>
      </c>
    </row>
    <row r="139" spans="1:41" ht="18.75" x14ac:dyDescent="0.3">
      <c r="A139" s="153"/>
      <c r="B139" s="68" t="str">
        <f>IFERROR(VLOOKUP(G139,'Paleta-Sequencia'!A:C,3,0),"-")</f>
        <v>-</v>
      </c>
      <c r="D139" s="140">
        <v>1965778</v>
      </c>
      <c r="E139" s="126" t="s">
        <v>11737</v>
      </c>
      <c r="F139" s="163">
        <v>700</v>
      </c>
      <c r="G139" s="126">
        <v>454867</v>
      </c>
      <c r="H139" s="127" t="s">
        <v>1949</v>
      </c>
      <c r="I139" s="127"/>
      <c r="J139" s="133">
        <v>46183</v>
      </c>
      <c r="K139" s="281" t="s">
        <v>62</v>
      </c>
      <c r="L139" s="286"/>
      <c r="M139" s="210"/>
      <c r="N139" s="112">
        <f t="shared" si="120"/>
        <v>1</v>
      </c>
      <c r="O139" s="134"/>
      <c r="P139" s="135"/>
      <c r="Q139" s="78">
        <f>SUMIF('MB51'!$H:$H,$E139,'MB51'!$D:$D)</f>
        <v>0</v>
      </c>
      <c r="R139" s="78"/>
      <c r="S139" s="79"/>
      <c r="T139" s="65"/>
      <c r="U139" s="72">
        <f t="shared" si="112"/>
        <v>0</v>
      </c>
      <c r="V139" s="72">
        <f t="shared" si="113"/>
        <v>0</v>
      </c>
      <c r="W139" s="72">
        <f t="shared" si="114"/>
        <v>0</v>
      </c>
      <c r="X139" s="73" t="b">
        <f t="shared" si="115"/>
        <v>0</v>
      </c>
      <c r="Y139" s="74" t="str">
        <f>IF(G139="","-",IF(G139="Código","-",VLOOKUP(G139&amp;S139,'BD1'!F:H,2,0)))</f>
        <v>-</v>
      </c>
      <c r="Z139" s="74" t="str">
        <f>IF(G139="","-",IF(G139="Código","-",VLOOKUP(G139&amp;S139,'BD1'!F:H,3,0)))</f>
        <v>-</v>
      </c>
      <c r="AA139" s="75">
        <f t="shared" si="116"/>
        <v>0</v>
      </c>
      <c r="AB139" s="75" t="str">
        <f>IF(G139="Código","-",IFERROR(IF(VLOOKUP(E139,Envase!F:G,2,0)&gt;0,"Sim","Não"),"Não"))</f>
        <v>Não</v>
      </c>
      <c r="AC139" s="76" t="s">
        <v>62</v>
      </c>
      <c r="AD139" s="77">
        <f>IFERROR(IF(D139="","",VLOOKUP(D139,COHVPI!B:J,9,0)),"-")</f>
        <v>46202</v>
      </c>
      <c r="AE139" s="76" t="str">
        <f>IFERROR(LEFT(VLOOKUP(D139,COHVPI!B:R,17,0),3),"-")</f>
        <v>LIB</v>
      </c>
      <c r="AF139" s="139">
        <f t="shared" si="117"/>
        <v>700</v>
      </c>
      <c r="AG139" s="76" t="str">
        <f>IFERROR(IF(D139="","-",IF(VLOOKUP(D139,COHVPI!A:G,7,0)=F139,"OK","DIVER")),"-")</f>
        <v>-</v>
      </c>
      <c r="AH139" s="76" t="str">
        <f>VLOOKUP(Y139,'BD1'!G:M,6,0)</f>
        <v>-</v>
      </c>
      <c r="AI139" s="76" t="str">
        <f>VLOOKUP(Y139,'BD1'!G:M,7,0)</f>
        <v>-</v>
      </c>
      <c r="AJ139" s="76" t="str">
        <f>VLOOKUP(Y139,'BD1'!G:O,8,0)</f>
        <v>-</v>
      </c>
      <c r="AK139" s="76" t="str">
        <f>VLOOKUP(Y139,'BD1'!G:O,9,0)</f>
        <v>-</v>
      </c>
      <c r="AL139" s="76" t="str">
        <f>VLOOKUP(Y139,'BD1'!G:Q,10,0)</f>
        <v>-</v>
      </c>
      <c r="AM139" s="76" t="str">
        <f>VLOOKUP(Y139,'BD1'!G:Q,11,0)</f>
        <v>-</v>
      </c>
      <c r="AN139" s="184">
        <f t="shared" si="118"/>
        <v>0</v>
      </c>
      <c r="AO139" s="184">
        <f t="shared" si="119"/>
        <v>0</v>
      </c>
    </row>
    <row r="140" spans="1:41" ht="19.5" thickBot="1" x14ac:dyDescent="0.35">
      <c r="A140" s="153"/>
      <c r="B140" s="68" t="str">
        <f>IFERROR(VLOOKUP(G140,'Paleta-Sequencia'!A:C,3,0),"-")</f>
        <v>-</v>
      </c>
      <c r="D140" s="113"/>
      <c r="E140" s="114"/>
      <c r="F140" s="115"/>
      <c r="G140" s="114"/>
      <c r="H140" s="116"/>
      <c r="I140" s="116"/>
      <c r="J140" s="117"/>
      <c r="K140" s="279" t="s">
        <v>62</v>
      </c>
      <c r="L140" s="211"/>
      <c r="M140" s="213"/>
      <c r="N140" s="118">
        <f>IF(D140&gt;0,1,0)</f>
        <v>0</v>
      </c>
      <c r="O140" s="119"/>
      <c r="P140" s="132"/>
      <c r="Q140" s="78">
        <f>SUMIF('MB51'!$H:$H,$E140,'MB51'!$D:$D)</f>
        <v>0</v>
      </c>
      <c r="R140" s="78"/>
      <c r="S140" s="79"/>
      <c r="T140" s="65"/>
      <c r="U140" s="72">
        <f t="shared" si="112"/>
        <v>0</v>
      </c>
      <c r="V140" s="72">
        <f t="shared" si="113"/>
        <v>0</v>
      </c>
      <c r="W140" s="72">
        <f t="shared" si="114"/>
        <v>0</v>
      </c>
      <c r="X140" s="73" t="b">
        <f t="shared" si="115"/>
        <v>1</v>
      </c>
      <c r="Y140" s="74" t="str">
        <f>IF(G140="","-",IF(G140="Código","-",VLOOKUP(G140&amp;S140,'BD1'!F:H,2,0)))</f>
        <v>-</v>
      </c>
      <c r="Z140" s="74" t="str">
        <f>IF(G140="","-",IF(G140="Código","-",VLOOKUP(G140&amp;S140,'BD1'!F:H,3,0)))</f>
        <v>-</v>
      </c>
      <c r="AA140" s="75">
        <f t="shared" si="116"/>
        <v>0</v>
      </c>
      <c r="AB140" s="75" t="str">
        <f>IF(G140="Código","-",IFERROR(IF(VLOOKUP(E140,Envase!F:G,2,0)&gt;0,"Sim","Não"),"Não"))</f>
        <v>Não</v>
      </c>
      <c r="AC140" s="76" t="s">
        <v>62</v>
      </c>
      <c r="AD140" s="77" t="str">
        <f>IFERROR(IF(D140="","",VLOOKUP(D140,COHVPI!B:J,9,0)),"-")</f>
        <v/>
      </c>
      <c r="AE140" s="76" t="str">
        <f>IFERROR(LEFT(VLOOKUP(D140,COHVPI!B:R,17,0),3),"-")</f>
        <v>-</v>
      </c>
      <c r="AF140" s="139">
        <f t="shared" si="117"/>
        <v>0</v>
      </c>
      <c r="AG140" s="76" t="str">
        <f>IFERROR(IF(D140="","-",IF(VLOOKUP(D140,COHVPI!A:G,7,0)=F140,"OK","DIVER")),"-")</f>
        <v>-</v>
      </c>
      <c r="AH140" s="76" t="str">
        <f>VLOOKUP(Y140,'BD1'!G:M,6,0)</f>
        <v>-</v>
      </c>
      <c r="AI140" s="76" t="str">
        <f>VLOOKUP(Y140,'BD1'!G:M,7,0)</f>
        <v>-</v>
      </c>
      <c r="AJ140" s="76" t="str">
        <f>VLOOKUP(Y140,'BD1'!G:O,8,0)</f>
        <v>-</v>
      </c>
      <c r="AK140" s="76" t="str">
        <f>VLOOKUP(Y140,'BD1'!G:O,9,0)</f>
        <v>-</v>
      </c>
      <c r="AL140" s="76" t="str">
        <f>VLOOKUP(Y140,'BD1'!G:Q,10,0)</f>
        <v>-</v>
      </c>
      <c r="AM140" s="76" t="str">
        <f>VLOOKUP(Y140,'BD1'!G:Q,11,0)</f>
        <v>-</v>
      </c>
      <c r="AN140" s="184">
        <f t="shared" si="118"/>
        <v>0</v>
      </c>
      <c r="AO140" s="184">
        <f t="shared" si="119"/>
        <v>0</v>
      </c>
    </row>
    <row r="141" spans="1:41" ht="19.5" thickBot="1" x14ac:dyDescent="0.35">
      <c r="A141" s="153"/>
      <c r="B141" s="68" t="str">
        <f>IFERROR(VLOOKUP(G141,'Paleta-Sequencia'!A:C,3,0),"-")</f>
        <v>-</v>
      </c>
      <c r="D141" s="165"/>
      <c r="E141" s="165"/>
      <c r="F141" s="165"/>
      <c r="G141" s="165"/>
      <c r="H141" s="37"/>
      <c r="I141" s="37"/>
      <c r="J141" s="37"/>
      <c r="K141" s="37"/>
      <c r="L141" s="212"/>
      <c r="M141" s="238"/>
      <c r="N141" s="138"/>
      <c r="O141" s="138"/>
      <c r="P141" s="37"/>
      <c r="Q141" s="37"/>
      <c r="R141" s="37"/>
      <c r="T141" s="65"/>
      <c r="U141" s="72">
        <f t="shared" si="102"/>
        <v>0</v>
      </c>
      <c r="V141" s="72">
        <f t="shared" si="103"/>
        <v>0</v>
      </c>
      <c r="W141" s="72">
        <f t="shared" si="104"/>
        <v>0</v>
      </c>
      <c r="X141" s="73" t="b">
        <f t="shared" si="105"/>
        <v>1</v>
      </c>
      <c r="Y141" s="74" t="str">
        <f>IF(G141="","-",IF(G141="Código","-",VLOOKUP(G141&amp;S141,'BD1'!F:H,2,0)))</f>
        <v>-</v>
      </c>
      <c r="Z141" s="74" t="str">
        <f>IF(G141="","-",IF(G141="Código","-",VLOOKUP(G141&amp;S141,'BD1'!F:H,3,0)))</f>
        <v>-</v>
      </c>
      <c r="AA141" s="75">
        <f t="shared" si="106"/>
        <v>0</v>
      </c>
      <c r="AB141" s="75" t="str">
        <f>IF(G141="Código","-",IFERROR(IF(VLOOKUP(E141,Envase!F:G,2,0)&gt;0,"Sim","Não"),"Não"))</f>
        <v>Não</v>
      </c>
      <c r="AC141" s="76" t="s">
        <v>62</v>
      </c>
      <c r="AD141" s="77" t="str">
        <f>IFERROR(IF(D141="","",VLOOKUP(D141,COHVPI!B:J,9,0)),"-")</f>
        <v/>
      </c>
      <c r="AE141" s="76" t="str">
        <f>IFERROR(LEFT(VLOOKUP(D141,COHVPI!B:R,17,0),3),"-")</f>
        <v>-</v>
      </c>
      <c r="AF141" s="139">
        <f t="shared" si="107"/>
        <v>0</v>
      </c>
      <c r="AG141" s="76" t="str">
        <f>IFERROR(IF(D141="","-",IF(VLOOKUP(D141,COHVPI!A:G,7,0)=F141,"OK","DIVER")),"-")</f>
        <v>-</v>
      </c>
      <c r="AH141" s="76" t="str">
        <f>VLOOKUP(Y141,'BD1'!G:M,6,0)</f>
        <v>-</v>
      </c>
      <c r="AI141" s="76" t="str">
        <f>VLOOKUP(Y141,'BD1'!G:M,7,0)</f>
        <v>-</v>
      </c>
      <c r="AJ141" s="76" t="str">
        <f>VLOOKUP(Y141,'BD1'!G:O,8,0)</f>
        <v>-</v>
      </c>
      <c r="AK141" s="76" t="str">
        <f>VLOOKUP(Y141,'BD1'!G:O,9,0)</f>
        <v>-</v>
      </c>
      <c r="AL141" s="76" t="str">
        <f>VLOOKUP(Y141,'BD1'!G:Q,10,0)</f>
        <v>-</v>
      </c>
      <c r="AM141" s="76" t="str">
        <f>VLOOKUP(Y141,'BD1'!G:Q,11,0)</f>
        <v>-</v>
      </c>
      <c r="AN141" s="184">
        <f t="shared" si="108"/>
        <v>0</v>
      </c>
      <c r="AO141" s="184">
        <f t="shared" si="109"/>
        <v>0</v>
      </c>
    </row>
    <row r="142" spans="1:41" ht="19.5" thickBot="1" x14ac:dyDescent="0.35">
      <c r="A142" s="153"/>
      <c r="B142" s="68" t="str">
        <f>IFERROR(VLOOKUP(G142,'Paleta-Sequencia'!A:C,3,0),"-")</f>
        <v>-</v>
      </c>
      <c r="D142" s="274" t="s">
        <v>1914</v>
      </c>
      <c r="E142" s="273"/>
      <c r="F142" s="273"/>
      <c r="G142" s="273"/>
      <c r="H142" s="273"/>
      <c r="I142" s="273"/>
      <c r="J142" s="273"/>
      <c r="K142" s="273"/>
      <c r="L142" s="275"/>
      <c r="M142" s="276"/>
      <c r="N142" s="273"/>
      <c r="O142" s="273"/>
      <c r="P142" s="277"/>
      <c r="Q142" s="96"/>
      <c r="R142" s="78" t="str">
        <f>IF(J142="","",_xlfn.DAYS($R$1,$J142))</f>
        <v/>
      </c>
      <c r="S142" s="79"/>
      <c r="T142" s="65"/>
      <c r="U142" s="72">
        <f t="shared" si="102"/>
        <v>0</v>
      </c>
      <c r="V142" s="72">
        <f t="shared" si="103"/>
        <v>0</v>
      </c>
      <c r="W142" s="72">
        <f t="shared" si="104"/>
        <v>0</v>
      </c>
      <c r="X142" s="73" t="b">
        <f t="shared" si="105"/>
        <v>1</v>
      </c>
      <c r="Y142" s="74" t="str">
        <f>IF(G142="","-",IF(G142="Código","-",VLOOKUP(G142&amp;S142,'BD1'!F:H,2,0)))</f>
        <v>-</v>
      </c>
      <c r="Z142" s="74" t="str">
        <f>IF(G142="","-",IF(G142="Código","-",VLOOKUP(G142&amp;S142,'BD1'!F:H,3,0)))</f>
        <v>-</v>
      </c>
      <c r="AA142" s="75">
        <f t="shared" si="106"/>
        <v>0</v>
      </c>
      <c r="AB142" s="75" t="str">
        <f>IF(G142="Código","-",IFERROR(IF(VLOOKUP(E142,Envase!F:G,2,0)&gt;0,"Sim","Não"),"Não"))</f>
        <v>Não</v>
      </c>
      <c r="AC142" s="76" t="s">
        <v>62</v>
      </c>
      <c r="AD142" s="77" t="str">
        <f>IFERROR(IF(D142="","",VLOOKUP(D142,COHVPI!B:J,9,0)),"-")</f>
        <v>-</v>
      </c>
      <c r="AE142" s="76" t="str">
        <f>IFERROR(LEFT(VLOOKUP(D142,COHVPI!B:R,17,0),3),"-")</f>
        <v>-</v>
      </c>
      <c r="AF142" s="139">
        <f t="shared" si="107"/>
        <v>0</v>
      </c>
      <c r="AG142" s="76" t="str">
        <f>IFERROR(IF(D142="","-",IF(VLOOKUP(D142,COHVPI!A:G,7,0)=F142,"OK","DIVER")),"-")</f>
        <v>-</v>
      </c>
      <c r="AH142" s="76" t="str">
        <f>VLOOKUP(Y142,'BD1'!G:M,6,0)</f>
        <v>-</v>
      </c>
      <c r="AI142" s="76" t="str">
        <f>VLOOKUP(Y142,'BD1'!G:M,7,0)</f>
        <v>-</v>
      </c>
      <c r="AJ142" s="76" t="str">
        <f>VLOOKUP(Y142,'BD1'!G:O,8,0)</f>
        <v>-</v>
      </c>
      <c r="AK142" s="76" t="str">
        <f>VLOOKUP(Y142,'BD1'!G:O,9,0)</f>
        <v>-</v>
      </c>
      <c r="AL142" s="76" t="str">
        <f>VLOOKUP(Y142,'BD1'!G:Q,10,0)</f>
        <v>-</v>
      </c>
      <c r="AM142" s="76" t="str">
        <f>VLOOKUP(Y142,'BD1'!G:Q,11,0)</f>
        <v>-</v>
      </c>
      <c r="AN142" s="184">
        <f t="shared" si="108"/>
        <v>0</v>
      </c>
      <c r="AO142" s="184">
        <f t="shared" si="109"/>
        <v>0</v>
      </c>
    </row>
    <row r="143" spans="1:41" ht="19.5" thickBot="1" x14ac:dyDescent="0.35">
      <c r="A143" s="153"/>
      <c r="B143" s="68" t="str">
        <f>IFERROR(VLOOKUP(G143,'Paleta-Sequencia'!A:C,3,0),"-")</f>
        <v>Sequência</v>
      </c>
      <c r="D143" s="83" t="s">
        <v>349</v>
      </c>
      <c r="E143" s="84" t="s">
        <v>350</v>
      </c>
      <c r="F143" s="84" t="s">
        <v>19</v>
      </c>
      <c r="G143" s="85" t="s">
        <v>45</v>
      </c>
      <c r="H143" s="86" t="s">
        <v>20</v>
      </c>
      <c r="I143" s="94" t="s">
        <v>69</v>
      </c>
      <c r="J143" s="88" t="s">
        <v>904</v>
      </c>
      <c r="K143" s="103" t="s">
        <v>364</v>
      </c>
      <c r="L143" s="215"/>
      <c r="M143" s="240"/>
      <c r="N143" s="109">
        <f>SUM(N144:N162)</f>
        <v>18</v>
      </c>
      <c r="O143" s="109" t="s">
        <v>1169</v>
      </c>
      <c r="P143" s="95" t="s">
        <v>18</v>
      </c>
      <c r="Q143" s="69" t="s">
        <v>16</v>
      </c>
      <c r="R143" s="70" t="s">
        <v>17</v>
      </c>
      <c r="S143" s="96"/>
      <c r="T143" s="65"/>
      <c r="U143" s="72">
        <f t="shared" si="102"/>
        <v>0</v>
      </c>
      <c r="V143" s="72">
        <f t="shared" si="103"/>
        <v>0</v>
      </c>
      <c r="W143" s="72">
        <f t="shared" si="104"/>
        <v>0</v>
      </c>
      <c r="X143" s="73" t="b">
        <f t="shared" si="105"/>
        <v>0</v>
      </c>
      <c r="Y143" s="74" t="str">
        <f>IF(G143="","-",IF(G143="Código","-",VLOOKUP(G143&amp;S143,'BD1'!F:H,2,0)))</f>
        <v>-</v>
      </c>
      <c r="Z143" s="74" t="str">
        <f>IF(G143="","-",IF(G143="Código","-",VLOOKUP(G143&amp;S143,'BD1'!F:H,3,0)))</f>
        <v>-</v>
      </c>
      <c r="AA143" s="75">
        <f t="shared" si="106"/>
        <v>0</v>
      </c>
      <c r="AB143" s="75" t="str">
        <f>IF(G143="Código","-",IFERROR(IF(VLOOKUP(E143,Envase!F:G,2,0)&gt;0,"Sim","Não"),"Não"))</f>
        <v>-</v>
      </c>
      <c r="AC143" s="76" t="s">
        <v>62</v>
      </c>
      <c r="AD143" s="77" t="str">
        <f>IFERROR(IF(D143="","",VLOOKUP(D143,COHVPI!B:J,9,0)),"-")</f>
        <v>-</v>
      </c>
      <c r="AE143" s="76" t="str">
        <f>IFERROR(LEFT(VLOOKUP(D143,COHVPI!B:R,17,0),3),"-")</f>
        <v>-</v>
      </c>
      <c r="AF143" s="139" t="str">
        <f t="shared" si="107"/>
        <v>Qtdade</v>
      </c>
      <c r="AG143" s="76" t="str">
        <f>IFERROR(IF(D143="","-",IF(VLOOKUP(D143,COHVPI!A:G,7,0)=F143,"OK","DIVER")),"-")</f>
        <v>-</v>
      </c>
      <c r="AH143" s="76" t="str">
        <f>VLOOKUP(Y143,'BD1'!G:M,6,0)</f>
        <v>-</v>
      </c>
      <c r="AI143" s="76" t="str">
        <f>VLOOKUP(Y143,'BD1'!G:M,7,0)</f>
        <v>-</v>
      </c>
      <c r="AJ143" s="76" t="str">
        <f>VLOOKUP(Y143,'BD1'!G:O,8,0)</f>
        <v>-</v>
      </c>
      <c r="AK143" s="76" t="str">
        <f>VLOOKUP(Y143,'BD1'!G:O,9,0)</f>
        <v>-</v>
      </c>
      <c r="AL143" s="76" t="str">
        <f>VLOOKUP(Y143,'BD1'!G:Q,10,0)</f>
        <v>-</v>
      </c>
      <c r="AM143" s="76" t="str">
        <f>VLOOKUP(Y143,'BD1'!G:Q,11,0)</f>
        <v>-</v>
      </c>
      <c r="AN143" s="184">
        <f t="shared" si="108"/>
        <v>0</v>
      </c>
      <c r="AO143" s="184">
        <f t="shared" si="109"/>
        <v>0</v>
      </c>
    </row>
    <row r="144" spans="1:41" ht="18.75" x14ac:dyDescent="0.3">
      <c r="A144" s="153"/>
      <c r="B144" s="68" t="str">
        <f>IFERROR(VLOOKUP(G144,'Paleta-Sequencia'!A:C,3,0),"-")</f>
        <v>-</v>
      </c>
      <c r="D144" s="140">
        <v>1963239</v>
      </c>
      <c r="E144" s="126" t="s">
        <v>3788</v>
      </c>
      <c r="F144" s="163">
        <v>3500</v>
      </c>
      <c r="G144" s="126">
        <v>432817</v>
      </c>
      <c r="H144" s="127" t="s">
        <v>22</v>
      </c>
      <c r="I144" s="127"/>
      <c r="J144" s="269">
        <v>46157</v>
      </c>
      <c r="K144" s="278" t="s">
        <v>62</v>
      </c>
      <c r="L144" s="271"/>
      <c r="M144" s="210"/>
      <c r="N144" s="130">
        <f t="shared" ref="N144:N146" si="121">IF(D144&gt;0,1,0)</f>
        <v>1</v>
      </c>
      <c r="O144" s="134"/>
      <c r="P144" s="135"/>
      <c r="Q144" s="78">
        <f>SUMIF('MB51'!$H:$H,$E144,'MB51'!$D:$D)</f>
        <v>0</v>
      </c>
      <c r="R144" s="78"/>
      <c r="S144" s="79"/>
      <c r="T144" s="65"/>
      <c r="U144" s="72">
        <f t="shared" si="102"/>
        <v>0</v>
      </c>
      <c r="V144" s="72">
        <f t="shared" si="103"/>
        <v>0</v>
      </c>
      <c r="W144" s="72">
        <f t="shared" si="104"/>
        <v>0</v>
      </c>
      <c r="X144" s="73" t="b">
        <f t="shared" si="105"/>
        <v>0</v>
      </c>
      <c r="Y144" s="74" t="str">
        <f>IF(G144="","-",IF(G144="Código","-",VLOOKUP(G144&amp;S144,'BD1'!F:H,2,0)))</f>
        <v>-</v>
      </c>
      <c r="Z144" s="74" t="str">
        <f>IF(G144="","-",IF(G144="Código","-",VLOOKUP(G144&amp;S144,'BD1'!F:H,3,0)))</f>
        <v>-</v>
      </c>
      <c r="AA144" s="75">
        <f t="shared" si="106"/>
        <v>0</v>
      </c>
      <c r="AB144" s="75" t="str">
        <f>IF(G144="Código","-",IFERROR(IF(VLOOKUP(E144,Envase!F:G,2,0)&gt;0,"Sim","Não"),"Não"))</f>
        <v>Não</v>
      </c>
      <c r="AC144" s="76" t="s">
        <v>62</v>
      </c>
      <c r="AD144" s="77">
        <f>IFERROR(IF(D144="","",VLOOKUP(D144,COHVPI!B:J,9,0)),"-")</f>
        <v>46184</v>
      </c>
      <c r="AE144" s="76" t="str">
        <f>IFERROR(LEFT(VLOOKUP(D144,COHVPI!B:R,17,0),3),"-")</f>
        <v>LIB</v>
      </c>
      <c r="AF144" s="139">
        <f t="shared" si="107"/>
        <v>3500</v>
      </c>
      <c r="AG144" s="76" t="str">
        <f>IFERROR(IF(D144="","-",IF(VLOOKUP(D144,COHVPI!A:G,7,0)=F144,"OK","DIVER")),"-")</f>
        <v>-</v>
      </c>
      <c r="AH144" s="76" t="str">
        <f>VLOOKUP(Y144,'BD1'!G:M,6,0)</f>
        <v>-</v>
      </c>
      <c r="AI144" s="76" t="str">
        <f>VLOOKUP(Y144,'BD1'!G:M,7,0)</f>
        <v>-</v>
      </c>
      <c r="AJ144" s="76" t="str">
        <f>VLOOKUP(Y144,'BD1'!G:O,8,0)</f>
        <v>-</v>
      </c>
      <c r="AK144" s="76" t="str">
        <f>VLOOKUP(Y144,'BD1'!G:O,9,0)</f>
        <v>-</v>
      </c>
      <c r="AL144" s="76" t="str">
        <f>VLOOKUP(Y144,'BD1'!G:Q,10,0)</f>
        <v>-</v>
      </c>
      <c r="AM144" s="76" t="str">
        <f>VLOOKUP(Y144,'BD1'!G:Q,11,0)</f>
        <v>-</v>
      </c>
      <c r="AN144" s="184">
        <f t="shared" si="108"/>
        <v>0</v>
      </c>
      <c r="AO144" s="184">
        <f t="shared" si="109"/>
        <v>0</v>
      </c>
    </row>
    <row r="145" spans="1:41" ht="18.75" x14ac:dyDescent="0.3">
      <c r="A145" s="153"/>
      <c r="B145" s="68" t="str">
        <f>IFERROR(VLOOKUP(G145,'Paleta-Sequencia'!A:C,3,0),"-")</f>
        <v>-</v>
      </c>
      <c r="D145" s="140">
        <v>1963242</v>
      </c>
      <c r="E145" s="126" t="s">
        <v>3790</v>
      </c>
      <c r="F145" s="163">
        <v>3500</v>
      </c>
      <c r="G145" s="126">
        <v>432817</v>
      </c>
      <c r="H145" s="127" t="s">
        <v>22</v>
      </c>
      <c r="I145" s="127"/>
      <c r="J145" s="269">
        <v>46157</v>
      </c>
      <c r="K145" s="278" t="s">
        <v>62</v>
      </c>
      <c r="L145" s="271"/>
      <c r="M145" s="210"/>
      <c r="N145" s="130">
        <f t="shared" si="121"/>
        <v>1</v>
      </c>
      <c r="O145" s="134"/>
      <c r="P145" s="135"/>
      <c r="Q145" s="78">
        <f>SUMIF('MB51'!$H:$H,$E145,'MB51'!$D:$D)</f>
        <v>0</v>
      </c>
      <c r="R145" s="78"/>
      <c r="S145" s="79"/>
      <c r="T145" s="65"/>
      <c r="U145" s="72">
        <f t="shared" si="102"/>
        <v>0</v>
      </c>
      <c r="V145" s="72">
        <f t="shared" si="103"/>
        <v>0</v>
      </c>
      <c r="W145" s="72">
        <f t="shared" si="104"/>
        <v>0</v>
      </c>
      <c r="X145" s="73" t="b">
        <f t="shared" si="105"/>
        <v>0</v>
      </c>
      <c r="Y145" s="74" t="str">
        <f>IF(G145="","-",IF(G145="Código","-",VLOOKUP(G145&amp;S145,'BD1'!F:H,2,0)))</f>
        <v>-</v>
      </c>
      <c r="Z145" s="74" t="str">
        <f>IF(G145="","-",IF(G145="Código","-",VLOOKUP(G145&amp;S145,'BD1'!F:H,3,0)))</f>
        <v>-</v>
      </c>
      <c r="AA145" s="75">
        <f t="shared" si="106"/>
        <v>0</v>
      </c>
      <c r="AB145" s="75" t="str">
        <f>IF(G145="Código","-",IFERROR(IF(VLOOKUP(E145,Envase!F:G,2,0)&gt;0,"Sim","Não"),"Não"))</f>
        <v>Não</v>
      </c>
      <c r="AC145" s="76" t="s">
        <v>62</v>
      </c>
      <c r="AD145" s="77">
        <f>IFERROR(IF(D145="","",VLOOKUP(D145,COHVPI!B:J,9,0)),"-")</f>
        <v>46185</v>
      </c>
      <c r="AE145" s="76" t="str">
        <f>IFERROR(LEFT(VLOOKUP(D145,COHVPI!B:R,17,0),3),"-")</f>
        <v>LIB</v>
      </c>
      <c r="AF145" s="139">
        <f t="shared" si="107"/>
        <v>3500</v>
      </c>
      <c r="AG145" s="76" t="str">
        <f>IFERROR(IF(D145="","-",IF(VLOOKUP(D145,COHVPI!A:G,7,0)=F145,"OK","DIVER")),"-")</f>
        <v>-</v>
      </c>
      <c r="AH145" s="76" t="str">
        <f>VLOOKUP(Y145,'BD1'!G:M,6,0)</f>
        <v>-</v>
      </c>
      <c r="AI145" s="76" t="str">
        <f>VLOOKUP(Y145,'BD1'!G:M,7,0)</f>
        <v>-</v>
      </c>
      <c r="AJ145" s="76" t="str">
        <f>VLOOKUP(Y145,'BD1'!G:O,8,0)</f>
        <v>-</v>
      </c>
      <c r="AK145" s="76" t="str">
        <f>VLOOKUP(Y145,'BD1'!G:O,9,0)</f>
        <v>-</v>
      </c>
      <c r="AL145" s="76" t="str">
        <f>VLOOKUP(Y145,'BD1'!G:Q,10,0)</f>
        <v>-</v>
      </c>
      <c r="AM145" s="76" t="str">
        <f>VLOOKUP(Y145,'BD1'!G:Q,11,0)</f>
        <v>-</v>
      </c>
      <c r="AN145" s="184">
        <f t="shared" si="108"/>
        <v>0</v>
      </c>
      <c r="AO145" s="184">
        <f t="shared" si="109"/>
        <v>0</v>
      </c>
    </row>
    <row r="146" spans="1:41" ht="18.75" x14ac:dyDescent="0.3">
      <c r="A146" s="153"/>
      <c r="B146" s="68" t="str">
        <f>IFERROR(VLOOKUP(G146,'Paleta-Sequencia'!A:C,3,0),"-")</f>
        <v>-</v>
      </c>
      <c r="D146" s="140">
        <v>1963243</v>
      </c>
      <c r="E146" s="126" t="s">
        <v>3791</v>
      </c>
      <c r="F146" s="163">
        <v>3500</v>
      </c>
      <c r="G146" s="126">
        <v>432817</v>
      </c>
      <c r="H146" s="127" t="s">
        <v>22</v>
      </c>
      <c r="I146" s="127"/>
      <c r="J146" s="269">
        <v>46157</v>
      </c>
      <c r="K146" s="278" t="s">
        <v>62</v>
      </c>
      <c r="L146" s="271"/>
      <c r="M146" s="210"/>
      <c r="N146" s="130">
        <f t="shared" si="121"/>
        <v>1</v>
      </c>
      <c r="O146" s="134"/>
      <c r="P146" s="135"/>
      <c r="Q146" s="78">
        <f>SUMIF('MB51'!$H:$H,$E146,'MB51'!$D:$D)</f>
        <v>0</v>
      </c>
      <c r="R146" s="78"/>
      <c r="S146" s="79"/>
      <c r="T146" s="65"/>
      <c r="U146" s="72">
        <f t="shared" si="102"/>
        <v>0</v>
      </c>
      <c r="V146" s="72">
        <f t="shared" si="103"/>
        <v>0</v>
      </c>
      <c r="W146" s="72">
        <f t="shared" si="104"/>
        <v>0</v>
      </c>
      <c r="X146" s="73" t="b">
        <f t="shared" si="105"/>
        <v>0</v>
      </c>
      <c r="Y146" s="74" t="str">
        <f>IF(G146="","-",IF(G146="Código","-",VLOOKUP(G146&amp;S146,'BD1'!F:H,2,0)))</f>
        <v>-</v>
      </c>
      <c r="Z146" s="74" t="str">
        <f>IF(G146="","-",IF(G146="Código","-",VLOOKUP(G146&amp;S146,'BD1'!F:H,3,0)))</f>
        <v>-</v>
      </c>
      <c r="AA146" s="75">
        <f t="shared" si="106"/>
        <v>0</v>
      </c>
      <c r="AB146" s="75" t="str">
        <f>IF(G146="Código","-",IFERROR(IF(VLOOKUP(E146,Envase!F:G,2,0)&gt;0,"Sim","Não"),"Não"))</f>
        <v>Não</v>
      </c>
      <c r="AC146" s="76" t="s">
        <v>62</v>
      </c>
      <c r="AD146" s="77">
        <f>IFERROR(IF(D146="","",VLOOKUP(D146,COHVPI!B:J,9,0)),"-")</f>
        <v>46186</v>
      </c>
      <c r="AE146" s="76" t="str">
        <f>IFERROR(LEFT(VLOOKUP(D146,COHVPI!B:R,17,0),3),"-")</f>
        <v>LIB</v>
      </c>
      <c r="AF146" s="139">
        <f t="shared" si="107"/>
        <v>3500</v>
      </c>
      <c r="AG146" s="76" t="str">
        <f>IFERROR(IF(D146="","-",IF(VLOOKUP(D146,COHVPI!A:G,7,0)=F146,"OK","DIVER")),"-")</f>
        <v>-</v>
      </c>
      <c r="AH146" s="76" t="str">
        <f>VLOOKUP(Y146,'BD1'!G:M,6,0)</f>
        <v>-</v>
      </c>
      <c r="AI146" s="76" t="str">
        <f>VLOOKUP(Y146,'BD1'!G:M,7,0)</f>
        <v>-</v>
      </c>
      <c r="AJ146" s="76" t="str">
        <f>VLOOKUP(Y146,'BD1'!G:O,8,0)</f>
        <v>-</v>
      </c>
      <c r="AK146" s="76" t="str">
        <f>VLOOKUP(Y146,'BD1'!G:O,9,0)</f>
        <v>-</v>
      </c>
      <c r="AL146" s="76" t="str">
        <f>VLOOKUP(Y146,'BD1'!G:Q,10,0)</f>
        <v>-</v>
      </c>
      <c r="AM146" s="76" t="str">
        <f>VLOOKUP(Y146,'BD1'!G:Q,11,0)</f>
        <v>-</v>
      </c>
      <c r="AN146" s="184">
        <f t="shared" si="108"/>
        <v>0</v>
      </c>
      <c r="AO146" s="184">
        <f t="shared" si="109"/>
        <v>0</v>
      </c>
    </row>
    <row r="147" spans="1:41" ht="18.75" x14ac:dyDescent="0.3">
      <c r="A147" s="153"/>
      <c r="B147" s="68" t="str">
        <f>IFERROR(VLOOKUP(G147,'Paleta-Sequencia'!A:C,3,0),"-")</f>
        <v>-</v>
      </c>
      <c r="D147" s="140">
        <v>1965018</v>
      </c>
      <c r="E147" s="126" t="s">
        <v>4218</v>
      </c>
      <c r="F147" s="163">
        <v>3500</v>
      </c>
      <c r="G147" s="126">
        <v>432817</v>
      </c>
      <c r="H147" s="127" t="s">
        <v>22</v>
      </c>
      <c r="I147" s="127"/>
      <c r="J147" s="269">
        <v>46167</v>
      </c>
      <c r="K147" s="278" t="s">
        <v>62</v>
      </c>
      <c r="L147" s="271"/>
      <c r="M147" s="210"/>
      <c r="N147" s="130">
        <f t="shared" ref="N147:N152" si="122">IF(D147&gt;0,1,0)</f>
        <v>1</v>
      </c>
      <c r="O147" s="134"/>
      <c r="P147" s="135"/>
      <c r="Q147" s="78">
        <f>SUMIF('MB51'!$H:$H,$E147,'MB51'!$D:$D)</f>
        <v>0</v>
      </c>
      <c r="R147" s="78"/>
      <c r="S147" s="79"/>
      <c r="T147" s="65"/>
      <c r="U147" s="72">
        <f t="shared" si="102"/>
        <v>0</v>
      </c>
      <c r="V147" s="72">
        <f t="shared" si="103"/>
        <v>0</v>
      </c>
      <c r="W147" s="72">
        <f t="shared" si="104"/>
        <v>0</v>
      </c>
      <c r="X147" s="73" t="b">
        <f t="shared" si="105"/>
        <v>0</v>
      </c>
      <c r="Y147" s="74" t="str">
        <f>IF(G147="","-",IF(G147="Código","-",VLOOKUP(G147&amp;S147,'BD1'!F:H,2,0)))</f>
        <v>-</v>
      </c>
      <c r="Z147" s="74" t="str">
        <f>IF(G147="","-",IF(G147="Código","-",VLOOKUP(G147&amp;S147,'BD1'!F:H,3,0)))</f>
        <v>-</v>
      </c>
      <c r="AA147" s="75">
        <f t="shared" si="106"/>
        <v>0</v>
      </c>
      <c r="AB147" s="75" t="str">
        <f>IF(G147="Código","-",IFERROR(IF(VLOOKUP(E147,Envase!F:G,2,0)&gt;0,"Sim","Não"),"Não"))</f>
        <v>Não</v>
      </c>
      <c r="AC147" s="76" t="s">
        <v>62</v>
      </c>
      <c r="AD147" s="77">
        <f>IFERROR(IF(D147="","",VLOOKUP(D147,COHVPI!B:J,9,0)),"-")</f>
        <v>46186</v>
      </c>
      <c r="AE147" s="76" t="str">
        <f>IFERROR(LEFT(VLOOKUP(D147,COHVPI!B:R,17,0),3),"-")</f>
        <v>LIB</v>
      </c>
      <c r="AF147" s="139">
        <f t="shared" si="107"/>
        <v>3500</v>
      </c>
      <c r="AG147" s="76" t="str">
        <f>IFERROR(IF(D147="","-",IF(VLOOKUP(D147,COHVPI!A:G,7,0)=F147,"OK","DIVER")),"-")</f>
        <v>-</v>
      </c>
      <c r="AH147" s="76" t="str">
        <f>VLOOKUP(Y147,'BD1'!G:M,6,0)</f>
        <v>-</v>
      </c>
      <c r="AI147" s="76" t="str">
        <f>VLOOKUP(Y147,'BD1'!G:M,7,0)</f>
        <v>-</v>
      </c>
      <c r="AJ147" s="76" t="str">
        <f>VLOOKUP(Y147,'BD1'!G:O,8,0)</f>
        <v>-</v>
      </c>
      <c r="AK147" s="76" t="str">
        <f>VLOOKUP(Y147,'BD1'!G:O,9,0)</f>
        <v>-</v>
      </c>
      <c r="AL147" s="76" t="str">
        <f>VLOOKUP(Y147,'BD1'!G:Q,10,0)</f>
        <v>-</v>
      </c>
      <c r="AM147" s="76" t="str">
        <f>VLOOKUP(Y147,'BD1'!G:Q,11,0)</f>
        <v>-</v>
      </c>
      <c r="AN147" s="184">
        <f t="shared" si="108"/>
        <v>0</v>
      </c>
      <c r="AO147" s="184">
        <f t="shared" si="109"/>
        <v>0</v>
      </c>
    </row>
    <row r="148" spans="1:41" ht="18.75" x14ac:dyDescent="0.3">
      <c r="A148" s="153"/>
      <c r="B148" s="68" t="str">
        <f>IFERROR(VLOOKUP(G148,'Paleta-Sequencia'!A:C,3,0),"-")</f>
        <v>-</v>
      </c>
      <c r="D148" s="140">
        <v>1965019</v>
      </c>
      <c r="E148" s="126" t="s">
        <v>4219</v>
      </c>
      <c r="F148" s="163">
        <v>3500</v>
      </c>
      <c r="G148" s="126">
        <v>432817</v>
      </c>
      <c r="H148" s="127" t="s">
        <v>22</v>
      </c>
      <c r="I148" s="127"/>
      <c r="J148" s="269">
        <v>46167</v>
      </c>
      <c r="K148" s="278" t="s">
        <v>62</v>
      </c>
      <c r="L148" s="271"/>
      <c r="M148" s="210"/>
      <c r="N148" s="130">
        <f t="shared" si="122"/>
        <v>1</v>
      </c>
      <c r="O148" s="134"/>
      <c r="P148" s="135"/>
      <c r="Q148" s="78">
        <f>SUMIF('MB51'!$H:$H,$E148,'MB51'!$D:$D)</f>
        <v>0</v>
      </c>
      <c r="R148" s="78"/>
      <c r="S148" s="79"/>
      <c r="T148" s="65"/>
      <c r="U148" s="72">
        <f t="shared" si="102"/>
        <v>0</v>
      </c>
      <c r="V148" s="72">
        <f t="shared" si="103"/>
        <v>0</v>
      </c>
      <c r="W148" s="72">
        <f t="shared" si="104"/>
        <v>0</v>
      </c>
      <c r="X148" s="73" t="b">
        <f t="shared" si="105"/>
        <v>0</v>
      </c>
      <c r="Y148" s="74" t="str">
        <f>IF(G148="","-",IF(G148="Código","-",VLOOKUP(G148&amp;S148,'BD1'!F:H,2,0)))</f>
        <v>-</v>
      </c>
      <c r="Z148" s="74" t="str">
        <f>IF(G148="","-",IF(G148="Código","-",VLOOKUP(G148&amp;S148,'BD1'!F:H,3,0)))</f>
        <v>-</v>
      </c>
      <c r="AA148" s="75">
        <f t="shared" si="106"/>
        <v>0</v>
      </c>
      <c r="AB148" s="75" t="str">
        <f>IF(G148="Código","-",IFERROR(IF(VLOOKUP(E148,Envase!F:G,2,0)&gt;0,"Sim","Não"),"Não"))</f>
        <v>Não</v>
      </c>
      <c r="AC148" s="76" t="s">
        <v>62</v>
      </c>
      <c r="AD148" s="77">
        <f>IFERROR(IF(D148="","",VLOOKUP(D148,COHVPI!B:J,9,0)),"-")</f>
        <v>46188</v>
      </c>
      <c r="AE148" s="76" t="str">
        <f>IFERROR(LEFT(VLOOKUP(D148,COHVPI!B:R,17,0),3),"-")</f>
        <v>LIB</v>
      </c>
      <c r="AF148" s="139">
        <f t="shared" si="107"/>
        <v>3500</v>
      </c>
      <c r="AG148" s="76" t="str">
        <f>IFERROR(IF(D148="","-",IF(VLOOKUP(D148,COHVPI!A:G,7,0)=F148,"OK","DIVER")),"-")</f>
        <v>-</v>
      </c>
      <c r="AH148" s="76" t="str">
        <f>VLOOKUP(Y148,'BD1'!G:M,6,0)</f>
        <v>-</v>
      </c>
      <c r="AI148" s="76" t="str">
        <f>VLOOKUP(Y148,'BD1'!G:M,7,0)</f>
        <v>-</v>
      </c>
      <c r="AJ148" s="76" t="str">
        <f>VLOOKUP(Y148,'BD1'!G:O,8,0)</f>
        <v>-</v>
      </c>
      <c r="AK148" s="76" t="str">
        <f>VLOOKUP(Y148,'BD1'!G:O,9,0)</f>
        <v>-</v>
      </c>
      <c r="AL148" s="76" t="str">
        <f>VLOOKUP(Y148,'BD1'!G:Q,10,0)</f>
        <v>-</v>
      </c>
      <c r="AM148" s="76" t="str">
        <f>VLOOKUP(Y148,'BD1'!G:Q,11,0)</f>
        <v>-</v>
      </c>
      <c r="AN148" s="184">
        <f t="shared" si="108"/>
        <v>0</v>
      </c>
      <c r="AO148" s="184">
        <f t="shared" si="109"/>
        <v>0</v>
      </c>
    </row>
    <row r="149" spans="1:41" ht="18.75" x14ac:dyDescent="0.3">
      <c r="A149" s="153"/>
      <c r="B149" s="68" t="str">
        <f>IFERROR(VLOOKUP(G149,'Paleta-Sequencia'!A:C,3,0),"-")</f>
        <v>-</v>
      </c>
      <c r="D149" s="140">
        <v>1965020</v>
      </c>
      <c r="E149" s="126" t="s">
        <v>4220</v>
      </c>
      <c r="F149" s="163">
        <v>3500</v>
      </c>
      <c r="G149" s="126">
        <v>432817</v>
      </c>
      <c r="H149" s="127" t="s">
        <v>22</v>
      </c>
      <c r="I149" s="127"/>
      <c r="J149" s="269">
        <v>46167</v>
      </c>
      <c r="K149" s="278" t="s">
        <v>62</v>
      </c>
      <c r="L149" s="271"/>
      <c r="M149" s="210"/>
      <c r="N149" s="130">
        <f t="shared" si="122"/>
        <v>1</v>
      </c>
      <c r="O149" s="134"/>
      <c r="P149" s="135"/>
      <c r="Q149" s="78">
        <f>SUMIF('MB51'!$H:$H,$E149,'MB51'!$D:$D)</f>
        <v>0</v>
      </c>
      <c r="R149" s="78"/>
      <c r="S149" s="79"/>
      <c r="T149" s="65"/>
      <c r="U149" s="72">
        <f t="shared" si="102"/>
        <v>0</v>
      </c>
      <c r="V149" s="72">
        <f t="shared" si="103"/>
        <v>0</v>
      </c>
      <c r="W149" s="72">
        <f t="shared" si="104"/>
        <v>0</v>
      </c>
      <c r="X149" s="73" t="b">
        <f t="shared" si="105"/>
        <v>0</v>
      </c>
      <c r="Y149" s="74" t="str">
        <f>IF(G149="","-",IF(G149="Código","-",VLOOKUP(G149&amp;S149,'BD1'!F:H,2,0)))</f>
        <v>-</v>
      </c>
      <c r="Z149" s="74" t="str">
        <f>IF(G149="","-",IF(G149="Código","-",VLOOKUP(G149&amp;S149,'BD1'!F:H,3,0)))</f>
        <v>-</v>
      </c>
      <c r="AA149" s="75">
        <f t="shared" si="106"/>
        <v>0</v>
      </c>
      <c r="AB149" s="75" t="str">
        <f>IF(G149="Código","-",IFERROR(IF(VLOOKUP(E149,Envase!F:G,2,0)&gt;0,"Sim","Não"),"Não"))</f>
        <v>Não</v>
      </c>
      <c r="AC149" s="76" t="s">
        <v>62</v>
      </c>
      <c r="AD149" s="77">
        <f>IFERROR(IF(D149="","",VLOOKUP(D149,COHVPI!B:J,9,0)),"-")</f>
        <v>46188</v>
      </c>
      <c r="AE149" s="76" t="str">
        <f>IFERROR(LEFT(VLOOKUP(D149,COHVPI!B:R,17,0),3),"-")</f>
        <v>LIB</v>
      </c>
      <c r="AF149" s="139">
        <f t="shared" si="107"/>
        <v>3500</v>
      </c>
      <c r="AG149" s="76" t="str">
        <f>IFERROR(IF(D149="","-",IF(VLOOKUP(D149,COHVPI!A:G,7,0)=F149,"OK","DIVER")),"-")</f>
        <v>-</v>
      </c>
      <c r="AH149" s="76" t="str">
        <f>VLOOKUP(Y149,'BD1'!G:M,6,0)</f>
        <v>-</v>
      </c>
      <c r="AI149" s="76" t="str">
        <f>VLOOKUP(Y149,'BD1'!G:M,7,0)</f>
        <v>-</v>
      </c>
      <c r="AJ149" s="76" t="str">
        <f>VLOOKUP(Y149,'BD1'!G:O,8,0)</f>
        <v>-</v>
      </c>
      <c r="AK149" s="76" t="str">
        <f>VLOOKUP(Y149,'BD1'!G:O,9,0)</f>
        <v>-</v>
      </c>
      <c r="AL149" s="76" t="str">
        <f>VLOOKUP(Y149,'BD1'!G:Q,10,0)</f>
        <v>-</v>
      </c>
      <c r="AM149" s="76" t="str">
        <f>VLOOKUP(Y149,'BD1'!G:Q,11,0)</f>
        <v>-</v>
      </c>
      <c r="AN149" s="184">
        <f t="shared" si="108"/>
        <v>0</v>
      </c>
      <c r="AO149" s="184">
        <f t="shared" si="109"/>
        <v>0</v>
      </c>
    </row>
    <row r="150" spans="1:41" ht="18.75" x14ac:dyDescent="0.3">
      <c r="A150" s="153"/>
      <c r="B150" s="68" t="str">
        <f>IFERROR(VLOOKUP(G150,'Paleta-Sequencia'!A:C,3,0),"-")</f>
        <v>-</v>
      </c>
      <c r="D150" s="140">
        <v>1965021</v>
      </c>
      <c r="E150" s="126" t="s">
        <v>4221</v>
      </c>
      <c r="F150" s="163">
        <v>3500</v>
      </c>
      <c r="G150" s="126">
        <v>432817</v>
      </c>
      <c r="H150" s="127" t="s">
        <v>22</v>
      </c>
      <c r="I150" s="127"/>
      <c r="J150" s="269">
        <v>46167</v>
      </c>
      <c r="K150" s="278" t="s">
        <v>62</v>
      </c>
      <c r="L150" s="271"/>
      <c r="M150" s="210"/>
      <c r="N150" s="130">
        <f t="shared" si="122"/>
        <v>1</v>
      </c>
      <c r="O150" s="134"/>
      <c r="P150" s="135"/>
      <c r="Q150" s="78">
        <f>SUMIF('MB51'!$H:$H,$E150,'MB51'!$D:$D)</f>
        <v>0</v>
      </c>
      <c r="R150" s="78"/>
      <c r="S150" s="79"/>
      <c r="T150" s="65"/>
      <c r="U150" s="72">
        <f t="shared" si="102"/>
        <v>0</v>
      </c>
      <c r="V150" s="72">
        <f t="shared" si="103"/>
        <v>0</v>
      </c>
      <c r="W150" s="72">
        <f t="shared" si="104"/>
        <v>0</v>
      </c>
      <c r="X150" s="73" t="b">
        <f t="shared" si="105"/>
        <v>0</v>
      </c>
      <c r="Y150" s="74" t="str">
        <f>IF(G150="","-",IF(G150="Código","-",VLOOKUP(G150&amp;S150,'BD1'!F:H,2,0)))</f>
        <v>-</v>
      </c>
      <c r="Z150" s="74" t="str">
        <f>IF(G150="","-",IF(G150="Código","-",VLOOKUP(G150&amp;S150,'BD1'!F:H,3,0)))</f>
        <v>-</v>
      </c>
      <c r="AA150" s="75">
        <f t="shared" si="106"/>
        <v>0</v>
      </c>
      <c r="AB150" s="75" t="str">
        <f>IF(G150="Código","-",IFERROR(IF(VLOOKUP(E150,Envase!F:G,2,0)&gt;0,"Sim","Não"),"Não"))</f>
        <v>Não</v>
      </c>
      <c r="AC150" s="76" t="s">
        <v>62</v>
      </c>
      <c r="AD150" s="77">
        <f>IFERROR(IF(D150="","",VLOOKUP(D150,COHVPI!B:J,9,0)),"-")</f>
        <v>46189</v>
      </c>
      <c r="AE150" s="76" t="str">
        <f>IFERROR(LEFT(VLOOKUP(D150,COHVPI!B:R,17,0),3),"-")</f>
        <v>LIB</v>
      </c>
      <c r="AF150" s="139">
        <f t="shared" si="107"/>
        <v>3500</v>
      </c>
      <c r="AG150" s="76" t="str">
        <f>IFERROR(IF(D150="","-",IF(VLOOKUP(D150,COHVPI!A:G,7,0)=F150,"OK","DIVER")),"-")</f>
        <v>-</v>
      </c>
      <c r="AH150" s="76" t="str">
        <f>VLOOKUP(Y150,'BD1'!G:M,6,0)</f>
        <v>-</v>
      </c>
      <c r="AI150" s="76" t="str">
        <f>VLOOKUP(Y150,'BD1'!G:M,7,0)</f>
        <v>-</v>
      </c>
      <c r="AJ150" s="76" t="str">
        <f>VLOOKUP(Y150,'BD1'!G:O,8,0)</f>
        <v>-</v>
      </c>
      <c r="AK150" s="76" t="str">
        <f>VLOOKUP(Y150,'BD1'!G:O,9,0)</f>
        <v>-</v>
      </c>
      <c r="AL150" s="76" t="str">
        <f>VLOOKUP(Y150,'BD1'!G:Q,10,0)</f>
        <v>-</v>
      </c>
      <c r="AM150" s="76" t="str">
        <f>VLOOKUP(Y150,'BD1'!G:Q,11,0)</f>
        <v>-</v>
      </c>
      <c r="AN150" s="184">
        <f t="shared" si="108"/>
        <v>0</v>
      </c>
      <c r="AO150" s="184">
        <f t="shared" si="109"/>
        <v>0</v>
      </c>
    </row>
    <row r="151" spans="1:41" ht="18.75" x14ac:dyDescent="0.3">
      <c r="A151" s="153"/>
      <c r="B151" s="68" t="str">
        <f>IFERROR(VLOOKUP(G151,'Paleta-Sequencia'!A:C,3,0),"-")</f>
        <v>-</v>
      </c>
      <c r="D151" s="140">
        <v>1965022</v>
      </c>
      <c r="E151" s="126" t="s">
        <v>4222</v>
      </c>
      <c r="F151" s="163">
        <v>3500</v>
      </c>
      <c r="G151" s="126">
        <v>432817</v>
      </c>
      <c r="H151" s="127" t="s">
        <v>22</v>
      </c>
      <c r="I151" s="127"/>
      <c r="J151" s="269">
        <v>46167</v>
      </c>
      <c r="K151" s="278" t="s">
        <v>62</v>
      </c>
      <c r="L151" s="271"/>
      <c r="M151" s="210"/>
      <c r="N151" s="130">
        <f t="shared" si="122"/>
        <v>1</v>
      </c>
      <c r="O151" s="134"/>
      <c r="P151" s="135"/>
      <c r="Q151" s="78">
        <f>SUMIF('MB51'!$H:$H,$E151,'MB51'!$D:$D)</f>
        <v>0</v>
      </c>
      <c r="R151" s="78"/>
      <c r="S151" s="79"/>
      <c r="T151" s="65"/>
      <c r="U151" s="72">
        <f t="shared" si="102"/>
        <v>0</v>
      </c>
      <c r="V151" s="72">
        <f t="shared" si="103"/>
        <v>0</v>
      </c>
      <c r="W151" s="72">
        <f t="shared" si="104"/>
        <v>0</v>
      </c>
      <c r="X151" s="73" t="b">
        <f t="shared" si="105"/>
        <v>0</v>
      </c>
      <c r="Y151" s="74" t="str">
        <f>IF(G151="","-",IF(G151="Código","-",VLOOKUP(G151&amp;S151,'BD1'!F:H,2,0)))</f>
        <v>-</v>
      </c>
      <c r="Z151" s="74" t="str">
        <f>IF(G151="","-",IF(G151="Código","-",VLOOKUP(G151&amp;S151,'BD1'!F:H,3,0)))</f>
        <v>-</v>
      </c>
      <c r="AA151" s="75">
        <f t="shared" si="106"/>
        <v>0</v>
      </c>
      <c r="AB151" s="75" t="str">
        <f>IF(G151="Código","-",IFERROR(IF(VLOOKUP(E151,Envase!F:G,2,0)&gt;0,"Sim","Não"),"Não"))</f>
        <v>Não</v>
      </c>
      <c r="AC151" s="76" t="s">
        <v>62</v>
      </c>
      <c r="AD151" s="77">
        <f>IFERROR(IF(D151="","",VLOOKUP(D151,COHVPI!B:J,9,0)),"-")</f>
        <v>46189</v>
      </c>
      <c r="AE151" s="76" t="str">
        <f>IFERROR(LEFT(VLOOKUP(D151,COHVPI!B:R,17,0),3),"-")</f>
        <v>LIB</v>
      </c>
      <c r="AF151" s="139">
        <f t="shared" si="107"/>
        <v>3500</v>
      </c>
      <c r="AG151" s="76" t="str">
        <f>IFERROR(IF(D151="","-",IF(VLOOKUP(D151,COHVPI!A:G,7,0)=F151,"OK","DIVER")),"-")</f>
        <v>-</v>
      </c>
      <c r="AH151" s="76" t="str">
        <f>VLOOKUP(Y151,'BD1'!G:M,6,0)</f>
        <v>-</v>
      </c>
      <c r="AI151" s="76" t="str">
        <f>VLOOKUP(Y151,'BD1'!G:M,7,0)</f>
        <v>-</v>
      </c>
      <c r="AJ151" s="76" t="str">
        <f>VLOOKUP(Y151,'BD1'!G:O,8,0)</f>
        <v>-</v>
      </c>
      <c r="AK151" s="76" t="str">
        <f>VLOOKUP(Y151,'BD1'!G:O,9,0)</f>
        <v>-</v>
      </c>
      <c r="AL151" s="76" t="str">
        <f>VLOOKUP(Y151,'BD1'!G:Q,10,0)</f>
        <v>-</v>
      </c>
      <c r="AM151" s="76" t="str">
        <f>VLOOKUP(Y151,'BD1'!G:Q,11,0)</f>
        <v>-</v>
      </c>
      <c r="AN151" s="184">
        <f t="shared" si="108"/>
        <v>0</v>
      </c>
      <c r="AO151" s="184">
        <f t="shared" si="109"/>
        <v>0</v>
      </c>
    </row>
    <row r="152" spans="1:41" ht="18.75" x14ac:dyDescent="0.3">
      <c r="A152" s="153"/>
      <c r="B152" s="68" t="str">
        <f>IFERROR(VLOOKUP(G152,'Paleta-Sequencia'!A:C,3,0),"-")</f>
        <v>-</v>
      </c>
      <c r="D152" s="140">
        <v>1965023</v>
      </c>
      <c r="E152" s="126" t="s">
        <v>4223</v>
      </c>
      <c r="F152" s="163">
        <v>3500</v>
      </c>
      <c r="G152" s="126">
        <v>432817</v>
      </c>
      <c r="H152" s="127" t="s">
        <v>22</v>
      </c>
      <c r="I152" s="127"/>
      <c r="J152" s="269">
        <v>46167</v>
      </c>
      <c r="K152" s="278" t="s">
        <v>62</v>
      </c>
      <c r="L152" s="271"/>
      <c r="M152" s="210"/>
      <c r="N152" s="130">
        <f t="shared" si="122"/>
        <v>1</v>
      </c>
      <c r="O152" s="134"/>
      <c r="P152" s="135"/>
      <c r="Q152" s="78">
        <f>SUMIF('MB51'!$H:$H,$E152,'MB51'!$D:$D)</f>
        <v>0</v>
      </c>
      <c r="R152" s="78"/>
      <c r="S152" s="79"/>
      <c r="T152" s="65"/>
      <c r="U152" s="72">
        <f t="shared" si="102"/>
        <v>0</v>
      </c>
      <c r="V152" s="72">
        <f t="shared" si="103"/>
        <v>0</v>
      </c>
      <c r="W152" s="72">
        <f t="shared" si="104"/>
        <v>0</v>
      </c>
      <c r="X152" s="73" t="b">
        <f t="shared" si="105"/>
        <v>0</v>
      </c>
      <c r="Y152" s="74" t="str">
        <f>IF(G152="","-",IF(G152="Código","-",VLOOKUP(G152&amp;S152,'BD1'!F:H,2,0)))</f>
        <v>-</v>
      </c>
      <c r="Z152" s="74" t="str">
        <f>IF(G152="","-",IF(G152="Código","-",VLOOKUP(G152&amp;S152,'BD1'!F:H,3,0)))</f>
        <v>-</v>
      </c>
      <c r="AA152" s="75">
        <f t="shared" si="106"/>
        <v>0</v>
      </c>
      <c r="AB152" s="75" t="str">
        <f>IF(G152="Código","-",IFERROR(IF(VLOOKUP(E152,Envase!F:G,2,0)&gt;0,"Sim","Não"),"Não"))</f>
        <v>Não</v>
      </c>
      <c r="AC152" s="76" t="s">
        <v>62</v>
      </c>
      <c r="AD152" s="77">
        <f>IFERROR(IF(D152="","",VLOOKUP(D152,COHVPI!B:J,9,0)),"-")</f>
        <v>46190</v>
      </c>
      <c r="AE152" s="76" t="str">
        <f>IFERROR(LEFT(VLOOKUP(D152,COHVPI!B:R,17,0),3),"-")</f>
        <v>LIB</v>
      </c>
      <c r="AF152" s="139">
        <f t="shared" si="107"/>
        <v>3500</v>
      </c>
      <c r="AG152" s="76" t="str">
        <f>IFERROR(IF(D152="","-",IF(VLOOKUP(D152,COHVPI!A:G,7,0)=F152,"OK","DIVER")),"-")</f>
        <v>-</v>
      </c>
      <c r="AH152" s="76" t="str">
        <f>VLOOKUP(Y152,'BD1'!G:M,6,0)</f>
        <v>-</v>
      </c>
      <c r="AI152" s="76" t="str">
        <f>VLOOKUP(Y152,'BD1'!G:M,7,0)</f>
        <v>-</v>
      </c>
      <c r="AJ152" s="76" t="str">
        <f>VLOOKUP(Y152,'BD1'!G:O,8,0)</f>
        <v>-</v>
      </c>
      <c r="AK152" s="76" t="str">
        <f>VLOOKUP(Y152,'BD1'!G:O,9,0)</f>
        <v>-</v>
      </c>
      <c r="AL152" s="76" t="str">
        <f>VLOOKUP(Y152,'BD1'!G:Q,10,0)</f>
        <v>-</v>
      </c>
      <c r="AM152" s="76" t="str">
        <f>VLOOKUP(Y152,'BD1'!G:Q,11,0)</f>
        <v>-</v>
      </c>
      <c r="AN152" s="184">
        <f t="shared" si="108"/>
        <v>0</v>
      </c>
      <c r="AO152" s="184">
        <f t="shared" si="109"/>
        <v>0</v>
      </c>
    </row>
    <row r="153" spans="1:41" ht="18.75" x14ac:dyDescent="0.3">
      <c r="A153" s="153"/>
      <c r="B153" s="68" t="str">
        <f>IFERROR(VLOOKUP(G153,'Paleta-Sequencia'!A:C,3,0),"-")</f>
        <v>-</v>
      </c>
      <c r="D153" s="140">
        <v>1965328</v>
      </c>
      <c r="E153" s="126" t="s">
        <v>4616</v>
      </c>
      <c r="F153" s="163">
        <v>3500</v>
      </c>
      <c r="G153" s="126">
        <v>432817</v>
      </c>
      <c r="H153" s="127" t="s">
        <v>22</v>
      </c>
      <c r="I153" s="127"/>
      <c r="J153" s="269">
        <v>46175</v>
      </c>
      <c r="K153" s="278" t="s">
        <v>62</v>
      </c>
      <c r="L153" s="271"/>
      <c r="M153" s="210"/>
      <c r="N153" s="130">
        <f t="shared" ref="N153:N157" si="123">IF(D153&gt;0,1,0)</f>
        <v>1</v>
      </c>
      <c r="O153" s="134"/>
      <c r="P153" s="135"/>
      <c r="Q153" s="78">
        <f>SUMIF('MB51'!$H:$H,$E153,'MB51'!$D:$D)</f>
        <v>0</v>
      </c>
      <c r="R153" s="78"/>
      <c r="S153" s="79"/>
      <c r="T153" s="65"/>
      <c r="U153" s="72">
        <f t="shared" si="102"/>
        <v>0</v>
      </c>
      <c r="V153" s="72">
        <f t="shared" si="103"/>
        <v>0</v>
      </c>
      <c r="W153" s="72">
        <f t="shared" si="104"/>
        <v>0</v>
      </c>
      <c r="X153" s="73" t="b">
        <f t="shared" si="105"/>
        <v>0</v>
      </c>
      <c r="Y153" s="74" t="str">
        <f>IF(G153="","-",IF(G153="Código","-",VLOOKUP(G153&amp;S153,'BD1'!F:H,2,0)))</f>
        <v>-</v>
      </c>
      <c r="Z153" s="74" t="str">
        <f>IF(G153="","-",IF(G153="Código","-",VLOOKUP(G153&amp;S153,'BD1'!F:H,3,0)))</f>
        <v>-</v>
      </c>
      <c r="AA153" s="75">
        <f t="shared" si="106"/>
        <v>0</v>
      </c>
      <c r="AB153" s="75" t="str">
        <f>IF(G153="Código","-",IFERROR(IF(VLOOKUP(E153,Envase!F:G,2,0)&gt;0,"Sim","Não"),"Não"))</f>
        <v>Não</v>
      </c>
      <c r="AC153" s="76" t="s">
        <v>62</v>
      </c>
      <c r="AD153" s="77">
        <f>IFERROR(IF(D153="","",VLOOKUP(D153,COHVPI!B:J,9,0)),"-")</f>
        <v>46190</v>
      </c>
      <c r="AE153" s="76" t="str">
        <f>IFERROR(LEFT(VLOOKUP(D153,COHVPI!B:R,17,0),3),"-")</f>
        <v>LIB</v>
      </c>
      <c r="AF153" s="139">
        <f t="shared" si="107"/>
        <v>3500</v>
      </c>
      <c r="AG153" s="76" t="str">
        <f>IFERROR(IF(D153="","-",IF(VLOOKUP(D153,COHVPI!A:G,7,0)=F153,"OK","DIVER")),"-")</f>
        <v>-</v>
      </c>
      <c r="AH153" s="76" t="str">
        <f>VLOOKUP(Y153,'BD1'!G:M,6,0)</f>
        <v>-</v>
      </c>
      <c r="AI153" s="76" t="str">
        <f>VLOOKUP(Y153,'BD1'!G:M,7,0)</f>
        <v>-</v>
      </c>
      <c r="AJ153" s="76" t="str">
        <f>VLOOKUP(Y153,'BD1'!G:O,8,0)</f>
        <v>-</v>
      </c>
      <c r="AK153" s="76" t="str">
        <f>VLOOKUP(Y153,'BD1'!G:O,9,0)</f>
        <v>-</v>
      </c>
      <c r="AL153" s="76" t="str">
        <f>VLOOKUP(Y153,'BD1'!G:Q,10,0)</f>
        <v>-</v>
      </c>
      <c r="AM153" s="76" t="str">
        <f>VLOOKUP(Y153,'BD1'!G:Q,11,0)</f>
        <v>-</v>
      </c>
      <c r="AN153" s="184">
        <f t="shared" si="108"/>
        <v>0</v>
      </c>
      <c r="AO153" s="184">
        <f t="shared" si="109"/>
        <v>0</v>
      </c>
    </row>
    <row r="154" spans="1:41" ht="18.75" x14ac:dyDescent="0.3">
      <c r="A154" s="153"/>
      <c r="B154" s="68" t="str">
        <f>IFERROR(VLOOKUP(G154,'Paleta-Sequencia'!A:C,3,0),"-")</f>
        <v>-</v>
      </c>
      <c r="D154" s="140">
        <v>1965329</v>
      </c>
      <c r="E154" s="126" t="s">
        <v>4617</v>
      </c>
      <c r="F154" s="163">
        <v>3500</v>
      </c>
      <c r="G154" s="126">
        <v>432817</v>
      </c>
      <c r="H154" s="127" t="s">
        <v>22</v>
      </c>
      <c r="I154" s="127"/>
      <c r="J154" s="269">
        <v>46175</v>
      </c>
      <c r="K154" s="278" t="s">
        <v>62</v>
      </c>
      <c r="L154" s="271"/>
      <c r="M154" s="210"/>
      <c r="N154" s="130">
        <f t="shared" si="123"/>
        <v>1</v>
      </c>
      <c r="O154" s="134"/>
      <c r="P154" s="135"/>
      <c r="Q154" s="78">
        <f>SUMIF('MB51'!$H:$H,$E154,'MB51'!$D:$D)</f>
        <v>0</v>
      </c>
      <c r="R154" s="78"/>
      <c r="S154" s="79"/>
      <c r="T154" s="65"/>
      <c r="U154" s="72">
        <f t="shared" si="102"/>
        <v>0</v>
      </c>
      <c r="V154" s="72">
        <f t="shared" si="103"/>
        <v>0</v>
      </c>
      <c r="W154" s="72">
        <f t="shared" si="104"/>
        <v>0</v>
      </c>
      <c r="X154" s="73" t="b">
        <f t="shared" si="105"/>
        <v>0</v>
      </c>
      <c r="Y154" s="74" t="str">
        <f>IF(G154="","-",IF(G154="Código","-",VLOOKUP(G154&amp;S154,'BD1'!F:H,2,0)))</f>
        <v>-</v>
      </c>
      <c r="Z154" s="74" t="str">
        <f>IF(G154="","-",IF(G154="Código","-",VLOOKUP(G154&amp;S154,'BD1'!F:H,3,0)))</f>
        <v>-</v>
      </c>
      <c r="AA154" s="75">
        <f t="shared" si="106"/>
        <v>0</v>
      </c>
      <c r="AB154" s="75" t="str">
        <f>IF(G154="Código","-",IFERROR(IF(VLOOKUP(E154,Envase!F:G,2,0)&gt;0,"Sim","Não"),"Não"))</f>
        <v>Não</v>
      </c>
      <c r="AC154" s="76" t="s">
        <v>62</v>
      </c>
      <c r="AD154" s="77">
        <f>IFERROR(IF(D154="","",VLOOKUP(D154,COHVPI!B:J,9,0)),"-")</f>
        <v>46191</v>
      </c>
      <c r="AE154" s="76" t="str">
        <f>IFERROR(LEFT(VLOOKUP(D154,COHVPI!B:R,17,0),3),"-")</f>
        <v>LIB</v>
      </c>
      <c r="AF154" s="139">
        <f t="shared" si="107"/>
        <v>3500</v>
      </c>
      <c r="AG154" s="76" t="str">
        <f>IFERROR(IF(D154="","-",IF(VLOOKUP(D154,COHVPI!A:G,7,0)=F154,"OK","DIVER")),"-")</f>
        <v>-</v>
      </c>
      <c r="AH154" s="76" t="str">
        <f>VLOOKUP(Y154,'BD1'!G:M,6,0)</f>
        <v>-</v>
      </c>
      <c r="AI154" s="76" t="str">
        <f>VLOOKUP(Y154,'BD1'!G:M,7,0)</f>
        <v>-</v>
      </c>
      <c r="AJ154" s="76" t="str">
        <f>VLOOKUP(Y154,'BD1'!G:O,8,0)</f>
        <v>-</v>
      </c>
      <c r="AK154" s="76" t="str">
        <f>VLOOKUP(Y154,'BD1'!G:O,9,0)</f>
        <v>-</v>
      </c>
      <c r="AL154" s="76" t="str">
        <f>VLOOKUP(Y154,'BD1'!G:Q,10,0)</f>
        <v>-</v>
      </c>
      <c r="AM154" s="76" t="str">
        <f>VLOOKUP(Y154,'BD1'!G:Q,11,0)</f>
        <v>-</v>
      </c>
      <c r="AN154" s="184">
        <f t="shared" si="108"/>
        <v>0</v>
      </c>
      <c r="AO154" s="184">
        <f t="shared" si="109"/>
        <v>0</v>
      </c>
    </row>
    <row r="155" spans="1:41" ht="18.75" x14ac:dyDescent="0.3">
      <c r="A155" s="153"/>
      <c r="B155" s="68" t="str">
        <f>IFERROR(VLOOKUP(G155,'Paleta-Sequencia'!A:C,3,0),"-")</f>
        <v>-</v>
      </c>
      <c r="D155" s="140">
        <v>1965330</v>
      </c>
      <c r="E155" s="126" t="s">
        <v>4618</v>
      </c>
      <c r="F155" s="163">
        <v>3500</v>
      </c>
      <c r="G155" s="126">
        <v>432817</v>
      </c>
      <c r="H155" s="127" t="s">
        <v>22</v>
      </c>
      <c r="I155" s="127"/>
      <c r="J155" s="269">
        <v>46175</v>
      </c>
      <c r="K155" s="278" t="s">
        <v>62</v>
      </c>
      <c r="L155" s="271"/>
      <c r="M155" s="210"/>
      <c r="N155" s="130">
        <f t="shared" si="123"/>
        <v>1</v>
      </c>
      <c r="O155" s="134"/>
      <c r="P155" s="135"/>
      <c r="Q155" s="78">
        <f>SUMIF('MB51'!$H:$H,$E155,'MB51'!$D:$D)</f>
        <v>0</v>
      </c>
      <c r="R155" s="78"/>
      <c r="S155" s="79"/>
      <c r="T155" s="65"/>
      <c r="U155" s="72">
        <f t="shared" si="102"/>
        <v>0</v>
      </c>
      <c r="V155" s="72">
        <f t="shared" si="103"/>
        <v>0</v>
      </c>
      <c r="W155" s="72">
        <f t="shared" si="104"/>
        <v>0</v>
      </c>
      <c r="X155" s="73" t="b">
        <f t="shared" si="105"/>
        <v>0</v>
      </c>
      <c r="Y155" s="74" t="str">
        <f>IF(G155="","-",IF(G155="Código","-",VLOOKUP(G155&amp;S155,'BD1'!F:H,2,0)))</f>
        <v>-</v>
      </c>
      <c r="Z155" s="74" t="str">
        <f>IF(G155="","-",IF(G155="Código","-",VLOOKUP(G155&amp;S155,'BD1'!F:H,3,0)))</f>
        <v>-</v>
      </c>
      <c r="AA155" s="75">
        <f t="shared" si="106"/>
        <v>0</v>
      </c>
      <c r="AB155" s="75" t="str">
        <f>IF(G155="Código","-",IFERROR(IF(VLOOKUP(E155,Envase!F:G,2,0)&gt;0,"Sim","Não"),"Não"))</f>
        <v>Não</v>
      </c>
      <c r="AC155" s="76" t="s">
        <v>62</v>
      </c>
      <c r="AD155" s="77">
        <f>IFERROR(IF(D155="","",VLOOKUP(D155,COHVPI!B:J,9,0)),"-")</f>
        <v>46191</v>
      </c>
      <c r="AE155" s="76" t="str">
        <f>IFERROR(LEFT(VLOOKUP(D155,COHVPI!B:R,17,0),3),"-")</f>
        <v>LIB</v>
      </c>
      <c r="AF155" s="139">
        <f t="shared" si="107"/>
        <v>3500</v>
      </c>
      <c r="AG155" s="76" t="str">
        <f>IFERROR(IF(D155="","-",IF(VLOOKUP(D155,COHVPI!A:G,7,0)=F155,"OK","DIVER")),"-")</f>
        <v>-</v>
      </c>
      <c r="AH155" s="76" t="str">
        <f>VLOOKUP(Y155,'BD1'!G:M,6,0)</f>
        <v>-</v>
      </c>
      <c r="AI155" s="76" t="str">
        <f>VLOOKUP(Y155,'BD1'!G:M,7,0)</f>
        <v>-</v>
      </c>
      <c r="AJ155" s="76" t="str">
        <f>VLOOKUP(Y155,'BD1'!G:O,8,0)</f>
        <v>-</v>
      </c>
      <c r="AK155" s="76" t="str">
        <f>VLOOKUP(Y155,'BD1'!G:O,9,0)</f>
        <v>-</v>
      </c>
      <c r="AL155" s="76" t="str">
        <f>VLOOKUP(Y155,'BD1'!G:Q,10,0)</f>
        <v>-</v>
      </c>
      <c r="AM155" s="76" t="str">
        <f>VLOOKUP(Y155,'BD1'!G:Q,11,0)</f>
        <v>-</v>
      </c>
      <c r="AN155" s="184">
        <f t="shared" si="108"/>
        <v>0</v>
      </c>
      <c r="AO155" s="184">
        <f t="shared" si="109"/>
        <v>0</v>
      </c>
    </row>
    <row r="156" spans="1:41" ht="18.75" x14ac:dyDescent="0.3">
      <c r="A156" s="153"/>
      <c r="B156" s="68" t="str">
        <f>IFERROR(VLOOKUP(G156,'Paleta-Sequencia'!A:C,3,0),"-")</f>
        <v>-</v>
      </c>
      <c r="D156" s="140">
        <v>1965331</v>
      </c>
      <c r="E156" s="126" t="s">
        <v>4619</v>
      </c>
      <c r="F156" s="163">
        <v>3500</v>
      </c>
      <c r="G156" s="126">
        <v>432817</v>
      </c>
      <c r="H156" s="127" t="s">
        <v>22</v>
      </c>
      <c r="I156" s="127"/>
      <c r="J156" s="269">
        <v>46175</v>
      </c>
      <c r="K156" s="278" t="s">
        <v>62</v>
      </c>
      <c r="L156" s="271"/>
      <c r="M156" s="210"/>
      <c r="N156" s="130">
        <f t="shared" si="123"/>
        <v>1</v>
      </c>
      <c r="O156" s="134"/>
      <c r="P156" s="135"/>
      <c r="Q156" s="78">
        <f>SUMIF('MB51'!$H:$H,$E156,'MB51'!$D:$D)</f>
        <v>0</v>
      </c>
      <c r="R156" s="78"/>
      <c r="S156" s="79"/>
      <c r="T156" s="65"/>
      <c r="U156" s="72">
        <f t="shared" ref="U156:U162" si="124">IF(S156="BL",F156,0)</f>
        <v>0</v>
      </c>
      <c r="V156" s="72">
        <f t="shared" ref="V156:V162" si="125">IF(S156="CL",F156,0)</f>
        <v>0</v>
      </c>
      <c r="W156" s="72">
        <f t="shared" ref="W156:W162" si="126">IF(S156="DGEL",F156,0)</f>
        <v>0</v>
      </c>
      <c r="X156" s="73" t="b">
        <f t="shared" ref="X156:X162" si="127">U156+V156+W156=F156</f>
        <v>0</v>
      </c>
      <c r="Y156" s="74" t="str">
        <f>IF(G156="","-",IF(G156="Código","-",VLOOKUP(G156&amp;S156,'BD1'!F:H,2,0)))</f>
        <v>-</v>
      </c>
      <c r="Z156" s="74" t="str">
        <f>IF(G156="","-",IF(G156="Código","-",VLOOKUP(G156&amp;S156,'BD1'!F:H,3,0)))</f>
        <v>-</v>
      </c>
      <c r="AA156" s="75">
        <f t="shared" ref="AA156:AA162" si="128">IF(Y156="-",0,IF(AB156="Sim",0,IF(S156="DGEL",F156/100*10526,F156/200*23750)))</f>
        <v>0</v>
      </c>
      <c r="AB156" s="75" t="str">
        <f>IF(G156="Código","-",IFERROR(IF(VLOOKUP(E156,Envase!F:G,2,0)&gt;0,"Sim","Não"),"Não"))</f>
        <v>Não</v>
      </c>
      <c r="AC156" s="76" t="s">
        <v>62</v>
      </c>
      <c r="AD156" s="77">
        <f>IFERROR(IF(D156="","",VLOOKUP(D156,COHVPI!B:J,9,0)),"-")</f>
        <v>46192</v>
      </c>
      <c r="AE156" s="76" t="str">
        <f>IFERROR(LEFT(VLOOKUP(D156,COHVPI!B:R,17,0),3),"-")</f>
        <v>LIB</v>
      </c>
      <c r="AF156" s="139">
        <f t="shared" ref="AF156:AF162" si="129">F156</f>
        <v>3500</v>
      </c>
      <c r="AG156" s="76" t="str">
        <f>IFERROR(IF(D156="","-",IF(VLOOKUP(D156,COHVPI!A:G,7,0)=F156,"OK","DIVER")),"-")</f>
        <v>-</v>
      </c>
      <c r="AH156" s="76" t="str">
        <f>VLOOKUP(Y156,'BD1'!G:M,6,0)</f>
        <v>-</v>
      </c>
      <c r="AI156" s="76" t="str">
        <f>VLOOKUP(Y156,'BD1'!G:M,7,0)</f>
        <v>-</v>
      </c>
      <c r="AJ156" s="76" t="str">
        <f>VLOOKUP(Y156,'BD1'!G:O,8,0)</f>
        <v>-</v>
      </c>
      <c r="AK156" s="76" t="str">
        <f>VLOOKUP(Y156,'BD1'!G:O,9,0)</f>
        <v>-</v>
      </c>
      <c r="AL156" s="76" t="str">
        <f>VLOOKUP(Y156,'BD1'!G:Q,10,0)</f>
        <v>-</v>
      </c>
      <c r="AM156" s="76" t="str">
        <f>VLOOKUP(Y156,'BD1'!G:Q,11,0)</f>
        <v>-</v>
      </c>
      <c r="AN156" s="184">
        <f t="shared" ref="AN156:AN162" si="130">AA156</f>
        <v>0</v>
      </c>
      <c r="AO156" s="184">
        <f t="shared" ref="AO156:AO162" si="131">IF(AN156=0,0,0.00061*AN156)</f>
        <v>0</v>
      </c>
    </row>
    <row r="157" spans="1:41" ht="18.75" x14ac:dyDescent="0.3">
      <c r="A157" s="153"/>
      <c r="B157" s="68" t="str">
        <f>IFERROR(VLOOKUP(G157,'Paleta-Sequencia'!A:C,3,0),"-")</f>
        <v>-</v>
      </c>
      <c r="D157" s="140">
        <v>1965332</v>
      </c>
      <c r="E157" s="126" t="s">
        <v>4620</v>
      </c>
      <c r="F157" s="163">
        <v>3500</v>
      </c>
      <c r="G157" s="126">
        <v>432817</v>
      </c>
      <c r="H157" s="127" t="s">
        <v>22</v>
      </c>
      <c r="I157" s="127"/>
      <c r="J157" s="269">
        <v>46175</v>
      </c>
      <c r="K157" s="278" t="s">
        <v>62</v>
      </c>
      <c r="L157" s="271"/>
      <c r="M157" s="210"/>
      <c r="N157" s="130">
        <f t="shared" si="123"/>
        <v>1</v>
      </c>
      <c r="O157" s="134"/>
      <c r="P157" s="135"/>
      <c r="Q157" s="78">
        <f>SUMIF('MB51'!$H:$H,$E157,'MB51'!$D:$D)</f>
        <v>0</v>
      </c>
      <c r="R157" s="78"/>
      <c r="S157" s="79"/>
      <c r="T157" s="65"/>
      <c r="U157" s="72">
        <f t="shared" si="124"/>
        <v>0</v>
      </c>
      <c r="V157" s="72">
        <f t="shared" si="125"/>
        <v>0</v>
      </c>
      <c r="W157" s="72">
        <f t="shared" si="126"/>
        <v>0</v>
      </c>
      <c r="X157" s="73" t="b">
        <f t="shared" si="127"/>
        <v>0</v>
      </c>
      <c r="Y157" s="74" t="str">
        <f>IF(G157="","-",IF(G157="Código","-",VLOOKUP(G157&amp;S157,'BD1'!F:H,2,0)))</f>
        <v>-</v>
      </c>
      <c r="Z157" s="74" t="str">
        <f>IF(G157="","-",IF(G157="Código","-",VLOOKUP(G157&amp;S157,'BD1'!F:H,3,0)))</f>
        <v>-</v>
      </c>
      <c r="AA157" s="75">
        <f t="shared" si="128"/>
        <v>0</v>
      </c>
      <c r="AB157" s="75" t="str">
        <f>IF(G157="Código","-",IFERROR(IF(VLOOKUP(E157,Envase!F:G,2,0)&gt;0,"Sim","Não"),"Não"))</f>
        <v>Não</v>
      </c>
      <c r="AC157" s="76" t="s">
        <v>62</v>
      </c>
      <c r="AD157" s="77">
        <f>IFERROR(IF(D157="","",VLOOKUP(D157,COHVPI!B:J,9,0)),"-")</f>
        <v>46192</v>
      </c>
      <c r="AE157" s="76" t="str">
        <f>IFERROR(LEFT(VLOOKUP(D157,COHVPI!B:R,17,0),3),"-")</f>
        <v>LIB</v>
      </c>
      <c r="AF157" s="139">
        <f t="shared" si="129"/>
        <v>3500</v>
      </c>
      <c r="AG157" s="76" t="str">
        <f>IFERROR(IF(D157="","-",IF(VLOOKUP(D157,COHVPI!A:G,7,0)=F157,"OK","DIVER")),"-")</f>
        <v>-</v>
      </c>
      <c r="AH157" s="76" t="str">
        <f>VLOOKUP(Y157,'BD1'!G:M,6,0)</f>
        <v>-</v>
      </c>
      <c r="AI157" s="76" t="str">
        <f>VLOOKUP(Y157,'BD1'!G:M,7,0)</f>
        <v>-</v>
      </c>
      <c r="AJ157" s="76" t="str">
        <f>VLOOKUP(Y157,'BD1'!G:O,8,0)</f>
        <v>-</v>
      </c>
      <c r="AK157" s="76" t="str">
        <f>VLOOKUP(Y157,'BD1'!G:O,9,0)</f>
        <v>-</v>
      </c>
      <c r="AL157" s="76" t="str">
        <f>VLOOKUP(Y157,'BD1'!G:Q,10,0)</f>
        <v>-</v>
      </c>
      <c r="AM157" s="76" t="str">
        <f>VLOOKUP(Y157,'BD1'!G:Q,11,0)</f>
        <v>-</v>
      </c>
      <c r="AN157" s="184">
        <f t="shared" si="130"/>
        <v>0</v>
      </c>
      <c r="AO157" s="184">
        <f t="shared" si="131"/>
        <v>0</v>
      </c>
    </row>
    <row r="158" spans="1:41" ht="18.75" x14ac:dyDescent="0.3">
      <c r="A158" s="153"/>
      <c r="B158" s="68" t="str">
        <f>IFERROR(VLOOKUP(G158,'Paleta-Sequencia'!A:C,3,0),"-")</f>
        <v>-</v>
      </c>
      <c r="D158" s="140">
        <v>1965779</v>
      </c>
      <c r="E158" s="126" t="s">
        <v>11738</v>
      </c>
      <c r="F158" s="163">
        <v>3500</v>
      </c>
      <c r="G158" s="126">
        <v>432817</v>
      </c>
      <c r="H158" s="127" t="s">
        <v>22</v>
      </c>
      <c r="I158" s="127"/>
      <c r="J158" s="269">
        <v>46183</v>
      </c>
      <c r="K158" s="278" t="s">
        <v>62</v>
      </c>
      <c r="L158" s="271"/>
      <c r="M158" s="210"/>
      <c r="N158" s="130">
        <f t="shared" ref="N158:N161" si="132">IF(D158&gt;0,1,0)</f>
        <v>1</v>
      </c>
      <c r="O158" s="134"/>
      <c r="P158" s="135"/>
      <c r="Q158" s="78">
        <f>SUMIF('MB51'!$H:$H,$E158,'MB51'!$D:$D)</f>
        <v>0</v>
      </c>
      <c r="R158" s="78"/>
      <c r="S158" s="79"/>
      <c r="T158" s="65"/>
      <c r="U158" s="72">
        <f t="shared" si="124"/>
        <v>0</v>
      </c>
      <c r="V158" s="72">
        <f t="shared" si="125"/>
        <v>0</v>
      </c>
      <c r="W158" s="72">
        <f t="shared" si="126"/>
        <v>0</v>
      </c>
      <c r="X158" s="73" t="b">
        <f t="shared" si="127"/>
        <v>0</v>
      </c>
      <c r="Y158" s="74" t="str">
        <f>IF(G158="","-",IF(G158="Código","-",VLOOKUP(G158&amp;S158,'BD1'!F:H,2,0)))</f>
        <v>-</v>
      </c>
      <c r="Z158" s="74" t="str">
        <f>IF(G158="","-",IF(G158="Código","-",VLOOKUP(G158&amp;S158,'BD1'!F:H,3,0)))</f>
        <v>-</v>
      </c>
      <c r="AA158" s="75">
        <f t="shared" si="128"/>
        <v>0</v>
      </c>
      <c r="AB158" s="75" t="str">
        <f>IF(G158="Código","-",IFERROR(IF(VLOOKUP(E158,Envase!F:G,2,0)&gt;0,"Sim","Não"),"Não"))</f>
        <v>Não</v>
      </c>
      <c r="AC158" s="76" t="s">
        <v>62</v>
      </c>
      <c r="AD158" s="77">
        <f>IFERROR(IF(D158="","",VLOOKUP(D158,COHVPI!B:J,9,0)),"-")</f>
        <v>46193</v>
      </c>
      <c r="AE158" s="76" t="str">
        <f>IFERROR(LEFT(VLOOKUP(D158,COHVPI!B:R,17,0),3),"-")</f>
        <v>LIB</v>
      </c>
      <c r="AF158" s="139">
        <f t="shared" si="129"/>
        <v>3500</v>
      </c>
      <c r="AG158" s="76" t="str">
        <f>IFERROR(IF(D158="","-",IF(VLOOKUP(D158,COHVPI!A:G,7,0)=F158,"OK","DIVER")),"-")</f>
        <v>-</v>
      </c>
      <c r="AH158" s="76" t="str">
        <f>VLOOKUP(Y158,'BD1'!G:M,6,0)</f>
        <v>-</v>
      </c>
      <c r="AI158" s="76" t="str">
        <f>VLOOKUP(Y158,'BD1'!G:M,7,0)</f>
        <v>-</v>
      </c>
      <c r="AJ158" s="76" t="str">
        <f>VLOOKUP(Y158,'BD1'!G:O,8,0)</f>
        <v>-</v>
      </c>
      <c r="AK158" s="76" t="str">
        <f>VLOOKUP(Y158,'BD1'!G:O,9,0)</f>
        <v>-</v>
      </c>
      <c r="AL158" s="76" t="str">
        <f>VLOOKUP(Y158,'BD1'!G:Q,10,0)</f>
        <v>-</v>
      </c>
      <c r="AM158" s="76" t="str">
        <f>VLOOKUP(Y158,'BD1'!G:Q,11,0)</f>
        <v>-</v>
      </c>
      <c r="AN158" s="184">
        <f t="shared" si="130"/>
        <v>0</v>
      </c>
      <c r="AO158" s="184">
        <f t="shared" si="131"/>
        <v>0</v>
      </c>
    </row>
    <row r="159" spans="1:41" ht="18.75" x14ac:dyDescent="0.3">
      <c r="A159" s="153"/>
      <c r="B159" s="68" t="str">
        <f>IFERROR(VLOOKUP(G159,'Paleta-Sequencia'!A:C,3,0),"-")</f>
        <v>-</v>
      </c>
      <c r="D159" s="140">
        <v>1965780</v>
      </c>
      <c r="E159" s="126" t="s">
        <v>11739</v>
      </c>
      <c r="F159" s="163">
        <v>3500</v>
      </c>
      <c r="G159" s="126">
        <v>432817</v>
      </c>
      <c r="H159" s="127" t="s">
        <v>22</v>
      </c>
      <c r="I159" s="127"/>
      <c r="J159" s="269">
        <v>46183</v>
      </c>
      <c r="K159" s="278" t="s">
        <v>62</v>
      </c>
      <c r="L159" s="271"/>
      <c r="M159" s="210"/>
      <c r="N159" s="130">
        <f t="shared" si="132"/>
        <v>1</v>
      </c>
      <c r="O159" s="134"/>
      <c r="P159" s="135"/>
      <c r="Q159" s="78">
        <f>SUMIF('MB51'!$H:$H,$E159,'MB51'!$D:$D)</f>
        <v>0</v>
      </c>
      <c r="R159" s="78"/>
      <c r="S159" s="79"/>
      <c r="T159" s="65"/>
      <c r="U159" s="72">
        <f t="shared" si="124"/>
        <v>0</v>
      </c>
      <c r="V159" s="72">
        <f t="shared" si="125"/>
        <v>0</v>
      </c>
      <c r="W159" s="72">
        <f t="shared" si="126"/>
        <v>0</v>
      </c>
      <c r="X159" s="73" t="b">
        <f t="shared" si="127"/>
        <v>0</v>
      </c>
      <c r="Y159" s="74" t="str">
        <f>IF(G159="","-",IF(G159="Código","-",VLOOKUP(G159&amp;S159,'BD1'!F:H,2,0)))</f>
        <v>-</v>
      </c>
      <c r="Z159" s="74" t="str">
        <f>IF(G159="","-",IF(G159="Código","-",VLOOKUP(G159&amp;S159,'BD1'!F:H,3,0)))</f>
        <v>-</v>
      </c>
      <c r="AA159" s="75">
        <f t="shared" si="128"/>
        <v>0</v>
      </c>
      <c r="AB159" s="75" t="str">
        <f>IF(G159="Código","-",IFERROR(IF(VLOOKUP(E159,Envase!F:G,2,0)&gt;0,"Sim","Não"),"Não"))</f>
        <v>Não</v>
      </c>
      <c r="AC159" s="76" t="s">
        <v>62</v>
      </c>
      <c r="AD159" s="77">
        <f>IFERROR(IF(D159="","",VLOOKUP(D159,COHVPI!B:J,9,0)),"-")</f>
        <v>46193</v>
      </c>
      <c r="AE159" s="76" t="str">
        <f>IFERROR(LEFT(VLOOKUP(D159,COHVPI!B:R,17,0),3),"-")</f>
        <v>LIB</v>
      </c>
      <c r="AF159" s="139">
        <f t="shared" si="129"/>
        <v>3500</v>
      </c>
      <c r="AG159" s="76" t="str">
        <f>IFERROR(IF(D159="","-",IF(VLOOKUP(D159,COHVPI!A:G,7,0)=F159,"OK","DIVER")),"-")</f>
        <v>-</v>
      </c>
      <c r="AH159" s="76" t="str">
        <f>VLOOKUP(Y159,'BD1'!G:M,6,0)</f>
        <v>-</v>
      </c>
      <c r="AI159" s="76" t="str">
        <f>VLOOKUP(Y159,'BD1'!G:M,7,0)</f>
        <v>-</v>
      </c>
      <c r="AJ159" s="76" t="str">
        <f>VLOOKUP(Y159,'BD1'!G:O,8,0)</f>
        <v>-</v>
      </c>
      <c r="AK159" s="76" t="str">
        <f>VLOOKUP(Y159,'BD1'!G:O,9,0)</f>
        <v>-</v>
      </c>
      <c r="AL159" s="76" t="str">
        <f>VLOOKUP(Y159,'BD1'!G:Q,10,0)</f>
        <v>-</v>
      </c>
      <c r="AM159" s="76" t="str">
        <f>VLOOKUP(Y159,'BD1'!G:Q,11,0)</f>
        <v>-</v>
      </c>
      <c r="AN159" s="184">
        <f t="shared" si="130"/>
        <v>0</v>
      </c>
      <c r="AO159" s="184">
        <f t="shared" si="131"/>
        <v>0</v>
      </c>
    </row>
    <row r="160" spans="1:41" ht="18.75" x14ac:dyDescent="0.3">
      <c r="A160" s="153"/>
      <c r="B160" s="68" t="str">
        <f>IFERROR(VLOOKUP(G160,'Paleta-Sequencia'!A:C,3,0),"-")</f>
        <v>-</v>
      </c>
      <c r="D160" s="140">
        <v>1965781</v>
      </c>
      <c r="E160" s="126" t="s">
        <v>11740</v>
      </c>
      <c r="F160" s="163">
        <v>3500</v>
      </c>
      <c r="G160" s="126">
        <v>432817</v>
      </c>
      <c r="H160" s="127" t="s">
        <v>22</v>
      </c>
      <c r="I160" s="127"/>
      <c r="J160" s="269">
        <v>46183</v>
      </c>
      <c r="K160" s="278" t="s">
        <v>62</v>
      </c>
      <c r="L160" s="271"/>
      <c r="M160" s="210"/>
      <c r="N160" s="130">
        <f t="shared" si="132"/>
        <v>1</v>
      </c>
      <c r="O160" s="134"/>
      <c r="P160" s="135"/>
      <c r="Q160" s="78">
        <f>SUMIF('MB51'!$H:$H,$E160,'MB51'!$D:$D)</f>
        <v>0</v>
      </c>
      <c r="R160" s="78"/>
      <c r="S160" s="79"/>
      <c r="T160" s="65"/>
      <c r="U160" s="72">
        <f t="shared" si="124"/>
        <v>0</v>
      </c>
      <c r="V160" s="72">
        <f t="shared" si="125"/>
        <v>0</v>
      </c>
      <c r="W160" s="72">
        <f t="shared" si="126"/>
        <v>0</v>
      </c>
      <c r="X160" s="73" t="b">
        <f t="shared" si="127"/>
        <v>0</v>
      </c>
      <c r="Y160" s="74" t="str">
        <f>IF(G160="","-",IF(G160="Código","-",VLOOKUP(G160&amp;S160,'BD1'!F:H,2,0)))</f>
        <v>-</v>
      </c>
      <c r="Z160" s="74" t="str">
        <f>IF(G160="","-",IF(G160="Código","-",VLOOKUP(G160&amp;S160,'BD1'!F:H,3,0)))</f>
        <v>-</v>
      </c>
      <c r="AA160" s="75">
        <f t="shared" si="128"/>
        <v>0</v>
      </c>
      <c r="AB160" s="75" t="str">
        <f>IF(G160="Código","-",IFERROR(IF(VLOOKUP(E160,Envase!F:G,2,0)&gt;0,"Sim","Não"),"Não"))</f>
        <v>Não</v>
      </c>
      <c r="AC160" s="76" t="s">
        <v>62</v>
      </c>
      <c r="AD160" s="77">
        <f>IFERROR(IF(D160="","",VLOOKUP(D160,COHVPI!B:J,9,0)),"-")</f>
        <v>46195</v>
      </c>
      <c r="AE160" s="76" t="str">
        <f>IFERROR(LEFT(VLOOKUP(D160,COHVPI!B:R,17,0),3),"-")</f>
        <v>LIB</v>
      </c>
      <c r="AF160" s="139">
        <f t="shared" si="129"/>
        <v>3500</v>
      </c>
      <c r="AG160" s="76" t="str">
        <f>IFERROR(IF(D160="","-",IF(VLOOKUP(D160,COHVPI!A:G,7,0)=F160,"OK","DIVER")),"-")</f>
        <v>-</v>
      </c>
      <c r="AH160" s="76" t="str">
        <f>VLOOKUP(Y160,'BD1'!G:M,6,0)</f>
        <v>-</v>
      </c>
      <c r="AI160" s="76" t="str">
        <f>VLOOKUP(Y160,'BD1'!G:M,7,0)</f>
        <v>-</v>
      </c>
      <c r="AJ160" s="76" t="str">
        <f>VLOOKUP(Y160,'BD1'!G:O,8,0)</f>
        <v>-</v>
      </c>
      <c r="AK160" s="76" t="str">
        <f>VLOOKUP(Y160,'BD1'!G:O,9,0)</f>
        <v>-</v>
      </c>
      <c r="AL160" s="76" t="str">
        <f>VLOOKUP(Y160,'BD1'!G:Q,10,0)</f>
        <v>-</v>
      </c>
      <c r="AM160" s="76" t="str">
        <f>VLOOKUP(Y160,'BD1'!G:Q,11,0)</f>
        <v>-</v>
      </c>
      <c r="AN160" s="184">
        <f t="shared" si="130"/>
        <v>0</v>
      </c>
      <c r="AO160" s="184">
        <f t="shared" si="131"/>
        <v>0</v>
      </c>
    </row>
    <row r="161" spans="1:41" ht="18.75" x14ac:dyDescent="0.3">
      <c r="A161" s="153"/>
      <c r="B161" s="68" t="str">
        <f>IFERROR(VLOOKUP(G161,'Paleta-Sequencia'!A:C,3,0),"-")</f>
        <v>-</v>
      </c>
      <c r="D161" s="140">
        <v>1965782</v>
      </c>
      <c r="E161" s="126" t="s">
        <v>11741</v>
      </c>
      <c r="F161" s="163">
        <v>3500</v>
      </c>
      <c r="G161" s="126">
        <v>432817</v>
      </c>
      <c r="H161" s="127" t="s">
        <v>22</v>
      </c>
      <c r="I161" s="127"/>
      <c r="J161" s="269">
        <v>46183</v>
      </c>
      <c r="K161" s="278" t="s">
        <v>62</v>
      </c>
      <c r="L161" s="271"/>
      <c r="M161" s="210"/>
      <c r="N161" s="130">
        <f t="shared" si="132"/>
        <v>1</v>
      </c>
      <c r="O161" s="134"/>
      <c r="P161" s="135"/>
      <c r="Q161" s="78">
        <f>SUMIF('MB51'!$H:$H,$E161,'MB51'!$D:$D)</f>
        <v>0</v>
      </c>
      <c r="R161" s="78"/>
      <c r="S161" s="79"/>
      <c r="T161" s="65"/>
      <c r="U161" s="72">
        <f t="shared" si="124"/>
        <v>0</v>
      </c>
      <c r="V161" s="72">
        <f t="shared" si="125"/>
        <v>0</v>
      </c>
      <c r="W161" s="72">
        <f t="shared" si="126"/>
        <v>0</v>
      </c>
      <c r="X161" s="73" t="b">
        <f t="shared" si="127"/>
        <v>0</v>
      </c>
      <c r="Y161" s="74" t="str">
        <f>IF(G161="","-",IF(G161="Código","-",VLOOKUP(G161&amp;S161,'BD1'!F:H,2,0)))</f>
        <v>-</v>
      </c>
      <c r="Z161" s="74" t="str">
        <f>IF(G161="","-",IF(G161="Código","-",VLOOKUP(G161&amp;S161,'BD1'!F:H,3,0)))</f>
        <v>-</v>
      </c>
      <c r="AA161" s="75">
        <f t="shared" si="128"/>
        <v>0</v>
      </c>
      <c r="AB161" s="75" t="str">
        <f>IF(G161="Código","-",IFERROR(IF(VLOOKUP(E161,Envase!F:G,2,0)&gt;0,"Sim","Não"),"Não"))</f>
        <v>Não</v>
      </c>
      <c r="AC161" s="76" t="s">
        <v>62</v>
      </c>
      <c r="AD161" s="77">
        <f>IFERROR(IF(D161="","",VLOOKUP(D161,COHVPI!B:J,9,0)),"-")</f>
        <v>46195</v>
      </c>
      <c r="AE161" s="76" t="str">
        <f>IFERROR(LEFT(VLOOKUP(D161,COHVPI!B:R,17,0),3),"-")</f>
        <v>LIB</v>
      </c>
      <c r="AF161" s="139">
        <f t="shared" si="129"/>
        <v>3500</v>
      </c>
      <c r="AG161" s="76" t="str">
        <f>IFERROR(IF(D161="","-",IF(VLOOKUP(D161,COHVPI!A:G,7,0)=F161,"OK","DIVER")),"-")</f>
        <v>-</v>
      </c>
      <c r="AH161" s="76" t="str">
        <f>VLOOKUP(Y161,'BD1'!G:M,6,0)</f>
        <v>-</v>
      </c>
      <c r="AI161" s="76" t="str">
        <f>VLOOKUP(Y161,'BD1'!G:M,7,0)</f>
        <v>-</v>
      </c>
      <c r="AJ161" s="76" t="str">
        <f>VLOOKUP(Y161,'BD1'!G:O,8,0)</f>
        <v>-</v>
      </c>
      <c r="AK161" s="76" t="str">
        <f>VLOOKUP(Y161,'BD1'!G:O,9,0)</f>
        <v>-</v>
      </c>
      <c r="AL161" s="76" t="str">
        <f>VLOOKUP(Y161,'BD1'!G:Q,10,0)</f>
        <v>-</v>
      </c>
      <c r="AM161" s="76" t="str">
        <f>VLOOKUP(Y161,'BD1'!G:Q,11,0)</f>
        <v>-</v>
      </c>
      <c r="AN161" s="184">
        <f t="shared" si="130"/>
        <v>0</v>
      </c>
      <c r="AO161" s="184">
        <f t="shared" si="131"/>
        <v>0</v>
      </c>
    </row>
    <row r="162" spans="1:41" ht="19.5" thickBot="1" x14ac:dyDescent="0.35">
      <c r="A162" s="153"/>
      <c r="B162" s="68" t="str">
        <f>IFERROR(VLOOKUP(G162,'Paleta-Sequencia'!A:C,3,0),"-")</f>
        <v>-</v>
      </c>
      <c r="D162" s="113"/>
      <c r="E162" s="114"/>
      <c r="F162" s="115"/>
      <c r="G162" s="114"/>
      <c r="H162" s="418"/>
      <c r="I162" s="418"/>
      <c r="J162" s="270"/>
      <c r="K162" s="131" t="s">
        <v>62</v>
      </c>
      <c r="L162" s="272"/>
      <c r="M162" s="213"/>
      <c r="N162" s="118">
        <f>IF(D162&gt;0,1,0)</f>
        <v>0</v>
      </c>
      <c r="O162" s="119"/>
      <c r="P162" s="132"/>
      <c r="Q162" s="78">
        <f>SUMIF('MB51'!$H:$H,$E162,'MB51'!$D:$D)</f>
        <v>0</v>
      </c>
      <c r="R162" s="78"/>
      <c r="S162" s="79"/>
      <c r="T162" s="65"/>
      <c r="U162" s="72">
        <f t="shared" si="124"/>
        <v>0</v>
      </c>
      <c r="V162" s="72">
        <f t="shared" si="125"/>
        <v>0</v>
      </c>
      <c r="W162" s="72">
        <f t="shared" si="126"/>
        <v>0</v>
      </c>
      <c r="X162" s="73" t="b">
        <f t="shared" si="127"/>
        <v>1</v>
      </c>
      <c r="Y162" s="74" t="str">
        <f>IF(G162="","-",IF(G162="Código","-",VLOOKUP(G162&amp;S162,'BD1'!F:H,2,0)))</f>
        <v>-</v>
      </c>
      <c r="Z162" s="74" t="str">
        <f>IF(G162="","-",IF(G162="Código","-",VLOOKUP(G162&amp;S162,'BD1'!F:H,3,0)))</f>
        <v>-</v>
      </c>
      <c r="AA162" s="75">
        <f t="shared" si="128"/>
        <v>0</v>
      </c>
      <c r="AB162" s="75" t="str">
        <f>IF(G162="Código","-",IFERROR(IF(VLOOKUP(E162,Envase!F:G,2,0)&gt;0,"Sim","Não"),"Não"))</f>
        <v>Não</v>
      </c>
      <c r="AC162" s="76" t="s">
        <v>62</v>
      </c>
      <c r="AD162" s="77" t="str">
        <f>IFERROR(IF(D162="","",VLOOKUP(D162,COHVPI!B:J,9,0)),"-")</f>
        <v/>
      </c>
      <c r="AE162" s="76" t="str">
        <f>IFERROR(LEFT(VLOOKUP(D162,COHVPI!B:R,17,0),3),"-")</f>
        <v>-</v>
      </c>
      <c r="AF162" s="139">
        <f t="shared" si="129"/>
        <v>0</v>
      </c>
      <c r="AG162" s="76" t="str">
        <f>IFERROR(IF(D162="","-",IF(VLOOKUP(D162,COHVPI!A:G,7,0)=F162,"OK","DIVER")),"-")</f>
        <v>-</v>
      </c>
      <c r="AH162" s="76" t="str">
        <f>VLOOKUP(Y162,'BD1'!G:M,6,0)</f>
        <v>-</v>
      </c>
      <c r="AI162" s="76" t="str">
        <f>VLOOKUP(Y162,'BD1'!G:M,7,0)</f>
        <v>-</v>
      </c>
      <c r="AJ162" s="76" t="str">
        <f>VLOOKUP(Y162,'BD1'!G:O,8,0)</f>
        <v>-</v>
      </c>
      <c r="AK162" s="76" t="str">
        <f>VLOOKUP(Y162,'BD1'!G:O,9,0)</f>
        <v>-</v>
      </c>
      <c r="AL162" s="76" t="str">
        <f>VLOOKUP(Y162,'BD1'!G:Q,10,0)</f>
        <v>-</v>
      </c>
      <c r="AM162" s="76" t="str">
        <f>VLOOKUP(Y162,'BD1'!G:Q,11,0)</f>
        <v>-</v>
      </c>
      <c r="AN162" s="184">
        <f t="shared" si="130"/>
        <v>0</v>
      </c>
      <c r="AO162" s="184">
        <f t="shared" si="131"/>
        <v>0</v>
      </c>
    </row>
    <row r="163" spans="1:41" ht="19.5" thickBot="1" x14ac:dyDescent="0.35">
      <c r="A163" s="153"/>
      <c r="B163" s="68" t="str">
        <f>IFERROR(VLOOKUP(G163,'Paleta-Sequencia'!A:C,3,0),"-")</f>
        <v>-</v>
      </c>
      <c r="D163" s="78"/>
      <c r="E163" s="78"/>
      <c r="F163" s="78"/>
      <c r="G163" s="78"/>
      <c r="H163" s="81"/>
      <c r="I163" s="81"/>
      <c r="J163" s="78"/>
      <c r="K163" s="282"/>
      <c r="L163" s="283"/>
      <c r="M163" s="284"/>
      <c r="N163" s="282"/>
      <c r="O163" s="282"/>
      <c r="P163" s="37"/>
      <c r="Q163" s="78"/>
      <c r="R163" s="78"/>
      <c r="S163" s="79"/>
      <c r="T163" s="65"/>
      <c r="U163" s="72">
        <f t="shared" si="102"/>
        <v>0</v>
      </c>
      <c r="V163" s="72">
        <f t="shared" si="103"/>
        <v>0</v>
      </c>
      <c r="W163" s="72">
        <f t="shared" si="104"/>
        <v>0</v>
      </c>
      <c r="X163" s="73" t="b">
        <f t="shared" si="105"/>
        <v>1</v>
      </c>
      <c r="Y163" s="74" t="str">
        <f>IF(G163="","-",IF(G163="Código","-",VLOOKUP(G163&amp;S163,'BD1'!F:H,2,0)))</f>
        <v>-</v>
      </c>
      <c r="Z163" s="74" t="str">
        <f>IF(G163="","-",IF(G163="Código","-",VLOOKUP(G163&amp;S163,'BD1'!F:H,3,0)))</f>
        <v>-</v>
      </c>
      <c r="AA163" s="75">
        <f t="shared" si="106"/>
        <v>0</v>
      </c>
      <c r="AB163" s="75" t="str">
        <f>IF(G163="Código","-",IFERROR(IF(VLOOKUP(E163,Envase!F:G,2,0)&gt;0,"Sim","Não"),"Não"))</f>
        <v>Não</v>
      </c>
      <c r="AC163" s="76" t="s">
        <v>62</v>
      </c>
      <c r="AD163" s="77" t="str">
        <f>IFERROR(IF(D163="","",VLOOKUP(D163,COHVPI!B:J,9,0)),"-")</f>
        <v/>
      </c>
      <c r="AE163" s="76" t="str">
        <f>IFERROR(LEFT(VLOOKUP(D163,COHVPI!B:R,17,0),3),"-")</f>
        <v>-</v>
      </c>
      <c r="AF163" s="139">
        <f t="shared" si="107"/>
        <v>0</v>
      </c>
      <c r="AG163" s="76" t="str">
        <f>IFERROR(IF(D163="","-",IF(VLOOKUP(D163,COHVPI!A:G,7,0)=F163,"OK","DIVER")),"-")</f>
        <v>-</v>
      </c>
      <c r="AH163" s="76" t="str">
        <f>VLOOKUP(Y163,'BD1'!G:M,6,0)</f>
        <v>-</v>
      </c>
      <c r="AI163" s="76" t="str">
        <f>VLOOKUP(Y163,'BD1'!G:M,7,0)</f>
        <v>-</v>
      </c>
      <c r="AJ163" s="76" t="str">
        <f>VLOOKUP(Y163,'BD1'!G:O,8,0)</f>
        <v>-</v>
      </c>
      <c r="AK163" s="76" t="str">
        <f>VLOOKUP(Y163,'BD1'!G:O,9,0)</f>
        <v>-</v>
      </c>
      <c r="AL163" s="76" t="str">
        <f>VLOOKUP(Y163,'BD1'!G:Q,10,0)</f>
        <v>-</v>
      </c>
      <c r="AM163" s="76" t="str">
        <f>VLOOKUP(Y163,'BD1'!G:Q,11,0)</f>
        <v>-</v>
      </c>
      <c r="AN163" s="184">
        <f t="shared" si="108"/>
        <v>0</v>
      </c>
      <c r="AO163" s="184">
        <f t="shared" si="109"/>
        <v>0</v>
      </c>
    </row>
    <row r="164" spans="1:41" ht="19.5" thickBot="1" x14ac:dyDescent="0.35">
      <c r="A164" s="153"/>
      <c r="B164" s="68" t="str">
        <f>IFERROR(VLOOKUP(G164,'Paleta-Sequencia'!A:C,3,0),"-")</f>
        <v>-</v>
      </c>
      <c r="D164" s="146" t="s">
        <v>3025</v>
      </c>
      <c r="E164" s="147"/>
      <c r="F164" s="147"/>
      <c r="G164" s="147"/>
      <c r="H164" s="147"/>
      <c r="I164" s="147"/>
      <c r="J164" s="147"/>
      <c r="K164" s="147"/>
      <c r="L164" s="208"/>
      <c r="M164" s="236"/>
      <c r="N164" s="147"/>
      <c r="O164" s="147"/>
      <c r="P164" s="148"/>
      <c r="Q164" s="78" t="str">
        <f>IF(I164="","",_xlfn.DAYS($R$1,$J164))</f>
        <v/>
      </c>
      <c r="R164" s="78" t="str">
        <f>IF(J164="","",_xlfn.DAYS($R$1,$J164))</f>
        <v/>
      </c>
      <c r="S164" s="79"/>
      <c r="T164" s="65"/>
      <c r="U164" s="72">
        <f t="shared" si="102"/>
        <v>0</v>
      </c>
      <c r="V164" s="72">
        <f t="shared" si="103"/>
        <v>0</v>
      </c>
      <c r="W164" s="72">
        <f t="shared" si="104"/>
        <v>0</v>
      </c>
      <c r="X164" s="73" t="b">
        <f t="shared" si="105"/>
        <v>1</v>
      </c>
      <c r="Y164" s="74" t="str">
        <f>IF(G164="","-",IF(G164="Código","-",VLOOKUP(G164&amp;S164,'BD1'!F:H,2,0)))</f>
        <v>-</v>
      </c>
      <c r="Z164" s="74" t="str">
        <f>IF(G164="","-",IF(G164="Código","-",VLOOKUP(G164&amp;S164,'BD1'!F:H,3,0)))</f>
        <v>-</v>
      </c>
      <c r="AA164" s="75">
        <f t="shared" si="106"/>
        <v>0</v>
      </c>
      <c r="AB164" s="75" t="str">
        <f>IF(G164="Código","-",IFERROR(IF(VLOOKUP(E164,Envase!F:G,2,0)&gt;0,"Sim","Não"),"Não"))</f>
        <v>Não</v>
      </c>
      <c r="AC164" s="76" t="s">
        <v>62</v>
      </c>
      <c r="AD164" s="77" t="str">
        <f>IFERROR(IF(D164="","",VLOOKUP(D164,COHVPI!B:J,9,0)),"-")</f>
        <v>-</v>
      </c>
      <c r="AE164" s="76" t="str">
        <f>IFERROR(LEFT(VLOOKUP(D164,COHVPI!B:R,17,0),3),"-")</f>
        <v>-</v>
      </c>
      <c r="AF164" s="139">
        <f t="shared" si="107"/>
        <v>0</v>
      </c>
      <c r="AG164" s="76" t="str">
        <f>IFERROR(IF(D164="","-",IF(VLOOKUP(D164,COHVPI!A:G,7,0)=F164,"OK","DIVER")),"-")</f>
        <v>-</v>
      </c>
      <c r="AH164" s="76" t="str">
        <f>VLOOKUP(Y164,'BD1'!G:M,6,0)</f>
        <v>-</v>
      </c>
      <c r="AI164" s="76" t="str">
        <f>VLOOKUP(Y164,'BD1'!G:M,7,0)</f>
        <v>-</v>
      </c>
      <c r="AJ164" s="76" t="str">
        <f>VLOOKUP(Y164,'BD1'!G:O,8,0)</f>
        <v>-</v>
      </c>
      <c r="AK164" s="76" t="str">
        <f>VLOOKUP(Y164,'BD1'!G:O,9,0)</f>
        <v>-</v>
      </c>
      <c r="AL164" s="76" t="str">
        <f>VLOOKUP(Y164,'BD1'!G:Q,10,0)</f>
        <v>-</v>
      </c>
      <c r="AM164" s="76" t="str">
        <f>VLOOKUP(Y164,'BD1'!G:Q,11,0)</f>
        <v>-</v>
      </c>
      <c r="AN164" s="184">
        <f t="shared" si="108"/>
        <v>0</v>
      </c>
      <c r="AO164" s="184">
        <f t="shared" si="109"/>
        <v>0</v>
      </c>
    </row>
    <row r="165" spans="1:41" ht="19.5" thickBot="1" x14ac:dyDescent="0.35">
      <c r="A165" s="153"/>
      <c r="B165" s="68" t="str">
        <f>IFERROR(VLOOKUP(G165,'Paleta-Sequencia'!A:C,3,0),"-")</f>
        <v>Sequência</v>
      </c>
      <c r="D165" s="83" t="s">
        <v>1</v>
      </c>
      <c r="E165" s="84" t="s">
        <v>14</v>
      </c>
      <c r="F165" s="84" t="s">
        <v>19</v>
      </c>
      <c r="G165" s="85" t="s">
        <v>45</v>
      </c>
      <c r="H165" s="86" t="s">
        <v>20</v>
      </c>
      <c r="I165" s="87" t="s">
        <v>69</v>
      </c>
      <c r="J165" s="88" t="s">
        <v>904</v>
      </c>
      <c r="K165" s="92" t="s">
        <v>364</v>
      </c>
      <c r="L165" s="215"/>
      <c r="M165" s="240"/>
      <c r="N165" s="109">
        <f>SUM(N166:N180)</f>
        <v>14</v>
      </c>
      <c r="O165" s="110"/>
      <c r="P165" s="93" t="s">
        <v>18</v>
      </c>
      <c r="Q165" s="69" t="s">
        <v>16</v>
      </c>
      <c r="R165" s="70" t="s">
        <v>17</v>
      </c>
      <c r="S165" s="80"/>
      <c r="T165" s="65"/>
      <c r="U165" s="72">
        <f t="shared" si="102"/>
        <v>0</v>
      </c>
      <c r="V165" s="72">
        <f t="shared" si="103"/>
        <v>0</v>
      </c>
      <c r="W165" s="72">
        <f t="shared" si="104"/>
        <v>0</v>
      </c>
      <c r="X165" s="73" t="b">
        <f t="shared" si="105"/>
        <v>0</v>
      </c>
      <c r="Y165" s="74" t="str">
        <f>IF(G165="","-",IF(G165="Código","-",VLOOKUP(G165&amp;S165,'BD1'!F:H,2,0)))</f>
        <v>-</v>
      </c>
      <c r="Z165" s="74" t="str">
        <f>IF(G165="","-",IF(G165="Código","-",VLOOKUP(G165&amp;S165,'BD1'!F:H,3,0)))</f>
        <v>-</v>
      </c>
      <c r="AA165" s="75">
        <f t="shared" si="106"/>
        <v>0</v>
      </c>
      <c r="AB165" s="75" t="str">
        <f>IF(G165="Código","-",IFERROR(IF(VLOOKUP(E165,Envase!F:G,2,0)&gt;0,"Sim","Não"),"Não"))</f>
        <v>-</v>
      </c>
      <c r="AC165" s="76" t="s">
        <v>62</v>
      </c>
      <c r="AD165" s="77" t="str">
        <f>IFERROR(IF(D165="","",VLOOKUP(D165,COHVPI!B:J,9,0)),"-")</f>
        <v>-</v>
      </c>
      <c r="AE165" s="76" t="str">
        <f>IFERROR(LEFT(VLOOKUP(D165,COHVPI!B:R,17,0),3),"-")</f>
        <v>-</v>
      </c>
      <c r="AF165" s="139" t="str">
        <f t="shared" si="107"/>
        <v>Qtdade</v>
      </c>
      <c r="AG165" s="76" t="str">
        <f>IFERROR(IF(D165="","-",IF(VLOOKUP(D165,COHVPI!A:G,7,0)=F165,"OK","DIVER")),"-")</f>
        <v>-</v>
      </c>
      <c r="AH165" s="76" t="str">
        <f>VLOOKUP(Y165,'BD1'!G:M,6,0)</f>
        <v>-</v>
      </c>
      <c r="AI165" s="76" t="str">
        <f>VLOOKUP(Y165,'BD1'!G:M,7,0)</f>
        <v>-</v>
      </c>
      <c r="AJ165" s="76" t="str">
        <f>VLOOKUP(Y165,'BD1'!G:O,8,0)</f>
        <v>-</v>
      </c>
      <c r="AK165" s="76" t="str">
        <f>VLOOKUP(Y165,'BD1'!G:O,9,0)</f>
        <v>-</v>
      </c>
      <c r="AL165" s="76" t="str">
        <f>VLOOKUP(Y165,'BD1'!G:Q,10,0)</f>
        <v>-</v>
      </c>
      <c r="AM165" s="76" t="str">
        <f>VLOOKUP(Y165,'BD1'!G:Q,11,0)</f>
        <v>-</v>
      </c>
      <c r="AN165" s="184">
        <f t="shared" si="108"/>
        <v>0</v>
      </c>
      <c r="AO165" s="184">
        <f t="shared" si="109"/>
        <v>0</v>
      </c>
    </row>
    <row r="166" spans="1:41" ht="18.75" x14ac:dyDescent="0.3">
      <c r="A166" s="153"/>
      <c r="B166" s="68" t="str">
        <f>IFERROR(VLOOKUP(G166,'Paleta-Sequencia'!A:C,3,0),"-")</f>
        <v>-</v>
      </c>
      <c r="D166" s="140">
        <v>1963501</v>
      </c>
      <c r="E166" s="405" t="s">
        <v>3827</v>
      </c>
      <c r="F166" s="405">
        <v>1</v>
      </c>
      <c r="G166" s="405">
        <v>407956</v>
      </c>
      <c r="H166" s="136" t="s">
        <v>60</v>
      </c>
      <c r="I166" s="136"/>
      <c r="J166" s="128">
        <v>45981</v>
      </c>
      <c r="K166" s="394" t="s">
        <v>62</v>
      </c>
      <c r="L166" s="271"/>
      <c r="M166" s="210"/>
      <c r="N166" s="130">
        <f t="shared" ref="N166:N167" si="133">IF(D166&gt;0,1,0)</f>
        <v>1</v>
      </c>
      <c r="O166" s="134"/>
      <c r="P166" s="356"/>
      <c r="Q166" s="78">
        <f>SUMIF('MB51'!$H:$H,$E166,'MB51'!$D:$D)</f>
        <v>0</v>
      </c>
      <c r="R166" s="78"/>
      <c r="S166" s="79"/>
      <c r="T166" s="65"/>
      <c r="U166" s="72">
        <f t="shared" si="102"/>
        <v>0</v>
      </c>
      <c r="V166" s="72">
        <f t="shared" si="103"/>
        <v>0</v>
      </c>
      <c r="W166" s="72">
        <f t="shared" si="104"/>
        <v>0</v>
      </c>
      <c r="X166" s="73" t="b">
        <f t="shared" si="105"/>
        <v>0</v>
      </c>
      <c r="Y166" s="74" t="str">
        <f>IF(G166="","-",IF(G166="Código","-",VLOOKUP(G166&amp;S166,'BD1'!F:H,2,0)))</f>
        <v>-</v>
      </c>
      <c r="Z166" s="74" t="str">
        <f>IF(G166="","-",IF(G166="Código","-",VLOOKUP(G166&amp;S166,'BD1'!F:H,3,0)))</f>
        <v>-</v>
      </c>
      <c r="AA166" s="75">
        <f t="shared" si="106"/>
        <v>0</v>
      </c>
      <c r="AB166" s="75" t="str">
        <f>IF(G166="Código","-",IFERROR(IF(VLOOKUP(E166,Envase!F:G,2,0)&gt;0,"Sim","Não"),"Não"))</f>
        <v>Não</v>
      </c>
      <c r="AC166" s="76" t="s">
        <v>62</v>
      </c>
      <c r="AD166" s="77">
        <f>IFERROR(IF(D166="","",VLOOKUP(D166,COHVPI!B:J,9,0)),"-")</f>
        <v>46184</v>
      </c>
      <c r="AE166" s="76" t="str">
        <f>IFERROR(LEFT(VLOOKUP(D166,COHVPI!B:R,17,0),3),"-")</f>
        <v>LIB</v>
      </c>
      <c r="AF166" s="139">
        <f t="shared" si="107"/>
        <v>1</v>
      </c>
      <c r="AG166" s="76" t="str">
        <f>IFERROR(IF(D166="","-",IF(VLOOKUP(D166,COHVPI!A:G,7,0)=F166,"OK","DIVER")),"-")</f>
        <v>-</v>
      </c>
      <c r="AH166" s="76" t="str">
        <f>VLOOKUP(Y166,'BD1'!G:M,6,0)</f>
        <v>-</v>
      </c>
      <c r="AI166" s="76" t="str">
        <f>VLOOKUP(Y166,'BD1'!G:M,7,0)</f>
        <v>-</v>
      </c>
      <c r="AJ166" s="76" t="str">
        <f>VLOOKUP(Y166,'BD1'!G:O,8,0)</f>
        <v>-</v>
      </c>
      <c r="AK166" s="76" t="str">
        <f>VLOOKUP(Y166,'BD1'!G:O,9,0)</f>
        <v>-</v>
      </c>
      <c r="AL166" s="76" t="str">
        <f>VLOOKUP(Y166,'BD1'!G:Q,10,0)</f>
        <v>-</v>
      </c>
      <c r="AM166" s="76" t="str">
        <f>VLOOKUP(Y166,'BD1'!G:Q,11,0)</f>
        <v>-</v>
      </c>
      <c r="AN166" s="184">
        <f t="shared" si="108"/>
        <v>0</v>
      </c>
      <c r="AO166" s="184">
        <f t="shared" si="109"/>
        <v>0</v>
      </c>
    </row>
    <row r="167" spans="1:41" ht="18.75" x14ac:dyDescent="0.3">
      <c r="A167" s="153"/>
      <c r="B167" s="68" t="str">
        <f>IFERROR(VLOOKUP(G167,'Paleta-Sequencia'!A:C,3,0),"-")</f>
        <v>-</v>
      </c>
      <c r="D167" s="140">
        <v>1965786</v>
      </c>
      <c r="E167" s="405" t="s">
        <v>11744</v>
      </c>
      <c r="F167" s="405">
        <v>60</v>
      </c>
      <c r="G167" s="405">
        <v>462937</v>
      </c>
      <c r="H167" s="136" t="s">
        <v>102</v>
      </c>
      <c r="I167" s="136"/>
      <c r="J167" s="128">
        <v>46183</v>
      </c>
      <c r="K167" s="394" t="s">
        <v>62</v>
      </c>
      <c r="L167" s="271"/>
      <c r="M167" s="210"/>
      <c r="N167" s="130">
        <f t="shared" si="133"/>
        <v>1</v>
      </c>
      <c r="O167" s="134"/>
      <c r="P167" s="356"/>
      <c r="Q167" s="78">
        <f>SUMIF('MB51'!$H:$H,$E167,'MB51'!$D:$D)</f>
        <v>0</v>
      </c>
      <c r="R167" s="78"/>
      <c r="S167" s="79"/>
      <c r="T167" s="65"/>
      <c r="U167" s="72">
        <f t="shared" si="102"/>
        <v>0</v>
      </c>
      <c r="V167" s="72">
        <f t="shared" si="103"/>
        <v>0</v>
      </c>
      <c r="W167" s="72">
        <f t="shared" si="104"/>
        <v>0</v>
      </c>
      <c r="X167" s="73" t="b">
        <f t="shared" si="105"/>
        <v>0</v>
      </c>
      <c r="Y167" s="74" t="str">
        <f>IF(G167="","-",IF(G167="Código","-",VLOOKUP(G167&amp;S167,'BD1'!F:H,2,0)))</f>
        <v>-</v>
      </c>
      <c r="Z167" s="74" t="str">
        <f>IF(G167="","-",IF(G167="Código","-",VLOOKUP(G167&amp;S167,'BD1'!F:H,3,0)))</f>
        <v>-</v>
      </c>
      <c r="AA167" s="75">
        <f t="shared" si="106"/>
        <v>0</v>
      </c>
      <c r="AB167" s="75" t="str">
        <f>IF(G167="Código","-",IFERROR(IF(VLOOKUP(E167,Envase!F:G,2,0)&gt;0,"Sim","Não"),"Não"))</f>
        <v>Não</v>
      </c>
      <c r="AC167" s="76" t="s">
        <v>62</v>
      </c>
      <c r="AD167" s="77">
        <f>IFERROR(IF(D167="","",VLOOKUP(D167,COHVPI!B:J,9,0)),"-")</f>
        <v>46192</v>
      </c>
      <c r="AE167" s="76" t="str">
        <f>IFERROR(LEFT(VLOOKUP(D167,COHVPI!B:R,17,0),3),"-")</f>
        <v>LIB</v>
      </c>
      <c r="AF167" s="139">
        <f t="shared" si="107"/>
        <v>60</v>
      </c>
      <c r="AG167" s="76" t="str">
        <f>IFERROR(IF(D167="","-",IF(VLOOKUP(D167,COHVPI!A:G,7,0)=F167,"OK","DIVER")),"-")</f>
        <v>-</v>
      </c>
      <c r="AH167" s="76" t="str">
        <f>VLOOKUP(Y167,'BD1'!G:M,6,0)</f>
        <v>-</v>
      </c>
      <c r="AI167" s="76" t="str">
        <f>VLOOKUP(Y167,'BD1'!G:M,7,0)</f>
        <v>-</v>
      </c>
      <c r="AJ167" s="76" t="str">
        <f>VLOOKUP(Y167,'BD1'!G:O,8,0)</f>
        <v>-</v>
      </c>
      <c r="AK167" s="76" t="str">
        <f>VLOOKUP(Y167,'BD1'!G:O,9,0)</f>
        <v>-</v>
      </c>
      <c r="AL167" s="76" t="str">
        <f>VLOOKUP(Y167,'BD1'!G:Q,10,0)</f>
        <v>-</v>
      </c>
      <c r="AM167" s="76" t="str">
        <f>VLOOKUP(Y167,'BD1'!G:Q,11,0)</f>
        <v>-</v>
      </c>
      <c r="AN167" s="184">
        <f t="shared" si="108"/>
        <v>0</v>
      </c>
      <c r="AO167" s="184">
        <f t="shared" si="109"/>
        <v>0</v>
      </c>
    </row>
    <row r="168" spans="1:41" ht="18.75" x14ac:dyDescent="0.3">
      <c r="A168" s="153"/>
      <c r="B168" s="68" t="str">
        <f>IFERROR(VLOOKUP(G168,'Paleta-Sequencia'!A:C,3,0),"-")</f>
        <v>-</v>
      </c>
      <c r="D168" s="140">
        <v>1965653</v>
      </c>
      <c r="E168" s="405" t="s">
        <v>9466</v>
      </c>
      <c r="F168" s="405">
        <v>40</v>
      </c>
      <c r="G168" s="405">
        <v>462937</v>
      </c>
      <c r="H168" s="136" t="s">
        <v>102</v>
      </c>
      <c r="I168" s="136"/>
      <c r="J168" s="128">
        <v>46181</v>
      </c>
      <c r="K168" s="394" t="s">
        <v>62</v>
      </c>
      <c r="L168" s="271"/>
      <c r="M168" s="210"/>
      <c r="N168" s="130">
        <f t="shared" ref="N168" si="134">IF(D168&gt;0,1,0)</f>
        <v>1</v>
      </c>
      <c r="O168" s="134"/>
      <c r="P168" s="356"/>
      <c r="Q168" s="78">
        <f>SUMIF('MB51'!$H:$H,$E168,'MB51'!$D:$D)</f>
        <v>0</v>
      </c>
      <c r="R168" s="78"/>
      <c r="S168" s="79"/>
      <c r="T168" s="65"/>
      <c r="U168" s="72">
        <f>IF(S168="BL",F168,0)</f>
        <v>0</v>
      </c>
      <c r="V168" s="72">
        <f>IF(S168="CL",F168,0)</f>
        <v>0</v>
      </c>
      <c r="W168" s="72">
        <f>IF(S168="DGEL",F168,0)</f>
        <v>0</v>
      </c>
      <c r="X168" s="73" t="b">
        <f>U168+V168+W168=F168</f>
        <v>0</v>
      </c>
      <c r="Y168" s="74" t="str">
        <f>IF(G168="","-",IF(G168="Código","-",VLOOKUP(G168&amp;S168,'BD1'!F:H,2,0)))</f>
        <v>-</v>
      </c>
      <c r="Z168" s="74" t="str">
        <f>IF(G168="","-",IF(G168="Código","-",VLOOKUP(G168&amp;S168,'BD1'!F:H,3,0)))</f>
        <v>-</v>
      </c>
      <c r="AA168" s="75">
        <f>IF(Y168="-",0,IF(AB168="Sim",0,IF(S168="DGEL",F168/100*10526,F168/200*23750)))</f>
        <v>0</v>
      </c>
      <c r="AB168" s="75" t="str">
        <f>IF(G168="Código","-",IFERROR(IF(VLOOKUP(E168,Envase!F:G,2,0)&gt;0,"Sim","Não"),"Não"))</f>
        <v>Não</v>
      </c>
      <c r="AC168" s="76" t="s">
        <v>62</v>
      </c>
      <c r="AD168" s="77">
        <f>IFERROR(IF(D168="","",VLOOKUP(D168,COHVPI!B:J,9,0)),"-")</f>
        <v>46190</v>
      </c>
      <c r="AE168" s="76" t="str">
        <f>IFERROR(LEFT(VLOOKUP(D168,COHVPI!B:R,17,0),3),"-")</f>
        <v>LIB</v>
      </c>
      <c r="AF168" s="139">
        <f>F168</f>
        <v>40</v>
      </c>
      <c r="AG168" s="76" t="str">
        <f>IFERROR(IF(D168="","-",IF(VLOOKUP(D168,COHVPI!A:G,7,0)=F168,"OK","DIVER")),"-")</f>
        <v>-</v>
      </c>
      <c r="AH168" s="76" t="str">
        <f>VLOOKUP(Y168,'BD1'!G:M,6,0)</f>
        <v>-</v>
      </c>
      <c r="AI168" s="76" t="str">
        <f>VLOOKUP(Y168,'BD1'!G:M,7,0)</f>
        <v>-</v>
      </c>
      <c r="AJ168" s="76" t="str">
        <f>VLOOKUP(Y168,'BD1'!G:O,8,0)</f>
        <v>-</v>
      </c>
      <c r="AK168" s="76" t="str">
        <f>VLOOKUP(Y168,'BD1'!G:O,9,0)</f>
        <v>-</v>
      </c>
      <c r="AL168" s="76" t="str">
        <f>VLOOKUP(Y168,'BD1'!G:Q,10,0)</f>
        <v>-</v>
      </c>
      <c r="AM168" s="76" t="str">
        <f>VLOOKUP(Y168,'BD1'!G:Q,11,0)</f>
        <v>-</v>
      </c>
      <c r="AN168" s="184">
        <f>AA168</f>
        <v>0</v>
      </c>
      <c r="AO168" s="184">
        <f>IF(AN168=0,0,0.00061*AN168)</f>
        <v>0</v>
      </c>
    </row>
    <row r="169" spans="1:41" ht="18.75" x14ac:dyDescent="0.3">
      <c r="A169" s="153"/>
      <c r="B169" s="68" t="str">
        <f>IFERROR(VLOOKUP(G169,'Paleta-Sequencia'!A:C,3,0),"-")</f>
        <v>-</v>
      </c>
      <c r="D169" s="140">
        <v>1965732</v>
      </c>
      <c r="E169" s="405" t="s">
        <v>10899</v>
      </c>
      <c r="F169" s="405">
        <v>40</v>
      </c>
      <c r="G169" s="405">
        <v>462937</v>
      </c>
      <c r="H169" s="136" t="s">
        <v>102</v>
      </c>
      <c r="I169" s="136"/>
      <c r="J169" s="128">
        <v>46182</v>
      </c>
      <c r="K169" s="394" t="s">
        <v>62</v>
      </c>
      <c r="L169" s="271"/>
      <c r="M169" s="210"/>
      <c r="N169" s="130">
        <f t="shared" ref="N169" si="135">IF(D169&gt;0,1,0)</f>
        <v>1</v>
      </c>
      <c r="O169" s="134"/>
      <c r="P169" s="356"/>
      <c r="Q169" s="78">
        <f>SUMIF('MB51'!$H:$H,$E169,'MB51'!$D:$D)</f>
        <v>0</v>
      </c>
      <c r="R169" s="78"/>
      <c r="S169" s="79"/>
      <c r="T169" s="65"/>
      <c r="U169" s="72">
        <f>IF(S169="BL",F169,0)</f>
        <v>0</v>
      </c>
      <c r="V169" s="72">
        <f>IF(S169="CL",F169,0)</f>
        <v>0</v>
      </c>
      <c r="W169" s="72">
        <f>IF(S169="DGEL",F169,0)</f>
        <v>0</v>
      </c>
      <c r="X169" s="73" t="b">
        <f>U169+V169+W169=F169</f>
        <v>0</v>
      </c>
      <c r="Y169" s="74" t="str">
        <f>IF(G169="","-",IF(G169="Código","-",VLOOKUP(G169&amp;S169,'BD1'!F:H,2,0)))</f>
        <v>-</v>
      </c>
      <c r="Z169" s="74" t="str">
        <f>IF(G169="","-",IF(G169="Código","-",VLOOKUP(G169&amp;S169,'BD1'!F:H,3,0)))</f>
        <v>-</v>
      </c>
      <c r="AA169" s="75">
        <f>IF(Y169="-",0,IF(AB169="Sim",0,IF(S169="DGEL",F169/100*10526,F169/200*23750)))</f>
        <v>0</v>
      </c>
      <c r="AB169" s="75" t="str">
        <f>IF(G169="Código","-",IFERROR(IF(VLOOKUP(E169,Envase!F:G,2,0)&gt;0,"Sim","Não"),"Não"))</f>
        <v>Não</v>
      </c>
      <c r="AC169" s="76" t="s">
        <v>62</v>
      </c>
      <c r="AD169" s="77">
        <f>IFERROR(IF(D169="","",VLOOKUP(D169,COHVPI!B:J,9,0)),"-")</f>
        <v>46191</v>
      </c>
      <c r="AE169" s="76" t="str">
        <f>IFERROR(LEFT(VLOOKUP(D169,COHVPI!B:R,17,0),3),"-")</f>
        <v>LIB</v>
      </c>
      <c r="AF169" s="139">
        <f>F169</f>
        <v>40</v>
      </c>
      <c r="AG169" s="76" t="str">
        <f>IFERROR(IF(D169="","-",IF(VLOOKUP(D169,COHVPI!A:G,7,0)=F169,"OK","DIVER")),"-")</f>
        <v>-</v>
      </c>
      <c r="AH169" s="76" t="str">
        <f>VLOOKUP(Y169,'BD1'!G:M,6,0)</f>
        <v>-</v>
      </c>
      <c r="AI169" s="76" t="str">
        <f>VLOOKUP(Y169,'BD1'!G:M,7,0)</f>
        <v>-</v>
      </c>
      <c r="AJ169" s="76" t="str">
        <f>VLOOKUP(Y169,'BD1'!G:O,8,0)</f>
        <v>-</v>
      </c>
      <c r="AK169" s="76" t="str">
        <f>VLOOKUP(Y169,'BD1'!G:O,9,0)</f>
        <v>-</v>
      </c>
      <c r="AL169" s="76" t="str">
        <f>VLOOKUP(Y169,'BD1'!G:Q,10,0)</f>
        <v>-</v>
      </c>
      <c r="AM169" s="76" t="str">
        <f>VLOOKUP(Y169,'BD1'!G:Q,11,0)</f>
        <v>-</v>
      </c>
      <c r="AN169" s="184">
        <f>AA169</f>
        <v>0</v>
      </c>
      <c r="AO169" s="184">
        <f>IF(AN169=0,0,0.00061*AN169)</f>
        <v>0</v>
      </c>
    </row>
    <row r="170" spans="1:41" ht="18.75" x14ac:dyDescent="0.3">
      <c r="A170" s="153"/>
      <c r="B170" s="68" t="str">
        <f>IFERROR(VLOOKUP(G170,'Paleta-Sequencia'!A:C,3,0),"-")</f>
        <v>-</v>
      </c>
      <c r="D170" s="140">
        <v>1965731</v>
      </c>
      <c r="E170" s="405" t="s">
        <v>10898</v>
      </c>
      <c r="F170" s="405">
        <v>150</v>
      </c>
      <c r="G170" s="405">
        <v>462838</v>
      </c>
      <c r="H170" s="136" t="s">
        <v>72</v>
      </c>
      <c r="I170" s="136"/>
      <c r="J170" s="128">
        <v>46182</v>
      </c>
      <c r="K170" s="394" t="s">
        <v>62</v>
      </c>
      <c r="L170" s="271"/>
      <c r="M170" s="210"/>
      <c r="N170" s="130">
        <f>IF(D170&gt;0,1,0)</f>
        <v>1</v>
      </c>
      <c r="O170" s="134"/>
      <c r="P170" s="356"/>
      <c r="Q170" s="78">
        <f>SUMIF('MB51'!$H:$H,$E170,'MB51'!$D:$D)</f>
        <v>0</v>
      </c>
      <c r="R170" s="78"/>
      <c r="S170" s="79"/>
      <c r="T170" s="65"/>
      <c r="U170" s="72">
        <f>IF(S170="BL",F170,0)</f>
        <v>0</v>
      </c>
      <c r="V170" s="72">
        <f>IF(S170="CL",F170,0)</f>
        <v>0</v>
      </c>
      <c r="W170" s="72">
        <f>IF(S170="DGEL",F170,0)</f>
        <v>0</v>
      </c>
      <c r="X170" s="73" t="b">
        <f>U170+V170+W170=F170</f>
        <v>0</v>
      </c>
      <c r="Y170" s="74" t="str">
        <f>IF(G170="","-",IF(G170="Código","-",VLOOKUP(G170&amp;S170,'BD1'!F:H,2,0)))</f>
        <v>-</v>
      </c>
      <c r="Z170" s="74" t="str">
        <f>IF(G170="","-",IF(G170="Código","-",VLOOKUP(G170&amp;S170,'BD1'!F:H,3,0)))</f>
        <v>-</v>
      </c>
      <c r="AA170" s="75">
        <f>IF(Y170="-",0,IF(AB170="Sim",0,IF(S170="DGEL",F170/100*10526,F170/200*23750)))</f>
        <v>0</v>
      </c>
      <c r="AB170" s="75" t="str">
        <f>IF(G170="Código","-",IFERROR(IF(VLOOKUP(E170,Envase!F:G,2,0)&gt;0,"Sim","Não"),"Não"))</f>
        <v>Não</v>
      </c>
      <c r="AC170" s="76" t="s">
        <v>62</v>
      </c>
      <c r="AD170" s="77">
        <f>IFERROR(IF(D170="","",VLOOKUP(D170,COHVPI!B:J,9,0)),"-")</f>
        <v>46190</v>
      </c>
      <c r="AE170" s="76" t="str">
        <f>IFERROR(LEFT(VLOOKUP(D170,COHVPI!B:R,17,0),3),"-")</f>
        <v>LIB</v>
      </c>
      <c r="AF170" s="139">
        <f>F170</f>
        <v>150</v>
      </c>
      <c r="AG170" s="76" t="str">
        <f>IFERROR(IF(D170="","-",IF(VLOOKUP(D170,COHVPI!A:G,7,0)=F170,"OK","DIVER")),"-")</f>
        <v>-</v>
      </c>
      <c r="AH170" s="76" t="str">
        <f>VLOOKUP(Y170,'BD1'!G:M,6,0)</f>
        <v>-</v>
      </c>
      <c r="AI170" s="76" t="str">
        <f>VLOOKUP(Y170,'BD1'!G:M,7,0)</f>
        <v>-</v>
      </c>
      <c r="AJ170" s="76" t="str">
        <f>VLOOKUP(Y170,'BD1'!G:O,8,0)</f>
        <v>-</v>
      </c>
      <c r="AK170" s="76" t="str">
        <f>VLOOKUP(Y170,'BD1'!G:O,9,0)</f>
        <v>-</v>
      </c>
      <c r="AL170" s="76" t="str">
        <f>VLOOKUP(Y170,'BD1'!G:Q,10,0)</f>
        <v>-</v>
      </c>
      <c r="AM170" s="76" t="str">
        <f>VLOOKUP(Y170,'BD1'!G:Q,11,0)</f>
        <v>-</v>
      </c>
      <c r="AN170" s="184">
        <f>AA170</f>
        <v>0</v>
      </c>
      <c r="AO170" s="184">
        <f>IF(AN170=0,0,0.00061*AN170)</f>
        <v>0</v>
      </c>
    </row>
    <row r="171" spans="1:41" ht="18.75" x14ac:dyDescent="0.3">
      <c r="A171" s="153"/>
      <c r="B171" s="68" t="str">
        <f>IFERROR(VLOOKUP(G171,'Paleta-Sequencia'!A:C,3,0),"-")</f>
        <v>-</v>
      </c>
      <c r="D171" s="140">
        <v>1965784</v>
      </c>
      <c r="E171" s="405" t="s">
        <v>11742</v>
      </c>
      <c r="F171" s="405">
        <v>150</v>
      </c>
      <c r="G171" s="405">
        <v>432808</v>
      </c>
      <c r="H171" s="136" t="s">
        <v>23</v>
      </c>
      <c r="I171" s="136"/>
      <c r="J171" s="128">
        <v>46183</v>
      </c>
      <c r="K171" s="394" t="s">
        <v>62</v>
      </c>
      <c r="L171" s="271"/>
      <c r="M171" s="210"/>
      <c r="N171" s="130">
        <f>IF(D171&gt;0,1,0)</f>
        <v>1</v>
      </c>
      <c r="O171" s="134"/>
      <c r="P171" s="356"/>
      <c r="Q171" s="78">
        <f>SUMIF('MB51'!$H:$H,$E171,'MB51'!$D:$D)</f>
        <v>0</v>
      </c>
      <c r="R171" s="78"/>
      <c r="S171" s="79"/>
      <c r="T171" s="65"/>
      <c r="U171" s="72">
        <f>IF(S171="BL",F171,0)</f>
        <v>0</v>
      </c>
      <c r="V171" s="72">
        <f>IF(S171="CL",F171,0)</f>
        <v>0</v>
      </c>
      <c r="W171" s="72">
        <f>IF(S171="DGEL",F171,0)</f>
        <v>0</v>
      </c>
      <c r="X171" s="73" t="b">
        <f>U171+V171+W171=F171</f>
        <v>0</v>
      </c>
      <c r="Y171" s="74" t="str">
        <f>IF(G171="","-",IF(G171="Código","-",VLOOKUP(G171&amp;S171,'BD1'!F:H,2,0)))</f>
        <v>-</v>
      </c>
      <c r="Z171" s="74" t="str">
        <f>IF(G171="","-",IF(G171="Código","-",VLOOKUP(G171&amp;S171,'BD1'!F:H,3,0)))</f>
        <v>-</v>
      </c>
      <c r="AA171" s="75">
        <f>IF(Y171="-",0,IF(AB171="Sim",0,IF(S171="DGEL",F171/100*10526,F171/200*23750)))</f>
        <v>0</v>
      </c>
      <c r="AB171" s="75" t="str">
        <f>IF(G171="Código","-",IFERROR(IF(VLOOKUP(E171,Envase!F:G,2,0)&gt;0,"Sim","Não"),"Não"))</f>
        <v>Não</v>
      </c>
      <c r="AC171" s="76" t="s">
        <v>62</v>
      </c>
      <c r="AD171" s="77">
        <f>IFERROR(IF(D171="","",VLOOKUP(D171,COHVPI!B:J,9,0)),"-")</f>
        <v>46191</v>
      </c>
      <c r="AE171" s="76" t="str">
        <f>IFERROR(LEFT(VLOOKUP(D171,COHVPI!B:R,17,0),3),"-")</f>
        <v>LIB</v>
      </c>
      <c r="AF171" s="139">
        <f>F171</f>
        <v>150</v>
      </c>
      <c r="AG171" s="76" t="str">
        <f>IFERROR(IF(D171="","-",IF(VLOOKUP(D171,COHVPI!A:G,7,0)=F171,"OK","DIVER")),"-")</f>
        <v>-</v>
      </c>
      <c r="AH171" s="76" t="str">
        <f>VLOOKUP(Y171,'BD1'!G:M,6,0)</f>
        <v>-</v>
      </c>
      <c r="AI171" s="76" t="str">
        <f>VLOOKUP(Y171,'BD1'!G:M,7,0)</f>
        <v>-</v>
      </c>
      <c r="AJ171" s="76" t="str">
        <f>VLOOKUP(Y171,'BD1'!G:O,8,0)</f>
        <v>-</v>
      </c>
      <c r="AK171" s="76" t="str">
        <f>VLOOKUP(Y171,'BD1'!G:O,9,0)</f>
        <v>-</v>
      </c>
      <c r="AL171" s="76" t="str">
        <f>VLOOKUP(Y171,'BD1'!G:Q,10,0)</f>
        <v>-</v>
      </c>
      <c r="AM171" s="76" t="str">
        <f>VLOOKUP(Y171,'BD1'!G:Q,11,0)</f>
        <v>-</v>
      </c>
      <c r="AN171" s="184">
        <f>AA171</f>
        <v>0</v>
      </c>
      <c r="AO171" s="184">
        <f>IF(AN171=0,0,0.00061*AN171)</f>
        <v>0</v>
      </c>
    </row>
    <row r="172" spans="1:41" ht="18.75" x14ac:dyDescent="0.3">
      <c r="A172" s="153"/>
      <c r="B172" s="68" t="str">
        <f>IFERROR(VLOOKUP(G172,'Paleta-Sequencia'!A:C,3,0),"-")</f>
        <v>-</v>
      </c>
      <c r="D172" s="140">
        <v>1965174</v>
      </c>
      <c r="E172" s="405" t="s">
        <v>4326</v>
      </c>
      <c r="F172" s="405">
        <v>150</v>
      </c>
      <c r="G172" s="405">
        <v>432808</v>
      </c>
      <c r="H172" s="136" t="s">
        <v>23</v>
      </c>
      <c r="I172" s="136"/>
      <c r="J172" s="128">
        <v>46170</v>
      </c>
      <c r="K172" s="394" t="s">
        <v>62</v>
      </c>
      <c r="L172" s="271"/>
      <c r="M172" s="210"/>
      <c r="N172" s="130">
        <f t="shared" ref="N172:N176" si="136">IF(D172&gt;0,1,0)</f>
        <v>1</v>
      </c>
      <c r="O172" s="134"/>
      <c r="P172" s="356"/>
      <c r="Q172" s="78">
        <f>SUMIF('MB51'!$H:$H,$E172,'MB51'!$D:$D)</f>
        <v>0</v>
      </c>
      <c r="R172" s="78"/>
      <c r="S172" s="79"/>
      <c r="T172" s="65"/>
      <c r="U172" s="72">
        <f t="shared" si="102"/>
        <v>0</v>
      </c>
      <c r="V172" s="72">
        <f t="shared" si="103"/>
        <v>0</v>
      </c>
      <c r="W172" s="72">
        <f t="shared" si="104"/>
        <v>0</v>
      </c>
      <c r="X172" s="73" t="b">
        <f t="shared" si="105"/>
        <v>0</v>
      </c>
      <c r="Y172" s="74" t="str">
        <f>IF(G172="","-",IF(G172="Código","-",VLOOKUP(G172&amp;S172,'BD1'!F:H,2,0)))</f>
        <v>-</v>
      </c>
      <c r="Z172" s="74" t="str">
        <f>IF(G172="","-",IF(G172="Código","-",VLOOKUP(G172&amp;S172,'BD1'!F:H,3,0)))</f>
        <v>-</v>
      </c>
      <c r="AA172" s="75">
        <f t="shared" si="106"/>
        <v>0</v>
      </c>
      <c r="AB172" s="75" t="str">
        <f>IF(G172="Código","-",IFERROR(IF(VLOOKUP(E172,Envase!F:G,2,0)&gt;0,"Sim","Não"),"Não"))</f>
        <v>Não</v>
      </c>
      <c r="AC172" s="76" t="s">
        <v>62</v>
      </c>
      <c r="AD172" s="77">
        <f>IFERROR(IF(D172="","",VLOOKUP(D172,COHVPI!B:J,9,0)),"-")</f>
        <v>46185</v>
      </c>
      <c r="AE172" s="76" t="str">
        <f>IFERROR(LEFT(VLOOKUP(D172,COHVPI!B:R,17,0),3),"-")</f>
        <v>LIB</v>
      </c>
      <c r="AF172" s="139">
        <f t="shared" si="107"/>
        <v>150</v>
      </c>
      <c r="AG172" s="76" t="str">
        <f>IFERROR(IF(D172="","-",IF(VLOOKUP(D172,COHVPI!A:G,7,0)=F172,"OK","DIVER")),"-")</f>
        <v>-</v>
      </c>
      <c r="AH172" s="76" t="str">
        <f>VLOOKUP(Y172,'BD1'!G:M,6,0)</f>
        <v>-</v>
      </c>
      <c r="AI172" s="76" t="str">
        <f>VLOOKUP(Y172,'BD1'!G:M,7,0)</f>
        <v>-</v>
      </c>
      <c r="AJ172" s="76" t="str">
        <f>VLOOKUP(Y172,'BD1'!G:O,8,0)</f>
        <v>-</v>
      </c>
      <c r="AK172" s="76" t="str">
        <f>VLOOKUP(Y172,'BD1'!G:O,9,0)</f>
        <v>-</v>
      </c>
      <c r="AL172" s="76" t="str">
        <f>VLOOKUP(Y172,'BD1'!G:Q,10,0)</f>
        <v>-</v>
      </c>
      <c r="AM172" s="76" t="str">
        <f>VLOOKUP(Y172,'BD1'!G:Q,11,0)</f>
        <v>-</v>
      </c>
      <c r="AN172" s="184">
        <f t="shared" si="108"/>
        <v>0</v>
      </c>
      <c r="AO172" s="184">
        <f t="shared" si="109"/>
        <v>0</v>
      </c>
    </row>
    <row r="173" spans="1:41" ht="18.75" x14ac:dyDescent="0.3">
      <c r="A173" s="153"/>
      <c r="B173" s="68" t="str">
        <f>IFERROR(VLOOKUP(G173,'Paleta-Sequencia'!A:C,3,0),"-")</f>
        <v>-</v>
      </c>
      <c r="D173" s="140">
        <v>1965175</v>
      </c>
      <c r="E173" s="405" t="s">
        <v>4327</v>
      </c>
      <c r="F173" s="405">
        <v>150</v>
      </c>
      <c r="G173" s="405">
        <v>432808</v>
      </c>
      <c r="H173" s="136" t="s">
        <v>23</v>
      </c>
      <c r="I173" s="136"/>
      <c r="J173" s="128">
        <v>46170</v>
      </c>
      <c r="K173" s="394" t="s">
        <v>62</v>
      </c>
      <c r="L173" s="271"/>
      <c r="M173" s="210"/>
      <c r="N173" s="130">
        <f t="shared" si="136"/>
        <v>1</v>
      </c>
      <c r="O173" s="134"/>
      <c r="P173" s="356"/>
      <c r="Q173" s="78">
        <f>SUMIF('MB51'!$H:$H,$E173,'MB51'!$D:$D)</f>
        <v>0</v>
      </c>
      <c r="R173" s="78"/>
      <c r="S173" s="79"/>
      <c r="T173" s="65"/>
      <c r="U173" s="72">
        <f t="shared" si="102"/>
        <v>0</v>
      </c>
      <c r="V173" s="72">
        <f t="shared" si="103"/>
        <v>0</v>
      </c>
      <c r="W173" s="72">
        <f t="shared" si="104"/>
        <v>0</v>
      </c>
      <c r="X173" s="73" t="b">
        <f t="shared" si="105"/>
        <v>0</v>
      </c>
      <c r="Y173" s="74" t="str">
        <f>IF(G173="","-",IF(G173="Código","-",VLOOKUP(G173&amp;S173,'BD1'!F:H,2,0)))</f>
        <v>-</v>
      </c>
      <c r="Z173" s="74" t="str">
        <f>IF(G173="","-",IF(G173="Código","-",VLOOKUP(G173&amp;S173,'BD1'!F:H,3,0)))</f>
        <v>-</v>
      </c>
      <c r="AA173" s="75">
        <f t="shared" si="106"/>
        <v>0</v>
      </c>
      <c r="AB173" s="75" t="str">
        <f>IF(G173="Código","-",IFERROR(IF(VLOOKUP(E173,Envase!F:G,2,0)&gt;0,"Sim","Não"),"Não"))</f>
        <v>Não</v>
      </c>
      <c r="AC173" s="76" t="s">
        <v>62</v>
      </c>
      <c r="AD173" s="77">
        <f>IFERROR(IF(D173="","",VLOOKUP(D173,COHVPI!B:J,9,0)),"-")</f>
        <v>46186</v>
      </c>
      <c r="AE173" s="76" t="str">
        <f>IFERROR(LEFT(VLOOKUP(D173,COHVPI!B:R,17,0),3),"-")</f>
        <v>LIB</v>
      </c>
      <c r="AF173" s="139">
        <f t="shared" si="107"/>
        <v>150</v>
      </c>
      <c r="AG173" s="76" t="str">
        <f>IFERROR(IF(D173="","-",IF(VLOOKUP(D173,COHVPI!A:G,7,0)=F173,"OK","DIVER")),"-")</f>
        <v>-</v>
      </c>
      <c r="AH173" s="76" t="str">
        <f>VLOOKUP(Y173,'BD1'!G:M,6,0)</f>
        <v>-</v>
      </c>
      <c r="AI173" s="76" t="str">
        <f>VLOOKUP(Y173,'BD1'!G:M,7,0)</f>
        <v>-</v>
      </c>
      <c r="AJ173" s="76" t="str">
        <f>VLOOKUP(Y173,'BD1'!G:O,8,0)</f>
        <v>-</v>
      </c>
      <c r="AK173" s="76" t="str">
        <f>VLOOKUP(Y173,'BD1'!G:O,9,0)</f>
        <v>-</v>
      </c>
      <c r="AL173" s="76" t="str">
        <f>VLOOKUP(Y173,'BD1'!G:Q,10,0)</f>
        <v>-</v>
      </c>
      <c r="AM173" s="76" t="str">
        <f>VLOOKUP(Y173,'BD1'!G:Q,11,0)</f>
        <v>-</v>
      </c>
      <c r="AN173" s="184">
        <f t="shared" si="108"/>
        <v>0</v>
      </c>
      <c r="AO173" s="184">
        <f t="shared" si="109"/>
        <v>0</v>
      </c>
    </row>
    <row r="174" spans="1:41" ht="18.75" x14ac:dyDescent="0.3">
      <c r="A174" s="153"/>
      <c r="B174" s="68" t="str">
        <f>IFERROR(VLOOKUP(G174,'Paleta-Sequencia'!A:C,3,0),"-")</f>
        <v>-</v>
      </c>
      <c r="D174" s="140">
        <v>1965176</v>
      </c>
      <c r="E174" s="405" t="s">
        <v>4328</v>
      </c>
      <c r="F174" s="405">
        <v>150</v>
      </c>
      <c r="G174" s="405">
        <v>432808</v>
      </c>
      <c r="H174" s="136" t="s">
        <v>23</v>
      </c>
      <c r="I174" s="136"/>
      <c r="J174" s="128">
        <v>46170</v>
      </c>
      <c r="K174" s="394" t="s">
        <v>62</v>
      </c>
      <c r="L174" s="271"/>
      <c r="M174" s="210"/>
      <c r="N174" s="130">
        <f t="shared" si="136"/>
        <v>1</v>
      </c>
      <c r="O174" s="134"/>
      <c r="P174" s="356"/>
      <c r="Q174" s="78">
        <f>SUMIF('MB51'!$H:$H,$E174,'MB51'!$D:$D)</f>
        <v>0</v>
      </c>
      <c r="R174" s="78"/>
      <c r="S174" s="79"/>
      <c r="T174" s="65"/>
      <c r="U174" s="72">
        <f t="shared" si="102"/>
        <v>0</v>
      </c>
      <c r="V174" s="72">
        <f t="shared" si="103"/>
        <v>0</v>
      </c>
      <c r="W174" s="72">
        <f t="shared" si="104"/>
        <v>0</v>
      </c>
      <c r="X174" s="73" t="b">
        <f t="shared" si="105"/>
        <v>0</v>
      </c>
      <c r="Y174" s="74" t="str">
        <f>IF(G174="","-",IF(G174="Código","-",VLOOKUP(G174&amp;S174,'BD1'!F:H,2,0)))</f>
        <v>-</v>
      </c>
      <c r="Z174" s="74" t="str">
        <f>IF(G174="","-",IF(G174="Código","-",VLOOKUP(G174&amp;S174,'BD1'!F:H,3,0)))</f>
        <v>-</v>
      </c>
      <c r="AA174" s="75">
        <f t="shared" si="106"/>
        <v>0</v>
      </c>
      <c r="AB174" s="75" t="str">
        <f>IF(G174="Código","-",IFERROR(IF(VLOOKUP(E174,Envase!F:G,2,0)&gt;0,"Sim","Não"),"Não"))</f>
        <v>Não</v>
      </c>
      <c r="AC174" s="76" t="s">
        <v>62</v>
      </c>
      <c r="AD174" s="77">
        <f>IFERROR(IF(D174="","",VLOOKUP(D174,COHVPI!B:J,9,0)),"-")</f>
        <v>46186</v>
      </c>
      <c r="AE174" s="76" t="str">
        <f>IFERROR(LEFT(VLOOKUP(D174,COHVPI!B:R,17,0),3),"-")</f>
        <v>LIB</v>
      </c>
      <c r="AF174" s="139">
        <f t="shared" si="107"/>
        <v>150</v>
      </c>
      <c r="AG174" s="76" t="str">
        <f>IFERROR(IF(D174="","-",IF(VLOOKUP(D174,COHVPI!A:G,7,0)=F174,"OK","DIVER")),"-")</f>
        <v>-</v>
      </c>
      <c r="AH174" s="76" t="str">
        <f>VLOOKUP(Y174,'BD1'!G:M,6,0)</f>
        <v>-</v>
      </c>
      <c r="AI174" s="76" t="str">
        <f>VLOOKUP(Y174,'BD1'!G:M,7,0)</f>
        <v>-</v>
      </c>
      <c r="AJ174" s="76" t="str">
        <f>VLOOKUP(Y174,'BD1'!G:O,8,0)</f>
        <v>-</v>
      </c>
      <c r="AK174" s="76" t="str">
        <f>VLOOKUP(Y174,'BD1'!G:O,9,0)</f>
        <v>-</v>
      </c>
      <c r="AL174" s="76" t="str">
        <f>VLOOKUP(Y174,'BD1'!G:Q,10,0)</f>
        <v>-</v>
      </c>
      <c r="AM174" s="76" t="str">
        <f>VLOOKUP(Y174,'BD1'!G:Q,11,0)</f>
        <v>-</v>
      </c>
      <c r="AN174" s="184">
        <f t="shared" si="108"/>
        <v>0</v>
      </c>
      <c r="AO174" s="184">
        <f t="shared" si="109"/>
        <v>0</v>
      </c>
    </row>
    <row r="175" spans="1:41" ht="18.75" x14ac:dyDescent="0.3">
      <c r="A175" s="153"/>
      <c r="B175" s="68" t="str">
        <f>IFERROR(VLOOKUP(G175,'Paleta-Sequencia'!A:C,3,0),"-")</f>
        <v>-</v>
      </c>
      <c r="D175" s="140">
        <v>1965177</v>
      </c>
      <c r="E175" s="405" t="s">
        <v>4329</v>
      </c>
      <c r="F175" s="405">
        <v>150</v>
      </c>
      <c r="G175" s="405">
        <v>432808</v>
      </c>
      <c r="H175" s="136" t="s">
        <v>23</v>
      </c>
      <c r="I175" s="136"/>
      <c r="J175" s="128">
        <v>46170</v>
      </c>
      <c r="K175" s="394" t="s">
        <v>62</v>
      </c>
      <c r="L175" s="271"/>
      <c r="M175" s="210"/>
      <c r="N175" s="130">
        <f t="shared" si="136"/>
        <v>1</v>
      </c>
      <c r="O175" s="134"/>
      <c r="P175" s="356"/>
      <c r="Q175" s="78">
        <f>SUMIF('MB51'!$H:$H,$E175,'MB51'!$D:$D)</f>
        <v>0</v>
      </c>
      <c r="R175" s="78"/>
      <c r="S175" s="79"/>
      <c r="T175" s="65"/>
      <c r="U175" s="72">
        <f t="shared" si="102"/>
        <v>0</v>
      </c>
      <c r="V175" s="72">
        <f t="shared" si="103"/>
        <v>0</v>
      </c>
      <c r="W175" s="72">
        <f t="shared" si="104"/>
        <v>0</v>
      </c>
      <c r="X175" s="73" t="b">
        <f t="shared" si="105"/>
        <v>0</v>
      </c>
      <c r="Y175" s="74" t="str">
        <f>IF(G175="","-",IF(G175="Código","-",VLOOKUP(G175&amp;S175,'BD1'!F:H,2,0)))</f>
        <v>-</v>
      </c>
      <c r="Z175" s="74" t="str">
        <f>IF(G175="","-",IF(G175="Código","-",VLOOKUP(G175&amp;S175,'BD1'!F:H,3,0)))</f>
        <v>-</v>
      </c>
      <c r="AA175" s="75">
        <f t="shared" si="106"/>
        <v>0</v>
      </c>
      <c r="AB175" s="75" t="str">
        <f>IF(G175="Código","-",IFERROR(IF(VLOOKUP(E175,Envase!F:G,2,0)&gt;0,"Sim","Não"),"Não"))</f>
        <v>Não</v>
      </c>
      <c r="AC175" s="76" t="s">
        <v>62</v>
      </c>
      <c r="AD175" s="77">
        <f>IFERROR(IF(D175="","",VLOOKUP(D175,COHVPI!B:J,9,0)),"-")</f>
        <v>46188</v>
      </c>
      <c r="AE175" s="76" t="str">
        <f>IFERROR(LEFT(VLOOKUP(D175,COHVPI!B:R,17,0),3),"-")</f>
        <v>LIB</v>
      </c>
      <c r="AF175" s="139">
        <f t="shared" si="107"/>
        <v>150</v>
      </c>
      <c r="AG175" s="76" t="str">
        <f>IFERROR(IF(D175="","-",IF(VLOOKUP(D175,COHVPI!A:G,7,0)=F175,"OK","DIVER")),"-")</f>
        <v>-</v>
      </c>
      <c r="AH175" s="76" t="str">
        <f>VLOOKUP(Y175,'BD1'!G:M,6,0)</f>
        <v>-</v>
      </c>
      <c r="AI175" s="76" t="str">
        <f>VLOOKUP(Y175,'BD1'!G:M,7,0)</f>
        <v>-</v>
      </c>
      <c r="AJ175" s="76" t="str">
        <f>VLOOKUP(Y175,'BD1'!G:O,8,0)</f>
        <v>-</v>
      </c>
      <c r="AK175" s="76" t="str">
        <f>VLOOKUP(Y175,'BD1'!G:O,9,0)</f>
        <v>-</v>
      </c>
      <c r="AL175" s="76" t="str">
        <f>VLOOKUP(Y175,'BD1'!G:Q,10,0)</f>
        <v>-</v>
      </c>
      <c r="AM175" s="76" t="str">
        <f>VLOOKUP(Y175,'BD1'!G:Q,11,0)</f>
        <v>-</v>
      </c>
      <c r="AN175" s="184">
        <f t="shared" si="108"/>
        <v>0</v>
      </c>
      <c r="AO175" s="184">
        <f t="shared" si="109"/>
        <v>0</v>
      </c>
    </row>
    <row r="176" spans="1:41" ht="18.75" x14ac:dyDescent="0.3">
      <c r="A176" s="153"/>
      <c r="B176" s="68" t="str">
        <f>IFERROR(VLOOKUP(G176,'Paleta-Sequencia'!A:C,3,0),"-")</f>
        <v>-</v>
      </c>
      <c r="D176" s="140">
        <v>1965183</v>
      </c>
      <c r="E176" s="405" t="s">
        <v>4335</v>
      </c>
      <c r="F176" s="405">
        <v>100</v>
      </c>
      <c r="G176" s="405">
        <v>465351</v>
      </c>
      <c r="H176" s="136" t="s">
        <v>157</v>
      </c>
      <c r="I176" s="136"/>
      <c r="J176" s="128">
        <v>46170</v>
      </c>
      <c r="K176" s="394" t="s">
        <v>62</v>
      </c>
      <c r="L176" s="271"/>
      <c r="M176" s="210"/>
      <c r="N176" s="130">
        <f t="shared" si="136"/>
        <v>1</v>
      </c>
      <c r="O176" s="134"/>
      <c r="P176" s="356"/>
      <c r="Q176" s="78">
        <f>SUMIF('MB51'!$H:$H,$E176,'MB51'!$D:$D)</f>
        <v>0</v>
      </c>
      <c r="R176" s="78"/>
      <c r="S176" s="79"/>
      <c r="T176" s="65"/>
      <c r="U176" s="72">
        <f t="shared" si="102"/>
        <v>0</v>
      </c>
      <c r="V176" s="72">
        <f t="shared" si="103"/>
        <v>0</v>
      </c>
      <c r="W176" s="72">
        <f t="shared" si="104"/>
        <v>0</v>
      </c>
      <c r="X176" s="73" t="b">
        <f t="shared" si="105"/>
        <v>0</v>
      </c>
      <c r="Y176" s="74" t="str">
        <f>IF(G176="","-",IF(G176="Código","-",VLOOKUP(G176&amp;S176,'BD1'!F:H,2,0)))</f>
        <v>-</v>
      </c>
      <c r="Z176" s="74" t="str">
        <f>IF(G176="","-",IF(G176="Código","-",VLOOKUP(G176&amp;S176,'BD1'!F:H,3,0)))</f>
        <v>-</v>
      </c>
      <c r="AA176" s="75">
        <f t="shared" si="106"/>
        <v>0</v>
      </c>
      <c r="AB176" s="75" t="str">
        <f>IF(G176="Código","-",IFERROR(IF(VLOOKUP(E176,Envase!F:G,2,0)&gt;0,"Sim","Não"),"Não"))</f>
        <v>Não</v>
      </c>
      <c r="AC176" s="76" t="s">
        <v>62</v>
      </c>
      <c r="AD176" s="77">
        <f>IFERROR(IF(D176="","",VLOOKUP(D176,COHVPI!B:J,9,0)),"-")</f>
        <v>46188</v>
      </c>
      <c r="AE176" s="76" t="str">
        <f>IFERROR(LEFT(VLOOKUP(D176,COHVPI!B:R,17,0),3),"-")</f>
        <v>LIB</v>
      </c>
      <c r="AF176" s="139">
        <f t="shared" si="107"/>
        <v>100</v>
      </c>
      <c r="AG176" s="76" t="str">
        <f>IFERROR(IF(D176="","-",IF(VLOOKUP(D176,COHVPI!A:G,7,0)=F176,"OK","DIVER")),"-")</f>
        <v>-</v>
      </c>
      <c r="AH176" s="76" t="str">
        <f>VLOOKUP(Y176,'BD1'!G:M,6,0)</f>
        <v>-</v>
      </c>
      <c r="AI176" s="76" t="str">
        <f>VLOOKUP(Y176,'BD1'!G:M,7,0)</f>
        <v>-</v>
      </c>
      <c r="AJ176" s="76" t="str">
        <f>VLOOKUP(Y176,'BD1'!G:O,8,0)</f>
        <v>-</v>
      </c>
      <c r="AK176" s="76" t="str">
        <f>VLOOKUP(Y176,'BD1'!G:O,9,0)</f>
        <v>-</v>
      </c>
      <c r="AL176" s="76" t="str">
        <f>VLOOKUP(Y176,'BD1'!G:Q,10,0)</f>
        <v>-</v>
      </c>
      <c r="AM176" s="76" t="str">
        <f>VLOOKUP(Y176,'BD1'!G:Q,11,0)</f>
        <v>-</v>
      </c>
      <c r="AN176" s="184">
        <f t="shared" si="108"/>
        <v>0</v>
      </c>
      <c r="AO176" s="184">
        <f t="shared" si="109"/>
        <v>0</v>
      </c>
    </row>
    <row r="177" spans="1:44" ht="18.75" x14ac:dyDescent="0.3">
      <c r="A177" s="153"/>
      <c r="B177" s="68" t="str">
        <f>IFERROR(VLOOKUP(G177,'Paleta-Sequencia'!A:C,3,0),"-")</f>
        <v>-</v>
      </c>
      <c r="D177" s="140">
        <v>1965785</v>
      </c>
      <c r="E177" s="405" t="s">
        <v>11743</v>
      </c>
      <c r="F177" s="405">
        <v>40</v>
      </c>
      <c r="G177" s="405">
        <v>465351</v>
      </c>
      <c r="H177" s="136" t="s">
        <v>157</v>
      </c>
      <c r="I177" s="136"/>
      <c r="J177" s="128">
        <v>46183</v>
      </c>
      <c r="K177" s="394" t="s">
        <v>62</v>
      </c>
      <c r="L177" s="271"/>
      <c r="M177" s="210"/>
      <c r="N177" s="130">
        <f t="shared" ref="N177" si="137">IF(D177&gt;0,1,0)</f>
        <v>1</v>
      </c>
      <c r="O177" s="134"/>
      <c r="P177" s="356"/>
      <c r="Q177" s="78">
        <f>SUMIF('MB51'!$H:$H,$E177,'MB51'!$D:$D)</f>
        <v>0</v>
      </c>
      <c r="R177" s="78"/>
      <c r="S177" s="79"/>
      <c r="T177" s="65"/>
      <c r="U177" s="72">
        <f t="shared" ref="U177:U180" si="138">IF(S177="BL",F177,0)</f>
        <v>0</v>
      </c>
      <c r="V177" s="72">
        <f t="shared" ref="V177:V180" si="139">IF(S177="CL",F177,0)</f>
        <v>0</v>
      </c>
      <c r="W177" s="72">
        <f t="shared" ref="W177:W180" si="140">IF(S177="DGEL",F177,0)</f>
        <v>0</v>
      </c>
      <c r="X177" s="73" t="b">
        <f t="shared" ref="X177:X180" si="141">U177+V177+W177=F177</f>
        <v>0</v>
      </c>
      <c r="Y177" s="74" t="str">
        <f>IF(G177="","-",IF(G177="Código","-",VLOOKUP(G177&amp;S177,'BD1'!F:H,2,0)))</f>
        <v>-</v>
      </c>
      <c r="Z177" s="74" t="str">
        <f>IF(G177="","-",IF(G177="Código","-",VLOOKUP(G177&amp;S177,'BD1'!F:H,3,0)))</f>
        <v>-</v>
      </c>
      <c r="AA177" s="75">
        <f t="shared" ref="AA177:AA180" si="142">IF(Y177="-",0,IF(AB177="Sim",0,IF(S177="DGEL",F177/100*10526,F177/200*23750)))</f>
        <v>0</v>
      </c>
      <c r="AB177" s="75" t="str">
        <f>IF(G177="Código","-",IFERROR(IF(VLOOKUP(E177,Envase!F:G,2,0)&gt;0,"Sim","Não"),"Não"))</f>
        <v>Não</v>
      </c>
      <c r="AC177" s="76" t="s">
        <v>62</v>
      </c>
      <c r="AD177" s="77">
        <f>IFERROR(IF(D177="","",VLOOKUP(D177,COHVPI!B:J,9,0)),"-")</f>
        <v>46192</v>
      </c>
      <c r="AE177" s="76" t="str">
        <f>IFERROR(LEFT(VLOOKUP(D177,COHVPI!B:R,17,0),3),"-")</f>
        <v>LIB</v>
      </c>
      <c r="AF177" s="139">
        <f t="shared" ref="AF177:AF180" si="143">F177</f>
        <v>40</v>
      </c>
      <c r="AG177" s="76" t="str">
        <f>IFERROR(IF(D177="","-",IF(VLOOKUP(D177,COHVPI!A:G,7,0)=F177,"OK","DIVER")),"-")</f>
        <v>-</v>
      </c>
      <c r="AH177" s="76" t="str">
        <f>VLOOKUP(Y177,'BD1'!G:M,6,0)</f>
        <v>-</v>
      </c>
      <c r="AI177" s="76" t="str">
        <f>VLOOKUP(Y177,'BD1'!G:M,7,0)</f>
        <v>-</v>
      </c>
      <c r="AJ177" s="76" t="str">
        <f>VLOOKUP(Y177,'BD1'!G:O,8,0)</f>
        <v>-</v>
      </c>
      <c r="AK177" s="76" t="str">
        <f>VLOOKUP(Y177,'BD1'!G:O,9,0)</f>
        <v>-</v>
      </c>
      <c r="AL177" s="76" t="str">
        <f>VLOOKUP(Y177,'BD1'!G:Q,10,0)</f>
        <v>-</v>
      </c>
      <c r="AM177" s="76" t="str">
        <f>VLOOKUP(Y177,'BD1'!G:Q,11,0)</f>
        <v>-</v>
      </c>
      <c r="AN177" s="184">
        <f t="shared" ref="AN177:AN180" si="144">AA177</f>
        <v>0</v>
      </c>
      <c r="AO177" s="184">
        <f t="shared" ref="AO177:AO180" si="145">IF(AN177=0,0,0.00061*AN177)</f>
        <v>0</v>
      </c>
    </row>
    <row r="178" spans="1:44" ht="18.75" x14ac:dyDescent="0.3">
      <c r="A178" s="153"/>
      <c r="B178" s="68" t="str">
        <f>IFERROR(VLOOKUP(G178,'Paleta-Sequencia'!A:C,3,0),"-")</f>
        <v>-</v>
      </c>
      <c r="D178" s="140">
        <v>1965651</v>
      </c>
      <c r="E178" s="405" t="s">
        <v>9464</v>
      </c>
      <c r="F178" s="405">
        <v>40</v>
      </c>
      <c r="G178" s="405">
        <v>442278</v>
      </c>
      <c r="H178" s="136" t="s">
        <v>43</v>
      </c>
      <c r="I178" s="136"/>
      <c r="J178" s="128">
        <v>46181</v>
      </c>
      <c r="K178" s="394" t="s">
        <v>62</v>
      </c>
      <c r="L178" s="271"/>
      <c r="M178" s="210"/>
      <c r="N178" s="130">
        <f t="shared" ref="N178" si="146">IF(D178&gt;0,1,0)</f>
        <v>1</v>
      </c>
      <c r="O178" s="134"/>
      <c r="P178" s="356"/>
      <c r="Q178" s="78">
        <f>SUMIF('MB51'!$H:$H,$E178,'MB51'!$D:$D)</f>
        <v>0</v>
      </c>
      <c r="R178" s="78"/>
      <c r="S178" s="79"/>
      <c r="T178" s="65"/>
      <c r="U178" s="72">
        <f>IF(S178="BL",F178,0)</f>
        <v>0</v>
      </c>
      <c r="V178" s="72">
        <f>IF(S178="CL",F178,0)</f>
        <v>0</v>
      </c>
      <c r="W178" s="72">
        <f>IF(S178="DGEL",F178,0)</f>
        <v>0</v>
      </c>
      <c r="X178" s="73" t="b">
        <f>U178+V178+W178=F178</f>
        <v>0</v>
      </c>
      <c r="Y178" s="74" t="str">
        <f>IF(G178="","-",IF(G178="Código","-",VLOOKUP(G178&amp;S178,'BD1'!F:H,2,0)))</f>
        <v>-</v>
      </c>
      <c r="Z178" s="74" t="str">
        <f>IF(G178="","-",IF(G178="Código","-",VLOOKUP(G178&amp;S178,'BD1'!F:H,3,0)))</f>
        <v>-</v>
      </c>
      <c r="AA178" s="75">
        <f>IF(Y178="-",0,IF(AB178="Sim",0,IF(S178="DGEL",F178/100*10526,F178/200*23750)))</f>
        <v>0</v>
      </c>
      <c r="AB178" s="75" t="str">
        <f>IF(G178="Código","-",IFERROR(IF(VLOOKUP(E178,Envase!F:G,2,0)&gt;0,"Sim","Não"),"Não"))</f>
        <v>Não</v>
      </c>
      <c r="AC178" s="76" t="s">
        <v>62</v>
      </c>
      <c r="AD178" s="77">
        <f>IFERROR(IF(D178="","",VLOOKUP(D178,COHVPI!B:J,9,0)),"-")</f>
        <v>46189</v>
      </c>
      <c r="AE178" s="76" t="str">
        <f>IFERROR(LEFT(VLOOKUP(D178,COHVPI!B:R,17,0),3),"-")</f>
        <v>LIB</v>
      </c>
      <c r="AF178" s="139">
        <f>F178</f>
        <v>40</v>
      </c>
      <c r="AG178" s="76" t="str">
        <f>IFERROR(IF(D178="","-",IF(VLOOKUP(D178,COHVPI!A:G,7,0)=F178,"OK","DIVER")),"-")</f>
        <v>-</v>
      </c>
      <c r="AH178" s="76" t="str">
        <f>VLOOKUP(Y178,'BD1'!G:M,6,0)</f>
        <v>-</v>
      </c>
      <c r="AI178" s="76" t="str">
        <f>VLOOKUP(Y178,'BD1'!G:M,7,0)</f>
        <v>-</v>
      </c>
      <c r="AJ178" s="76" t="str">
        <f>VLOOKUP(Y178,'BD1'!G:O,8,0)</f>
        <v>-</v>
      </c>
      <c r="AK178" s="76" t="str">
        <f>VLOOKUP(Y178,'BD1'!G:O,9,0)</f>
        <v>-</v>
      </c>
      <c r="AL178" s="76" t="str">
        <f>VLOOKUP(Y178,'BD1'!G:Q,10,0)</f>
        <v>-</v>
      </c>
      <c r="AM178" s="76" t="str">
        <f>VLOOKUP(Y178,'BD1'!G:Q,11,0)</f>
        <v>-</v>
      </c>
      <c r="AN178" s="184">
        <f>AA178</f>
        <v>0</v>
      </c>
      <c r="AO178" s="184">
        <f>IF(AN178=0,0,0.00061*AN178)</f>
        <v>0</v>
      </c>
    </row>
    <row r="179" spans="1:44" ht="18.75" x14ac:dyDescent="0.3">
      <c r="A179" s="153"/>
      <c r="B179" s="68"/>
      <c r="D179" s="140">
        <v>1965896</v>
      </c>
      <c r="E179" s="405" t="s">
        <v>14165</v>
      </c>
      <c r="F179" s="405">
        <v>100</v>
      </c>
      <c r="G179" s="405">
        <v>442278</v>
      </c>
      <c r="H179" s="136" t="s">
        <v>43</v>
      </c>
      <c r="I179" s="136"/>
      <c r="J179" s="128">
        <v>46185</v>
      </c>
      <c r="K179" s="394" t="s">
        <v>62</v>
      </c>
      <c r="L179" s="271"/>
      <c r="M179" s="210"/>
      <c r="N179" s="130">
        <f t="shared" ref="N179" si="147">IF(D179&gt;0,1,0)</f>
        <v>1</v>
      </c>
      <c r="O179" s="134"/>
      <c r="P179" s="356"/>
      <c r="Q179" s="78">
        <f>SUMIF('MB51'!$H:$H,$E179,'MB51'!$D:$D)</f>
        <v>0</v>
      </c>
      <c r="R179" s="78"/>
      <c r="S179" s="79"/>
      <c r="T179" s="65"/>
      <c r="U179" s="72">
        <f>IF(S179="BL",F179,0)</f>
        <v>0</v>
      </c>
      <c r="V179" s="72">
        <f>IF(S179="CL",F179,0)</f>
        <v>0</v>
      </c>
      <c r="W179" s="72">
        <f>IF(S179="DGEL",F179,0)</f>
        <v>0</v>
      </c>
      <c r="X179" s="73" t="b">
        <f>U179+V179+W179=F179</f>
        <v>0</v>
      </c>
      <c r="Y179" s="74" t="str">
        <f>IF(G179="","-",IF(G179="Código","-",VLOOKUP(G179&amp;S179,'BD1'!F:H,2,0)))</f>
        <v>-</v>
      </c>
      <c r="Z179" s="74" t="str">
        <f>IF(G179="","-",IF(G179="Código","-",VLOOKUP(G179&amp;S179,'BD1'!F:H,3,0)))</f>
        <v>-</v>
      </c>
      <c r="AA179" s="75">
        <f>IF(Y179="-",0,IF(AB179="Sim",0,IF(S179="DGEL",F179/100*10526,F179/200*23750)))</f>
        <v>0</v>
      </c>
      <c r="AB179" s="75" t="str">
        <f>IF(G179="Código","-",IFERROR(IF(VLOOKUP(E179,Envase!F:G,2,0)&gt;0,"Sim","Não"),"Não"))</f>
        <v>Não</v>
      </c>
      <c r="AC179" s="76" t="s">
        <v>62</v>
      </c>
      <c r="AD179" s="77">
        <f>IFERROR(IF(D179="","",VLOOKUP(D179,COHVPI!B:J,9,0)),"-")</f>
        <v>46190</v>
      </c>
      <c r="AE179" s="76" t="str">
        <f>IFERROR(LEFT(VLOOKUP(D179,COHVPI!B:R,17,0),3),"-")</f>
        <v>LIB</v>
      </c>
      <c r="AF179" s="139">
        <f>F179</f>
        <v>100</v>
      </c>
      <c r="AG179" s="76" t="str">
        <f>IFERROR(IF(D179="","-",IF(VLOOKUP(D179,COHVPI!A:G,7,0)=F179,"OK","DIVER")),"-")</f>
        <v>-</v>
      </c>
      <c r="AH179" s="76" t="str">
        <f>VLOOKUP(Y179,'BD1'!G:M,6,0)</f>
        <v>-</v>
      </c>
      <c r="AI179" s="76" t="str">
        <f>VLOOKUP(Y179,'BD1'!G:M,7,0)</f>
        <v>-</v>
      </c>
      <c r="AJ179" s="76" t="str">
        <f>VLOOKUP(Y179,'BD1'!G:O,8,0)</f>
        <v>-</v>
      </c>
      <c r="AK179" s="76" t="str">
        <f>VLOOKUP(Y179,'BD1'!G:O,9,0)</f>
        <v>-</v>
      </c>
      <c r="AL179" s="76" t="str">
        <f>VLOOKUP(Y179,'BD1'!G:Q,10,0)</f>
        <v>-</v>
      </c>
      <c r="AM179" s="76" t="str">
        <f>VLOOKUP(Y179,'BD1'!G:Q,11,0)</f>
        <v>-</v>
      </c>
      <c r="AN179" s="184">
        <f>AA179</f>
        <v>0</v>
      </c>
      <c r="AO179" s="184">
        <f>IF(AN179=0,0,0.00061*AN179)</f>
        <v>0</v>
      </c>
    </row>
    <row r="180" spans="1:44" ht="19.5" thickBot="1" x14ac:dyDescent="0.35">
      <c r="A180" s="153"/>
      <c r="B180" s="68" t="str">
        <f>IFERROR(VLOOKUP(G180,'Paleta-Sequencia'!A:C,3,0),"-")</f>
        <v>-</v>
      </c>
      <c r="D180" s="113"/>
      <c r="E180" s="114"/>
      <c r="F180" s="115"/>
      <c r="G180" s="114"/>
      <c r="H180" s="116"/>
      <c r="I180" s="116"/>
      <c r="J180" s="114"/>
      <c r="K180" s="131" t="s">
        <v>62</v>
      </c>
      <c r="L180" s="211"/>
      <c r="M180" s="213"/>
      <c r="N180" s="118">
        <f>IF(D180&gt;0,1,0)</f>
        <v>0</v>
      </c>
      <c r="O180" s="119"/>
      <c r="P180" s="132"/>
      <c r="Q180" s="78">
        <f>SUMIF('MB51'!$H:$H,$E180,'MB51'!$D:$D)</f>
        <v>0</v>
      </c>
      <c r="R180" s="78"/>
      <c r="S180" s="80"/>
      <c r="T180" s="65"/>
      <c r="U180" s="72">
        <f t="shared" si="138"/>
        <v>0</v>
      </c>
      <c r="V180" s="72">
        <f t="shared" si="139"/>
        <v>0</v>
      </c>
      <c r="W180" s="72">
        <f t="shared" si="140"/>
        <v>0</v>
      </c>
      <c r="X180" s="73" t="b">
        <f t="shared" si="141"/>
        <v>1</v>
      </c>
      <c r="Y180" s="74" t="str">
        <f>IF(G180="","-",IF(G180="Código","-",VLOOKUP(G180&amp;S180,'BD1'!F:H,2,0)))</f>
        <v>-</v>
      </c>
      <c r="Z180" s="74" t="str">
        <f>IF(G180="","-",IF(G180="Código","-",VLOOKUP(G180&amp;S180,'BD1'!F:H,3,0)))</f>
        <v>-</v>
      </c>
      <c r="AA180" s="75">
        <f t="shared" si="142"/>
        <v>0</v>
      </c>
      <c r="AB180" s="75" t="str">
        <f>IF(G180="Código","-",IFERROR(IF(VLOOKUP(E180,Envase!F:G,2,0)&gt;0,"Sim","Não"),"Não"))</f>
        <v>Não</v>
      </c>
      <c r="AC180" s="76" t="s">
        <v>62</v>
      </c>
      <c r="AD180" s="77" t="str">
        <f>IFERROR(IF(D180="","",VLOOKUP(D180,COHVPI!B:J,9,0)),"-")</f>
        <v/>
      </c>
      <c r="AE180" s="76" t="str">
        <f>IFERROR(LEFT(VLOOKUP(D180,COHVPI!B:R,17,0),3),"-")</f>
        <v>-</v>
      </c>
      <c r="AF180" s="139">
        <f t="shared" si="143"/>
        <v>0</v>
      </c>
      <c r="AG180" s="76" t="str">
        <f>IFERROR(IF(D180="","-",IF(VLOOKUP(D180,COHVPI!A:G,7,0)=F180,"OK","DIVER")),"-")</f>
        <v>-</v>
      </c>
      <c r="AH180" s="76" t="str">
        <f>VLOOKUP(Y180,'BD1'!G:M,6,0)</f>
        <v>-</v>
      </c>
      <c r="AI180" s="76" t="str">
        <f>VLOOKUP(Y180,'BD1'!G:M,7,0)</f>
        <v>-</v>
      </c>
      <c r="AJ180" s="76" t="str">
        <f>VLOOKUP(Y180,'BD1'!G:O,8,0)</f>
        <v>-</v>
      </c>
      <c r="AK180" s="76" t="str">
        <f>VLOOKUP(Y180,'BD1'!G:O,9,0)</f>
        <v>-</v>
      </c>
      <c r="AL180" s="76" t="str">
        <f>VLOOKUP(Y180,'BD1'!G:Q,10,0)</f>
        <v>-</v>
      </c>
      <c r="AM180" s="76" t="str">
        <f>VLOOKUP(Y180,'BD1'!G:Q,11,0)</f>
        <v>-</v>
      </c>
      <c r="AN180" s="184">
        <f t="shared" si="144"/>
        <v>0</v>
      </c>
      <c r="AO180" s="184">
        <f t="shared" si="145"/>
        <v>0</v>
      </c>
    </row>
    <row r="181" spans="1:44" ht="18" x14ac:dyDescent="0.25">
      <c r="A181" s="153"/>
      <c r="B181" s="68" t="str">
        <f>IFERROR(VLOOKUP(G181,'Paleta-Sequencia'!A:C,3,0),"-")</f>
        <v>-</v>
      </c>
      <c r="T181" s="65"/>
    </row>
    <row r="182" spans="1:44" ht="18" x14ac:dyDescent="0.25">
      <c r="A182" s="153"/>
      <c r="B182" s="68" t="str">
        <f>IFERROR(VLOOKUP(G182,'Paleta-Sequencia'!A:C,3,0),"-")</f>
        <v>-</v>
      </c>
      <c r="T182" s="65"/>
    </row>
    <row r="183" spans="1:44" ht="18" x14ac:dyDescent="0.25">
      <c r="A183" s="153"/>
      <c r="B183" s="68" t="str">
        <f>IFERROR(VLOOKUP(G183,'Paleta-Sequencia'!A:C,3,0),"-")</f>
        <v>-</v>
      </c>
      <c r="T183" s="65"/>
    </row>
    <row r="184" spans="1:44" ht="18" x14ac:dyDescent="0.25">
      <c r="B184" s="68" t="str">
        <f>IFERROR(VLOOKUP(G184,'Paleta-Sequencia'!A:C,3,0),"-")</f>
        <v>-</v>
      </c>
      <c r="D184" s="374"/>
      <c r="L184"/>
      <c r="M184" s="31"/>
    </row>
    <row r="185" spans="1:44" ht="18" x14ac:dyDescent="0.25">
      <c r="B185" s="68" t="str">
        <f>IFERROR(VLOOKUP(G185,'Paleta-Sequencia'!A:C,3,0),"-")</f>
        <v>-</v>
      </c>
      <c r="L185"/>
      <c r="M185" s="31"/>
      <c r="T185" s="65"/>
    </row>
    <row r="186" spans="1:44" ht="18.75" x14ac:dyDescent="0.3">
      <c r="B186" s="68" t="str">
        <f>IFERROR(VLOOKUP(G186,'Paleta-Sequencia'!A:C,3,0),"-")</f>
        <v>-</v>
      </c>
      <c r="G186" s="372"/>
      <c r="H186" s="372"/>
      <c r="I186" s="372"/>
      <c r="J186" s="372"/>
      <c r="L186"/>
      <c r="M186" s="31"/>
      <c r="T186" s="65"/>
    </row>
    <row r="187" spans="1:44" ht="18.75" x14ac:dyDescent="0.3">
      <c r="B187" s="68" t="str">
        <f>IFERROR(VLOOKUP(G187,'Paleta-Sequencia'!A:C,3,0),"-")</f>
        <v>-</v>
      </c>
      <c r="G187" s="372"/>
      <c r="H187" s="372"/>
      <c r="I187" s="372"/>
      <c r="J187" s="372"/>
      <c r="L187"/>
      <c r="M187" s="31"/>
      <c r="T187" s="65"/>
    </row>
    <row r="188" spans="1:44" ht="18.75" x14ac:dyDescent="0.3">
      <c r="B188" s="68" t="str">
        <f>IFERROR(VLOOKUP(G188,'Paleta-Sequencia'!A:C,3,0),"-")</f>
        <v>-</v>
      </c>
      <c r="G188" s="372"/>
      <c r="H188" s="372"/>
      <c r="I188" s="372"/>
      <c r="J188" s="372"/>
      <c r="L188"/>
      <c r="M188" s="31"/>
      <c r="T188" s="65"/>
    </row>
    <row r="189" spans="1:44" s="369" customFormat="1" ht="18.75" x14ac:dyDescent="0.3">
      <c r="B189" s="68" t="str">
        <f>IFERROR(VLOOKUP(G189,'Paleta-Sequencia'!A:C,3,0),"-")</f>
        <v>-</v>
      </c>
      <c r="D189"/>
      <c r="G189" s="373"/>
      <c r="H189" s="373"/>
      <c r="I189" s="373"/>
      <c r="J189" s="373"/>
      <c r="M189" s="370"/>
      <c r="T189" s="371"/>
      <c r="AQ189"/>
      <c r="AR189"/>
    </row>
    <row r="190" spans="1:44" s="369" customFormat="1" ht="18.75" hidden="1" x14ac:dyDescent="0.3">
      <c r="B190" s="68" t="str">
        <f>IFERROR(VLOOKUP(G190,'Paleta-Sequencia'!A:C,3,0),"-")</f>
        <v>-</v>
      </c>
      <c r="D190" s="374"/>
      <c r="G190" s="373">
        <v>432808</v>
      </c>
      <c r="H190" s="373" t="s">
        <v>23</v>
      </c>
      <c r="I190" s="373">
        <v>150</v>
      </c>
      <c r="J190" s="373"/>
      <c r="M190" s="370"/>
      <c r="T190" s="371"/>
      <c r="AQ190"/>
      <c r="AR190"/>
    </row>
    <row r="191" spans="1:44" s="369" customFormat="1" ht="18.75" hidden="1" x14ac:dyDescent="0.3">
      <c r="B191" s="68" t="str">
        <f>IFERROR(VLOOKUP(G191,'Paleta-Sequencia'!A:C,3,0),"-")</f>
        <v>-</v>
      </c>
      <c r="D191" s="374"/>
      <c r="G191" s="373">
        <v>442280</v>
      </c>
      <c r="H191" s="373" t="s">
        <v>24</v>
      </c>
      <c r="I191" s="373">
        <v>150</v>
      </c>
      <c r="J191" s="373"/>
      <c r="M191" s="370"/>
      <c r="T191" s="371"/>
      <c r="AQ191"/>
      <c r="AR191"/>
    </row>
    <row r="192" spans="1:44" s="369" customFormat="1" ht="18.75" hidden="1" x14ac:dyDescent="0.3">
      <c r="B192" s="68" t="str">
        <f>IFERROR(VLOOKUP(G192,'Paleta-Sequencia'!A:C,3,0),"-")</f>
        <v>-</v>
      </c>
      <c r="D192" s="374"/>
      <c r="G192" s="373">
        <v>440366</v>
      </c>
      <c r="H192" s="373" t="s">
        <v>40</v>
      </c>
      <c r="I192" s="373">
        <v>150</v>
      </c>
      <c r="J192" s="373"/>
      <c r="M192" s="370"/>
      <c r="T192" s="371"/>
      <c r="AQ192"/>
      <c r="AR192"/>
    </row>
    <row r="193" spans="2:44" s="369" customFormat="1" ht="18.75" hidden="1" x14ac:dyDescent="0.3">
      <c r="B193" s="68" t="str">
        <f>IFERROR(VLOOKUP(G193,'Paleta-Sequencia'!A:C,3,0),"-")</f>
        <v>-</v>
      </c>
      <c r="D193" s="374"/>
      <c r="G193" s="373">
        <v>462838</v>
      </c>
      <c r="H193" s="373" t="s">
        <v>72</v>
      </c>
      <c r="I193" s="373">
        <v>150</v>
      </c>
      <c r="J193" s="373"/>
      <c r="M193" s="370"/>
      <c r="T193" s="371"/>
      <c r="AQ193"/>
      <c r="AR193"/>
    </row>
    <row r="194" spans="2:44" ht="18.75" x14ac:dyDescent="0.3">
      <c r="B194" s="68" t="str">
        <f>IFERROR(VLOOKUP(G194,'Paleta-Sequencia'!A:C,3,0),"-")</f>
        <v>-</v>
      </c>
      <c r="G194" s="372"/>
      <c r="H194" s="372"/>
      <c r="I194" s="372"/>
      <c r="J194" s="372"/>
      <c r="L194"/>
      <c r="M194" s="31"/>
      <c r="T194" s="65"/>
    </row>
    <row r="195" spans="2:44" ht="18.75" x14ac:dyDescent="0.3">
      <c r="B195" s="68" t="str">
        <f>IFERROR(VLOOKUP(G195,'Paleta-Sequencia'!A:C,3,0),"-")</f>
        <v>-</v>
      </c>
      <c r="D195" s="374"/>
      <c r="G195" s="372"/>
      <c r="H195" s="372"/>
      <c r="I195" s="372"/>
      <c r="J195" s="372"/>
      <c r="L195"/>
      <c r="M195" s="31"/>
      <c r="T195" s="65"/>
    </row>
    <row r="196" spans="2:44" ht="18.75" x14ac:dyDescent="0.3">
      <c r="B196" s="68" t="str">
        <f>IFERROR(VLOOKUP(G196,'Paleta-Sequencia'!A:C,3,0),"-")</f>
        <v>-</v>
      </c>
      <c r="D196" s="374"/>
      <c r="G196" s="372"/>
      <c r="H196" s="372"/>
      <c r="I196" s="372"/>
      <c r="J196" s="372"/>
      <c r="L196"/>
      <c r="M196" s="31"/>
      <c r="T196" s="65"/>
    </row>
    <row r="197" spans="2:44" ht="18" x14ac:dyDescent="0.25">
      <c r="B197" s="68" t="str">
        <f>IFERROR(VLOOKUP(G197,'Paleta-Sequencia'!A:C,3,0),"-")</f>
        <v>-</v>
      </c>
      <c r="D197" s="374"/>
      <c r="L197"/>
      <c r="M197" s="31"/>
      <c r="T197" s="65"/>
    </row>
    <row r="198" spans="2:44" ht="18" x14ac:dyDescent="0.25">
      <c r="B198" s="68" t="str">
        <f>IFERROR(VLOOKUP(G198,'Paleta-Sequencia'!A:C,3,0),"-")</f>
        <v>-</v>
      </c>
      <c r="D198" s="374"/>
      <c r="L198"/>
      <c r="M198" s="31"/>
      <c r="T198" s="65"/>
    </row>
    <row r="199" spans="2:44" ht="18" x14ac:dyDescent="0.25">
      <c r="B199" s="68" t="str">
        <f>IFERROR(VLOOKUP(G199,'Paleta-Sequencia'!A:C,3,0),"-")</f>
        <v>-</v>
      </c>
      <c r="D199" s="374"/>
      <c r="L199"/>
      <c r="M199" s="31"/>
      <c r="T199" s="65"/>
    </row>
    <row r="200" spans="2:44" ht="18" x14ac:dyDescent="0.25">
      <c r="B200" s="68" t="str">
        <f>IFERROR(VLOOKUP(G200,'Paleta-Sequencia'!A:C,3,0),"-")</f>
        <v>-</v>
      </c>
      <c r="D200" s="374"/>
      <c r="L200"/>
      <c r="M200" s="31"/>
      <c r="T200" s="65"/>
    </row>
    <row r="201" spans="2:44" ht="18" x14ac:dyDescent="0.25">
      <c r="B201" s="68" t="str">
        <f>IFERROR(VLOOKUP(G201,'Paleta-Sequencia'!A:C,3,0),"-")</f>
        <v>-</v>
      </c>
      <c r="D201" s="374"/>
      <c r="L201"/>
      <c r="M201" s="31"/>
      <c r="T201" s="65"/>
    </row>
    <row r="202" spans="2:44" ht="18" x14ac:dyDescent="0.25">
      <c r="B202" s="68" t="str">
        <f>IFERROR(VLOOKUP(G202,'Paleta-Sequencia'!A:C,3,0),"-")</f>
        <v>-</v>
      </c>
      <c r="D202" s="374"/>
      <c r="L202"/>
      <c r="M202" s="31"/>
      <c r="T202" s="65"/>
    </row>
    <row r="203" spans="2:44" ht="18" x14ac:dyDescent="0.25">
      <c r="B203" s="68" t="str">
        <f>IFERROR(VLOOKUP(G203,'Paleta-Sequencia'!A:C,3,0),"-")</f>
        <v>-</v>
      </c>
      <c r="D203" s="374"/>
      <c r="L203"/>
      <c r="M203" s="31"/>
      <c r="T203" s="65"/>
    </row>
    <row r="204" spans="2:44" ht="18" x14ac:dyDescent="0.25">
      <c r="B204" s="68" t="str">
        <f>IFERROR(VLOOKUP(G204,'Paleta-Sequencia'!A:C,3,0),"-")</f>
        <v>-</v>
      </c>
      <c r="D204" s="374"/>
      <c r="L204"/>
      <c r="M204" s="31"/>
      <c r="T204" s="65"/>
    </row>
    <row r="205" spans="2:44" ht="18" x14ac:dyDescent="0.25">
      <c r="B205" s="68" t="str">
        <f>IFERROR(VLOOKUP(G205,'Paleta-Sequencia'!A:C,3,0),"-")</f>
        <v>-</v>
      </c>
      <c r="D205" s="374"/>
      <c r="L205"/>
      <c r="M205" s="31"/>
      <c r="T205" s="65"/>
    </row>
    <row r="206" spans="2:44" ht="18" x14ac:dyDescent="0.25">
      <c r="B206" s="68" t="str">
        <f>IFERROR(VLOOKUP(G206,'Paleta-Sequencia'!A:C,3,0),"-")</f>
        <v>-</v>
      </c>
      <c r="D206" s="374"/>
      <c r="L206"/>
      <c r="M206" s="31"/>
      <c r="T206" s="65"/>
    </row>
    <row r="207" spans="2:44" ht="18" x14ac:dyDescent="0.25">
      <c r="B207" s="68" t="str">
        <f>IFERROR(VLOOKUP(G207,'Paleta-Sequencia'!A:C,3,0),"-")</f>
        <v>-</v>
      </c>
      <c r="D207" s="374"/>
      <c r="L207"/>
      <c r="M207" s="31"/>
      <c r="T207" s="65"/>
    </row>
    <row r="208" spans="2:44" ht="18" x14ac:dyDescent="0.25">
      <c r="B208" s="68" t="str">
        <f>IFERROR(VLOOKUP(G208,'Paleta-Sequencia'!A:C,3,0),"-")</f>
        <v>-</v>
      </c>
      <c r="L208"/>
      <c r="M208" s="31"/>
      <c r="T208" s="65"/>
    </row>
    <row r="209" spans="2:20" ht="18" x14ac:dyDescent="0.25">
      <c r="B209" s="68" t="str">
        <f>IFERROR(VLOOKUP(G209,'Paleta-Sequencia'!A:C,3,0),"-")</f>
        <v>-</v>
      </c>
      <c r="L209"/>
      <c r="M209" s="31"/>
      <c r="T209" s="65"/>
    </row>
    <row r="210" spans="2:20" ht="18" x14ac:dyDescent="0.25">
      <c r="B210" s="68" t="str">
        <f>IFERROR(VLOOKUP(G210,'Paleta-Sequencia'!A:C,3,0),"-")</f>
        <v>-</v>
      </c>
      <c r="L210"/>
      <c r="M210" s="31"/>
      <c r="T210" s="65"/>
    </row>
    <row r="211" spans="2:20" ht="18" x14ac:dyDescent="0.25">
      <c r="B211" s="68" t="str">
        <f>IFERROR(VLOOKUP(G211,'Paleta-Sequencia'!A:C,3,0),"-")</f>
        <v>-</v>
      </c>
      <c r="L211"/>
      <c r="M211" s="31"/>
      <c r="T211" s="65"/>
    </row>
    <row r="212" spans="2:20" ht="18" x14ac:dyDescent="0.25">
      <c r="B212" s="68" t="str">
        <f>IFERROR(VLOOKUP(G212,'Paleta-Sequencia'!A:C,3,0),"-")</f>
        <v>-</v>
      </c>
      <c r="L212"/>
      <c r="M212" s="31"/>
      <c r="T212" s="65"/>
    </row>
    <row r="213" spans="2:20" ht="18" x14ac:dyDescent="0.25">
      <c r="B213" s="68" t="str">
        <f>IFERROR(VLOOKUP(G213,'Paleta-Sequencia'!A:C,3,0),"-")</f>
        <v>-</v>
      </c>
      <c r="L213"/>
      <c r="M213" s="31"/>
      <c r="T213" s="65"/>
    </row>
    <row r="214" spans="2:20" ht="18" x14ac:dyDescent="0.25">
      <c r="B214" s="68" t="str">
        <f>IFERROR(VLOOKUP(G214,'Paleta-Sequencia'!A:C,3,0),"-")</f>
        <v>-</v>
      </c>
      <c r="L214"/>
      <c r="M214" s="31"/>
      <c r="T214" s="65"/>
    </row>
    <row r="215" spans="2:20" ht="18" x14ac:dyDescent="0.25">
      <c r="B215" s="68" t="str">
        <f>IFERROR(VLOOKUP(G215,'Paleta-Sequencia'!A:C,3,0),"-")</f>
        <v>-</v>
      </c>
      <c r="L215"/>
      <c r="M215" s="31"/>
      <c r="T215" s="65"/>
    </row>
    <row r="216" spans="2:20" ht="18" x14ac:dyDescent="0.25">
      <c r="B216" s="68" t="str">
        <f>IFERROR(VLOOKUP(G216,'Paleta-Sequencia'!A:C,3,0),"-")</f>
        <v>-</v>
      </c>
      <c r="L216"/>
      <c r="M216" s="31"/>
      <c r="T216" s="65"/>
    </row>
    <row r="217" spans="2:20" ht="18" x14ac:dyDescent="0.25">
      <c r="B217" s="68" t="str">
        <f>IFERROR(VLOOKUP(G217,'Paleta-Sequencia'!A:C,3,0),"-")</f>
        <v>-</v>
      </c>
      <c r="L217"/>
      <c r="M217" s="31"/>
      <c r="T217" s="65"/>
    </row>
    <row r="218" spans="2:20" ht="18" x14ac:dyDescent="0.25">
      <c r="B218" s="68" t="str">
        <f>IFERROR(VLOOKUP(G218,'Paleta-Sequencia'!A:C,3,0),"-")</f>
        <v>-</v>
      </c>
      <c r="L218"/>
      <c r="M218" s="31"/>
      <c r="T218" s="65"/>
    </row>
    <row r="219" spans="2:20" ht="18" x14ac:dyDescent="0.25">
      <c r="B219" s="68" t="str">
        <f>IFERROR(VLOOKUP(G219,'Paleta-Sequencia'!A:C,3,0),"-")</f>
        <v>-</v>
      </c>
      <c r="L219"/>
      <c r="M219" s="31"/>
      <c r="T219" s="65"/>
    </row>
    <row r="220" spans="2:20" ht="18" x14ac:dyDescent="0.25">
      <c r="B220" s="68" t="str">
        <f>IFERROR(VLOOKUP(G220,'Paleta-Sequencia'!A:C,3,0),"-")</f>
        <v>-</v>
      </c>
      <c r="L220"/>
      <c r="M220" s="31"/>
      <c r="T220" s="65"/>
    </row>
    <row r="221" spans="2:20" ht="18" x14ac:dyDescent="0.25">
      <c r="B221" s="68" t="str">
        <f>IFERROR(VLOOKUP(G221,'Paleta-Sequencia'!A:C,3,0),"-")</f>
        <v>-</v>
      </c>
      <c r="L221"/>
      <c r="M221" s="31"/>
      <c r="T221" s="65"/>
    </row>
    <row r="222" spans="2:20" ht="18" x14ac:dyDescent="0.25">
      <c r="B222" s="68" t="str">
        <f>IFERROR(VLOOKUP(G222,'Paleta-Sequencia'!A:C,3,0),"-")</f>
        <v>-</v>
      </c>
      <c r="L222"/>
      <c r="M222" s="31"/>
      <c r="T222" s="65"/>
    </row>
    <row r="223" spans="2:20" ht="18" x14ac:dyDescent="0.25">
      <c r="B223" s="68" t="str">
        <f>IFERROR(VLOOKUP(G223,'Paleta-Sequencia'!A:C,3,0),"-")</f>
        <v>-</v>
      </c>
      <c r="L223"/>
      <c r="M223" s="31"/>
      <c r="T223" s="65"/>
    </row>
    <row r="224" spans="2:20" ht="18" x14ac:dyDescent="0.25">
      <c r="B224" s="68" t="str">
        <f>IFERROR(VLOOKUP(G224,'Paleta-Sequencia'!A:C,3,0),"-")</f>
        <v>-</v>
      </c>
      <c r="L224"/>
      <c r="M224" s="31"/>
      <c r="T224" s="65"/>
    </row>
    <row r="225" spans="2:20" ht="18" x14ac:dyDescent="0.25">
      <c r="B225" s="68" t="str">
        <f>IFERROR(VLOOKUP(G225,'Paleta-Sequencia'!A:C,3,0),"-")</f>
        <v>-</v>
      </c>
      <c r="L225"/>
      <c r="M225" s="31"/>
      <c r="T225" s="65"/>
    </row>
    <row r="226" spans="2:20" ht="18" x14ac:dyDescent="0.25">
      <c r="B226" s="68" t="str">
        <f>IFERROR(VLOOKUP(G226,'Paleta-Sequencia'!A:C,3,0),"-")</f>
        <v>-</v>
      </c>
      <c r="L226"/>
      <c r="M226" s="31"/>
      <c r="T226" s="65"/>
    </row>
    <row r="227" spans="2:20" ht="18" x14ac:dyDescent="0.25">
      <c r="B227" s="68" t="str">
        <f>IFERROR(VLOOKUP(G227,'Paleta-Sequencia'!A:C,3,0),"-")</f>
        <v>-</v>
      </c>
      <c r="L227"/>
      <c r="M227" s="31"/>
      <c r="T227" s="65"/>
    </row>
    <row r="228" spans="2:20" ht="18" x14ac:dyDescent="0.25">
      <c r="B228" s="68" t="str">
        <f>IFERROR(VLOOKUP(G228,'Paleta-Sequencia'!A:C,3,0),"-")</f>
        <v>-</v>
      </c>
      <c r="L228"/>
      <c r="M228" s="31"/>
      <c r="T228" s="65"/>
    </row>
    <row r="229" spans="2:20" ht="18" x14ac:dyDescent="0.25">
      <c r="B229" s="68" t="str">
        <f>IFERROR(VLOOKUP(G229,'Paleta-Sequencia'!A:C,3,0),"-")</f>
        <v>-</v>
      </c>
      <c r="L229"/>
      <c r="M229" s="31"/>
      <c r="T229" s="65"/>
    </row>
    <row r="230" spans="2:20" ht="18" x14ac:dyDescent="0.25">
      <c r="B230" s="68" t="str">
        <f>IFERROR(VLOOKUP(G230,'Paleta-Sequencia'!A:C,3,0),"-")</f>
        <v>-</v>
      </c>
      <c r="L230"/>
      <c r="M230" s="31"/>
      <c r="T230" s="65"/>
    </row>
    <row r="231" spans="2:20" ht="18" x14ac:dyDescent="0.25">
      <c r="B231" s="68" t="str">
        <f>IFERROR(VLOOKUP(G231,'Paleta-Sequencia'!A:C,3,0),"-")</f>
        <v>-</v>
      </c>
      <c r="L231"/>
      <c r="M231" s="31"/>
      <c r="T231" s="65"/>
    </row>
    <row r="232" spans="2:20" ht="18" x14ac:dyDescent="0.25">
      <c r="B232" s="68" t="str">
        <f>IFERROR(VLOOKUP(G232,'Paleta-Sequencia'!A:C,3,0),"-")</f>
        <v>-</v>
      </c>
      <c r="L232"/>
      <c r="M232" s="31"/>
      <c r="T232" s="65"/>
    </row>
    <row r="233" spans="2:20" ht="18" x14ac:dyDescent="0.25">
      <c r="B233" s="68" t="str">
        <f>IFERROR(VLOOKUP(G233,'Paleta-Sequencia'!A:C,3,0),"-")</f>
        <v>-</v>
      </c>
      <c r="L233"/>
      <c r="M233" s="31"/>
      <c r="T233" s="65"/>
    </row>
    <row r="234" spans="2:20" ht="18" x14ac:dyDescent="0.25">
      <c r="B234" s="68" t="str">
        <f>IFERROR(VLOOKUP(G234,'Paleta-Sequencia'!A:C,3,0),"-")</f>
        <v>-</v>
      </c>
      <c r="L234"/>
      <c r="M234" s="31"/>
      <c r="T234" s="65"/>
    </row>
    <row r="235" spans="2:20" ht="18" x14ac:dyDescent="0.25">
      <c r="B235" s="68" t="str">
        <f>IFERROR(VLOOKUP(G235,'Paleta-Sequencia'!A:C,3,0),"-")</f>
        <v>-</v>
      </c>
      <c r="L235"/>
      <c r="M235" s="31"/>
      <c r="T235" s="65"/>
    </row>
    <row r="236" spans="2:20" ht="18" x14ac:dyDescent="0.25">
      <c r="B236" s="68" t="str">
        <f>IFERROR(VLOOKUP(G236,'Paleta-Sequencia'!A:C,3,0),"-")</f>
        <v>-</v>
      </c>
      <c r="L236"/>
      <c r="M236" s="31"/>
      <c r="T236" s="65"/>
    </row>
    <row r="237" spans="2:20" ht="18" x14ac:dyDescent="0.25">
      <c r="B237" s="68" t="str">
        <f>IFERROR(VLOOKUP(G237,'Paleta-Sequencia'!A:C,3,0),"-")</f>
        <v>-</v>
      </c>
      <c r="L237"/>
      <c r="M237" s="31"/>
      <c r="T237" s="65"/>
    </row>
    <row r="238" spans="2:20" ht="18" x14ac:dyDescent="0.25">
      <c r="B238" s="68" t="str">
        <f>IFERROR(VLOOKUP(G238,'Paleta-Sequencia'!A:C,3,0),"-")</f>
        <v>-</v>
      </c>
      <c r="L238"/>
      <c r="M238" s="31"/>
      <c r="T238" s="65"/>
    </row>
    <row r="239" spans="2:20" ht="18" x14ac:dyDescent="0.25">
      <c r="B239" s="68" t="str">
        <f>IFERROR(VLOOKUP(G239,'Paleta-Sequencia'!A:C,3,0),"-")</f>
        <v>-</v>
      </c>
      <c r="L239"/>
      <c r="M239" s="31"/>
      <c r="T239" s="65"/>
    </row>
    <row r="240" spans="2:20" ht="18" x14ac:dyDescent="0.25">
      <c r="B240" s="68" t="str">
        <f>IFERROR(VLOOKUP(G240,'Paleta-Sequencia'!A:C,3,0),"-")</f>
        <v>-</v>
      </c>
      <c r="L240"/>
      <c r="M240" s="31"/>
      <c r="T240" s="65"/>
    </row>
    <row r="241" spans="2:20" ht="18" x14ac:dyDescent="0.25">
      <c r="B241" s="68" t="str">
        <f>IFERROR(VLOOKUP(G241,'Paleta-Sequencia'!A:C,3,0),"-")</f>
        <v>-</v>
      </c>
      <c r="L241"/>
      <c r="M241" s="31"/>
      <c r="T241" s="65"/>
    </row>
    <row r="242" spans="2:20" ht="18" x14ac:dyDescent="0.25">
      <c r="B242" s="68" t="str">
        <f>IFERROR(VLOOKUP(G242,'Paleta-Sequencia'!A:C,3,0),"-")</f>
        <v>-</v>
      </c>
      <c r="L242"/>
      <c r="M242" s="31"/>
      <c r="T242" s="65"/>
    </row>
    <row r="243" spans="2:20" ht="18" x14ac:dyDescent="0.25">
      <c r="B243" s="68" t="str">
        <f>IFERROR(VLOOKUP(G243,'Paleta-Sequencia'!A:C,3,0),"-")</f>
        <v>-</v>
      </c>
      <c r="L243"/>
      <c r="M243" s="31"/>
      <c r="T243" s="65"/>
    </row>
    <row r="244" spans="2:20" ht="18" x14ac:dyDescent="0.25">
      <c r="B244" s="68" t="str">
        <f>IFERROR(VLOOKUP(G244,'Paleta-Sequencia'!A:C,3,0),"-")</f>
        <v>-</v>
      </c>
      <c r="L244"/>
      <c r="M244" s="31"/>
      <c r="T244" s="65"/>
    </row>
    <row r="245" spans="2:20" ht="18" x14ac:dyDescent="0.25">
      <c r="B245" s="68" t="str">
        <f>IFERROR(VLOOKUP(G245,'Paleta-Sequencia'!A:C,3,0),"-")</f>
        <v>-</v>
      </c>
      <c r="L245"/>
      <c r="M245" s="31"/>
      <c r="T245" s="65"/>
    </row>
    <row r="246" spans="2:20" ht="18" x14ac:dyDescent="0.25">
      <c r="B246" s="68" t="str">
        <f>IFERROR(VLOOKUP(G246,'Paleta-Sequencia'!A:C,3,0),"-")</f>
        <v>-</v>
      </c>
      <c r="L246"/>
      <c r="M246" s="31"/>
      <c r="T246" s="65"/>
    </row>
    <row r="247" spans="2:20" ht="18" x14ac:dyDescent="0.25">
      <c r="B247" s="68" t="str">
        <f>IFERROR(VLOOKUP(G247,'Paleta-Sequencia'!A:C,3,0),"-")</f>
        <v>-</v>
      </c>
      <c r="L247"/>
      <c r="M247" s="31"/>
      <c r="T247" s="65"/>
    </row>
    <row r="248" spans="2:20" ht="18" x14ac:dyDescent="0.25">
      <c r="L248"/>
      <c r="M248" s="31"/>
      <c r="T248" s="65"/>
    </row>
    <row r="249" spans="2:20" ht="18" x14ac:dyDescent="0.25">
      <c r="L249"/>
      <c r="M249" s="31"/>
      <c r="T249" s="65"/>
    </row>
    <row r="250" spans="2:20" ht="18" x14ac:dyDescent="0.25">
      <c r="L250"/>
      <c r="M250" s="31"/>
      <c r="T250" s="65"/>
    </row>
    <row r="251" spans="2:20" ht="18" x14ac:dyDescent="0.25">
      <c r="L251"/>
      <c r="M251" s="31"/>
      <c r="T251" s="65"/>
    </row>
    <row r="252" spans="2:20" ht="18" x14ac:dyDescent="0.25">
      <c r="L252"/>
      <c r="M252" s="31"/>
      <c r="T252" s="65"/>
    </row>
    <row r="253" spans="2:20" ht="18" x14ac:dyDescent="0.25">
      <c r="L253"/>
      <c r="M253" s="31"/>
      <c r="T253" s="65"/>
    </row>
    <row r="254" spans="2:20" ht="18" x14ac:dyDescent="0.25">
      <c r="L254"/>
      <c r="M254" s="31"/>
      <c r="T254" s="65"/>
    </row>
    <row r="255" spans="2:20" ht="18" x14ac:dyDescent="0.25">
      <c r="L255"/>
      <c r="M255" s="31"/>
      <c r="T255" s="65"/>
    </row>
    <row r="256" spans="2:20" ht="18" x14ac:dyDescent="0.25">
      <c r="L256"/>
      <c r="M256" s="31"/>
      <c r="T256" s="65"/>
    </row>
    <row r="257" spans="12:20" ht="18" x14ac:dyDescent="0.25">
      <c r="L257"/>
      <c r="M257" s="31"/>
      <c r="T257" s="65"/>
    </row>
    <row r="258" spans="12:20" ht="18" x14ac:dyDescent="0.25">
      <c r="L258"/>
      <c r="M258" s="31"/>
      <c r="T258" s="65"/>
    </row>
    <row r="259" spans="12:20" ht="18" x14ac:dyDescent="0.25">
      <c r="L259"/>
      <c r="M259" s="31"/>
      <c r="T259" s="65"/>
    </row>
    <row r="260" spans="12:20" ht="18" x14ac:dyDescent="0.25">
      <c r="L260"/>
      <c r="M260" s="31"/>
      <c r="T260" s="65"/>
    </row>
    <row r="261" spans="12:20" ht="18" x14ac:dyDescent="0.25">
      <c r="L261"/>
      <c r="M261" s="31"/>
      <c r="T261" s="65"/>
    </row>
    <row r="262" spans="12:20" ht="18" x14ac:dyDescent="0.25">
      <c r="L262"/>
      <c r="M262" s="31"/>
      <c r="T262" s="65"/>
    </row>
    <row r="263" spans="12:20" ht="18" x14ac:dyDescent="0.25">
      <c r="L263"/>
      <c r="M263" s="31"/>
      <c r="T263" s="65"/>
    </row>
    <row r="264" spans="12:20" ht="18" x14ac:dyDescent="0.25">
      <c r="L264"/>
      <c r="M264" s="31"/>
      <c r="T264" s="65"/>
    </row>
    <row r="265" spans="12:20" ht="18" x14ac:dyDescent="0.25">
      <c r="L265"/>
      <c r="M265" s="31"/>
      <c r="T265" s="65"/>
    </row>
    <row r="266" spans="12:20" ht="18" x14ac:dyDescent="0.25">
      <c r="L266"/>
      <c r="M266" s="31"/>
      <c r="T266" s="65"/>
    </row>
    <row r="267" spans="12:20" ht="18" x14ac:dyDescent="0.25">
      <c r="L267"/>
      <c r="M267" s="31"/>
      <c r="T267" s="65"/>
    </row>
    <row r="268" spans="12:20" ht="18" x14ac:dyDescent="0.25">
      <c r="L268"/>
      <c r="M268" s="31"/>
      <c r="T268" s="65"/>
    </row>
    <row r="269" spans="12:20" ht="18" x14ac:dyDescent="0.25">
      <c r="L269"/>
      <c r="M269" s="31"/>
      <c r="T269" s="65"/>
    </row>
    <row r="270" spans="12:20" ht="18" x14ac:dyDescent="0.25">
      <c r="L270"/>
      <c r="M270" s="31"/>
      <c r="T270" s="65"/>
    </row>
    <row r="271" spans="12:20" ht="18" x14ac:dyDescent="0.25">
      <c r="L271"/>
      <c r="M271" s="31"/>
      <c r="T271" s="65"/>
    </row>
    <row r="272" spans="12:20" ht="18" x14ac:dyDescent="0.25">
      <c r="L272"/>
      <c r="M272" s="31"/>
      <c r="T272" s="65"/>
    </row>
    <row r="273" spans="12:20" ht="18" x14ac:dyDescent="0.25">
      <c r="L273"/>
      <c r="M273" s="31"/>
      <c r="T273" s="65"/>
    </row>
    <row r="274" spans="12:20" ht="18" x14ac:dyDescent="0.25">
      <c r="L274"/>
      <c r="M274" s="31"/>
      <c r="T274" s="65"/>
    </row>
    <row r="275" spans="12:20" ht="18" x14ac:dyDescent="0.25">
      <c r="L275"/>
      <c r="M275" s="31"/>
      <c r="T275" s="65"/>
    </row>
    <row r="276" spans="12:20" ht="18" x14ac:dyDescent="0.25">
      <c r="L276"/>
      <c r="M276" s="31"/>
      <c r="T276" s="65"/>
    </row>
    <row r="277" spans="12:20" ht="18" x14ac:dyDescent="0.25">
      <c r="L277"/>
      <c r="M277" s="31"/>
      <c r="T277" s="65"/>
    </row>
    <row r="278" spans="12:20" ht="18" x14ac:dyDescent="0.25">
      <c r="L278"/>
      <c r="M278" s="31"/>
      <c r="T278" s="65"/>
    </row>
    <row r="279" spans="12:20" ht="18" x14ac:dyDescent="0.25">
      <c r="L279"/>
      <c r="M279" s="31"/>
      <c r="T279" s="65"/>
    </row>
    <row r="280" spans="12:20" ht="18" x14ac:dyDescent="0.25">
      <c r="L280"/>
      <c r="M280" s="31"/>
      <c r="T280" s="65"/>
    </row>
    <row r="281" spans="12:20" ht="18" x14ac:dyDescent="0.25">
      <c r="L281"/>
      <c r="M281" s="31"/>
      <c r="T281" s="65"/>
    </row>
    <row r="282" spans="12:20" ht="18" x14ac:dyDescent="0.25">
      <c r="L282"/>
      <c r="M282" s="31"/>
      <c r="T282" s="65"/>
    </row>
    <row r="283" spans="12:20" ht="18" x14ac:dyDescent="0.25">
      <c r="L283"/>
      <c r="M283" s="31"/>
      <c r="T283" s="65"/>
    </row>
    <row r="284" spans="12:20" ht="18" x14ac:dyDescent="0.25">
      <c r="L284"/>
      <c r="M284" s="31"/>
      <c r="T284" s="65"/>
    </row>
    <row r="285" spans="12:20" ht="18" x14ac:dyDescent="0.25">
      <c r="L285"/>
      <c r="M285" s="31"/>
      <c r="T285" s="65"/>
    </row>
    <row r="286" spans="12:20" ht="18" x14ac:dyDescent="0.25">
      <c r="L286"/>
      <c r="M286" s="31"/>
      <c r="T286" s="65"/>
    </row>
    <row r="287" spans="12:20" ht="18" x14ac:dyDescent="0.25">
      <c r="L287"/>
      <c r="M287" s="31"/>
      <c r="T287" s="65"/>
    </row>
    <row r="288" spans="12:20" ht="18" x14ac:dyDescent="0.25">
      <c r="L288"/>
      <c r="M288" s="31"/>
      <c r="T288" s="65"/>
    </row>
    <row r="289" spans="12:20" ht="18" x14ac:dyDescent="0.25">
      <c r="L289"/>
      <c r="M289" s="31"/>
      <c r="T289" s="65"/>
    </row>
    <row r="290" spans="12:20" ht="18" x14ac:dyDescent="0.25">
      <c r="L290"/>
      <c r="M290" s="31"/>
      <c r="T290" s="65"/>
    </row>
    <row r="291" spans="12:20" ht="18" x14ac:dyDescent="0.25">
      <c r="L291"/>
      <c r="M291" s="31"/>
      <c r="T291" s="65"/>
    </row>
    <row r="292" spans="12:20" ht="18" x14ac:dyDescent="0.25">
      <c r="L292"/>
      <c r="M292" s="31"/>
      <c r="T292" s="65"/>
    </row>
    <row r="293" spans="12:20" ht="18" x14ac:dyDescent="0.25">
      <c r="L293"/>
      <c r="M293" s="31"/>
      <c r="T293" s="65"/>
    </row>
    <row r="294" spans="12:20" ht="18" x14ac:dyDescent="0.25">
      <c r="L294"/>
      <c r="M294" s="31"/>
      <c r="T294" s="65"/>
    </row>
    <row r="295" spans="12:20" ht="18" x14ac:dyDescent="0.25">
      <c r="L295"/>
      <c r="M295" s="31"/>
      <c r="T295" s="65"/>
    </row>
    <row r="296" spans="12:20" ht="18" x14ac:dyDescent="0.25">
      <c r="L296"/>
      <c r="M296" s="31"/>
      <c r="T296" s="65"/>
    </row>
    <row r="297" spans="12:20" ht="18" x14ac:dyDescent="0.25">
      <c r="L297"/>
      <c r="M297" s="31"/>
      <c r="T297" s="65"/>
    </row>
    <row r="298" spans="12:20" ht="18" x14ac:dyDescent="0.25">
      <c r="L298"/>
      <c r="M298" s="31"/>
      <c r="T298" s="65"/>
    </row>
    <row r="299" spans="12:20" ht="18" x14ac:dyDescent="0.25">
      <c r="L299"/>
      <c r="M299" s="31"/>
      <c r="T299" s="65"/>
    </row>
    <row r="300" spans="12:20" ht="18" x14ac:dyDescent="0.25">
      <c r="L300"/>
      <c r="M300" s="31"/>
      <c r="T300" s="65"/>
    </row>
    <row r="301" spans="12:20" ht="18" x14ac:dyDescent="0.25">
      <c r="L301"/>
      <c r="M301" s="31"/>
      <c r="T301" s="65"/>
    </row>
    <row r="302" spans="12:20" ht="18" x14ac:dyDescent="0.25">
      <c r="L302"/>
      <c r="M302" s="31"/>
      <c r="T302" s="65"/>
    </row>
    <row r="303" spans="12:20" ht="18" x14ac:dyDescent="0.25">
      <c r="L303"/>
      <c r="M303" s="31"/>
      <c r="T303" s="65"/>
    </row>
    <row r="304" spans="12:20" ht="18" x14ac:dyDescent="0.25">
      <c r="L304"/>
      <c r="M304" s="31"/>
      <c r="T304" s="65"/>
    </row>
    <row r="305" spans="12:20" ht="18" x14ac:dyDescent="0.25">
      <c r="L305"/>
      <c r="M305" s="31"/>
      <c r="T305" s="65"/>
    </row>
    <row r="306" spans="12:20" ht="18" x14ac:dyDescent="0.25">
      <c r="L306"/>
      <c r="M306" s="31"/>
      <c r="T306" s="65"/>
    </row>
    <row r="307" spans="12:20" ht="18" x14ac:dyDescent="0.25">
      <c r="L307"/>
      <c r="M307" s="31"/>
      <c r="T307" s="65"/>
    </row>
    <row r="308" spans="12:20" ht="18" x14ac:dyDescent="0.25">
      <c r="L308"/>
      <c r="M308" s="31"/>
      <c r="T308" s="65"/>
    </row>
    <row r="309" spans="12:20" ht="18" x14ac:dyDescent="0.25">
      <c r="L309"/>
      <c r="M309" s="31"/>
      <c r="T309" s="65"/>
    </row>
    <row r="310" spans="12:20" ht="18" x14ac:dyDescent="0.25">
      <c r="L310"/>
      <c r="M310" s="31"/>
      <c r="T310" s="65"/>
    </row>
    <row r="311" spans="12:20" ht="18" x14ac:dyDescent="0.25">
      <c r="L311"/>
      <c r="M311" s="31"/>
      <c r="T311" s="65"/>
    </row>
    <row r="312" spans="12:20" ht="18" x14ac:dyDescent="0.25">
      <c r="L312"/>
      <c r="M312" s="31"/>
      <c r="T312" s="65"/>
    </row>
    <row r="313" spans="12:20" ht="18" x14ac:dyDescent="0.25">
      <c r="L313"/>
      <c r="M313" s="31"/>
      <c r="T313" s="65"/>
    </row>
    <row r="314" spans="12:20" ht="18" x14ac:dyDescent="0.25">
      <c r="L314"/>
      <c r="M314" s="31"/>
      <c r="T314" s="65"/>
    </row>
    <row r="315" spans="12:20" ht="18" x14ac:dyDescent="0.25">
      <c r="L315"/>
      <c r="M315" s="31"/>
      <c r="T315" s="65"/>
    </row>
    <row r="316" spans="12:20" ht="18" x14ac:dyDescent="0.25">
      <c r="L316"/>
      <c r="M316" s="31"/>
      <c r="T316" s="65"/>
    </row>
    <row r="317" spans="12:20" ht="18" x14ac:dyDescent="0.25">
      <c r="L317"/>
      <c r="M317" s="31"/>
      <c r="T317" s="65"/>
    </row>
    <row r="318" spans="12:20" ht="18" x14ac:dyDescent="0.25">
      <c r="L318"/>
      <c r="M318" s="31"/>
      <c r="T318" s="65"/>
    </row>
    <row r="319" spans="12:20" ht="18" x14ac:dyDescent="0.25">
      <c r="L319"/>
      <c r="M319" s="31"/>
      <c r="T319" s="65"/>
    </row>
    <row r="320" spans="12:20" ht="18" x14ac:dyDescent="0.25">
      <c r="L320"/>
      <c r="M320" s="31"/>
      <c r="T320" s="65"/>
    </row>
    <row r="321" spans="12:20" ht="18" x14ac:dyDescent="0.25">
      <c r="L321"/>
      <c r="M321" s="31"/>
      <c r="T321" s="65"/>
    </row>
    <row r="322" spans="12:20" ht="18" x14ac:dyDescent="0.25">
      <c r="L322"/>
      <c r="M322" s="31"/>
      <c r="T322" s="65"/>
    </row>
    <row r="323" spans="12:20" ht="18" x14ac:dyDescent="0.25">
      <c r="L323"/>
      <c r="M323" s="31"/>
      <c r="T323" s="65"/>
    </row>
    <row r="324" spans="12:20" ht="18" x14ac:dyDescent="0.25">
      <c r="L324"/>
      <c r="M324" s="31"/>
      <c r="T324" s="65"/>
    </row>
    <row r="325" spans="12:20" ht="18" x14ac:dyDescent="0.25">
      <c r="L325"/>
      <c r="M325" s="31"/>
      <c r="T325" s="65"/>
    </row>
    <row r="326" spans="12:20" ht="18" x14ac:dyDescent="0.25">
      <c r="L326"/>
      <c r="M326" s="31"/>
      <c r="T326" s="65"/>
    </row>
    <row r="327" spans="12:20" ht="18" x14ac:dyDescent="0.25">
      <c r="L327"/>
      <c r="M327" s="31"/>
      <c r="T327" s="65"/>
    </row>
    <row r="328" spans="12:20" ht="18" x14ac:dyDescent="0.25">
      <c r="L328"/>
      <c r="M328" s="31"/>
      <c r="T328" s="65"/>
    </row>
    <row r="329" spans="12:20" ht="18" x14ac:dyDescent="0.25">
      <c r="L329"/>
      <c r="M329" s="31"/>
      <c r="T329" s="65"/>
    </row>
    <row r="330" spans="12:20" ht="18" x14ac:dyDescent="0.25">
      <c r="L330"/>
      <c r="M330" s="31"/>
      <c r="T330" s="65"/>
    </row>
    <row r="331" spans="12:20" ht="18" x14ac:dyDescent="0.25">
      <c r="L331"/>
      <c r="M331" s="31"/>
      <c r="T331" s="65"/>
    </row>
    <row r="332" spans="12:20" ht="18" x14ac:dyDescent="0.25">
      <c r="L332"/>
      <c r="M332" s="31"/>
      <c r="T332" s="65"/>
    </row>
    <row r="333" spans="12:20" ht="18" x14ac:dyDescent="0.25">
      <c r="L333"/>
      <c r="M333" s="31"/>
      <c r="T333" s="65"/>
    </row>
    <row r="334" spans="12:20" ht="18" x14ac:dyDescent="0.25">
      <c r="L334"/>
      <c r="M334" s="31"/>
      <c r="T334" s="65"/>
    </row>
    <row r="335" spans="12:20" ht="18" x14ac:dyDescent="0.25">
      <c r="L335"/>
      <c r="M335" s="31"/>
      <c r="T335" s="65"/>
    </row>
    <row r="336" spans="12:20" ht="18" x14ac:dyDescent="0.25">
      <c r="L336"/>
      <c r="M336" s="31"/>
      <c r="T336" s="65"/>
    </row>
    <row r="337" spans="12:20" ht="18" x14ac:dyDescent="0.25">
      <c r="L337"/>
      <c r="M337" s="31"/>
      <c r="T337" s="65"/>
    </row>
    <row r="338" spans="12:20" ht="18" x14ac:dyDescent="0.25">
      <c r="L338"/>
      <c r="M338" s="31"/>
      <c r="T338" s="65"/>
    </row>
    <row r="339" spans="12:20" ht="18" x14ac:dyDescent="0.25">
      <c r="L339"/>
      <c r="M339" s="31"/>
      <c r="T339" s="65"/>
    </row>
    <row r="340" spans="12:20" ht="18" x14ac:dyDescent="0.25">
      <c r="L340"/>
      <c r="M340" s="31"/>
      <c r="T340" s="65"/>
    </row>
    <row r="341" spans="12:20" ht="18" x14ac:dyDescent="0.25">
      <c r="L341"/>
      <c r="M341" s="31"/>
      <c r="T341" s="65"/>
    </row>
    <row r="342" spans="12:20" ht="18" x14ac:dyDescent="0.25">
      <c r="L342"/>
      <c r="M342" s="31"/>
      <c r="T342" s="65"/>
    </row>
    <row r="343" spans="12:20" ht="18" x14ac:dyDescent="0.25">
      <c r="L343"/>
      <c r="M343" s="31"/>
      <c r="T343" s="65"/>
    </row>
    <row r="344" spans="12:20" ht="18" x14ac:dyDescent="0.25">
      <c r="L344"/>
      <c r="M344" s="31"/>
      <c r="T344" s="65"/>
    </row>
    <row r="345" spans="12:20" ht="18" x14ac:dyDescent="0.25">
      <c r="L345"/>
      <c r="M345" s="31"/>
      <c r="T345" s="65"/>
    </row>
    <row r="346" spans="12:20" ht="18" x14ac:dyDescent="0.25">
      <c r="L346"/>
      <c r="M346" s="31"/>
      <c r="T346" s="65"/>
    </row>
    <row r="347" spans="12:20" ht="18" x14ac:dyDescent="0.25">
      <c r="L347"/>
      <c r="M347" s="31"/>
      <c r="T347" s="65"/>
    </row>
    <row r="348" spans="12:20" ht="18" x14ac:dyDescent="0.25">
      <c r="L348"/>
      <c r="M348" s="31"/>
      <c r="T348" s="65"/>
    </row>
    <row r="349" spans="12:20" ht="18" x14ac:dyDescent="0.25">
      <c r="L349"/>
      <c r="M349" s="31"/>
      <c r="T349" s="65"/>
    </row>
    <row r="350" spans="12:20" ht="18" x14ac:dyDescent="0.25">
      <c r="L350"/>
      <c r="M350" s="31"/>
      <c r="T350" s="65"/>
    </row>
    <row r="351" spans="12:20" ht="18" x14ac:dyDescent="0.25">
      <c r="L351"/>
      <c r="M351" s="31"/>
      <c r="T351" s="65"/>
    </row>
    <row r="352" spans="12:20" ht="18" x14ac:dyDescent="0.25">
      <c r="L352"/>
      <c r="M352" s="31"/>
      <c r="T352" s="65"/>
    </row>
    <row r="353" spans="12:20" ht="18" x14ac:dyDescent="0.25">
      <c r="L353"/>
      <c r="M353" s="31"/>
      <c r="T353" s="65"/>
    </row>
    <row r="354" spans="12:20" ht="18" x14ac:dyDescent="0.25">
      <c r="L354"/>
      <c r="M354" s="31"/>
      <c r="T354" s="65"/>
    </row>
    <row r="355" spans="12:20" ht="18" x14ac:dyDescent="0.25">
      <c r="L355"/>
      <c r="M355" s="31"/>
      <c r="T355" s="65"/>
    </row>
    <row r="356" spans="12:20" ht="18" x14ac:dyDescent="0.25">
      <c r="L356"/>
      <c r="M356" s="31"/>
      <c r="T356" s="65"/>
    </row>
    <row r="357" spans="12:20" ht="18" x14ac:dyDescent="0.25">
      <c r="L357"/>
      <c r="M357" s="31"/>
      <c r="T357" s="65"/>
    </row>
    <row r="358" spans="12:20" ht="18" x14ac:dyDescent="0.25">
      <c r="L358"/>
      <c r="M358" s="31"/>
      <c r="T358" s="65"/>
    </row>
    <row r="359" spans="12:20" ht="18" x14ac:dyDescent="0.25">
      <c r="L359"/>
      <c r="M359" s="31"/>
      <c r="T359" s="65"/>
    </row>
    <row r="360" spans="12:20" ht="18" x14ac:dyDescent="0.25">
      <c r="L360"/>
      <c r="M360" s="31"/>
      <c r="T360" s="65"/>
    </row>
    <row r="361" spans="12:20" ht="18" x14ac:dyDescent="0.25">
      <c r="L361"/>
      <c r="M361" s="31"/>
      <c r="T361" s="65"/>
    </row>
    <row r="362" spans="12:20" ht="18" x14ac:dyDescent="0.25">
      <c r="L362"/>
      <c r="M362" s="31"/>
      <c r="T362" s="65"/>
    </row>
    <row r="363" spans="12:20" ht="18" x14ac:dyDescent="0.25">
      <c r="L363"/>
      <c r="M363" s="31"/>
      <c r="T363" s="65"/>
    </row>
    <row r="364" spans="12:20" ht="18" x14ac:dyDescent="0.25">
      <c r="L364"/>
      <c r="M364" s="31"/>
      <c r="T364" s="65"/>
    </row>
    <row r="365" spans="12:20" ht="18" x14ac:dyDescent="0.25">
      <c r="L365"/>
      <c r="M365" s="31"/>
      <c r="T365" s="65"/>
    </row>
    <row r="366" spans="12:20" ht="18" x14ac:dyDescent="0.25">
      <c r="L366"/>
      <c r="M366" s="31"/>
      <c r="T366" s="65"/>
    </row>
    <row r="367" spans="12:20" ht="18" x14ac:dyDescent="0.25">
      <c r="L367"/>
      <c r="M367" s="31"/>
      <c r="T367" s="65"/>
    </row>
    <row r="368" spans="12:20" ht="18" x14ac:dyDescent="0.25">
      <c r="L368"/>
      <c r="M368" s="31"/>
      <c r="T368" s="65"/>
    </row>
    <row r="369" spans="12:20" ht="18" x14ac:dyDescent="0.25">
      <c r="L369"/>
      <c r="M369" s="31"/>
      <c r="T369" s="65"/>
    </row>
    <row r="370" spans="12:20" ht="18" x14ac:dyDescent="0.25">
      <c r="L370"/>
      <c r="M370" s="31"/>
      <c r="T370" s="65"/>
    </row>
    <row r="371" spans="12:20" ht="18" x14ac:dyDescent="0.25">
      <c r="L371"/>
      <c r="M371" s="31"/>
      <c r="T371" s="65"/>
    </row>
    <row r="372" spans="12:20" ht="18" x14ac:dyDescent="0.25">
      <c r="L372"/>
      <c r="M372" s="31"/>
      <c r="T372" s="65"/>
    </row>
    <row r="373" spans="12:20" ht="18" x14ac:dyDescent="0.25">
      <c r="L373"/>
      <c r="M373" s="31"/>
      <c r="T373" s="65"/>
    </row>
    <row r="374" spans="12:20" ht="18" x14ac:dyDescent="0.25">
      <c r="L374"/>
      <c r="M374" s="31"/>
      <c r="T374" s="65"/>
    </row>
    <row r="375" spans="12:20" ht="18" x14ac:dyDescent="0.25">
      <c r="L375"/>
      <c r="M375" s="31"/>
      <c r="T375" s="65"/>
    </row>
    <row r="376" spans="12:20" ht="18" x14ac:dyDescent="0.25">
      <c r="L376"/>
      <c r="M376" s="31"/>
      <c r="T376" s="65"/>
    </row>
    <row r="377" spans="12:20" ht="18" x14ac:dyDescent="0.25">
      <c r="L377"/>
      <c r="M377" s="31"/>
      <c r="T377" s="65"/>
    </row>
    <row r="378" spans="12:20" ht="18" x14ac:dyDescent="0.25">
      <c r="L378"/>
      <c r="M378" s="31"/>
      <c r="T378" s="65"/>
    </row>
    <row r="379" spans="12:20" ht="18" x14ac:dyDescent="0.25">
      <c r="L379"/>
      <c r="M379" s="31"/>
      <c r="T379" s="65"/>
    </row>
    <row r="380" spans="12:20" ht="18" x14ac:dyDescent="0.25">
      <c r="L380"/>
      <c r="M380" s="31"/>
      <c r="T380" s="65"/>
    </row>
    <row r="381" spans="12:20" ht="18" x14ac:dyDescent="0.25">
      <c r="L381"/>
      <c r="M381" s="31"/>
      <c r="T381" s="65"/>
    </row>
    <row r="382" spans="12:20" ht="18" x14ac:dyDescent="0.25">
      <c r="L382"/>
      <c r="M382" s="31"/>
      <c r="T382" s="65"/>
    </row>
    <row r="383" spans="12:20" ht="18" x14ac:dyDescent="0.25">
      <c r="L383"/>
      <c r="M383" s="31"/>
      <c r="T383" s="65"/>
    </row>
    <row r="384" spans="12:20" ht="18" x14ac:dyDescent="0.25">
      <c r="L384"/>
      <c r="M384" s="31"/>
      <c r="T384" s="65"/>
    </row>
    <row r="385" spans="12:20" ht="18" x14ac:dyDescent="0.25">
      <c r="L385"/>
      <c r="M385" s="31"/>
      <c r="T385" s="65"/>
    </row>
    <row r="386" spans="12:20" ht="18" x14ac:dyDescent="0.25">
      <c r="L386"/>
      <c r="M386" s="31"/>
      <c r="T386" s="65"/>
    </row>
    <row r="387" spans="12:20" ht="18" x14ac:dyDescent="0.25">
      <c r="L387"/>
      <c r="M387" s="31"/>
      <c r="T387" s="65"/>
    </row>
    <row r="388" spans="12:20" ht="18" x14ac:dyDescent="0.25">
      <c r="L388"/>
      <c r="M388" s="31"/>
      <c r="T388" s="65"/>
    </row>
    <row r="389" spans="12:20" ht="18" x14ac:dyDescent="0.25">
      <c r="L389"/>
      <c r="M389" s="31"/>
      <c r="T389" s="65"/>
    </row>
    <row r="390" spans="12:20" ht="18" x14ac:dyDescent="0.25">
      <c r="L390"/>
      <c r="M390" s="31"/>
      <c r="T390" s="65"/>
    </row>
    <row r="391" spans="12:20" ht="18" x14ac:dyDescent="0.25">
      <c r="L391"/>
      <c r="M391" s="31"/>
      <c r="T391" s="65"/>
    </row>
    <row r="392" spans="12:20" ht="18" x14ac:dyDescent="0.25">
      <c r="L392"/>
      <c r="M392" s="31"/>
      <c r="T392" s="65"/>
    </row>
    <row r="393" spans="12:20" ht="18" x14ac:dyDescent="0.25">
      <c r="L393"/>
      <c r="M393" s="31"/>
      <c r="T393" s="65"/>
    </row>
    <row r="394" spans="12:20" ht="18" x14ac:dyDescent="0.25">
      <c r="L394"/>
      <c r="M394" s="31"/>
      <c r="T394" s="65"/>
    </row>
    <row r="395" spans="12:20" ht="18" x14ac:dyDescent="0.25">
      <c r="L395"/>
      <c r="M395" s="31"/>
      <c r="T395" s="65"/>
    </row>
    <row r="396" spans="12:20" ht="18" x14ac:dyDescent="0.25">
      <c r="L396"/>
      <c r="M396" s="31"/>
      <c r="T396" s="65"/>
    </row>
    <row r="397" spans="12:20" ht="18" x14ac:dyDescent="0.25">
      <c r="L397"/>
      <c r="M397" s="31"/>
      <c r="T397" s="65"/>
    </row>
    <row r="398" spans="12:20" ht="18" x14ac:dyDescent="0.25">
      <c r="L398"/>
      <c r="M398" s="31"/>
      <c r="T398" s="65"/>
    </row>
    <row r="399" spans="12:20" ht="18" x14ac:dyDescent="0.25">
      <c r="L399"/>
      <c r="M399" s="31"/>
      <c r="T399" s="65"/>
    </row>
    <row r="400" spans="12:20" ht="18" x14ac:dyDescent="0.25">
      <c r="L400"/>
      <c r="M400" s="31"/>
      <c r="T400" s="65"/>
    </row>
    <row r="401" spans="12:20" ht="18" x14ac:dyDescent="0.25">
      <c r="L401"/>
      <c r="M401" s="31"/>
      <c r="T401" s="65"/>
    </row>
    <row r="402" spans="12:20" ht="18" x14ac:dyDescent="0.25">
      <c r="L402"/>
      <c r="M402" s="31"/>
      <c r="T402" s="65"/>
    </row>
    <row r="403" spans="12:20" ht="18" x14ac:dyDescent="0.25">
      <c r="L403"/>
      <c r="M403" s="31"/>
      <c r="T403" s="65"/>
    </row>
    <row r="404" spans="12:20" ht="18" x14ac:dyDescent="0.25">
      <c r="L404"/>
      <c r="M404" s="31"/>
      <c r="T404" s="65"/>
    </row>
    <row r="405" spans="12:20" ht="18" x14ac:dyDescent="0.25">
      <c r="L405"/>
      <c r="M405" s="31"/>
      <c r="T405" s="65"/>
    </row>
    <row r="406" spans="12:20" ht="18" x14ac:dyDescent="0.25">
      <c r="L406"/>
      <c r="M406" s="31"/>
      <c r="T406" s="65"/>
    </row>
    <row r="407" spans="12:20" ht="18" x14ac:dyDescent="0.25">
      <c r="L407"/>
      <c r="M407" s="31"/>
      <c r="T407" s="65"/>
    </row>
    <row r="408" spans="12:20" ht="18" x14ac:dyDescent="0.25">
      <c r="L408"/>
      <c r="M408" s="31"/>
      <c r="T408" s="65"/>
    </row>
    <row r="409" spans="12:20" ht="18" x14ac:dyDescent="0.25">
      <c r="L409"/>
      <c r="M409" s="31"/>
      <c r="T409" s="65"/>
    </row>
    <row r="410" spans="12:20" ht="18" x14ac:dyDescent="0.25">
      <c r="L410"/>
      <c r="M410" s="31"/>
      <c r="T410" s="65"/>
    </row>
    <row r="411" spans="12:20" ht="18" x14ac:dyDescent="0.25">
      <c r="L411"/>
      <c r="M411" s="31"/>
      <c r="T411" s="65"/>
    </row>
    <row r="412" spans="12:20" ht="18" x14ac:dyDescent="0.25">
      <c r="L412"/>
      <c r="M412" s="31"/>
      <c r="T412" s="65"/>
    </row>
    <row r="413" spans="12:20" ht="18" x14ac:dyDescent="0.25">
      <c r="L413"/>
      <c r="M413" s="31"/>
      <c r="T413" s="65"/>
    </row>
    <row r="414" spans="12:20" ht="18" x14ac:dyDescent="0.25">
      <c r="L414"/>
      <c r="M414" s="31"/>
      <c r="T414" s="65"/>
    </row>
    <row r="415" spans="12:20" ht="18" x14ac:dyDescent="0.25">
      <c r="L415"/>
      <c r="M415" s="31"/>
      <c r="T415" s="65"/>
    </row>
    <row r="416" spans="12:20" ht="18" x14ac:dyDescent="0.25">
      <c r="L416"/>
      <c r="M416" s="31"/>
      <c r="T416" s="65"/>
    </row>
    <row r="417" spans="12:20" ht="18" x14ac:dyDescent="0.25">
      <c r="L417"/>
      <c r="M417" s="31"/>
      <c r="T417" s="65"/>
    </row>
    <row r="418" spans="12:20" ht="18" x14ac:dyDescent="0.25">
      <c r="L418"/>
      <c r="M418" s="31"/>
      <c r="T418" s="65"/>
    </row>
    <row r="419" spans="12:20" ht="18" x14ac:dyDescent="0.25">
      <c r="L419"/>
      <c r="M419" s="31"/>
      <c r="T419" s="65"/>
    </row>
    <row r="420" spans="12:20" ht="18" x14ac:dyDescent="0.25">
      <c r="L420"/>
      <c r="M420" s="31"/>
      <c r="T420" s="65"/>
    </row>
    <row r="421" spans="12:20" ht="18" x14ac:dyDescent="0.25">
      <c r="L421"/>
      <c r="M421" s="31"/>
      <c r="T421" s="65"/>
    </row>
    <row r="422" spans="12:20" ht="18" x14ac:dyDescent="0.25">
      <c r="L422"/>
      <c r="M422" s="31"/>
      <c r="T422" s="65"/>
    </row>
    <row r="423" spans="12:20" ht="18" x14ac:dyDescent="0.25">
      <c r="L423"/>
      <c r="M423" s="31"/>
      <c r="T423" s="65"/>
    </row>
    <row r="424" spans="12:20" ht="18" x14ac:dyDescent="0.25">
      <c r="L424"/>
      <c r="M424" s="31"/>
      <c r="T424" s="65"/>
    </row>
    <row r="425" spans="12:20" ht="18" x14ac:dyDescent="0.25">
      <c r="L425"/>
      <c r="M425" s="31"/>
      <c r="T425" s="65"/>
    </row>
    <row r="426" spans="12:20" ht="18" x14ac:dyDescent="0.25">
      <c r="L426"/>
      <c r="M426" s="31"/>
      <c r="T426" s="65"/>
    </row>
    <row r="427" spans="12:20" ht="18" x14ac:dyDescent="0.25">
      <c r="L427"/>
      <c r="M427" s="31"/>
      <c r="T427" s="65"/>
    </row>
    <row r="428" spans="12:20" ht="18" x14ac:dyDescent="0.25">
      <c r="L428"/>
      <c r="M428" s="31"/>
      <c r="T428" s="65"/>
    </row>
    <row r="429" spans="12:20" ht="18" x14ac:dyDescent="0.25">
      <c r="L429"/>
      <c r="M429" s="31"/>
      <c r="T429" s="65"/>
    </row>
    <row r="430" spans="12:20" ht="18" x14ac:dyDescent="0.25">
      <c r="L430"/>
      <c r="M430" s="31"/>
      <c r="T430" s="65"/>
    </row>
    <row r="431" spans="12:20" ht="18" x14ac:dyDescent="0.25">
      <c r="L431"/>
      <c r="M431" s="31"/>
      <c r="T431" s="65"/>
    </row>
    <row r="432" spans="12:20" ht="18" x14ac:dyDescent="0.25">
      <c r="L432"/>
      <c r="M432" s="31"/>
      <c r="T432" s="65"/>
    </row>
    <row r="433" spans="12:20" ht="18" x14ac:dyDescent="0.25">
      <c r="L433"/>
      <c r="M433" s="31"/>
      <c r="T433" s="65"/>
    </row>
    <row r="434" spans="12:20" ht="18" x14ac:dyDescent="0.25">
      <c r="L434"/>
      <c r="M434" s="31"/>
      <c r="T434" s="65"/>
    </row>
    <row r="435" spans="12:20" ht="18" x14ac:dyDescent="0.25">
      <c r="L435"/>
      <c r="M435" s="31"/>
      <c r="T435" s="65"/>
    </row>
    <row r="436" spans="12:20" ht="18" x14ac:dyDescent="0.25">
      <c r="L436"/>
      <c r="M436" s="31"/>
      <c r="T436" s="65"/>
    </row>
    <row r="437" spans="12:20" ht="18" x14ac:dyDescent="0.25">
      <c r="L437"/>
      <c r="M437" s="31"/>
      <c r="T437" s="65"/>
    </row>
    <row r="438" spans="12:20" ht="18" x14ac:dyDescent="0.25">
      <c r="L438"/>
      <c r="M438" s="31"/>
      <c r="T438" s="65"/>
    </row>
    <row r="439" spans="12:20" ht="18" x14ac:dyDescent="0.25">
      <c r="L439"/>
      <c r="M439" s="31"/>
      <c r="T439" s="65"/>
    </row>
    <row r="440" spans="12:20" ht="18" x14ac:dyDescent="0.25">
      <c r="L440"/>
      <c r="M440" s="31"/>
      <c r="T440" s="65"/>
    </row>
    <row r="441" spans="12:20" ht="18" x14ac:dyDescent="0.25">
      <c r="L441"/>
      <c r="M441" s="31"/>
      <c r="T441" s="65"/>
    </row>
    <row r="442" spans="12:20" ht="18" x14ac:dyDescent="0.25">
      <c r="L442"/>
      <c r="M442" s="31"/>
      <c r="T442" s="65"/>
    </row>
    <row r="443" spans="12:20" ht="18" x14ac:dyDescent="0.25">
      <c r="L443"/>
      <c r="M443" s="31"/>
      <c r="T443" s="65"/>
    </row>
    <row r="444" spans="12:20" ht="18" x14ac:dyDescent="0.25">
      <c r="L444"/>
      <c r="M444" s="31"/>
      <c r="T444" s="65"/>
    </row>
    <row r="445" spans="12:20" ht="18" x14ac:dyDescent="0.25">
      <c r="L445"/>
      <c r="M445" s="31"/>
      <c r="T445" s="65"/>
    </row>
    <row r="446" spans="12:20" ht="18" x14ac:dyDescent="0.25">
      <c r="L446"/>
      <c r="M446" s="31"/>
      <c r="T446" s="65"/>
    </row>
    <row r="447" spans="12:20" ht="18" x14ac:dyDescent="0.25">
      <c r="L447"/>
      <c r="M447" s="31"/>
      <c r="T447" s="65"/>
    </row>
    <row r="448" spans="12:20" ht="18" x14ac:dyDescent="0.25">
      <c r="L448"/>
      <c r="M448" s="31"/>
      <c r="T448" s="65"/>
    </row>
    <row r="449" spans="12:20" ht="18" x14ac:dyDescent="0.25">
      <c r="L449"/>
      <c r="M449" s="31"/>
      <c r="T449" s="65"/>
    </row>
    <row r="450" spans="12:20" ht="18" x14ac:dyDescent="0.25">
      <c r="L450"/>
      <c r="M450" s="31"/>
      <c r="T450" s="65"/>
    </row>
    <row r="451" spans="12:20" ht="18" x14ac:dyDescent="0.25">
      <c r="L451"/>
      <c r="M451" s="31"/>
      <c r="T451" s="65"/>
    </row>
    <row r="452" spans="12:20" ht="18" x14ac:dyDescent="0.25">
      <c r="L452"/>
      <c r="M452" s="31"/>
      <c r="T452" s="65"/>
    </row>
    <row r="453" spans="12:20" ht="18" x14ac:dyDescent="0.25">
      <c r="L453"/>
      <c r="M453" s="31"/>
      <c r="T453" s="65"/>
    </row>
    <row r="454" spans="12:20" ht="18" x14ac:dyDescent="0.25">
      <c r="L454"/>
      <c r="M454" s="31"/>
      <c r="T454" s="65"/>
    </row>
    <row r="455" spans="12:20" ht="18" x14ac:dyDescent="0.25">
      <c r="L455"/>
      <c r="M455" s="31"/>
      <c r="T455" s="65"/>
    </row>
    <row r="456" spans="12:20" ht="18" x14ac:dyDescent="0.25">
      <c r="L456"/>
      <c r="M456" s="31"/>
      <c r="T456" s="65"/>
    </row>
    <row r="457" spans="12:20" ht="18" x14ac:dyDescent="0.25">
      <c r="L457"/>
      <c r="M457" s="31"/>
      <c r="T457" s="65"/>
    </row>
    <row r="458" spans="12:20" ht="18" x14ac:dyDescent="0.25">
      <c r="L458"/>
      <c r="M458" s="31"/>
      <c r="T458" s="65"/>
    </row>
    <row r="459" spans="12:20" ht="18" x14ac:dyDescent="0.25">
      <c r="L459"/>
      <c r="M459" s="31"/>
      <c r="T459" s="65"/>
    </row>
    <row r="460" spans="12:20" ht="18" x14ac:dyDescent="0.25">
      <c r="L460"/>
      <c r="M460" s="31"/>
      <c r="T460" s="65"/>
    </row>
    <row r="461" spans="12:20" ht="18" x14ac:dyDescent="0.25">
      <c r="L461"/>
      <c r="M461" s="31"/>
      <c r="T461" s="65"/>
    </row>
    <row r="462" spans="12:20" ht="18" x14ac:dyDescent="0.25">
      <c r="L462"/>
      <c r="M462" s="31"/>
      <c r="T462" s="65"/>
    </row>
    <row r="463" spans="12:20" ht="18" x14ac:dyDescent="0.25">
      <c r="L463"/>
      <c r="M463" s="31"/>
      <c r="T463" s="65"/>
    </row>
    <row r="464" spans="12:20" ht="18" x14ac:dyDescent="0.25">
      <c r="L464"/>
      <c r="M464" s="31"/>
      <c r="T464" s="65"/>
    </row>
    <row r="465" spans="12:20" ht="18" x14ac:dyDescent="0.25">
      <c r="L465"/>
      <c r="M465" s="31"/>
      <c r="T465" s="65"/>
    </row>
    <row r="466" spans="12:20" ht="18" x14ac:dyDescent="0.25">
      <c r="L466"/>
      <c r="M466" s="31"/>
      <c r="T466" s="65"/>
    </row>
    <row r="467" spans="12:20" ht="18" x14ac:dyDescent="0.25">
      <c r="L467"/>
      <c r="M467" s="31"/>
      <c r="T467" s="65"/>
    </row>
    <row r="468" spans="12:20" ht="18" x14ac:dyDescent="0.25">
      <c r="L468"/>
      <c r="M468" s="31"/>
      <c r="T468" s="65"/>
    </row>
    <row r="469" spans="12:20" ht="18" x14ac:dyDescent="0.25">
      <c r="L469"/>
      <c r="M469" s="31"/>
      <c r="T469" s="65"/>
    </row>
    <row r="470" spans="12:20" ht="18" x14ac:dyDescent="0.25">
      <c r="L470"/>
      <c r="M470" s="31"/>
      <c r="T470" s="65"/>
    </row>
    <row r="471" spans="12:20" ht="18" x14ac:dyDescent="0.25">
      <c r="L471"/>
      <c r="M471" s="31"/>
      <c r="T471" s="65"/>
    </row>
    <row r="472" spans="12:20" ht="18" x14ac:dyDescent="0.25">
      <c r="L472"/>
      <c r="M472" s="31"/>
      <c r="T472" s="65"/>
    </row>
    <row r="473" spans="12:20" ht="18" x14ac:dyDescent="0.25">
      <c r="L473"/>
      <c r="M473" s="31"/>
      <c r="T473" s="65"/>
    </row>
    <row r="474" spans="12:20" ht="18" x14ac:dyDescent="0.25">
      <c r="L474"/>
      <c r="M474" s="31"/>
      <c r="T474" s="65"/>
    </row>
    <row r="475" spans="12:20" ht="18" x14ac:dyDescent="0.25">
      <c r="L475"/>
      <c r="M475" s="31"/>
      <c r="T475" s="65"/>
    </row>
    <row r="476" spans="12:20" ht="18" x14ac:dyDescent="0.25">
      <c r="L476"/>
      <c r="M476" s="31"/>
      <c r="T476" s="65"/>
    </row>
    <row r="477" spans="12:20" ht="18" x14ac:dyDescent="0.25">
      <c r="L477"/>
      <c r="M477" s="31"/>
      <c r="T477" s="65"/>
    </row>
    <row r="478" spans="12:20" ht="18" x14ac:dyDescent="0.25">
      <c r="L478"/>
      <c r="M478" s="31"/>
      <c r="T478" s="65"/>
    </row>
    <row r="479" spans="12:20" ht="18" x14ac:dyDescent="0.25">
      <c r="L479"/>
      <c r="M479" s="31"/>
      <c r="T479" s="65"/>
    </row>
    <row r="480" spans="12:20" ht="18" x14ac:dyDescent="0.25">
      <c r="L480"/>
      <c r="M480" s="31"/>
      <c r="T480" s="65"/>
    </row>
    <row r="481" spans="12:20" ht="18" x14ac:dyDescent="0.25">
      <c r="L481"/>
      <c r="M481" s="31"/>
      <c r="T481" s="65"/>
    </row>
    <row r="482" spans="12:20" ht="18" x14ac:dyDescent="0.25">
      <c r="L482"/>
      <c r="M482" s="31"/>
      <c r="T482" s="65"/>
    </row>
    <row r="483" spans="12:20" ht="18" x14ac:dyDescent="0.25">
      <c r="L483"/>
      <c r="M483" s="31"/>
      <c r="T483" s="65"/>
    </row>
    <row r="484" spans="12:20" ht="18" x14ac:dyDescent="0.25">
      <c r="L484"/>
      <c r="M484" s="31"/>
      <c r="T484" s="65"/>
    </row>
    <row r="485" spans="12:20" ht="18" x14ac:dyDescent="0.25">
      <c r="L485"/>
      <c r="M485" s="31"/>
      <c r="T485" s="65"/>
    </row>
    <row r="486" spans="12:20" ht="18" x14ac:dyDescent="0.25">
      <c r="L486"/>
      <c r="M486" s="31"/>
      <c r="T486" s="65"/>
    </row>
    <row r="487" spans="12:20" ht="18" x14ac:dyDescent="0.25">
      <c r="L487"/>
      <c r="M487" s="31"/>
      <c r="T487" s="65"/>
    </row>
    <row r="488" spans="12:20" ht="18" x14ac:dyDescent="0.25">
      <c r="L488"/>
      <c r="M488" s="31"/>
      <c r="T488" s="65"/>
    </row>
    <row r="489" spans="12:20" ht="18" x14ac:dyDescent="0.25">
      <c r="L489"/>
      <c r="M489" s="31"/>
      <c r="T489" s="65"/>
    </row>
    <row r="490" spans="12:20" ht="18" x14ac:dyDescent="0.25">
      <c r="L490"/>
      <c r="M490" s="31"/>
      <c r="T490" s="65"/>
    </row>
    <row r="491" spans="12:20" ht="18" x14ac:dyDescent="0.25">
      <c r="L491"/>
      <c r="M491" s="31"/>
      <c r="T491" s="65"/>
    </row>
    <row r="492" spans="12:20" ht="18" x14ac:dyDescent="0.25">
      <c r="L492"/>
      <c r="M492" s="31"/>
      <c r="T492" s="65"/>
    </row>
    <row r="493" spans="12:20" ht="18" x14ac:dyDescent="0.25">
      <c r="L493"/>
      <c r="M493" s="31"/>
      <c r="T493" s="65"/>
    </row>
    <row r="494" spans="12:20" ht="18" x14ac:dyDescent="0.25">
      <c r="L494"/>
      <c r="M494" s="31"/>
      <c r="T494" s="65"/>
    </row>
    <row r="495" spans="12:20" ht="18" x14ac:dyDescent="0.25">
      <c r="L495"/>
      <c r="M495" s="31"/>
      <c r="T495" s="65"/>
    </row>
    <row r="496" spans="12:20" ht="18" x14ac:dyDescent="0.25">
      <c r="L496"/>
      <c r="M496" s="31"/>
      <c r="T496" s="65"/>
    </row>
    <row r="497" spans="12:20" ht="18" x14ac:dyDescent="0.25">
      <c r="L497"/>
      <c r="M497" s="31"/>
      <c r="T497" s="65"/>
    </row>
    <row r="498" spans="12:20" ht="18" x14ac:dyDescent="0.25">
      <c r="L498"/>
      <c r="M498" s="31"/>
      <c r="T498" s="65"/>
    </row>
    <row r="499" spans="12:20" ht="18" x14ac:dyDescent="0.25">
      <c r="L499"/>
      <c r="M499" s="31"/>
      <c r="T499" s="65"/>
    </row>
    <row r="500" spans="12:20" ht="18" x14ac:dyDescent="0.25">
      <c r="L500"/>
      <c r="M500" s="31"/>
      <c r="T500" s="65"/>
    </row>
    <row r="501" spans="12:20" ht="18" x14ac:dyDescent="0.25">
      <c r="L501"/>
      <c r="M501" s="31"/>
      <c r="T501" s="65"/>
    </row>
    <row r="502" spans="12:20" ht="18" x14ac:dyDescent="0.25">
      <c r="L502"/>
      <c r="M502" s="31"/>
      <c r="T502" s="65"/>
    </row>
    <row r="503" spans="12:20" ht="18" x14ac:dyDescent="0.25">
      <c r="L503"/>
      <c r="M503" s="31"/>
      <c r="T503" s="65"/>
    </row>
    <row r="504" spans="12:20" ht="18" x14ac:dyDescent="0.25">
      <c r="L504"/>
      <c r="M504" s="31"/>
      <c r="T504" s="65"/>
    </row>
    <row r="505" spans="12:20" ht="18" x14ac:dyDescent="0.25">
      <c r="L505"/>
      <c r="M505" s="31"/>
      <c r="T505" s="65"/>
    </row>
    <row r="506" spans="12:20" ht="18" x14ac:dyDescent="0.25">
      <c r="L506"/>
      <c r="M506" s="31"/>
      <c r="T506" s="65"/>
    </row>
    <row r="507" spans="12:20" ht="18" x14ac:dyDescent="0.25">
      <c r="L507"/>
      <c r="M507" s="31"/>
      <c r="T507" s="65"/>
    </row>
    <row r="508" spans="12:20" ht="18" x14ac:dyDescent="0.25">
      <c r="L508"/>
      <c r="M508" s="31"/>
      <c r="T508" s="65"/>
    </row>
    <row r="509" spans="12:20" ht="18" x14ac:dyDescent="0.25">
      <c r="L509"/>
      <c r="M509" s="31"/>
      <c r="T509" s="65"/>
    </row>
    <row r="510" spans="12:20" ht="18" x14ac:dyDescent="0.25">
      <c r="L510"/>
      <c r="M510" s="31"/>
      <c r="T510" s="65"/>
    </row>
    <row r="511" spans="12:20" ht="18" x14ac:dyDescent="0.25">
      <c r="L511"/>
      <c r="M511" s="31"/>
      <c r="T511" s="65"/>
    </row>
    <row r="512" spans="12:20" ht="18" x14ac:dyDescent="0.25">
      <c r="L512"/>
      <c r="M512" s="31"/>
      <c r="T512" s="65"/>
    </row>
    <row r="513" spans="12:20" ht="18" x14ac:dyDescent="0.25">
      <c r="L513"/>
      <c r="M513" s="31"/>
      <c r="T513" s="65"/>
    </row>
    <row r="514" spans="12:20" ht="18" x14ac:dyDescent="0.25">
      <c r="L514"/>
      <c r="M514" s="31"/>
      <c r="T514" s="65"/>
    </row>
    <row r="515" spans="12:20" ht="18" x14ac:dyDescent="0.25">
      <c r="L515"/>
      <c r="M515" s="31"/>
      <c r="T515" s="65"/>
    </row>
    <row r="516" spans="12:20" ht="18" x14ac:dyDescent="0.25">
      <c r="L516"/>
      <c r="M516" s="31"/>
      <c r="T516" s="65"/>
    </row>
    <row r="517" spans="12:20" ht="18" x14ac:dyDescent="0.25">
      <c r="L517"/>
      <c r="M517" s="31"/>
      <c r="T517" s="65"/>
    </row>
    <row r="518" spans="12:20" ht="18" x14ac:dyDescent="0.25">
      <c r="L518"/>
      <c r="M518" s="31"/>
      <c r="T518" s="65"/>
    </row>
    <row r="519" spans="12:20" ht="18" x14ac:dyDescent="0.25">
      <c r="L519"/>
      <c r="M519" s="31"/>
      <c r="T519" s="65"/>
    </row>
    <row r="520" spans="12:20" ht="18" x14ac:dyDescent="0.25">
      <c r="L520"/>
      <c r="M520" s="31"/>
      <c r="T520" s="65"/>
    </row>
    <row r="521" spans="12:20" ht="18" x14ac:dyDescent="0.25">
      <c r="L521"/>
      <c r="M521" s="31"/>
      <c r="T521" s="65"/>
    </row>
    <row r="522" spans="12:20" ht="18" x14ac:dyDescent="0.25">
      <c r="L522"/>
      <c r="M522" s="31"/>
      <c r="T522" s="65"/>
    </row>
    <row r="523" spans="12:20" ht="18" x14ac:dyDescent="0.25">
      <c r="L523"/>
      <c r="M523" s="31"/>
      <c r="T523" s="65"/>
    </row>
    <row r="524" spans="12:20" ht="18" x14ac:dyDescent="0.25">
      <c r="L524"/>
      <c r="M524" s="31"/>
      <c r="T524" s="65"/>
    </row>
    <row r="525" spans="12:20" ht="18" x14ac:dyDescent="0.25">
      <c r="L525"/>
      <c r="M525" s="31"/>
      <c r="T525" s="65"/>
    </row>
    <row r="526" spans="12:20" ht="18" x14ac:dyDescent="0.25">
      <c r="L526"/>
      <c r="M526" s="31"/>
      <c r="T526" s="65"/>
    </row>
    <row r="527" spans="12:20" ht="18" x14ac:dyDescent="0.25">
      <c r="L527"/>
      <c r="M527" s="31"/>
      <c r="T527" s="65"/>
    </row>
    <row r="528" spans="12:20" ht="18" x14ac:dyDescent="0.25">
      <c r="L528"/>
      <c r="M528" s="31"/>
      <c r="T528" s="65"/>
    </row>
    <row r="529" spans="12:20" ht="18" x14ac:dyDescent="0.25">
      <c r="L529"/>
      <c r="M529" s="31"/>
      <c r="T529" s="65"/>
    </row>
    <row r="530" spans="12:20" ht="18" x14ac:dyDescent="0.25">
      <c r="L530"/>
      <c r="M530" s="31"/>
      <c r="T530" s="65"/>
    </row>
    <row r="531" spans="12:20" ht="18" x14ac:dyDescent="0.25">
      <c r="L531"/>
      <c r="M531" s="31"/>
      <c r="T531" s="65"/>
    </row>
    <row r="532" spans="12:20" ht="18" x14ac:dyDescent="0.25">
      <c r="L532"/>
      <c r="M532" s="31"/>
      <c r="T532" s="65"/>
    </row>
    <row r="533" spans="12:20" ht="18" x14ac:dyDescent="0.25">
      <c r="L533"/>
      <c r="M533" s="31"/>
      <c r="T533" s="65"/>
    </row>
    <row r="534" spans="12:20" ht="18" x14ac:dyDescent="0.25">
      <c r="L534"/>
      <c r="M534" s="31"/>
      <c r="T534" s="65"/>
    </row>
    <row r="535" spans="12:20" ht="18" x14ac:dyDescent="0.25">
      <c r="L535"/>
      <c r="M535" s="31"/>
      <c r="T535" s="65"/>
    </row>
    <row r="536" spans="12:20" ht="18" x14ac:dyDescent="0.25">
      <c r="L536"/>
      <c r="M536" s="31"/>
      <c r="T536" s="65"/>
    </row>
    <row r="537" spans="12:20" ht="18" x14ac:dyDescent="0.25">
      <c r="L537"/>
      <c r="M537" s="31"/>
      <c r="T537" s="65"/>
    </row>
    <row r="538" spans="12:20" ht="18" x14ac:dyDescent="0.25">
      <c r="L538"/>
      <c r="M538" s="31"/>
      <c r="T538" s="65"/>
    </row>
    <row r="539" spans="12:20" ht="18" x14ac:dyDescent="0.25">
      <c r="L539"/>
      <c r="M539" s="31"/>
      <c r="T539" s="65"/>
    </row>
    <row r="540" spans="12:20" ht="18" x14ac:dyDescent="0.25">
      <c r="L540"/>
      <c r="M540" s="31"/>
      <c r="T540" s="65"/>
    </row>
    <row r="541" spans="12:20" ht="18" x14ac:dyDescent="0.25">
      <c r="L541"/>
      <c r="M541" s="31"/>
      <c r="T541" s="65"/>
    </row>
    <row r="542" spans="12:20" ht="18" x14ac:dyDescent="0.25">
      <c r="L542"/>
      <c r="M542" s="31"/>
      <c r="T542" s="65"/>
    </row>
    <row r="543" spans="12:20" ht="18" x14ac:dyDescent="0.25">
      <c r="L543"/>
      <c r="M543" s="31"/>
      <c r="T543" s="65"/>
    </row>
    <row r="544" spans="12:20" ht="18" x14ac:dyDescent="0.25">
      <c r="L544"/>
      <c r="M544" s="31"/>
      <c r="T544" s="65"/>
    </row>
    <row r="545" spans="12:20" ht="18" x14ac:dyDescent="0.25">
      <c r="L545"/>
      <c r="M545" s="31"/>
      <c r="T545" s="65"/>
    </row>
    <row r="546" spans="12:20" ht="18" x14ac:dyDescent="0.25">
      <c r="L546"/>
      <c r="M546" s="31"/>
      <c r="T546" s="65"/>
    </row>
    <row r="547" spans="12:20" ht="18" x14ac:dyDescent="0.25">
      <c r="L547"/>
      <c r="M547" s="31"/>
      <c r="T547" s="65"/>
    </row>
    <row r="548" spans="12:20" ht="18" x14ac:dyDescent="0.25">
      <c r="L548"/>
      <c r="M548" s="31"/>
      <c r="T548" s="65"/>
    </row>
    <row r="549" spans="12:20" ht="18" x14ac:dyDescent="0.25">
      <c r="L549"/>
      <c r="M549" s="31"/>
      <c r="T549" s="65"/>
    </row>
    <row r="550" spans="12:20" ht="18" x14ac:dyDescent="0.25">
      <c r="L550"/>
      <c r="M550" s="31"/>
      <c r="T550" s="65"/>
    </row>
    <row r="551" spans="12:20" ht="18" x14ac:dyDescent="0.25">
      <c r="L551"/>
      <c r="M551" s="31"/>
      <c r="T551" s="65"/>
    </row>
    <row r="552" spans="12:20" ht="18" x14ac:dyDescent="0.25">
      <c r="L552"/>
      <c r="M552" s="31"/>
      <c r="T552" s="65"/>
    </row>
    <row r="553" spans="12:20" ht="18" x14ac:dyDescent="0.25">
      <c r="L553"/>
      <c r="M553" s="31"/>
      <c r="T553" s="65"/>
    </row>
    <row r="554" spans="12:20" ht="18" x14ac:dyDescent="0.25">
      <c r="L554"/>
      <c r="M554" s="31"/>
      <c r="T554" s="65"/>
    </row>
    <row r="555" spans="12:20" ht="18" x14ac:dyDescent="0.25">
      <c r="L555"/>
      <c r="M555" s="31"/>
      <c r="T555" s="65"/>
    </row>
    <row r="556" spans="12:20" ht="18" x14ac:dyDescent="0.25">
      <c r="L556"/>
      <c r="M556" s="31"/>
      <c r="T556" s="65"/>
    </row>
    <row r="557" spans="12:20" ht="18" x14ac:dyDescent="0.25">
      <c r="L557"/>
      <c r="M557" s="31"/>
      <c r="T557" s="65"/>
    </row>
    <row r="558" spans="12:20" ht="18" x14ac:dyDescent="0.25">
      <c r="L558"/>
      <c r="M558" s="31"/>
      <c r="T558" s="65"/>
    </row>
    <row r="559" spans="12:20" ht="18" x14ac:dyDescent="0.25">
      <c r="L559"/>
      <c r="M559" s="31"/>
      <c r="T559" s="65"/>
    </row>
    <row r="560" spans="12:20" ht="18" x14ac:dyDescent="0.25">
      <c r="L560"/>
      <c r="M560" s="31"/>
      <c r="T560" s="65"/>
    </row>
    <row r="561" spans="12:20" ht="18" x14ac:dyDescent="0.25">
      <c r="L561"/>
      <c r="M561" s="31"/>
      <c r="T561" s="65"/>
    </row>
    <row r="562" spans="12:20" ht="18" x14ac:dyDescent="0.25">
      <c r="L562"/>
      <c r="M562" s="31"/>
      <c r="T562" s="65"/>
    </row>
    <row r="563" spans="12:20" ht="18" x14ac:dyDescent="0.25">
      <c r="L563"/>
      <c r="M563" s="31"/>
      <c r="T563" s="65"/>
    </row>
    <row r="564" spans="12:20" ht="18" x14ac:dyDescent="0.25">
      <c r="L564"/>
      <c r="M564" s="31"/>
      <c r="T564" s="65"/>
    </row>
    <row r="565" spans="12:20" ht="18" x14ac:dyDescent="0.25">
      <c r="L565"/>
      <c r="M565" s="31"/>
      <c r="T565" s="65"/>
    </row>
    <row r="566" spans="12:20" ht="18" x14ac:dyDescent="0.25">
      <c r="L566"/>
      <c r="M566" s="31"/>
      <c r="T566" s="65"/>
    </row>
    <row r="567" spans="12:20" ht="18" x14ac:dyDescent="0.25">
      <c r="L567"/>
      <c r="M567" s="31"/>
      <c r="T567" s="65"/>
    </row>
    <row r="568" spans="12:20" ht="18" x14ac:dyDescent="0.25">
      <c r="L568"/>
      <c r="M568" s="31"/>
      <c r="T568" s="65"/>
    </row>
    <row r="569" spans="12:20" ht="18" x14ac:dyDescent="0.25">
      <c r="L569"/>
      <c r="M569" s="31"/>
      <c r="T569" s="65"/>
    </row>
    <row r="570" spans="12:20" ht="18" x14ac:dyDescent="0.25">
      <c r="L570"/>
      <c r="M570" s="31"/>
      <c r="T570" s="65"/>
    </row>
    <row r="571" spans="12:20" ht="18" x14ac:dyDescent="0.25">
      <c r="L571"/>
      <c r="M571" s="31"/>
      <c r="T571" s="65"/>
    </row>
    <row r="572" spans="12:20" ht="18" x14ac:dyDescent="0.25">
      <c r="L572"/>
      <c r="M572" s="31"/>
      <c r="T572" s="65"/>
    </row>
    <row r="573" spans="12:20" ht="18" x14ac:dyDescent="0.25">
      <c r="L573"/>
      <c r="M573" s="31"/>
      <c r="T573" s="65"/>
    </row>
    <row r="574" spans="12:20" ht="18" x14ac:dyDescent="0.25">
      <c r="L574"/>
      <c r="M574" s="31"/>
      <c r="T574" s="65"/>
    </row>
    <row r="575" spans="12:20" ht="18" x14ac:dyDescent="0.25">
      <c r="L575"/>
      <c r="M575" s="31"/>
      <c r="T575" s="65"/>
    </row>
    <row r="576" spans="12:20" ht="18" x14ac:dyDescent="0.25">
      <c r="L576"/>
      <c r="M576" s="31"/>
      <c r="T576" s="65"/>
    </row>
    <row r="577" spans="12:20" ht="18" x14ac:dyDescent="0.25">
      <c r="L577"/>
      <c r="M577" s="31"/>
      <c r="T577" s="65"/>
    </row>
    <row r="578" spans="12:20" ht="18" x14ac:dyDescent="0.25">
      <c r="L578"/>
      <c r="M578" s="31"/>
      <c r="T578" s="65"/>
    </row>
    <row r="579" spans="12:20" ht="18" x14ac:dyDescent="0.25">
      <c r="L579"/>
      <c r="M579" s="31"/>
      <c r="T579" s="65"/>
    </row>
    <row r="580" spans="12:20" ht="18" x14ac:dyDescent="0.25">
      <c r="L580"/>
      <c r="M580" s="31"/>
      <c r="T580" s="65"/>
    </row>
    <row r="581" spans="12:20" ht="18" x14ac:dyDescent="0.25">
      <c r="L581"/>
      <c r="M581" s="31"/>
      <c r="T581" s="65"/>
    </row>
    <row r="582" spans="12:20" ht="18" x14ac:dyDescent="0.25">
      <c r="L582"/>
      <c r="M582" s="31"/>
      <c r="T582" s="65"/>
    </row>
    <row r="583" spans="12:20" ht="18" x14ac:dyDescent="0.25">
      <c r="L583"/>
      <c r="M583" s="31"/>
      <c r="T583" s="65"/>
    </row>
    <row r="584" spans="12:20" ht="18" x14ac:dyDescent="0.25">
      <c r="L584"/>
      <c r="M584" s="31"/>
      <c r="T584" s="65"/>
    </row>
    <row r="585" spans="12:20" ht="18" x14ac:dyDescent="0.25">
      <c r="L585"/>
      <c r="M585" s="31"/>
      <c r="T585" s="65"/>
    </row>
    <row r="586" spans="12:20" ht="18" x14ac:dyDescent="0.25">
      <c r="L586"/>
      <c r="M586" s="31"/>
      <c r="T586" s="65"/>
    </row>
    <row r="587" spans="12:20" ht="18" x14ac:dyDescent="0.25">
      <c r="L587"/>
      <c r="M587" s="31"/>
      <c r="T587" s="65"/>
    </row>
    <row r="588" spans="12:20" ht="18" x14ac:dyDescent="0.25">
      <c r="L588"/>
      <c r="M588" s="31"/>
      <c r="T588" s="65"/>
    </row>
    <row r="589" spans="12:20" ht="18" x14ac:dyDescent="0.25">
      <c r="L589"/>
      <c r="M589" s="31"/>
      <c r="T589" s="65"/>
    </row>
    <row r="590" spans="12:20" ht="18" x14ac:dyDescent="0.25">
      <c r="L590"/>
      <c r="M590" s="31"/>
      <c r="T590" s="65"/>
    </row>
    <row r="591" spans="12:20" ht="18" x14ac:dyDescent="0.25">
      <c r="L591"/>
      <c r="M591" s="31"/>
      <c r="T591" s="65"/>
    </row>
    <row r="592" spans="12:20" ht="18" x14ac:dyDescent="0.25">
      <c r="L592"/>
      <c r="M592" s="31"/>
      <c r="T592" s="65"/>
    </row>
    <row r="593" spans="12:20" ht="18" x14ac:dyDescent="0.25">
      <c r="L593"/>
      <c r="M593" s="31"/>
      <c r="T593" s="65"/>
    </row>
    <row r="594" spans="12:20" ht="18" x14ac:dyDescent="0.25">
      <c r="L594"/>
      <c r="M594" s="31"/>
      <c r="T594" s="65"/>
    </row>
    <row r="595" spans="12:20" ht="18" x14ac:dyDescent="0.25">
      <c r="L595"/>
      <c r="M595" s="31"/>
      <c r="T595" s="65"/>
    </row>
    <row r="596" spans="12:20" ht="18" x14ac:dyDescent="0.25">
      <c r="L596"/>
      <c r="M596" s="31"/>
      <c r="T596" s="65"/>
    </row>
    <row r="597" spans="12:20" ht="18" x14ac:dyDescent="0.25">
      <c r="L597"/>
      <c r="M597" s="31"/>
      <c r="T597" s="65"/>
    </row>
    <row r="598" spans="12:20" ht="18" x14ac:dyDescent="0.25">
      <c r="L598"/>
      <c r="M598" s="31"/>
      <c r="T598" s="65"/>
    </row>
    <row r="599" spans="12:20" ht="18" x14ac:dyDescent="0.25">
      <c r="L599"/>
      <c r="M599" s="31"/>
      <c r="T599" s="65"/>
    </row>
    <row r="600" spans="12:20" ht="18" x14ac:dyDescent="0.25">
      <c r="L600"/>
      <c r="M600" s="31"/>
      <c r="T600" s="65"/>
    </row>
    <row r="601" spans="12:20" ht="18" x14ac:dyDescent="0.25">
      <c r="L601"/>
      <c r="M601" s="31"/>
      <c r="T601" s="65"/>
    </row>
    <row r="602" spans="12:20" ht="18" x14ac:dyDescent="0.25">
      <c r="L602"/>
      <c r="M602" s="31"/>
      <c r="T602" s="65"/>
    </row>
    <row r="603" spans="12:20" ht="18" x14ac:dyDescent="0.25">
      <c r="L603"/>
      <c r="M603" s="31"/>
      <c r="T603" s="65"/>
    </row>
    <row r="604" spans="12:20" ht="18" x14ac:dyDescent="0.25">
      <c r="L604"/>
      <c r="M604" s="31"/>
      <c r="T604" s="65"/>
    </row>
    <row r="605" spans="12:20" ht="18" x14ac:dyDescent="0.25">
      <c r="L605"/>
      <c r="M605" s="31"/>
      <c r="T605" s="65"/>
    </row>
    <row r="606" spans="12:20" ht="18" x14ac:dyDescent="0.25">
      <c r="L606"/>
      <c r="M606" s="31"/>
      <c r="T606" s="65"/>
    </row>
    <row r="607" spans="12:20" ht="18" x14ac:dyDescent="0.25">
      <c r="L607"/>
      <c r="M607" s="31"/>
      <c r="T607" s="65"/>
    </row>
    <row r="608" spans="12:20" ht="18" x14ac:dyDescent="0.25">
      <c r="L608"/>
      <c r="M608" s="31"/>
      <c r="T608" s="65"/>
    </row>
    <row r="609" spans="12:20" ht="18" x14ac:dyDescent="0.25">
      <c r="L609"/>
      <c r="M609" s="31"/>
      <c r="T609" s="65"/>
    </row>
    <row r="610" spans="12:20" ht="18" x14ac:dyDescent="0.25">
      <c r="L610"/>
      <c r="M610" s="31"/>
      <c r="T610" s="65"/>
    </row>
    <row r="611" spans="12:20" ht="18" x14ac:dyDescent="0.25">
      <c r="L611"/>
      <c r="M611" s="31"/>
      <c r="T611" s="65"/>
    </row>
    <row r="612" spans="12:20" ht="18" x14ac:dyDescent="0.25">
      <c r="L612"/>
      <c r="M612" s="31"/>
      <c r="T612" s="65"/>
    </row>
    <row r="613" spans="12:20" ht="18" x14ac:dyDescent="0.25">
      <c r="L613"/>
      <c r="M613" s="31"/>
      <c r="T613" s="65"/>
    </row>
    <row r="614" spans="12:20" ht="18" x14ac:dyDescent="0.25">
      <c r="L614"/>
      <c r="M614" s="31"/>
      <c r="T614" s="65"/>
    </row>
    <row r="615" spans="12:20" ht="18" x14ac:dyDescent="0.25">
      <c r="L615"/>
      <c r="M615" s="31"/>
      <c r="T615" s="65"/>
    </row>
    <row r="616" spans="12:20" ht="18" x14ac:dyDescent="0.25">
      <c r="L616"/>
      <c r="M616" s="31"/>
      <c r="T616" s="65"/>
    </row>
    <row r="617" spans="12:20" ht="18" x14ac:dyDescent="0.25">
      <c r="L617"/>
      <c r="M617" s="31"/>
      <c r="T617" s="65"/>
    </row>
    <row r="618" spans="12:20" ht="18" x14ac:dyDescent="0.25">
      <c r="L618"/>
      <c r="M618" s="31"/>
      <c r="T618" s="65"/>
    </row>
    <row r="619" spans="12:20" ht="18" x14ac:dyDescent="0.25">
      <c r="L619"/>
      <c r="M619" s="31"/>
      <c r="T619" s="65"/>
    </row>
    <row r="620" spans="12:20" ht="18" x14ac:dyDescent="0.25">
      <c r="L620"/>
      <c r="M620" s="31"/>
      <c r="T620" s="65"/>
    </row>
    <row r="621" spans="12:20" ht="18" x14ac:dyDescent="0.25">
      <c r="L621"/>
      <c r="M621" s="31"/>
      <c r="T621" s="65"/>
    </row>
    <row r="622" spans="12:20" ht="18" x14ac:dyDescent="0.25">
      <c r="L622"/>
      <c r="M622" s="31"/>
      <c r="T622" s="65"/>
    </row>
    <row r="623" spans="12:20" ht="18" x14ac:dyDescent="0.25">
      <c r="L623"/>
      <c r="M623" s="31"/>
      <c r="T623" s="65"/>
    </row>
    <row r="624" spans="12:20" ht="18" x14ac:dyDescent="0.25">
      <c r="L624"/>
      <c r="M624" s="31"/>
      <c r="T624" s="65"/>
    </row>
    <row r="625" spans="12:20" ht="18" x14ac:dyDescent="0.25">
      <c r="L625"/>
      <c r="M625" s="31"/>
      <c r="T625" s="65"/>
    </row>
    <row r="626" spans="12:20" ht="18" x14ac:dyDescent="0.25">
      <c r="L626"/>
      <c r="M626" s="31"/>
      <c r="T626" s="65"/>
    </row>
    <row r="627" spans="12:20" ht="18" x14ac:dyDescent="0.25">
      <c r="L627"/>
      <c r="M627" s="31"/>
      <c r="T627" s="65"/>
    </row>
  </sheetData>
  <autoFilter ref="A3:AR247" xr:uid="{794C9272-495C-4328-9423-B7B568B4DA4D}"/>
  <phoneticPr fontId="5" type="noConversion"/>
  <conditionalFormatting sqref="A1:A183">
    <cfRule type="cellIs" dxfId="361" priority="276" operator="equal">
      <formula>"N-RUBI"</formula>
    </cfRule>
  </conditionalFormatting>
  <conditionalFormatting sqref="D1:D1048576">
    <cfRule type="duplicateValues" dxfId="360" priority="17"/>
  </conditionalFormatting>
  <conditionalFormatting sqref="D45">
    <cfRule type="duplicateValues" dxfId="359" priority="327"/>
  </conditionalFormatting>
  <conditionalFormatting sqref="D56">
    <cfRule type="duplicateValues" dxfId="358" priority="89"/>
  </conditionalFormatting>
  <conditionalFormatting sqref="D59">
    <cfRule type="duplicateValues" dxfId="357" priority="111"/>
  </conditionalFormatting>
  <conditionalFormatting sqref="D60">
    <cfRule type="duplicateValues" dxfId="356" priority="2"/>
  </conditionalFormatting>
  <conditionalFormatting sqref="D61">
    <cfRule type="duplicateValues" dxfId="355" priority="302744"/>
  </conditionalFormatting>
  <conditionalFormatting sqref="D65:D73">
    <cfRule type="duplicateValues" dxfId="354" priority="372633"/>
  </conditionalFormatting>
  <conditionalFormatting sqref="D74">
    <cfRule type="duplicateValues" dxfId="353" priority="83"/>
  </conditionalFormatting>
  <conditionalFormatting sqref="D77">
    <cfRule type="duplicateValues" dxfId="352" priority="315"/>
  </conditionalFormatting>
  <conditionalFormatting sqref="D78:D90">
    <cfRule type="duplicateValues" dxfId="351" priority="368566"/>
  </conditionalFormatting>
  <conditionalFormatting sqref="D94">
    <cfRule type="duplicateValues" dxfId="350" priority="305"/>
  </conditionalFormatting>
  <conditionalFormatting sqref="D95:D104">
    <cfRule type="duplicateValues" dxfId="349" priority="371320"/>
  </conditionalFormatting>
  <conditionalFormatting sqref="D166:D179">
    <cfRule type="duplicateValues" dxfId="348" priority="372533"/>
  </conditionalFormatting>
  <conditionalFormatting sqref="D180 D165 D1 D105 D109:D140 D91 D64 D17:D20 D46:D55 D13:D14 D35:D42 D23:D32 D143:D163 D3:D11">
    <cfRule type="duplicateValues" dxfId="347" priority="305968"/>
  </conditionalFormatting>
  <conditionalFormatting sqref="D195:D1048576 D190:D193 D1:D56 D58:D61 D63:D184">
    <cfRule type="duplicateValues" dxfId="346" priority="166"/>
  </conditionalFormatting>
  <conditionalFormatting sqref="E4:E9 E18:E19 E24:E31 E36:E41 E46:E55 E65:E73 E78:E90 E95:E104">
    <cfRule type="expression" dxfId="345" priority="5">
      <formula>AB4="Sim"</formula>
    </cfRule>
  </conditionalFormatting>
  <conditionalFormatting sqref="E11">
    <cfRule type="expression" dxfId="344" priority="106">
      <formula>AB11="Sim"</formula>
    </cfRule>
  </conditionalFormatting>
  <conditionalFormatting sqref="E58:E61 E1:E56 E63:E1048576">
    <cfRule type="duplicateValues" dxfId="343" priority="169487"/>
  </conditionalFormatting>
  <conditionalFormatting sqref="E60">
    <cfRule type="expression" dxfId="342" priority="1">
      <formula>AB60="Sim"</formula>
    </cfRule>
  </conditionalFormatting>
  <conditionalFormatting sqref="U2">
    <cfRule type="cellIs" dxfId="341" priority="155" operator="lessThan">
      <formula>$U$1</formula>
    </cfRule>
  </conditionalFormatting>
  <conditionalFormatting sqref="V2">
    <cfRule type="cellIs" dxfId="340" priority="154" operator="lessThan">
      <formula>$V$1</formula>
    </cfRule>
  </conditionalFormatting>
  <conditionalFormatting sqref="W2">
    <cfRule type="cellIs" dxfId="339" priority="153" operator="lessThan">
      <formula>$W$1</formula>
    </cfRule>
  </conditionalFormatting>
  <pageMargins left="0.25" right="0.25" top="0.75" bottom="0.75" header="0.3" footer="0.3"/>
  <pageSetup paperSize="9" scale="33" fitToHeight="0" orientation="portrait" r:id="rId1"/>
  <headerFooter>
    <oddHeader>&amp;C&amp;20&amp;D</oddHeader>
  </headerFooter>
  <colBreaks count="1" manualBreakCount="1">
    <brk id="16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9F8-472C-44F3-BB37-FB79D194E5A9}">
  <dimension ref="B2:U25"/>
  <sheetViews>
    <sheetView showGridLines="0" zoomScaleNormal="100" workbookViewId="0">
      <selection activeCell="E25" sqref="E25"/>
    </sheetView>
  </sheetViews>
  <sheetFormatPr defaultRowHeight="12.75" x14ac:dyDescent="0.2"/>
  <cols>
    <col min="1" max="1" width="9.140625" style="42"/>
    <col min="2" max="2" width="28.140625" style="42" bestFit="1" customWidth="1"/>
    <col min="3" max="4" width="10" style="42" bestFit="1" customWidth="1"/>
    <col min="5" max="5" width="7.7109375" style="42" bestFit="1" customWidth="1"/>
    <col min="6" max="7" width="10" style="425" bestFit="1" customWidth="1"/>
    <col min="8" max="8" width="24" style="425" bestFit="1" customWidth="1"/>
    <col min="9" max="9" width="10" style="425" bestFit="1" customWidth="1"/>
    <col min="10" max="11" width="9.28515625" style="425" bestFit="1" customWidth="1"/>
    <col min="12" max="12" width="9.28515625" style="42" bestFit="1" customWidth="1"/>
    <col min="13" max="18" width="10" style="42" bestFit="1" customWidth="1"/>
    <col min="19" max="16384" width="9.140625" style="42"/>
  </cols>
  <sheetData>
    <row r="2" spans="2:21" x14ac:dyDescent="0.2">
      <c r="E2" s="424"/>
    </row>
    <row r="3" spans="2:21" x14ac:dyDescent="0.2">
      <c r="E3" s="424"/>
      <c r="H3" s="425" t="s">
        <v>3034</v>
      </c>
      <c r="I3" s="425" t="s">
        <v>3035</v>
      </c>
      <c r="J3" s="426" t="s">
        <v>3031</v>
      </c>
      <c r="K3" s="426" t="s">
        <v>3031</v>
      </c>
      <c r="L3" s="424"/>
      <c r="M3" s="42" t="s">
        <v>3036</v>
      </c>
    </row>
    <row r="4" spans="2:21" s="433" customFormat="1" x14ac:dyDescent="0.2">
      <c r="C4" s="439">
        <f t="shared" ref="C4:E4" si="0">C5</f>
        <v>46115</v>
      </c>
      <c r="D4" s="439">
        <f t="shared" si="0"/>
        <v>46116</v>
      </c>
      <c r="E4" s="440">
        <f t="shared" si="0"/>
        <v>46117</v>
      </c>
      <c r="F4" s="439">
        <f>F5</f>
        <v>46111</v>
      </c>
      <c r="G4" s="439">
        <f t="shared" ref="G4:K4" si="1">G5</f>
        <v>46112</v>
      </c>
      <c r="H4" s="439">
        <f t="shared" si="1"/>
        <v>46113</v>
      </c>
      <c r="I4" s="439">
        <f t="shared" si="1"/>
        <v>46114</v>
      </c>
      <c r="J4" s="440">
        <f t="shared" si="1"/>
        <v>46115</v>
      </c>
      <c r="K4" s="440">
        <f t="shared" si="1"/>
        <v>46116</v>
      </c>
      <c r="L4" s="440">
        <f>L5</f>
        <v>46117</v>
      </c>
      <c r="M4" s="439">
        <f t="shared" ref="M4:R4" si="2">M5</f>
        <v>46118</v>
      </c>
      <c r="N4" s="439">
        <f t="shared" si="2"/>
        <v>46119</v>
      </c>
      <c r="O4" s="439">
        <f t="shared" si="2"/>
        <v>46120</v>
      </c>
      <c r="P4" s="439">
        <f t="shared" si="2"/>
        <v>46121</v>
      </c>
      <c r="Q4" s="439">
        <f t="shared" si="2"/>
        <v>46122</v>
      </c>
      <c r="R4" s="439">
        <f t="shared" si="2"/>
        <v>46123</v>
      </c>
    </row>
    <row r="5" spans="2:21" s="433" customFormat="1" ht="13.5" thickBot="1" x14ac:dyDescent="0.25">
      <c r="C5" s="441">
        <v>46115</v>
      </c>
      <c r="D5" s="441">
        <v>46116</v>
      </c>
      <c r="E5" s="442">
        <v>46117</v>
      </c>
      <c r="F5" s="441">
        <v>46111</v>
      </c>
      <c r="G5" s="441">
        <v>46112</v>
      </c>
      <c r="H5" s="441">
        <v>46113</v>
      </c>
      <c r="I5" s="441">
        <v>46114</v>
      </c>
      <c r="J5" s="442">
        <v>46115</v>
      </c>
      <c r="K5" s="442">
        <v>46116</v>
      </c>
      <c r="L5" s="442">
        <v>46117</v>
      </c>
      <c r="M5" s="441">
        <v>46118</v>
      </c>
      <c r="N5" s="441">
        <v>46119</v>
      </c>
      <c r="O5" s="441">
        <v>46120</v>
      </c>
      <c r="P5" s="441">
        <v>46121</v>
      </c>
      <c r="Q5" s="441">
        <v>46122</v>
      </c>
      <c r="R5" s="441">
        <v>46123</v>
      </c>
      <c r="T5" s="460" t="s">
        <v>3040</v>
      </c>
      <c r="U5" s="460" t="s">
        <v>3042</v>
      </c>
    </row>
    <row r="6" spans="2:21" s="443" customFormat="1" x14ac:dyDescent="0.2">
      <c r="B6" s="446" t="s">
        <v>3030</v>
      </c>
      <c r="C6" s="447">
        <v>50000</v>
      </c>
      <c r="D6" s="448">
        <v>80000</v>
      </c>
      <c r="E6" s="449">
        <v>0</v>
      </c>
      <c r="F6" s="448">
        <v>80000</v>
      </c>
      <c r="G6" s="448">
        <v>80000</v>
      </c>
      <c r="H6" s="448">
        <v>81000</v>
      </c>
      <c r="I6" s="448">
        <v>81000</v>
      </c>
      <c r="J6" s="444"/>
      <c r="K6" s="444"/>
      <c r="L6" s="445"/>
      <c r="M6" s="450">
        <f t="shared" ref="M6" si="3">I6</f>
        <v>81000</v>
      </c>
      <c r="N6" s="451">
        <f t="shared" ref="N6:R6" si="4">M6</f>
        <v>81000</v>
      </c>
      <c r="O6" s="451">
        <f t="shared" si="4"/>
        <v>81000</v>
      </c>
      <c r="P6" s="451">
        <f t="shared" si="4"/>
        <v>81000</v>
      </c>
      <c r="Q6" s="451">
        <f t="shared" si="4"/>
        <v>81000</v>
      </c>
      <c r="R6" s="451">
        <f t="shared" si="4"/>
        <v>81000</v>
      </c>
      <c r="S6" s="443">
        <f>SUM(M6:R6)</f>
        <v>486000</v>
      </c>
      <c r="T6" s="446" t="s">
        <v>3041</v>
      </c>
      <c r="U6" s="446" t="s">
        <v>3043</v>
      </c>
    </row>
    <row r="7" spans="2:21" x14ac:dyDescent="0.2">
      <c r="C7" s="427"/>
      <c r="D7" s="428"/>
      <c r="E7" s="428"/>
      <c r="F7" s="429"/>
      <c r="G7" s="429"/>
      <c r="H7" s="429"/>
      <c r="I7" s="429"/>
      <c r="J7" s="429"/>
      <c r="K7" s="429"/>
      <c r="L7" s="428"/>
      <c r="M7" s="452"/>
      <c r="N7" s="453"/>
      <c r="O7" s="453"/>
      <c r="P7" s="453"/>
      <c r="Q7" s="453"/>
      <c r="R7" s="453"/>
      <c r="T7" s="461"/>
      <c r="U7" s="461"/>
    </row>
    <row r="8" spans="2:21" x14ac:dyDescent="0.2">
      <c r="C8" s="427"/>
      <c r="D8" s="428"/>
      <c r="E8" s="428"/>
      <c r="F8" s="429"/>
      <c r="G8" s="429"/>
      <c r="H8" s="429"/>
      <c r="I8" s="429"/>
      <c r="J8" s="429"/>
      <c r="K8" s="429"/>
      <c r="L8" s="428"/>
      <c r="M8" s="452"/>
      <c r="N8" s="453"/>
      <c r="O8" s="453"/>
      <c r="P8" s="453"/>
      <c r="Q8" s="453"/>
      <c r="R8" s="453"/>
      <c r="T8" s="461"/>
      <c r="U8" s="461"/>
    </row>
    <row r="9" spans="2:21" ht="13.5" thickBot="1" x14ac:dyDescent="0.25">
      <c r="B9" s="430" t="s">
        <v>3033</v>
      </c>
      <c r="C9" s="568">
        <f>SUM(C6:M6)</f>
        <v>533000</v>
      </c>
      <c r="D9" s="569"/>
      <c r="E9" s="569"/>
      <c r="F9" s="569"/>
      <c r="G9" s="431"/>
      <c r="H9" s="431"/>
      <c r="I9" s="431"/>
      <c r="J9" s="431"/>
      <c r="K9" s="431"/>
      <c r="L9" s="432"/>
      <c r="M9" s="454"/>
      <c r="N9" s="453"/>
      <c r="O9" s="453"/>
      <c r="P9" s="453"/>
      <c r="Q9" s="453"/>
      <c r="R9" s="453"/>
      <c r="T9" s="461"/>
      <c r="U9" s="461"/>
    </row>
    <row r="10" spans="2:21" x14ac:dyDescent="0.2">
      <c r="B10" s="433"/>
      <c r="C10" s="434" t="s">
        <v>1263</v>
      </c>
      <c r="D10" s="434"/>
      <c r="E10" s="435"/>
      <c r="F10" s="436"/>
      <c r="M10" s="453"/>
      <c r="N10" s="453"/>
      <c r="O10" s="453"/>
      <c r="P10" s="453"/>
      <c r="Q10" s="453"/>
      <c r="R10" s="453"/>
      <c r="T10" s="461"/>
      <c r="U10" s="461"/>
    </row>
    <row r="11" spans="2:21" x14ac:dyDescent="0.2">
      <c r="B11" s="433"/>
      <c r="C11" s="434"/>
      <c r="D11" s="434"/>
      <c r="E11" s="435"/>
      <c r="F11" s="436"/>
      <c r="M11" s="453"/>
      <c r="N11" s="453"/>
      <c r="O11" s="453"/>
      <c r="P11" s="453"/>
      <c r="Q11" s="453"/>
      <c r="R11" s="453"/>
      <c r="T11" s="461"/>
      <c r="U11" s="461"/>
    </row>
    <row r="12" spans="2:21" x14ac:dyDescent="0.2">
      <c r="B12" s="437" t="s">
        <v>3032</v>
      </c>
      <c r="C12" s="570">
        <v>557000</v>
      </c>
      <c r="D12" s="570"/>
      <c r="E12" s="570"/>
      <c r="F12" s="570"/>
      <c r="M12" s="453"/>
      <c r="N12" s="453"/>
      <c r="O12" s="453"/>
      <c r="P12" s="453"/>
      <c r="Q12" s="453"/>
      <c r="R12" s="453"/>
      <c r="T12" s="461"/>
      <c r="U12" s="461"/>
    </row>
    <row r="13" spans="2:21" x14ac:dyDescent="0.2">
      <c r="M13" s="453"/>
      <c r="N13" s="453"/>
      <c r="O13" s="453"/>
      <c r="P13" s="453"/>
      <c r="Q13" s="453"/>
      <c r="R13" s="453"/>
    </row>
    <row r="14" spans="2:21" x14ac:dyDescent="0.2">
      <c r="F14" s="438"/>
      <c r="M14" s="453"/>
      <c r="N14" s="453"/>
      <c r="O14" s="453"/>
      <c r="P14" s="453"/>
      <c r="Q14" s="453"/>
      <c r="R14" s="453"/>
    </row>
    <row r="15" spans="2:21" x14ac:dyDescent="0.2">
      <c r="M15" s="453"/>
      <c r="N15" s="453"/>
      <c r="O15" s="453"/>
      <c r="P15" s="453"/>
      <c r="Q15" s="453"/>
      <c r="R15" s="453"/>
    </row>
    <row r="16" spans="2:21" x14ac:dyDescent="0.2">
      <c r="M16" s="453"/>
      <c r="N16" s="453"/>
      <c r="O16" s="453"/>
      <c r="P16" s="453"/>
      <c r="Q16" s="453"/>
      <c r="R16" s="453"/>
    </row>
    <row r="17" spans="6:18" x14ac:dyDescent="0.2">
      <c r="L17" s="455" t="s">
        <v>3037</v>
      </c>
      <c r="M17" s="453"/>
      <c r="N17" s="453"/>
      <c r="O17" s="453"/>
      <c r="P17" s="453"/>
      <c r="Q17" s="453"/>
      <c r="R17" s="453"/>
    </row>
    <row r="18" spans="6:18" x14ac:dyDescent="0.2">
      <c r="F18" s="425" t="s">
        <v>3044</v>
      </c>
      <c r="G18" s="456">
        <v>462895</v>
      </c>
      <c r="H18" s="457" t="s">
        <v>3038</v>
      </c>
      <c r="I18" s="458">
        <v>564092.728</v>
      </c>
      <c r="J18" s="459"/>
      <c r="M18" s="453"/>
      <c r="N18" s="453"/>
      <c r="O18" s="453"/>
      <c r="P18" s="453"/>
      <c r="Q18" s="453"/>
      <c r="R18" s="453"/>
    </row>
    <row r="19" spans="6:18" x14ac:dyDescent="0.2">
      <c r="F19" s="425" t="s">
        <v>3044</v>
      </c>
      <c r="G19" s="456">
        <v>462896</v>
      </c>
      <c r="H19" s="457" t="s">
        <v>3039</v>
      </c>
      <c r="I19" s="459"/>
      <c r="J19" s="459"/>
      <c r="M19" s="453"/>
      <c r="N19" s="453"/>
      <c r="O19" s="453"/>
      <c r="P19" s="453"/>
      <c r="Q19" s="453"/>
      <c r="R19" s="453"/>
    </row>
    <row r="20" spans="6:18" x14ac:dyDescent="0.2">
      <c r="M20" s="453"/>
      <c r="N20" s="453"/>
      <c r="O20" s="453"/>
      <c r="P20" s="453"/>
      <c r="Q20" s="453"/>
      <c r="R20" s="453"/>
    </row>
    <row r="21" spans="6:18" x14ac:dyDescent="0.2">
      <c r="M21" s="453"/>
      <c r="N21" s="453"/>
      <c r="O21" s="453"/>
      <c r="P21" s="453"/>
      <c r="Q21" s="453"/>
      <c r="R21" s="453"/>
    </row>
    <row r="22" spans="6:18" x14ac:dyDescent="0.2">
      <c r="M22" s="453"/>
      <c r="N22" s="453"/>
      <c r="O22" s="453"/>
      <c r="P22" s="453"/>
      <c r="Q22" s="453"/>
      <c r="R22" s="453"/>
    </row>
    <row r="23" spans="6:18" x14ac:dyDescent="0.2">
      <c r="M23" s="453"/>
      <c r="N23" s="453"/>
      <c r="O23" s="453"/>
      <c r="P23" s="453"/>
      <c r="Q23" s="453"/>
      <c r="R23" s="453"/>
    </row>
    <row r="24" spans="6:18" x14ac:dyDescent="0.2">
      <c r="M24" s="453"/>
      <c r="N24" s="453"/>
      <c r="O24" s="453"/>
      <c r="P24" s="453"/>
      <c r="Q24" s="453"/>
      <c r="R24" s="453"/>
    </row>
    <row r="25" spans="6:18" x14ac:dyDescent="0.2">
      <c r="M25" s="453"/>
      <c r="N25" s="453"/>
      <c r="O25" s="453"/>
      <c r="P25" s="453"/>
      <c r="Q25" s="453"/>
      <c r="R25" s="453"/>
    </row>
  </sheetData>
  <mergeCells count="2">
    <mergeCell ref="C9:F9"/>
    <mergeCell ref="C12:F12"/>
  </mergeCells>
  <conditionalFormatting sqref="G18:G19">
    <cfRule type="duplicateValues" dxfId="123" priority="1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7616-5AFB-40CF-AAE5-8600392FC2DB}">
  <sheetPr codeName="Planilha17"/>
  <dimension ref="A1:I11"/>
  <sheetViews>
    <sheetView showGridLines="0" workbookViewId="0">
      <pane ySplit="2" topLeftCell="A3" activePane="bottomLeft" state="frozen"/>
      <selection pane="bottomLeft" activeCell="B16" sqref="B16"/>
    </sheetView>
  </sheetViews>
  <sheetFormatPr defaultRowHeight="12.75" x14ac:dyDescent="0.2"/>
  <cols>
    <col min="1" max="1" width="13.85546875" style="182" bestFit="1" customWidth="1"/>
    <col min="2" max="2" width="20" style="182" bestFit="1" customWidth="1"/>
    <col min="3" max="3" width="11.5703125" style="182" customWidth="1"/>
    <col min="4" max="4" width="42.5703125" style="182" customWidth="1"/>
    <col min="5" max="5" width="5.28515625" style="182" customWidth="1"/>
    <col min="6" max="6" width="28.5703125" style="42" bestFit="1" customWidth="1"/>
    <col min="7" max="7" width="21.42578125" style="42" bestFit="1" customWidth="1"/>
    <col min="8" max="8" width="45.42578125" style="42" bestFit="1" customWidth="1"/>
    <col min="9" max="16384" width="9.140625" style="42"/>
  </cols>
  <sheetData>
    <row r="1" spans="1:9" x14ac:dyDescent="0.2">
      <c r="I1" s="42">
        <f>SUM(I3:I1048576)</f>
        <v>6</v>
      </c>
    </row>
    <row r="2" spans="1:9" x14ac:dyDescent="0.2">
      <c r="A2" s="244" t="s">
        <v>1895</v>
      </c>
      <c r="B2" s="244" t="s">
        <v>1910</v>
      </c>
      <c r="C2" s="244" t="s">
        <v>1896</v>
      </c>
      <c r="D2" s="244" t="s">
        <v>1897</v>
      </c>
      <c r="E2" s="244" t="s">
        <v>1900</v>
      </c>
      <c r="F2" s="243" t="s">
        <v>1898</v>
      </c>
      <c r="G2" s="243" t="s">
        <v>1904</v>
      </c>
      <c r="H2" s="243" t="s">
        <v>1907</v>
      </c>
      <c r="I2" s="243" t="s">
        <v>1909</v>
      </c>
    </row>
    <row r="3" spans="1:9" x14ac:dyDescent="0.2">
      <c r="A3" s="182">
        <v>1921356</v>
      </c>
      <c r="B3" s="245">
        <v>45805</v>
      </c>
      <c r="C3" s="182" t="s">
        <v>46</v>
      </c>
      <c r="D3" s="182" t="s">
        <v>47</v>
      </c>
      <c r="E3" s="182" t="s">
        <v>1901</v>
      </c>
      <c r="F3" s="42" t="s">
        <v>1899</v>
      </c>
      <c r="G3" s="42" t="s">
        <v>1905</v>
      </c>
      <c r="H3" s="42" t="s">
        <v>1908</v>
      </c>
      <c r="I3" s="42">
        <v>1</v>
      </c>
    </row>
    <row r="4" spans="1:9" x14ac:dyDescent="0.2">
      <c r="A4" s="182">
        <v>1921356</v>
      </c>
      <c r="B4" s="245">
        <v>45805</v>
      </c>
      <c r="C4" s="182" t="s">
        <v>46</v>
      </c>
      <c r="D4" s="182" t="s">
        <v>47</v>
      </c>
      <c r="E4" s="182" t="s">
        <v>1902</v>
      </c>
      <c r="F4" s="42" t="s">
        <v>1903</v>
      </c>
      <c r="G4" s="42" t="s">
        <v>1906</v>
      </c>
      <c r="H4" s="42" t="s">
        <v>1908</v>
      </c>
      <c r="I4" s="42">
        <v>0</v>
      </c>
    </row>
    <row r="5" spans="1:9" x14ac:dyDescent="0.2">
      <c r="A5" s="182">
        <v>1925158</v>
      </c>
      <c r="B5" s="245">
        <v>45818</v>
      </c>
      <c r="C5" s="182" t="s">
        <v>687</v>
      </c>
      <c r="D5" s="182" t="s">
        <v>688</v>
      </c>
      <c r="E5" s="182" t="s">
        <v>1901</v>
      </c>
      <c r="F5" s="42" t="s">
        <v>1924</v>
      </c>
      <c r="G5" s="42" t="s">
        <v>1925</v>
      </c>
      <c r="H5" s="42" t="s">
        <v>1908</v>
      </c>
      <c r="I5" s="42">
        <v>1</v>
      </c>
    </row>
    <row r="6" spans="1:9" x14ac:dyDescent="0.2">
      <c r="A6" s="182">
        <v>1925159</v>
      </c>
      <c r="B6" s="245">
        <v>45818</v>
      </c>
      <c r="C6" s="182" t="s">
        <v>687</v>
      </c>
      <c r="D6" s="182" t="s">
        <v>688</v>
      </c>
      <c r="E6" s="182" t="s">
        <v>1901</v>
      </c>
      <c r="F6" s="42" t="s">
        <v>1924</v>
      </c>
      <c r="G6" s="42" t="s">
        <v>1925</v>
      </c>
      <c r="H6" s="42" t="s">
        <v>1908</v>
      </c>
      <c r="I6" s="42">
        <v>0</v>
      </c>
    </row>
    <row r="7" spans="1:9" x14ac:dyDescent="0.2">
      <c r="A7" s="182">
        <v>1925160</v>
      </c>
      <c r="B7" s="245">
        <v>45818</v>
      </c>
      <c r="C7" s="182" t="s">
        <v>687</v>
      </c>
      <c r="D7" s="182" t="s">
        <v>688</v>
      </c>
      <c r="E7" s="182" t="s">
        <v>1901</v>
      </c>
      <c r="F7" s="42" t="s">
        <v>1924</v>
      </c>
      <c r="G7" s="42" t="s">
        <v>1925</v>
      </c>
      <c r="H7" s="42" t="s">
        <v>1908</v>
      </c>
      <c r="I7" s="42">
        <v>0</v>
      </c>
    </row>
    <row r="8" spans="1:9" x14ac:dyDescent="0.2">
      <c r="A8" s="182">
        <v>1924499</v>
      </c>
      <c r="B8" s="245">
        <v>45814</v>
      </c>
      <c r="C8" s="182" t="s">
        <v>232</v>
      </c>
      <c r="D8" s="182" t="s">
        <v>233</v>
      </c>
      <c r="E8" s="182" t="s">
        <v>1901</v>
      </c>
      <c r="F8" s="42" t="s">
        <v>1899</v>
      </c>
      <c r="G8" s="42" t="s">
        <v>1905</v>
      </c>
      <c r="H8" s="42" t="s">
        <v>1908</v>
      </c>
      <c r="I8" s="42">
        <v>1</v>
      </c>
    </row>
    <row r="9" spans="1:9" x14ac:dyDescent="0.2">
      <c r="A9" s="182">
        <v>1924884</v>
      </c>
      <c r="B9" s="245">
        <v>45820</v>
      </c>
      <c r="C9" s="182" t="s">
        <v>679</v>
      </c>
      <c r="D9" s="182" t="s">
        <v>680</v>
      </c>
      <c r="E9" s="182" t="s">
        <v>1901</v>
      </c>
      <c r="F9" s="42" t="s">
        <v>1899</v>
      </c>
      <c r="G9" s="42" t="s">
        <v>1905</v>
      </c>
      <c r="H9" s="42" t="s">
        <v>1908</v>
      </c>
      <c r="I9" s="42">
        <v>1</v>
      </c>
    </row>
    <row r="10" spans="1:9" x14ac:dyDescent="0.2">
      <c r="A10" s="182">
        <v>1925417</v>
      </c>
      <c r="B10" s="245">
        <v>45821</v>
      </c>
      <c r="C10" s="182" t="s">
        <v>747</v>
      </c>
      <c r="D10" s="182" t="s">
        <v>748</v>
      </c>
      <c r="E10" s="182" t="s">
        <v>1901</v>
      </c>
      <c r="F10" s="42" t="s">
        <v>1899</v>
      </c>
      <c r="G10" s="42" t="s">
        <v>1905</v>
      </c>
      <c r="H10" s="42" t="s">
        <v>1908</v>
      </c>
      <c r="I10" s="42">
        <v>1</v>
      </c>
    </row>
    <row r="11" spans="1:9" x14ac:dyDescent="0.2">
      <c r="A11" s="182">
        <v>1925160</v>
      </c>
      <c r="B11" s="245">
        <v>45822</v>
      </c>
      <c r="C11" s="182" t="s">
        <v>687</v>
      </c>
      <c r="D11" s="182" t="s">
        <v>688</v>
      </c>
      <c r="E11" s="182" t="s">
        <v>1901</v>
      </c>
      <c r="F11" s="42" t="s">
        <v>1899</v>
      </c>
      <c r="G11" s="42" t="s">
        <v>1905</v>
      </c>
      <c r="H11" s="42" t="s">
        <v>1908</v>
      </c>
      <c r="I11" s="42">
        <v>1</v>
      </c>
    </row>
  </sheetData>
  <autoFilter ref="A2:I4" xr:uid="{32477616-5AFB-40CF-AAE5-8600392FC2DB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79AA-9DB9-4FE4-8BFE-E05DBE176A85}">
  <sheetPr codeName="Planilha6"/>
  <dimension ref="A1:I147"/>
  <sheetViews>
    <sheetView showGridLines="0" zoomScale="85" zoomScaleNormal="85" workbookViewId="0">
      <pane ySplit="1" topLeftCell="A76" activePane="bottomLeft" state="frozen"/>
      <selection pane="bottomLeft" activeCell="E86" sqref="E86"/>
    </sheetView>
  </sheetViews>
  <sheetFormatPr defaultRowHeight="15" x14ac:dyDescent="0.25"/>
  <cols>
    <col min="1" max="1" width="12" style="219" bestFit="1" customWidth="1"/>
    <col min="2" max="2" width="48.140625" style="219" customWidth="1"/>
    <col min="3" max="3" width="16.5703125" style="220" bestFit="1" customWidth="1"/>
    <col min="4" max="4" width="12.7109375" style="40" bestFit="1" customWidth="1"/>
    <col min="5" max="6" width="12.7109375" style="40" customWidth="1"/>
    <col min="7" max="7" width="31.7109375" style="40" bestFit="1" customWidth="1"/>
    <col min="8" max="8" width="18.140625" style="165" customWidth="1"/>
    <col min="9" max="9" width="22.42578125" style="165" customWidth="1"/>
  </cols>
  <sheetData>
    <row r="1" spans="1:9" x14ac:dyDescent="0.25">
      <c r="A1" s="217" t="s">
        <v>1851</v>
      </c>
      <c r="B1" s="217" t="s">
        <v>20</v>
      </c>
      <c r="C1" s="218" t="s">
        <v>1852</v>
      </c>
      <c r="D1" s="218" t="s">
        <v>1853</v>
      </c>
      <c r="E1" s="224" t="s">
        <v>1889</v>
      </c>
      <c r="F1" s="224" t="s">
        <v>1890</v>
      </c>
      <c r="G1" s="224" t="s">
        <v>1888</v>
      </c>
      <c r="H1" s="227" t="s">
        <v>1854</v>
      </c>
      <c r="I1" s="228">
        <v>45911</v>
      </c>
    </row>
    <row r="2" spans="1:9" x14ac:dyDescent="0.25">
      <c r="A2" s="219">
        <v>436575</v>
      </c>
      <c r="B2" s="219" t="s">
        <v>301</v>
      </c>
      <c r="C2" s="220">
        <v>0</v>
      </c>
      <c r="D2" s="220" t="s">
        <v>1855</v>
      </c>
      <c r="E2" s="225">
        <v>1</v>
      </c>
      <c r="F2" s="225" t="s">
        <v>1675</v>
      </c>
      <c r="G2" s="226" t="s">
        <v>1676</v>
      </c>
    </row>
    <row r="3" spans="1:9" x14ac:dyDescent="0.25">
      <c r="A3" s="219">
        <v>464934</v>
      </c>
      <c r="B3" s="219" t="s">
        <v>116</v>
      </c>
      <c r="C3" s="220">
        <v>1</v>
      </c>
      <c r="D3" s="220" t="s">
        <v>1855</v>
      </c>
      <c r="E3" s="225">
        <v>1</v>
      </c>
      <c r="F3" s="225" t="s">
        <v>1675</v>
      </c>
      <c r="G3" s="226" t="s">
        <v>1676</v>
      </c>
    </row>
    <row r="4" spans="1:9" x14ac:dyDescent="0.25">
      <c r="A4" s="219">
        <v>464937</v>
      </c>
      <c r="B4" s="219" t="s">
        <v>187</v>
      </c>
      <c r="C4" s="220">
        <v>2</v>
      </c>
      <c r="D4" s="220" t="s">
        <v>1855</v>
      </c>
      <c r="E4" s="225">
        <v>1</v>
      </c>
      <c r="F4" s="225" t="s">
        <v>1675</v>
      </c>
      <c r="G4" s="226" t="s">
        <v>1676</v>
      </c>
    </row>
    <row r="5" spans="1:9" x14ac:dyDescent="0.25">
      <c r="A5" s="219">
        <v>464935</v>
      </c>
      <c r="B5" s="219" t="s">
        <v>194</v>
      </c>
      <c r="C5" s="220">
        <v>3</v>
      </c>
      <c r="D5" s="220" t="s">
        <v>1855</v>
      </c>
      <c r="E5" s="225">
        <v>1</v>
      </c>
      <c r="F5" s="225" t="s">
        <v>1675</v>
      </c>
      <c r="G5" s="226" t="s">
        <v>1676</v>
      </c>
    </row>
    <row r="6" spans="1:9" x14ac:dyDescent="0.25">
      <c r="A6" s="219">
        <v>436028</v>
      </c>
      <c r="B6" s="219" t="s">
        <v>118</v>
      </c>
      <c r="C6" s="220">
        <v>4</v>
      </c>
      <c r="D6" s="220" t="s">
        <v>1855</v>
      </c>
      <c r="E6" s="225">
        <v>1</v>
      </c>
      <c r="F6" s="225" t="s">
        <v>1675</v>
      </c>
      <c r="G6" s="226" t="s">
        <v>1676</v>
      </c>
    </row>
    <row r="7" spans="1:9" x14ac:dyDescent="0.25">
      <c r="A7" s="219">
        <v>460381</v>
      </c>
      <c r="B7" s="219" t="s">
        <v>117</v>
      </c>
      <c r="C7" s="220">
        <v>5</v>
      </c>
      <c r="D7" s="220" t="s">
        <v>1855</v>
      </c>
      <c r="E7" s="225">
        <v>1</v>
      </c>
      <c r="F7" s="225" t="s">
        <v>1675</v>
      </c>
      <c r="G7" s="226" t="s">
        <v>1676</v>
      </c>
    </row>
    <row r="8" spans="1:9" x14ac:dyDescent="0.25">
      <c r="A8" s="219">
        <v>464939</v>
      </c>
      <c r="B8" s="219" t="s">
        <v>186</v>
      </c>
      <c r="C8" s="220">
        <v>6</v>
      </c>
      <c r="D8" s="220" t="s">
        <v>1855</v>
      </c>
      <c r="E8" s="225">
        <v>1</v>
      </c>
      <c r="F8" s="225" t="s">
        <v>1675</v>
      </c>
      <c r="G8" s="226" t="s">
        <v>1676</v>
      </c>
    </row>
    <row r="9" spans="1:9" x14ac:dyDescent="0.25">
      <c r="A9" s="219">
        <v>467026</v>
      </c>
      <c r="B9" s="219" t="s">
        <v>808</v>
      </c>
      <c r="C9" s="220">
        <v>7</v>
      </c>
      <c r="D9" s="220" t="s">
        <v>1855</v>
      </c>
      <c r="E9" s="225">
        <v>1</v>
      </c>
      <c r="F9" s="225" t="s">
        <v>1675</v>
      </c>
      <c r="G9" s="226" t="s">
        <v>1676</v>
      </c>
    </row>
    <row r="10" spans="1:9" x14ac:dyDescent="0.25">
      <c r="A10" s="219">
        <v>468564</v>
      </c>
      <c r="B10" s="219" t="s">
        <v>245</v>
      </c>
      <c r="C10" s="220">
        <v>8</v>
      </c>
      <c r="D10" s="220" t="s">
        <v>1855</v>
      </c>
      <c r="E10" s="225">
        <v>2</v>
      </c>
      <c r="F10" s="225" t="s">
        <v>1683</v>
      </c>
      <c r="G10" s="226" t="s">
        <v>1684</v>
      </c>
    </row>
    <row r="11" spans="1:9" x14ac:dyDescent="0.25">
      <c r="A11" s="219">
        <v>466088</v>
      </c>
      <c r="B11" s="219" t="s">
        <v>1245</v>
      </c>
      <c r="C11" s="220">
        <v>9</v>
      </c>
      <c r="D11" s="220" t="s">
        <v>1855</v>
      </c>
      <c r="E11" s="225">
        <v>3</v>
      </c>
      <c r="F11" s="225" t="s">
        <v>1679</v>
      </c>
      <c r="G11" s="226" t="s">
        <v>1680</v>
      </c>
    </row>
    <row r="12" spans="1:9" x14ac:dyDescent="0.25">
      <c r="A12" s="219">
        <v>466097</v>
      </c>
      <c r="B12" s="219" t="s">
        <v>1246</v>
      </c>
      <c r="C12" s="220">
        <v>10</v>
      </c>
      <c r="D12" s="220" t="s">
        <v>1855</v>
      </c>
      <c r="E12" s="225">
        <v>3</v>
      </c>
      <c r="F12" s="225" t="s">
        <v>1679</v>
      </c>
      <c r="G12" s="226" t="s">
        <v>1680</v>
      </c>
    </row>
    <row r="13" spans="1:9" x14ac:dyDescent="0.25">
      <c r="A13" s="219">
        <v>468449</v>
      </c>
      <c r="B13" s="219" t="s">
        <v>265</v>
      </c>
      <c r="C13" s="220">
        <v>11</v>
      </c>
      <c r="D13" s="220" t="s">
        <v>1855</v>
      </c>
      <c r="E13" s="225">
        <v>4</v>
      </c>
      <c r="F13" s="225" t="s">
        <v>1689</v>
      </c>
      <c r="G13" s="226" t="s">
        <v>1690</v>
      </c>
    </row>
    <row r="14" spans="1:9" x14ac:dyDescent="0.25">
      <c r="A14" s="219">
        <v>465063</v>
      </c>
      <c r="B14" s="219" t="s">
        <v>340</v>
      </c>
      <c r="C14" s="220">
        <v>12</v>
      </c>
      <c r="D14" s="220" t="s">
        <v>1855</v>
      </c>
      <c r="E14" s="225">
        <v>4</v>
      </c>
      <c r="F14" s="225" t="s">
        <v>1689</v>
      </c>
      <c r="G14" s="226" t="s">
        <v>1690</v>
      </c>
    </row>
    <row r="15" spans="1:9" x14ac:dyDescent="0.25">
      <c r="A15" s="219">
        <v>466086</v>
      </c>
      <c r="B15" s="219" t="s">
        <v>1240</v>
      </c>
      <c r="C15" s="220">
        <v>13</v>
      </c>
      <c r="D15" s="220" t="s">
        <v>1855</v>
      </c>
      <c r="E15" s="225">
        <v>3</v>
      </c>
      <c r="F15" s="225" t="s">
        <v>1679</v>
      </c>
      <c r="G15" s="226" t="s">
        <v>1680</v>
      </c>
    </row>
    <row r="16" spans="1:9" x14ac:dyDescent="0.25">
      <c r="A16" s="219">
        <v>436026</v>
      </c>
      <c r="B16" s="219" t="s">
        <v>295</v>
      </c>
      <c r="C16" s="220">
        <v>14</v>
      </c>
      <c r="D16" s="220" t="s">
        <v>1855</v>
      </c>
      <c r="E16" s="225">
        <v>3</v>
      </c>
      <c r="F16" s="225" t="s">
        <v>1679</v>
      </c>
      <c r="G16" s="226" t="s">
        <v>1680</v>
      </c>
    </row>
    <row r="17" spans="1:7" x14ac:dyDescent="0.25">
      <c r="A17" s="219">
        <v>466080</v>
      </c>
      <c r="B17" s="219" t="s">
        <v>1228</v>
      </c>
      <c r="C17" s="220">
        <v>15</v>
      </c>
      <c r="D17" s="220" t="s">
        <v>1855</v>
      </c>
      <c r="E17" s="225">
        <v>3</v>
      </c>
      <c r="F17" s="225" t="s">
        <v>1679</v>
      </c>
      <c r="G17" s="226" t="s">
        <v>1680</v>
      </c>
    </row>
    <row r="18" spans="1:7" x14ac:dyDescent="0.25">
      <c r="A18" s="219">
        <v>460422</v>
      </c>
      <c r="B18" s="219" t="s">
        <v>369</v>
      </c>
      <c r="C18" s="220">
        <v>16</v>
      </c>
      <c r="D18" s="220" t="s">
        <v>1855</v>
      </c>
      <c r="E18" s="225">
        <v>3</v>
      </c>
      <c r="F18" s="225" t="s">
        <v>1679</v>
      </c>
      <c r="G18" s="226" t="s">
        <v>1680</v>
      </c>
    </row>
    <row r="19" spans="1:7" x14ac:dyDescent="0.25">
      <c r="A19" s="219">
        <v>465065</v>
      </c>
      <c r="B19" s="219" t="s">
        <v>153</v>
      </c>
      <c r="C19" s="220">
        <v>17</v>
      </c>
      <c r="D19" s="220" t="s">
        <v>1855</v>
      </c>
      <c r="E19" s="225">
        <v>4</v>
      </c>
      <c r="F19" s="225" t="s">
        <v>1689</v>
      </c>
      <c r="G19" s="226" t="s">
        <v>1690</v>
      </c>
    </row>
    <row r="20" spans="1:7" x14ac:dyDescent="0.25">
      <c r="A20" s="219">
        <v>468334</v>
      </c>
      <c r="B20" s="219" t="s">
        <v>1229</v>
      </c>
      <c r="C20" s="220">
        <v>18</v>
      </c>
      <c r="D20" s="220" t="s">
        <v>1855</v>
      </c>
      <c r="E20" s="225">
        <v>3</v>
      </c>
      <c r="F20" s="225" t="s">
        <v>1679</v>
      </c>
      <c r="G20" s="226" t="s">
        <v>1680</v>
      </c>
    </row>
    <row r="21" spans="1:7" x14ac:dyDescent="0.25">
      <c r="A21" s="219">
        <v>460405</v>
      </c>
      <c r="B21" s="219" t="s">
        <v>113</v>
      </c>
      <c r="C21" s="220">
        <v>19</v>
      </c>
      <c r="D21" s="220" t="s">
        <v>1855</v>
      </c>
      <c r="E21" s="225">
        <v>4</v>
      </c>
      <c r="F21" s="225" t="s">
        <v>1689</v>
      </c>
      <c r="G21" s="226" t="s">
        <v>1690</v>
      </c>
    </row>
    <row r="22" spans="1:7" x14ac:dyDescent="0.25">
      <c r="A22" s="219">
        <v>460403</v>
      </c>
      <c r="B22" s="219" t="s">
        <v>95</v>
      </c>
      <c r="C22" s="220">
        <v>20</v>
      </c>
      <c r="D22" s="220" t="s">
        <v>1855</v>
      </c>
      <c r="E22" s="225">
        <v>4</v>
      </c>
      <c r="F22" s="225" t="s">
        <v>1689</v>
      </c>
      <c r="G22" s="226" t="s">
        <v>1690</v>
      </c>
    </row>
    <row r="23" spans="1:7" x14ac:dyDescent="0.25">
      <c r="A23" s="219">
        <v>466096</v>
      </c>
      <c r="B23" s="219" t="s">
        <v>1244</v>
      </c>
      <c r="C23" s="220">
        <v>21</v>
      </c>
      <c r="D23" s="220" t="s">
        <v>1855</v>
      </c>
      <c r="E23" s="225">
        <v>3</v>
      </c>
      <c r="F23" s="225" t="s">
        <v>1679</v>
      </c>
      <c r="G23" s="226" t="s">
        <v>1680</v>
      </c>
    </row>
    <row r="24" spans="1:7" x14ac:dyDescent="0.25">
      <c r="A24" s="219">
        <v>468344</v>
      </c>
      <c r="B24" s="219" t="s">
        <v>1221</v>
      </c>
      <c r="C24" s="220">
        <v>22</v>
      </c>
      <c r="D24" s="220" t="s">
        <v>1855</v>
      </c>
      <c r="E24" s="225">
        <v>4</v>
      </c>
      <c r="F24" s="225" t="s">
        <v>1689</v>
      </c>
      <c r="G24" s="226" t="s">
        <v>1690</v>
      </c>
    </row>
    <row r="25" spans="1:7" x14ac:dyDescent="0.25">
      <c r="A25" s="219">
        <v>460407</v>
      </c>
      <c r="B25" s="219" t="s">
        <v>290</v>
      </c>
      <c r="C25" s="220">
        <v>23</v>
      </c>
      <c r="D25" s="220" t="s">
        <v>1855</v>
      </c>
      <c r="E25" s="225">
        <v>4</v>
      </c>
      <c r="F25" s="225" t="s">
        <v>1689</v>
      </c>
      <c r="G25" s="226" t="s">
        <v>1690</v>
      </c>
    </row>
    <row r="26" spans="1:7" x14ac:dyDescent="0.25">
      <c r="A26" s="219">
        <v>466082</v>
      </c>
      <c r="B26" s="219" t="s">
        <v>1235</v>
      </c>
      <c r="C26" s="220">
        <v>24</v>
      </c>
      <c r="D26" s="220" t="s">
        <v>1855</v>
      </c>
      <c r="E26" s="225">
        <v>2</v>
      </c>
      <c r="F26" s="225" t="s">
        <v>1683</v>
      </c>
      <c r="G26" s="226" t="s">
        <v>1684</v>
      </c>
    </row>
    <row r="27" spans="1:7" x14ac:dyDescent="0.25">
      <c r="A27" s="219">
        <v>465062</v>
      </c>
      <c r="B27" s="219" t="s">
        <v>341</v>
      </c>
      <c r="C27" s="220">
        <v>25</v>
      </c>
      <c r="D27" s="220" t="s">
        <v>1855</v>
      </c>
      <c r="E27" s="225">
        <v>4</v>
      </c>
      <c r="F27" s="225" t="s">
        <v>1689</v>
      </c>
      <c r="G27" s="226" t="s">
        <v>1690</v>
      </c>
    </row>
    <row r="28" spans="1:7" x14ac:dyDescent="0.25">
      <c r="A28" s="219">
        <v>468574</v>
      </c>
      <c r="B28" s="219" t="s">
        <v>1192</v>
      </c>
      <c r="C28" s="220">
        <v>26</v>
      </c>
      <c r="D28" s="220" t="s">
        <v>1855</v>
      </c>
      <c r="E28" s="225">
        <v>4</v>
      </c>
      <c r="F28" s="225" t="s">
        <v>1689</v>
      </c>
      <c r="G28" s="226" t="s">
        <v>1690</v>
      </c>
    </row>
    <row r="29" spans="1:7" x14ac:dyDescent="0.25">
      <c r="A29" s="219">
        <v>468566</v>
      </c>
      <c r="B29" s="219" t="s">
        <v>406</v>
      </c>
      <c r="C29" s="220">
        <v>27</v>
      </c>
      <c r="D29" s="220" t="s">
        <v>1855</v>
      </c>
      <c r="E29" s="225">
        <v>2</v>
      </c>
      <c r="F29" s="225" t="s">
        <v>1683</v>
      </c>
      <c r="G29" s="226" t="s">
        <v>1684</v>
      </c>
    </row>
    <row r="30" spans="1:7" x14ac:dyDescent="0.25">
      <c r="A30" s="219">
        <v>468570</v>
      </c>
      <c r="B30" s="219" t="s">
        <v>1749</v>
      </c>
      <c r="C30" s="220">
        <v>28</v>
      </c>
      <c r="D30" s="220" t="s">
        <v>1855</v>
      </c>
      <c r="E30" s="225">
        <v>2</v>
      </c>
      <c r="F30" s="225" t="s">
        <v>1683</v>
      </c>
      <c r="G30" s="226" t="s">
        <v>1684</v>
      </c>
    </row>
    <row r="31" spans="1:7" x14ac:dyDescent="0.25">
      <c r="A31" s="219">
        <v>465550</v>
      </c>
      <c r="B31" s="219" t="s">
        <v>1247</v>
      </c>
      <c r="C31" s="220">
        <v>29</v>
      </c>
      <c r="D31" s="220" t="s">
        <v>1855</v>
      </c>
      <c r="E31" s="225">
        <v>2</v>
      </c>
      <c r="F31" s="225" t="s">
        <v>1683</v>
      </c>
      <c r="G31" s="226" t="s">
        <v>1684</v>
      </c>
    </row>
    <row r="32" spans="1:7" x14ac:dyDescent="0.25">
      <c r="A32" s="219">
        <v>468571</v>
      </c>
      <c r="B32" s="219" t="s">
        <v>1248</v>
      </c>
      <c r="C32" s="220">
        <v>30</v>
      </c>
      <c r="D32" s="220" t="s">
        <v>1855</v>
      </c>
      <c r="E32" s="225">
        <v>2</v>
      </c>
      <c r="F32" s="225" t="s">
        <v>1683</v>
      </c>
      <c r="G32" s="226" t="s">
        <v>1684</v>
      </c>
    </row>
    <row r="33" spans="1:7" x14ac:dyDescent="0.25">
      <c r="A33" s="219">
        <v>467027</v>
      </c>
      <c r="B33" s="219" t="s">
        <v>805</v>
      </c>
      <c r="C33" s="220">
        <v>31</v>
      </c>
      <c r="D33" s="220" t="s">
        <v>1855</v>
      </c>
      <c r="E33" s="225">
        <v>3</v>
      </c>
      <c r="F33" s="225" t="s">
        <v>1679</v>
      </c>
      <c r="G33" s="226" t="s">
        <v>1680</v>
      </c>
    </row>
    <row r="34" spans="1:7" x14ac:dyDescent="0.25">
      <c r="A34" s="219">
        <v>464206</v>
      </c>
      <c r="B34" s="219" t="s">
        <v>408</v>
      </c>
      <c r="C34" s="220">
        <v>32</v>
      </c>
      <c r="D34" s="220" t="s">
        <v>1855</v>
      </c>
      <c r="E34" s="225">
        <v>2</v>
      </c>
      <c r="F34" s="225" t="s">
        <v>1683</v>
      </c>
      <c r="G34" s="226" t="s">
        <v>1684</v>
      </c>
    </row>
    <row r="35" spans="1:7" x14ac:dyDescent="0.25">
      <c r="A35" s="219">
        <v>467924</v>
      </c>
      <c r="B35" s="219" t="s">
        <v>519</v>
      </c>
      <c r="C35" s="220">
        <v>33</v>
      </c>
      <c r="D35" s="220" t="s">
        <v>1855</v>
      </c>
      <c r="E35" s="225">
        <v>5</v>
      </c>
      <c r="F35" s="225" t="s">
        <v>1695</v>
      </c>
      <c r="G35" s="226" t="s">
        <v>1696</v>
      </c>
    </row>
    <row r="36" spans="1:7" x14ac:dyDescent="0.25">
      <c r="A36" s="219">
        <v>460426</v>
      </c>
      <c r="B36" s="219" t="s">
        <v>246</v>
      </c>
      <c r="C36" s="220">
        <v>34</v>
      </c>
      <c r="D36" s="220" t="s">
        <v>1855</v>
      </c>
      <c r="E36" s="225">
        <v>3</v>
      </c>
      <c r="F36" s="225" t="s">
        <v>1679</v>
      </c>
      <c r="G36" s="226" t="s">
        <v>1680</v>
      </c>
    </row>
    <row r="37" spans="1:7" x14ac:dyDescent="0.25">
      <c r="A37" s="219">
        <v>464207</v>
      </c>
      <c r="B37" s="219" t="s">
        <v>409</v>
      </c>
      <c r="C37" s="220">
        <v>35</v>
      </c>
      <c r="D37" s="220" t="s">
        <v>1855</v>
      </c>
      <c r="E37" s="225">
        <v>2</v>
      </c>
      <c r="F37" s="225" t="s">
        <v>1683</v>
      </c>
      <c r="G37" s="226" t="s">
        <v>1684</v>
      </c>
    </row>
    <row r="38" spans="1:7" x14ac:dyDescent="0.25">
      <c r="A38" s="219">
        <v>467929</v>
      </c>
      <c r="B38" s="219" t="s">
        <v>524</v>
      </c>
      <c r="C38" s="220">
        <v>36</v>
      </c>
      <c r="D38" s="220" t="s">
        <v>1855</v>
      </c>
      <c r="E38" s="225">
        <v>4</v>
      </c>
      <c r="F38" s="225" t="s">
        <v>1689</v>
      </c>
      <c r="G38" s="226" t="s">
        <v>1690</v>
      </c>
    </row>
    <row r="39" spans="1:7" x14ac:dyDescent="0.25">
      <c r="A39" s="219">
        <v>467928</v>
      </c>
      <c r="B39" s="219" t="s">
        <v>523</v>
      </c>
      <c r="C39" s="220">
        <v>37</v>
      </c>
      <c r="D39" s="220" t="s">
        <v>1855</v>
      </c>
      <c r="E39" s="225">
        <v>3</v>
      </c>
      <c r="F39" s="225" t="s">
        <v>1679</v>
      </c>
      <c r="G39" s="226" t="s">
        <v>1680</v>
      </c>
    </row>
    <row r="40" spans="1:7" x14ac:dyDescent="0.25">
      <c r="A40" s="219">
        <v>468565</v>
      </c>
      <c r="B40" s="219" t="s">
        <v>368</v>
      </c>
      <c r="C40" s="220">
        <v>38</v>
      </c>
      <c r="D40" s="220" t="s">
        <v>1855</v>
      </c>
      <c r="E40" s="225">
        <v>2</v>
      </c>
      <c r="F40" s="225" t="s">
        <v>1683</v>
      </c>
      <c r="G40" s="226" t="s">
        <v>1684</v>
      </c>
    </row>
    <row r="41" spans="1:7" x14ac:dyDescent="0.25">
      <c r="A41" s="219">
        <v>467927</v>
      </c>
      <c r="B41" s="219" t="s">
        <v>522</v>
      </c>
      <c r="C41" s="220">
        <v>39</v>
      </c>
      <c r="D41" s="220" t="s">
        <v>1855</v>
      </c>
      <c r="E41" s="225">
        <v>2</v>
      </c>
      <c r="F41" s="225" t="s">
        <v>1683</v>
      </c>
      <c r="G41" s="226" t="s">
        <v>1684</v>
      </c>
    </row>
    <row r="42" spans="1:7" x14ac:dyDescent="0.25">
      <c r="A42" s="219">
        <v>467926</v>
      </c>
      <c r="B42" s="219" t="s">
        <v>521</v>
      </c>
      <c r="C42" s="220">
        <v>40</v>
      </c>
      <c r="D42" s="220" t="s">
        <v>1855</v>
      </c>
      <c r="E42" s="225">
        <v>2</v>
      </c>
      <c r="F42" s="225" t="s">
        <v>1683</v>
      </c>
      <c r="G42" s="226" t="s">
        <v>1684</v>
      </c>
    </row>
    <row r="43" spans="1:7" x14ac:dyDescent="0.25">
      <c r="A43" s="219">
        <v>467568</v>
      </c>
      <c r="B43" s="219" t="s">
        <v>410</v>
      </c>
      <c r="C43" s="220">
        <v>41</v>
      </c>
      <c r="D43" s="220" t="s">
        <v>1855</v>
      </c>
      <c r="E43" s="225">
        <v>2</v>
      </c>
      <c r="F43" s="225" t="s">
        <v>1683</v>
      </c>
      <c r="G43" s="226" t="s">
        <v>1684</v>
      </c>
    </row>
    <row r="44" spans="1:7" x14ac:dyDescent="0.25">
      <c r="A44" s="219">
        <v>467563</v>
      </c>
      <c r="B44" s="219" t="s">
        <v>114</v>
      </c>
      <c r="C44" s="220">
        <v>42</v>
      </c>
      <c r="D44" s="220" t="s">
        <v>1855</v>
      </c>
      <c r="E44" s="225">
        <v>3</v>
      </c>
      <c r="F44" s="225" t="s">
        <v>1679</v>
      </c>
      <c r="G44" s="226" t="s">
        <v>1680</v>
      </c>
    </row>
    <row r="45" spans="1:7" x14ac:dyDescent="0.25">
      <c r="A45" s="219">
        <v>466085</v>
      </c>
      <c r="B45" s="219" t="s">
        <v>1237</v>
      </c>
      <c r="C45" s="220">
        <v>43</v>
      </c>
      <c r="D45" s="220" t="s">
        <v>1855</v>
      </c>
      <c r="E45" s="225">
        <v>4</v>
      </c>
      <c r="F45" s="225" t="s">
        <v>1689</v>
      </c>
      <c r="G45" s="226" t="s">
        <v>1690</v>
      </c>
    </row>
    <row r="46" spans="1:7" x14ac:dyDescent="0.25">
      <c r="A46" s="219">
        <v>465775</v>
      </c>
      <c r="B46" s="219" t="s">
        <v>411</v>
      </c>
      <c r="C46" s="220">
        <v>44</v>
      </c>
      <c r="D46" s="220" t="s">
        <v>1855</v>
      </c>
      <c r="E46" s="225">
        <v>4</v>
      </c>
      <c r="F46" s="225" t="s">
        <v>1689</v>
      </c>
      <c r="G46" s="226" t="s">
        <v>1690</v>
      </c>
    </row>
    <row r="47" spans="1:7" x14ac:dyDescent="0.25">
      <c r="A47" s="219">
        <v>465049</v>
      </c>
      <c r="B47" s="219" t="s">
        <v>122</v>
      </c>
      <c r="C47" s="220">
        <v>45</v>
      </c>
      <c r="D47" s="220" t="s">
        <v>1855</v>
      </c>
      <c r="E47" s="225">
        <v>4</v>
      </c>
      <c r="F47" s="225" t="s">
        <v>1689</v>
      </c>
      <c r="G47" s="226" t="s">
        <v>1690</v>
      </c>
    </row>
    <row r="48" spans="1:7" x14ac:dyDescent="0.25">
      <c r="A48" s="219">
        <v>468346</v>
      </c>
      <c r="B48" s="219" t="s">
        <v>2560</v>
      </c>
      <c r="C48" s="220">
        <v>45</v>
      </c>
      <c r="D48" s="220" t="s">
        <v>1855</v>
      </c>
      <c r="E48" s="225">
        <v>4</v>
      </c>
      <c r="F48" s="225" t="s">
        <v>1689</v>
      </c>
      <c r="G48" s="226" t="s">
        <v>1690</v>
      </c>
    </row>
    <row r="49" spans="1:7" x14ac:dyDescent="0.25">
      <c r="A49" s="219">
        <v>467922</v>
      </c>
      <c r="B49" s="219" t="s">
        <v>517</v>
      </c>
      <c r="C49" s="220">
        <v>46</v>
      </c>
      <c r="D49" s="220" t="s">
        <v>1855</v>
      </c>
      <c r="E49" s="225">
        <v>4</v>
      </c>
      <c r="F49" s="225" t="s">
        <v>1689</v>
      </c>
      <c r="G49" s="226" t="s">
        <v>1690</v>
      </c>
    </row>
    <row r="50" spans="1:7" x14ac:dyDescent="0.25">
      <c r="A50" s="219">
        <v>467921</v>
      </c>
      <c r="B50" s="219" t="s">
        <v>516</v>
      </c>
      <c r="C50" s="220">
        <v>47</v>
      </c>
      <c r="D50" s="220" t="s">
        <v>1855</v>
      </c>
      <c r="E50" s="225">
        <v>6</v>
      </c>
      <c r="F50" s="225" t="s">
        <v>1693</v>
      </c>
      <c r="G50" s="226" t="s">
        <v>1694</v>
      </c>
    </row>
    <row r="51" spans="1:7" x14ac:dyDescent="0.25">
      <c r="A51" s="219">
        <v>467923</v>
      </c>
      <c r="B51" s="219" t="s">
        <v>518</v>
      </c>
      <c r="C51" s="220">
        <v>48</v>
      </c>
      <c r="D51" s="220" t="s">
        <v>1855</v>
      </c>
      <c r="E51" s="225">
        <v>4</v>
      </c>
      <c r="F51" s="225" t="s">
        <v>1689</v>
      </c>
      <c r="G51" s="226" t="s">
        <v>1690</v>
      </c>
    </row>
    <row r="52" spans="1:7" x14ac:dyDescent="0.25">
      <c r="A52" s="219">
        <v>468563</v>
      </c>
      <c r="B52" s="219" t="s">
        <v>1108</v>
      </c>
      <c r="C52" s="220">
        <v>49</v>
      </c>
      <c r="D52" s="220" t="s">
        <v>1855</v>
      </c>
      <c r="E52" s="225">
        <v>2</v>
      </c>
      <c r="F52" s="225" t="s">
        <v>1683</v>
      </c>
      <c r="G52" s="226" t="s">
        <v>1684</v>
      </c>
    </row>
    <row r="53" spans="1:7" x14ac:dyDescent="0.25">
      <c r="A53" s="219">
        <v>460837</v>
      </c>
      <c r="B53" s="219" t="s">
        <v>412</v>
      </c>
      <c r="C53" s="220">
        <v>50</v>
      </c>
      <c r="D53" s="220" t="s">
        <v>1855</v>
      </c>
      <c r="E53" s="225">
        <v>3</v>
      </c>
      <c r="F53" s="225" t="s">
        <v>1679</v>
      </c>
      <c r="G53" s="226" t="s">
        <v>1680</v>
      </c>
    </row>
    <row r="54" spans="1:7" x14ac:dyDescent="0.25">
      <c r="A54" s="219">
        <v>466090</v>
      </c>
      <c r="B54" s="219" t="s">
        <v>1239</v>
      </c>
      <c r="C54" s="220">
        <v>51</v>
      </c>
      <c r="D54" s="220" t="s">
        <v>1855</v>
      </c>
      <c r="E54" s="225">
        <v>3</v>
      </c>
      <c r="F54" s="225" t="s">
        <v>1679</v>
      </c>
      <c r="G54" s="226" t="s">
        <v>1680</v>
      </c>
    </row>
    <row r="55" spans="1:7" x14ac:dyDescent="0.25">
      <c r="A55" s="219">
        <v>463587</v>
      </c>
      <c r="B55" s="219" t="s">
        <v>909</v>
      </c>
      <c r="C55" s="220">
        <v>52</v>
      </c>
      <c r="D55" s="220" t="s">
        <v>1855</v>
      </c>
      <c r="E55" s="225">
        <v>3</v>
      </c>
      <c r="F55" s="225" t="s">
        <v>1679</v>
      </c>
      <c r="G55" s="226" t="s">
        <v>1680</v>
      </c>
    </row>
    <row r="56" spans="1:7" x14ac:dyDescent="0.25">
      <c r="A56" s="219">
        <v>456705</v>
      </c>
      <c r="B56" s="219" t="s">
        <v>292</v>
      </c>
      <c r="C56" s="220">
        <v>53</v>
      </c>
      <c r="D56" s="220" t="s">
        <v>1855</v>
      </c>
      <c r="E56" s="225">
        <v>2</v>
      </c>
      <c r="F56" s="225" t="s">
        <v>1683</v>
      </c>
      <c r="G56" s="226" t="s">
        <v>1684</v>
      </c>
    </row>
    <row r="57" spans="1:7" x14ac:dyDescent="0.25">
      <c r="A57" s="219">
        <v>467533</v>
      </c>
      <c r="B57" s="219" t="s">
        <v>2648</v>
      </c>
      <c r="C57" s="220">
        <v>53</v>
      </c>
      <c r="D57" s="220" t="s">
        <v>1855</v>
      </c>
      <c r="E57" s="225">
        <v>2</v>
      </c>
      <c r="F57" s="225" t="s">
        <v>1683</v>
      </c>
      <c r="G57" s="226" t="s">
        <v>1684</v>
      </c>
    </row>
    <row r="58" spans="1:7" x14ac:dyDescent="0.25">
      <c r="A58" s="219">
        <v>460434</v>
      </c>
      <c r="B58" s="219" t="s">
        <v>288</v>
      </c>
      <c r="C58" s="220">
        <v>54</v>
      </c>
      <c r="D58" s="220" t="s">
        <v>1855</v>
      </c>
      <c r="E58" s="225">
        <v>2</v>
      </c>
      <c r="F58" s="225" t="s">
        <v>1683</v>
      </c>
      <c r="G58" s="226" t="s">
        <v>1684</v>
      </c>
    </row>
    <row r="59" spans="1:7" x14ac:dyDescent="0.25">
      <c r="A59" s="219">
        <v>468568</v>
      </c>
      <c r="B59" s="219" t="s">
        <v>414</v>
      </c>
      <c r="C59" s="220">
        <v>55</v>
      </c>
      <c r="D59" s="220" t="s">
        <v>1855</v>
      </c>
      <c r="E59" s="225">
        <v>2</v>
      </c>
      <c r="F59" s="225" t="s">
        <v>1683</v>
      </c>
      <c r="G59" s="226" t="s">
        <v>1684</v>
      </c>
    </row>
    <row r="60" spans="1:7" x14ac:dyDescent="0.25">
      <c r="A60" s="219">
        <v>466089</v>
      </c>
      <c r="B60" s="219" t="s">
        <v>1234</v>
      </c>
      <c r="C60" s="220">
        <v>56</v>
      </c>
      <c r="D60" s="220" t="s">
        <v>1855</v>
      </c>
      <c r="E60" s="225">
        <v>3</v>
      </c>
      <c r="F60" s="225" t="s">
        <v>1679</v>
      </c>
      <c r="G60" s="226" t="s">
        <v>1680</v>
      </c>
    </row>
    <row r="61" spans="1:7" x14ac:dyDescent="0.25">
      <c r="A61" s="219">
        <v>462111</v>
      </c>
      <c r="B61" s="219" t="s">
        <v>413</v>
      </c>
      <c r="C61" s="220">
        <v>57</v>
      </c>
      <c r="D61" s="220" t="s">
        <v>1855</v>
      </c>
      <c r="E61" s="225">
        <v>7</v>
      </c>
      <c r="F61" s="225" t="s">
        <v>1697</v>
      </c>
      <c r="G61" s="226" t="s">
        <v>1698</v>
      </c>
    </row>
    <row r="62" spans="1:7" x14ac:dyDescent="0.25">
      <c r="A62" s="219">
        <v>467539</v>
      </c>
      <c r="B62" s="219" t="s">
        <v>3111</v>
      </c>
      <c r="C62" s="220">
        <v>57</v>
      </c>
      <c r="D62" s="220" t="s">
        <v>1855</v>
      </c>
      <c r="E62" s="225">
        <v>7</v>
      </c>
      <c r="F62" s="225" t="s">
        <v>1697</v>
      </c>
      <c r="G62" s="226" t="s">
        <v>1698</v>
      </c>
    </row>
    <row r="63" spans="1:7" x14ac:dyDescent="0.25">
      <c r="A63" s="219">
        <v>466095</v>
      </c>
      <c r="B63" s="219" t="s">
        <v>1238</v>
      </c>
      <c r="C63" s="220">
        <v>58</v>
      </c>
      <c r="D63" s="220" t="s">
        <v>1855</v>
      </c>
      <c r="E63" s="225">
        <v>7</v>
      </c>
      <c r="F63" s="225" t="s">
        <v>1697</v>
      </c>
      <c r="G63" s="226" t="s">
        <v>1698</v>
      </c>
    </row>
    <row r="64" spans="1:7" x14ac:dyDescent="0.25">
      <c r="A64" s="219">
        <v>460432</v>
      </c>
      <c r="B64" s="219" t="s">
        <v>370</v>
      </c>
      <c r="C64" s="220">
        <v>59</v>
      </c>
      <c r="D64" s="220" t="s">
        <v>1855</v>
      </c>
      <c r="E64" s="225">
        <v>7</v>
      </c>
      <c r="F64" s="225" t="s">
        <v>1697</v>
      </c>
      <c r="G64" s="226" t="s">
        <v>1698</v>
      </c>
    </row>
    <row r="65" spans="1:7" x14ac:dyDescent="0.25">
      <c r="A65" s="219">
        <v>466091</v>
      </c>
      <c r="B65" s="219" t="s">
        <v>1230</v>
      </c>
      <c r="C65" s="220">
        <v>60</v>
      </c>
      <c r="D65" s="220" t="s">
        <v>1855</v>
      </c>
      <c r="E65" s="225">
        <v>7</v>
      </c>
      <c r="F65" s="225" t="s">
        <v>1697</v>
      </c>
      <c r="G65" s="226" t="s">
        <v>1698</v>
      </c>
    </row>
    <row r="66" spans="1:7" x14ac:dyDescent="0.25">
      <c r="A66" s="219">
        <v>465054</v>
      </c>
      <c r="B66" s="219" t="s">
        <v>115</v>
      </c>
      <c r="C66" s="220">
        <v>61</v>
      </c>
      <c r="D66" s="220" t="s">
        <v>1855</v>
      </c>
      <c r="E66" s="225">
        <v>3</v>
      </c>
      <c r="F66" s="225" t="s">
        <v>1679</v>
      </c>
      <c r="G66" s="226" t="s">
        <v>1680</v>
      </c>
    </row>
    <row r="67" spans="1:7" x14ac:dyDescent="0.25">
      <c r="A67" s="219">
        <v>466093</v>
      </c>
      <c r="B67" s="219" t="s">
        <v>1233</v>
      </c>
      <c r="C67" s="220">
        <v>62</v>
      </c>
      <c r="D67" s="220" t="s">
        <v>1855</v>
      </c>
      <c r="E67" s="225">
        <v>7</v>
      </c>
      <c r="F67" s="225" t="s">
        <v>1697</v>
      </c>
      <c r="G67" s="226" t="s">
        <v>1698</v>
      </c>
    </row>
    <row r="68" spans="1:7" x14ac:dyDescent="0.25">
      <c r="A68" s="219">
        <v>466081</v>
      </c>
      <c r="B68" s="219" t="s">
        <v>1231</v>
      </c>
      <c r="C68" s="220">
        <v>63</v>
      </c>
      <c r="D68" s="220" t="s">
        <v>1855</v>
      </c>
      <c r="E68" s="225">
        <v>7</v>
      </c>
      <c r="F68" s="225" t="s">
        <v>1697</v>
      </c>
      <c r="G68" s="226" t="s">
        <v>1698</v>
      </c>
    </row>
    <row r="69" spans="1:7" x14ac:dyDescent="0.25">
      <c r="A69" s="219">
        <v>460424</v>
      </c>
      <c r="B69" s="219" t="s">
        <v>123</v>
      </c>
      <c r="C69" s="220">
        <v>64</v>
      </c>
      <c r="D69" s="220" t="s">
        <v>1855</v>
      </c>
      <c r="E69" s="225">
        <v>3</v>
      </c>
      <c r="F69" s="225" t="s">
        <v>1679</v>
      </c>
      <c r="G69" s="226" t="s">
        <v>1680</v>
      </c>
    </row>
    <row r="70" spans="1:7" x14ac:dyDescent="0.25">
      <c r="A70" s="219">
        <v>465549</v>
      </c>
      <c r="B70" s="219" t="s">
        <v>339</v>
      </c>
      <c r="C70" s="220">
        <v>65</v>
      </c>
      <c r="D70" s="220" t="s">
        <v>1855</v>
      </c>
      <c r="E70" s="225">
        <v>2</v>
      </c>
      <c r="F70" s="225" t="s">
        <v>1683</v>
      </c>
      <c r="G70" s="226" t="s">
        <v>1684</v>
      </c>
    </row>
    <row r="71" spans="1:7" x14ac:dyDescent="0.25">
      <c r="A71" s="219">
        <v>464205</v>
      </c>
      <c r="B71" s="219" t="s">
        <v>154</v>
      </c>
      <c r="C71" s="220">
        <v>66</v>
      </c>
      <c r="D71" s="220" t="s">
        <v>1855</v>
      </c>
      <c r="E71" s="225">
        <v>2</v>
      </c>
      <c r="F71" s="225" t="s">
        <v>1683</v>
      </c>
      <c r="G71" s="226" t="s">
        <v>1684</v>
      </c>
    </row>
    <row r="72" spans="1:7" x14ac:dyDescent="0.25">
      <c r="A72" s="219">
        <v>466084</v>
      </c>
      <c r="B72" s="219" t="s">
        <v>1241</v>
      </c>
      <c r="C72" s="220">
        <v>67</v>
      </c>
      <c r="D72" s="220" t="s">
        <v>1855</v>
      </c>
      <c r="E72" s="225">
        <v>2</v>
      </c>
      <c r="F72" s="225" t="s">
        <v>1683</v>
      </c>
      <c r="G72" s="226" t="s">
        <v>1684</v>
      </c>
    </row>
    <row r="73" spans="1:7" x14ac:dyDescent="0.25">
      <c r="A73" s="219">
        <v>468338</v>
      </c>
      <c r="B73" s="219" t="s">
        <v>1215</v>
      </c>
      <c r="C73" s="220">
        <v>68</v>
      </c>
      <c r="D73" s="220" t="s">
        <v>1855</v>
      </c>
      <c r="E73" s="225">
        <v>2</v>
      </c>
      <c r="F73" s="225" t="s">
        <v>1683</v>
      </c>
      <c r="G73" s="226" t="s">
        <v>1684</v>
      </c>
    </row>
    <row r="74" spans="1:7" x14ac:dyDescent="0.25">
      <c r="A74" s="219">
        <v>467925</v>
      </c>
      <c r="B74" s="219" t="s">
        <v>520</v>
      </c>
      <c r="C74" s="220">
        <v>69</v>
      </c>
      <c r="D74" s="220" t="s">
        <v>1855</v>
      </c>
      <c r="E74" s="225">
        <v>5</v>
      </c>
      <c r="F74" s="225" t="s">
        <v>1695</v>
      </c>
      <c r="G74" s="226" t="s">
        <v>1696</v>
      </c>
    </row>
    <row r="75" spans="1:7" x14ac:dyDescent="0.25">
      <c r="A75" s="219">
        <v>466083</v>
      </c>
      <c r="B75" s="219" t="s">
        <v>1213</v>
      </c>
      <c r="C75" s="220">
        <v>70</v>
      </c>
      <c r="D75" s="220" t="s">
        <v>1855</v>
      </c>
      <c r="E75" s="225">
        <v>2</v>
      </c>
      <c r="F75" s="225" t="s">
        <v>1683</v>
      </c>
      <c r="G75" s="226" t="s">
        <v>1684</v>
      </c>
    </row>
    <row r="76" spans="1:7" x14ac:dyDescent="0.25">
      <c r="A76" s="219">
        <v>468336</v>
      </c>
      <c r="B76" s="219" t="s">
        <v>1243</v>
      </c>
      <c r="C76" s="220">
        <v>71</v>
      </c>
      <c r="D76" s="220" t="s">
        <v>1855</v>
      </c>
      <c r="E76" s="225">
        <v>7</v>
      </c>
      <c r="F76" s="225" t="s">
        <v>1697</v>
      </c>
      <c r="G76" s="226" t="s">
        <v>1698</v>
      </c>
    </row>
    <row r="77" spans="1:7" x14ac:dyDescent="0.25">
      <c r="A77" s="219">
        <v>466092</v>
      </c>
      <c r="B77" s="219" t="s">
        <v>1232</v>
      </c>
      <c r="C77" s="220">
        <v>72</v>
      </c>
      <c r="D77" s="220" t="s">
        <v>1855</v>
      </c>
      <c r="E77" s="225">
        <v>7</v>
      </c>
      <c r="F77" s="225" t="s">
        <v>1697</v>
      </c>
      <c r="G77" s="226" t="s">
        <v>1698</v>
      </c>
    </row>
    <row r="78" spans="1:7" x14ac:dyDescent="0.25">
      <c r="A78" s="219">
        <v>468337</v>
      </c>
      <c r="B78" s="219" t="s">
        <v>1216</v>
      </c>
      <c r="C78" s="220">
        <v>73</v>
      </c>
      <c r="D78" s="220" t="s">
        <v>1855</v>
      </c>
      <c r="E78" s="225">
        <v>7</v>
      </c>
      <c r="F78" s="225" t="s">
        <v>1697</v>
      </c>
      <c r="G78" s="226" t="s">
        <v>1698</v>
      </c>
    </row>
    <row r="79" spans="1:7" x14ac:dyDescent="0.25">
      <c r="A79" s="219">
        <v>468335</v>
      </c>
      <c r="B79" s="219" t="s">
        <v>1236</v>
      </c>
      <c r="C79" s="220">
        <v>74</v>
      </c>
      <c r="D79" s="220" t="s">
        <v>1855</v>
      </c>
      <c r="E79" s="225">
        <v>6</v>
      </c>
      <c r="F79" s="225" t="s">
        <v>1693</v>
      </c>
      <c r="G79" s="226" t="s">
        <v>1694</v>
      </c>
    </row>
    <row r="80" spans="1:7" x14ac:dyDescent="0.25">
      <c r="A80" s="219">
        <v>466098</v>
      </c>
      <c r="B80" s="219" t="s">
        <v>1242</v>
      </c>
      <c r="C80" s="220">
        <v>75</v>
      </c>
      <c r="D80" s="220" t="s">
        <v>1855</v>
      </c>
      <c r="E80" s="225">
        <v>6</v>
      </c>
      <c r="F80" s="225" t="s">
        <v>1693</v>
      </c>
      <c r="G80" s="226" t="s">
        <v>1694</v>
      </c>
    </row>
    <row r="81" spans="1:7" x14ac:dyDescent="0.25">
      <c r="A81" s="221">
        <v>466487</v>
      </c>
      <c r="B81" s="221" t="s">
        <v>164</v>
      </c>
      <c r="C81" s="220">
        <v>76</v>
      </c>
      <c r="D81" s="220" t="s">
        <v>1855</v>
      </c>
      <c r="E81" s="225">
        <v>6</v>
      </c>
      <c r="F81" s="225" t="s">
        <v>1693</v>
      </c>
      <c r="G81" s="226" t="s">
        <v>1694</v>
      </c>
    </row>
    <row r="82" spans="1:7" x14ac:dyDescent="0.25">
      <c r="A82" s="221">
        <v>465548</v>
      </c>
      <c r="B82" s="221" t="s">
        <v>1856</v>
      </c>
      <c r="C82" s="220">
        <v>77</v>
      </c>
      <c r="D82" s="220" t="s">
        <v>1855</v>
      </c>
      <c r="E82" s="225">
        <v>6</v>
      </c>
      <c r="F82" s="225" t="s">
        <v>1693</v>
      </c>
      <c r="G82" s="226" t="s">
        <v>1694</v>
      </c>
    </row>
    <row r="83" spans="1:7" x14ac:dyDescent="0.25">
      <c r="A83" s="221">
        <v>468569</v>
      </c>
      <c r="B83" s="221" t="s">
        <v>1857</v>
      </c>
      <c r="C83" s="220">
        <v>78</v>
      </c>
      <c r="D83" s="220" t="s">
        <v>1855</v>
      </c>
      <c r="E83" s="225">
        <v>2</v>
      </c>
      <c r="F83" s="225" t="s">
        <v>1683</v>
      </c>
      <c r="G83" s="226" t="s">
        <v>1684</v>
      </c>
    </row>
    <row r="84" spans="1:7" x14ac:dyDescent="0.25">
      <c r="A84" s="221">
        <v>465067</v>
      </c>
      <c r="B84" s="221" t="s">
        <v>291</v>
      </c>
      <c r="C84" s="220">
        <v>79</v>
      </c>
      <c r="D84" s="220" t="s">
        <v>1855</v>
      </c>
      <c r="E84" s="225">
        <v>6</v>
      </c>
      <c r="F84" s="225" t="s">
        <v>1693</v>
      </c>
      <c r="G84" s="226" t="s">
        <v>1694</v>
      </c>
    </row>
    <row r="85" spans="1:7" x14ac:dyDescent="0.25">
      <c r="A85" s="221">
        <v>460395</v>
      </c>
      <c r="B85" s="221" t="s">
        <v>124</v>
      </c>
      <c r="C85" s="220">
        <v>80</v>
      </c>
      <c r="D85" s="220" t="s">
        <v>1855</v>
      </c>
      <c r="E85" s="225">
        <v>6</v>
      </c>
      <c r="F85" s="225" t="s">
        <v>1693</v>
      </c>
      <c r="G85" s="226" t="s">
        <v>1694</v>
      </c>
    </row>
    <row r="86" spans="1:7" x14ac:dyDescent="0.25">
      <c r="A86" s="221">
        <v>467536</v>
      </c>
      <c r="B86" s="221" t="s">
        <v>2647</v>
      </c>
      <c r="C86" s="220">
        <v>44</v>
      </c>
      <c r="D86" s="220" t="s">
        <v>1855</v>
      </c>
      <c r="E86" s="225">
        <v>6</v>
      </c>
      <c r="F86" s="225" t="s">
        <v>1693</v>
      </c>
      <c r="G86" s="226" t="s">
        <v>1694</v>
      </c>
    </row>
    <row r="87" spans="1:7" x14ac:dyDescent="0.25">
      <c r="A87" s="221"/>
      <c r="B87" s="221"/>
      <c r="D87" s="220"/>
      <c r="E87" s="225"/>
      <c r="F87" s="225"/>
      <c r="G87" s="226"/>
    </row>
    <row r="88" spans="1:7" x14ac:dyDescent="0.25">
      <c r="A88" s="221"/>
      <c r="B88" s="221"/>
      <c r="D88" s="220"/>
      <c r="E88" s="220"/>
      <c r="F88" s="220"/>
    </row>
    <row r="89" spans="1:7" x14ac:dyDescent="0.25">
      <c r="A89" s="221">
        <v>462729</v>
      </c>
      <c r="B89" s="221" t="s">
        <v>140</v>
      </c>
      <c r="C89" s="222" t="s">
        <v>1858</v>
      </c>
      <c r="D89" s="220" t="s">
        <v>1859</v>
      </c>
      <c r="E89" s="225"/>
      <c r="F89" s="225" t="s">
        <v>1681</v>
      </c>
      <c r="G89" s="226" t="s">
        <v>1682</v>
      </c>
    </row>
    <row r="90" spans="1:7" x14ac:dyDescent="0.25">
      <c r="A90" s="221">
        <v>462723</v>
      </c>
      <c r="B90" s="221" t="s">
        <v>151</v>
      </c>
      <c r="C90" s="222" t="s">
        <v>1860</v>
      </c>
      <c r="D90" s="220" t="s">
        <v>1859</v>
      </c>
      <c r="E90" s="225"/>
      <c r="F90" s="225" t="s">
        <v>1701</v>
      </c>
      <c r="G90" s="226" t="s">
        <v>1702</v>
      </c>
    </row>
    <row r="91" spans="1:7" x14ac:dyDescent="0.25">
      <c r="A91" s="221">
        <v>462724</v>
      </c>
      <c r="B91" s="221" t="s">
        <v>415</v>
      </c>
      <c r="C91" s="222" t="s">
        <v>1861</v>
      </c>
      <c r="D91" s="220" t="s">
        <v>1859</v>
      </c>
      <c r="E91" s="225"/>
      <c r="F91" s="225" t="s">
        <v>1685</v>
      </c>
      <c r="G91" s="226" t="s">
        <v>1686</v>
      </c>
    </row>
    <row r="92" spans="1:7" x14ac:dyDescent="0.25">
      <c r="A92" s="221">
        <v>466719</v>
      </c>
      <c r="B92" s="221" t="s">
        <v>416</v>
      </c>
      <c r="C92" s="222" t="s">
        <v>1862</v>
      </c>
      <c r="D92" s="220" t="s">
        <v>1859</v>
      </c>
      <c r="E92" s="225"/>
      <c r="F92" s="225" t="s">
        <v>1677</v>
      </c>
      <c r="G92" s="226" t="s">
        <v>1678</v>
      </c>
    </row>
    <row r="93" spans="1:7" x14ac:dyDescent="0.25">
      <c r="A93" s="221">
        <v>462727</v>
      </c>
      <c r="B93" s="221" t="s">
        <v>287</v>
      </c>
      <c r="C93" s="222" t="s">
        <v>1863</v>
      </c>
      <c r="D93" s="220" t="s">
        <v>1859</v>
      </c>
      <c r="E93" s="225"/>
      <c r="F93" s="225" t="s">
        <v>1691</v>
      </c>
      <c r="G93" s="226" t="s">
        <v>1692</v>
      </c>
    </row>
    <row r="94" spans="1:7" x14ac:dyDescent="0.25">
      <c r="A94" s="221">
        <v>468573</v>
      </c>
      <c r="B94" s="221" t="s">
        <v>417</v>
      </c>
      <c r="C94" s="222" t="s">
        <v>1864</v>
      </c>
      <c r="D94" s="220" t="s">
        <v>1859</v>
      </c>
      <c r="E94" s="225"/>
      <c r="F94" s="225" t="s">
        <v>1687</v>
      </c>
      <c r="G94" s="226" t="s">
        <v>1688</v>
      </c>
    </row>
    <row r="95" spans="1:7" x14ac:dyDescent="0.25">
      <c r="A95" s="221">
        <v>454844</v>
      </c>
      <c r="B95" s="221" t="s">
        <v>125</v>
      </c>
      <c r="C95" s="222" t="s">
        <v>1865</v>
      </c>
      <c r="D95" s="220" t="s">
        <v>1859</v>
      </c>
      <c r="E95" s="225"/>
      <c r="F95" s="225" t="s">
        <v>1695</v>
      </c>
      <c r="G95" s="226" t="s">
        <v>1696</v>
      </c>
    </row>
    <row r="96" spans="1:7" x14ac:dyDescent="0.25">
      <c r="A96" s="221">
        <v>454846</v>
      </c>
      <c r="B96" s="221" t="s">
        <v>244</v>
      </c>
      <c r="C96" s="222" t="s">
        <v>1866</v>
      </c>
      <c r="D96" s="220" t="s">
        <v>1859</v>
      </c>
      <c r="E96" s="225"/>
      <c r="F96" s="225" t="s">
        <v>1695</v>
      </c>
      <c r="G96" s="226" t="s">
        <v>1696</v>
      </c>
    </row>
    <row r="97" spans="1:7" x14ac:dyDescent="0.25">
      <c r="A97" s="221">
        <v>464175</v>
      </c>
      <c r="B97" s="221" t="s">
        <v>424</v>
      </c>
      <c r="C97" s="222" t="s">
        <v>1867</v>
      </c>
      <c r="D97" s="220" t="s">
        <v>1859</v>
      </c>
      <c r="E97" s="225" t="s">
        <v>62</v>
      </c>
      <c r="F97" s="225" t="s">
        <v>304</v>
      </c>
      <c r="G97" s="226" t="s">
        <v>62</v>
      </c>
    </row>
    <row r="98" spans="1:7" x14ac:dyDescent="0.25">
      <c r="A98" s="221">
        <v>464178</v>
      </c>
      <c r="B98" s="221" t="s">
        <v>427</v>
      </c>
      <c r="C98" s="222" t="s">
        <v>1868</v>
      </c>
      <c r="D98" s="220" t="s">
        <v>1859</v>
      </c>
      <c r="E98" s="225" t="s">
        <v>62</v>
      </c>
      <c r="F98" s="225" t="s">
        <v>304</v>
      </c>
      <c r="G98" s="226" t="s">
        <v>62</v>
      </c>
    </row>
    <row r="99" spans="1:7" x14ac:dyDescent="0.25">
      <c r="A99" s="221">
        <v>464179</v>
      </c>
      <c r="B99" s="221" t="s">
        <v>746</v>
      </c>
      <c r="C99" s="222" t="s">
        <v>1869</v>
      </c>
      <c r="D99" s="220" t="s">
        <v>1859</v>
      </c>
      <c r="E99" s="225" t="s">
        <v>62</v>
      </c>
      <c r="F99" s="225" t="s">
        <v>304</v>
      </c>
      <c r="G99" s="226" t="s">
        <v>62</v>
      </c>
    </row>
    <row r="100" spans="1:7" x14ac:dyDescent="0.25">
      <c r="A100" s="221">
        <v>464176</v>
      </c>
      <c r="B100" s="221" t="s">
        <v>425</v>
      </c>
      <c r="C100" s="222" t="s">
        <v>1870</v>
      </c>
      <c r="D100" s="220" t="s">
        <v>1859</v>
      </c>
      <c r="E100" s="225" t="s">
        <v>62</v>
      </c>
      <c r="F100" s="225" t="s">
        <v>304</v>
      </c>
      <c r="G100" s="226" t="s">
        <v>62</v>
      </c>
    </row>
    <row r="101" spans="1:7" x14ac:dyDescent="0.25">
      <c r="A101" s="221">
        <v>464177</v>
      </c>
      <c r="B101" s="221" t="s">
        <v>426</v>
      </c>
      <c r="C101" s="222" t="s">
        <v>1871</v>
      </c>
      <c r="D101" s="220" t="s">
        <v>1859</v>
      </c>
      <c r="E101" s="225" t="s">
        <v>62</v>
      </c>
      <c r="F101" s="225" t="s">
        <v>304</v>
      </c>
      <c r="G101" s="226" t="s">
        <v>62</v>
      </c>
    </row>
    <row r="102" spans="1:7" x14ac:dyDescent="0.25">
      <c r="A102" s="221">
        <v>464180</v>
      </c>
      <c r="B102" s="221" t="s">
        <v>428</v>
      </c>
      <c r="C102" s="222" t="s">
        <v>1891</v>
      </c>
      <c r="D102" s="220" t="s">
        <v>1859</v>
      </c>
      <c r="E102" s="225" t="s">
        <v>62</v>
      </c>
      <c r="F102" s="225" t="s">
        <v>304</v>
      </c>
      <c r="G102" s="226" t="s">
        <v>62</v>
      </c>
    </row>
    <row r="103" spans="1:7" x14ac:dyDescent="0.25">
      <c r="A103" s="40"/>
      <c r="B103" s="40"/>
      <c r="C103" s="40"/>
    </row>
    <row r="104" spans="1:7" x14ac:dyDescent="0.25">
      <c r="A104" s="221">
        <v>460737</v>
      </c>
      <c r="B104" s="40" t="s">
        <v>307</v>
      </c>
      <c r="C104" s="222">
        <v>1</v>
      </c>
      <c r="D104" s="220" t="s">
        <v>101</v>
      </c>
      <c r="E104" s="225" t="s">
        <v>62</v>
      </c>
      <c r="F104" s="225" t="s">
        <v>101</v>
      </c>
      <c r="G104" s="225" t="s">
        <v>62</v>
      </c>
    </row>
    <row r="105" spans="1:7" x14ac:dyDescent="0.25">
      <c r="A105" s="221">
        <v>464792</v>
      </c>
      <c r="B105" s="40" t="s">
        <v>266</v>
      </c>
      <c r="C105" s="222">
        <v>2</v>
      </c>
      <c r="D105" s="220" t="s">
        <v>101</v>
      </c>
      <c r="E105" s="225" t="s">
        <v>62</v>
      </c>
      <c r="F105" s="225" t="s">
        <v>101</v>
      </c>
      <c r="G105" s="225" t="s">
        <v>62</v>
      </c>
    </row>
    <row r="106" spans="1:7" x14ac:dyDescent="0.25">
      <c r="A106" s="221">
        <v>467862</v>
      </c>
      <c r="B106" s="40" t="s">
        <v>1872</v>
      </c>
      <c r="C106" s="222">
        <v>3</v>
      </c>
      <c r="D106" s="220" t="s">
        <v>101</v>
      </c>
      <c r="E106" s="225" t="s">
        <v>62</v>
      </c>
      <c r="F106" s="225" t="s">
        <v>101</v>
      </c>
      <c r="G106" s="225" t="s">
        <v>62</v>
      </c>
    </row>
    <row r="107" spans="1:7" x14ac:dyDescent="0.25">
      <c r="A107" s="221">
        <v>459807</v>
      </c>
      <c r="B107" s="40" t="s">
        <v>253</v>
      </c>
      <c r="C107" s="222">
        <v>4</v>
      </c>
      <c r="D107" s="220" t="s">
        <v>101</v>
      </c>
      <c r="E107" s="225" t="s">
        <v>62</v>
      </c>
      <c r="F107" s="225" t="s">
        <v>101</v>
      </c>
      <c r="G107" s="225" t="s">
        <v>62</v>
      </c>
    </row>
    <row r="108" spans="1:7" x14ac:dyDescent="0.25">
      <c r="A108" s="223">
        <v>467712</v>
      </c>
      <c r="B108" s="40" t="s">
        <v>1260</v>
      </c>
      <c r="C108" s="222">
        <v>5</v>
      </c>
      <c r="D108" s="220" t="s">
        <v>101</v>
      </c>
      <c r="E108" s="225" t="s">
        <v>62</v>
      </c>
      <c r="F108" s="225" t="s">
        <v>101</v>
      </c>
      <c r="G108" s="225" t="s">
        <v>62</v>
      </c>
    </row>
    <row r="109" spans="1:7" x14ac:dyDescent="0.25">
      <c r="A109" s="219">
        <v>467857</v>
      </c>
      <c r="B109" s="219" t="s">
        <v>1874</v>
      </c>
      <c r="C109" s="222">
        <v>6</v>
      </c>
      <c r="D109" s="220" t="s">
        <v>101</v>
      </c>
      <c r="E109" s="225" t="s">
        <v>62</v>
      </c>
      <c r="F109" s="225" t="s">
        <v>101</v>
      </c>
      <c r="G109" s="225" t="s">
        <v>62</v>
      </c>
    </row>
    <row r="110" spans="1:7" x14ac:dyDescent="0.25">
      <c r="A110" s="223">
        <v>465079</v>
      </c>
      <c r="B110" s="40" t="s">
        <v>848</v>
      </c>
      <c r="C110" s="222">
        <v>7</v>
      </c>
      <c r="D110" s="220" t="s">
        <v>101</v>
      </c>
      <c r="E110" s="225" t="s">
        <v>62</v>
      </c>
      <c r="F110" s="225" t="s">
        <v>101</v>
      </c>
      <c r="G110" s="225" t="s">
        <v>62</v>
      </c>
    </row>
    <row r="111" spans="1:7" x14ac:dyDescent="0.25">
      <c r="A111" s="219">
        <v>467855</v>
      </c>
      <c r="B111" s="219" t="s">
        <v>1873</v>
      </c>
      <c r="C111" s="222">
        <v>8</v>
      </c>
      <c r="D111" s="220" t="s">
        <v>101</v>
      </c>
      <c r="E111" s="225" t="s">
        <v>62</v>
      </c>
      <c r="F111" s="225" t="s">
        <v>101</v>
      </c>
      <c r="G111" s="225" t="s">
        <v>62</v>
      </c>
    </row>
    <row r="112" spans="1:7" x14ac:dyDescent="0.25">
      <c r="A112" s="219">
        <v>469512</v>
      </c>
      <c r="B112" s="219" t="s">
        <v>1816</v>
      </c>
      <c r="C112" s="222">
        <v>8</v>
      </c>
      <c r="D112" s="220" t="s">
        <v>101</v>
      </c>
      <c r="E112" s="225" t="s">
        <v>62</v>
      </c>
      <c r="F112" s="225" t="s">
        <v>101</v>
      </c>
      <c r="G112" s="225" t="s">
        <v>62</v>
      </c>
    </row>
    <row r="113" spans="1:7" x14ac:dyDescent="0.25">
      <c r="A113" s="223">
        <v>465076</v>
      </c>
      <c r="B113" s="40" t="s">
        <v>104</v>
      </c>
      <c r="C113" s="222">
        <v>9</v>
      </c>
      <c r="D113" s="220" t="s">
        <v>101</v>
      </c>
      <c r="E113" s="225" t="s">
        <v>62</v>
      </c>
      <c r="F113" s="225" t="s">
        <v>101</v>
      </c>
      <c r="G113" s="225" t="s">
        <v>62</v>
      </c>
    </row>
    <row r="114" spans="1:7" x14ac:dyDescent="0.25">
      <c r="A114" s="219">
        <v>469301</v>
      </c>
      <c r="B114" s="219" t="s">
        <v>1218</v>
      </c>
      <c r="C114" s="222">
        <v>10</v>
      </c>
      <c r="D114" s="220" t="s">
        <v>101</v>
      </c>
      <c r="E114" s="225" t="s">
        <v>62</v>
      </c>
      <c r="F114" s="225" t="s">
        <v>101</v>
      </c>
      <c r="G114" s="225" t="s">
        <v>62</v>
      </c>
    </row>
    <row r="115" spans="1:7" x14ac:dyDescent="0.25">
      <c r="A115" s="223">
        <v>465179</v>
      </c>
      <c r="B115" s="40" t="s">
        <v>1884</v>
      </c>
      <c r="C115" s="222">
        <v>11</v>
      </c>
      <c r="D115" s="220" t="s">
        <v>101</v>
      </c>
      <c r="E115" s="225" t="s">
        <v>62</v>
      </c>
      <c r="F115" s="225" t="s">
        <v>101</v>
      </c>
      <c r="G115" s="225" t="s">
        <v>62</v>
      </c>
    </row>
    <row r="116" spans="1:7" x14ac:dyDescent="0.25">
      <c r="A116" s="223">
        <v>467714</v>
      </c>
      <c r="B116" s="40" t="s">
        <v>1176</v>
      </c>
      <c r="C116" s="222">
        <v>12</v>
      </c>
      <c r="D116" s="220" t="s">
        <v>101</v>
      </c>
      <c r="E116" s="225" t="s">
        <v>62</v>
      </c>
      <c r="F116" s="225" t="s">
        <v>101</v>
      </c>
      <c r="G116" s="225" t="s">
        <v>62</v>
      </c>
    </row>
    <row r="117" spans="1:7" x14ac:dyDescent="0.25">
      <c r="A117" s="223">
        <v>467713</v>
      </c>
      <c r="B117" s="40" t="s">
        <v>1175</v>
      </c>
      <c r="C117" s="222">
        <v>13</v>
      </c>
      <c r="D117" s="220" t="s">
        <v>101</v>
      </c>
      <c r="E117" s="225" t="s">
        <v>62</v>
      </c>
      <c r="F117" s="225" t="s">
        <v>101</v>
      </c>
      <c r="G117" s="225" t="s">
        <v>62</v>
      </c>
    </row>
    <row r="118" spans="1:7" x14ac:dyDescent="0.25">
      <c r="A118" s="223">
        <v>467852</v>
      </c>
      <c r="B118" s="40" t="s">
        <v>1225</v>
      </c>
      <c r="C118" s="222">
        <v>14</v>
      </c>
      <c r="D118" s="220" t="s">
        <v>101</v>
      </c>
      <c r="E118" s="225" t="s">
        <v>62</v>
      </c>
      <c r="F118" s="225" t="s">
        <v>101</v>
      </c>
      <c r="G118" s="225" t="s">
        <v>62</v>
      </c>
    </row>
    <row r="119" spans="1:7" x14ac:dyDescent="0.25">
      <c r="A119" s="223">
        <v>467571</v>
      </c>
      <c r="B119" s="40" t="s">
        <v>1875</v>
      </c>
      <c r="C119" s="222">
        <v>14</v>
      </c>
      <c r="D119" s="220" t="s">
        <v>101</v>
      </c>
      <c r="E119" s="225" t="s">
        <v>62</v>
      </c>
      <c r="F119" s="225" t="s">
        <v>101</v>
      </c>
      <c r="G119" s="225" t="s">
        <v>62</v>
      </c>
    </row>
    <row r="120" spans="1:7" x14ac:dyDescent="0.25">
      <c r="A120" s="219">
        <v>467854</v>
      </c>
      <c r="B120" s="219" t="s">
        <v>1226</v>
      </c>
      <c r="C120" s="222">
        <v>15</v>
      </c>
      <c r="D120" s="220" t="s">
        <v>101</v>
      </c>
      <c r="E120" s="225" t="s">
        <v>62</v>
      </c>
      <c r="F120" s="225" t="s">
        <v>101</v>
      </c>
      <c r="G120" s="225" t="s">
        <v>62</v>
      </c>
    </row>
    <row r="121" spans="1:7" x14ac:dyDescent="0.25">
      <c r="A121" s="223">
        <v>467572</v>
      </c>
      <c r="B121" s="40" t="s">
        <v>1876</v>
      </c>
      <c r="C121" s="222">
        <v>15</v>
      </c>
      <c r="D121" s="220" t="s">
        <v>101</v>
      </c>
      <c r="E121" s="225" t="s">
        <v>62</v>
      </c>
      <c r="F121" s="225" t="s">
        <v>101</v>
      </c>
      <c r="G121" s="225" t="s">
        <v>62</v>
      </c>
    </row>
    <row r="122" spans="1:7" x14ac:dyDescent="0.25">
      <c r="A122" s="223">
        <v>465080</v>
      </c>
      <c r="B122" s="40" t="s">
        <v>1877</v>
      </c>
      <c r="C122" s="222">
        <v>16</v>
      </c>
      <c r="D122" s="220" t="s">
        <v>101</v>
      </c>
      <c r="E122" s="225" t="s">
        <v>62</v>
      </c>
      <c r="F122" s="225" t="s">
        <v>101</v>
      </c>
      <c r="G122" s="225" t="s">
        <v>62</v>
      </c>
    </row>
    <row r="123" spans="1:7" x14ac:dyDescent="0.25">
      <c r="A123" s="219">
        <v>467853</v>
      </c>
      <c r="B123" s="219" t="s">
        <v>1878</v>
      </c>
      <c r="C123" s="222">
        <v>17</v>
      </c>
      <c r="D123" s="220" t="s">
        <v>101</v>
      </c>
      <c r="E123" s="225" t="s">
        <v>62</v>
      </c>
      <c r="F123" s="225" t="s">
        <v>101</v>
      </c>
      <c r="G123" s="225" t="s">
        <v>62</v>
      </c>
    </row>
    <row r="124" spans="1:7" x14ac:dyDescent="0.25">
      <c r="A124" s="223">
        <v>465075</v>
      </c>
      <c r="B124" s="40" t="s">
        <v>320</v>
      </c>
      <c r="C124" s="222">
        <v>17</v>
      </c>
      <c r="D124" s="220" t="s">
        <v>101</v>
      </c>
      <c r="E124" s="225" t="s">
        <v>62</v>
      </c>
      <c r="F124" s="225" t="s">
        <v>101</v>
      </c>
      <c r="G124" s="225" t="s">
        <v>62</v>
      </c>
    </row>
    <row r="125" spans="1:7" x14ac:dyDescent="0.25">
      <c r="A125" s="219">
        <v>467851</v>
      </c>
      <c r="B125" s="219" t="s">
        <v>1224</v>
      </c>
      <c r="C125" s="222">
        <v>18</v>
      </c>
      <c r="D125" s="220" t="s">
        <v>101</v>
      </c>
      <c r="E125" s="225" t="s">
        <v>62</v>
      </c>
      <c r="F125" s="225" t="s">
        <v>101</v>
      </c>
      <c r="G125" s="225" t="s">
        <v>62</v>
      </c>
    </row>
    <row r="126" spans="1:7" x14ac:dyDescent="0.25">
      <c r="A126" s="223">
        <v>459816</v>
      </c>
      <c r="B126" s="40" t="s">
        <v>1879</v>
      </c>
      <c r="C126" s="222">
        <v>18</v>
      </c>
      <c r="D126" s="220" t="s">
        <v>101</v>
      </c>
      <c r="E126" s="225" t="s">
        <v>62</v>
      </c>
      <c r="F126" s="225" t="s">
        <v>101</v>
      </c>
      <c r="G126" s="225" t="s">
        <v>62</v>
      </c>
    </row>
    <row r="127" spans="1:7" x14ac:dyDescent="0.25">
      <c r="A127" s="219">
        <v>469302</v>
      </c>
      <c r="B127" s="219" t="s">
        <v>1227</v>
      </c>
      <c r="C127" s="222">
        <v>19</v>
      </c>
      <c r="D127" s="220" t="s">
        <v>101</v>
      </c>
      <c r="E127" s="225" t="s">
        <v>62</v>
      </c>
      <c r="F127" s="225" t="s">
        <v>101</v>
      </c>
      <c r="G127" s="225" t="s">
        <v>62</v>
      </c>
    </row>
    <row r="128" spans="1:7" x14ac:dyDescent="0.25">
      <c r="A128" s="223">
        <v>465180</v>
      </c>
      <c r="B128" s="40" t="s">
        <v>1880</v>
      </c>
      <c r="C128" s="222">
        <v>19</v>
      </c>
      <c r="D128" s="220" t="s">
        <v>101</v>
      </c>
      <c r="E128" s="225" t="s">
        <v>62</v>
      </c>
      <c r="F128" s="225" t="s">
        <v>101</v>
      </c>
      <c r="G128" s="225" t="s">
        <v>62</v>
      </c>
    </row>
    <row r="129" spans="1:7" x14ac:dyDescent="0.25">
      <c r="A129" s="223">
        <v>469515</v>
      </c>
      <c r="B129" s="40" t="s">
        <v>1819</v>
      </c>
      <c r="C129" s="222">
        <v>20</v>
      </c>
      <c r="D129" s="220" t="s">
        <v>101</v>
      </c>
      <c r="E129" s="225" t="s">
        <v>62</v>
      </c>
      <c r="F129" s="225" t="s">
        <v>101</v>
      </c>
      <c r="G129" s="225" t="s">
        <v>62</v>
      </c>
    </row>
    <row r="130" spans="1:7" x14ac:dyDescent="0.25">
      <c r="A130" s="219">
        <v>467859</v>
      </c>
      <c r="B130" s="219" t="s">
        <v>1881</v>
      </c>
      <c r="C130" s="222">
        <v>21</v>
      </c>
      <c r="D130" s="220" t="s">
        <v>101</v>
      </c>
      <c r="E130" s="225" t="s">
        <v>62</v>
      </c>
      <c r="F130" s="225" t="s">
        <v>101</v>
      </c>
      <c r="G130" s="225" t="s">
        <v>62</v>
      </c>
    </row>
    <row r="131" spans="1:7" x14ac:dyDescent="0.25">
      <c r="A131" s="223">
        <v>459818</v>
      </c>
      <c r="B131" s="40" t="s">
        <v>263</v>
      </c>
      <c r="C131" s="222">
        <v>22</v>
      </c>
      <c r="D131" s="220" t="s">
        <v>101</v>
      </c>
      <c r="E131" s="225" t="s">
        <v>62</v>
      </c>
      <c r="F131" s="225" t="s">
        <v>101</v>
      </c>
      <c r="G131" s="225" t="s">
        <v>62</v>
      </c>
    </row>
    <row r="132" spans="1:7" x14ac:dyDescent="0.25">
      <c r="A132" s="219">
        <v>467860</v>
      </c>
      <c r="B132" s="219" t="s">
        <v>1214</v>
      </c>
      <c r="C132" s="222">
        <v>23</v>
      </c>
      <c r="D132" s="220" t="s">
        <v>101</v>
      </c>
      <c r="E132" s="225" t="s">
        <v>62</v>
      </c>
      <c r="F132" s="225" t="s">
        <v>101</v>
      </c>
      <c r="G132" s="225" t="s">
        <v>62</v>
      </c>
    </row>
    <row r="133" spans="1:7" x14ac:dyDescent="0.25">
      <c r="A133" s="223">
        <v>459819</v>
      </c>
      <c r="B133" s="40" t="s">
        <v>1882</v>
      </c>
      <c r="C133" s="222">
        <v>24</v>
      </c>
      <c r="D133" s="220" t="s">
        <v>101</v>
      </c>
      <c r="E133" s="225" t="s">
        <v>62</v>
      </c>
      <c r="F133" s="225" t="s">
        <v>101</v>
      </c>
      <c r="G133" s="225" t="s">
        <v>62</v>
      </c>
    </row>
    <row r="134" spans="1:7" x14ac:dyDescent="0.25">
      <c r="A134" s="219">
        <v>467861</v>
      </c>
      <c r="B134" s="219" t="s">
        <v>1217</v>
      </c>
      <c r="C134" s="222">
        <v>25</v>
      </c>
      <c r="D134" s="220" t="s">
        <v>101</v>
      </c>
      <c r="E134" s="225" t="s">
        <v>62</v>
      </c>
      <c r="F134" s="225" t="s">
        <v>101</v>
      </c>
      <c r="G134" s="225" t="s">
        <v>62</v>
      </c>
    </row>
    <row r="135" spans="1:7" x14ac:dyDescent="0.25">
      <c r="A135" s="223">
        <v>459820</v>
      </c>
      <c r="B135" s="40" t="s">
        <v>1883</v>
      </c>
      <c r="C135" s="222">
        <v>26</v>
      </c>
      <c r="D135" s="220" t="s">
        <v>101</v>
      </c>
      <c r="E135" s="225" t="s">
        <v>62</v>
      </c>
      <c r="F135" s="225" t="s">
        <v>101</v>
      </c>
      <c r="G135" s="225" t="s">
        <v>62</v>
      </c>
    </row>
    <row r="136" spans="1:7" x14ac:dyDescent="0.25">
      <c r="A136" s="223">
        <v>467711</v>
      </c>
      <c r="B136" s="40" t="s">
        <v>1174</v>
      </c>
      <c r="C136" s="222">
        <v>27</v>
      </c>
      <c r="D136" s="220" t="s">
        <v>101</v>
      </c>
      <c r="E136" s="225" t="s">
        <v>62</v>
      </c>
      <c r="F136" s="225" t="s">
        <v>101</v>
      </c>
      <c r="G136" s="225" t="s">
        <v>62</v>
      </c>
    </row>
    <row r="137" spans="1:7" x14ac:dyDescent="0.25">
      <c r="A137" s="223">
        <v>467715</v>
      </c>
      <c r="B137" s="40" t="s">
        <v>137</v>
      </c>
      <c r="C137" s="222">
        <v>28</v>
      </c>
      <c r="D137" s="220" t="s">
        <v>101</v>
      </c>
      <c r="E137" s="225" t="s">
        <v>62</v>
      </c>
      <c r="F137" s="225" t="s">
        <v>101</v>
      </c>
      <c r="G137" s="225" t="s">
        <v>62</v>
      </c>
    </row>
    <row r="138" spans="1:7" x14ac:dyDescent="0.25">
      <c r="A138" s="219">
        <v>467849</v>
      </c>
      <c r="B138" s="219" t="s">
        <v>1223</v>
      </c>
      <c r="C138" s="222">
        <v>29</v>
      </c>
      <c r="D138" s="220" t="s">
        <v>101</v>
      </c>
      <c r="E138" s="225" t="s">
        <v>62</v>
      </c>
      <c r="F138" s="225" t="s">
        <v>101</v>
      </c>
      <c r="G138" s="225" t="s">
        <v>62</v>
      </c>
    </row>
    <row r="139" spans="1:7" x14ac:dyDescent="0.25">
      <c r="A139" s="223">
        <v>467569</v>
      </c>
      <c r="B139" s="40" t="s">
        <v>1885</v>
      </c>
      <c r="C139" s="222">
        <v>30</v>
      </c>
      <c r="D139" s="220" t="s">
        <v>101</v>
      </c>
      <c r="E139" s="225" t="s">
        <v>62</v>
      </c>
      <c r="F139" s="225" t="s">
        <v>101</v>
      </c>
      <c r="G139" s="225" t="s">
        <v>62</v>
      </c>
    </row>
    <row r="140" spans="1:7" x14ac:dyDescent="0.25">
      <c r="A140" s="223">
        <v>468572</v>
      </c>
      <c r="B140" s="40" t="s">
        <v>262</v>
      </c>
      <c r="C140" s="222">
        <v>31</v>
      </c>
      <c r="D140" s="220" t="s">
        <v>101</v>
      </c>
      <c r="E140" s="225" t="s">
        <v>62</v>
      </c>
      <c r="F140" s="225" t="s">
        <v>101</v>
      </c>
      <c r="G140" s="225" t="s">
        <v>62</v>
      </c>
    </row>
    <row r="141" spans="1:7" x14ac:dyDescent="0.25">
      <c r="A141" s="223">
        <v>467570</v>
      </c>
      <c r="B141" s="40" t="s">
        <v>1886</v>
      </c>
      <c r="C141" s="222">
        <v>32</v>
      </c>
      <c r="D141" s="220" t="s">
        <v>101</v>
      </c>
      <c r="E141" s="225" t="s">
        <v>62</v>
      </c>
      <c r="F141" s="225" t="s">
        <v>101</v>
      </c>
      <c r="G141" s="225" t="s">
        <v>62</v>
      </c>
    </row>
    <row r="142" spans="1:7" x14ac:dyDescent="0.25">
      <c r="A142" s="223">
        <v>469517</v>
      </c>
      <c r="B142" s="40" t="s">
        <v>1821</v>
      </c>
      <c r="C142" s="222">
        <v>33</v>
      </c>
      <c r="D142" s="220" t="s">
        <v>101</v>
      </c>
      <c r="E142" s="225" t="s">
        <v>62</v>
      </c>
      <c r="F142" s="225" t="s">
        <v>101</v>
      </c>
      <c r="G142" s="225" t="s">
        <v>62</v>
      </c>
    </row>
    <row r="143" spans="1:7" x14ac:dyDescent="0.25">
      <c r="A143" s="223">
        <v>469516</v>
      </c>
      <c r="B143" s="40" t="s">
        <v>1820</v>
      </c>
      <c r="C143" s="222">
        <v>34</v>
      </c>
      <c r="D143" s="220" t="s">
        <v>101</v>
      </c>
      <c r="E143" s="225" t="s">
        <v>62</v>
      </c>
      <c r="F143" s="225" t="s">
        <v>101</v>
      </c>
      <c r="G143" s="225" t="s">
        <v>62</v>
      </c>
    </row>
    <row r="144" spans="1:7" x14ac:dyDescent="0.25">
      <c r="A144" s="219">
        <v>468567</v>
      </c>
      <c r="B144" s="219" t="s">
        <v>1887</v>
      </c>
      <c r="C144" s="222">
        <v>35</v>
      </c>
      <c r="D144" s="220" t="s">
        <v>101</v>
      </c>
      <c r="E144" s="225" t="s">
        <v>62</v>
      </c>
      <c r="F144" s="225" t="s">
        <v>101</v>
      </c>
      <c r="G144" s="225" t="s">
        <v>62</v>
      </c>
    </row>
    <row r="145" spans="1:7" x14ac:dyDescent="0.25">
      <c r="A145" s="221">
        <v>465178</v>
      </c>
      <c r="B145" s="40" t="s">
        <v>1208</v>
      </c>
      <c r="C145" s="222">
        <v>36</v>
      </c>
      <c r="D145" s="220" t="s">
        <v>101</v>
      </c>
      <c r="E145" s="225" t="s">
        <v>62</v>
      </c>
      <c r="F145" s="225" t="s">
        <v>101</v>
      </c>
      <c r="G145" s="225" t="s">
        <v>62</v>
      </c>
    </row>
    <row r="146" spans="1:7" x14ac:dyDescent="0.25">
      <c r="A146" s="221">
        <v>469514</v>
      </c>
      <c r="B146" s="40" t="s">
        <v>1818</v>
      </c>
      <c r="C146" s="222">
        <v>37</v>
      </c>
      <c r="D146" s="220" t="s">
        <v>101</v>
      </c>
      <c r="E146" s="225" t="s">
        <v>62</v>
      </c>
      <c r="F146" s="225" t="s">
        <v>101</v>
      </c>
      <c r="G146" s="225" t="s">
        <v>62</v>
      </c>
    </row>
    <row r="147" spans="1:7" x14ac:dyDescent="0.25">
      <c r="A147" s="223">
        <v>465077</v>
      </c>
      <c r="B147" s="40" t="s">
        <v>264</v>
      </c>
      <c r="C147" s="222">
        <v>38</v>
      </c>
      <c r="D147" s="220" t="s">
        <v>101</v>
      </c>
      <c r="E147" s="225" t="s">
        <v>62</v>
      </c>
      <c r="F147" s="225" t="s">
        <v>101</v>
      </c>
      <c r="G147" s="225" t="s">
        <v>62</v>
      </c>
    </row>
  </sheetData>
  <autoFilter ref="A1:I147" xr:uid="{EA3079AA-9DB9-4FE4-8BFE-E05DBE176A85}"/>
  <conditionalFormatting sqref="A114:A1048576 A110 A108 A78 A80 A46:A76 A1:A28">
    <cfRule type="duplicateValues" dxfId="122" priority="241775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3EB9-060B-4B84-91E7-9254871FCB5C}">
  <sheetPr codeName="Planilha14"/>
  <dimension ref="C2:R48"/>
  <sheetViews>
    <sheetView showGridLines="0" zoomScale="85" zoomScaleNormal="85" workbookViewId="0">
      <pane ySplit="2" topLeftCell="A3" activePane="bottomLeft" state="frozen"/>
      <selection pane="bottomLeft" activeCell="R41" sqref="I41:R42"/>
    </sheetView>
  </sheetViews>
  <sheetFormatPr defaultRowHeight="15" x14ac:dyDescent="0.25"/>
  <cols>
    <col min="2" max="2" width="5.42578125" bestFit="1" customWidth="1"/>
    <col min="3" max="3" width="8.140625" bestFit="1" customWidth="1"/>
    <col min="4" max="4" width="45.140625" bestFit="1" customWidth="1"/>
    <col min="5" max="5" width="8.140625" bestFit="1" customWidth="1"/>
    <col min="6" max="6" width="43.28515625" bestFit="1" customWidth="1"/>
    <col min="7" max="7" width="4.7109375" bestFit="1" customWidth="1"/>
    <col min="8" max="8" width="11" bestFit="1" customWidth="1"/>
    <col min="9" max="9" width="11.28515625" bestFit="1" customWidth="1"/>
    <col min="10" max="10" width="11.28515625" customWidth="1"/>
    <col min="11" max="11" width="10.140625" bestFit="1" customWidth="1"/>
    <col min="12" max="12" width="40.7109375" bestFit="1" customWidth="1"/>
    <col min="13" max="13" width="8" bestFit="1" customWidth="1"/>
    <col min="15" max="15" width="7.7109375" bestFit="1" customWidth="1"/>
    <col min="16" max="16" width="11.28515625" bestFit="1" customWidth="1"/>
    <col min="18" max="18" width="11.7109375" bestFit="1" customWidth="1"/>
  </cols>
  <sheetData>
    <row r="2" spans="3:17" x14ac:dyDescent="0.25">
      <c r="C2" s="285" t="s">
        <v>1973</v>
      </c>
      <c r="D2" s="285" t="s">
        <v>1973</v>
      </c>
      <c r="E2" s="292" t="s">
        <v>2019</v>
      </c>
      <c r="F2" s="292" t="s">
        <v>2019</v>
      </c>
      <c r="I2" s="296" t="s">
        <v>2045</v>
      </c>
      <c r="J2" s="296" t="s">
        <v>2046</v>
      </c>
      <c r="K2" s="296" t="s">
        <v>860</v>
      </c>
      <c r="L2" s="297" t="s">
        <v>20</v>
      </c>
      <c r="M2" s="296" t="s">
        <v>31</v>
      </c>
      <c r="N2" s="296" t="s">
        <v>14</v>
      </c>
      <c r="O2" s="298" t="s">
        <v>2047</v>
      </c>
      <c r="P2" s="292" t="s">
        <v>1203</v>
      </c>
      <c r="Q2" s="292" t="s">
        <v>1203</v>
      </c>
    </row>
    <row r="3" spans="3:17" x14ac:dyDescent="0.25">
      <c r="C3" s="293" t="s">
        <v>2020</v>
      </c>
      <c r="D3" s="293" t="s">
        <v>2021</v>
      </c>
      <c r="E3" s="294">
        <v>462688</v>
      </c>
      <c r="F3" s="294" t="s">
        <v>614</v>
      </c>
      <c r="I3" s="299" t="s">
        <v>2048</v>
      </c>
      <c r="J3" s="300">
        <v>45873</v>
      </c>
      <c r="K3" s="299" t="s">
        <v>149</v>
      </c>
      <c r="L3" s="301" t="s">
        <v>96</v>
      </c>
      <c r="M3" s="302" t="s">
        <v>2016</v>
      </c>
      <c r="N3" s="303"/>
      <c r="O3" s="304">
        <v>168000</v>
      </c>
      <c r="P3" s="305">
        <f>SUMIF('MB51'!G:G,M3,'MB51'!D:D)</f>
        <v>0</v>
      </c>
      <c r="Q3" s="306">
        <f>P3/O3</f>
        <v>0</v>
      </c>
    </row>
    <row r="4" spans="3:17" x14ac:dyDescent="0.25">
      <c r="C4" s="293" t="s">
        <v>610</v>
      </c>
      <c r="D4" s="293" t="s">
        <v>611</v>
      </c>
      <c r="E4" s="294">
        <v>462686</v>
      </c>
      <c r="F4" s="294" t="s">
        <v>1723</v>
      </c>
      <c r="I4" s="299"/>
      <c r="J4" s="300">
        <v>45874</v>
      </c>
      <c r="K4" s="299" t="s">
        <v>149</v>
      </c>
      <c r="L4" s="301" t="s">
        <v>96</v>
      </c>
      <c r="M4" s="302" t="s">
        <v>2017</v>
      </c>
      <c r="N4" s="303"/>
      <c r="O4" s="304">
        <v>168000</v>
      </c>
      <c r="P4" s="305">
        <f>SUMIF('MB51'!G:G,M4,'MB51'!D:D)</f>
        <v>0</v>
      </c>
      <c r="Q4" s="306">
        <f t="shared" ref="Q4:Q48" si="0">P4/O4</f>
        <v>0</v>
      </c>
    </row>
    <row r="5" spans="3:17" x14ac:dyDescent="0.25">
      <c r="C5" s="293" t="s">
        <v>513</v>
      </c>
      <c r="D5" s="293" t="s">
        <v>514</v>
      </c>
      <c r="E5" s="294">
        <v>462687</v>
      </c>
      <c r="F5" s="294" t="s">
        <v>613</v>
      </c>
      <c r="I5" s="299"/>
      <c r="J5" s="300">
        <v>45875</v>
      </c>
      <c r="K5" s="299" t="s">
        <v>149</v>
      </c>
      <c r="L5" s="301" t="s">
        <v>96</v>
      </c>
      <c r="M5" s="302" t="s">
        <v>2022</v>
      </c>
      <c r="N5" s="303"/>
      <c r="O5" s="304">
        <v>168000</v>
      </c>
      <c r="P5" s="305">
        <f>SUMIF('MB51'!G:G,M5,'MB51'!D:D)</f>
        <v>0</v>
      </c>
      <c r="Q5" s="306">
        <f t="shared" si="0"/>
        <v>0</v>
      </c>
    </row>
    <row r="6" spans="3:17" x14ac:dyDescent="0.25">
      <c r="C6" s="293" t="s">
        <v>457</v>
      </c>
      <c r="D6" s="293" t="s">
        <v>458</v>
      </c>
      <c r="E6" s="294">
        <v>462685</v>
      </c>
      <c r="F6" s="294" t="s">
        <v>1304</v>
      </c>
      <c r="I6" s="299"/>
      <c r="J6" s="300">
        <v>45876</v>
      </c>
      <c r="K6" s="299" t="s">
        <v>149</v>
      </c>
      <c r="L6" s="301" t="s">
        <v>96</v>
      </c>
      <c r="M6" s="302" t="s">
        <v>2026</v>
      </c>
      <c r="N6" s="303"/>
      <c r="O6" s="304">
        <v>168000</v>
      </c>
      <c r="P6" s="305">
        <f>SUMIF('MB51'!G:G,M6,'MB51'!D:D)</f>
        <v>0</v>
      </c>
      <c r="Q6" s="306">
        <f t="shared" si="0"/>
        <v>0</v>
      </c>
    </row>
    <row r="7" spans="3:17" x14ac:dyDescent="0.25">
      <c r="I7" s="299"/>
      <c r="J7" s="300">
        <v>45877</v>
      </c>
      <c r="K7" s="299" t="s">
        <v>149</v>
      </c>
      <c r="L7" s="301" t="s">
        <v>96</v>
      </c>
      <c r="M7" s="302" t="s">
        <v>2043</v>
      </c>
      <c r="N7" s="303"/>
      <c r="O7" s="304">
        <v>168000</v>
      </c>
      <c r="P7" s="305">
        <f>SUMIF('MB51'!G:G,M7,'MB51'!D:D)</f>
        <v>0</v>
      </c>
      <c r="Q7" s="306">
        <f t="shared" si="0"/>
        <v>0</v>
      </c>
    </row>
    <row r="8" spans="3:17" x14ac:dyDescent="0.25">
      <c r="C8" s="293" t="s">
        <v>526</v>
      </c>
      <c r="D8" s="293" t="s">
        <v>527</v>
      </c>
      <c r="E8" s="294">
        <v>458696</v>
      </c>
      <c r="F8" s="294" t="s">
        <v>525</v>
      </c>
      <c r="I8" s="302"/>
      <c r="J8" s="300">
        <v>45878</v>
      </c>
      <c r="K8" s="302" t="s">
        <v>149</v>
      </c>
      <c r="L8" s="301" t="s">
        <v>96</v>
      </c>
      <c r="M8" s="302" t="s">
        <v>2044</v>
      </c>
      <c r="N8" s="303"/>
      <c r="O8" s="304">
        <v>168000</v>
      </c>
      <c r="P8" s="305">
        <f>SUMIF('MB51'!G:G,M8,'MB51'!D:D)</f>
        <v>0</v>
      </c>
      <c r="Q8" s="306">
        <f t="shared" si="0"/>
        <v>0</v>
      </c>
    </row>
    <row r="9" spans="3:17" x14ac:dyDescent="0.25">
      <c r="C9" s="293" t="s">
        <v>528</v>
      </c>
      <c r="D9" s="293" t="s">
        <v>529</v>
      </c>
      <c r="E9" s="294">
        <v>458698</v>
      </c>
      <c r="F9" s="294" t="s">
        <v>1953</v>
      </c>
      <c r="I9" s="299" t="s">
        <v>2049</v>
      </c>
      <c r="J9" s="300">
        <v>45873</v>
      </c>
      <c r="K9" s="299" t="s">
        <v>206</v>
      </c>
      <c r="L9" s="301" t="s">
        <v>185</v>
      </c>
      <c r="M9" s="302" t="s">
        <v>1996</v>
      </c>
      <c r="N9" s="303" t="s">
        <v>1997</v>
      </c>
      <c r="O9" s="304">
        <v>210000</v>
      </c>
      <c r="P9" s="305">
        <f>SUMIF('MB51'!G:G,M9,'MB51'!D:D)</f>
        <v>0</v>
      </c>
      <c r="Q9" s="306">
        <f t="shared" si="0"/>
        <v>0</v>
      </c>
    </row>
    <row r="10" spans="3:17" x14ac:dyDescent="0.25">
      <c r="C10" s="293" t="s">
        <v>530</v>
      </c>
      <c r="D10" s="293" t="s">
        <v>531</v>
      </c>
      <c r="E10" s="294">
        <v>458700</v>
      </c>
      <c r="F10" s="294" t="s">
        <v>1966</v>
      </c>
      <c r="I10" s="299"/>
      <c r="J10" s="300">
        <v>45874</v>
      </c>
      <c r="K10" s="299" t="s">
        <v>206</v>
      </c>
      <c r="L10" s="301" t="s">
        <v>185</v>
      </c>
      <c r="M10" s="302" t="s">
        <v>2008</v>
      </c>
      <c r="N10" s="303"/>
      <c r="O10" s="304">
        <v>210000</v>
      </c>
      <c r="P10" s="305">
        <f>SUMIF('MB51'!G:G,M10,'MB51'!D:D)</f>
        <v>0</v>
      </c>
      <c r="Q10" s="306">
        <f t="shared" si="0"/>
        <v>0</v>
      </c>
    </row>
    <row r="11" spans="3:17" x14ac:dyDescent="0.25">
      <c r="C11" s="293" t="s">
        <v>536</v>
      </c>
      <c r="D11" s="293" t="s">
        <v>537</v>
      </c>
      <c r="E11" s="294">
        <v>464077</v>
      </c>
      <c r="F11" s="294" t="s">
        <v>1309</v>
      </c>
      <c r="I11" s="299"/>
      <c r="J11" s="300">
        <v>45875</v>
      </c>
      <c r="K11" s="299" t="s">
        <v>206</v>
      </c>
      <c r="L11" s="301" t="s">
        <v>185</v>
      </c>
      <c r="M11" s="302" t="s">
        <v>2006</v>
      </c>
      <c r="N11" s="303"/>
      <c r="O11" s="304">
        <v>210000</v>
      </c>
      <c r="P11" s="305">
        <f>SUMIF('MB51'!G:G,M11,'MB51'!D:D)</f>
        <v>0</v>
      </c>
      <c r="Q11" s="306">
        <f t="shared" si="0"/>
        <v>0</v>
      </c>
    </row>
    <row r="12" spans="3:17" x14ac:dyDescent="0.25">
      <c r="C12" s="293" t="s">
        <v>534</v>
      </c>
      <c r="D12" s="293" t="s">
        <v>535</v>
      </c>
      <c r="E12" s="294">
        <v>438752</v>
      </c>
      <c r="F12" s="294" t="s">
        <v>1197</v>
      </c>
      <c r="I12" s="299"/>
      <c r="J12" s="300">
        <v>45876</v>
      </c>
      <c r="K12" s="299" t="s">
        <v>206</v>
      </c>
      <c r="L12" s="301" t="s">
        <v>185</v>
      </c>
      <c r="M12" s="302" t="s">
        <v>2023</v>
      </c>
      <c r="N12" s="303"/>
      <c r="O12" s="304">
        <v>210000</v>
      </c>
      <c r="P12" s="305">
        <f>SUMIF('MB51'!G:G,M12,'MB51'!D:D)</f>
        <v>0</v>
      </c>
      <c r="Q12" s="306">
        <f t="shared" si="0"/>
        <v>0</v>
      </c>
    </row>
    <row r="13" spans="3:17" x14ac:dyDescent="0.25">
      <c r="I13" s="299"/>
      <c r="J13" s="300">
        <v>45877</v>
      </c>
      <c r="K13" s="299" t="s">
        <v>206</v>
      </c>
      <c r="L13" s="301" t="s">
        <v>185</v>
      </c>
      <c r="M13" s="302" t="s">
        <v>2031</v>
      </c>
      <c r="N13" s="303"/>
      <c r="O13" s="304">
        <v>210000</v>
      </c>
      <c r="P13" s="305">
        <f>SUMIF('MB51'!G:G,M13,'MB51'!D:D)</f>
        <v>0</v>
      </c>
      <c r="Q13" s="306">
        <f t="shared" si="0"/>
        <v>0</v>
      </c>
    </row>
    <row r="14" spans="3:17" x14ac:dyDescent="0.25">
      <c r="I14" s="302"/>
      <c r="J14" s="300">
        <v>45878</v>
      </c>
      <c r="K14" s="299" t="s">
        <v>206</v>
      </c>
      <c r="L14" s="301" t="s">
        <v>185</v>
      </c>
      <c r="M14" s="302" t="s">
        <v>2037</v>
      </c>
      <c r="N14" s="303"/>
      <c r="O14" s="304">
        <v>210000</v>
      </c>
      <c r="P14" s="305">
        <f>SUMIF('MB51'!G:G,M14,'MB51'!D:D)</f>
        <v>0</v>
      </c>
      <c r="Q14" s="306">
        <f t="shared" si="0"/>
        <v>0</v>
      </c>
    </row>
    <row r="15" spans="3:17" x14ac:dyDescent="0.25">
      <c r="I15" s="299" t="s">
        <v>2050</v>
      </c>
      <c r="J15" s="300">
        <v>45873</v>
      </c>
      <c r="K15" s="299" t="s">
        <v>206</v>
      </c>
      <c r="L15" s="301" t="s">
        <v>185</v>
      </c>
      <c r="M15" s="302" t="s">
        <v>2004</v>
      </c>
      <c r="N15" s="303" t="s">
        <v>2005</v>
      </c>
      <c r="O15" s="304">
        <v>210000</v>
      </c>
      <c r="P15" s="305">
        <f>SUMIF('MB51'!G:G,M15,'MB51'!D:D)</f>
        <v>0</v>
      </c>
      <c r="Q15" s="306">
        <f t="shared" si="0"/>
        <v>0</v>
      </c>
    </row>
    <row r="16" spans="3:17" x14ac:dyDescent="0.25">
      <c r="I16" s="299"/>
      <c r="J16" s="300">
        <v>45874</v>
      </c>
      <c r="K16" s="299" t="s">
        <v>206</v>
      </c>
      <c r="L16" s="301" t="s">
        <v>185</v>
      </c>
      <c r="M16" s="302" t="s">
        <v>2007</v>
      </c>
      <c r="N16" s="303"/>
      <c r="O16" s="304">
        <v>210000</v>
      </c>
      <c r="P16" s="305">
        <f>SUMIF('MB51'!G:G,M16,'MB51'!D:D)</f>
        <v>0</v>
      </c>
      <c r="Q16" s="306">
        <f t="shared" si="0"/>
        <v>0</v>
      </c>
    </row>
    <row r="17" spans="9:17" x14ac:dyDescent="0.25">
      <c r="I17" s="299"/>
      <c r="J17" s="300">
        <v>45875</v>
      </c>
      <c r="K17" s="299" t="s">
        <v>206</v>
      </c>
      <c r="L17" s="301" t="s">
        <v>185</v>
      </c>
      <c r="M17" s="302" t="s">
        <v>2011</v>
      </c>
      <c r="N17" s="303"/>
      <c r="O17" s="304">
        <v>210000</v>
      </c>
      <c r="P17" s="305">
        <f>SUMIF('MB51'!G:G,M17,'MB51'!D:D)</f>
        <v>0</v>
      </c>
      <c r="Q17" s="306">
        <f t="shared" si="0"/>
        <v>0</v>
      </c>
    </row>
    <row r="18" spans="9:17" x14ac:dyDescent="0.25">
      <c r="I18" s="299"/>
      <c r="J18" s="300">
        <v>45876</v>
      </c>
      <c r="K18" s="299" t="s">
        <v>206</v>
      </c>
      <c r="L18" s="301" t="s">
        <v>185</v>
      </c>
      <c r="M18" s="302" t="s">
        <v>2024</v>
      </c>
      <c r="N18" s="303"/>
      <c r="O18" s="304">
        <v>210000</v>
      </c>
      <c r="P18" s="305">
        <f>SUMIF('MB51'!G:G,M18,'MB51'!D:D)</f>
        <v>0</v>
      </c>
      <c r="Q18" s="306">
        <f t="shared" si="0"/>
        <v>0</v>
      </c>
    </row>
    <row r="19" spans="9:17" x14ac:dyDescent="0.25">
      <c r="I19" s="299"/>
      <c r="J19" s="300">
        <v>45877</v>
      </c>
      <c r="K19" s="299" t="s">
        <v>206</v>
      </c>
      <c r="L19" s="301" t="s">
        <v>185</v>
      </c>
      <c r="M19" s="302" t="s">
        <v>2032</v>
      </c>
      <c r="N19" s="303"/>
      <c r="O19" s="304">
        <v>210000</v>
      </c>
      <c r="P19" s="305">
        <f>SUMIF('MB51'!G:G,M19,'MB51'!D:D)</f>
        <v>0</v>
      </c>
      <c r="Q19" s="306">
        <f t="shared" si="0"/>
        <v>0</v>
      </c>
    </row>
    <row r="20" spans="9:17" x14ac:dyDescent="0.25">
      <c r="I20" s="302"/>
      <c r="J20" s="300">
        <v>45878</v>
      </c>
      <c r="K20" s="302" t="s">
        <v>206</v>
      </c>
      <c r="L20" s="301" t="s">
        <v>185</v>
      </c>
      <c r="M20" s="302" t="s">
        <v>2038</v>
      </c>
      <c r="N20" s="303"/>
      <c r="O20" s="304">
        <v>210000</v>
      </c>
      <c r="P20" s="305">
        <f>SUMIF('MB51'!G:G,M20,'MB51'!D:D)</f>
        <v>0</v>
      </c>
      <c r="Q20" s="306">
        <f t="shared" si="0"/>
        <v>0</v>
      </c>
    </row>
    <row r="21" spans="9:17" x14ac:dyDescent="0.25">
      <c r="I21" s="299" t="s">
        <v>2051</v>
      </c>
      <c r="J21" s="300">
        <v>45873</v>
      </c>
      <c r="K21" s="299" t="s">
        <v>207</v>
      </c>
      <c r="L21" s="301" t="s">
        <v>94</v>
      </c>
      <c r="M21" s="302" t="s">
        <v>2014</v>
      </c>
      <c r="N21" s="303"/>
      <c r="O21" s="304">
        <v>325000</v>
      </c>
      <c r="P21" s="305">
        <f>SUMIF('MB51'!G:G,M21,'MB51'!D:D)</f>
        <v>0</v>
      </c>
      <c r="Q21" s="306">
        <f t="shared" si="0"/>
        <v>0</v>
      </c>
    </row>
    <row r="22" spans="9:17" x14ac:dyDescent="0.25">
      <c r="I22" s="299"/>
      <c r="J22" s="300">
        <v>45874</v>
      </c>
      <c r="K22" s="299" t="s">
        <v>207</v>
      </c>
      <c r="L22" s="301" t="s">
        <v>94</v>
      </c>
      <c r="M22" s="302" t="s">
        <v>2025</v>
      </c>
      <c r="N22" s="303"/>
      <c r="O22" s="304">
        <v>325000</v>
      </c>
      <c r="P22" s="305">
        <f>SUMIF('MB51'!G:G,M22,'MB51'!D:D)</f>
        <v>0</v>
      </c>
      <c r="Q22" s="306">
        <f t="shared" si="0"/>
        <v>0</v>
      </c>
    </row>
    <row r="23" spans="9:17" x14ac:dyDescent="0.25">
      <c r="I23" s="299"/>
      <c r="J23" s="300">
        <v>45875</v>
      </c>
      <c r="K23" s="299" t="s">
        <v>207</v>
      </c>
      <c r="L23" s="301" t="s">
        <v>94</v>
      </c>
      <c r="M23" s="302" t="s">
        <v>2040</v>
      </c>
      <c r="N23" s="303"/>
      <c r="O23" s="304">
        <v>298000</v>
      </c>
      <c r="P23" s="305">
        <f>SUMIF('MB51'!G:G,M23,'MB51'!D:D)</f>
        <v>0</v>
      </c>
      <c r="Q23" s="306">
        <f t="shared" si="0"/>
        <v>0</v>
      </c>
    </row>
    <row r="24" spans="9:17" x14ac:dyDescent="0.25">
      <c r="I24" s="299"/>
      <c r="J24" s="300">
        <v>45876</v>
      </c>
      <c r="K24" s="299" t="s">
        <v>207</v>
      </c>
      <c r="L24" s="301" t="s">
        <v>94</v>
      </c>
      <c r="M24" s="302" t="s">
        <v>2052</v>
      </c>
      <c r="N24" s="303"/>
      <c r="O24" s="304">
        <v>325000</v>
      </c>
      <c r="P24" s="305">
        <f>SUMIF('MB51'!G:G,M24,'MB51'!D:D)</f>
        <v>0</v>
      </c>
      <c r="Q24" s="306">
        <f t="shared" si="0"/>
        <v>0</v>
      </c>
    </row>
    <row r="25" spans="9:17" x14ac:dyDescent="0.25">
      <c r="I25" s="299"/>
      <c r="J25" s="300">
        <v>45877</v>
      </c>
      <c r="K25" s="299" t="s">
        <v>207</v>
      </c>
      <c r="L25" s="301" t="s">
        <v>94</v>
      </c>
      <c r="M25" s="302" t="s">
        <v>2053</v>
      </c>
      <c r="N25" s="303"/>
      <c r="O25" s="304">
        <v>325000</v>
      </c>
      <c r="P25" s="305">
        <f>SUMIF('MB51'!G:G,M25,'MB51'!D:D)</f>
        <v>0</v>
      </c>
      <c r="Q25" s="306">
        <f t="shared" si="0"/>
        <v>0</v>
      </c>
    </row>
    <row r="26" spans="9:17" x14ac:dyDescent="0.25">
      <c r="I26" s="302"/>
      <c r="J26" s="300">
        <v>45878</v>
      </c>
      <c r="K26" s="299" t="s">
        <v>207</v>
      </c>
      <c r="L26" s="301" t="s">
        <v>94</v>
      </c>
      <c r="M26" s="302" t="s">
        <v>2054</v>
      </c>
      <c r="N26" s="303"/>
      <c r="O26" s="304">
        <v>309000</v>
      </c>
      <c r="P26" s="305">
        <f>SUMIF('MB51'!G:G,M26,'MB51'!D:D)</f>
        <v>0</v>
      </c>
      <c r="Q26" s="306">
        <f t="shared" si="0"/>
        <v>0</v>
      </c>
    </row>
    <row r="27" spans="9:17" x14ac:dyDescent="0.25">
      <c r="I27" s="299" t="s">
        <v>2055</v>
      </c>
      <c r="J27" s="300">
        <v>45873</v>
      </c>
      <c r="K27" s="299" t="s">
        <v>207</v>
      </c>
      <c r="L27" s="301" t="s">
        <v>94</v>
      </c>
      <c r="M27" s="302" t="s">
        <v>2015</v>
      </c>
      <c r="N27" s="303"/>
      <c r="O27" s="304">
        <v>325000</v>
      </c>
      <c r="P27" s="305">
        <f>SUMIF('MB51'!G:G,M27,'MB51'!D:D)</f>
        <v>0</v>
      </c>
      <c r="Q27" s="306">
        <f t="shared" si="0"/>
        <v>0</v>
      </c>
    </row>
    <row r="28" spans="9:17" x14ac:dyDescent="0.25">
      <c r="I28" s="299"/>
      <c r="J28" s="300">
        <v>45874</v>
      </c>
      <c r="K28" s="299" t="s">
        <v>207</v>
      </c>
      <c r="L28" s="301" t="s">
        <v>94</v>
      </c>
      <c r="M28" s="302" t="s">
        <v>2041</v>
      </c>
      <c r="N28" s="303"/>
      <c r="O28" s="304">
        <v>325000</v>
      </c>
      <c r="P28" s="305">
        <f>SUMIF('MB51'!G:G,M28,'MB51'!D:D)</f>
        <v>0</v>
      </c>
      <c r="Q28" s="306">
        <f t="shared" si="0"/>
        <v>0</v>
      </c>
    </row>
    <row r="29" spans="9:17" x14ac:dyDescent="0.25">
      <c r="I29" s="299"/>
      <c r="J29" s="300">
        <v>45875</v>
      </c>
      <c r="K29" s="299" t="s">
        <v>207</v>
      </c>
      <c r="L29" s="301" t="s">
        <v>94</v>
      </c>
      <c r="M29" s="302" t="s">
        <v>2039</v>
      </c>
      <c r="N29" s="303"/>
      <c r="O29" s="304">
        <v>325000</v>
      </c>
      <c r="P29" s="305">
        <f>SUMIF('MB51'!G:G,M29,'MB51'!D:D)</f>
        <v>0</v>
      </c>
      <c r="Q29" s="306">
        <f t="shared" si="0"/>
        <v>0</v>
      </c>
    </row>
    <row r="30" spans="9:17" x14ac:dyDescent="0.25">
      <c r="I30" s="299"/>
      <c r="J30" s="300">
        <v>45876</v>
      </c>
      <c r="K30" s="299" t="s">
        <v>207</v>
      </c>
      <c r="L30" s="301" t="s">
        <v>94</v>
      </c>
      <c r="M30" s="302" t="s">
        <v>2056</v>
      </c>
      <c r="N30" s="303"/>
      <c r="O30" s="304">
        <v>325000</v>
      </c>
      <c r="P30" s="305">
        <f>SUMIF('MB51'!G:G,M30,'MB51'!D:D)</f>
        <v>0</v>
      </c>
      <c r="Q30" s="306">
        <f t="shared" si="0"/>
        <v>0</v>
      </c>
    </row>
    <row r="31" spans="9:17" x14ac:dyDescent="0.25">
      <c r="I31" s="299"/>
      <c r="J31" s="300">
        <v>45877</v>
      </c>
      <c r="K31" s="299" t="s">
        <v>207</v>
      </c>
      <c r="L31" s="301" t="s">
        <v>94</v>
      </c>
      <c r="M31" s="302" t="s">
        <v>2057</v>
      </c>
      <c r="N31" s="303"/>
      <c r="O31" s="304">
        <v>298000</v>
      </c>
      <c r="P31" s="305">
        <f>SUMIF('MB51'!G:G,M31,'MB51'!D:D)</f>
        <v>0</v>
      </c>
      <c r="Q31" s="306">
        <f t="shared" si="0"/>
        <v>0</v>
      </c>
    </row>
    <row r="32" spans="9:17" x14ac:dyDescent="0.25">
      <c r="I32" s="302"/>
      <c r="J32" s="300">
        <v>45878</v>
      </c>
      <c r="K32" s="302" t="s">
        <v>207</v>
      </c>
      <c r="L32" s="301" t="s">
        <v>94</v>
      </c>
      <c r="M32" s="302" t="s">
        <v>2058</v>
      </c>
      <c r="N32" s="303"/>
      <c r="O32" s="304">
        <v>309000</v>
      </c>
      <c r="P32" s="305">
        <f>SUMIF('MB51'!G:G,M32,'MB51'!D:D)</f>
        <v>0</v>
      </c>
      <c r="Q32" s="306">
        <f t="shared" si="0"/>
        <v>0</v>
      </c>
    </row>
    <row r="33" spans="9:18" x14ac:dyDescent="0.25">
      <c r="I33" s="307" t="s">
        <v>2059</v>
      </c>
      <c r="J33" s="308">
        <v>45873</v>
      </c>
      <c r="K33" s="307" t="s">
        <v>612</v>
      </c>
      <c r="L33" s="309" t="s">
        <v>613</v>
      </c>
      <c r="M33" s="310" t="s">
        <v>2009</v>
      </c>
      <c r="N33" s="311"/>
      <c r="O33" s="312">
        <v>325000</v>
      </c>
      <c r="P33" s="313">
        <f>SUMIF('MB51'!G:G,M33,'MB51'!D:D)</f>
        <v>0</v>
      </c>
      <c r="Q33" s="314">
        <f t="shared" si="0"/>
        <v>0</v>
      </c>
      <c r="R33" s="330"/>
    </row>
    <row r="34" spans="9:18" x14ac:dyDescent="0.25">
      <c r="I34" s="307"/>
      <c r="J34" s="308">
        <v>45874</v>
      </c>
      <c r="K34" s="310" t="s">
        <v>612</v>
      </c>
      <c r="L34" s="309" t="s">
        <v>613</v>
      </c>
      <c r="M34" s="310" t="s">
        <v>2013</v>
      </c>
      <c r="N34" s="311"/>
      <c r="O34" s="312">
        <v>325000</v>
      </c>
      <c r="P34" s="313">
        <f>SUMIF('MB51'!G:G,M34,'MB51'!D:D)</f>
        <v>0</v>
      </c>
      <c r="Q34" s="314">
        <f t="shared" si="0"/>
        <v>0</v>
      </c>
      <c r="R34" s="330"/>
    </row>
    <row r="35" spans="9:18" x14ac:dyDescent="0.25">
      <c r="I35" s="307"/>
      <c r="J35" s="308">
        <v>45875</v>
      </c>
      <c r="K35" s="310" t="s">
        <v>2029</v>
      </c>
      <c r="L35" s="309" t="s">
        <v>2030</v>
      </c>
      <c r="M35" s="310" t="s">
        <v>2033</v>
      </c>
      <c r="N35" s="311"/>
      <c r="O35" s="312">
        <v>168000</v>
      </c>
      <c r="P35" s="313">
        <f>SUMIF('MB51'!G:G,M35,'MB51'!D:D)</f>
        <v>0</v>
      </c>
      <c r="Q35" s="314">
        <f t="shared" si="0"/>
        <v>0</v>
      </c>
      <c r="R35" s="330"/>
    </row>
    <row r="36" spans="9:18" x14ac:dyDescent="0.25">
      <c r="I36" s="324"/>
      <c r="J36" s="325"/>
      <c r="K36" s="326" t="s">
        <v>2035</v>
      </c>
      <c r="L36" s="327" t="s">
        <v>2036</v>
      </c>
      <c r="M36" s="326" t="s">
        <v>2042</v>
      </c>
      <c r="N36" s="325"/>
      <c r="O36" s="328">
        <v>168000</v>
      </c>
      <c r="P36" s="305">
        <f>SUMIF('MB51'!G:G,M36,'MB51'!D:D)</f>
        <v>0</v>
      </c>
      <c r="Q36" s="306">
        <f t="shared" si="0"/>
        <v>0</v>
      </c>
      <c r="R36" s="46" t="s">
        <v>2081</v>
      </c>
    </row>
    <row r="37" spans="9:18" x14ac:dyDescent="0.25">
      <c r="I37" s="324"/>
      <c r="J37" s="329">
        <v>45876</v>
      </c>
      <c r="K37" s="326" t="s">
        <v>2060</v>
      </c>
      <c r="L37" s="327" t="s">
        <v>2061</v>
      </c>
      <c r="M37" s="326" t="s">
        <v>2062</v>
      </c>
      <c r="N37" s="325"/>
      <c r="O37" s="328">
        <v>168000</v>
      </c>
      <c r="P37" s="305">
        <f>SUMIF('MB51'!G:G,M37,'MB51'!D:D)</f>
        <v>0</v>
      </c>
      <c r="Q37" s="306">
        <f t="shared" si="0"/>
        <v>0</v>
      </c>
      <c r="R37" s="46" t="s">
        <v>2081</v>
      </c>
    </row>
    <row r="38" spans="9:18" x14ac:dyDescent="0.25">
      <c r="I38" s="315"/>
      <c r="J38" s="319"/>
      <c r="K38" s="317" t="s">
        <v>2063</v>
      </c>
      <c r="L38" s="318" t="s">
        <v>2064</v>
      </c>
      <c r="M38" s="317" t="s">
        <v>2065</v>
      </c>
      <c r="N38" s="319"/>
      <c r="O38" s="320">
        <v>168000</v>
      </c>
      <c r="P38" s="321">
        <f>SUMIF('MB51'!G:G,M38,'MB51'!D:D)</f>
        <v>0</v>
      </c>
      <c r="Q38" s="322">
        <f t="shared" si="0"/>
        <v>0</v>
      </c>
      <c r="R38" s="323" t="s">
        <v>2082</v>
      </c>
    </row>
    <row r="39" spans="9:18" x14ac:dyDescent="0.25">
      <c r="I39" s="315"/>
      <c r="J39" s="316">
        <v>45877</v>
      </c>
      <c r="K39" s="317" t="s">
        <v>2066</v>
      </c>
      <c r="L39" s="318" t="s">
        <v>2067</v>
      </c>
      <c r="M39" s="317" t="s">
        <v>2068</v>
      </c>
      <c r="N39" s="319"/>
      <c r="O39" s="320">
        <v>168000</v>
      </c>
      <c r="P39" s="321">
        <f>SUMIF('MB51'!G:G,M39,'MB51'!D:D)</f>
        <v>0</v>
      </c>
      <c r="Q39" s="322">
        <f t="shared" si="0"/>
        <v>0</v>
      </c>
      <c r="R39" s="323" t="s">
        <v>2082</v>
      </c>
    </row>
    <row r="40" spans="9:18" x14ac:dyDescent="0.25">
      <c r="I40" s="331"/>
      <c r="J40" s="332"/>
      <c r="K40" s="333">
        <v>465825</v>
      </c>
      <c r="L40" s="334" t="s">
        <v>2069</v>
      </c>
      <c r="M40" s="333" t="s">
        <v>2070</v>
      </c>
      <c r="N40" s="332" t="s">
        <v>236</v>
      </c>
      <c r="O40" s="335">
        <v>168000</v>
      </c>
      <c r="P40" s="336">
        <f>SUMIF('MB51'!G:G,M40,'MB51'!D:D)</f>
        <v>0</v>
      </c>
      <c r="Q40" s="337">
        <f t="shared" si="0"/>
        <v>0</v>
      </c>
      <c r="R40" s="338" t="s">
        <v>2083</v>
      </c>
    </row>
    <row r="41" spans="9:18" x14ac:dyDescent="0.25">
      <c r="I41" s="345"/>
      <c r="J41" s="346">
        <v>45878</v>
      </c>
      <c r="K41" s="339" t="s">
        <v>2071</v>
      </c>
      <c r="L41" s="341" t="s">
        <v>2072</v>
      </c>
      <c r="M41" s="339" t="s">
        <v>2073</v>
      </c>
      <c r="N41" s="340"/>
      <c r="O41" s="342">
        <v>168000</v>
      </c>
      <c r="P41" s="343">
        <f>SUMIF('MB51'!G:G,M41,'MB51'!D:D)</f>
        <v>0</v>
      </c>
      <c r="Q41" s="344">
        <f t="shared" si="0"/>
        <v>0</v>
      </c>
      <c r="R41" s="295" t="s">
        <v>2084</v>
      </c>
    </row>
    <row r="42" spans="9:18" x14ac:dyDescent="0.25">
      <c r="I42" s="339"/>
      <c r="J42" s="340"/>
      <c r="K42" s="339" t="s">
        <v>2074</v>
      </c>
      <c r="L42" s="341" t="s">
        <v>2075</v>
      </c>
      <c r="M42" s="339" t="s">
        <v>2076</v>
      </c>
      <c r="N42" s="340"/>
      <c r="O42" s="342">
        <v>168000</v>
      </c>
      <c r="P42" s="343">
        <f>SUMIF('MB51'!G:G,M42,'MB51'!D:D)</f>
        <v>0</v>
      </c>
      <c r="Q42" s="344">
        <f t="shared" si="0"/>
        <v>0</v>
      </c>
      <c r="R42" s="295" t="s">
        <v>2084</v>
      </c>
    </row>
    <row r="43" spans="9:18" x14ac:dyDescent="0.25">
      <c r="I43" s="299" t="s">
        <v>2077</v>
      </c>
      <c r="J43" s="300">
        <v>45873</v>
      </c>
      <c r="K43" s="299" t="s">
        <v>212</v>
      </c>
      <c r="L43" s="301" t="s">
        <v>112</v>
      </c>
      <c r="M43" s="302" t="s">
        <v>2012</v>
      </c>
      <c r="N43" s="303"/>
      <c r="O43" s="304">
        <v>298000</v>
      </c>
      <c r="P43" s="305">
        <f>SUMIF('MB51'!G:G,M43,'MB51'!D:D)</f>
        <v>0</v>
      </c>
      <c r="Q43" s="306">
        <f t="shared" si="0"/>
        <v>0</v>
      </c>
    </row>
    <row r="44" spans="9:18" x14ac:dyDescent="0.25">
      <c r="I44" s="299"/>
      <c r="J44" s="300">
        <v>45874</v>
      </c>
      <c r="K44" s="299" t="s">
        <v>212</v>
      </c>
      <c r="L44" s="301" t="s">
        <v>112</v>
      </c>
      <c r="M44" s="302" t="s">
        <v>2018</v>
      </c>
      <c r="N44" s="303"/>
      <c r="O44" s="304">
        <v>325000</v>
      </c>
      <c r="P44" s="305">
        <f>SUMIF('MB51'!G:G,M44,'MB51'!D:D)</f>
        <v>0</v>
      </c>
      <c r="Q44" s="306">
        <f t="shared" si="0"/>
        <v>0</v>
      </c>
    </row>
    <row r="45" spans="9:18" x14ac:dyDescent="0.25">
      <c r="I45" s="299"/>
      <c r="J45" s="300">
        <v>45875</v>
      </c>
      <c r="K45" s="299" t="s">
        <v>212</v>
      </c>
      <c r="L45" s="301" t="s">
        <v>112</v>
      </c>
      <c r="M45" s="302" t="s">
        <v>2027</v>
      </c>
      <c r="N45" s="303"/>
      <c r="O45" s="304">
        <v>325000</v>
      </c>
      <c r="P45" s="305">
        <f>SUMIF('MB51'!G:G,M45,'MB51'!D:D)</f>
        <v>0</v>
      </c>
      <c r="Q45" s="306">
        <f t="shared" si="0"/>
        <v>0</v>
      </c>
    </row>
    <row r="46" spans="9:18" x14ac:dyDescent="0.25">
      <c r="I46" s="299"/>
      <c r="J46" s="300">
        <v>45876</v>
      </c>
      <c r="K46" s="299" t="s">
        <v>212</v>
      </c>
      <c r="L46" s="301" t="s">
        <v>112</v>
      </c>
      <c r="M46" s="302" t="s">
        <v>2078</v>
      </c>
      <c r="N46" s="303"/>
      <c r="O46" s="304">
        <v>325000</v>
      </c>
      <c r="P46" s="305">
        <f>SUMIF('MB51'!G:G,M46,'MB51'!D:D)</f>
        <v>0</v>
      </c>
      <c r="Q46" s="306">
        <f t="shared" si="0"/>
        <v>0</v>
      </c>
    </row>
    <row r="47" spans="9:18" x14ac:dyDescent="0.25">
      <c r="I47" s="299"/>
      <c r="J47" s="300">
        <v>45877</v>
      </c>
      <c r="K47" s="299" t="s">
        <v>212</v>
      </c>
      <c r="L47" s="301" t="s">
        <v>112</v>
      </c>
      <c r="M47" s="302" t="s">
        <v>2079</v>
      </c>
      <c r="N47" s="303"/>
      <c r="O47" s="304">
        <v>325000</v>
      </c>
      <c r="P47" s="305">
        <f>SUMIF('MB51'!G:G,M47,'MB51'!D:D)</f>
        <v>0</v>
      </c>
      <c r="Q47" s="306">
        <f t="shared" si="0"/>
        <v>0</v>
      </c>
    </row>
    <row r="48" spans="9:18" x14ac:dyDescent="0.25">
      <c r="I48" s="302"/>
      <c r="J48" s="300">
        <v>45878</v>
      </c>
      <c r="K48" s="302" t="s">
        <v>212</v>
      </c>
      <c r="L48" s="301" t="s">
        <v>112</v>
      </c>
      <c r="M48" s="302" t="s">
        <v>2080</v>
      </c>
      <c r="N48" s="303"/>
      <c r="O48" s="304">
        <v>325000</v>
      </c>
      <c r="P48" s="305">
        <f>SUMIF('MB51'!G:G,M48,'MB51'!D:D)</f>
        <v>0</v>
      </c>
      <c r="Q48" s="306">
        <f t="shared" si="0"/>
        <v>0</v>
      </c>
    </row>
  </sheetData>
  <conditionalFormatting sqref="Q1:Q1048576">
    <cfRule type="cellIs" dxfId="121" priority="1" operator="lessThan">
      <formula>0.8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507A9-D179-498C-AE49-780DE60C6723}">
  <sheetPr codeName="Planilha4">
    <tabColor theme="9"/>
  </sheetPr>
  <dimension ref="A1:T11815"/>
  <sheetViews>
    <sheetView showGridLines="0" zoomScale="70" zoomScaleNormal="70" workbookViewId="0">
      <pane ySplit="1" topLeftCell="A2" activePane="bottomLeft" state="frozen"/>
      <selection activeCell="M66" sqref="M66"/>
      <selection pane="bottomLeft" activeCell="S9" sqref="S9"/>
    </sheetView>
  </sheetViews>
  <sheetFormatPr defaultRowHeight="15" x14ac:dyDescent="0.25"/>
  <cols>
    <col min="1" max="1" width="13" style="1" bestFit="1" customWidth="1"/>
    <col min="2" max="2" width="8" style="1" bestFit="1" customWidth="1"/>
    <col min="3" max="3" width="10" style="1" bestFit="1" customWidth="1"/>
    <col min="4" max="4" width="42" style="1" bestFit="1" customWidth="1"/>
    <col min="5" max="5" width="12" style="1" bestFit="1" customWidth="1"/>
    <col min="6" max="6" width="11" style="1" bestFit="1" customWidth="1"/>
    <col min="7" max="7" width="18" style="1" bestFit="1" customWidth="1"/>
    <col min="8" max="8" width="12" style="1" bestFit="1" customWidth="1"/>
    <col min="9" max="9" width="7" style="1" bestFit="1" customWidth="1"/>
    <col min="10" max="10" width="9" style="1" bestFit="1" customWidth="1"/>
    <col min="11" max="11" width="11" style="1" bestFit="1" customWidth="1"/>
    <col min="12" max="12" width="9" style="1" bestFit="1" customWidth="1"/>
    <col min="13" max="13" width="20" style="1" bestFit="1" customWidth="1"/>
    <col min="14" max="14" width="12" style="1" bestFit="1" customWidth="1"/>
    <col min="15" max="15" width="20" style="1" bestFit="1" customWidth="1"/>
    <col min="16" max="16" width="15.7109375" style="401" customWidth="1"/>
    <col min="18" max="18" width="24" customWidth="1"/>
    <col min="19" max="19" width="19.28515625" bestFit="1" customWidth="1"/>
  </cols>
  <sheetData>
    <row r="1" spans="1:20" ht="60" x14ac:dyDescent="0.25">
      <c r="A1" s="191" t="s">
        <v>25</v>
      </c>
      <c r="B1" s="191" t="s">
        <v>133</v>
      </c>
      <c r="C1" s="191" t="s">
        <v>26</v>
      </c>
      <c r="D1" s="191" t="s">
        <v>36</v>
      </c>
      <c r="E1" s="191" t="s">
        <v>14</v>
      </c>
      <c r="F1" s="191" t="s">
        <v>29</v>
      </c>
      <c r="G1" s="191" t="s">
        <v>165</v>
      </c>
      <c r="H1" s="376" t="s">
        <v>166</v>
      </c>
      <c r="I1" s="376" t="s">
        <v>167</v>
      </c>
      <c r="J1" s="376" t="s">
        <v>168</v>
      </c>
      <c r="K1" s="191" t="s">
        <v>169</v>
      </c>
      <c r="L1" s="376" t="s">
        <v>170</v>
      </c>
      <c r="M1" s="191" t="s">
        <v>171</v>
      </c>
      <c r="N1" s="191" t="s">
        <v>172</v>
      </c>
      <c r="O1" s="191" t="s">
        <v>32</v>
      </c>
      <c r="P1" s="401" t="s">
        <v>234</v>
      </c>
      <c r="R1" s="33" t="s">
        <v>14190</v>
      </c>
      <c r="T1" s="1"/>
    </row>
    <row r="2" spans="1:20" x14ac:dyDescent="0.25">
      <c r="A2" s="1" t="s">
        <v>4268</v>
      </c>
      <c r="B2" s="1" t="s">
        <v>353</v>
      </c>
      <c r="C2" s="1" t="s">
        <v>80</v>
      </c>
      <c r="D2" s="1" t="s">
        <v>4269</v>
      </c>
      <c r="E2" s="1" t="s">
        <v>4235</v>
      </c>
      <c r="F2" s="1" t="s">
        <v>83</v>
      </c>
      <c r="G2" s="377">
        <v>91</v>
      </c>
      <c r="H2" s="377">
        <v>0</v>
      </c>
      <c r="I2" s="377">
        <v>0</v>
      </c>
      <c r="J2" s="377">
        <v>0</v>
      </c>
      <c r="K2" s="377">
        <v>0</v>
      </c>
      <c r="L2" s="377">
        <v>0</v>
      </c>
      <c r="M2" s="1" t="s">
        <v>4371</v>
      </c>
      <c r="N2" s="377">
        <v>0</v>
      </c>
      <c r="O2" s="378">
        <v>47264</v>
      </c>
      <c r="P2" s="401">
        <f>G2+I2</f>
        <v>91</v>
      </c>
      <c r="R2" s="571" t="s">
        <v>268</v>
      </c>
      <c r="S2" s="571"/>
    </row>
    <row r="3" spans="1:20" x14ac:dyDescent="0.25">
      <c r="A3" s="1" t="s">
        <v>85</v>
      </c>
      <c r="B3" s="1" t="s">
        <v>353</v>
      </c>
      <c r="C3" s="1" t="s">
        <v>544</v>
      </c>
      <c r="D3" s="1" t="s">
        <v>86</v>
      </c>
      <c r="E3" s="1" t="s">
        <v>2816</v>
      </c>
      <c r="F3" s="1" t="s">
        <v>83</v>
      </c>
      <c r="G3" s="377">
        <v>0</v>
      </c>
      <c r="H3" s="377">
        <v>0</v>
      </c>
      <c r="I3" s="377">
        <v>0</v>
      </c>
      <c r="J3" s="377">
        <v>0</v>
      </c>
      <c r="K3" s="377">
        <v>235</v>
      </c>
      <c r="L3" s="377">
        <v>0</v>
      </c>
      <c r="M3" s="1" t="s">
        <v>2817</v>
      </c>
      <c r="N3" s="377">
        <v>0</v>
      </c>
      <c r="O3" s="378">
        <v>46330</v>
      </c>
      <c r="P3" s="401">
        <f t="shared" ref="P3:P66" si="0">G3+I3</f>
        <v>0</v>
      </c>
      <c r="R3" s="2" t="s">
        <v>235</v>
      </c>
      <c r="S3" s="2" t="s">
        <v>238</v>
      </c>
    </row>
    <row r="4" spans="1:20" x14ac:dyDescent="0.25">
      <c r="A4" s="1" t="s">
        <v>3143</v>
      </c>
      <c r="B4" s="1" t="s">
        <v>353</v>
      </c>
      <c r="C4" s="1" t="s">
        <v>110</v>
      </c>
      <c r="D4" s="1" t="s">
        <v>3144</v>
      </c>
      <c r="E4" s="1" t="s">
        <v>3123</v>
      </c>
      <c r="F4" s="1" t="s">
        <v>83</v>
      </c>
      <c r="G4" s="377">
        <v>1286</v>
      </c>
      <c r="H4" s="377">
        <v>0</v>
      </c>
      <c r="I4" s="377">
        <v>0</v>
      </c>
      <c r="J4" s="377">
        <v>0</v>
      </c>
      <c r="K4" s="377">
        <v>0</v>
      </c>
      <c r="L4" s="377">
        <v>0</v>
      </c>
      <c r="M4" s="1" t="s">
        <v>3145</v>
      </c>
      <c r="N4" s="377">
        <v>0</v>
      </c>
      <c r="O4" s="378">
        <v>47217</v>
      </c>
      <c r="P4" s="401">
        <f t="shared" si="0"/>
        <v>1286</v>
      </c>
      <c r="R4" s="30" t="s">
        <v>173</v>
      </c>
      <c r="S4">
        <v>0</v>
      </c>
    </row>
    <row r="5" spans="1:20" x14ac:dyDescent="0.25">
      <c r="A5" s="1" t="s">
        <v>4315</v>
      </c>
      <c r="B5" s="1" t="s">
        <v>353</v>
      </c>
      <c r="C5" s="1" t="s">
        <v>80</v>
      </c>
      <c r="D5" s="1" t="s">
        <v>4316</v>
      </c>
      <c r="E5" s="1" t="s">
        <v>4270</v>
      </c>
      <c r="F5" s="1" t="s">
        <v>83</v>
      </c>
      <c r="G5" s="377">
        <v>140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1" t="s">
        <v>3538</v>
      </c>
      <c r="N5" s="377">
        <v>0</v>
      </c>
      <c r="O5" s="378">
        <v>47265</v>
      </c>
      <c r="P5" s="401">
        <f t="shared" si="0"/>
        <v>140</v>
      </c>
      <c r="R5" s="30" t="s">
        <v>236</v>
      </c>
      <c r="S5">
        <v>0</v>
      </c>
    </row>
    <row r="6" spans="1:20" x14ac:dyDescent="0.25">
      <c r="A6" s="1" t="s">
        <v>7311</v>
      </c>
      <c r="B6" s="1" t="s">
        <v>353</v>
      </c>
      <c r="C6" s="1" t="s">
        <v>80</v>
      </c>
      <c r="D6" s="1" t="s">
        <v>7314</v>
      </c>
      <c r="E6" s="1" t="s">
        <v>10933</v>
      </c>
      <c r="F6" s="1" t="s">
        <v>83</v>
      </c>
      <c r="G6" s="377">
        <v>234</v>
      </c>
      <c r="H6" s="377">
        <v>0</v>
      </c>
      <c r="I6" s="377">
        <v>0</v>
      </c>
      <c r="J6" s="377">
        <v>0</v>
      </c>
      <c r="K6" s="377">
        <v>0</v>
      </c>
      <c r="L6" s="377">
        <v>0</v>
      </c>
      <c r="M6" s="1" t="s">
        <v>11746</v>
      </c>
      <c r="N6" s="377">
        <v>0</v>
      </c>
      <c r="O6" s="378">
        <v>47278</v>
      </c>
      <c r="P6" s="401">
        <f t="shared" si="0"/>
        <v>234</v>
      </c>
      <c r="R6" s="30" t="s">
        <v>2816</v>
      </c>
      <c r="S6">
        <v>0</v>
      </c>
    </row>
    <row r="7" spans="1:20" x14ac:dyDescent="0.25">
      <c r="A7" s="1" t="s">
        <v>11072</v>
      </c>
      <c r="B7" s="1" t="s">
        <v>353</v>
      </c>
      <c r="C7" s="1" t="s">
        <v>80</v>
      </c>
      <c r="D7" s="1" t="s">
        <v>11074</v>
      </c>
      <c r="E7" s="1" t="s">
        <v>10530</v>
      </c>
      <c r="F7" s="1" t="s">
        <v>83</v>
      </c>
      <c r="G7" s="377">
        <v>196</v>
      </c>
      <c r="H7" s="377">
        <v>0</v>
      </c>
      <c r="I7" s="377">
        <v>0</v>
      </c>
      <c r="J7" s="377">
        <v>0</v>
      </c>
      <c r="K7" s="377">
        <v>0</v>
      </c>
      <c r="L7" s="377">
        <v>0</v>
      </c>
      <c r="M7" s="1" t="s">
        <v>61</v>
      </c>
      <c r="N7" s="377">
        <v>0</v>
      </c>
      <c r="O7" s="378">
        <v>47278</v>
      </c>
      <c r="P7" s="401">
        <f t="shared" si="0"/>
        <v>196</v>
      </c>
      <c r="R7" s="30" t="s">
        <v>2820</v>
      </c>
      <c r="S7">
        <v>0</v>
      </c>
    </row>
    <row r="8" spans="1:20" x14ac:dyDescent="0.25">
      <c r="A8" s="1" t="s">
        <v>2465</v>
      </c>
      <c r="B8" s="1" t="s">
        <v>353</v>
      </c>
      <c r="C8" s="1" t="s">
        <v>110</v>
      </c>
      <c r="D8" s="1" t="s">
        <v>2466</v>
      </c>
      <c r="E8" s="1" t="s">
        <v>2478</v>
      </c>
      <c r="F8" s="1" t="s">
        <v>84</v>
      </c>
      <c r="G8" s="377">
        <v>0</v>
      </c>
      <c r="H8" s="377">
        <v>0</v>
      </c>
      <c r="I8" s="377">
        <v>0</v>
      </c>
      <c r="J8" s="377">
        <v>0</v>
      </c>
      <c r="K8" s="377">
        <v>95</v>
      </c>
      <c r="L8" s="377">
        <v>0</v>
      </c>
      <c r="M8" s="1" t="s">
        <v>2417</v>
      </c>
      <c r="N8" s="377">
        <v>0</v>
      </c>
      <c r="O8" s="378">
        <v>47441</v>
      </c>
      <c r="P8" s="401">
        <f t="shared" si="0"/>
        <v>0</v>
      </c>
      <c r="R8" s="30" t="s">
        <v>1750</v>
      </c>
      <c r="S8">
        <v>4</v>
      </c>
    </row>
    <row r="9" spans="1:20" x14ac:dyDescent="0.25">
      <c r="A9" s="1" t="s">
        <v>5817</v>
      </c>
      <c r="B9" s="1" t="s">
        <v>353</v>
      </c>
      <c r="C9" s="1" t="s">
        <v>80</v>
      </c>
      <c r="D9" s="1" t="s">
        <v>5818</v>
      </c>
      <c r="E9" s="1" t="s">
        <v>4586</v>
      </c>
      <c r="F9" s="1" t="s">
        <v>84</v>
      </c>
      <c r="G9" s="377">
        <v>862</v>
      </c>
      <c r="H9" s="377">
        <v>0</v>
      </c>
      <c r="I9" s="377">
        <v>0</v>
      </c>
      <c r="J9" s="377">
        <v>0</v>
      </c>
      <c r="K9" s="377">
        <v>0</v>
      </c>
      <c r="L9" s="377">
        <v>0</v>
      </c>
      <c r="M9" s="1" t="s">
        <v>5819</v>
      </c>
      <c r="N9" s="377">
        <v>0</v>
      </c>
      <c r="O9" s="378">
        <v>47271</v>
      </c>
      <c r="P9" s="401">
        <f t="shared" si="0"/>
        <v>862</v>
      </c>
      <c r="R9" s="30" t="s">
        <v>596</v>
      </c>
      <c r="S9">
        <v>0</v>
      </c>
    </row>
    <row r="10" spans="1:20" x14ac:dyDescent="0.25">
      <c r="A10" s="1" t="s">
        <v>7525</v>
      </c>
      <c r="B10" s="1" t="s">
        <v>353</v>
      </c>
      <c r="C10" s="1" t="s">
        <v>80</v>
      </c>
      <c r="D10" s="1" t="s">
        <v>7527</v>
      </c>
      <c r="E10" s="1" t="s">
        <v>9328</v>
      </c>
      <c r="F10" s="1" t="s">
        <v>84</v>
      </c>
      <c r="G10" s="377">
        <v>552</v>
      </c>
      <c r="H10" s="377">
        <v>0</v>
      </c>
      <c r="I10" s="377">
        <v>0</v>
      </c>
      <c r="J10" s="377">
        <v>0</v>
      </c>
      <c r="K10" s="377">
        <v>0</v>
      </c>
      <c r="L10" s="377">
        <v>0</v>
      </c>
      <c r="M10" s="1" t="s">
        <v>11747</v>
      </c>
      <c r="N10" s="377">
        <v>0</v>
      </c>
      <c r="O10" s="378">
        <v>47277</v>
      </c>
      <c r="P10" s="401">
        <f t="shared" si="0"/>
        <v>552</v>
      </c>
      <c r="R10" s="30" t="s">
        <v>2825</v>
      </c>
      <c r="S10">
        <v>1</v>
      </c>
    </row>
    <row r="11" spans="1:20" x14ac:dyDescent="0.25">
      <c r="A11" s="1" t="s">
        <v>3471</v>
      </c>
      <c r="B11" s="1" t="s">
        <v>353</v>
      </c>
      <c r="C11" s="1" t="s">
        <v>544</v>
      </c>
      <c r="D11" s="1" t="s">
        <v>3472</v>
      </c>
      <c r="E11" s="1" t="s">
        <v>4161</v>
      </c>
      <c r="F11" s="1" t="s">
        <v>84</v>
      </c>
      <c r="G11" s="377">
        <v>204</v>
      </c>
      <c r="H11" s="377">
        <v>0</v>
      </c>
      <c r="I11" s="377">
        <v>0</v>
      </c>
      <c r="J11" s="377">
        <v>0</v>
      </c>
      <c r="K11" s="377">
        <v>0</v>
      </c>
      <c r="L11" s="377">
        <v>0</v>
      </c>
      <c r="M11" s="1" t="s">
        <v>4247</v>
      </c>
      <c r="N11" s="377">
        <v>0</v>
      </c>
      <c r="O11" s="378">
        <v>47263</v>
      </c>
      <c r="P11" s="401">
        <f t="shared" si="0"/>
        <v>204</v>
      </c>
      <c r="R11" s="30" t="s">
        <v>2094</v>
      </c>
      <c r="S11">
        <v>4</v>
      </c>
    </row>
    <row r="12" spans="1:20" x14ac:dyDescent="0.25">
      <c r="A12" s="1" t="s">
        <v>2818</v>
      </c>
      <c r="B12" s="1" t="s">
        <v>353</v>
      </c>
      <c r="C12" s="1" t="s">
        <v>544</v>
      </c>
      <c r="D12" s="1" t="s">
        <v>2819</v>
      </c>
      <c r="E12" s="1" t="s">
        <v>2820</v>
      </c>
      <c r="F12" s="1" t="s">
        <v>84</v>
      </c>
      <c r="G12" s="377">
        <v>0</v>
      </c>
      <c r="H12" s="377">
        <v>0</v>
      </c>
      <c r="I12" s="377">
        <v>0</v>
      </c>
      <c r="J12" s="377">
        <v>0</v>
      </c>
      <c r="K12" s="377">
        <v>126</v>
      </c>
      <c r="L12" s="377">
        <v>0</v>
      </c>
      <c r="M12" s="1" t="s">
        <v>61</v>
      </c>
      <c r="N12" s="377">
        <v>0</v>
      </c>
      <c r="O12" s="378">
        <v>46524</v>
      </c>
      <c r="P12" s="401">
        <f t="shared" si="0"/>
        <v>0</v>
      </c>
      <c r="R12" s="30" t="s">
        <v>1781</v>
      </c>
      <c r="S12">
        <v>1</v>
      </c>
    </row>
    <row r="13" spans="1:20" x14ac:dyDescent="0.25">
      <c r="A13" s="1" t="s">
        <v>1124</v>
      </c>
      <c r="B13" s="1" t="s">
        <v>353</v>
      </c>
      <c r="C13" s="1" t="s">
        <v>544</v>
      </c>
      <c r="D13" s="1" t="s">
        <v>1125</v>
      </c>
      <c r="E13" s="1" t="s">
        <v>2512</v>
      </c>
      <c r="F13" s="1" t="s">
        <v>84</v>
      </c>
      <c r="G13" s="377">
        <v>0</v>
      </c>
      <c r="H13" s="377">
        <v>0</v>
      </c>
      <c r="I13" s="377">
        <v>0</v>
      </c>
      <c r="J13" s="377">
        <v>0</v>
      </c>
      <c r="K13" s="377">
        <v>12960</v>
      </c>
      <c r="L13" s="377">
        <v>0</v>
      </c>
      <c r="M13" s="1" t="s">
        <v>61</v>
      </c>
      <c r="N13" s="377">
        <v>0</v>
      </c>
      <c r="O13" s="378">
        <v>46998</v>
      </c>
      <c r="P13" s="401">
        <f t="shared" si="0"/>
        <v>0</v>
      </c>
      <c r="R13" s="30" t="s">
        <v>617</v>
      </c>
      <c r="S13">
        <v>60</v>
      </c>
    </row>
    <row r="14" spans="1:20" x14ac:dyDescent="0.25">
      <c r="A14" s="1" t="s">
        <v>2279</v>
      </c>
      <c r="B14" s="1" t="s">
        <v>353</v>
      </c>
      <c r="C14" s="1" t="s">
        <v>544</v>
      </c>
      <c r="D14" s="1" t="s">
        <v>2280</v>
      </c>
      <c r="E14" s="1" t="s">
        <v>2425</v>
      </c>
      <c r="F14" s="1" t="s">
        <v>84</v>
      </c>
      <c r="G14" s="377">
        <v>41472</v>
      </c>
      <c r="H14" s="377">
        <v>0</v>
      </c>
      <c r="I14" s="377">
        <v>0</v>
      </c>
      <c r="J14" s="377">
        <v>0</v>
      </c>
      <c r="K14" s="377">
        <v>0</v>
      </c>
      <c r="L14" s="377">
        <v>0</v>
      </c>
      <c r="M14" s="1" t="s">
        <v>2281</v>
      </c>
      <c r="N14" s="377">
        <v>0</v>
      </c>
      <c r="O14" s="378">
        <v>47053</v>
      </c>
      <c r="P14" s="401">
        <f t="shared" si="0"/>
        <v>41472</v>
      </c>
      <c r="R14" s="30" t="s">
        <v>620</v>
      </c>
      <c r="S14">
        <v>0</v>
      </c>
    </row>
    <row r="15" spans="1:20" x14ac:dyDescent="0.25">
      <c r="A15" s="1" t="s">
        <v>351</v>
      </c>
      <c r="B15" s="1" t="s">
        <v>353</v>
      </c>
      <c r="C15" s="1" t="s">
        <v>544</v>
      </c>
      <c r="D15" s="1" t="s">
        <v>352</v>
      </c>
      <c r="E15" s="1" t="s">
        <v>2821</v>
      </c>
      <c r="F15" s="1" t="s">
        <v>84</v>
      </c>
      <c r="G15" s="377">
        <v>0</v>
      </c>
      <c r="H15" s="377">
        <v>0</v>
      </c>
      <c r="I15" s="377">
        <v>0</v>
      </c>
      <c r="J15" s="377">
        <v>0</v>
      </c>
      <c r="K15" s="377">
        <v>6756</v>
      </c>
      <c r="L15" s="377">
        <v>0</v>
      </c>
      <c r="M15" s="1" t="s">
        <v>61</v>
      </c>
      <c r="N15" s="377">
        <v>0</v>
      </c>
      <c r="O15" s="378">
        <v>46766</v>
      </c>
      <c r="P15" s="401">
        <f t="shared" si="0"/>
        <v>0</v>
      </c>
      <c r="R15" s="30" t="s">
        <v>625</v>
      </c>
      <c r="S15">
        <v>0</v>
      </c>
    </row>
    <row r="16" spans="1:20" x14ac:dyDescent="0.25">
      <c r="A16" s="1" t="s">
        <v>1804</v>
      </c>
      <c r="B16" s="1" t="s">
        <v>353</v>
      </c>
      <c r="C16" s="1" t="s">
        <v>544</v>
      </c>
      <c r="D16" s="1" t="s">
        <v>1805</v>
      </c>
      <c r="E16" s="1" t="s">
        <v>2822</v>
      </c>
      <c r="F16" s="1" t="s">
        <v>84</v>
      </c>
      <c r="G16" s="377">
        <v>0</v>
      </c>
      <c r="H16" s="377">
        <v>0</v>
      </c>
      <c r="I16" s="377">
        <v>0</v>
      </c>
      <c r="J16" s="377">
        <v>0</v>
      </c>
      <c r="K16" s="377">
        <v>726</v>
      </c>
      <c r="L16" s="377">
        <v>0</v>
      </c>
      <c r="M16" s="1" t="s">
        <v>61</v>
      </c>
      <c r="N16" s="377">
        <v>0</v>
      </c>
      <c r="O16" s="378">
        <v>46931</v>
      </c>
      <c r="P16" s="401">
        <f t="shared" si="0"/>
        <v>0</v>
      </c>
      <c r="R16" s="30" t="s">
        <v>2423</v>
      </c>
      <c r="S16">
        <v>2</v>
      </c>
    </row>
    <row r="17" spans="1:19" x14ac:dyDescent="0.25">
      <c r="A17" s="1" t="s">
        <v>1806</v>
      </c>
      <c r="B17" s="1" t="s">
        <v>353</v>
      </c>
      <c r="C17" s="1" t="s">
        <v>544</v>
      </c>
      <c r="D17" s="1" t="s">
        <v>1807</v>
      </c>
      <c r="E17" s="1" t="s">
        <v>2822</v>
      </c>
      <c r="F17" s="1" t="s">
        <v>84</v>
      </c>
      <c r="G17" s="377">
        <v>0</v>
      </c>
      <c r="H17" s="377">
        <v>0</v>
      </c>
      <c r="I17" s="377">
        <v>0</v>
      </c>
      <c r="J17" s="377">
        <v>0</v>
      </c>
      <c r="K17" s="377">
        <v>210</v>
      </c>
      <c r="L17" s="377">
        <v>0</v>
      </c>
      <c r="M17" s="1" t="s">
        <v>61</v>
      </c>
      <c r="N17" s="377">
        <v>0</v>
      </c>
      <c r="O17" s="378">
        <v>46931</v>
      </c>
      <c r="P17" s="401">
        <f t="shared" si="0"/>
        <v>0</v>
      </c>
      <c r="R17" s="30" t="s">
        <v>902</v>
      </c>
      <c r="S17">
        <v>24</v>
      </c>
    </row>
    <row r="18" spans="1:19" x14ac:dyDescent="0.25">
      <c r="A18" s="1" t="s">
        <v>1808</v>
      </c>
      <c r="B18" s="1" t="s">
        <v>353</v>
      </c>
      <c r="C18" s="1" t="s">
        <v>544</v>
      </c>
      <c r="D18" s="1" t="s">
        <v>1809</v>
      </c>
      <c r="E18" s="1" t="s">
        <v>2822</v>
      </c>
      <c r="F18" s="1" t="s">
        <v>84</v>
      </c>
      <c r="G18" s="377">
        <v>0</v>
      </c>
      <c r="H18" s="377">
        <v>0</v>
      </c>
      <c r="I18" s="377">
        <v>0</v>
      </c>
      <c r="J18" s="377">
        <v>0</v>
      </c>
      <c r="K18" s="377">
        <v>1008</v>
      </c>
      <c r="L18" s="377">
        <v>0</v>
      </c>
      <c r="M18" s="1" t="s">
        <v>61</v>
      </c>
      <c r="N18" s="377">
        <v>0</v>
      </c>
      <c r="O18" s="378">
        <v>46931</v>
      </c>
      <c r="P18" s="401">
        <f t="shared" si="0"/>
        <v>0</v>
      </c>
      <c r="R18" s="30" t="s">
        <v>3027</v>
      </c>
      <c r="S18">
        <v>692</v>
      </c>
    </row>
    <row r="19" spans="1:19" x14ac:dyDescent="0.25">
      <c r="A19" s="1" t="s">
        <v>1810</v>
      </c>
      <c r="B19" s="1" t="s">
        <v>353</v>
      </c>
      <c r="C19" s="1" t="s">
        <v>544</v>
      </c>
      <c r="D19" s="1" t="s">
        <v>1811</v>
      </c>
      <c r="E19" s="1" t="s">
        <v>2822</v>
      </c>
      <c r="F19" s="1" t="s">
        <v>84</v>
      </c>
      <c r="G19" s="377">
        <v>0</v>
      </c>
      <c r="H19" s="377">
        <v>0</v>
      </c>
      <c r="I19" s="377">
        <v>0</v>
      </c>
      <c r="J19" s="377">
        <v>0</v>
      </c>
      <c r="K19" s="377">
        <v>1050</v>
      </c>
      <c r="L19" s="377">
        <v>0</v>
      </c>
      <c r="M19" s="1" t="s">
        <v>61</v>
      </c>
      <c r="N19" s="377">
        <v>0</v>
      </c>
      <c r="O19" s="378">
        <v>46931</v>
      </c>
      <c r="P19" s="401">
        <f t="shared" si="0"/>
        <v>0</v>
      </c>
      <c r="R19" s="30" t="s">
        <v>897</v>
      </c>
      <c r="S19">
        <v>0</v>
      </c>
    </row>
    <row r="20" spans="1:19" x14ac:dyDescent="0.25">
      <c r="A20" s="1" t="s">
        <v>1812</v>
      </c>
      <c r="B20" s="1" t="s">
        <v>353</v>
      </c>
      <c r="C20" s="1" t="s">
        <v>544</v>
      </c>
      <c r="D20" s="1" t="s">
        <v>1813</v>
      </c>
      <c r="E20" s="1" t="s">
        <v>2822</v>
      </c>
      <c r="F20" s="1" t="s">
        <v>84</v>
      </c>
      <c r="G20" s="377">
        <v>0</v>
      </c>
      <c r="H20" s="377">
        <v>0</v>
      </c>
      <c r="I20" s="377">
        <v>0</v>
      </c>
      <c r="J20" s="377">
        <v>0</v>
      </c>
      <c r="K20" s="377">
        <v>144</v>
      </c>
      <c r="L20" s="377">
        <v>0</v>
      </c>
      <c r="M20" s="1" t="s">
        <v>61</v>
      </c>
      <c r="N20" s="377">
        <v>0</v>
      </c>
      <c r="O20" s="378">
        <v>46931</v>
      </c>
      <c r="P20" s="401">
        <f t="shared" si="0"/>
        <v>0</v>
      </c>
      <c r="R20" s="30" t="s">
        <v>630</v>
      </c>
      <c r="S20">
        <v>0</v>
      </c>
    </row>
    <row r="21" spans="1:19" x14ac:dyDescent="0.25">
      <c r="A21" s="1" t="s">
        <v>3825</v>
      </c>
      <c r="B21" s="1" t="s">
        <v>353</v>
      </c>
      <c r="C21" s="1" t="s">
        <v>80</v>
      </c>
      <c r="D21" s="1" t="s">
        <v>3826</v>
      </c>
      <c r="E21" s="1" t="s">
        <v>3731</v>
      </c>
      <c r="F21" s="1" t="s">
        <v>83</v>
      </c>
      <c r="G21" s="377">
        <v>431</v>
      </c>
      <c r="H21" s="377">
        <v>0</v>
      </c>
      <c r="I21" s="377">
        <v>0</v>
      </c>
      <c r="J21" s="377">
        <v>0</v>
      </c>
      <c r="K21" s="377">
        <v>0</v>
      </c>
      <c r="L21" s="377">
        <v>0</v>
      </c>
      <c r="M21" s="1" t="s">
        <v>61</v>
      </c>
      <c r="N21" s="377">
        <v>0</v>
      </c>
      <c r="O21" s="378">
        <v>47252</v>
      </c>
      <c r="P21" s="401">
        <f t="shared" si="0"/>
        <v>431</v>
      </c>
      <c r="R21" s="30" t="s">
        <v>1743</v>
      </c>
      <c r="S21">
        <v>2</v>
      </c>
    </row>
    <row r="22" spans="1:19" x14ac:dyDescent="0.25">
      <c r="A22" s="1" t="s">
        <v>3825</v>
      </c>
      <c r="B22" s="1" t="s">
        <v>353</v>
      </c>
      <c r="C22" s="1" t="s">
        <v>80</v>
      </c>
      <c r="D22" s="1" t="s">
        <v>3826</v>
      </c>
      <c r="E22" s="1" t="s">
        <v>4270</v>
      </c>
      <c r="F22" s="1" t="s">
        <v>83</v>
      </c>
      <c r="G22" s="377">
        <v>16</v>
      </c>
      <c r="H22" s="377">
        <v>0</v>
      </c>
      <c r="I22" s="377">
        <v>0</v>
      </c>
      <c r="J22" s="377">
        <v>0</v>
      </c>
      <c r="K22" s="377">
        <v>0</v>
      </c>
      <c r="L22" s="377">
        <v>0</v>
      </c>
      <c r="M22" s="1" t="s">
        <v>61</v>
      </c>
      <c r="N22" s="377">
        <v>0</v>
      </c>
      <c r="O22" s="378">
        <v>47265</v>
      </c>
      <c r="P22" s="401">
        <f t="shared" si="0"/>
        <v>16</v>
      </c>
      <c r="R22" s="30" t="s">
        <v>635</v>
      </c>
      <c r="S22">
        <v>8279</v>
      </c>
    </row>
    <row r="23" spans="1:19" x14ac:dyDescent="0.25">
      <c r="A23" s="1" t="s">
        <v>3178</v>
      </c>
      <c r="B23" s="1" t="s">
        <v>353</v>
      </c>
      <c r="C23" s="1" t="s">
        <v>110</v>
      </c>
      <c r="D23" s="1" t="s">
        <v>3179</v>
      </c>
      <c r="E23" s="1" t="s">
        <v>3180</v>
      </c>
      <c r="F23" s="1" t="s">
        <v>84</v>
      </c>
      <c r="G23" s="377">
        <v>110</v>
      </c>
      <c r="H23" s="377">
        <v>0</v>
      </c>
      <c r="I23" s="377">
        <v>0</v>
      </c>
      <c r="J23" s="377">
        <v>0</v>
      </c>
      <c r="K23" s="377">
        <v>0</v>
      </c>
      <c r="L23" s="377">
        <v>0</v>
      </c>
      <c r="M23" s="1" t="s">
        <v>3160</v>
      </c>
      <c r="N23" s="377">
        <v>0</v>
      </c>
      <c r="O23" s="378">
        <v>47427</v>
      </c>
      <c r="P23" s="401">
        <f t="shared" si="0"/>
        <v>110</v>
      </c>
      <c r="R23" s="30" t="s">
        <v>638</v>
      </c>
      <c r="S23">
        <v>0</v>
      </c>
    </row>
    <row r="24" spans="1:19" x14ac:dyDescent="0.25">
      <c r="A24" s="1" t="s">
        <v>3147</v>
      </c>
      <c r="B24" s="1" t="s">
        <v>353</v>
      </c>
      <c r="C24" s="1" t="s">
        <v>110</v>
      </c>
      <c r="D24" s="1" t="s">
        <v>3148</v>
      </c>
      <c r="E24" s="1" t="s">
        <v>3146</v>
      </c>
      <c r="F24" s="1" t="s">
        <v>84</v>
      </c>
      <c r="G24" s="377">
        <v>47</v>
      </c>
      <c r="H24" s="377">
        <v>0</v>
      </c>
      <c r="I24" s="377">
        <v>0</v>
      </c>
      <c r="J24" s="377">
        <v>0</v>
      </c>
      <c r="K24" s="377">
        <v>0</v>
      </c>
      <c r="L24" s="377">
        <v>0</v>
      </c>
      <c r="M24" s="1" t="s">
        <v>2349</v>
      </c>
      <c r="N24" s="377">
        <v>0</v>
      </c>
      <c r="O24" s="378">
        <v>47301</v>
      </c>
      <c r="P24" s="401">
        <f t="shared" si="0"/>
        <v>47</v>
      </c>
      <c r="R24" s="30" t="s">
        <v>642</v>
      </c>
      <c r="S24">
        <v>0</v>
      </c>
    </row>
    <row r="25" spans="1:19" x14ac:dyDescent="0.25">
      <c r="A25" s="1" t="s">
        <v>1801</v>
      </c>
      <c r="B25" s="1" t="s">
        <v>353</v>
      </c>
      <c r="C25" s="1" t="s">
        <v>80</v>
      </c>
      <c r="D25" s="1" t="s">
        <v>1802</v>
      </c>
      <c r="E25" s="1" t="s">
        <v>2740</v>
      </c>
      <c r="F25" s="1" t="s">
        <v>82</v>
      </c>
      <c r="G25" s="379">
        <v>18.350000000000001</v>
      </c>
      <c r="H25" s="377">
        <v>0</v>
      </c>
      <c r="I25" s="377">
        <v>0</v>
      </c>
      <c r="J25" s="377">
        <v>0</v>
      </c>
      <c r="K25" s="377">
        <v>0</v>
      </c>
      <c r="L25" s="377">
        <v>0</v>
      </c>
      <c r="M25" s="1" t="s">
        <v>1803</v>
      </c>
      <c r="N25" s="377">
        <v>0</v>
      </c>
      <c r="O25" s="378">
        <v>46437</v>
      </c>
      <c r="P25" s="401">
        <f t="shared" si="0"/>
        <v>18.350000000000001</v>
      </c>
      <c r="R25" s="30" t="s">
        <v>1296</v>
      </c>
      <c r="S25">
        <v>2</v>
      </c>
    </row>
    <row r="26" spans="1:19" x14ac:dyDescent="0.25">
      <c r="A26" s="1" t="s">
        <v>1801</v>
      </c>
      <c r="B26" s="1" t="s">
        <v>353</v>
      </c>
      <c r="C26" s="1" t="s">
        <v>80</v>
      </c>
      <c r="D26" s="1" t="s">
        <v>1802</v>
      </c>
      <c r="E26" s="1" t="s">
        <v>3852</v>
      </c>
      <c r="F26" s="1" t="s">
        <v>82</v>
      </c>
      <c r="G26" s="377">
        <v>250</v>
      </c>
      <c r="H26" s="377">
        <v>0</v>
      </c>
      <c r="I26" s="377">
        <v>0</v>
      </c>
      <c r="J26" s="377">
        <v>0</v>
      </c>
      <c r="K26" s="377">
        <v>0</v>
      </c>
      <c r="L26" s="377">
        <v>0</v>
      </c>
      <c r="M26" s="1" t="s">
        <v>1803</v>
      </c>
      <c r="N26" s="377">
        <v>0</v>
      </c>
      <c r="O26" s="378">
        <v>46525</v>
      </c>
      <c r="P26" s="401">
        <f t="shared" si="0"/>
        <v>250</v>
      </c>
      <c r="R26" s="30" t="s">
        <v>1772</v>
      </c>
      <c r="S26">
        <v>0</v>
      </c>
    </row>
    <row r="27" spans="1:19" x14ac:dyDescent="0.25">
      <c r="A27" s="1" t="s">
        <v>4372</v>
      </c>
      <c r="B27" s="1" t="s">
        <v>353</v>
      </c>
      <c r="C27" s="1" t="s">
        <v>544</v>
      </c>
      <c r="D27" s="1" t="s">
        <v>4373</v>
      </c>
      <c r="E27" s="1" t="s">
        <v>4374</v>
      </c>
      <c r="F27" s="1" t="s">
        <v>84</v>
      </c>
      <c r="G27" s="377">
        <v>50</v>
      </c>
      <c r="H27" s="377">
        <v>0</v>
      </c>
      <c r="I27" s="377">
        <v>0</v>
      </c>
      <c r="J27" s="377">
        <v>0</v>
      </c>
      <c r="K27" s="377">
        <v>0</v>
      </c>
      <c r="L27" s="377">
        <v>0</v>
      </c>
      <c r="M27" s="1" t="s">
        <v>4375</v>
      </c>
      <c r="N27" s="377">
        <v>0</v>
      </c>
      <c r="O27" s="378">
        <v>45945</v>
      </c>
      <c r="P27" s="401">
        <f t="shared" si="0"/>
        <v>50</v>
      </c>
      <c r="R27" s="30" t="s">
        <v>1775</v>
      </c>
      <c r="S27">
        <v>0</v>
      </c>
    </row>
    <row r="28" spans="1:19" x14ac:dyDescent="0.25">
      <c r="A28" s="1" t="s">
        <v>4097</v>
      </c>
      <c r="B28" s="1" t="s">
        <v>353</v>
      </c>
      <c r="C28" s="1" t="s">
        <v>544</v>
      </c>
      <c r="D28" s="1" t="s">
        <v>4098</v>
      </c>
      <c r="E28" s="1" t="s">
        <v>4099</v>
      </c>
      <c r="F28" s="1" t="s">
        <v>84</v>
      </c>
      <c r="G28" s="377">
        <v>15</v>
      </c>
      <c r="H28" s="377">
        <v>0</v>
      </c>
      <c r="I28" s="377">
        <v>0</v>
      </c>
      <c r="J28" s="377">
        <v>0</v>
      </c>
      <c r="K28" s="377">
        <v>0</v>
      </c>
      <c r="L28" s="377">
        <v>0</v>
      </c>
      <c r="M28" s="1" t="s">
        <v>4100</v>
      </c>
      <c r="N28" s="377">
        <v>0</v>
      </c>
      <c r="O28" s="378">
        <v>49647</v>
      </c>
      <c r="P28" s="401">
        <f t="shared" si="0"/>
        <v>15</v>
      </c>
      <c r="R28" s="30" t="s">
        <v>1747</v>
      </c>
      <c r="S28">
        <v>2</v>
      </c>
    </row>
    <row r="29" spans="1:19" x14ac:dyDescent="0.25">
      <c r="A29" s="1" t="s">
        <v>883</v>
      </c>
      <c r="B29" s="1" t="s">
        <v>353</v>
      </c>
      <c r="C29" s="1" t="s">
        <v>80</v>
      </c>
      <c r="D29" s="1" t="s">
        <v>60</v>
      </c>
      <c r="E29" s="1" t="s">
        <v>2556</v>
      </c>
      <c r="F29" s="1" t="s">
        <v>82</v>
      </c>
      <c r="G29" s="377">
        <v>0</v>
      </c>
      <c r="H29" s="377">
        <v>0</v>
      </c>
      <c r="I29" s="377">
        <v>0</v>
      </c>
      <c r="J29" s="379">
        <v>0.627</v>
      </c>
      <c r="K29" s="377">
        <v>0</v>
      </c>
      <c r="L29" s="377">
        <v>0</v>
      </c>
      <c r="M29" s="1" t="s">
        <v>2843</v>
      </c>
      <c r="N29" s="377">
        <v>0</v>
      </c>
      <c r="O29" s="378">
        <v>46188</v>
      </c>
      <c r="P29" s="401">
        <f t="shared" si="0"/>
        <v>0</v>
      </c>
      <c r="R29" s="30" t="s">
        <v>1735</v>
      </c>
      <c r="S29">
        <v>3</v>
      </c>
    </row>
    <row r="30" spans="1:19" x14ac:dyDescent="0.25">
      <c r="A30" s="1" t="s">
        <v>4248</v>
      </c>
      <c r="B30" s="1" t="s">
        <v>353</v>
      </c>
      <c r="C30" s="1" t="s">
        <v>80</v>
      </c>
      <c r="D30" s="1" t="s">
        <v>4249</v>
      </c>
      <c r="E30" s="1" t="s">
        <v>4250</v>
      </c>
      <c r="F30" s="1" t="s">
        <v>82</v>
      </c>
      <c r="G30" s="379">
        <v>181.36</v>
      </c>
      <c r="H30" s="377">
        <v>0</v>
      </c>
      <c r="I30" s="377">
        <v>0</v>
      </c>
      <c r="J30" s="377">
        <v>0</v>
      </c>
      <c r="K30" s="377">
        <v>0</v>
      </c>
      <c r="L30" s="377">
        <v>0</v>
      </c>
      <c r="M30" s="1" t="s">
        <v>4251</v>
      </c>
      <c r="N30" s="377">
        <v>0</v>
      </c>
      <c r="O30" s="378">
        <v>46256</v>
      </c>
      <c r="P30" s="401">
        <f t="shared" si="0"/>
        <v>181.36</v>
      </c>
      <c r="R30" s="30" t="s">
        <v>3119</v>
      </c>
      <c r="S30">
        <v>32736</v>
      </c>
    </row>
    <row r="31" spans="1:19" x14ac:dyDescent="0.25">
      <c r="A31" s="1" t="s">
        <v>201</v>
      </c>
      <c r="B31" s="1" t="s">
        <v>353</v>
      </c>
      <c r="C31" s="1" t="s">
        <v>80</v>
      </c>
      <c r="D31" s="1" t="s">
        <v>162</v>
      </c>
      <c r="E31" s="1" t="s">
        <v>9467</v>
      </c>
      <c r="F31" s="1" t="s">
        <v>82</v>
      </c>
      <c r="G31" s="379">
        <v>148.56899999999999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1" t="s">
        <v>354</v>
      </c>
      <c r="N31" s="377">
        <v>0</v>
      </c>
      <c r="O31" s="378">
        <v>46273</v>
      </c>
      <c r="P31" s="401">
        <f t="shared" si="0"/>
        <v>148.56899999999999</v>
      </c>
      <c r="R31" s="30" t="s">
        <v>3120</v>
      </c>
      <c r="S31">
        <v>1800</v>
      </c>
    </row>
    <row r="32" spans="1:19" x14ac:dyDescent="0.25">
      <c r="A32" s="1" t="s">
        <v>201</v>
      </c>
      <c r="B32" s="1" t="s">
        <v>353</v>
      </c>
      <c r="C32" s="1" t="s">
        <v>80</v>
      </c>
      <c r="D32" s="1" t="s">
        <v>162</v>
      </c>
      <c r="E32" s="1" t="s">
        <v>9468</v>
      </c>
      <c r="F32" s="1" t="s">
        <v>82</v>
      </c>
      <c r="G32" s="377">
        <v>2500</v>
      </c>
      <c r="H32" s="377">
        <v>0</v>
      </c>
      <c r="I32" s="377">
        <v>0</v>
      </c>
      <c r="J32" s="377">
        <v>0</v>
      </c>
      <c r="K32" s="377">
        <v>0</v>
      </c>
      <c r="L32" s="377">
        <v>0</v>
      </c>
      <c r="M32" s="1" t="s">
        <v>354</v>
      </c>
      <c r="N32" s="377">
        <v>0</v>
      </c>
      <c r="O32" s="378">
        <v>46274</v>
      </c>
      <c r="P32" s="401">
        <f t="shared" si="0"/>
        <v>2500</v>
      </c>
      <c r="R32" s="30" t="s">
        <v>2095</v>
      </c>
      <c r="S32">
        <v>2</v>
      </c>
    </row>
    <row r="33" spans="1:19" x14ac:dyDescent="0.25">
      <c r="A33" s="1" t="s">
        <v>201</v>
      </c>
      <c r="B33" s="1" t="s">
        <v>353</v>
      </c>
      <c r="C33" s="1" t="s">
        <v>80</v>
      </c>
      <c r="D33" s="1" t="s">
        <v>162</v>
      </c>
      <c r="E33" s="1" t="s">
        <v>10982</v>
      </c>
      <c r="F33" s="1" t="s">
        <v>82</v>
      </c>
      <c r="G33" s="377">
        <v>2482</v>
      </c>
      <c r="H33" s="377">
        <v>0</v>
      </c>
      <c r="I33" s="377">
        <v>0</v>
      </c>
      <c r="J33" s="377">
        <v>0</v>
      </c>
      <c r="K33" s="377">
        <v>0</v>
      </c>
      <c r="L33" s="377">
        <v>0</v>
      </c>
      <c r="M33" s="1" t="s">
        <v>354</v>
      </c>
      <c r="N33" s="377">
        <v>0</v>
      </c>
      <c r="O33" s="378">
        <v>46275</v>
      </c>
      <c r="P33" s="401">
        <f t="shared" si="0"/>
        <v>2482</v>
      </c>
      <c r="R33" s="30" t="s">
        <v>898</v>
      </c>
      <c r="S33">
        <v>0</v>
      </c>
    </row>
    <row r="34" spans="1:19" x14ac:dyDescent="0.25">
      <c r="A34" s="1" t="s">
        <v>201</v>
      </c>
      <c r="B34" s="1" t="s">
        <v>353</v>
      </c>
      <c r="C34" s="1" t="s">
        <v>80</v>
      </c>
      <c r="D34" s="1" t="s">
        <v>162</v>
      </c>
      <c r="E34" s="1" t="s">
        <v>14167</v>
      </c>
      <c r="F34" s="1" t="s">
        <v>82</v>
      </c>
      <c r="G34" s="377">
        <v>0</v>
      </c>
      <c r="H34" s="377">
        <v>0</v>
      </c>
      <c r="I34" s="377">
        <v>2465</v>
      </c>
      <c r="J34" s="377">
        <v>0</v>
      </c>
      <c r="K34" s="377">
        <v>0</v>
      </c>
      <c r="L34" s="377">
        <v>0</v>
      </c>
      <c r="M34" s="1" t="s">
        <v>354</v>
      </c>
      <c r="N34" s="377">
        <v>0</v>
      </c>
      <c r="O34" s="378">
        <v>46254</v>
      </c>
      <c r="P34" s="401">
        <f t="shared" si="0"/>
        <v>2465</v>
      </c>
      <c r="R34" s="30" t="s">
        <v>577</v>
      </c>
      <c r="S34">
        <v>0</v>
      </c>
    </row>
    <row r="35" spans="1:19" x14ac:dyDescent="0.25">
      <c r="A35" s="1" t="s">
        <v>293</v>
      </c>
      <c r="B35" s="1" t="s">
        <v>353</v>
      </c>
      <c r="C35" s="1" t="s">
        <v>544</v>
      </c>
      <c r="D35" s="1" t="s">
        <v>300</v>
      </c>
      <c r="E35" s="1" t="s">
        <v>3112</v>
      </c>
      <c r="F35" s="1" t="s">
        <v>84</v>
      </c>
      <c r="G35" s="377">
        <v>32793</v>
      </c>
      <c r="H35" s="377">
        <v>0</v>
      </c>
      <c r="I35" s="377">
        <v>0</v>
      </c>
      <c r="J35" s="377">
        <v>0</v>
      </c>
      <c r="K35" s="377">
        <v>0</v>
      </c>
      <c r="L35" s="377">
        <v>0</v>
      </c>
      <c r="M35" s="1" t="s">
        <v>293</v>
      </c>
      <c r="N35" s="377">
        <v>0</v>
      </c>
      <c r="O35" s="378">
        <v>47209</v>
      </c>
      <c r="P35" s="401">
        <f t="shared" si="0"/>
        <v>32793</v>
      </c>
      <c r="R35" s="30" t="s">
        <v>899</v>
      </c>
      <c r="S35">
        <v>0</v>
      </c>
    </row>
    <row r="36" spans="1:19" x14ac:dyDescent="0.25">
      <c r="A36" s="1" t="s">
        <v>293</v>
      </c>
      <c r="B36" s="1" t="s">
        <v>353</v>
      </c>
      <c r="C36" s="1" t="s">
        <v>544</v>
      </c>
      <c r="D36" s="1" t="s">
        <v>300</v>
      </c>
      <c r="E36" s="1" t="s">
        <v>4376</v>
      </c>
      <c r="F36" s="1" t="s">
        <v>84</v>
      </c>
      <c r="G36" s="377">
        <v>51792</v>
      </c>
      <c r="H36" s="377">
        <v>0</v>
      </c>
      <c r="I36" s="377">
        <v>0</v>
      </c>
      <c r="J36" s="377">
        <v>0</v>
      </c>
      <c r="K36" s="377">
        <v>0</v>
      </c>
      <c r="L36" s="377">
        <v>0</v>
      </c>
      <c r="M36" s="1" t="s">
        <v>293</v>
      </c>
      <c r="N36" s="377">
        <v>0</v>
      </c>
      <c r="O36" s="378">
        <v>47261</v>
      </c>
      <c r="P36" s="401">
        <f t="shared" si="0"/>
        <v>51792</v>
      </c>
      <c r="R36" s="30" t="s">
        <v>689</v>
      </c>
      <c r="S36">
        <v>11000</v>
      </c>
    </row>
    <row r="37" spans="1:19" x14ac:dyDescent="0.25">
      <c r="A37" s="1" t="s">
        <v>9473</v>
      </c>
      <c r="B37" s="1" t="s">
        <v>353</v>
      </c>
      <c r="C37" s="1" t="s">
        <v>80</v>
      </c>
      <c r="D37" s="1" t="s">
        <v>9474</v>
      </c>
      <c r="E37" s="1" t="s">
        <v>9475</v>
      </c>
      <c r="F37" s="1" t="s">
        <v>82</v>
      </c>
      <c r="G37" s="379">
        <v>229.9</v>
      </c>
      <c r="H37" s="377">
        <v>0</v>
      </c>
      <c r="I37" s="377">
        <v>0</v>
      </c>
      <c r="J37" s="377">
        <v>0</v>
      </c>
      <c r="K37" s="377">
        <v>0</v>
      </c>
      <c r="L37" s="377">
        <v>0</v>
      </c>
      <c r="M37" s="1" t="s">
        <v>9473</v>
      </c>
      <c r="N37" s="377">
        <v>0</v>
      </c>
      <c r="O37" s="378">
        <v>46196</v>
      </c>
      <c r="P37" s="401">
        <f t="shared" si="0"/>
        <v>229.9</v>
      </c>
      <c r="R37" s="30" t="s">
        <v>858</v>
      </c>
      <c r="S37">
        <v>559</v>
      </c>
    </row>
    <row r="38" spans="1:19" x14ac:dyDescent="0.25">
      <c r="A38" s="1" t="s">
        <v>549</v>
      </c>
      <c r="B38" s="1" t="s">
        <v>353</v>
      </c>
      <c r="C38" s="1" t="s">
        <v>80</v>
      </c>
      <c r="D38" s="1" t="s">
        <v>550</v>
      </c>
      <c r="E38" s="1" t="s">
        <v>3267</v>
      </c>
      <c r="F38" s="1" t="s">
        <v>84</v>
      </c>
      <c r="G38" s="377">
        <v>38593</v>
      </c>
      <c r="H38" s="377">
        <v>0</v>
      </c>
      <c r="I38" s="377">
        <v>0</v>
      </c>
      <c r="J38" s="377">
        <v>0</v>
      </c>
      <c r="K38" s="377">
        <v>0</v>
      </c>
      <c r="L38" s="377">
        <v>0</v>
      </c>
      <c r="M38" s="1" t="s">
        <v>549</v>
      </c>
      <c r="N38" s="377">
        <v>0</v>
      </c>
      <c r="O38" s="378">
        <v>46861</v>
      </c>
      <c r="P38" s="401">
        <f t="shared" si="0"/>
        <v>38593</v>
      </c>
      <c r="R38" s="30" t="s">
        <v>907</v>
      </c>
      <c r="S38">
        <v>0</v>
      </c>
    </row>
    <row r="39" spans="1:19" x14ac:dyDescent="0.25">
      <c r="A39" s="1" t="s">
        <v>549</v>
      </c>
      <c r="B39" s="1" t="s">
        <v>353</v>
      </c>
      <c r="C39" s="1" t="s">
        <v>80</v>
      </c>
      <c r="D39" s="1" t="s">
        <v>550</v>
      </c>
      <c r="E39" s="1" t="s">
        <v>3268</v>
      </c>
      <c r="F39" s="1" t="s">
        <v>84</v>
      </c>
      <c r="G39" s="377">
        <v>75000</v>
      </c>
      <c r="H39" s="377">
        <v>0</v>
      </c>
      <c r="I39" s="377">
        <v>0</v>
      </c>
      <c r="J39" s="377">
        <v>0</v>
      </c>
      <c r="K39" s="377">
        <v>0</v>
      </c>
      <c r="L39" s="377">
        <v>0</v>
      </c>
      <c r="M39" s="1" t="s">
        <v>549</v>
      </c>
      <c r="N39" s="377">
        <v>0</v>
      </c>
      <c r="O39" s="378">
        <v>46861</v>
      </c>
      <c r="P39" s="401">
        <f t="shared" si="0"/>
        <v>75000</v>
      </c>
      <c r="R39" s="30" t="s">
        <v>2545</v>
      </c>
      <c r="S39">
        <v>22528</v>
      </c>
    </row>
    <row r="40" spans="1:19" x14ac:dyDescent="0.25">
      <c r="A40" s="1" t="s">
        <v>145</v>
      </c>
      <c r="B40" s="1" t="s">
        <v>353</v>
      </c>
      <c r="C40" s="1" t="s">
        <v>544</v>
      </c>
      <c r="D40" s="1" t="s">
        <v>111</v>
      </c>
      <c r="E40" s="1" t="s">
        <v>2533</v>
      </c>
      <c r="F40" s="1" t="s">
        <v>84</v>
      </c>
      <c r="G40" s="377">
        <v>15288</v>
      </c>
      <c r="H40" s="377">
        <v>0</v>
      </c>
      <c r="I40" s="377">
        <v>0</v>
      </c>
      <c r="J40" s="377">
        <v>0</v>
      </c>
      <c r="K40" s="377">
        <v>0</v>
      </c>
      <c r="L40" s="377">
        <v>0</v>
      </c>
      <c r="M40" s="1" t="s">
        <v>145</v>
      </c>
      <c r="N40" s="377">
        <v>0</v>
      </c>
      <c r="O40" s="378">
        <v>46733</v>
      </c>
      <c r="P40" s="401">
        <f t="shared" si="0"/>
        <v>15288</v>
      </c>
      <c r="R40" s="30" t="s">
        <v>2821</v>
      </c>
      <c r="S40">
        <v>0</v>
      </c>
    </row>
    <row r="41" spans="1:19" x14ac:dyDescent="0.25">
      <c r="A41" s="1" t="s">
        <v>333</v>
      </c>
      <c r="B41" s="1" t="s">
        <v>353</v>
      </c>
      <c r="C41" s="1" t="s">
        <v>544</v>
      </c>
      <c r="D41" s="1" t="s">
        <v>334</v>
      </c>
      <c r="E41" s="1" t="s">
        <v>3113</v>
      </c>
      <c r="F41" s="1" t="s">
        <v>84</v>
      </c>
      <c r="G41" s="377">
        <v>33696</v>
      </c>
      <c r="H41" s="377">
        <v>0</v>
      </c>
      <c r="I41" s="377">
        <v>0</v>
      </c>
      <c r="J41" s="377">
        <v>0</v>
      </c>
      <c r="K41" s="377">
        <v>0</v>
      </c>
      <c r="L41" s="377">
        <v>0</v>
      </c>
      <c r="M41" s="1" t="s">
        <v>333</v>
      </c>
      <c r="N41" s="377">
        <v>0</v>
      </c>
      <c r="O41" s="378">
        <v>46851</v>
      </c>
      <c r="P41" s="401">
        <f t="shared" si="0"/>
        <v>33696</v>
      </c>
      <c r="R41" s="30" t="s">
        <v>1734</v>
      </c>
      <c r="S41">
        <v>3</v>
      </c>
    </row>
    <row r="42" spans="1:19" x14ac:dyDescent="0.25">
      <c r="A42" s="1" t="s">
        <v>333</v>
      </c>
      <c r="B42" s="1" t="s">
        <v>353</v>
      </c>
      <c r="C42" s="1" t="s">
        <v>544</v>
      </c>
      <c r="D42" s="1" t="s">
        <v>334</v>
      </c>
      <c r="E42" s="1" t="s">
        <v>3125</v>
      </c>
      <c r="F42" s="1" t="s">
        <v>84</v>
      </c>
      <c r="G42" s="377">
        <v>18720</v>
      </c>
      <c r="H42" s="377">
        <v>0</v>
      </c>
      <c r="I42" s="377">
        <v>0</v>
      </c>
      <c r="J42" s="377">
        <v>0</v>
      </c>
      <c r="K42" s="377">
        <v>0</v>
      </c>
      <c r="L42" s="377">
        <v>0</v>
      </c>
      <c r="M42" s="1" t="s">
        <v>333</v>
      </c>
      <c r="N42" s="377">
        <v>0</v>
      </c>
      <c r="O42" s="378">
        <v>46852</v>
      </c>
      <c r="P42" s="401">
        <f t="shared" si="0"/>
        <v>18720</v>
      </c>
      <c r="R42" s="30" t="s">
        <v>1291</v>
      </c>
      <c r="S42">
        <v>2</v>
      </c>
    </row>
    <row r="43" spans="1:19" x14ac:dyDescent="0.25">
      <c r="A43" s="1" t="s">
        <v>270</v>
      </c>
      <c r="B43" s="1" t="s">
        <v>353</v>
      </c>
      <c r="C43" s="1" t="s">
        <v>544</v>
      </c>
      <c r="D43" s="1" t="s">
        <v>271</v>
      </c>
      <c r="E43" s="1" t="s">
        <v>2875</v>
      </c>
      <c r="F43" s="1" t="s">
        <v>84</v>
      </c>
      <c r="G43" s="377">
        <v>8989</v>
      </c>
      <c r="H43" s="377">
        <v>0</v>
      </c>
      <c r="I43" s="377">
        <v>0</v>
      </c>
      <c r="J43" s="377">
        <v>0</v>
      </c>
      <c r="K43" s="377">
        <v>0</v>
      </c>
      <c r="L43" s="377">
        <v>0</v>
      </c>
      <c r="M43" s="1" t="s">
        <v>270</v>
      </c>
      <c r="N43" s="377">
        <v>0</v>
      </c>
      <c r="O43" s="378">
        <v>46829</v>
      </c>
      <c r="P43" s="401">
        <f t="shared" si="0"/>
        <v>8989</v>
      </c>
      <c r="R43" s="30" t="s">
        <v>1739</v>
      </c>
      <c r="S43">
        <v>4</v>
      </c>
    </row>
    <row r="44" spans="1:19" x14ac:dyDescent="0.25">
      <c r="A44" s="1" t="s">
        <v>270</v>
      </c>
      <c r="B44" s="1" t="s">
        <v>353</v>
      </c>
      <c r="C44" s="1" t="s">
        <v>544</v>
      </c>
      <c r="D44" s="1" t="s">
        <v>271</v>
      </c>
      <c r="E44" s="1" t="s">
        <v>3588</v>
      </c>
      <c r="F44" s="1" t="s">
        <v>84</v>
      </c>
      <c r="G44" s="377">
        <v>30240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1" t="s">
        <v>270</v>
      </c>
      <c r="N44" s="377">
        <v>0</v>
      </c>
      <c r="O44" s="378">
        <v>46882</v>
      </c>
      <c r="P44" s="401">
        <f t="shared" si="0"/>
        <v>30240</v>
      </c>
      <c r="R44" s="30" t="s">
        <v>1299</v>
      </c>
      <c r="S44">
        <v>2</v>
      </c>
    </row>
    <row r="45" spans="1:19" x14ac:dyDescent="0.25">
      <c r="A45" s="1" t="s">
        <v>270</v>
      </c>
      <c r="B45" s="1" t="s">
        <v>353</v>
      </c>
      <c r="C45" s="1" t="s">
        <v>544</v>
      </c>
      <c r="D45" s="1" t="s">
        <v>271</v>
      </c>
      <c r="E45" s="1" t="s">
        <v>3589</v>
      </c>
      <c r="F45" s="1" t="s">
        <v>84</v>
      </c>
      <c r="G45" s="377">
        <v>17640</v>
      </c>
      <c r="H45" s="377">
        <v>0</v>
      </c>
      <c r="I45" s="377">
        <v>0</v>
      </c>
      <c r="J45" s="377">
        <v>0</v>
      </c>
      <c r="K45" s="377">
        <v>0</v>
      </c>
      <c r="L45" s="377">
        <v>0</v>
      </c>
      <c r="M45" s="1" t="s">
        <v>270</v>
      </c>
      <c r="N45" s="377">
        <v>0</v>
      </c>
      <c r="O45" s="378">
        <v>46884</v>
      </c>
      <c r="P45" s="401">
        <f t="shared" si="0"/>
        <v>17640</v>
      </c>
      <c r="R45" s="30" t="s">
        <v>2737</v>
      </c>
      <c r="S45">
        <v>2</v>
      </c>
    </row>
    <row r="46" spans="1:19" x14ac:dyDescent="0.25">
      <c r="A46" s="1" t="s">
        <v>270</v>
      </c>
      <c r="B46" s="1" t="s">
        <v>353</v>
      </c>
      <c r="C46" s="1" t="s">
        <v>544</v>
      </c>
      <c r="D46" s="1" t="s">
        <v>271</v>
      </c>
      <c r="E46" s="1" t="s">
        <v>3590</v>
      </c>
      <c r="F46" s="1" t="s">
        <v>84</v>
      </c>
      <c r="G46" s="377">
        <v>30240</v>
      </c>
      <c r="H46" s="377">
        <v>0</v>
      </c>
      <c r="I46" s="377">
        <v>0</v>
      </c>
      <c r="J46" s="377">
        <v>0</v>
      </c>
      <c r="K46" s="377">
        <v>0</v>
      </c>
      <c r="L46" s="377">
        <v>0</v>
      </c>
      <c r="M46" s="1" t="s">
        <v>270</v>
      </c>
      <c r="N46" s="377">
        <v>0</v>
      </c>
      <c r="O46" s="378">
        <v>46885</v>
      </c>
      <c r="P46" s="401">
        <f t="shared" si="0"/>
        <v>30240</v>
      </c>
      <c r="R46" s="30" t="s">
        <v>1211</v>
      </c>
      <c r="S46">
        <v>0</v>
      </c>
    </row>
    <row r="47" spans="1:19" x14ac:dyDescent="0.25">
      <c r="A47" s="1" t="s">
        <v>270</v>
      </c>
      <c r="B47" s="1" t="s">
        <v>353</v>
      </c>
      <c r="C47" s="1" t="s">
        <v>544</v>
      </c>
      <c r="D47" s="1" t="s">
        <v>271</v>
      </c>
      <c r="E47" s="1" t="s">
        <v>3715</v>
      </c>
      <c r="F47" s="1" t="s">
        <v>84</v>
      </c>
      <c r="G47" s="377">
        <v>12600</v>
      </c>
      <c r="H47" s="377">
        <v>0</v>
      </c>
      <c r="I47" s="377">
        <v>0</v>
      </c>
      <c r="J47" s="377">
        <v>0</v>
      </c>
      <c r="K47" s="377">
        <v>0</v>
      </c>
      <c r="L47" s="377">
        <v>0</v>
      </c>
      <c r="M47" s="1" t="s">
        <v>270</v>
      </c>
      <c r="N47" s="377">
        <v>0</v>
      </c>
      <c r="O47" s="378">
        <v>46886</v>
      </c>
      <c r="P47" s="401">
        <f t="shared" si="0"/>
        <v>12600</v>
      </c>
      <c r="R47" s="30" t="s">
        <v>2542</v>
      </c>
      <c r="S47">
        <v>5250</v>
      </c>
    </row>
    <row r="48" spans="1:19" x14ac:dyDescent="0.25">
      <c r="A48" s="1" t="s">
        <v>270</v>
      </c>
      <c r="B48" s="1" t="s">
        <v>353</v>
      </c>
      <c r="C48" s="1" t="s">
        <v>544</v>
      </c>
      <c r="D48" s="1" t="s">
        <v>271</v>
      </c>
      <c r="E48" s="1" t="s">
        <v>3630</v>
      </c>
      <c r="F48" s="1" t="s">
        <v>84</v>
      </c>
      <c r="G48" s="377">
        <v>12600</v>
      </c>
      <c r="H48" s="377">
        <v>0</v>
      </c>
      <c r="I48" s="377">
        <v>0</v>
      </c>
      <c r="J48" s="377">
        <v>0</v>
      </c>
      <c r="K48" s="377">
        <v>0</v>
      </c>
      <c r="L48" s="377">
        <v>0</v>
      </c>
      <c r="M48" s="1" t="s">
        <v>270</v>
      </c>
      <c r="N48" s="377">
        <v>0</v>
      </c>
      <c r="O48" s="378">
        <v>46886</v>
      </c>
      <c r="P48" s="401">
        <f t="shared" si="0"/>
        <v>12600</v>
      </c>
      <c r="R48" s="30" t="s">
        <v>2532</v>
      </c>
      <c r="S48">
        <v>157696</v>
      </c>
    </row>
    <row r="49" spans="1:19" x14ac:dyDescent="0.25">
      <c r="A49" s="1" t="s">
        <v>270</v>
      </c>
      <c r="B49" s="1" t="s">
        <v>353</v>
      </c>
      <c r="C49" s="1" t="s">
        <v>544</v>
      </c>
      <c r="D49" s="1" t="s">
        <v>271</v>
      </c>
      <c r="E49" s="1" t="s">
        <v>4101</v>
      </c>
      <c r="F49" s="1" t="s">
        <v>84</v>
      </c>
      <c r="G49" s="377">
        <v>30240</v>
      </c>
      <c r="H49" s="377">
        <v>0</v>
      </c>
      <c r="I49" s="377">
        <v>0</v>
      </c>
      <c r="J49" s="377">
        <v>0</v>
      </c>
      <c r="K49" s="377">
        <v>0</v>
      </c>
      <c r="L49" s="377">
        <v>0</v>
      </c>
      <c r="M49" s="1" t="s">
        <v>270</v>
      </c>
      <c r="N49" s="377">
        <v>0</v>
      </c>
      <c r="O49" s="378">
        <v>46896</v>
      </c>
      <c r="P49" s="401">
        <f t="shared" si="0"/>
        <v>30240</v>
      </c>
      <c r="R49" s="30" t="s">
        <v>1779</v>
      </c>
      <c r="S49">
        <v>9</v>
      </c>
    </row>
    <row r="50" spans="1:19" x14ac:dyDescent="0.25">
      <c r="A50" s="1" t="s">
        <v>270</v>
      </c>
      <c r="B50" s="1" t="s">
        <v>353</v>
      </c>
      <c r="C50" s="1" t="s">
        <v>544</v>
      </c>
      <c r="D50" s="1" t="s">
        <v>271</v>
      </c>
      <c r="E50" s="1" t="s">
        <v>4224</v>
      </c>
      <c r="F50" s="1" t="s">
        <v>84</v>
      </c>
      <c r="G50" s="377">
        <v>30240</v>
      </c>
      <c r="H50" s="377">
        <v>0</v>
      </c>
      <c r="I50" s="377">
        <v>0</v>
      </c>
      <c r="J50" s="377">
        <v>0</v>
      </c>
      <c r="K50" s="377">
        <v>0</v>
      </c>
      <c r="L50" s="377">
        <v>0</v>
      </c>
      <c r="M50" s="1" t="s">
        <v>270</v>
      </c>
      <c r="N50" s="377">
        <v>0</v>
      </c>
      <c r="O50" s="378">
        <v>46898</v>
      </c>
      <c r="P50" s="401">
        <f t="shared" si="0"/>
        <v>30240</v>
      </c>
      <c r="R50" s="30" t="s">
        <v>1915</v>
      </c>
      <c r="S50">
        <v>0</v>
      </c>
    </row>
    <row r="51" spans="1:19" x14ac:dyDescent="0.25">
      <c r="A51" s="1" t="s">
        <v>270</v>
      </c>
      <c r="B51" s="1" t="s">
        <v>353</v>
      </c>
      <c r="C51" s="1" t="s">
        <v>544</v>
      </c>
      <c r="D51" s="1" t="s">
        <v>271</v>
      </c>
      <c r="E51" s="1" t="s">
        <v>4241</v>
      </c>
      <c r="F51" s="1" t="s">
        <v>84</v>
      </c>
      <c r="G51" s="377">
        <v>30240</v>
      </c>
      <c r="H51" s="377">
        <v>0</v>
      </c>
      <c r="I51" s="377">
        <v>0</v>
      </c>
      <c r="J51" s="377">
        <v>0</v>
      </c>
      <c r="K51" s="377">
        <v>0</v>
      </c>
      <c r="L51" s="377">
        <v>0</v>
      </c>
      <c r="M51" s="1" t="s">
        <v>270</v>
      </c>
      <c r="N51" s="377">
        <v>0</v>
      </c>
      <c r="O51" s="378">
        <v>46899</v>
      </c>
      <c r="P51" s="401">
        <f t="shared" si="0"/>
        <v>30240</v>
      </c>
      <c r="R51" s="30" t="s">
        <v>1303</v>
      </c>
      <c r="S51">
        <v>7333</v>
      </c>
    </row>
    <row r="52" spans="1:19" x14ac:dyDescent="0.25">
      <c r="A52" s="1" t="s">
        <v>270</v>
      </c>
      <c r="B52" s="1" t="s">
        <v>353</v>
      </c>
      <c r="C52" s="1" t="s">
        <v>544</v>
      </c>
      <c r="D52" s="1" t="s">
        <v>271</v>
      </c>
      <c r="E52" s="1" t="s">
        <v>4273</v>
      </c>
      <c r="F52" s="1" t="s">
        <v>84</v>
      </c>
      <c r="G52" s="377">
        <v>30240</v>
      </c>
      <c r="H52" s="377">
        <v>0</v>
      </c>
      <c r="I52" s="377">
        <v>0</v>
      </c>
      <c r="J52" s="377">
        <v>0</v>
      </c>
      <c r="K52" s="377">
        <v>0</v>
      </c>
      <c r="L52" s="377">
        <v>0</v>
      </c>
      <c r="M52" s="1" t="s">
        <v>270</v>
      </c>
      <c r="N52" s="377">
        <v>0</v>
      </c>
      <c r="O52" s="378">
        <v>46900</v>
      </c>
      <c r="P52" s="401">
        <f t="shared" si="0"/>
        <v>30240</v>
      </c>
      <c r="R52" s="30" t="s">
        <v>1307</v>
      </c>
      <c r="S52">
        <v>768</v>
      </c>
    </row>
    <row r="53" spans="1:19" x14ac:dyDescent="0.25">
      <c r="A53" s="1" t="s">
        <v>270</v>
      </c>
      <c r="B53" s="1" t="s">
        <v>353</v>
      </c>
      <c r="C53" s="1" t="s">
        <v>544</v>
      </c>
      <c r="D53" s="1" t="s">
        <v>271</v>
      </c>
      <c r="E53" s="1" t="s">
        <v>4340</v>
      </c>
      <c r="F53" s="1" t="s">
        <v>84</v>
      </c>
      <c r="G53" s="377">
        <v>30240</v>
      </c>
      <c r="H53" s="377">
        <v>0</v>
      </c>
      <c r="I53" s="377">
        <v>0</v>
      </c>
      <c r="J53" s="377">
        <v>0</v>
      </c>
      <c r="K53" s="377">
        <v>0</v>
      </c>
      <c r="L53" s="377">
        <v>0</v>
      </c>
      <c r="M53" s="1" t="s">
        <v>270</v>
      </c>
      <c r="N53" s="377">
        <v>0</v>
      </c>
      <c r="O53" s="378">
        <v>46901</v>
      </c>
      <c r="P53" s="401">
        <f t="shared" si="0"/>
        <v>30240</v>
      </c>
      <c r="R53" s="30" t="s">
        <v>1717</v>
      </c>
      <c r="S53">
        <v>1</v>
      </c>
    </row>
    <row r="54" spans="1:19" x14ac:dyDescent="0.25">
      <c r="A54" s="1" t="s">
        <v>270</v>
      </c>
      <c r="B54" s="1" t="s">
        <v>353</v>
      </c>
      <c r="C54" s="1" t="s">
        <v>544</v>
      </c>
      <c r="D54" s="1" t="s">
        <v>271</v>
      </c>
      <c r="E54" s="1" t="s">
        <v>4363</v>
      </c>
      <c r="F54" s="1" t="s">
        <v>84</v>
      </c>
      <c r="G54" s="377">
        <v>30240</v>
      </c>
      <c r="H54" s="377">
        <v>0</v>
      </c>
      <c r="I54" s="377">
        <v>0</v>
      </c>
      <c r="J54" s="377">
        <v>0</v>
      </c>
      <c r="K54" s="377">
        <v>0</v>
      </c>
      <c r="L54" s="377">
        <v>0</v>
      </c>
      <c r="M54" s="1" t="s">
        <v>270</v>
      </c>
      <c r="N54" s="377">
        <v>0</v>
      </c>
      <c r="O54" s="378">
        <v>46902</v>
      </c>
      <c r="P54" s="401">
        <f t="shared" si="0"/>
        <v>30240</v>
      </c>
      <c r="R54" s="30" t="s">
        <v>1718</v>
      </c>
      <c r="S54">
        <v>4</v>
      </c>
    </row>
    <row r="55" spans="1:19" x14ac:dyDescent="0.25">
      <c r="A55" s="1" t="s">
        <v>270</v>
      </c>
      <c r="B55" s="1" t="s">
        <v>353</v>
      </c>
      <c r="C55" s="1" t="s">
        <v>544</v>
      </c>
      <c r="D55" s="1" t="s">
        <v>271</v>
      </c>
      <c r="E55" s="1" t="s">
        <v>4377</v>
      </c>
      <c r="F55" s="1" t="s">
        <v>84</v>
      </c>
      <c r="G55" s="377">
        <v>30240</v>
      </c>
      <c r="H55" s="377">
        <v>0</v>
      </c>
      <c r="I55" s="377">
        <v>0</v>
      </c>
      <c r="J55" s="377">
        <v>0</v>
      </c>
      <c r="K55" s="377">
        <v>0</v>
      </c>
      <c r="L55" s="377">
        <v>0</v>
      </c>
      <c r="M55" s="1" t="s">
        <v>270</v>
      </c>
      <c r="N55" s="377">
        <v>0</v>
      </c>
      <c r="O55" s="378">
        <v>46903</v>
      </c>
      <c r="P55" s="401">
        <f t="shared" si="0"/>
        <v>30240</v>
      </c>
      <c r="R55" s="30" t="s">
        <v>1721</v>
      </c>
      <c r="S55">
        <v>270</v>
      </c>
    </row>
    <row r="56" spans="1:19" x14ac:dyDescent="0.25">
      <c r="A56" s="1" t="s">
        <v>270</v>
      </c>
      <c r="B56" s="1" t="s">
        <v>353</v>
      </c>
      <c r="C56" s="1" t="s">
        <v>544</v>
      </c>
      <c r="D56" s="1" t="s">
        <v>271</v>
      </c>
      <c r="E56" s="1" t="s">
        <v>4378</v>
      </c>
      <c r="F56" s="1" t="s">
        <v>84</v>
      </c>
      <c r="G56" s="377">
        <v>63000</v>
      </c>
      <c r="H56" s="377">
        <v>0</v>
      </c>
      <c r="I56" s="377">
        <v>0</v>
      </c>
      <c r="J56" s="377">
        <v>0</v>
      </c>
      <c r="K56" s="377">
        <v>0</v>
      </c>
      <c r="L56" s="377">
        <v>0</v>
      </c>
      <c r="M56" s="1" t="s">
        <v>270</v>
      </c>
      <c r="N56" s="377">
        <v>0</v>
      </c>
      <c r="O56" s="378">
        <v>46903</v>
      </c>
      <c r="P56" s="401">
        <f t="shared" si="0"/>
        <v>63000</v>
      </c>
      <c r="R56" s="30" t="s">
        <v>1731</v>
      </c>
      <c r="S56">
        <v>23616</v>
      </c>
    </row>
    <row r="57" spans="1:19" x14ac:dyDescent="0.25">
      <c r="A57" s="1" t="s">
        <v>149</v>
      </c>
      <c r="B57" s="1" t="s">
        <v>353</v>
      </c>
      <c r="C57" s="1" t="s">
        <v>544</v>
      </c>
      <c r="D57" s="1" t="s">
        <v>96</v>
      </c>
      <c r="E57" s="1" t="s">
        <v>4381</v>
      </c>
      <c r="F57" s="1" t="s">
        <v>84</v>
      </c>
      <c r="G57" s="377">
        <v>84000</v>
      </c>
      <c r="H57" s="377">
        <v>0</v>
      </c>
      <c r="I57" s="377">
        <v>0</v>
      </c>
      <c r="J57" s="377">
        <v>0</v>
      </c>
      <c r="K57" s="377">
        <v>0</v>
      </c>
      <c r="L57" s="377">
        <v>0</v>
      </c>
      <c r="M57" s="1" t="s">
        <v>149</v>
      </c>
      <c r="N57" s="377">
        <v>0</v>
      </c>
      <c r="O57" s="378">
        <v>46902</v>
      </c>
      <c r="P57" s="401">
        <f t="shared" si="0"/>
        <v>84000</v>
      </c>
      <c r="R57" s="30" t="s">
        <v>1732</v>
      </c>
      <c r="S57">
        <v>10000</v>
      </c>
    </row>
    <row r="58" spans="1:19" x14ac:dyDescent="0.25">
      <c r="A58" s="1" t="s">
        <v>149</v>
      </c>
      <c r="B58" s="1" t="s">
        <v>353</v>
      </c>
      <c r="C58" s="1" t="s">
        <v>544</v>
      </c>
      <c r="D58" s="1" t="s">
        <v>96</v>
      </c>
      <c r="E58" s="1" t="s">
        <v>5039</v>
      </c>
      <c r="F58" s="1" t="s">
        <v>84</v>
      </c>
      <c r="G58" s="377">
        <v>168000</v>
      </c>
      <c r="H58" s="377">
        <v>0</v>
      </c>
      <c r="I58" s="377">
        <v>0</v>
      </c>
      <c r="J58" s="377">
        <v>0</v>
      </c>
      <c r="K58" s="377">
        <v>0</v>
      </c>
      <c r="L58" s="377">
        <v>0</v>
      </c>
      <c r="M58" s="1" t="s">
        <v>149</v>
      </c>
      <c r="N58" s="377">
        <v>0</v>
      </c>
      <c r="O58" s="378">
        <v>46902</v>
      </c>
      <c r="P58" s="401">
        <f t="shared" si="0"/>
        <v>168000</v>
      </c>
      <c r="R58" s="30" t="s">
        <v>1733</v>
      </c>
      <c r="S58">
        <v>14700</v>
      </c>
    </row>
    <row r="59" spans="1:19" x14ac:dyDescent="0.25">
      <c r="A59" s="1" t="s">
        <v>149</v>
      </c>
      <c r="B59" s="1" t="s">
        <v>353</v>
      </c>
      <c r="C59" s="1" t="s">
        <v>544</v>
      </c>
      <c r="D59" s="1" t="s">
        <v>96</v>
      </c>
      <c r="E59" s="1" t="s">
        <v>5827</v>
      </c>
      <c r="F59" s="1" t="s">
        <v>84</v>
      </c>
      <c r="G59" s="377">
        <v>168000</v>
      </c>
      <c r="H59" s="377">
        <v>0</v>
      </c>
      <c r="I59" s="377">
        <v>0</v>
      </c>
      <c r="J59" s="377">
        <v>0</v>
      </c>
      <c r="K59" s="377">
        <v>0</v>
      </c>
      <c r="L59" s="377">
        <v>0</v>
      </c>
      <c r="M59" s="1" t="s">
        <v>149</v>
      </c>
      <c r="N59" s="377">
        <v>0</v>
      </c>
      <c r="O59" s="378">
        <v>46906</v>
      </c>
      <c r="P59" s="401">
        <f t="shared" si="0"/>
        <v>168000</v>
      </c>
      <c r="R59" s="30" t="s">
        <v>1994</v>
      </c>
      <c r="S59">
        <v>33857</v>
      </c>
    </row>
    <row r="60" spans="1:19" x14ac:dyDescent="0.25">
      <c r="A60" s="1" t="s">
        <v>149</v>
      </c>
      <c r="B60" s="1" t="s">
        <v>353</v>
      </c>
      <c r="C60" s="1" t="s">
        <v>544</v>
      </c>
      <c r="D60" s="1" t="s">
        <v>96</v>
      </c>
      <c r="E60" s="1" t="s">
        <v>5828</v>
      </c>
      <c r="F60" s="1" t="s">
        <v>84</v>
      </c>
      <c r="G60" s="377">
        <v>168000</v>
      </c>
      <c r="H60" s="377">
        <v>0</v>
      </c>
      <c r="I60" s="377">
        <v>0</v>
      </c>
      <c r="J60" s="377">
        <v>0</v>
      </c>
      <c r="K60" s="377">
        <v>0</v>
      </c>
      <c r="L60" s="377">
        <v>0</v>
      </c>
      <c r="M60" s="1" t="s">
        <v>149</v>
      </c>
      <c r="N60" s="377">
        <v>0</v>
      </c>
      <c r="O60" s="378">
        <v>46907</v>
      </c>
      <c r="P60" s="401">
        <f t="shared" si="0"/>
        <v>168000</v>
      </c>
      <c r="R60" s="30" t="s">
        <v>1780</v>
      </c>
      <c r="S60">
        <v>3</v>
      </c>
    </row>
    <row r="61" spans="1:19" x14ac:dyDescent="0.25">
      <c r="A61" s="1" t="s">
        <v>149</v>
      </c>
      <c r="B61" s="1" t="s">
        <v>353</v>
      </c>
      <c r="C61" s="1" t="s">
        <v>544</v>
      </c>
      <c r="D61" s="1" t="s">
        <v>96</v>
      </c>
      <c r="E61" s="1" t="s">
        <v>5829</v>
      </c>
      <c r="F61" s="1" t="s">
        <v>84</v>
      </c>
      <c r="G61" s="377">
        <v>168000</v>
      </c>
      <c r="H61" s="377">
        <v>0</v>
      </c>
      <c r="I61" s="377">
        <v>0</v>
      </c>
      <c r="J61" s="377">
        <v>0</v>
      </c>
      <c r="K61" s="377">
        <v>0</v>
      </c>
      <c r="L61" s="377">
        <v>0</v>
      </c>
      <c r="M61" s="1" t="s">
        <v>149</v>
      </c>
      <c r="N61" s="377">
        <v>0</v>
      </c>
      <c r="O61" s="378">
        <v>46908</v>
      </c>
      <c r="P61" s="401">
        <f t="shared" si="0"/>
        <v>168000</v>
      </c>
      <c r="R61" s="30" t="s">
        <v>1782</v>
      </c>
      <c r="S61">
        <v>3</v>
      </c>
    </row>
    <row r="62" spans="1:19" x14ac:dyDescent="0.25">
      <c r="A62" s="1" t="s">
        <v>149</v>
      </c>
      <c r="B62" s="1" t="s">
        <v>353</v>
      </c>
      <c r="C62" s="1" t="s">
        <v>544</v>
      </c>
      <c r="D62" s="1" t="s">
        <v>96</v>
      </c>
      <c r="E62" s="1" t="s">
        <v>9476</v>
      </c>
      <c r="F62" s="1" t="s">
        <v>84</v>
      </c>
      <c r="G62" s="377">
        <v>168000</v>
      </c>
      <c r="H62" s="377">
        <v>0</v>
      </c>
      <c r="I62" s="377">
        <v>0</v>
      </c>
      <c r="J62" s="377">
        <v>0</v>
      </c>
      <c r="K62" s="377">
        <v>0</v>
      </c>
      <c r="L62" s="377">
        <v>0</v>
      </c>
      <c r="M62" s="1" t="s">
        <v>149</v>
      </c>
      <c r="N62" s="377">
        <v>0</v>
      </c>
      <c r="O62" s="378">
        <v>46909</v>
      </c>
      <c r="P62" s="401">
        <f t="shared" si="0"/>
        <v>168000</v>
      </c>
      <c r="R62" s="30" t="s">
        <v>1921</v>
      </c>
      <c r="S62">
        <v>0</v>
      </c>
    </row>
    <row r="63" spans="1:19" x14ac:dyDescent="0.25">
      <c r="A63" s="1" t="s">
        <v>149</v>
      </c>
      <c r="B63" s="1" t="s">
        <v>353</v>
      </c>
      <c r="C63" s="1" t="s">
        <v>544</v>
      </c>
      <c r="D63" s="1" t="s">
        <v>96</v>
      </c>
      <c r="E63" s="1" t="s">
        <v>9477</v>
      </c>
      <c r="F63" s="1" t="s">
        <v>84</v>
      </c>
      <c r="G63" s="377">
        <v>168000</v>
      </c>
      <c r="H63" s="377">
        <v>0</v>
      </c>
      <c r="I63" s="377">
        <v>0</v>
      </c>
      <c r="J63" s="377">
        <v>0</v>
      </c>
      <c r="K63" s="377">
        <v>0</v>
      </c>
      <c r="L63" s="377">
        <v>0</v>
      </c>
      <c r="M63" s="1" t="s">
        <v>149</v>
      </c>
      <c r="N63" s="377">
        <v>0</v>
      </c>
      <c r="O63" s="378">
        <v>46912</v>
      </c>
      <c r="P63" s="401">
        <f t="shared" si="0"/>
        <v>168000</v>
      </c>
      <c r="R63" s="30" t="s">
        <v>1956</v>
      </c>
      <c r="S63">
        <v>12600</v>
      </c>
    </row>
    <row r="64" spans="1:19" x14ac:dyDescent="0.25">
      <c r="A64" s="1" t="s">
        <v>149</v>
      </c>
      <c r="B64" s="1" t="s">
        <v>353</v>
      </c>
      <c r="C64" s="1" t="s">
        <v>544</v>
      </c>
      <c r="D64" s="1" t="s">
        <v>96</v>
      </c>
      <c r="E64" s="1" t="s">
        <v>10863</v>
      </c>
      <c r="F64" s="1" t="s">
        <v>84</v>
      </c>
      <c r="G64" s="377">
        <v>168000</v>
      </c>
      <c r="H64" s="377">
        <v>0</v>
      </c>
      <c r="I64" s="377">
        <v>0</v>
      </c>
      <c r="J64" s="377">
        <v>0</v>
      </c>
      <c r="K64" s="377">
        <v>0</v>
      </c>
      <c r="L64" s="377">
        <v>0</v>
      </c>
      <c r="M64" s="1" t="s">
        <v>149</v>
      </c>
      <c r="N64" s="377">
        <v>0</v>
      </c>
      <c r="O64" s="378">
        <v>46912</v>
      </c>
      <c r="P64" s="401">
        <f t="shared" si="0"/>
        <v>168000</v>
      </c>
      <c r="R64" s="30" t="s">
        <v>1918</v>
      </c>
      <c r="S64">
        <v>0</v>
      </c>
    </row>
    <row r="65" spans="1:19" x14ac:dyDescent="0.25">
      <c r="A65" s="1" t="s">
        <v>149</v>
      </c>
      <c r="B65" s="1" t="s">
        <v>353</v>
      </c>
      <c r="C65" s="1" t="s">
        <v>544</v>
      </c>
      <c r="D65" s="1" t="s">
        <v>96</v>
      </c>
      <c r="E65" s="1" t="s">
        <v>10866</v>
      </c>
      <c r="F65" s="1" t="s">
        <v>84</v>
      </c>
      <c r="G65" s="377">
        <v>168000</v>
      </c>
      <c r="H65" s="377">
        <v>0</v>
      </c>
      <c r="I65" s="377">
        <v>0</v>
      </c>
      <c r="J65" s="377">
        <v>0</v>
      </c>
      <c r="K65" s="377">
        <v>0</v>
      </c>
      <c r="L65" s="377">
        <v>0</v>
      </c>
      <c r="M65" s="1" t="s">
        <v>149</v>
      </c>
      <c r="N65" s="377">
        <v>0</v>
      </c>
      <c r="O65" s="378">
        <v>46912</v>
      </c>
      <c r="P65" s="401">
        <f t="shared" si="0"/>
        <v>168000</v>
      </c>
      <c r="R65" s="30" t="s">
        <v>1797</v>
      </c>
      <c r="S65">
        <v>3</v>
      </c>
    </row>
    <row r="66" spans="1:19" x14ac:dyDescent="0.25">
      <c r="A66" s="1" t="s">
        <v>149</v>
      </c>
      <c r="B66" s="1" t="s">
        <v>353</v>
      </c>
      <c r="C66" s="1" t="s">
        <v>544</v>
      </c>
      <c r="D66" s="1" t="s">
        <v>96</v>
      </c>
      <c r="E66" s="1" t="s">
        <v>11750</v>
      </c>
      <c r="F66" s="1" t="s">
        <v>84</v>
      </c>
      <c r="G66" s="377">
        <v>168000</v>
      </c>
      <c r="H66" s="377">
        <v>0</v>
      </c>
      <c r="I66" s="377">
        <v>0</v>
      </c>
      <c r="J66" s="377">
        <v>0</v>
      </c>
      <c r="K66" s="377">
        <v>0</v>
      </c>
      <c r="L66" s="377">
        <v>0</v>
      </c>
      <c r="M66" s="1" t="s">
        <v>149</v>
      </c>
      <c r="N66" s="377">
        <v>0</v>
      </c>
      <c r="O66" s="378">
        <v>46913</v>
      </c>
      <c r="P66" s="401">
        <f t="shared" si="0"/>
        <v>168000</v>
      </c>
      <c r="R66" s="30" t="s">
        <v>2833</v>
      </c>
      <c r="S66">
        <v>40</v>
      </c>
    </row>
    <row r="67" spans="1:19" x14ac:dyDescent="0.25">
      <c r="A67" s="1" t="s">
        <v>149</v>
      </c>
      <c r="B67" s="1" t="s">
        <v>353</v>
      </c>
      <c r="C67" s="1" t="s">
        <v>544</v>
      </c>
      <c r="D67" s="1" t="s">
        <v>96</v>
      </c>
      <c r="E67" s="1" t="s">
        <v>11751</v>
      </c>
      <c r="F67" s="1" t="s">
        <v>84</v>
      </c>
      <c r="G67" s="377">
        <v>168000</v>
      </c>
      <c r="H67" s="377">
        <v>0</v>
      </c>
      <c r="I67" s="377">
        <v>0</v>
      </c>
      <c r="J67" s="377">
        <v>0</v>
      </c>
      <c r="K67" s="377">
        <v>0</v>
      </c>
      <c r="L67" s="377">
        <v>0</v>
      </c>
      <c r="M67" s="1" t="s">
        <v>149</v>
      </c>
      <c r="N67" s="377">
        <v>0</v>
      </c>
      <c r="O67" s="378">
        <v>46913</v>
      </c>
      <c r="P67" s="401">
        <f t="shared" ref="P67:P130" si="1">G67+I67</f>
        <v>168000</v>
      </c>
      <c r="R67" s="30" t="s">
        <v>1798</v>
      </c>
      <c r="S67">
        <v>10560</v>
      </c>
    </row>
    <row r="68" spans="1:19" x14ac:dyDescent="0.25">
      <c r="A68" s="1" t="s">
        <v>149</v>
      </c>
      <c r="B68" s="1" t="s">
        <v>353</v>
      </c>
      <c r="C68" s="1" t="s">
        <v>544</v>
      </c>
      <c r="D68" s="1" t="s">
        <v>96</v>
      </c>
      <c r="E68" s="1" t="s">
        <v>13414</v>
      </c>
      <c r="F68" s="1" t="s">
        <v>84</v>
      </c>
      <c r="G68" s="377">
        <v>168000</v>
      </c>
      <c r="H68" s="377">
        <v>0</v>
      </c>
      <c r="I68" s="377">
        <v>0</v>
      </c>
      <c r="J68" s="377">
        <v>0</v>
      </c>
      <c r="K68" s="377">
        <v>0</v>
      </c>
      <c r="L68" s="377">
        <v>0</v>
      </c>
      <c r="M68" s="1" t="s">
        <v>149</v>
      </c>
      <c r="N68" s="377">
        <v>0</v>
      </c>
      <c r="O68" s="378">
        <v>46914</v>
      </c>
      <c r="P68" s="401">
        <f t="shared" si="1"/>
        <v>168000</v>
      </c>
      <c r="R68" s="30" t="s">
        <v>1943</v>
      </c>
      <c r="S68">
        <v>1</v>
      </c>
    </row>
    <row r="69" spans="1:19" x14ac:dyDescent="0.25">
      <c r="A69" s="1" t="s">
        <v>149</v>
      </c>
      <c r="B69" s="1" t="s">
        <v>353</v>
      </c>
      <c r="C69" s="1" t="s">
        <v>544</v>
      </c>
      <c r="D69" s="1" t="s">
        <v>96</v>
      </c>
      <c r="E69" s="1" t="s">
        <v>13445</v>
      </c>
      <c r="F69" s="1" t="s">
        <v>84</v>
      </c>
      <c r="G69" s="377">
        <v>168000</v>
      </c>
      <c r="H69" s="377">
        <v>0</v>
      </c>
      <c r="I69" s="377">
        <v>0</v>
      </c>
      <c r="J69" s="377">
        <v>0</v>
      </c>
      <c r="K69" s="377">
        <v>0</v>
      </c>
      <c r="L69" s="377">
        <v>0</v>
      </c>
      <c r="M69" s="1" t="s">
        <v>149</v>
      </c>
      <c r="N69" s="377">
        <v>0</v>
      </c>
      <c r="O69" s="378">
        <v>46914</v>
      </c>
      <c r="P69" s="401">
        <f t="shared" si="1"/>
        <v>168000</v>
      </c>
      <c r="R69" s="30" t="s">
        <v>1911</v>
      </c>
      <c r="S69">
        <v>4</v>
      </c>
    </row>
    <row r="70" spans="1:19" x14ac:dyDescent="0.25">
      <c r="A70" s="1" t="s">
        <v>149</v>
      </c>
      <c r="B70" s="1" t="s">
        <v>353</v>
      </c>
      <c r="C70" s="1" t="s">
        <v>544</v>
      </c>
      <c r="D70" s="1" t="s">
        <v>96</v>
      </c>
      <c r="E70" s="1" t="s">
        <v>14168</v>
      </c>
      <c r="F70" s="1" t="s">
        <v>84</v>
      </c>
      <c r="G70" s="377">
        <v>84000</v>
      </c>
      <c r="H70" s="377">
        <v>0</v>
      </c>
      <c r="I70" s="377">
        <v>0</v>
      </c>
      <c r="J70" s="377">
        <v>0</v>
      </c>
      <c r="K70" s="377">
        <v>0</v>
      </c>
      <c r="L70" s="377">
        <v>0</v>
      </c>
      <c r="M70" s="1" t="s">
        <v>149</v>
      </c>
      <c r="N70" s="377">
        <v>0</v>
      </c>
      <c r="O70" s="378">
        <v>46915</v>
      </c>
      <c r="P70" s="401">
        <f t="shared" si="1"/>
        <v>84000</v>
      </c>
      <c r="R70" s="30" t="s">
        <v>11025</v>
      </c>
      <c r="S70">
        <v>18511</v>
      </c>
    </row>
    <row r="71" spans="1:19" x14ac:dyDescent="0.25">
      <c r="A71" s="1" t="s">
        <v>149</v>
      </c>
      <c r="B71" s="1" t="s">
        <v>353</v>
      </c>
      <c r="C71" s="1" t="s">
        <v>544</v>
      </c>
      <c r="D71" s="1" t="s">
        <v>96</v>
      </c>
      <c r="E71" s="1" t="s">
        <v>14169</v>
      </c>
      <c r="F71" s="1" t="s">
        <v>84</v>
      </c>
      <c r="G71" s="377">
        <v>84000</v>
      </c>
      <c r="H71" s="377">
        <v>0</v>
      </c>
      <c r="I71" s="377">
        <v>0</v>
      </c>
      <c r="J71" s="377">
        <v>0</v>
      </c>
      <c r="K71" s="377">
        <v>0</v>
      </c>
      <c r="L71" s="377">
        <v>0</v>
      </c>
      <c r="M71" s="1" t="s">
        <v>149</v>
      </c>
      <c r="N71" s="377">
        <v>0</v>
      </c>
      <c r="O71" s="378">
        <v>46915</v>
      </c>
      <c r="P71" s="401">
        <f t="shared" si="1"/>
        <v>84000</v>
      </c>
      <c r="R71" s="30" t="s">
        <v>2258</v>
      </c>
      <c r="S71">
        <v>0</v>
      </c>
    </row>
    <row r="72" spans="1:19" x14ac:dyDescent="0.25">
      <c r="A72" s="1" t="s">
        <v>149</v>
      </c>
      <c r="B72" s="1" t="s">
        <v>353</v>
      </c>
      <c r="C72" s="1" t="s">
        <v>80</v>
      </c>
      <c r="D72" s="1" t="s">
        <v>96</v>
      </c>
      <c r="E72" s="1" t="s">
        <v>4368</v>
      </c>
      <c r="F72" s="1" t="s">
        <v>84</v>
      </c>
      <c r="G72" s="379">
        <v>795.35699999999997</v>
      </c>
      <c r="H72" s="377">
        <v>0</v>
      </c>
      <c r="I72" s="377">
        <v>0</v>
      </c>
      <c r="J72" s="377">
        <v>0</v>
      </c>
      <c r="K72" s="377">
        <v>0</v>
      </c>
      <c r="L72" s="377">
        <v>0</v>
      </c>
      <c r="M72" s="1" t="s">
        <v>149</v>
      </c>
      <c r="N72" s="377">
        <v>0</v>
      </c>
      <c r="O72" s="378">
        <v>46900</v>
      </c>
      <c r="P72" s="401">
        <f t="shared" si="1"/>
        <v>795.35699999999997</v>
      </c>
      <c r="R72" s="30" t="s">
        <v>1848</v>
      </c>
      <c r="S72">
        <v>2064</v>
      </c>
    </row>
    <row r="73" spans="1:19" x14ac:dyDescent="0.25">
      <c r="A73" s="1" t="s">
        <v>149</v>
      </c>
      <c r="B73" s="1" t="s">
        <v>353</v>
      </c>
      <c r="C73" s="1" t="s">
        <v>80</v>
      </c>
      <c r="D73" s="1" t="s">
        <v>96</v>
      </c>
      <c r="E73" s="1" t="s">
        <v>4367</v>
      </c>
      <c r="F73" s="1" t="s">
        <v>84</v>
      </c>
      <c r="G73" s="379">
        <v>4815.357</v>
      </c>
      <c r="H73" s="377">
        <v>0</v>
      </c>
      <c r="I73" s="377">
        <v>0</v>
      </c>
      <c r="J73" s="377">
        <v>0</v>
      </c>
      <c r="K73" s="377">
        <v>0</v>
      </c>
      <c r="L73" s="377">
        <v>0</v>
      </c>
      <c r="M73" s="1" t="s">
        <v>149</v>
      </c>
      <c r="N73" s="377">
        <v>0</v>
      </c>
      <c r="O73" s="378">
        <v>46900</v>
      </c>
      <c r="P73" s="401">
        <f t="shared" si="1"/>
        <v>4815.357</v>
      </c>
      <c r="R73" s="30" t="s">
        <v>1850</v>
      </c>
      <c r="S73">
        <v>12071</v>
      </c>
    </row>
    <row r="74" spans="1:19" x14ac:dyDescent="0.25">
      <c r="A74" s="1" t="s">
        <v>149</v>
      </c>
      <c r="B74" s="1" t="s">
        <v>353</v>
      </c>
      <c r="C74" s="1" t="s">
        <v>80</v>
      </c>
      <c r="D74" s="1" t="s">
        <v>96</v>
      </c>
      <c r="E74" s="1" t="s">
        <v>4379</v>
      </c>
      <c r="F74" s="1" t="s">
        <v>84</v>
      </c>
      <c r="G74" s="379">
        <v>111315.357</v>
      </c>
      <c r="H74" s="377">
        <v>0</v>
      </c>
      <c r="I74" s="377">
        <v>0</v>
      </c>
      <c r="J74" s="377">
        <v>0</v>
      </c>
      <c r="K74" s="377">
        <v>0</v>
      </c>
      <c r="L74" s="377">
        <v>0</v>
      </c>
      <c r="M74" s="1" t="s">
        <v>149</v>
      </c>
      <c r="N74" s="377">
        <v>0</v>
      </c>
      <c r="O74" s="378">
        <v>46901</v>
      </c>
      <c r="P74" s="401">
        <f t="shared" si="1"/>
        <v>111315.357</v>
      </c>
      <c r="R74" s="30" t="s">
        <v>1892</v>
      </c>
      <c r="S74">
        <v>0</v>
      </c>
    </row>
    <row r="75" spans="1:19" x14ac:dyDescent="0.25">
      <c r="A75" s="1" t="s">
        <v>149</v>
      </c>
      <c r="B75" s="1" t="s">
        <v>353</v>
      </c>
      <c r="C75" s="1" t="s">
        <v>80</v>
      </c>
      <c r="D75" s="1" t="s">
        <v>96</v>
      </c>
      <c r="E75" s="1" t="s">
        <v>4380</v>
      </c>
      <c r="F75" s="1" t="s">
        <v>84</v>
      </c>
      <c r="G75" s="377">
        <v>168000</v>
      </c>
      <c r="H75" s="377">
        <v>0</v>
      </c>
      <c r="I75" s="377">
        <v>0</v>
      </c>
      <c r="J75" s="377">
        <v>0</v>
      </c>
      <c r="K75" s="377">
        <v>0</v>
      </c>
      <c r="L75" s="377">
        <v>0</v>
      </c>
      <c r="M75" s="1" t="s">
        <v>149</v>
      </c>
      <c r="N75" s="377">
        <v>0</v>
      </c>
      <c r="O75" s="378">
        <v>46901</v>
      </c>
      <c r="P75" s="401">
        <f t="shared" si="1"/>
        <v>168000</v>
      </c>
      <c r="R75" s="30" t="s">
        <v>2261</v>
      </c>
      <c r="S75">
        <v>380</v>
      </c>
    </row>
    <row r="76" spans="1:19" x14ac:dyDescent="0.25">
      <c r="A76" s="1" t="s">
        <v>149</v>
      </c>
      <c r="B76" s="1" t="s">
        <v>353</v>
      </c>
      <c r="C76" s="1" t="s">
        <v>80</v>
      </c>
      <c r="D76" s="1" t="s">
        <v>96</v>
      </c>
      <c r="E76" s="1" t="s">
        <v>5080</v>
      </c>
      <c r="F76" s="1" t="s">
        <v>84</v>
      </c>
      <c r="G76" s="377">
        <v>168000</v>
      </c>
      <c r="H76" s="377">
        <v>0</v>
      </c>
      <c r="I76" s="377">
        <v>0</v>
      </c>
      <c r="J76" s="377">
        <v>0</v>
      </c>
      <c r="K76" s="377">
        <v>0</v>
      </c>
      <c r="L76" s="377">
        <v>0</v>
      </c>
      <c r="M76" s="1" t="s">
        <v>149</v>
      </c>
      <c r="N76" s="377">
        <v>0</v>
      </c>
      <c r="O76" s="378">
        <v>46902</v>
      </c>
      <c r="P76" s="401">
        <f t="shared" si="1"/>
        <v>168000</v>
      </c>
      <c r="R76" s="30" t="s">
        <v>1926</v>
      </c>
      <c r="S76">
        <v>1040</v>
      </c>
    </row>
    <row r="77" spans="1:19" x14ac:dyDescent="0.25">
      <c r="A77" s="1" t="s">
        <v>212</v>
      </c>
      <c r="B77" s="1" t="s">
        <v>353</v>
      </c>
      <c r="C77" s="1" t="s">
        <v>544</v>
      </c>
      <c r="D77" s="1" t="s">
        <v>112</v>
      </c>
      <c r="E77" s="1" t="s">
        <v>3854</v>
      </c>
      <c r="F77" s="1" t="s">
        <v>84</v>
      </c>
      <c r="G77" s="377">
        <v>84480</v>
      </c>
      <c r="H77" s="377">
        <v>0</v>
      </c>
      <c r="I77" s="377">
        <v>0</v>
      </c>
      <c r="J77" s="377">
        <v>0</v>
      </c>
      <c r="K77" s="377">
        <v>0</v>
      </c>
      <c r="L77" s="377">
        <v>0</v>
      </c>
      <c r="M77" s="1" t="s">
        <v>212</v>
      </c>
      <c r="N77" s="377">
        <v>0</v>
      </c>
      <c r="O77" s="378">
        <v>46889</v>
      </c>
      <c r="P77" s="401">
        <f t="shared" si="1"/>
        <v>84480</v>
      </c>
      <c r="R77" s="30" t="s">
        <v>2273</v>
      </c>
      <c r="S77">
        <v>0</v>
      </c>
    </row>
    <row r="78" spans="1:19" x14ac:dyDescent="0.25">
      <c r="A78" s="1" t="s">
        <v>212</v>
      </c>
      <c r="B78" s="1" t="s">
        <v>353</v>
      </c>
      <c r="C78" s="1" t="s">
        <v>544</v>
      </c>
      <c r="D78" s="1" t="s">
        <v>112</v>
      </c>
      <c r="E78" s="1" t="s">
        <v>4046</v>
      </c>
      <c r="F78" s="1" t="s">
        <v>84</v>
      </c>
      <c r="G78" s="377">
        <v>84480</v>
      </c>
      <c r="H78" s="377">
        <v>0</v>
      </c>
      <c r="I78" s="377">
        <v>0</v>
      </c>
      <c r="J78" s="377">
        <v>0</v>
      </c>
      <c r="K78" s="377">
        <v>0</v>
      </c>
      <c r="L78" s="377">
        <v>0</v>
      </c>
      <c r="M78" s="1" t="s">
        <v>212</v>
      </c>
      <c r="N78" s="377">
        <v>0</v>
      </c>
      <c r="O78" s="378">
        <v>46892</v>
      </c>
      <c r="P78" s="401">
        <f t="shared" si="1"/>
        <v>84480</v>
      </c>
      <c r="R78" s="30" t="s">
        <v>1940</v>
      </c>
      <c r="S78">
        <v>0</v>
      </c>
    </row>
    <row r="79" spans="1:19" x14ac:dyDescent="0.25">
      <c r="A79" s="1" t="s">
        <v>212</v>
      </c>
      <c r="B79" s="1" t="s">
        <v>353</v>
      </c>
      <c r="C79" s="1" t="s">
        <v>544</v>
      </c>
      <c r="D79" s="1" t="s">
        <v>112</v>
      </c>
      <c r="E79" s="1" t="s">
        <v>4252</v>
      </c>
      <c r="F79" s="1" t="s">
        <v>84</v>
      </c>
      <c r="G79" s="377">
        <v>84480</v>
      </c>
      <c r="H79" s="377">
        <v>0</v>
      </c>
      <c r="I79" s="377">
        <v>0</v>
      </c>
      <c r="J79" s="377">
        <v>0</v>
      </c>
      <c r="K79" s="377">
        <v>0</v>
      </c>
      <c r="L79" s="377">
        <v>0</v>
      </c>
      <c r="M79" s="1" t="s">
        <v>212</v>
      </c>
      <c r="N79" s="377">
        <v>0</v>
      </c>
      <c r="O79" s="378">
        <v>46899</v>
      </c>
      <c r="P79" s="401">
        <f t="shared" si="1"/>
        <v>84480</v>
      </c>
      <c r="R79" s="30" t="s">
        <v>2822</v>
      </c>
      <c r="S79">
        <v>0</v>
      </c>
    </row>
    <row r="80" spans="1:19" x14ac:dyDescent="0.25">
      <c r="A80" s="1" t="s">
        <v>212</v>
      </c>
      <c r="B80" s="1" t="s">
        <v>353</v>
      </c>
      <c r="C80" s="1" t="s">
        <v>544</v>
      </c>
      <c r="D80" s="1" t="s">
        <v>112</v>
      </c>
      <c r="E80" s="1" t="s">
        <v>5830</v>
      </c>
      <c r="F80" s="1" t="s">
        <v>84</v>
      </c>
      <c r="G80" s="377">
        <v>168960</v>
      </c>
      <c r="H80" s="377">
        <v>0</v>
      </c>
      <c r="I80" s="377">
        <v>0</v>
      </c>
      <c r="J80" s="377">
        <v>0</v>
      </c>
      <c r="K80" s="377">
        <v>0</v>
      </c>
      <c r="L80" s="377">
        <v>0</v>
      </c>
      <c r="M80" s="1" t="s">
        <v>212</v>
      </c>
      <c r="N80" s="377">
        <v>0</v>
      </c>
      <c r="O80" s="378">
        <v>46906</v>
      </c>
      <c r="P80" s="401">
        <f t="shared" si="1"/>
        <v>168960</v>
      </c>
      <c r="R80" s="30" t="s">
        <v>1947</v>
      </c>
      <c r="S80">
        <v>0</v>
      </c>
    </row>
    <row r="81" spans="1:19" x14ac:dyDescent="0.25">
      <c r="A81" s="1" t="s">
        <v>212</v>
      </c>
      <c r="B81" s="1" t="s">
        <v>353</v>
      </c>
      <c r="C81" s="1" t="s">
        <v>544</v>
      </c>
      <c r="D81" s="1" t="s">
        <v>112</v>
      </c>
      <c r="E81" s="1" t="s">
        <v>5831</v>
      </c>
      <c r="F81" s="1" t="s">
        <v>84</v>
      </c>
      <c r="G81" s="377">
        <v>168960</v>
      </c>
      <c r="H81" s="377">
        <v>0</v>
      </c>
      <c r="I81" s="377">
        <v>0</v>
      </c>
      <c r="J81" s="377">
        <v>0</v>
      </c>
      <c r="K81" s="377">
        <v>0</v>
      </c>
      <c r="L81" s="377">
        <v>0</v>
      </c>
      <c r="M81" s="1" t="s">
        <v>212</v>
      </c>
      <c r="N81" s="377">
        <v>0</v>
      </c>
      <c r="O81" s="378">
        <v>46906</v>
      </c>
      <c r="P81" s="401">
        <f t="shared" si="1"/>
        <v>168960</v>
      </c>
      <c r="R81" s="30" t="s">
        <v>1948</v>
      </c>
      <c r="S81">
        <v>5000</v>
      </c>
    </row>
    <row r="82" spans="1:19" x14ac:dyDescent="0.25">
      <c r="A82" s="1" t="s">
        <v>212</v>
      </c>
      <c r="B82" s="1" t="s">
        <v>353</v>
      </c>
      <c r="C82" s="1" t="s">
        <v>544</v>
      </c>
      <c r="D82" s="1" t="s">
        <v>112</v>
      </c>
      <c r="E82" s="1" t="s">
        <v>5832</v>
      </c>
      <c r="F82" s="1" t="s">
        <v>84</v>
      </c>
      <c r="G82" s="377">
        <v>337920</v>
      </c>
      <c r="H82" s="377">
        <v>0</v>
      </c>
      <c r="I82" s="377">
        <v>0</v>
      </c>
      <c r="J82" s="377">
        <v>0</v>
      </c>
      <c r="K82" s="377">
        <v>0</v>
      </c>
      <c r="L82" s="377">
        <v>0</v>
      </c>
      <c r="M82" s="1" t="s">
        <v>212</v>
      </c>
      <c r="N82" s="377">
        <v>0</v>
      </c>
      <c r="O82" s="378">
        <v>46908</v>
      </c>
      <c r="P82" s="401">
        <f t="shared" si="1"/>
        <v>337920</v>
      </c>
      <c r="R82" s="30" t="s">
        <v>1952</v>
      </c>
      <c r="S82">
        <v>52000</v>
      </c>
    </row>
    <row r="83" spans="1:19" x14ac:dyDescent="0.25">
      <c r="A83" s="1" t="s">
        <v>212</v>
      </c>
      <c r="B83" s="1" t="s">
        <v>353</v>
      </c>
      <c r="C83" s="1" t="s">
        <v>544</v>
      </c>
      <c r="D83" s="1" t="s">
        <v>112</v>
      </c>
      <c r="E83" s="1" t="s">
        <v>5833</v>
      </c>
      <c r="F83" s="1" t="s">
        <v>84</v>
      </c>
      <c r="G83" s="377">
        <v>337920</v>
      </c>
      <c r="H83" s="377">
        <v>0</v>
      </c>
      <c r="I83" s="377">
        <v>0</v>
      </c>
      <c r="J83" s="377">
        <v>0</v>
      </c>
      <c r="K83" s="377">
        <v>0</v>
      </c>
      <c r="L83" s="377">
        <v>0</v>
      </c>
      <c r="M83" s="1" t="s">
        <v>212</v>
      </c>
      <c r="N83" s="377">
        <v>0</v>
      </c>
      <c r="O83" s="378">
        <v>46908</v>
      </c>
      <c r="P83" s="401">
        <f t="shared" si="1"/>
        <v>337920</v>
      </c>
      <c r="R83" s="30" t="s">
        <v>1954</v>
      </c>
      <c r="S83">
        <v>58797</v>
      </c>
    </row>
    <row r="84" spans="1:19" x14ac:dyDescent="0.25">
      <c r="A84" s="1" t="s">
        <v>212</v>
      </c>
      <c r="B84" s="1" t="s">
        <v>353</v>
      </c>
      <c r="C84" s="1" t="s">
        <v>544</v>
      </c>
      <c r="D84" s="1" t="s">
        <v>112</v>
      </c>
      <c r="E84" s="1" t="s">
        <v>5834</v>
      </c>
      <c r="F84" s="1" t="s">
        <v>84</v>
      </c>
      <c r="G84" s="377">
        <v>354816</v>
      </c>
      <c r="H84" s="377">
        <v>0</v>
      </c>
      <c r="I84" s="377">
        <v>0</v>
      </c>
      <c r="J84" s="377">
        <v>0</v>
      </c>
      <c r="K84" s="377">
        <v>0</v>
      </c>
      <c r="L84" s="377">
        <v>0</v>
      </c>
      <c r="M84" s="1" t="s">
        <v>212</v>
      </c>
      <c r="N84" s="377">
        <v>0</v>
      </c>
      <c r="O84" s="378">
        <v>46908</v>
      </c>
      <c r="P84" s="401">
        <f t="shared" si="1"/>
        <v>354816</v>
      </c>
      <c r="R84" s="30" t="s">
        <v>1959</v>
      </c>
      <c r="S84">
        <v>0</v>
      </c>
    </row>
    <row r="85" spans="1:19" x14ac:dyDescent="0.25">
      <c r="A85" s="1" t="s">
        <v>212</v>
      </c>
      <c r="B85" s="1" t="s">
        <v>353</v>
      </c>
      <c r="C85" s="1" t="s">
        <v>544</v>
      </c>
      <c r="D85" s="1" t="s">
        <v>112</v>
      </c>
      <c r="E85" s="1" t="s">
        <v>5835</v>
      </c>
      <c r="F85" s="1" t="s">
        <v>84</v>
      </c>
      <c r="G85" s="377">
        <v>337920</v>
      </c>
      <c r="H85" s="377">
        <v>0</v>
      </c>
      <c r="I85" s="377">
        <v>0</v>
      </c>
      <c r="J85" s="377">
        <v>0</v>
      </c>
      <c r="K85" s="377">
        <v>0</v>
      </c>
      <c r="L85" s="377">
        <v>0</v>
      </c>
      <c r="M85" s="1" t="s">
        <v>212</v>
      </c>
      <c r="N85" s="377">
        <v>0</v>
      </c>
      <c r="O85" s="378">
        <v>46908</v>
      </c>
      <c r="P85" s="401">
        <f t="shared" si="1"/>
        <v>337920</v>
      </c>
      <c r="R85" s="30" t="s">
        <v>1964</v>
      </c>
      <c r="S85">
        <v>0</v>
      </c>
    </row>
    <row r="86" spans="1:19" x14ac:dyDescent="0.25">
      <c r="A86" s="1" t="s">
        <v>212</v>
      </c>
      <c r="B86" s="1" t="s">
        <v>353</v>
      </c>
      <c r="C86" s="1" t="s">
        <v>544</v>
      </c>
      <c r="D86" s="1" t="s">
        <v>112</v>
      </c>
      <c r="E86" s="1" t="s">
        <v>5836</v>
      </c>
      <c r="F86" s="1" t="s">
        <v>84</v>
      </c>
      <c r="G86" s="377">
        <v>337920</v>
      </c>
      <c r="H86" s="377">
        <v>0</v>
      </c>
      <c r="I86" s="377">
        <v>0</v>
      </c>
      <c r="J86" s="377">
        <v>0</v>
      </c>
      <c r="K86" s="377">
        <v>0</v>
      </c>
      <c r="L86" s="377">
        <v>0</v>
      </c>
      <c r="M86" s="1" t="s">
        <v>212</v>
      </c>
      <c r="N86" s="377">
        <v>0</v>
      </c>
      <c r="O86" s="378">
        <v>46909</v>
      </c>
      <c r="P86" s="401">
        <f t="shared" si="1"/>
        <v>337920</v>
      </c>
      <c r="R86" s="30" t="s">
        <v>1965</v>
      </c>
      <c r="S86">
        <v>0</v>
      </c>
    </row>
    <row r="87" spans="1:19" x14ac:dyDescent="0.25">
      <c r="A87" s="1" t="s">
        <v>212</v>
      </c>
      <c r="B87" s="1" t="s">
        <v>353</v>
      </c>
      <c r="C87" s="1" t="s">
        <v>544</v>
      </c>
      <c r="D87" s="1" t="s">
        <v>112</v>
      </c>
      <c r="E87" s="1" t="s">
        <v>10983</v>
      </c>
      <c r="F87" s="1" t="s">
        <v>84</v>
      </c>
      <c r="G87" s="377">
        <v>337920</v>
      </c>
      <c r="H87" s="377">
        <v>0</v>
      </c>
      <c r="I87" s="377">
        <v>0</v>
      </c>
      <c r="J87" s="377">
        <v>0</v>
      </c>
      <c r="K87" s="377">
        <v>0</v>
      </c>
      <c r="L87" s="377">
        <v>0</v>
      </c>
      <c r="M87" s="1" t="s">
        <v>212</v>
      </c>
      <c r="N87" s="377">
        <v>0</v>
      </c>
      <c r="O87" s="378">
        <v>46913</v>
      </c>
      <c r="P87" s="401">
        <f t="shared" si="1"/>
        <v>337920</v>
      </c>
      <c r="R87" s="30" t="s">
        <v>1970</v>
      </c>
      <c r="S87">
        <v>14</v>
      </c>
    </row>
    <row r="88" spans="1:19" x14ac:dyDescent="0.25">
      <c r="A88" s="1" t="s">
        <v>212</v>
      </c>
      <c r="B88" s="1" t="s">
        <v>353</v>
      </c>
      <c r="C88" s="1" t="s">
        <v>544</v>
      </c>
      <c r="D88" s="1" t="s">
        <v>112</v>
      </c>
      <c r="E88" s="1" t="s">
        <v>11752</v>
      </c>
      <c r="F88" s="1" t="s">
        <v>84</v>
      </c>
      <c r="G88" s="377">
        <v>337920</v>
      </c>
      <c r="H88" s="377">
        <v>0</v>
      </c>
      <c r="I88" s="377">
        <v>0</v>
      </c>
      <c r="J88" s="377">
        <v>0</v>
      </c>
      <c r="K88" s="377">
        <v>0</v>
      </c>
      <c r="L88" s="377">
        <v>0</v>
      </c>
      <c r="M88" s="1" t="s">
        <v>212</v>
      </c>
      <c r="N88" s="377">
        <v>0</v>
      </c>
      <c r="O88" s="378">
        <v>46914</v>
      </c>
      <c r="P88" s="401">
        <f t="shared" si="1"/>
        <v>337920</v>
      </c>
      <c r="R88" s="30" t="s">
        <v>1980</v>
      </c>
      <c r="S88">
        <v>0</v>
      </c>
    </row>
    <row r="89" spans="1:19" x14ac:dyDescent="0.25">
      <c r="A89" s="1" t="s">
        <v>212</v>
      </c>
      <c r="B89" s="1" t="s">
        <v>353</v>
      </c>
      <c r="C89" s="1" t="s">
        <v>544</v>
      </c>
      <c r="D89" s="1" t="s">
        <v>112</v>
      </c>
      <c r="E89" s="1" t="s">
        <v>13446</v>
      </c>
      <c r="F89" s="1" t="s">
        <v>84</v>
      </c>
      <c r="G89" s="377">
        <v>337920</v>
      </c>
      <c r="H89" s="377">
        <v>0</v>
      </c>
      <c r="I89" s="377">
        <v>0</v>
      </c>
      <c r="J89" s="377">
        <v>0</v>
      </c>
      <c r="K89" s="377">
        <v>0</v>
      </c>
      <c r="L89" s="377">
        <v>0</v>
      </c>
      <c r="M89" s="1" t="s">
        <v>212</v>
      </c>
      <c r="N89" s="377">
        <v>0</v>
      </c>
      <c r="O89" s="378">
        <v>46915</v>
      </c>
      <c r="P89" s="401">
        <f t="shared" si="1"/>
        <v>337920</v>
      </c>
      <c r="R89" s="30" t="s">
        <v>1981</v>
      </c>
      <c r="S89">
        <v>0</v>
      </c>
    </row>
    <row r="90" spans="1:19" x14ac:dyDescent="0.25">
      <c r="A90" s="1" t="s">
        <v>212</v>
      </c>
      <c r="B90" s="1" t="s">
        <v>353</v>
      </c>
      <c r="C90" s="1" t="s">
        <v>544</v>
      </c>
      <c r="D90" s="1" t="s">
        <v>112</v>
      </c>
      <c r="E90" s="1" t="s">
        <v>14170</v>
      </c>
      <c r="F90" s="1" t="s">
        <v>84</v>
      </c>
      <c r="G90" s="377">
        <v>84480</v>
      </c>
      <c r="H90" s="377">
        <v>0</v>
      </c>
      <c r="I90" s="377">
        <v>0</v>
      </c>
      <c r="J90" s="377">
        <v>0</v>
      </c>
      <c r="K90" s="377">
        <v>0</v>
      </c>
      <c r="L90" s="377">
        <v>0</v>
      </c>
      <c r="M90" s="1" t="s">
        <v>212</v>
      </c>
      <c r="N90" s="377">
        <v>0</v>
      </c>
      <c r="O90" s="378">
        <v>46915</v>
      </c>
      <c r="P90" s="401">
        <f t="shared" si="1"/>
        <v>84480</v>
      </c>
      <c r="R90" s="30" t="s">
        <v>2284</v>
      </c>
      <c r="S90">
        <v>4</v>
      </c>
    </row>
    <row r="91" spans="1:19" x14ac:dyDescent="0.25">
      <c r="A91" s="1" t="s">
        <v>207</v>
      </c>
      <c r="B91" s="1" t="s">
        <v>353</v>
      </c>
      <c r="C91" s="1" t="s">
        <v>544</v>
      </c>
      <c r="D91" s="1" t="s">
        <v>94</v>
      </c>
      <c r="E91" s="1" t="s">
        <v>4382</v>
      </c>
      <c r="F91" s="1" t="s">
        <v>84</v>
      </c>
      <c r="G91" s="377">
        <v>325000</v>
      </c>
      <c r="H91" s="377">
        <v>0</v>
      </c>
      <c r="I91" s="377">
        <v>0</v>
      </c>
      <c r="J91" s="377">
        <v>0</v>
      </c>
      <c r="K91" s="377">
        <v>0</v>
      </c>
      <c r="L91" s="377">
        <v>0</v>
      </c>
      <c r="M91" s="1" t="s">
        <v>207</v>
      </c>
      <c r="N91" s="377">
        <v>0</v>
      </c>
      <c r="O91" s="378">
        <v>46902</v>
      </c>
      <c r="P91" s="401">
        <f t="shared" si="1"/>
        <v>325000</v>
      </c>
      <c r="R91" s="30" t="s">
        <v>2295</v>
      </c>
      <c r="S91">
        <v>0</v>
      </c>
    </row>
    <row r="92" spans="1:19" x14ac:dyDescent="0.25">
      <c r="A92" s="1" t="s">
        <v>207</v>
      </c>
      <c r="B92" s="1" t="s">
        <v>353</v>
      </c>
      <c r="C92" s="1" t="s">
        <v>544</v>
      </c>
      <c r="D92" s="1" t="s">
        <v>94</v>
      </c>
      <c r="E92" s="1" t="s">
        <v>5081</v>
      </c>
      <c r="F92" s="1" t="s">
        <v>84</v>
      </c>
      <c r="G92" s="377">
        <v>325000</v>
      </c>
      <c r="H92" s="377">
        <v>0</v>
      </c>
      <c r="I92" s="377">
        <v>0</v>
      </c>
      <c r="J92" s="377">
        <v>0</v>
      </c>
      <c r="K92" s="377">
        <v>0</v>
      </c>
      <c r="L92" s="377">
        <v>0</v>
      </c>
      <c r="M92" s="1" t="s">
        <v>207</v>
      </c>
      <c r="N92" s="377">
        <v>0</v>
      </c>
      <c r="O92" s="378">
        <v>46903</v>
      </c>
      <c r="P92" s="401">
        <f t="shared" si="1"/>
        <v>325000</v>
      </c>
      <c r="R92" s="30" t="s">
        <v>1993</v>
      </c>
      <c r="S92">
        <v>0</v>
      </c>
    </row>
    <row r="93" spans="1:19" x14ac:dyDescent="0.25">
      <c r="A93" s="1" t="s">
        <v>207</v>
      </c>
      <c r="B93" s="1" t="s">
        <v>353</v>
      </c>
      <c r="C93" s="1" t="s">
        <v>544</v>
      </c>
      <c r="D93" s="1" t="s">
        <v>94</v>
      </c>
      <c r="E93" s="1" t="s">
        <v>5837</v>
      </c>
      <c r="F93" s="1" t="s">
        <v>84</v>
      </c>
      <c r="G93" s="377">
        <v>325000</v>
      </c>
      <c r="H93" s="377">
        <v>0</v>
      </c>
      <c r="I93" s="377">
        <v>0</v>
      </c>
      <c r="J93" s="377">
        <v>0</v>
      </c>
      <c r="K93" s="377">
        <v>0</v>
      </c>
      <c r="L93" s="377">
        <v>0</v>
      </c>
      <c r="M93" s="1" t="s">
        <v>207</v>
      </c>
      <c r="N93" s="377">
        <v>0</v>
      </c>
      <c r="O93" s="378">
        <v>46906</v>
      </c>
      <c r="P93" s="401">
        <f t="shared" si="1"/>
        <v>325000</v>
      </c>
      <c r="R93" s="30" t="s">
        <v>1995</v>
      </c>
      <c r="S93">
        <v>0</v>
      </c>
    </row>
    <row r="94" spans="1:19" x14ac:dyDescent="0.25">
      <c r="A94" s="1" t="s">
        <v>207</v>
      </c>
      <c r="B94" s="1" t="s">
        <v>353</v>
      </c>
      <c r="C94" s="1" t="s">
        <v>544</v>
      </c>
      <c r="D94" s="1" t="s">
        <v>94</v>
      </c>
      <c r="E94" s="1" t="s">
        <v>5838</v>
      </c>
      <c r="F94" s="1" t="s">
        <v>84</v>
      </c>
      <c r="G94" s="377">
        <v>325000</v>
      </c>
      <c r="H94" s="377">
        <v>0</v>
      </c>
      <c r="I94" s="377">
        <v>0</v>
      </c>
      <c r="J94" s="377">
        <v>0</v>
      </c>
      <c r="K94" s="377">
        <v>0</v>
      </c>
      <c r="L94" s="377">
        <v>0</v>
      </c>
      <c r="M94" s="1" t="s">
        <v>207</v>
      </c>
      <c r="N94" s="377">
        <v>0</v>
      </c>
      <c r="O94" s="378">
        <v>46907</v>
      </c>
      <c r="P94" s="401">
        <f t="shared" si="1"/>
        <v>325000</v>
      </c>
      <c r="R94" s="30" t="s">
        <v>1998</v>
      </c>
      <c r="S94">
        <v>0</v>
      </c>
    </row>
    <row r="95" spans="1:19" x14ac:dyDescent="0.25">
      <c r="A95" s="1" t="s">
        <v>207</v>
      </c>
      <c r="B95" s="1" t="s">
        <v>353</v>
      </c>
      <c r="C95" s="1" t="s">
        <v>544</v>
      </c>
      <c r="D95" s="1" t="s">
        <v>94</v>
      </c>
      <c r="E95" s="1" t="s">
        <v>5839</v>
      </c>
      <c r="F95" s="1" t="s">
        <v>84</v>
      </c>
      <c r="G95" s="377">
        <v>325000</v>
      </c>
      <c r="H95" s="377">
        <v>0</v>
      </c>
      <c r="I95" s="377">
        <v>0</v>
      </c>
      <c r="J95" s="377">
        <v>0</v>
      </c>
      <c r="K95" s="377">
        <v>0</v>
      </c>
      <c r="L95" s="377">
        <v>0</v>
      </c>
      <c r="M95" s="1" t="s">
        <v>207</v>
      </c>
      <c r="N95" s="377">
        <v>0</v>
      </c>
      <c r="O95" s="378">
        <v>46908</v>
      </c>
      <c r="P95" s="401">
        <f t="shared" si="1"/>
        <v>325000</v>
      </c>
      <c r="R95" s="30" t="s">
        <v>2003</v>
      </c>
      <c r="S95">
        <v>1186</v>
      </c>
    </row>
    <row r="96" spans="1:19" x14ac:dyDescent="0.25">
      <c r="A96" s="1" t="s">
        <v>207</v>
      </c>
      <c r="B96" s="1" t="s">
        <v>353</v>
      </c>
      <c r="C96" s="1" t="s">
        <v>544</v>
      </c>
      <c r="D96" s="1" t="s">
        <v>94</v>
      </c>
      <c r="E96" s="1" t="s">
        <v>10984</v>
      </c>
      <c r="F96" s="1" t="s">
        <v>84</v>
      </c>
      <c r="G96" s="377">
        <v>325000</v>
      </c>
      <c r="H96" s="377">
        <v>0</v>
      </c>
      <c r="I96" s="377">
        <v>0</v>
      </c>
      <c r="J96" s="377">
        <v>0</v>
      </c>
      <c r="K96" s="377">
        <v>0</v>
      </c>
      <c r="L96" s="377">
        <v>0</v>
      </c>
      <c r="M96" s="1" t="s">
        <v>207</v>
      </c>
      <c r="N96" s="377">
        <v>0</v>
      </c>
      <c r="O96" s="378">
        <v>46909</v>
      </c>
      <c r="P96" s="401">
        <f t="shared" si="1"/>
        <v>325000</v>
      </c>
      <c r="R96" s="30" t="s">
        <v>2028</v>
      </c>
      <c r="S96">
        <v>0</v>
      </c>
    </row>
    <row r="97" spans="1:19" x14ac:dyDescent="0.25">
      <c r="A97" s="1" t="s">
        <v>207</v>
      </c>
      <c r="B97" s="1" t="s">
        <v>353</v>
      </c>
      <c r="C97" s="1" t="s">
        <v>544</v>
      </c>
      <c r="D97" s="1" t="s">
        <v>94</v>
      </c>
      <c r="E97" s="1" t="s">
        <v>10985</v>
      </c>
      <c r="F97" s="1" t="s">
        <v>84</v>
      </c>
      <c r="G97" s="377">
        <v>325000</v>
      </c>
      <c r="H97" s="377">
        <v>0</v>
      </c>
      <c r="I97" s="377">
        <v>0</v>
      </c>
      <c r="J97" s="377">
        <v>0</v>
      </c>
      <c r="K97" s="377">
        <v>0</v>
      </c>
      <c r="L97" s="377">
        <v>0</v>
      </c>
      <c r="M97" s="1" t="s">
        <v>207</v>
      </c>
      <c r="N97" s="377">
        <v>0</v>
      </c>
      <c r="O97" s="378">
        <v>46912</v>
      </c>
      <c r="P97" s="401">
        <f t="shared" si="1"/>
        <v>325000</v>
      </c>
      <c r="R97" s="30" t="s">
        <v>2277</v>
      </c>
      <c r="S97">
        <v>468</v>
      </c>
    </row>
    <row r="98" spans="1:19" x14ac:dyDescent="0.25">
      <c r="A98" s="1" t="s">
        <v>207</v>
      </c>
      <c r="B98" s="1" t="s">
        <v>353</v>
      </c>
      <c r="C98" s="1" t="s">
        <v>544</v>
      </c>
      <c r="D98" s="1" t="s">
        <v>94</v>
      </c>
      <c r="E98" s="1" t="s">
        <v>11753</v>
      </c>
      <c r="F98" s="1" t="s">
        <v>84</v>
      </c>
      <c r="G98" s="377">
        <v>325000</v>
      </c>
      <c r="H98" s="377">
        <v>0</v>
      </c>
      <c r="I98" s="377">
        <v>0</v>
      </c>
      <c r="J98" s="377">
        <v>0</v>
      </c>
      <c r="K98" s="377">
        <v>0</v>
      </c>
      <c r="L98" s="377">
        <v>0</v>
      </c>
      <c r="M98" s="1" t="s">
        <v>207</v>
      </c>
      <c r="N98" s="377">
        <v>0</v>
      </c>
      <c r="O98" s="378">
        <v>46913</v>
      </c>
      <c r="P98" s="401">
        <f t="shared" si="1"/>
        <v>325000</v>
      </c>
      <c r="R98" s="30" t="s">
        <v>2173</v>
      </c>
      <c r="S98">
        <v>0</v>
      </c>
    </row>
    <row r="99" spans="1:19" x14ac:dyDescent="0.25">
      <c r="A99" s="1" t="s">
        <v>207</v>
      </c>
      <c r="B99" s="1" t="s">
        <v>353</v>
      </c>
      <c r="C99" s="1" t="s">
        <v>544</v>
      </c>
      <c r="D99" s="1" t="s">
        <v>94</v>
      </c>
      <c r="E99" s="1" t="s">
        <v>13447</v>
      </c>
      <c r="F99" s="1" t="s">
        <v>84</v>
      </c>
      <c r="G99" s="377">
        <v>325000</v>
      </c>
      <c r="H99" s="377">
        <v>0</v>
      </c>
      <c r="I99" s="377">
        <v>0</v>
      </c>
      <c r="J99" s="377">
        <v>0</v>
      </c>
      <c r="K99" s="377">
        <v>0</v>
      </c>
      <c r="L99" s="377">
        <v>0</v>
      </c>
      <c r="M99" s="1" t="s">
        <v>207</v>
      </c>
      <c r="N99" s="377">
        <v>0</v>
      </c>
      <c r="O99" s="378">
        <v>46914</v>
      </c>
      <c r="P99" s="401">
        <f t="shared" si="1"/>
        <v>325000</v>
      </c>
      <c r="R99" s="30" t="s">
        <v>2234</v>
      </c>
      <c r="S99">
        <v>0</v>
      </c>
    </row>
    <row r="100" spans="1:19" x14ac:dyDescent="0.25">
      <c r="A100" s="1" t="s">
        <v>127</v>
      </c>
      <c r="B100" s="1" t="s">
        <v>353</v>
      </c>
      <c r="C100" s="1" t="s">
        <v>80</v>
      </c>
      <c r="D100" s="1" t="s">
        <v>23</v>
      </c>
      <c r="E100" s="1" t="s">
        <v>3792</v>
      </c>
      <c r="F100" s="1" t="s">
        <v>82</v>
      </c>
      <c r="G100" s="379">
        <v>8.5000000000000006E-2</v>
      </c>
      <c r="H100" s="377">
        <v>0</v>
      </c>
      <c r="I100" s="377">
        <v>0</v>
      </c>
      <c r="J100" s="377">
        <v>0</v>
      </c>
      <c r="K100" s="377">
        <v>0</v>
      </c>
      <c r="L100" s="377">
        <v>0</v>
      </c>
      <c r="M100" s="1" t="s">
        <v>127</v>
      </c>
      <c r="N100" s="377">
        <v>0</v>
      </c>
      <c r="O100" s="378">
        <v>46256</v>
      </c>
      <c r="P100" s="401">
        <f t="shared" si="1"/>
        <v>8.5000000000000006E-2</v>
      </c>
      <c r="R100" s="30" t="s">
        <v>2260</v>
      </c>
      <c r="S100">
        <v>0</v>
      </c>
    </row>
    <row r="101" spans="1:19" x14ac:dyDescent="0.25">
      <c r="A101" s="1" t="s">
        <v>127</v>
      </c>
      <c r="B101" s="1" t="s">
        <v>353</v>
      </c>
      <c r="C101" s="1" t="s">
        <v>80</v>
      </c>
      <c r="D101" s="1" t="s">
        <v>23</v>
      </c>
      <c r="E101" s="1" t="s">
        <v>4236</v>
      </c>
      <c r="F101" s="1" t="s">
        <v>82</v>
      </c>
      <c r="G101" s="379">
        <v>37.706000000000003</v>
      </c>
      <c r="H101" s="377">
        <v>0</v>
      </c>
      <c r="I101" s="377">
        <v>0</v>
      </c>
      <c r="J101" s="377">
        <v>0</v>
      </c>
      <c r="K101" s="377">
        <v>0</v>
      </c>
      <c r="L101" s="377">
        <v>0</v>
      </c>
      <c r="M101" s="1" t="s">
        <v>127</v>
      </c>
      <c r="N101" s="377">
        <v>0</v>
      </c>
      <c r="O101" s="378">
        <v>46267</v>
      </c>
      <c r="P101" s="401">
        <f t="shared" si="1"/>
        <v>37.706000000000003</v>
      </c>
      <c r="R101" s="30" t="s">
        <v>2263</v>
      </c>
      <c r="S101">
        <v>0</v>
      </c>
    </row>
    <row r="102" spans="1:19" x14ac:dyDescent="0.25">
      <c r="A102" s="1" t="s">
        <v>127</v>
      </c>
      <c r="B102" s="1" t="s">
        <v>353</v>
      </c>
      <c r="C102" s="1" t="s">
        <v>80</v>
      </c>
      <c r="D102" s="1" t="s">
        <v>23</v>
      </c>
      <c r="E102" s="1" t="s">
        <v>4324</v>
      </c>
      <c r="F102" s="1" t="s">
        <v>82</v>
      </c>
      <c r="G102" s="379">
        <v>102.51900000000001</v>
      </c>
      <c r="H102" s="377">
        <v>0</v>
      </c>
      <c r="I102" s="377">
        <v>0</v>
      </c>
      <c r="J102" s="377">
        <v>0</v>
      </c>
      <c r="K102" s="377">
        <v>0</v>
      </c>
      <c r="L102" s="377">
        <v>0</v>
      </c>
      <c r="M102" s="1" t="s">
        <v>127</v>
      </c>
      <c r="N102" s="377">
        <v>0</v>
      </c>
      <c r="O102" s="378">
        <v>46268</v>
      </c>
      <c r="P102" s="401">
        <f t="shared" si="1"/>
        <v>102.51900000000001</v>
      </c>
      <c r="R102" s="30" t="s">
        <v>2268</v>
      </c>
      <c r="S102">
        <v>0</v>
      </c>
    </row>
    <row r="103" spans="1:19" x14ac:dyDescent="0.25">
      <c r="A103" s="1" t="s">
        <v>127</v>
      </c>
      <c r="B103" s="1" t="s">
        <v>353</v>
      </c>
      <c r="C103" s="1" t="s">
        <v>80</v>
      </c>
      <c r="D103" s="1" t="s">
        <v>23</v>
      </c>
      <c r="E103" s="1" t="s">
        <v>4325</v>
      </c>
      <c r="F103" s="1" t="s">
        <v>82</v>
      </c>
      <c r="G103" s="377">
        <v>149</v>
      </c>
      <c r="H103" s="377">
        <v>0</v>
      </c>
      <c r="I103" s="377">
        <v>0</v>
      </c>
      <c r="J103" s="377">
        <v>0</v>
      </c>
      <c r="K103" s="377">
        <v>0</v>
      </c>
      <c r="L103" s="377">
        <v>0</v>
      </c>
      <c r="M103" s="1" t="s">
        <v>127</v>
      </c>
      <c r="N103" s="377">
        <v>0</v>
      </c>
      <c r="O103" s="378">
        <v>46275</v>
      </c>
      <c r="P103" s="401">
        <f t="shared" si="1"/>
        <v>149</v>
      </c>
      <c r="R103" s="30" t="s">
        <v>11028</v>
      </c>
      <c r="S103">
        <v>27470</v>
      </c>
    </row>
    <row r="104" spans="1:19" x14ac:dyDescent="0.25">
      <c r="A104" s="1" t="s">
        <v>132</v>
      </c>
      <c r="B104" s="1" t="s">
        <v>353</v>
      </c>
      <c r="C104" s="1" t="s">
        <v>80</v>
      </c>
      <c r="D104" s="1" t="s">
        <v>38</v>
      </c>
      <c r="E104" s="1" t="s">
        <v>2739</v>
      </c>
      <c r="F104" s="1" t="s">
        <v>82</v>
      </c>
      <c r="G104" s="377">
        <v>0</v>
      </c>
      <c r="H104" s="377">
        <v>0</v>
      </c>
      <c r="I104" s="377">
        <v>0</v>
      </c>
      <c r="J104" s="377">
        <v>10</v>
      </c>
      <c r="K104" s="377">
        <v>0</v>
      </c>
      <c r="L104" s="377">
        <v>0</v>
      </c>
      <c r="M104" s="1" t="s">
        <v>132</v>
      </c>
      <c r="N104" s="377">
        <v>0</v>
      </c>
      <c r="O104" s="378">
        <v>46168</v>
      </c>
      <c r="P104" s="401">
        <f t="shared" si="1"/>
        <v>0</v>
      </c>
      <c r="R104" s="30" t="s">
        <v>2512</v>
      </c>
      <c r="S104">
        <v>0</v>
      </c>
    </row>
    <row r="105" spans="1:19" x14ac:dyDescent="0.25">
      <c r="A105" s="1" t="s">
        <v>132</v>
      </c>
      <c r="B105" s="1" t="s">
        <v>353</v>
      </c>
      <c r="C105" s="1" t="s">
        <v>80</v>
      </c>
      <c r="D105" s="1" t="s">
        <v>38</v>
      </c>
      <c r="E105" s="1" t="s">
        <v>2892</v>
      </c>
      <c r="F105" s="1" t="s">
        <v>82</v>
      </c>
      <c r="G105" s="377">
        <v>33</v>
      </c>
      <c r="H105" s="377">
        <v>0</v>
      </c>
      <c r="I105" s="377">
        <v>0</v>
      </c>
      <c r="J105" s="377">
        <v>0</v>
      </c>
      <c r="K105" s="377">
        <v>0</v>
      </c>
      <c r="L105" s="377">
        <v>0</v>
      </c>
      <c r="M105" s="1" t="s">
        <v>132</v>
      </c>
      <c r="N105" s="377">
        <v>0</v>
      </c>
      <c r="O105" s="378">
        <v>46200</v>
      </c>
      <c r="P105" s="401">
        <f t="shared" si="1"/>
        <v>33</v>
      </c>
      <c r="R105" s="30" t="s">
        <v>2286</v>
      </c>
      <c r="S105">
        <v>1689</v>
      </c>
    </row>
    <row r="106" spans="1:19" x14ac:dyDescent="0.25">
      <c r="A106" s="1" t="s">
        <v>209</v>
      </c>
      <c r="B106" s="1" t="s">
        <v>353</v>
      </c>
      <c r="C106" s="1" t="s">
        <v>80</v>
      </c>
      <c r="D106" s="1" t="s">
        <v>39</v>
      </c>
      <c r="E106" s="1" t="s">
        <v>3314</v>
      </c>
      <c r="F106" s="1" t="s">
        <v>82</v>
      </c>
      <c r="G106" s="379">
        <v>9.8000000000000004E-2</v>
      </c>
      <c r="H106" s="377">
        <v>0</v>
      </c>
      <c r="I106" s="377">
        <v>0</v>
      </c>
      <c r="J106" s="377">
        <v>0</v>
      </c>
      <c r="K106" s="377">
        <v>0</v>
      </c>
      <c r="L106" s="377">
        <v>0</v>
      </c>
      <c r="M106" s="1" t="s">
        <v>209</v>
      </c>
      <c r="N106" s="377">
        <v>0</v>
      </c>
      <c r="O106" s="378">
        <v>46231</v>
      </c>
      <c r="P106" s="401">
        <f t="shared" si="1"/>
        <v>9.8000000000000004E-2</v>
      </c>
      <c r="R106" s="30" t="s">
        <v>2674</v>
      </c>
      <c r="S106">
        <v>40</v>
      </c>
    </row>
    <row r="107" spans="1:19" x14ac:dyDescent="0.25">
      <c r="A107" s="1" t="s">
        <v>209</v>
      </c>
      <c r="B107" s="1" t="s">
        <v>353</v>
      </c>
      <c r="C107" s="1" t="s">
        <v>80</v>
      </c>
      <c r="D107" s="1" t="s">
        <v>39</v>
      </c>
      <c r="E107" s="1" t="s">
        <v>3845</v>
      </c>
      <c r="F107" s="1" t="s">
        <v>82</v>
      </c>
      <c r="G107" s="379">
        <v>18.148</v>
      </c>
      <c r="H107" s="377">
        <v>0</v>
      </c>
      <c r="I107" s="377">
        <v>0</v>
      </c>
      <c r="J107" s="377">
        <v>0</v>
      </c>
      <c r="K107" s="377">
        <v>0</v>
      </c>
      <c r="L107" s="377">
        <v>0</v>
      </c>
      <c r="M107" s="1" t="s">
        <v>209</v>
      </c>
      <c r="N107" s="377">
        <v>0</v>
      </c>
      <c r="O107" s="378">
        <v>46260</v>
      </c>
      <c r="P107" s="401">
        <f t="shared" si="1"/>
        <v>18.148</v>
      </c>
      <c r="R107" s="30" t="s">
        <v>2298</v>
      </c>
      <c r="S107">
        <v>2136</v>
      </c>
    </row>
    <row r="108" spans="1:19" x14ac:dyDescent="0.25">
      <c r="A108" s="1" t="s">
        <v>209</v>
      </c>
      <c r="B108" s="1" t="s">
        <v>353</v>
      </c>
      <c r="C108" s="1" t="s">
        <v>80</v>
      </c>
      <c r="D108" s="1" t="s">
        <v>39</v>
      </c>
      <c r="E108" s="1" t="s">
        <v>4237</v>
      </c>
      <c r="F108" s="1" t="s">
        <v>82</v>
      </c>
      <c r="G108" s="377">
        <v>39</v>
      </c>
      <c r="H108" s="377">
        <v>0</v>
      </c>
      <c r="I108" s="377">
        <v>0</v>
      </c>
      <c r="J108" s="377">
        <v>0</v>
      </c>
      <c r="K108" s="377">
        <v>0</v>
      </c>
      <c r="L108" s="377">
        <v>0</v>
      </c>
      <c r="M108" s="1" t="s">
        <v>209</v>
      </c>
      <c r="N108" s="377">
        <v>0</v>
      </c>
      <c r="O108" s="378">
        <v>46271</v>
      </c>
      <c r="P108" s="401">
        <f t="shared" si="1"/>
        <v>39</v>
      </c>
      <c r="R108" s="30" t="s">
        <v>2299</v>
      </c>
      <c r="S108">
        <v>5466</v>
      </c>
    </row>
    <row r="109" spans="1:19" x14ac:dyDescent="0.25">
      <c r="A109" s="1" t="s">
        <v>128</v>
      </c>
      <c r="B109" s="1" t="s">
        <v>353</v>
      </c>
      <c r="C109" s="1" t="s">
        <v>80</v>
      </c>
      <c r="D109" s="1" t="s">
        <v>22</v>
      </c>
      <c r="E109" s="1" t="s">
        <v>3494</v>
      </c>
      <c r="F109" s="1" t="s">
        <v>82</v>
      </c>
      <c r="G109" s="379">
        <v>94.977999999999994</v>
      </c>
      <c r="H109" s="377">
        <v>0</v>
      </c>
      <c r="I109" s="377">
        <v>0</v>
      </c>
      <c r="J109" s="377">
        <v>0</v>
      </c>
      <c r="K109" s="377">
        <v>0</v>
      </c>
      <c r="L109" s="377">
        <v>0</v>
      </c>
      <c r="M109" s="1" t="s">
        <v>128</v>
      </c>
      <c r="N109" s="377">
        <v>0</v>
      </c>
      <c r="O109" s="378">
        <v>46233</v>
      </c>
      <c r="P109" s="401">
        <f t="shared" si="1"/>
        <v>94.977999999999994</v>
      </c>
      <c r="R109" s="30" t="s">
        <v>2303</v>
      </c>
      <c r="S109">
        <v>60</v>
      </c>
    </row>
    <row r="110" spans="1:19" x14ac:dyDescent="0.25">
      <c r="A110" s="1" t="s">
        <v>128</v>
      </c>
      <c r="B110" s="1" t="s">
        <v>353</v>
      </c>
      <c r="C110" s="1" t="s">
        <v>80</v>
      </c>
      <c r="D110" s="1" t="s">
        <v>22</v>
      </c>
      <c r="E110" s="1" t="s">
        <v>3495</v>
      </c>
      <c r="F110" s="1" t="s">
        <v>82</v>
      </c>
      <c r="G110" s="379">
        <v>28.920999999999999</v>
      </c>
      <c r="H110" s="377">
        <v>0</v>
      </c>
      <c r="I110" s="377">
        <v>0</v>
      </c>
      <c r="J110" s="377">
        <v>0</v>
      </c>
      <c r="K110" s="377">
        <v>0</v>
      </c>
      <c r="L110" s="377">
        <v>0</v>
      </c>
      <c r="M110" s="1" t="s">
        <v>128</v>
      </c>
      <c r="N110" s="377">
        <v>0</v>
      </c>
      <c r="O110" s="378">
        <v>46236</v>
      </c>
      <c r="P110" s="401">
        <f t="shared" si="1"/>
        <v>28.920999999999999</v>
      </c>
      <c r="R110" s="30" t="s">
        <v>2304</v>
      </c>
      <c r="S110">
        <v>101</v>
      </c>
    </row>
    <row r="111" spans="1:19" x14ac:dyDescent="0.25">
      <c r="A111" s="1" t="s">
        <v>128</v>
      </c>
      <c r="B111" s="1" t="s">
        <v>353</v>
      </c>
      <c r="C111" s="1" t="s">
        <v>80</v>
      </c>
      <c r="D111" s="1" t="s">
        <v>22</v>
      </c>
      <c r="E111" s="1" t="s">
        <v>3497</v>
      </c>
      <c r="F111" s="1" t="s">
        <v>82</v>
      </c>
      <c r="G111" s="379">
        <v>203.18700000000001</v>
      </c>
      <c r="H111" s="377">
        <v>0</v>
      </c>
      <c r="I111" s="377">
        <v>0</v>
      </c>
      <c r="J111" s="377">
        <v>0</v>
      </c>
      <c r="K111" s="377">
        <v>0</v>
      </c>
      <c r="L111" s="377">
        <v>0</v>
      </c>
      <c r="M111" s="1" t="s">
        <v>128</v>
      </c>
      <c r="N111" s="377">
        <v>0</v>
      </c>
      <c r="O111" s="378">
        <v>46237</v>
      </c>
      <c r="P111" s="401">
        <f t="shared" si="1"/>
        <v>203.18700000000001</v>
      </c>
      <c r="R111" s="30" t="s">
        <v>2311</v>
      </c>
      <c r="S111">
        <v>0</v>
      </c>
    </row>
    <row r="112" spans="1:19" x14ac:dyDescent="0.25">
      <c r="A112" s="1" t="s">
        <v>128</v>
      </c>
      <c r="B112" s="1" t="s">
        <v>353</v>
      </c>
      <c r="C112" s="1" t="s">
        <v>80</v>
      </c>
      <c r="D112" s="1" t="s">
        <v>22</v>
      </c>
      <c r="E112" s="1" t="s">
        <v>3554</v>
      </c>
      <c r="F112" s="1" t="s">
        <v>82</v>
      </c>
      <c r="G112" s="379">
        <v>1101.1410000000001</v>
      </c>
      <c r="H112" s="377">
        <v>0</v>
      </c>
      <c r="I112" s="377">
        <v>0</v>
      </c>
      <c r="J112" s="377">
        <v>0</v>
      </c>
      <c r="K112" s="377">
        <v>0</v>
      </c>
      <c r="L112" s="377">
        <v>0</v>
      </c>
      <c r="M112" s="1" t="s">
        <v>128</v>
      </c>
      <c r="N112" s="377">
        <v>0</v>
      </c>
      <c r="O112" s="378">
        <v>46239</v>
      </c>
      <c r="P112" s="401">
        <f t="shared" si="1"/>
        <v>1101.1410000000001</v>
      </c>
      <c r="R112" s="30" t="s">
        <v>2314</v>
      </c>
      <c r="S112">
        <v>5</v>
      </c>
    </row>
    <row r="113" spans="1:19" x14ac:dyDescent="0.25">
      <c r="A113" s="1" t="s">
        <v>128</v>
      </c>
      <c r="B113" s="1" t="s">
        <v>353</v>
      </c>
      <c r="C113" s="1" t="s">
        <v>80</v>
      </c>
      <c r="D113" s="1" t="s">
        <v>22</v>
      </c>
      <c r="E113" s="1" t="s">
        <v>3555</v>
      </c>
      <c r="F113" s="1" t="s">
        <v>82</v>
      </c>
      <c r="G113" s="377">
        <v>3490</v>
      </c>
      <c r="H113" s="377">
        <v>0</v>
      </c>
      <c r="I113" s="377">
        <v>0</v>
      </c>
      <c r="J113" s="377">
        <v>0</v>
      </c>
      <c r="K113" s="377">
        <v>0</v>
      </c>
      <c r="L113" s="377">
        <v>0</v>
      </c>
      <c r="M113" s="1" t="s">
        <v>128</v>
      </c>
      <c r="N113" s="377">
        <v>0</v>
      </c>
      <c r="O113" s="378">
        <v>46243</v>
      </c>
      <c r="P113" s="401">
        <f t="shared" si="1"/>
        <v>3490</v>
      </c>
      <c r="R113" s="30" t="s">
        <v>2315</v>
      </c>
      <c r="S113">
        <v>285</v>
      </c>
    </row>
    <row r="114" spans="1:19" x14ac:dyDescent="0.25">
      <c r="A114" s="1" t="s">
        <v>128</v>
      </c>
      <c r="B114" s="1" t="s">
        <v>353</v>
      </c>
      <c r="C114" s="1" t="s">
        <v>80</v>
      </c>
      <c r="D114" s="1" t="s">
        <v>22</v>
      </c>
      <c r="E114" s="1" t="s">
        <v>3556</v>
      </c>
      <c r="F114" s="1" t="s">
        <v>82</v>
      </c>
      <c r="G114" s="377">
        <v>3495</v>
      </c>
      <c r="H114" s="377">
        <v>0</v>
      </c>
      <c r="I114" s="377">
        <v>0</v>
      </c>
      <c r="J114" s="377">
        <v>0</v>
      </c>
      <c r="K114" s="377">
        <v>0</v>
      </c>
      <c r="L114" s="377">
        <v>0</v>
      </c>
      <c r="M114" s="1" t="s">
        <v>128</v>
      </c>
      <c r="N114" s="377">
        <v>0</v>
      </c>
      <c r="O114" s="378">
        <v>46245</v>
      </c>
      <c r="P114" s="401">
        <f t="shared" si="1"/>
        <v>3495</v>
      </c>
      <c r="R114" s="30" t="s">
        <v>2741</v>
      </c>
      <c r="S114">
        <v>1680</v>
      </c>
    </row>
    <row r="115" spans="1:19" x14ac:dyDescent="0.25">
      <c r="A115" s="1" t="s">
        <v>128</v>
      </c>
      <c r="B115" s="1" t="s">
        <v>353</v>
      </c>
      <c r="C115" s="1" t="s">
        <v>80</v>
      </c>
      <c r="D115" s="1" t="s">
        <v>22</v>
      </c>
      <c r="E115" s="1" t="s">
        <v>3789</v>
      </c>
      <c r="F115" s="1" t="s">
        <v>82</v>
      </c>
      <c r="G115" s="377">
        <v>3485</v>
      </c>
      <c r="H115" s="377">
        <v>0</v>
      </c>
      <c r="I115" s="377">
        <v>0</v>
      </c>
      <c r="J115" s="377">
        <v>0</v>
      </c>
      <c r="K115" s="377">
        <v>0</v>
      </c>
      <c r="L115" s="377">
        <v>0</v>
      </c>
      <c r="M115" s="1" t="s">
        <v>128</v>
      </c>
      <c r="N115" s="377">
        <v>0</v>
      </c>
      <c r="O115" s="378">
        <v>46245</v>
      </c>
      <c r="P115" s="401">
        <f t="shared" si="1"/>
        <v>3485</v>
      </c>
      <c r="R115" s="30" t="s">
        <v>2554</v>
      </c>
      <c r="S115">
        <v>10500</v>
      </c>
    </row>
    <row r="116" spans="1:19" x14ac:dyDescent="0.25">
      <c r="A116" s="1" t="s">
        <v>150</v>
      </c>
      <c r="B116" s="1" t="s">
        <v>353</v>
      </c>
      <c r="C116" s="1" t="s">
        <v>80</v>
      </c>
      <c r="D116" s="1" t="s">
        <v>44</v>
      </c>
      <c r="E116" s="1" t="s">
        <v>3423</v>
      </c>
      <c r="F116" s="1" t="s">
        <v>82</v>
      </c>
      <c r="G116" s="379">
        <v>1.722</v>
      </c>
      <c r="H116" s="377">
        <v>0</v>
      </c>
      <c r="I116" s="377">
        <v>0</v>
      </c>
      <c r="J116" s="377">
        <v>0</v>
      </c>
      <c r="K116" s="377">
        <v>0</v>
      </c>
      <c r="L116" s="377">
        <v>0</v>
      </c>
      <c r="M116" s="1" t="s">
        <v>150</v>
      </c>
      <c r="N116" s="377">
        <v>0</v>
      </c>
      <c r="O116" s="378">
        <v>46238</v>
      </c>
      <c r="P116" s="401">
        <f t="shared" si="1"/>
        <v>1.722</v>
      </c>
      <c r="R116" s="30" t="s">
        <v>2328</v>
      </c>
      <c r="S116">
        <v>49</v>
      </c>
    </row>
    <row r="117" spans="1:19" x14ac:dyDescent="0.25">
      <c r="A117" s="1" t="s">
        <v>150</v>
      </c>
      <c r="B117" s="1" t="s">
        <v>353</v>
      </c>
      <c r="C117" s="1" t="s">
        <v>80</v>
      </c>
      <c r="D117" s="1" t="s">
        <v>44</v>
      </c>
      <c r="E117" s="1" t="s">
        <v>3709</v>
      </c>
      <c r="F117" s="1" t="s">
        <v>82</v>
      </c>
      <c r="G117" s="379">
        <v>2939.25</v>
      </c>
      <c r="H117" s="377">
        <v>0</v>
      </c>
      <c r="I117" s="377">
        <v>0</v>
      </c>
      <c r="J117" s="377">
        <v>0</v>
      </c>
      <c r="K117" s="377">
        <v>0</v>
      </c>
      <c r="L117" s="377">
        <v>0</v>
      </c>
      <c r="M117" s="1" t="s">
        <v>150</v>
      </c>
      <c r="N117" s="377">
        <v>0</v>
      </c>
      <c r="O117" s="378">
        <v>46262</v>
      </c>
      <c r="P117" s="401">
        <f t="shared" si="1"/>
        <v>2939.25</v>
      </c>
      <c r="R117" s="30" t="s">
        <v>2329</v>
      </c>
      <c r="S117">
        <v>15750</v>
      </c>
    </row>
    <row r="118" spans="1:19" x14ac:dyDescent="0.25">
      <c r="A118" s="1" t="s">
        <v>551</v>
      </c>
      <c r="B118" s="1" t="s">
        <v>353</v>
      </c>
      <c r="C118" s="1" t="s">
        <v>544</v>
      </c>
      <c r="D118" s="1" t="s">
        <v>552</v>
      </c>
      <c r="E118" s="1" t="s">
        <v>2519</v>
      </c>
      <c r="F118" s="1" t="s">
        <v>84</v>
      </c>
      <c r="G118" s="377">
        <v>7562</v>
      </c>
      <c r="H118" s="377">
        <v>0</v>
      </c>
      <c r="I118" s="377">
        <v>0</v>
      </c>
      <c r="J118" s="377">
        <v>0</v>
      </c>
      <c r="K118" s="377">
        <v>0</v>
      </c>
      <c r="L118" s="377">
        <v>0</v>
      </c>
      <c r="M118" s="1" t="s">
        <v>551</v>
      </c>
      <c r="N118" s="377">
        <v>0</v>
      </c>
      <c r="O118" s="378">
        <v>46727</v>
      </c>
      <c r="P118" s="401">
        <f t="shared" si="1"/>
        <v>7562</v>
      </c>
      <c r="R118" s="30" t="s">
        <v>2332</v>
      </c>
      <c r="S118">
        <v>0</v>
      </c>
    </row>
    <row r="119" spans="1:19" x14ac:dyDescent="0.25">
      <c r="A119" s="1" t="s">
        <v>551</v>
      </c>
      <c r="B119" s="1" t="s">
        <v>353</v>
      </c>
      <c r="C119" s="1" t="s">
        <v>544</v>
      </c>
      <c r="D119" s="1" t="s">
        <v>552</v>
      </c>
      <c r="E119" s="1" t="s">
        <v>2675</v>
      </c>
      <c r="F119" s="1" t="s">
        <v>84</v>
      </c>
      <c r="G119" s="377">
        <v>50000</v>
      </c>
      <c r="H119" s="377">
        <v>0</v>
      </c>
      <c r="I119" s="377">
        <v>0</v>
      </c>
      <c r="J119" s="377">
        <v>0</v>
      </c>
      <c r="K119" s="377">
        <v>0</v>
      </c>
      <c r="L119" s="377">
        <v>0</v>
      </c>
      <c r="M119" s="1" t="s">
        <v>551</v>
      </c>
      <c r="N119" s="377">
        <v>0</v>
      </c>
      <c r="O119" s="378">
        <v>46793</v>
      </c>
      <c r="P119" s="401">
        <f t="shared" si="1"/>
        <v>50000</v>
      </c>
      <c r="R119" s="30" t="s">
        <v>2340</v>
      </c>
      <c r="S119">
        <v>60</v>
      </c>
    </row>
    <row r="120" spans="1:19" x14ac:dyDescent="0.25">
      <c r="A120" s="1" t="s">
        <v>551</v>
      </c>
      <c r="B120" s="1" t="s">
        <v>353</v>
      </c>
      <c r="C120" s="1" t="s">
        <v>544</v>
      </c>
      <c r="D120" s="1" t="s">
        <v>552</v>
      </c>
      <c r="E120" s="1" t="s">
        <v>2678</v>
      </c>
      <c r="F120" s="1" t="s">
        <v>84</v>
      </c>
      <c r="G120" s="377">
        <v>60000</v>
      </c>
      <c r="H120" s="377">
        <v>0</v>
      </c>
      <c r="I120" s="377">
        <v>0</v>
      </c>
      <c r="J120" s="377">
        <v>0</v>
      </c>
      <c r="K120" s="377">
        <v>0</v>
      </c>
      <c r="L120" s="377">
        <v>0</v>
      </c>
      <c r="M120" s="1" t="s">
        <v>551</v>
      </c>
      <c r="N120" s="377">
        <v>0</v>
      </c>
      <c r="O120" s="378">
        <v>46794</v>
      </c>
      <c r="P120" s="401">
        <f t="shared" si="1"/>
        <v>60000</v>
      </c>
      <c r="R120" s="30" t="s">
        <v>2341</v>
      </c>
      <c r="S120">
        <v>2</v>
      </c>
    </row>
    <row r="121" spans="1:19" x14ac:dyDescent="0.25">
      <c r="A121" s="1" t="s">
        <v>551</v>
      </c>
      <c r="B121" s="1" t="s">
        <v>353</v>
      </c>
      <c r="C121" s="1" t="s">
        <v>544</v>
      </c>
      <c r="D121" s="1" t="s">
        <v>552</v>
      </c>
      <c r="E121" s="1" t="s">
        <v>2679</v>
      </c>
      <c r="F121" s="1" t="s">
        <v>84</v>
      </c>
      <c r="G121" s="377">
        <v>60000</v>
      </c>
      <c r="H121" s="377">
        <v>0</v>
      </c>
      <c r="I121" s="377">
        <v>0</v>
      </c>
      <c r="J121" s="377">
        <v>0</v>
      </c>
      <c r="K121" s="377">
        <v>0</v>
      </c>
      <c r="L121" s="377">
        <v>0</v>
      </c>
      <c r="M121" s="1" t="s">
        <v>551</v>
      </c>
      <c r="N121" s="377">
        <v>0</v>
      </c>
      <c r="O121" s="378">
        <v>46796</v>
      </c>
      <c r="P121" s="401">
        <f t="shared" si="1"/>
        <v>60000</v>
      </c>
      <c r="R121" s="30" t="s">
        <v>2344</v>
      </c>
      <c r="S121">
        <v>0</v>
      </c>
    </row>
    <row r="122" spans="1:19" x14ac:dyDescent="0.25">
      <c r="A122" s="1" t="s">
        <v>553</v>
      </c>
      <c r="B122" s="1" t="s">
        <v>353</v>
      </c>
      <c r="C122" s="1" t="s">
        <v>544</v>
      </c>
      <c r="D122" s="1" t="s">
        <v>554</v>
      </c>
      <c r="E122" s="1" t="s">
        <v>3114</v>
      </c>
      <c r="F122" s="1" t="s">
        <v>84</v>
      </c>
      <c r="G122" s="377">
        <v>30000</v>
      </c>
      <c r="H122" s="377">
        <v>0</v>
      </c>
      <c r="I122" s="377">
        <v>0</v>
      </c>
      <c r="J122" s="377">
        <v>0</v>
      </c>
      <c r="K122" s="377">
        <v>0</v>
      </c>
      <c r="L122" s="377">
        <v>0</v>
      </c>
      <c r="M122" s="1" t="s">
        <v>553</v>
      </c>
      <c r="N122" s="377">
        <v>0</v>
      </c>
      <c r="O122" s="378">
        <v>46611</v>
      </c>
      <c r="P122" s="401">
        <f t="shared" si="1"/>
        <v>30000</v>
      </c>
      <c r="R122" s="30" t="s">
        <v>2348</v>
      </c>
      <c r="S122">
        <v>0</v>
      </c>
    </row>
    <row r="123" spans="1:19" x14ac:dyDescent="0.25">
      <c r="A123" s="1" t="s">
        <v>553</v>
      </c>
      <c r="B123" s="1" t="s">
        <v>353</v>
      </c>
      <c r="C123" s="1" t="s">
        <v>544</v>
      </c>
      <c r="D123" s="1" t="s">
        <v>554</v>
      </c>
      <c r="E123" s="1" t="s">
        <v>3181</v>
      </c>
      <c r="F123" s="1" t="s">
        <v>84</v>
      </c>
      <c r="G123" s="377">
        <v>30000</v>
      </c>
      <c r="H123" s="377">
        <v>0</v>
      </c>
      <c r="I123" s="377">
        <v>0</v>
      </c>
      <c r="J123" s="377">
        <v>0</v>
      </c>
      <c r="K123" s="377">
        <v>0</v>
      </c>
      <c r="L123" s="377">
        <v>0</v>
      </c>
      <c r="M123" s="1" t="s">
        <v>553</v>
      </c>
      <c r="N123" s="377">
        <v>0</v>
      </c>
      <c r="O123" s="378">
        <v>46835</v>
      </c>
      <c r="P123" s="401">
        <f t="shared" si="1"/>
        <v>30000</v>
      </c>
      <c r="R123" s="30" t="s">
        <v>2352</v>
      </c>
      <c r="S123">
        <v>0</v>
      </c>
    </row>
    <row r="124" spans="1:19" x14ac:dyDescent="0.25">
      <c r="A124" s="1" t="s">
        <v>553</v>
      </c>
      <c r="B124" s="1" t="s">
        <v>353</v>
      </c>
      <c r="C124" s="1" t="s">
        <v>544</v>
      </c>
      <c r="D124" s="1" t="s">
        <v>554</v>
      </c>
      <c r="E124" s="1" t="s">
        <v>3016</v>
      </c>
      <c r="F124" s="1" t="s">
        <v>84</v>
      </c>
      <c r="G124" s="377">
        <v>45966</v>
      </c>
      <c r="H124" s="377">
        <v>0</v>
      </c>
      <c r="I124" s="377">
        <v>0</v>
      </c>
      <c r="J124" s="377">
        <v>0</v>
      </c>
      <c r="K124" s="377">
        <v>0</v>
      </c>
      <c r="L124" s="377">
        <v>0</v>
      </c>
      <c r="M124" s="1" t="s">
        <v>553</v>
      </c>
      <c r="N124" s="377">
        <v>0</v>
      </c>
      <c r="O124" s="378">
        <v>46837</v>
      </c>
      <c r="P124" s="401">
        <f t="shared" si="1"/>
        <v>45966</v>
      </c>
      <c r="R124" s="30" t="s">
        <v>2361</v>
      </c>
      <c r="S124">
        <v>12261</v>
      </c>
    </row>
    <row r="125" spans="1:19" x14ac:dyDescent="0.25">
      <c r="A125" s="1" t="s">
        <v>553</v>
      </c>
      <c r="B125" s="1" t="s">
        <v>353</v>
      </c>
      <c r="C125" s="1" t="s">
        <v>544</v>
      </c>
      <c r="D125" s="1" t="s">
        <v>554</v>
      </c>
      <c r="E125" s="1" t="s">
        <v>3026</v>
      </c>
      <c r="F125" s="1" t="s">
        <v>84</v>
      </c>
      <c r="G125" s="377">
        <v>60000</v>
      </c>
      <c r="H125" s="377">
        <v>0</v>
      </c>
      <c r="I125" s="377">
        <v>0</v>
      </c>
      <c r="J125" s="377">
        <v>0</v>
      </c>
      <c r="K125" s="377">
        <v>0</v>
      </c>
      <c r="L125" s="377">
        <v>0</v>
      </c>
      <c r="M125" s="1" t="s">
        <v>553</v>
      </c>
      <c r="N125" s="377">
        <v>0</v>
      </c>
      <c r="O125" s="378">
        <v>46838</v>
      </c>
      <c r="P125" s="401">
        <f t="shared" si="1"/>
        <v>60000</v>
      </c>
      <c r="R125" s="30" t="s">
        <v>2410</v>
      </c>
      <c r="S125">
        <v>30618</v>
      </c>
    </row>
    <row r="126" spans="1:19" x14ac:dyDescent="0.25">
      <c r="A126" s="1" t="s">
        <v>553</v>
      </c>
      <c r="B126" s="1" t="s">
        <v>353</v>
      </c>
      <c r="C126" s="1" t="s">
        <v>544</v>
      </c>
      <c r="D126" s="1" t="s">
        <v>554</v>
      </c>
      <c r="E126" s="1" t="s">
        <v>3045</v>
      </c>
      <c r="F126" s="1" t="s">
        <v>84</v>
      </c>
      <c r="G126" s="377">
        <v>60000</v>
      </c>
      <c r="H126" s="377">
        <v>0</v>
      </c>
      <c r="I126" s="377">
        <v>0</v>
      </c>
      <c r="J126" s="377">
        <v>0</v>
      </c>
      <c r="K126" s="377">
        <v>0</v>
      </c>
      <c r="L126" s="377">
        <v>0</v>
      </c>
      <c r="M126" s="1" t="s">
        <v>553</v>
      </c>
      <c r="N126" s="377">
        <v>0</v>
      </c>
      <c r="O126" s="378">
        <v>46839</v>
      </c>
      <c r="P126" s="401">
        <f t="shared" si="1"/>
        <v>60000</v>
      </c>
      <c r="R126" s="30" t="s">
        <v>2413</v>
      </c>
      <c r="S126">
        <v>12</v>
      </c>
    </row>
    <row r="127" spans="1:19" x14ac:dyDescent="0.25">
      <c r="A127" s="1" t="s">
        <v>377</v>
      </c>
      <c r="B127" s="1" t="s">
        <v>353</v>
      </c>
      <c r="C127" s="1" t="s">
        <v>544</v>
      </c>
      <c r="D127" s="1" t="s">
        <v>378</v>
      </c>
      <c r="E127" s="1" t="s">
        <v>2823</v>
      </c>
      <c r="F127" s="1" t="s">
        <v>84</v>
      </c>
      <c r="G127" s="377">
        <v>60000</v>
      </c>
      <c r="H127" s="377">
        <v>0</v>
      </c>
      <c r="I127" s="377">
        <v>0</v>
      </c>
      <c r="J127" s="377">
        <v>0</v>
      </c>
      <c r="K127" s="377">
        <v>0</v>
      </c>
      <c r="L127" s="377">
        <v>0</v>
      </c>
      <c r="M127" s="1" t="s">
        <v>377</v>
      </c>
      <c r="N127" s="377">
        <v>0</v>
      </c>
      <c r="O127" s="378">
        <v>46818</v>
      </c>
      <c r="P127" s="401">
        <f t="shared" si="1"/>
        <v>60000</v>
      </c>
      <c r="R127" s="30" t="s">
        <v>2418</v>
      </c>
      <c r="S127">
        <v>60</v>
      </c>
    </row>
    <row r="128" spans="1:19" x14ac:dyDescent="0.25">
      <c r="A128" s="1" t="s">
        <v>377</v>
      </c>
      <c r="B128" s="1" t="s">
        <v>353</v>
      </c>
      <c r="C128" s="1" t="s">
        <v>544</v>
      </c>
      <c r="D128" s="1" t="s">
        <v>378</v>
      </c>
      <c r="E128" s="1" t="s">
        <v>2824</v>
      </c>
      <c r="F128" s="1" t="s">
        <v>84</v>
      </c>
      <c r="G128" s="377">
        <v>60000</v>
      </c>
      <c r="H128" s="377">
        <v>0</v>
      </c>
      <c r="I128" s="377">
        <v>0</v>
      </c>
      <c r="J128" s="377">
        <v>0</v>
      </c>
      <c r="K128" s="377">
        <v>0</v>
      </c>
      <c r="L128" s="377">
        <v>0</v>
      </c>
      <c r="M128" s="1" t="s">
        <v>377</v>
      </c>
      <c r="N128" s="377">
        <v>0</v>
      </c>
      <c r="O128" s="378">
        <v>46819</v>
      </c>
      <c r="P128" s="401">
        <f t="shared" si="1"/>
        <v>60000</v>
      </c>
      <c r="R128" s="30" t="s">
        <v>2482</v>
      </c>
      <c r="S128">
        <v>0</v>
      </c>
    </row>
    <row r="129" spans="1:19" x14ac:dyDescent="0.25">
      <c r="A129" s="1" t="s">
        <v>377</v>
      </c>
      <c r="B129" s="1" t="s">
        <v>353</v>
      </c>
      <c r="C129" s="1" t="s">
        <v>544</v>
      </c>
      <c r="D129" s="1" t="s">
        <v>378</v>
      </c>
      <c r="E129" s="1" t="s">
        <v>2830</v>
      </c>
      <c r="F129" s="1" t="s">
        <v>84</v>
      </c>
      <c r="G129" s="377">
        <v>60000</v>
      </c>
      <c r="H129" s="377">
        <v>0</v>
      </c>
      <c r="I129" s="377">
        <v>0</v>
      </c>
      <c r="J129" s="377">
        <v>0</v>
      </c>
      <c r="K129" s="377">
        <v>0</v>
      </c>
      <c r="L129" s="377">
        <v>0</v>
      </c>
      <c r="M129" s="1" t="s">
        <v>377</v>
      </c>
      <c r="N129" s="377">
        <v>0</v>
      </c>
      <c r="O129" s="378">
        <v>46819</v>
      </c>
      <c r="P129" s="401">
        <f t="shared" si="1"/>
        <v>60000</v>
      </c>
      <c r="R129" s="30" t="s">
        <v>2834</v>
      </c>
      <c r="S129">
        <v>8228</v>
      </c>
    </row>
    <row r="130" spans="1:19" x14ac:dyDescent="0.25">
      <c r="A130" s="1" t="s">
        <v>377</v>
      </c>
      <c r="B130" s="1" t="s">
        <v>353</v>
      </c>
      <c r="C130" s="1" t="s">
        <v>544</v>
      </c>
      <c r="D130" s="1" t="s">
        <v>378</v>
      </c>
      <c r="E130" s="1" t="s">
        <v>2836</v>
      </c>
      <c r="F130" s="1" t="s">
        <v>84</v>
      </c>
      <c r="G130" s="377">
        <v>60000</v>
      </c>
      <c r="H130" s="377">
        <v>0</v>
      </c>
      <c r="I130" s="377">
        <v>0</v>
      </c>
      <c r="J130" s="377">
        <v>0</v>
      </c>
      <c r="K130" s="377">
        <v>0</v>
      </c>
      <c r="L130" s="377">
        <v>0</v>
      </c>
      <c r="M130" s="1" t="s">
        <v>377</v>
      </c>
      <c r="N130" s="377">
        <v>0</v>
      </c>
      <c r="O130" s="378">
        <v>46822</v>
      </c>
      <c r="P130" s="401">
        <f t="shared" si="1"/>
        <v>60000</v>
      </c>
      <c r="R130" s="30" t="s">
        <v>2425</v>
      </c>
      <c r="S130">
        <v>41472</v>
      </c>
    </row>
    <row r="131" spans="1:19" x14ac:dyDescent="0.25">
      <c r="A131" s="1" t="s">
        <v>377</v>
      </c>
      <c r="B131" s="1" t="s">
        <v>353</v>
      </c>
      <c r="C131" s="1" t="s">
        <v>544</v>
      </c>
      <c r="D131" s="1" t="s">
        <v>378</v>
      </c>
      <c r="E131" s="1" t="s">
        <v>2838</v>
      </c>
      <c r="F131" s="1" t="s">
        <v>84</v>
      </c>
      <c r="G131" s="377">
        <v>60000</v>
      </c>
      <c r="H131" s="377">
        <v>0</v>
      </c>
      <c r="I131" s="377">
        <v>0</v>
      </c>
      <c r="J131" s="377">
        <v>0</v>
      </c>
      <c r="K131" s="377">
        <v>0</v>
      </c>
      <c r="L131" s="377">
        <v>0</v>
      </c>
      <c r="M131" s="1" t="s">
        <v>377</v>
      </c>
      <c r="N131" s="377">
        <v>0</v>
      </c>
      <c r="O131" s="378">
        <v>46824</v>
      </c>
      <c r="P131" s="401">
        <f t="shared" ref="P131:P194" si="2">G131+I131</f>
        <v>60000</v>
      </c>
      <c r="R131" s="30" t="s">
        <v>2427</v>
      </c>
      <c r="S131">
        <v>3</v>
      </c>
    </row>
    <row r="132" spans="1:19" x14ac:dyDescent="0.25">
      <c r="A132" s="1" t="s">
        <v>377</v>
      </c>
      <c r="B132" s="1" t="s">
        <v>353</v>
      </c>
      <c r="C132" s="1" t="s">
        <v>544</v>
      </c>
      <c r="D132" s="1" t="s">
        <v>378</v>
      </c>
      <c r="E132" s="1" t="s">
        <v>2844</v>
      </c>
      <c r="F132" s="1" t="s">
        <v>84</v>
      </c>
      <c r="G132" s="377">
        <v>60000</v>
      </c>
      <c r="H132" s="377">
        <v>0</v>
      </c>
      <c r="I132" s="377">
        <v>0</v>
      </c>
      <c r="J132" s="377">
        <v>0</v>
      </c>
      <c r="K132" s="377">
        <v>0</v>
      </c>
      <c r="L132" s="377">
        <v>0</v>
      </c>
      <c r="M132" s="1" t="s">
        <v>377</v>
      </c>
      <c r="N132" s="377">
        <v>0</v>
      </c>
      <c r="O132" s="378">
        <v>46825</v>
      </c>
      <c r="P132" s="401">
        <f t="shared" si="2"/>
        <v>60000</v>
      </c>
      <c r="R132" s="30" t="s">
        <v>2835</v>
      </c>
      <c r="S132">
        <v>10500</v>
      </c>
    </row>
    <row r="133" spans="1:19" x14ac:dyDescent="0.25">
      <c r="A133" s="1" t="s">
        <v>377</v>
      </c>
      <c r="B133" s="1" t="s">
        <v>353</v>
      </c>
      <c r="C133" s="1" t="s">
        <v>80</v>
      </c>
      <c r="D133" s="1" t="s">
        <v>378</v>
      </c>
      <c r="E133" s="1" t="s">
        <v>2807</v>
      </c>
      <c r="F133" s="1" t="s">
        <v>84</v>
      </c>
      <c r="G133" s="377">
        <v>604</v>
      </c>
      <c r="H133" s="377">
        <v>0</v>
      </c>
      <c r="I133" s="377">
        <v>0</v>
      </c>
      <c r="J133" s="377">
        <v>0</v>
      </c>
      <c r="K133" s="377">
        <v>0</v>
      </c>
      <c r="L133" s="377">
        <v>0</v>
      </c>
      <c r="M133" s="1" t="s">
        <v>377</v>
      </c>
      <c r="N133" s="377">
        <v>0</v>
      </c>
      <c r="O133" s="378">
        <v>46816</v>
      </c>
      <c r="P133" s="401">
        <f t="shared" si="2"/>
        <v>604</v>
      </c>
      <c r="R133" s="30" t="s">
        <v>2463</v>
      </c>
      <c r="S133">
        <v>4900</v>
      </c>
    </row>
    <row r="134" spans="1:19" x14ac:dyDescent="0.25">
      <c r="A134" s="1" t="s">
        <v>377</v>
      </c>
      <c r="B134" s="1" t="s">
        <v>353</v>
      </c>
      <c r="C134" s="1" t="s">
        <v>80</v>
      </c>
      <c r="D134" s="1" t="s">
        <v>378</v>
      </c>
      <c r="E134" s="1" t="s">
        <v>2814</v>
      </c>
      <c r="F134" s="1" t="s">
        <v>84</v>
      </c>
      <c r="G134" s="377">
        <v>60000</v>
      </c>
      <c r="H134" s="377">
        <v>0</v>
      </c>
      <c r="I134" s="377">
        <v>0</v>
      </c>
      <c r="J134" s="377">
        <v>0</v>
      </c>
      <c r="K134" s="377">
        <v>0</v>
      </c>
      <c r="L134" s="377">
        <v>0</v>
      </c>
      <c r="M134" s="1" t="s">
        <v>377</v>
      </c>
      <c r="N134" s="377">
        <v>0</v>
      </c>
      <c r="O134" s="378">
        <v>46817</v>
      </c>
      <c r="P134" s="401">
        <f t="shared" si="2"/>
        <v>60000</v>
      </c>
      <c r="R134" s="30" t="s">
        <v>3180</v>
      </c>
      <c r="S134">
        <v>110</v>
      </c>
    </row>
    <row r="135" spans="1:19" x14ac:dyDescent="0.25">
      <c r="A135" s="1" t="s">
        <v>2804</v>
      </c>
      <c r="B135" s="1" t="s">
        <v>353</v>
      </c>
      <c r="C135" s="1" t="s">
        <v>80</v>
      </c>
      <c r="D135" s="1" t="s">
        <v>295</v>
      </c>
      <c r="E135" s="1" t="s">
        <v>4166</v>
      </c>
      <c r="F135" s="1" t="s">
        <v>82</v>
      </c>
      <c r="G135" s="377">
        <v>390</v>
      </c>
      <c r="H135" s="377">
        <v>0</v>
      </c>
      <c r="I135" s="377">
        <v>0</v>
      </c>
      <c r="J135" s="377">
        <v>0</v>
      </c>
      <c r="K135" s="377">
        <v>0</v>
      </c>
      <c r="L135" s="377">
        <v>0</v>
      </c>
      <c r="M135" s="1" t="s">
        <v>2804</v>
      </c>
      <c r="N135" s="377">
        <v>0</v>
      </c>
      <c r="O135" s="378">
        <v>46268</v>
      </c>
      <c r="P135" s="401">
        <f t="shared" si="2"/>
        <v>390</v>
      </c>
      <c r="R135" s="30" t="s">
        <v>2464</v>
      </c>
      <c r="S135">
        <v>31152</v>
      </c>
    </row>
    <row r="136" spans="1:19" x14ac:dyDescent="0.25">
      <c r="A136" s="1" t="s">
        <v>382</v>
      </c>
      <c r="B136" s="1" t="s">
        <v>353</v>
      </c>
      <c r="C136" s="1" t="s">
        <v>544</v>
      </c>
      <c r="D136" s="1" t="s">
        <v>2522</v>
      </c>
      <c r="E136" s="1" t="s">
        <v>2664</v>
      </c>
      <c r="F136" s="1" t="s">
        <v>84</v>
      </c>
      <c r="G136" s="377">
        <v>26268</v>
      </c>
      <c r="H136" s="377">
        <v>0</v>
      </c>
      <c r="I136" s="377">
        <v>0</v>
      </c>
      <c r="J136" s="377">
        <v>0</v>
      </c>
      <c r="K136" s="377">
        <v>0</v>
      </c>
      <c r="L136" s="377">
        <v>0</v>
      </c>
      <c r="M136" s="1" t="s">
        <v>382</v>
      </c>
      <c r="N136" s="377">
        <v>0</v>
      </c>
      <c r="O136" s="378">
        <v>46785</v>
      </c>
      <c r="P136" s="401">
        <f t="shared" si="2"/>
        <v>26268</v>
      </c>
      <c r="R136" s="30" t="s">
        <v>2467</v>
      </c>
      <c r="S136">
        <v>47000</v>
      </c>
    </row>
    <row r="137" spans="1:19" x14ac:dyDescent="0.25">
      <c r="A137" s="1" t="s">
        <v>382</v>
      </c>
      <c r="B137" s="1" t="s">
        <v>353</v>
      </c>
      <c r="C137" s="1" t="s">
        <v>544</v>
      </c>
      <c r="D137" s="1" t="s">
        <v>2522</v>
      </c>
      <c r="E137" s="1" t="s">
        <v>2665</v>
      </c>
      <c r="F137" s="1" t="s">
        <v>84</v>
      </c>
      <c r="G137" s="377">
        <v>180480</v>
      </c>
      <c r="H137" s="377">
        <v>0</v>
      </c>
      <c r="I137" s="377">
        <v>0</v>
      </c>
      <c r="J137" s="377">
        <v>0</v>
      </c>
      <c r="K137" s="377">
        <v>0</v>
      </c>
      <c r="L137" s="377">
        <v>0</v>
      </c>
      <c r="M137" s="1" t="s">
        <v>382</v>
      </c>
      <c r="N137" s="377">
        <v>0</v>
      </c>
      <c r="O137" s="378">
        <v>46787</v>
      </c>
      <c r="P137" s="401">
        <f t="shared" si="2"/>
        <v>180480</v>
      </c>
      <c r="R137" s="30" t="s">
        <v>2546</v>
      </c>
      <c r="S137">
        <v>0</v>
      </c>
    </row>
    <row r="138" spans="1:19" x14ac:dyDescent="0.25">
      <c r="A138" s="1" t="s">
        <v>382</v>
      </c>
      <c r="B138" s="1" t="s">
        <v>353</v>
      </c>
      <c r="C138" s="1" t="s">
        <v>544</v>
      </c>
      <c r="D138" s="1" t="s">
        <v>2522</v>
      </c>
      <c r="E138" s="1" t="s">
        <v>3174</v>
      </c>
      <c r="F138" s="1" t="s">
        <v>84</v>
      </c>
      <c r="G138" s="377">
        <v>180480</v>
      </c>
      <c r="H138" s="377">
        <v>0</v>
      </c>
      <c r="I138" s="377">
        <v>0</v>
      </c>
      <c r="J138" s="377">
        <v>0</v>
      </c>
      <c r="K138" s="377">
        <v>0</v>
      </c>
      <c r="L138" s="377">
        <v>0</v>
      </c>
      <c r="M138" s="1" t="s">
        <v>382</v>
      </c>
      <c r="N138" s="377">
        <v>0</v>
      </c>
      <c r="O138" s="378">
        <v>46854</v>
      </c>
      <c r="P138" s="401">
        <f t="shared" si="2"/>
        <v>180480</v>
      </c>
      <c r="R138" s="30" t="s">
        <v>13483</v>
      </c>
      <c r="S138">
        <v>9960</v>
      </c>
    </row>
    <row r="139" spans="1:19" x14ac:dyDescent="0.25">
      <c r="A139" s="1" t="s">
        <v>382</v>
      </c>
      <c r="B139" s="1" t="s">
        <v>353</v>
      </c>
      <c r="C139" s="1" t="s">
        <v>544</v>
      </c>
      <c r="D139" s="1" t="s">
        <v>2522</v>
      </c>
      <c r="E139" s="1" t="s">
        <v>3196</v>
      </c>
      <c r="F139" s="1" t="s">
        <v>84</v>
      </c>
      <c r="G139" s="377">
        <v>135360</v>
      </c>
      <c r="H139" s="377">
        <v>0</v>
      </c>
      <c r="I139" s="377">
        <v>0</v>
      </c>
      <c r="J139" s="377">
        <v>0</v>
      </c>
      <c r="K139" s="377">
        <v>0</v>
      </c>
      <c r="L139" s="377">
        <v>0</v>
      </c>
      <c r="M139" s="1" t="s">
        <v>382</v>
      </c>
      <c r="N139" s="377">
        <v>0</v>
      </c>
      <c r="O139" s="378">
        <v>46857</v>
      </c>
      <c r="P139" s="401">
        <f t="shared" si="2"/>
        <v>135360</v>
      </c>
      <c r="R139" s="30" t="s">
        <v>2543</v>
      </c>
      <c r="S139">
        <v>13663</v>
      </c>
    </row>
    <row r="140" spans="1:19" x14ac:dyDescent="0.25">
      <c r="A140" s="1" t="s">
        <v>555</v>
      </c>
      <c r="B140" s="1" t="s">
        <v>353</v>
      </c>
      <c r="C140" s="1" t="s">
        <v>544</v>
      </c>
      <c r="D140" s="1" t="s">
        <v>556</v>
      </c>
      <c r="E140" s="1" t="s">
        <v>4253</v>
      </c>
      <c r="F140" s="1" t="s">
        <v>84</v>
      </c>
      <c r="G140" s="377">
        <v>21600</v>
      </c>
      <c r="H140" s="377">
        <v>0</v>
      </c>
      <c r="I140" s="377">
        <v>0</v>
      </c>
      <c r="J140" s="377">
        <v>0</v>
      </c>
      <c r="K140" s="377">
        <v>0</v>
      </c>
      <c r="L140" s="377">
        <v>0</v>
      </c>
      <c r="M140" s="1" t="s">
        <v>555</v>
      </c>
      <c r="N140" s="377">
        <v>0</v>
      </c>
      <c r="O140" s="378">
        <v>46898</v>
      </c>
      <c r="P140" s="401">
        <f t="shared" si="2"/>
        <v>21600</v>
      </c>
      <c r="R140" s="30" t="s">
        <v>2544</v>
      </c>
      <c r="S140">
        <v>8750</v>
      </c>
    </row>
    <row r="141" spans="1:19" x14ac:dyDescent="0.25">
      <c r="A141" s="1" t="s">
        <v>555</v>
      </c>
      <c r="B141" s="1" t="s">
        <v>353</v>
      </c>
      <c r="C141" s="1" t="s">
        <v>544</v>
      </c>
      <c r="D141" s="1" t="s">
        <v>556</v>
      </c>
      <c r="E141" s="1" t="s">
        <v>11754</v>
      </c>
      <c r="F141" s="1" t="s">
        <v>84</v>
      </c>
      <c r="G141" s="377">
        <v>43200</v>
      </c>
      <c r="H141" s="377">
        <v>0</v>
      </c>
      <c r="I141" s="377">
        <v>0</v>
      </c>
      <c r="J141" s="377">
        <v>0</v>
      </c>
      <c r="K141" s="377">
        <v>0</v>
      </c>
      <c r="L141" s="377">
        <v>0</v>
      </c>
      <c r="M141" s="1" t="s">
        <v>555</v>
      </c>
      <c r="N141" s="377">
        <v>0</v>
      </c>
      <c r="O141" s="378">
        <v>46914</v>
      </c>
      <c r="P141" s="401">
        <f t="shared" si="2"/>
        <v>43200</v>
      </c>
      <c r="R141" s="30" t="s">
        <v>2470</v>
      </c>
      <c r="S141">
        <v>0</v>
      </c>
    </row>
    <row r="142" spans="1:19" x14ac:dyDescent="0.25">
      <c r="A142" s="1" t="s">
        <v>555</v>
      </c>
      <c r="B142" s="1" t="s">
        <v>353</v>
      </c>
      <c r="C142" s="1" t="s">
        <v>544</v>
      </c>
      <c r="D142" s="1" t="s">
        <v>556</v>
      </c>
      <c r="E142" s="1" t="s">
        <v>13448</v>
      </c>
      <c r="F142" s="1" t="s">
        <v>84</v>
      </c>
      <c r="G142" s="377">
        <v>10800</v>
      </c>
      <c r="H142" s="377">
        <v>0</v>
      </c>
      <c r="I142" s="377">
        <v>0</v>
      </c>
      <c r="J142" s="377">
        <v>0</v>
      </c>
      <c r="K142" s="377">
        <v>0</v>
      </c>
      <c r="L142" s="377">
        <v>0</v>
      </c>
      <c r="M142" s="1" t="s">
        <v>555</v>
      </c>
      <c r="N142" s="377">
        <v>0</v>
      </c>
      <c r="O142" s="378">
        <v>46915</v>
      </c>
      <c r="P142" s="401">
        <f t="shared" si="2"/>
        <v>10800</v>
      </c>
      <c r="R142" s="30" t="s">
        <v>3295</v>
      </c>
      <c r="S142">
        <v>48</v>
      </c>
    </row>
    <row r="143" spans="1:19" x14ac:dyDescent="0.25">
      <c r="A143" s="1" t="s">
        <v>555</v>
      </c>
      <c r="B143" s="1" t="s">
        <v>353</v>
      </c>
      <c r="C143" s="1" t="s">
        <v>80</v>
      </c>
      <c r="D143" s="1" t="s">
        <v>556</v>
      </c>
      <c r="E143" s="1" t="s">
        <v>3445</v>
      </c>
      <c r="F143" s="1" t="s">
        <v>84</v>
      </c>
      <c r="G143" s="377">
        <v>12533</v>
      </c>
      <c r="H143" s="377">
        <v>0</v>
      </c>
      <c r="I143" s="377">
        <v>0</v>
      </c>
      <c r="J143" s="377">
        <v>0</v>
      </c>
      <c r="K143" s="377">
        <v>0</v>
      </c>
      <c r="L143" s="377">
        <v>0</v>
      </c>
      <c r="M143" s="1" t="s">
        <v>555</v>
      </c>
      <c r="N143" s="377">
        <v>0</v>
      </c>
      <c r="O143" s="378">
        <v>46874</v>
      </c>
      <c r="P143" s="401">
        <f t="shared" si="2"/>
        <v>12533</v>
      </c>
      <c r="R143" s="30" t="s">
        <v>2472</v>
      </c>
      <c r="S143">
        <v>27000</v>
      </c>
    </row>
    <row r="144" spans="1:19" x14ac:dyDescent="0.25">
      <c r="A144" s="1" t="s">
        <v>555</v>
      </c>
      <c r="B144" s="1" t="s">
        <v>353</v>
      </c>
      <c r="C144" s="1" t="s">
        <v>80</v>
      </c>
      <c r="D144" s="1" t="s">
        <v>556</v>
      </c>
      <c r="E144" s="1" t="s">
        <v>4253</v>
      </c>
      <c r="F144" s="1" t="s">
        <v>84</v>
      </c>
      <c r="G144" s="377">
        <v>21600</v>
      </c>
      <c r="H144" s="377">
        <v>0</v>
      </c>
      <c r="I144" s="377">
        <v>0</v>
      </c>
      <c r="J144" s="377">
        <v>0</v>
      </c>
      <c r="K144" s="377">
        <v>0</v>
      </c>
      <c r="L144" s="377">
        <v>0</v>
      </c>
      <c r="M144" s="1" t="s">
        <v>555</v>
      </c>
      <c r="N144" s="377">
        <v>0</v>
      </c>
      <c r="O144" s="378">
        <v>46898</v>
      </c>
      <c r="P144" s="401">
        <f t="shared" si="2"/>
        <v>21600</v>
      </c>
      <c r="R144" s="30" t="s">
        <v>2473</v>
      </c>
      <c r="S144">
        <v>20660</v>
      </c>
    </row>
    <row r="145" spans="1:19" x14ac:dyDescent="0.25">
      <c r="A145" s="1" t="s">
        <v>2404</v>
      </c>
      <c r="B145" s="1" t="s">
        <v>353</v>
      </c>
      <c r="C145" s="1" t="s">
        <v>544</v>
      </c>
      <c r="D145" s="1" t="s">
        <v>2405</v>
      </c>
      <c r="E145" s="1" t="s">
        <v>3017</v>
      </c>
      <c r="F145" s="1" t="s">
        <v>84</v>
      </c>
      <c r="G145" s="377">
        <v>3750</v>
      </c>
      <c r="H145" s="377">
        <v>0</v>
      </c>
      <c r="I145" s="377">
        <v>0</v>
      </c>
      <c r="J145" s="377">
        <v>0</v>
      </c>
      <c r="K145" s="377">
        <v>0</v>
      </c>
      <c r="L145" s="377">
        <v>0</v>
      </c>
      <c r="M145" s="1" t="s">
        <v>2404</v>
      </c>
      <c r="N145" s="377">
        <v>0</v>
      </c>
      <c r="O145" s="378">
        <v>46837</v>
      </c>
      <c r="P145" s="401">
        <f t="shared" si="2"/>
        <v>3750</v>
      </c>
      <c r="R145" s="30" t="s">
        <v>2478</v>
      </c>
      <c r="S145">
        <v>0</v>
      </c>
    </row>
    <row r="146" spans="1:19" x14ac:dyDescent="0.25">
      <c r="A146" s="1" t="s">
        <v>2404</v>
      </c>
      <c r="B146" s="1" t="s">
        <v>353</v>
      </c>
      <c r="C146" s="1" t="s">
        <v>544</v>
      </c>
      <c r="D146" s="1" t="s">
        <v>2405</v>
      </c>
      <c r="E146" s="1" t="s">
        <v>3322</v>
      </c>
      <c r="F146" s="1" t="s">
        <v>84</v>
      </c>
      <c r="G146" s="377">
        <v>3750</v>
      </c>
      <c r="H146" s="377">
        <v>0</v>
      </c>
      <c r="I146" s="377">
        <v>0</v>
      </c>
      <c r="J146" s="377">
        <v>0</v>
      </c>
      <c r="K146" s="377">
        <v>0</v>
      </c>
      <c r="L146" s="377">
        <v>0</v>
      </c>
      <c r="M146" s="1" t="s">
        <v>2404</v>
      </c>
      <c r="N146" s="377">
        <v>0</v>
      </c>
      <c r="O146" s="378">
        <v>46865</v>
      </c>
      <c r="P146" s="401">
        <f t="shared" si="2"/>
        <v>3750</v>
      </c>
      <c r="R146" s="30" t="s">
        <v>2479</v>
      </c>
      <c r="S146">
        <v>900</v>
      </c>
    </row>
    <row r="147" spans="1:19" x14ac:dyDescent="0.25">
      <c r="A147" s="1" t="s">
        <v>2404</v>
      </c>
      <c r="B147" s="1" t="s">
        <v>353</v>
      </c>
      <c r="C147" s="1" t="s">
        <v>544</v>
      </c>
      <c r="D147" s="1" t="s">
        <v>2405</v>
      </c>
      <c r="E147" s="1" t="s">
        <v>3475</v>
      </c>
      <c r="F147" s="1" t="s">
        <v>84</v>
      </c>
      <c r="G147" s="377">
        <v>3750</v>
      </c>
      <c r="H147" s="377">
        <v>0</v>
      </c>
      <c r="I147" s="377">
        <v>0</v>
      </c>
      <c r="J147" s="377">
        <v>0</v>
      </c>
      <c r="K147" s="377">
        <v>0</v>
      </c>
      <c r="L147" s="377">
        <v>0</v>
      </c>
      <c r="M147" s="1" t="s">
        <v>2404</v>
      </c>
      <c r="N147" s="377">
        <v>0</v>
      </c>
      <c r="O147" s="378">
        <v>46878</v>
      </c>
      <c r="P147" s="401">
        <f t="shared" si="2"/>
        <v>3750</v>
      </c>
      <c r="R147" s="30" t="s">
        <v>2480</v>
      </c>
      <c r="S147">
        <v>500</v>
      </c>
    </row>
    <row r="148" spans="1:19" x14ac:dyDescent="0.25">
      <c r="A148" s="1" t="s">
        <v>2404</v>
      </c>
      <c r="B148" s="1" t="s">
        <v>353</v>
      </c>
      <c r="C148" s="1" t="s">
        <v>544</v>
      </c>
      <c r="D148" s="1" t="s">
        <v>2405</v>
      </c>
      <c r="E148" s="1" t="s">
        <v>3501</v>
      </c>
      <c r="F148" s="1" t="s">
        <v>84</v>
      </c>
      <c r="G148" s="377">
        <v>2750</v>
      </c>
      <c r="H148" s="377">
        <v>0</v>
      </c>
      <c r="I148" s="377">
        <v>0</v>
      </c>
      <c r="J148" s="377">
        <v>0</v>
      </c>
      <c r="K148" s="377">
        <v>0</v>
      </c>
      <c r="L148" s="377">
        <v>0</v>
      </c>
      <c r="M148" s="1" t="s">
        <v>2404</v>
      </c>
      <c r="N148" s="377">
        <v>0</v>
      </c>
      <c r="O148" s="378">
        <v>46878</v>
      </c>
      <c r="P148" s="401">
        <f t="shared" si="2"/>
        <v>2750</v>
      </c>
      <c r="R148" s="30" t="s">
        <v>2481</v>
      </c>
      <c r="S148">
        <v>4580</v>
      </c>
    </row>
    <row r="149" spans="1:19" x14ac:dyDescent="0.25">
      <c r="A149" s="1" t="s">
        <v>2404</v>
      </c>
      <c r="B149" s="1" t="s">
        <v>353</v>
      </c>
      <c r="C149" s="1" t="s">
        <v>544</v>
      </c>
      <c r="D149" s="1" t="s">
        <v>2405</v>
      </c>
      <c r="E149" s="1" t="s">
        <v>3716</v>
      </c>
      <c r="F149" s="1" t="s">
        <v>84</v>
      </c>
      <c r="G149" s="377">
        <v>1250</v>
      </c>
      <c r="H149" s="377">
        <v>0</v>
      </c>
      <c r="I149" s="377">
        <v>0</v>
      </c>
      <c r="J149" s="377">
        <v>0</v>
      </c>
      <c r="K149" s="377">
        <v>0</v>
      </c>
      <c r="L149" s="377">
        <v>0</v>
      </c>
      <c r="M149" s="1" t="s">
        <v>2404</v>
      </c>
      <c r="N149" s="377">
        <v>0</v>
      </c>
      <c r="O149" s="378">
        <v>46886</v>
      </c>
      <c r="P149" s="401">
        <f t="shared" si="2"/>
        <v>1250</v>
      </c>
      <c r="R149" s="30" t="s">
        <v>2483</v>
      </c>
      <c r="S149">
        <v>172</v>
      </c>
    </row>
    <row r="150" spans="1:19" x14ac:dyDescent="0.25">
      <c r="A150" s="1" t="s">
        <v>2404</v>
      </c>
      <c r="B150" s="1" t="s">
        <v>353</v>
      </c>
      <c r="C150" s="1" t="s">
        <v>544</v>
      </c>
      <c r="D150" s="1" t="s">
        <v>2405</v>
      </c>
      <c r="E150" s="1" t="s">
        <v>4229</v>
      </c>
      <c r="F150" s="1" t="s">
        <v>84</v>
      </c>
      <c r="G150" s="377">
        <v>22500</v>
      </c>
      <c r="H150" s="377">
        <v>0</v>
      </c>
      <c r="I150" s="377">
        <v>0</v>
      </c>
      <c r="J150" s="377">
        <v>0</v>
      </c>
      <c r="K150" s="377">
        <v>0</v>
      </c>
      <c r="L150" s="377">
        <v>0</v>
      </c>
      <c r="M150" s="1" t="s">
        <v>2404</v>
      </c>
      <c r="N150" s="377">
        <v>0</v>
      </c>
      <c r="O150" s="378">
        <v>46898</v>
      </c>
      <c r="P150" s="401">
        <f t="shared" si="2"/>
        <v>22500</v>
      </c>
      <c r="R150" s="30" t="s">
        <v>2486</v>
      </c>
      <c r="S150">
        <v>209</v>
      </c>
    </row>
    <row r="151" spans="1:19" x14ac:dyDescent="0.25">
      <c r="A151" s="1" t="s">
        <v>2404</v>
      </c>
      <c r="B151" s="1" t="s">
        <v>353</v>
      </c>
      <c r="C151" s="1" t="s">
        <v>544</v>
      </c>
      <c r="D151" s="1" t="s">
        <v>2405</v>
      </c>
      <c r="E151" s="1" t="s">
        <v>4254</v>
      </c>
      <c r="F151" s="1" t="s">
        <v>84</v>
      </c>
      <c r="G151" s="377">
        <v>52500</v>
      </c>
      <c r="H151" s="377">
        <v>0</v>
      </c>
      <c r="I151" s="377">
        <v>0</v>
      </c>
      <c r="J151" s="377">
        <v>0</v>
      </c>
      <c r="K151" s="377">
        <v>0</v>
      </c>
      <c r="L151" s="377">
        <v>0</v>
      </c>
      <c r="M151" s="1" t="s">
        <v>2404</v>
      </c>
      <c r="N151" s="377">
        <v>0</v>
      </c>
      <c r="O151" s="378">
        <v>46899</v>
      </c>
      <c r="P151" s="401">
        <f t="shared" si="2"/>
        <v>52500</v>
      </c>
      <c r="R151" s="30" t="s">
        <v>2500</v>
      </c>
      <c r="S151">
        <v>12648</v>
      </c>
    </row>
    <row r="152" spans="1:19" x14ac:dyDescent="0.25">
      <c r="A152" s="1" t="s">
        <v>2404</v>
      </c>
      <c r="B152" s="1" t="s">
        <v>353</v>
      </c>
      <c r="C152" s="1" t="s">
        <v>544</v>
      </c>
      <c r="D152" s="1" t="s">
        <v>2405</v>
      </c>
      <c r="E152" s="1" t="s">
        <v>4277</v>
      </c>
      <c r="F152" s="1" t="s">
        <v>84</v>
      </c>
      <c r="G152" s="377">
        <v>52500</v>
      </c>
      <c r="H152" s="377">
        <v>0</v>
      </c>
      <c r="I152" s="377">
        <v>0</v>
      </c>
      <c r="J152" s="377">
        <v>0</v>
      </c>
      <c r="K152" s="377">
        <v>0</v>
      </c>
      <c r="L152" s="377">
        <v>0</v>
      </c>
      <c r="M152" s="1" t="s">
        <v>2404</v>
      </c>
      <c r="N152" s="377">
        <v>0</v>
      </c>
      <c r="O152" s="378">
        <v>46900</v>
      </c>
      <c r="P152" s="401">
        <f t="shared" si="2"/>
        <v>52500</v>
      </c>
      <c r="R152" s="30" t="s">
        <v>2505</v>
      </c>
      <c r="S152">
        <v>5</v>
      </c>
    </row>
    <row r="153" spans="1:19" x14ac:dyDescent="0.25">
      <c r="A153" s="1" t="s">
        <v>2404</v>
      </c>
      <c r="B153" s="1" t="s">
        <v>353</v>
      </c>
      <c r="C153" s="1" t="s">
        <v>544</v>
      </c>
      <c r="D153" s="1" t="s">
        <v>2405</v>
      </c>
      <c r="E153" s="1" t="s">
        <v>4341</v>
      </c>
      <c r="F153" s="1" t="s">
        <v>84</v>
      </c>
      <c r="G153" s="377">
        <v>48750</v>
      </c>
      <c r="H153" s="377">
        <v>0</v>
      </c>
      <c r="I153" s="377">
        <v>0</v>
      </c>
      <c r="J153" s="377">
        <v>0</v>
      </c>
      <c r="K153" s="377">
        <v>0</v>
      </c>
      <c r="L153" s="377">
        <v>0</v>
      </c>
      <c r="M153" s="1" t="s">
        <v>2404</v>
      </c>
      <c r="N153" s="377">
        <v>0</v>
      </c>
      <c r="O153" s="378">
        <v>46901</v>
      </c>
      <c r="P153" s="401">
        <f t="shared" si="2"/>
        <v>48750</v>
      </c>
      <c r="R153" s="30" t="s">
        <v>2503</v>
      </c>
      <c r="S153">
        <v>2700</v>
      </c>
    </row>
    <row r="154" spans="1:19" x14ac:dyDescent="0.25">
      <c r="A154" s="1" t="s">
        <v>2404</v>
      </c>
      <c r="B154" s="1" t="s">
        <v>353</v>
      </c>
      <c r="C154" s="1" t="s">
        <v>544</v>
      </c>
      <c r="D154" s="1" t="s">
        <v>2405</v>
      </c>
      <c r="E154" s="1" t="s">
        <v>4359</v>
      </c>
      <c r="F154" s="1" t="s">
        <v>84</v>
      </c>
      <c r="G154" s="377">
        <v>33500</v>
      </c>
      <c r="H154" s="377">
        <v>0</v>
      </c>
      <c r="I154" s="377">
        <v>0</v>
      </c>
      <c r="J154" s="377">
        <v>0</v>
      </c>
      <c r="K154" s="377">
        <v>0</v>
      </c>
      <c r="L154" s="377">
        <v>0</v>
      </c>
      <c r="M154" s="1" t="s">
        <v>2404</v>
      </c>
      <c r="N154" s="377">
        <v>0</v>
      </c>
      <c r="O154" s="378">
        <v>46902</v>
      </c>
      <c r="P154" s="401">
        <f t="shared" si="2"/>
        <v>33500</v>
      </c>
      <c r="R154" s="30" t="s">
        <v>2506</v>
      </c>
      <c r="S154">
        <v>4</v>
      </c>
    </row>
    <row r="155" spans="1:19" x14ac:dyDescent="0.25">
      <c r="A155" s="1" t="s">
        <v>557</v>
      </c>
      <c r="B155" s="1" t="s">
        <v>353</v>
      </c>
      <c r="C155" s="1" t="s">
        <v>544</v>
      </c>
      <c r="D155" s="1" t="s">
        <v>558</v>
      </c>
      <c r="E155" s="1" t="s">
        <v>3446</v>
      </c>
      <c r="F155" s="1" t="s">
        <v>84</v>
      </c>
      <c r="G155" s="377">
        <v>16600</v>
      </c>
      <c r="H155" s="377">
        <v>0</v>
      </c>
      <c r="I155" s="377">
        <v>0</v>
      </c>
      <c r="J155" s="377">
        <v>0</v>
      </c>
      <c r="K155" s="377">
        <v>0</v>
      </c>
      <c r="L155" s="377">
        <v>0</v>
      </c>
      <c r="M155" s="1" t="s">
        <v>557</v>
      </c>
      <c r="N155" s="377">
        <v>0</v>
      </c>
      <c r="O155" s="378">
        <v>46868</v>
      </c>
      <c r="P155" s="401">
        <f t="shared" si="2"/>
        <v>16600</v>
      </c>
      <c r="R155" s="30" t="s">
        <v>2504</v>
      </c>
      <c r="S155">
        <v>336</v>
      </c>
    </row>
    <row r="156" spans="1:19" x14ac:dyDescent="0.25">
      <c r="A156" s="1" t="s">
        <v>557</v>
      </c>
      <c r="B156" s="1" t="s">
        <v>353</v>
      </c>
      <c r="C156" s="1" t="s">
        <v>544</v>
      </c>
      <c r="D156" s="1" t="s">
        <v>558</v>
      </c>
      <c r="E156" s="1" t="s">
        <v>5031</v>
      </c>
      <c r="F156" s="1" t="s">
        <v>84</v>
      </c>
      <c r="G156" s="377">
        <v>38250</v>
      </c>
      <c r="H156" s="377">
        <v>0</v>
      </c>
      <c r="I156" s="377">
        <v>0</v>
      </c>
      <c r="J156" s="377">
        <v>0</v>
      </c>
      <c r="K156" s="377">
        <v>0</v>
      </c>
      <c r="L156" s="377">
        <v>0</v>
      </c>
      <c r="M156" s="1" t="s">
        <v>557</v>
      </c>
      <c r="N156" s="377">
        <v>0</v>
      </c>
      <c r="O156" s="378">
        <v>46906</v>
      </c>
      <c r="P156" s="401">
        <f t="shared" si="2"/>
        <v>38250</v>
      </c>
      <c r="R156" s="30" t="s">
        <v>2508</v>
      </c>
      <c r="S156">
        <v>2340</v>
      </c>
    </row>
    <row r="157" spans="1:19" x14ac:dyDescent="0.25">
      <c r="A157" s="1" t="s">
        <v>557</v>
      </c>
      <c r="B157" s="1" t="s">
        <v>353</v>
      </c>
      <c r="C157" s="1" t="s">
        <v>544</v>
      </c>
      <c r="D157" s="1" t="s">
        <v>558</v>
      </c>
      <c r="E157" s="1" t="s">
        <v>5082</v>
      </c>
      <c r="F157" s="1" t="s">
        <v>84</v>
      </c>
      <c r="G157" s="377">
        <v>51000</v>
      </c>
      <c r="H157" s="377">
        <v>0</v>
      </c>
      <c r="I157" s="377">
        <v>0</v>
      </c>
      <c r="J157" s="377">
        <v>0</v>
      </c>
      <c r="K157" s="377">
        <v>0</v>
      </c>
      <c r="L157" s="377">
        <v>0</v>
      </c>
      <c r="M157" s="1" t="s">
        <v>557</v>
      </c>
      <c r="N157" s="377">
        <v>0</v>
      </c>
      <c r="O157" s="378">
        <v>46906</v>
      </c>
      <c r="P157" s="401">
        <f t="shared" si="2"/>
        <v>51000</v>
      </c>
      <c r="R157" s="30" t="s">
        <v>2509</v>
      </c>
      <c r="S157">
        <v>5400</v>
      </c>
    </row>
    <row r="158" spans="1:19" x14ac:dyDescent="0.25">
      <c r="A158" s="1" t="s">
        <v>557</v>
      </c>
      <c r="B158" s="1" t="s">
        <v>353</v>
      </c>
      <c r="C158" s="1" t="s">
        <v>80</v>
      </c>
      <c r="D158" s="1" t="s">
        <v>558</v>
      </c>
      <c r="E158" s="1" t="s">
        <v>5031</v>
      </c>
      <c r="F158" s="1" t="s">
        <v>84</v>
      </c>
      <c r="G158" s="377">
        <v>3056</v>
      </c>
      <c r="H158" s="377">
        <v>0</v>
      </c>
      <c r="I158" s="377">
        <v>0</v>
      </c>
      <c r="J158" s="377">
        <v>0</v>
      </c>
      <c r="K158" s="377">
        <v>0</v>
      </c>
      <c r="L158" s="377">
        <v>0</v>
      </c>
      <c r="M158" s="1" t="s">
        <v>557</v>
      </c>
      <c r="N158" s="377">
        <v>0</v>
      </c>
      <c r="O158" s="378">
        <v>46906</v>
      </c>
      <c r="P158" s="401">
        <f t="shared" si="2"/>
        <v>3056</v>
      </c>
      <c r="R158" s="30" t="s">
        <v>2510</v>
      </c>
      <c r="S158">
        <v>18741</v>
      </c>
    </row>
    <row r="159" spans="1:19" x14ac:dyDescent="0.25">
      <c r="A159" s="1" t="s">
        <v>559</v>
      </c>
      <c r="B159" s="1" t="s">
        <v>353</v>
      </c>
      <c r="C159" s="1" t="s">
        <v>544</v>
      </c>
      <c r="D159" s="1" t="s">
        <v>560</v>
      </c>
      <c r="E159" s="1" t="s">
        <v>3269</v>
      </c>
      <c r="F159" s="1" t="s">
        <v>84</v>
      </c>
      <c r="G159" s="377">
        <v>9350</v>
      </c>
      <c r="H159" s="377">
        <v>0</v>
      </c>
      <c r="I159" s="377">
        <v>0</v>
      </c>
      <c r="J159" s="377">
        <v>0</v>
      </c>
      <c r="K159" s="377">
        <v>0</v>
      </c>
      <c r="L159" s="377">
        <v>0</v>
      </c>
      <c r="M159" s="1" t="s">
        <v>559</v>
      </c>
      <c r="N159" s="377">
        <v>0</v>
      </c>
      <c r="O159" s="378">
        <v>46861</v>
      </c>
      <c r="P159" s="401">
        <f t="shared" si="2"/>
        <v>9350</v>
      </c>
      <c r="R159" s="30" t="s">
        <v>2511</v>
      </c>
      <c r="S159">
        <v>1230</v>
      </c>
    </row>
    <row r="160" spans="1:19" x14ac:dyDescent="0.25">
      <c r="A160" s="1" t="s">
        <v>559</v>
      </c>
      <c r="B160" s="1" t="s">
        <v>353</v>
      </c>
      <c r="C160" s="1" t="s">
        <v>544</v>
      </c>
      <c r="D160" s="1" t="s">
        <v>560</v>
      </c>
      <c r="E160" s="1" t="s">
        <v>3270</v>
      </c>
      <c r="F160" s="1" t="s">
        <v>84</v>
      </c>
      <c r="G160" s="377">
        <v>68850</v>
      </c>
      <c r="H160" s="377">
        <v>0</v>
      </c>
      <c r="I160" s="377">
        <v>0</v>
      </c>
      <c r="J160" s="377">
        <v>0</v>
      </c>
      <c r="K160" s="377">
        <v>0</v>
      </c>
      <c r="L160" s="377">
        <v>0</v>
      </c>
      <c r="M160" s="1" t="s">
        <v>559</v>
      </c>
      <c r="N160" s="377">
        <v>0</v>
      </c>
      <c r="O160" s="378">
        <v>46863</v>
      </c>
      <c r="P160" s="401">
        <f t="shared" si="2"/>
        <v>68850</v>
      </c>
      <c r="R160" s="30" t="s">
        <v>2515</v>
      </c>
      <c r="S160">
        <v>5160</v>
      </c>
    </row>
    <row r="161" spans="1:19" x14ac:dyDescent="0.25">
      <c r="A161" s="1" t="s">
        <v>559</v>
      </c>
      <c r="B161" s="1" t="s">
        <v>353</v>
      </c>
      <c r="C161" s="1" t="s">
        <v>80</v>
      </c>
      <c r="D161" s="1" t="s">
        <v>560</v>
      </c>
      <c r="E161" s="1" t="s">
        <v>3269</v>
      </c>
      <c r="F161" s="1" t="s">
        <v>84</v>
      </c>
      <c r="G161" s="377">
        <v>430</v>
      </c>
      <c r="H161" s="377">
        <v>0</v>
      </c>
      <c r="I161" s="377">
        <v>0</v>
      </c>
      <c r="J161" s="377">
        <v>0</v>
      </c>
      <c r="K161" s="377">
        <v>0</v>
      </c>
      <c r="L161" s="377">
        <v>0</v>
      </c>
      <c r="M161" s="1" t="s">
        <v>559</v>
      </c>
      <c r="N161" s="377">
        <v>0</v>
      </c>
      <c r="O161" s="378">
        <v>46861</v>
      </c>
      <c r="P161" s="401">
        <f t="shared" si="2"/>
        <v>430</v>
      </c>
      <c r="R161" s="30" t="s">
        <v>2517</v>
      </c>
      <c r="S161">
        <v>396</v>
      </c>
    </row>
    <row r="162" spans="1:19" x14ac:dyDescent="0.25">
      <c r="A162" s="1" t="s">
        <v>561</v>
      </c>
      <c r="B162" s="1" t="s">
        <v>353</v>
      </c>
      <c r="C162" s="1" t="s">
        <v>544</v>
      </c>
      <c r="D162" s="1" t="s">
        <v>562</v>
      </c>
      <c r="E162" s="1" t="s">
        <v>2659</v>
      </c>
      <c r="F162" s="1" t="s">
        <v>84</v>
      </c>
      <c r="G162" s="377">
        <v>33053</v>
      </c>
      <c r="H162" s="377">
        <v>0</v>
      </c>
      <c r="I162" s="377">
        <v>0</v>
      </c>
      <c r="J162" s="377">
        <v>0</v>
      </c>
      <c r="K162" s="377">
        <v>0</v>
      </c>
      <c r="L162" s="377">
        <v>0</v>
      </c>
      <c r="M162" s="1" t="s">
        <v>561</v>
      </c>
      <c r="N162" s="377">
        <v>0</v>
      </c>
      <c r="O162" s="378">
        <v>46778</v>
      </c>
      <c r="P162" s="401">
        <f t="shared" si="2"/>
        <v>33053</v>
      </c>
      <c r="R162" s="30" t="s">
        <v>2518</v>
      </c>
      <c r="S162">
        <v>12221</v>
      </c>
    </row>
    <row r="163" spans="1:19" x14ac:dyDescent="0.25">
      <c r="A163" s="1" t="s">
        <v>561</v>
      </c>
      <c r="B163" s="1" t="s">
        <v>353</v>
      </c>
      <c r="C163" s="1" t="s">
        <v>544</v>
      </c>
      <c r="D163" s="1" t="s">
        <v>562</v>
      </c>
      <c r="E163" s="1" t="s">
        <v>5840</v>
      </c>
      <c r="F163" s="1" t="s">
        <v>84</v>
      </c>
      <c r="G163" s="377">
        <v>51000</v>
      </c>
      <c r="H163" s="377">
        <v>0</v>
      </c>
      <c r="I163" s="377">
        <v>0</v>
      </c>
      <c r="J163" s="377">
        <v>0</v>
      </c>
      <c r="K163" s="377">
        <v>0</v>
      </c>
      <c r="L163" s="377">
        <v>0</v>
      </c>
      <c r="M163" s="1" t="s">
        <v>561</v>
      </c>
      <c r="N163" s="377">
        <v>0</v>
      </c>
      <c r="O163" s="378">
        <v>46907</v>
      </c>
      <c r="P163" s="401">
        <f t="shared" si="2"/>
        <v>51000</v>
      </c>
      <c r="R163" s="30" t="s">
        <v>2519</v>
      </c>
      <c r="S163">
        <v>7562</v>
      </c>
    </row>
    <row r="164" spans="1:19" x14ac:dyDescent="0.25">
      <c r="A164" s="1" t="s">
        <v>561</v>
      </c>
      <c r="B164" s="1" t="s">
        <v>353</v>
      </c>
      <c r="C164" s="1" t="s">
        <v>544</v>
      </c>
      <c r="D164" s="1" t="s">
        <v>562</v>
      </c>
      <c r="E164" s="1" t="s">
        <v>5841</v>
      </c>
      <c r="F164" s="1" t="s">
        <v>84</v>
      </c>
      <c r="G164" s="377">
        <v>51000</v>
      </c>
      <c r="H164" s="377">
        <v>0</v>
      </c>
      <c r="I164" s="377">
        <v>0</v>
      </c>
      <c r="J164" s="377">
        <v>0</v>
      </c>
      <c r="K164" s="377">
        <v>0</v>
      </c>
      <c r="L164" s="377">
        <v>0</v>
      </c>
      <c r="M164" s="1" t="s">
        <v>561</v>
      </c>
      <c r="N164" s="377">
        <v>0</v>
      </c>
      <c r="O164" s="378">
        <v>46908</v>
      </c>
      <c r="P164" s="401">
        <f t="shared" si="2"/>
        <v>51000</v>
      </c>
      <c r="R164" s="30" t="s">
        <v>2520</v>
      </c>
      <c r="S164">
        <v>12000</v>
      </c>
    </row>
    <row r="165" spans="1:19" x14ac:dyDescent="0.25">
      <c r="A165" s="1" t="s">
        <v>2496</v>
      </c>
      <c r="B165" s="1" t="s">
        <v>353</v>
      </c>
      <c r="C165" s="1" t="s">
        <v>544</v>
      </c>
      <c r="D165" s="1" t="s">
        <v>2497</v>
      </c>
      <c r="E165" s="1" t="s">
        <v>4047</v>
      </c>
      <c r="F165" s="1" t="s">
        <v>84</v>
      </c>
      <c r="G165" s="377">
        <v>7500</v>
      </c>
      <c r="H165" s="377">
        <v>0</v>
      </c>
      <c r="I165" s="377">
        <v>0</v>
      </c>
      <c r="J165" s="377">
        <v>0</v>
      </c>
      <c r="K165" s="377">
        <v>0</v>
      </c>
      <c r="L165" s="377">
        <v>0</v>
      </c>
      <c r="M165" s="1" t="s">
        <v>2496</v>
      </c>
      <c r="N165" s="377">
        <v>0</v>
      </c>
      <c r="O165" s="378">
        <v>46893</v>
      </c>
      <c r="P165" s="401">
        <f t="shared" si="2"/>
        <v>7500</v>
      </c>
      <c r="R165" s="30" t="s">
        <v>2533</v>
      </c>
      <c r="S165">
        <v>15288</v>
      </c>
    </row>
    <row r="166" spans="1:19" x14ac:dyDescent="0.25">
      <c r="A166" s="1" t="s">
        <v>2977</v>
      </c>
      <c r="B166" s="1" t="s">
        <v>353</v>
      </c>
      <c r="C166" s="1" t="s">
        <v>544</v>
      </c>
      <c r="D166" s="1" t="s">
        <v>2978</v>
      </c>
      <c r="E166" s="1" t="s">
        <v>4342</v>
      </c>
      <c r="F166" s="1" t="s">
        <v>84</v>
      </c>
      <c r="G166" s="377">
        <v>15000</v>
      </c>
      <c r="H166" s="377">
        <v>0</v>
      </c>
      <c r="I166" s="377">
        <v>0</v>
      </c>
      <c r="J166" s="377">
        <v>0</v>
      </c>
      <c r="K166" s="377">
        <v>0</v>
      </c>
      <c r="L166" s="377">
        <v>0</v>
      </c>
      <c r="M166" s="1" t="s">
        <v>2977</v>
      </c>
      <c r="N166" s="377">
        <v>0</v>
      </c>
      <c r="O166" s="378">
        <v>46833</v>
      </c>
      <c r="P166" s="401">
        <f t="shared" si="2"/>
        <v>15000</v>
      </c>
      <c r="R166" s="30" t="s">
        <v>2541</v>
      </c>
      <c r="S166">
        <v>4</v>
      </c>
    </row>
    <row r="167" spans="1:19" x14ac:dyDescent="0.25">
      <c r="A167" s="1" t="s">
        <v>2977</v>
      </c>
      <c r="B167" s="1" t="s">
        <v>353</v>
      </c>
      <c r="C167" s="1" t="s">
        <v>544</v>
      </c>
      <c r="D167" s="1" t="s">
        <v>2978</v>
      </c>
      <c r="E167" s="1" t="s">
        <v>2985</v>
      </c>
      <c r="F167" s="1" t="s">
        <v>84</v>
      </c>
      <c r="G167" s="377">
        <v>41250</v>
      </c>
      <c r="H167" s="377">
        <v>0</v>
      </c>
      <c r="I167" s="377">
        <v>0</v>
      </c>
      <c r="J167" s="377">
        <v>0</v>
      </c>
      <c r="K167" s="377">
        <v>0</v>
      </c>
      <c r="L167" s="377">
        <v>0</v>
      </c>
      <c r="M167" s="1" t="s">
        <v>2977</v>
      </c>
      <c r="N167" s="377">
        <v>0</v>
      </c>
      <c r="O167" s="378">
        <v>46833</v>
      </c>
      <c r="P167" s="401">
        <f t="shared" si="2"/>
        <v>41250</v>
      </c>
      <c r="R167" s="30" t="s">
        <v>2547</v>
      </c>
      <c r="S167">
        <v>1400</v>
      </c>
    </row>
    <row r="168" spans="1:19" x14ac:dyDescent="0.25">
      <c r="A168" s="1" t="s">
        <v>9478</v>
      </c>
      <c r="B168" s="1" t="s">
        <v>353</v>
      </c>
      <c r="C168" s="1" t="s">
        <v>544</v>
      </c>
      <c r="D168" s="1" t="s">
        <v>9479</v>
      </c>
      <c r="E168" s="1" t="s">
        <v>9481</v>
      </c>
      <c r="F168" s="1" t="s">
        <v>84</v>
      </c>
      <c r="G168" s="377">
        <v>26250</v>
      </c>
      <c r="H168" s="377">
        <v>0</v>
      </c>
      <c r="I168" s="377">
        <v>0</v>
      </c>
      <c r="J168" s="377">
        <v>0</v>
      </c>
      <c r="K168" s="377">
        <v>0</v>
      </c>
      <c r="L168" s="377">
        <v>0</v>
      </c>
      <c r="M168" s="1" t="s">
        <v>9478</v>
      </c>
      <c r="N168" s="377">
        <v>0</v>
      </c>
      <c r="O168" s="378">
        <v>46913</v>
      </c>
      <c r="P168" s="401">
        <f t="shared" si="2"/>
        <v>26250</v>
      </c>
      <c r="R168" s="30" t="s">
        <v>2839</v>
      </c>
      <c r="S168">
        <v>1</v>
      </c>
    </row>
    <row r="169" spans="1:19" x14ac:dyDescent="0.25">
      <c r="A169" s="1" t="s">
        <v>9478</v>
      </c>
      <c r="B169" s="1" t="s">
        <v>353</v>
      </c>
      <c r="C169" s="1" t="s">
        <v>544</v>
      </c>
      <c r="D169" s="1" t="s">
        <v>9479</v>
      </c>
      <c r="E169" s="1" t="s">
        <v>11755</v>
      </c>
      <c r="F169" s="1" t="s">
        <v>84</v>
      </c>
      <c r="G169" s="377">
        <v>3750</v>
      </c>
      <c r="H169" s="377">
        <v>0</v>
      </c>
      <c r="I169" s="377">
        <v>0</v>
      </c>
      <c r="J169" s="377">
        <v>0</v>
      </c>
      <c r="K169" s="377">
        <v>0</v>
      </c>
      <c r="L169" s="377">
        <v>0</v>
      </c>
      <c r="M169" s="1" t="s">
        <v>9478</v>
      </c>
      <c r="N169" s="377">
        <v>0</v>
      </c>
      <c r="O169" s="378">
        <v>46914</v>
      </c>
      <c r="P169" s="401">
        <f t="shared" si="2"/>
        <v>3750</v>
      </c>
      <c r="R169" s="30" t="s">
        <v>2555</v>
      </c>
      <c r="S169">
        <v>0</v>
      </c>
    </row>
    <row r="170" spans="1:19" x14ac:dyDescent="0.25">
      <c r="A170" s="1" t="s">
        <v>9478</v>
      </c>
      <c r="B170" s="1" t="s">
        <v>353</v>
      </c>
      <c r="C170" s="1" t="s">
        <v>544</v>
      </c>
      <c r="D170" s="1" t="s">
        <v>9479</v>
      </c>
      <c r="E170" s="1" t="s">
        <v>11756</v>
      </c>
      <c r="F170" s="1" t="s">
        <v>84</v>
      </c>
      <c r="G170" s="377">
        <v>3750</v>
      </c>
      <c r="H170" s="377">
        <v>0</v>
      </c>
      <c r="I170" s="377">
        <v>0</v>
      </c>
      <c r="J170" s="377">
        <v>0</v>
      </c>
      <c r="K170" s="377">
        <v>0</v>
      </c>
      <c r="L170" s="377">
        <v>0</v>
      </c>
      <c r="M170" s="1" t="s">
        <v>9478</v>
      </c>
      <c r="N170" s="377">
        <v>0</v>
      </c>
      <c r="O170" s="378">
        <v>46914</v>
      </c>
      <c r="P170" s="401">
        <f t="shared" si="2"/>
        <v>3750</v>
      </c>
      <c r="R170" s="30" t="s">
        <v>2558</v>
      </c>
      <c r="S170">
        <v>12500</v>
      </c>
    </row>
    <row r="171" spans="1:19" x14ac:dyDescent="0.25">
      <c r="A171" s="1" t="s">
        <v>3796</v>
      </c>
      <c r="B171" s="1" t="s">
        <v>353</v>
      </c>
      <c r="C171" s="1" t="s">
        <v>544</v>
      </c>
      <c r="D171" s="1" t="s">
        <v>3797</v>
      </c>
      <c r="E171" s="1" t="s">
        <v>3798</v>
      </c>
      <c r="F171" s="1" t="s">
        <v>84</v>
      </c>
      <c r="G171" s="377">
        <v>7500</v>
      </c>
      <c r="H171" s="377">
        <v>0</v>
      </c>
      <c r="I171" s="377">
        <v>0</v>
      </c>
      <c r="J171" s="377">
        <v>0</v>
      </c>
      <c r="K171" s="377">
        <v>0</v>
      </c>
      <c r="L171" s="377">
        <v>0</v>
      </c>
      <c r="M171" s="1" t="s">
        <v>3796</v>
      </c>
      <c r="N171" s="377">
        <v>0</v>
      </c>
      <c r="O171" s="378">
        <v>46889</v>
      </c>
      <c r="P171" s="401">
        <f t="shared" si="2"/>
        <v>7500</v>
      </c>
      <c r="R171" s="30" t="s">
        <v>3184</v>
      </c>
      <c r="S171">
        <v>3750</v>
      </c>
    </row>
    <row r="172" spans="1:19" x14ac:dyDescent="0.25">
      <c r="A172" s="1" t="s">
        <v>563</v>
      </c>
      <c r="B172" s="1" t="s">
        <v>353</v>
      </c>
      <c r="C172" s="1" t="s">
        <v>544</v>
      </c>
      <c r="D172" s="1" t="s">
        <v>564</v>
      </c>
      <c r="E172" s="1" t="s">
        <v>4255</v>
      </c>
      <c r="F172" s="1" t="s">
        <v>84</v>
      </c>
      <c r="G172" s="377">
        <v>51000</v>
      </c>
      <c r="H172" s="377">
        <v>0</v>
      </c>
      <c r="I172" s="377">
        <v>0</v>
      </c>
      <c r="J172" s="377">
        <v>0</v>
      </c>
      <c r="K172" s="377">
        <v>0</v>
      </c>
      <c r="L172" s="377">
        <v>0</v>
      </c>
      <c r="M172" s="1" t="s">
        <v>563</v>
      </c>
      <c r="N172" s="377">
        <v>0</v>
      </c>
      <c r="O172" s="378">
        <v>46899</v>
      </c>
      <c r="P172" s="401">
        <f t="shared" si="2"/>
        <v>51000</v>
      </c>
      <c r="R172" s="30" t="s">
        <v>2559</v>
      </c>
      <c r="S172">
        <v>9072</v>
      </c>
    </row>
    <row r="173" spans="1:19" x14ac:dyDescent="0.25">
      <c r="A173" s="1" t="s">
        <v>563</v>
      </c>
      <c r="B173" s="1" t="s">
        <v>353</v>
      </c>
      <c r="C173" s="1" t="s">
        <v>544</v>
      </c>
      <c r="D173" s="1" t="s">
        <v>564</v>
      </c>
      <c r="E173" s="1" t="s">
        <v>4274</v>
      </c>
      <c r="F173" s="1" t="s">
        <v>84</v>
      </c>
      <c r="G173" s="377">
        <v>51000</v>
      </c>
      <c r="H173" s="377">
        <v>0</v>
      </c>
      <c r="I173" s="377">
        <v>0</v>
      </c>
      <c r="J173" s="377">
        <v>0</v>
      </c>
      <c r="K173" s="377">
        <v>0</v>
      </c>
      <c r="L173" s="377">
        <v>0</v>
      </c>
      <c r="M173" s="1" t="s">
        <v>563</v>
      </c>
      <c r="N173" s="377">
        <v>0</v>
      </c>
      <c r="O173" s="378">
        <v>46900</v>
      </c>
      <c r="P173" s="401">
        <f t="shared" si="2"/>
        <v>51000</v>
      </c>
      <c r="R173" s="30" t="s">
        <v>2561</v>
      </c>
      <c r="S173">
        <v>56111</v>
      </c>
    </row>
    <row r="174" spans="1:19" x14ac:dyDescent="0.25">
      <c r="A174" s="1" t="s">
        <v>563</v>
      </c>
      <c r="B174" s="1" t="s">
        <v>353</v>
      </c>
      <c r="C174" s="1" t="s">
        <v>544</v>
      </c>
      <c r="D174" s="1" t="s">
        <v>564</v>
      </c>
      <c r="E174" s="1" t="s">
        <v>4278</v>
      </c>
      <c r="F174" s="1" t="s">
        <v>84</v>
      </c>
      <c r="G174" s="377">
        <v>51000</v>
      </c>
      <c r="H174" s="377">
        <v>0</v>
      </c>
      <c r="I174" s="377">
        <v>0</v>
      </c>
      <c r="J174" s="377">
        <v>0</v>
      </c>
      <c r="K174" s="377">
        <v>0</v>
      </c>
      <c r="L174" s="377">
        <v>0</v>
      </c>
      <c r="M174" s="1" t="s">
        <v>563</v>
      </c>
      <c r="N174" s="377">
        <v>0</v>
      </c>
      <c r="O174" s="378">
        <v>46900</v>
      </c>
      <c r="P174" s="401">
        <f t="shared" si="2"/>
        <v>51000</v>
      </c>
      <c r="R174" s="30" t="s">
        <v>2562</v>
      </c>
      <c r="S174">
        <v>2930</v>
      </c>
    </row>
    <row r="175" spans="1:19" x14ac:dyDescent="0.25">
      <c r="A175" s="1" t="s">
        <v>563</v>
      </c>
      <c r="B175" s="1" t="s">
        <v>353</v>
      </c>
      <c r="C175" s="1" t="s">
        <v>544</v>
      </c>
      <c r="D175" s="1" t="s">
        <v>564</v>
      </c>
      <c r="E175" s="1" t="s">
        <v>4343</v>
      </c>
      <c r="F175" s="1" t="s">
        <v>84</v>
      </c>
      <c r="G175" s="377">
        <v>51000</v>
      </c>
      <c r="H175" s="377">
        <v>0</v>
      </c>
      <c r="I175" s="377">
        <v>0</v>
      </c>
      <c r="J175" s="377">
        <v>0</v>
      </c>
      <c r="K175" s="377">
        <v>0</v>
      </c>
      <c r="L175" s="377">
        <v>0</v>
      </c>
      <c r="M175" s="1" t="s">
        <v>563</v>
      </c>
      <c r="N175" s="377">
        <v>0</v>
      </c>
      <c r="O175" s="378">
        <v>46901</v>
      </c>
      <c r="P175" s="401">
        <f t="shared" si="2"/>
        <v>51000</v>
      </c>
      <c r="R175" s="30" t="s">
        <v>2565</v>
      </c>
      <c r="S175">
        <v>36000</v>
      </c>
    </row>
    <row r="176" spans="1:19" x14ac:dyDescent="0.25">
      <c r="A176" s="1" t="s">
        <v>563</v>
      </c>
      <c r="B176" s="1" t="s">
        <v>353</v>
      </c>
      <c r="C176" s="1" t="s">
        <v>544</v>
      </c>
      <c r="D176" s="1" t="s">
        <v>564</v>
      </c>
      <c r="E176" s="1" t="s">
        <v>5842</v>
      </c>
      <c r="F176" s="1" t="s">
        <v>84</v>
      </c>
      <c r="G176" s="377">
        <v>51000</v>
      </c>
      <c r="H176" s="377">
        <v>0</v>
      </c>
      <c r="I176" s="377">
        <v>0</v>
      </c>
      <c r="J176" s="377">
        <v>0</v>
      </c>
      <c r="K176" s="377">
        <v>0</v>
      </c>
      <c r="L176" s="377">
        <v>0</v>
      </c>
      <c r="M176" s="1" t="s">
        <v>563</v>
      </c>
      <c r="N176" s="377">
        <v>0</v>
      </c>
      <c r="O176" s="378">
        <v>46908</v>
      </c>
      <c r="P176" s="401">
        <f t="shared" si="2"/>
        <v>51000</v>
      </c>
      <c r="R176" s="30" t="s">
        <v>2568</v>
      </c>
      <c r="S176">
        <v>137592</v>
      </c>
    </row>
    <row r="177" spans="1:19" x14ac:dyDescent="0.25">
      <c r="A177" s="1" t="s">
        <v>563</v>
      </c>
      <c r="B177" s="1" t="s">
        <v>353</v>
      </c>
      <c r="C177" s="1" t="s">
        <v>544</v>
      </c>
      <c r="D177" s="1" t="s">
        <v>564</v>
      </c>
      <c r="E177" s="1" t="s">
        <v>5843</v>
      </c>
      <c r="F177" s="1" t="s">
        <v>84</v>
      </c>
      <c r="G177" s="377">
        <v>51000</v>
      </c>
      <c r="H177" s="377">
        <v>0</v>
      </c>
      <c r="I177" s="377">
        <v>0</v>
      </c>
      <c r="J177" s="377">
        <v>0</v>
      </c>
      <c r="K177" s="377">
        <v>0</v>
      </c>
      <c r="L177" s="377">
        <v>0</v>
      </c>
      <c r="M177" s="1" t="s">
        <v>563</v>
      </c>
      <c r="N177" s="377">
        <v>0</v>
      </c>
      <c r="O177" s="378">
        <v>46909</v>
      </c>
      <c r="P177" s="401">
        <f t="shared" si="2"/>
        <v>51000</v>
      </c>
      <c r="R177" s="30" t="s">
        <v>2569</v>
      </c>
      <c r="S177">
        <v>44250</v>
      </c>
    </row>
    <row r="178" spans="1:19" x14ac:dyDescent="0.25">
      <c r="A178" s="1" t="s">
        <v>563</v>
      </c>
      <c r="B178" s="1" t="s">
        <v>353</v>
      </c>
      <c r="C178" s="1" t="s">
        <v>544</v>
      </c>
      <c r="D178" s="1" t="s">
        <v>564</v>
      </c>
      <c r="E178" s="1" t="s">
        <v>9482</v>
      </c>
      <c r="F178" s="1" t="s">
        <v>84</v>
      </c>
      <c r="G178" s="377">
        <v>38250</v>
      </c>
      <c r="H178" s="377">
        <v>0</v>
      </c>
      <c r="I178" s="377">
        <v>0</v>
      </c>
      <c r="J178" s="377">
        <v>0</v>
      </c>
      <c r="K178" s="377">
        <v>0</v>
      </c>
      <c r="L178" s="377">
        <v>0</v>
      </c>
      <c r="M178" s="1" t="s">
        <v>563</v>
      </c>
      <c r="N178" s="377">
        <v>0</v>
      </c>
      <c r="O178" s="378">
        <v>46912</v>
      </c>
      <c r="P178" s="401">
        <f t="shared" si="2"/>
        <v>38250</v>
      </c>
      <c r="R178" s="30" t="s">
        <v>2570</v>
      </c>
      <c r="S178">
        <v>1500</v>
      </c>
    </row>
    <row r="179" spans="1:19" x14ac:dyDescent="0.25">
      <c r="A179" s="1" t="s">
        <v>563</v>
      </c>
      <c r="B179" s="1" t="s">
        <v>353</v>
      </c>
      <c r="C179" s="1" t="s">
        <v>544</v>
      </c>
      <c r="D179" s="1" t="s">
        <v>564</v>
      </c>
      <c r="E179" s="1" t="s">
        <v>11721</v>
      </c>
      <c r="F179" s="1" t="s">
        <v>84</v>
      </c>
      <c r="G179" s="377">
        <v>51000</v>
      </c>
      <c r="H179" s="377">
        <v>0</v>
      </c>
      <c r="I179" s="377">
        <v>0</v>
      </c>
      <c r="J179" s="377">
        <v>0</v>
      </c>
      <c r="K179" s="377">
        <v>0</v>
      </c>
      <c r="L179" s="377">
        <v>0</v>
      </c>
      <c r="M179" s="1" t="s">
        <v>563</v>
      </c>
      <c r="N179" s="377">
        <v>0</v>
      </c>
      <c r="O179" s="378">
        <v>46913</v>
      </c>
      <c r="P179" s="401">
        <f t="shared" si="2"/>
        <v>51000</v>
      </c>
      <c r="R179" s="30" t="s">
        <v>2573</v>
      </c>
      <c r="S179">
        <v>75600</v>
      </c>
    </row>
    <row r="180" spans="1:19" x14ac:dyDescent="0.25">
      <c r="A180" s="1" t="s">
        <v>563</v>
      </c>
      <c r="B180" s="1" t="s">
        <v>353</v>
      </c>
      <c r="C180" s="1" t="s">
        <v>544</v>
      </c>
      <c r="D180" s="1" t="s">
        <v>564</v>
      </c>
      <c r="E180" s="1" t="s">
        <v>11757</v>
      </c>
      <c r="F180" s="1" t="s">
        <v>84</v>
      </c>
      <c r="G180" s="377">
        <v>28900</v>
      </c>
      <c r="H180" s="377">
        <v>0</v>
      </c>
      <c r="I180" s="377">
        <v>0</v>
      </c>
      <c r="J180" s="377">
        <v>0</v>
      </c>
      <c r="K180" s="377">
        <v>0</v>
      </c>
      <c r="L180" s="377">
        <v>0</v>
      </c>
      <c r="M180" s="1" t="s">
        <v>563</v>
      </c>
      <c r="N180" s="377">
        <v>0</v>
      </c>
      <c r="O180" s="378">
        <v>46914</v>
      </c>
      <c r="P180" s="401">
        <f t="shared" si="2"/>
        <v>28900</v>
      </c>
      <c r="R180" s="30" t="s">
        <v>2575</v>
      </c>
      <c r="S180">
        <v>0</v>
      </c>
    </row>
    <row r="181" spans="1:19" x14ac:dyDescent="0.25">
      <c r="A181" s="1" t="s">
        <v>563</v>
      </c>
      <c r="B181" s="1" t="s">
        <v>353</v>
      </c>
      <c r="C181" s="1" t="s">
        <v>80</v>
      </c>
      <c r="D181" s="1" t="s">
        <v>564</v>
      </c>
      <c r="E181" s="1" t="s">
        <v>4198</v>
      </c>
      <c r="F181" s="1" t="s">
        <v>84</v>
      </c>
      <c r="G181" s="377">
        <v>18622</v>
      </c>
      <c r="H181" s="377">
        <v>0</v>
      </c>
      <c r="I181" s="377">
        <v>0</v>
      </c>
      <c r="J181" s="377">
        <v>0</v>
      </c>
      <c r="K181" s="377">
        <v>0</v>
      </c>
      <c r="L181" s="377">
        <v>0</v>
      </c>
      <c r="M181" s="1" t="s">
        <v>563</v>
      </c>
      <c r="N181" s="377">
        <v>0</v>
      </c>
      <c r="O181" s="378">
        <v>46896</v>
      </c>
      <c r="P181" s="401">
        <f t="shared" si="2"/>
        <v>18622</v>
      </c>
      <c r="R181" s="30" t="s">
        <v>2576</v>
      </c>
      <c r="S181">
        <v>0</v>
      </c>
    </row>
    <row r="182" spans="1:19" x14ac:dyDescent="0.25">
      <c r="A182" s="1" t="s">
        <v>563</v>
      </c>
      <c r="B182" s="1" t="s">
        <v>353</v>
      </c>
      <c r="C182" s="1" t="s">
        <v>80</v>
      </c>
      <c r="D182" s="1" t="s">
        <v>564</v>
      </c>
      <c r="E182" s="1" t="s">
        <v>4230</v>
      </c>
      <c r="F182" s="1" t="s">
        <v>84</v>
      </c>
      <c r="G182" s="377">
        <v>14628</v>
      </c>
      <c r="H182" s="377">
        <v>0</v>
      </c>
      <c r="I182" s="377">
        <v>0</v>
      </c>
      <c r="J182" s="377">
        <v>0</v>
      </c>
      <c r="K182" s="377">
        <v>0</v>
      </c>
      <c r="L182" s="377">
        <v>0</v>
      </c>
      <c r="M182" s="1" t="s">
        <v>563</v>
      </c>
      <c r="N182" s="377">
        <v>0</v>
      </c>
      <c r="O182" s="378">
        <v>46898</v>
      </c>
      <c r="P182" s="401">
        <f t="shared" si="2"/>
        <v>14628</v>
      </c>
      <c r="R182" s="30" t="s">
        <v>2577</v>
      </c>
      <c r="S182">
        <v>1110</v>
      </c>
    </row>
    <row r="183" spans="1:19" x14ac:dyDescent="0.25">
      <c r="A183" s="1" t="s">
        <v>563</v>
      </c>
      <c r="B183" s="1" t="s">
        <v>353</v>
      </c>
      <c r="C183" s="1" t="s">
        <v>80</v>
      </c>
      <c r="D183" s="1" t="s">
        <v>564</v>
      </c>
      <c r="E183" s="1" t="s">
        <v>9482</v>
      </c>
      <c r="F183" s="1" t="s">
        <v>84</v>
      </c>
      <c r="G183" s="377">
        <v>12750</v>
      </c>
      <c r="H183" s="377">
        <v>0</v>
      </c>
      <c r="I183" s="377">
        <v>0</v>
      </c>
      <c r="J183" s="377">
        <v>0</v>
      </c>
      <c r="K183" s="377">
        <v>0</v>
      </c>
      <c r="L183" s="377">
        <v>0</v>
      </c>
      <c r="M183" s="1" t="s">
        <v>563</v>
      </c>
      <c r="N183" s="377">
        <v>0</v>
      </c>
      <c r="O183" s="378">
        <v>46912</v>
      </c>
      <c r="P183" s="401">
        <f t="shared" si="2"/>
        <v>12750</v>
      </c>
      <c r="R183" s="30" t="s">
        <v>2578</v>
      </c>
      <c r="S183">
        <v>1436</v>
      </c>
    </row>
    <row r="184" spans="1:19" x14ac:dyDescent="0.25">
      <c r="A184" s="1" t="s">
        <v>156</v>
      </c>
      <c r="B184" s="1" t="s">
        <v>353</v>
      </c>
      <c r="C184" s="1" t="s">
        <v>80</v>
      </c>
      <c r="D184" s="1" t="s">
        <v>40</v>
      </c>
      <c r="E184" s="1" t="s">
        <v>3029</v>
      </c>
      <c r="F184" s="1" t="s">
        <v>82</v>
      </c>
      <c r="G184" s="379">
        <v>0.71199999999999997</v>
      </c>
      <c r="H184" s="377">
        <v>0</v>
      </c>
      <c r="I184" s="377">
        <v>0</v>
      </c>
      <c r="J184" s="377">
        <v>0</v>
      </c>
      <c r="K184" s="377">
        <v>0</v>
      </c>
      <c r="L184" s="377">
        <v>0</v>
      </c>
      <c r="M184" s="1" t="s">
        <v>156</v>
      </c>
      <c r="N184" s="377">
        <v>0</v>
      </c>
      <c r="O184" s="378">
        <v>46241</v>
      </c>
      <c r="P184" s="401">
        <f t="shared" si="2"/>
        <v>0.71199999999999997</v>
      </c>
      <c r="R184" s="30" t="s">
        <v>2579</v>
      </c>
      <c r="S184">
        <v>780</v>
      </c>
    </row>
    <row r="185" spans="1:19" x14ac:dyDescent="0.25">
      <c r="A185" s="1" t="s">
        <v>156</v>
      </c>
      <c r="B185" s="1" t="s">
        <v>353</v>
      </c>
      <c r="C185" s="1" t="s">
        <v>80</v>
      </c>
      <c r="D185" s="1" t="s">
        <v>40</v>
      </c>
      <c r="E185" s="1" t="s">
        <v>3846</v>
      </c>
      <c r="F185" s="1" t="s">
        <v>82</v>
      </c>
      <c r="G185" s="379">
        <v>13.462999999999999</v>
      </c>
      <c r="H185" s="377">
        <v>0</v>
      </c>
      <c r="I185" s="377">
        <v>0</v>
      </c>
      <c r="J185" s="377">
        <v>0</v>
      </c>
      <c r="K185" s="377">
        <v>0</v>
      </c>
      <c r="L185" s="377">
        <v>0</v>
      </c>
      <c r="M185" s="1" t="s">
        <v>156</v>
      </c>
      <c r="N185" s="377">
        <v>0</v>
      </c>
      <c r="O185" s="378">
        <v>46260</v>
      </c>
      <c r="P185" s="401">
        <f t="shared" si="2"/>
        <v>13.462999999999999</v>
      </c>
      <c r="R185" s="30" t="s">
        <v>3401</v>
      </c>
      <c r="S185">
        <v>0</v>
      </c>
    </row>
    <row r="186" spans="1:19" x14ac:dyDescent="0.25">
      <c r="A186" s="1" t="s">
        <v>156</v>
      </c>
      <c r="B186" s="1" t="s">
        <v>353</v>
      </c>
      <c r="C186" s="1" t="s">
        <v>80</v>
      </c>
      <c r="D186" s="1" t="s">
        <v>40</v>
      </c>
      <c r="E186" s="1" t="s">
        <v>4238</v>
      </c>
      <c r="F186" s="1" t="s">
        <v>82</v>
      </c>
      <c r="G186" s="379">
        <v>72.593000000000004</v>
      </c>
      <c r="H186" s="377">
        <v>0</v>
      </c>
      <c r="I186" s="377">
        <v>0</v>
      </c>
      <c r="J186" s="377">
        <v>0</v>
      </c>
      <c r="K186" s="377">
        <v>0</v>
      </c>
      <c r="L186" s="377">
        <v>0</v>
      </c>
      <c r="M186" s="1" t="s">
        <v>156</v>
      </c>
      <c r="N186" s="377">
        <v>0</v>
      </c>
      <c r="O186" s="378">
        <v>46267</v>
      </c>
      <c r="P186" s="401">
        <f t="shared" si="2"/>
        <v>72.593000000000004</v>
      </c>
      <c r="R186" s="30" t="s">
        <v>2580</v>
      </c>
      <c r="S186">
        <v>980</v>
      </c>
    </row>
    <row r="187" spans="1:19" x14ac:dyDescent="0.25">
      <c r="A187" s="1" t="s">
        <v>156</v>
      </c>
      <c r="B187" s="1" t="s">
        <v>353</v>
      </c>
      <c r="C187" s="1" t="s">
        <v>80</v>
      </c>
      <c r="D187" s="1" t="s">
        <v>40</v>
      </c>
      <c r="E187" s="1" t="s">
        <v>4332</v>
      </c>
      <c r="F187" s="1" t="s">
        <v>82</v>
      </c>
      <c r="G187" s="377">
        <v>149</v>
      </c>
      <c r="H187" s="377">
        <v>0</v>
      </c>
      <c r="I187" s="377">
        <v>0</v>
      </c>
      <c r="J187" s="377">
        <v>0</v>
      </c>
      <c r="K187" s="377">
        <v>0</v>
      </c>
      <c r="L187" s="377">
        <v>0</v>
      </c>
      <c r="M187" s="1" t="s">
        <v>156</v>
      </c>
      <c r="N187" s="377">
        <v>0</v>
      </c>
      <c r="O187" s="378">
        <v>46268</v>
      </c>
      <c r="P187" s="401">
        <f t="shared" si="2"/>
        <v>149</v>
      </c>
      <c r="R187" s="30" t="s">
        <v>2581</v>
      </c>
      <c r="S187">
        <v>2700</v>
      </c>
    </row>
    <row r="188" spans="1:19" x14ac:dyDescent="0.25">
      <c r="A188" s="1" t="s">
        <v>4048</v>
      </c>
      <c r="B188" s="1" t="s">
        <v>353</v>
      </c>
      <c r="C188" s="1" t="s">
        <v>544</v>
      </c>
      <c r="D188" s="1" t="s">
        <v>4049</v>
      </c>
      <c r="E188" s="1" t="s">
        <v>4050</v>
      </c>
      <c r="F188" s="1" t="s">
        <v>84</v>
      </c>
      <c r="G188" s="377">
        <v>52500</v>
      </c>
      <c r="H188" s="377">
        <v>0</v>
      </c>
      <c r="I188" s="377">
        <v>0</v>
      </c>
      <c r="J188" s="377">
        <v>0</v>
      </c>
      <c r="K188" s="377">
        <v>0</v>
      </c>
      <c r="L188" s="377">
        <v>0</v>
      </c>
      <c r="M188" s="1" t="s">
        <v>4048</v>
      </c>
      <c r="N188" s="377">
        <v>0</v>
      </c>
      <c r="O188" s="378">
        <v>46892</v>
      </c>
      <c r="P188" s="401">
        <f t="shared" si="2"/>
        <v>52500</v>
      </c>
      <c r="R188" s="30" t="s">
        <v>2585</v>
      </c>
      <c r="S188">
        <v>120</v>
      </c>
    </row>
    <row r="189" spans="1:19" x14ac:dyDescent="0.25">
      <c r="A189" s="1" t="s">
        <v>4048</v>
      </c>
      <c r="B189" s="1" t="s">
        <v>353</v>
      </c>
      <c r="C189" s="1" t="s">
        <v>544</v>
      </c>
      <c r="D189" s="1" t="s">
        <v>4049</v>
      </c>
      <c r="E189" s="1" t="s">
        <v>4075</v>
      </c>
      <c r="F189" s="1" t="s">
        <v>84</v>
      </c>
      <c r="G189" s="377">
        <v>52500</v>
      </c>
      <c r="H189" s="377">
        <v>0</v>
      </c>
      <c r="I189" s="377">
        <v>0</v>
      </c>
      <c r="J189" s="377">
        <v>0</v>
      </c>
      <c r="K189" s="377">
        <v>0</v>
      </c>
      <c r="L189" s="377">
        <v>0</v>
      </c>
      <c r="M189" s="1" t="s">
        <v>4048</v>
      </c>
      <c r="N189" s="377">
        <v>0</v>
      </c>
      <c r="O189" s="378">
        <v>46894</v>
      </c>
      <c r="P189" s="401">
        <f t="shared" si="2"/>
        <v>52500</v>
      </c>
      <c r="R189" s="30" t="s">
        <v>2589</v>
      </c>
      <c r="S189">
        <v>2</v>
      </c>
    </row>
    <row r="190" spans="1:19" x14ac:dyDescent="0.25">
      <c r="A190" s="1" t="s">
        <v>3323</v>
      </c>
      <c r="B190" s="1" t="s">
        <v>353</v>
      </c>
      <c r="C190" s="1" t="s">
        <v>544</v>
      </c>
      <c r="D190" s="1" t="s">
        <v>3324</v>
      </c>
      <c r="E190" s="1" t="s">
        <v>3352</v>
      </c>
      <c r="F190" s="1" t="s">
        <v>84</v>
      </c>
      <c r="G190" s="377">
        <v>18900</v>
      </c>
      <c r="H190" s="377">
        <v>0</v>
      </c>
      <c r="I190" s="377">
        <v>0</v>
      </c>
      <c r="J190" s="377">
        <v>0</v>
      </c>
      <c r="K190" s="377">
        <v>0</v>
      </c>
      <c r="L190" s="377">
        <v>0</v>
      </c>
      <c r="M190" s="1" t="s">
        <v>3323</v>
      </c>
      <c r="N190" s="377">
        <v>0</v>
      </c>
      <c r="O190" s="378">
        <v>46866</v>
      </c>
      <c r="P190" s="401">
        <f t="shared" si="2"/>
        <v>18900</v>
      </c>
      <c r="R190" s="30" t="s">
        <v>2593</v>
      </c>
      <c r="S190">
        <v>1386</v>
      </c>
    </row>
    <row r="191" spans="1:19" x14ac:dyDescent="0.25">
      <c r="A191" s="1" t="s">
        <v>3799</v>
      </c>
      <c r="B191" s="1" t="s">
        <v>353</v>
      </c>
      <c r="C191" s="1" t="s">
        <v>80</v>
      </c>
      <c r="D191" s="1" t="s">
        <v>3800</v>
      </c>
      <c r="E191" s="1" t="s">
        <v>4096</v>
      </c>
      <c r="F191" s="1" t="s">
        <v>82</v>
      </c>
      <c r="G191" s="377">
        <v>4490</v>
      </c>
      <c r="H191" s="377">
        <v>0</v>
      </c>
      <c r="I191" s="377">
        <v>0</v>
      </c>
      <c r="J191" s="377">
        <v>0</v>
      </c>
      <c r="K191" s="377">
        <v>0</v>
      </c>
      <c r="L191" s="377">
        <v>0</v>
      </c>
      <c r="M191" s="1" t="s">
        <v>3799</v>
      </c>
      <c r="N191" s="377">
        <v>0</v>
      </c>
      <c r="O191" s="378">
        <v>46191</v>
      </c>
      <c r="P191" s="401">
        <f t="shared" si="2"/>
        <v>4490</v>
      </c>
      <c r="R191" s="30" t="s">
        <v>2812</v>
      </c>
      <c r="S191">
        <v>1</v>
      </c>
    </row>
    <row r="192" spans="1:19" x14ac:dyDescent="0.25">
      <c r="A192" s="1" t="s">
        <v>3799</v>
      </c>
      <c r="B192" s="1" t="s">
        <v>353</v>
      </c>
      <c r="C192" s="1" t="s">
        <v>80</v>
      </c>
      <c r="D192" s="1" t="s">
        <v>3800</v>
      </c>
      <c r="E192" s="1" t="s">
        <v>13449</v>
      </c>
      <c r="F192" s="1" t="s">
        <v>82</v>
      </c>
      <c r="G192" s="377">
        <v>8985</v>
      </c>
      <c r="H192" s="377">
        <v>0</v>
      </c>
      <c r="I192" s="377">
        <v>0</v>
      </c>
      <c r="J192" s="377">
        <v>0</v>
      </c>
      <c r="K192" s="377">
        <v>0</v>
      </c>
      <c r="L192" s="377">
        <v>0</v>
      </c>
      <c r="M192" s="1" t="s">
        <v>3799</v>
      </c>
      <c r="N192" s="377">
        <v>0</v>
      </c>
      <c r="O192" s="378">
        <v>46191</v>
      </c>
      <c r="P192" s="401">
        <f t="shared" si="2"/>
        <v>8985</v>
      </c>
      <c r="R192" s="30" t="s">
        <v>2655</v>
      </c>
      <c r="S192">
        <v>240</v>
      </c>
    </row>
    <row r="193" spans="1:19" x14ac:dyDescent="0.25">
      <c r="A193" s="1" t="s">
        <v>146</v>
      </c>
      <c r="B193" s="1" t="s">
        <v>353</v>
      </c>
      <c r="C193" s="1" t="s">
        <v>80</v>
      </c>
      <c r="D193" s="1" t="s">
        <v>41</v>
      </c>
      <c r="E193" s="1" t="s">
        <v>3841</v>
      </c>
      <c r="F193" s="1" t="s">
        <v>82</v>
      </c>
      <c r="G193" s="379">
        <v>31.556999999999999</v>
      </c>
      <c r="H193" s="377">
        <v>0</v>
      </c>
      <c r="I193" s="377">
        <v>0</v>
      </c>
      <c r="J193" s="377">
        <v>0</v>
      </c>
      <c r="K193" s="377">
        <v>0</v>
      </c>
      <c r="L193" s="377">
        <v>0</v>
      </c>
      <c r="M193" s="1" t="s">
        <v>146</v>
      </c>
      <c r="N193" s="377">
        <v>0</v>
      </c>
      <c r="O193" s="378">
        <v>46285</v>
      </c>
      <c r="P193" s="401">
        <f t="shared" si="2"/>
        <v>31.556999999999999</v>
      </c>
      <c r="R193" s="30" t="s">
        <v>2659</v>
      </c>
      <c r="S193">
        <v>33053</v>
      </c>
    </row>
    <row r="194" spans="1:19" x14ac:dyDescent="0.25">
      <c r="A194" s="1" t="s">
        <v>135</v>
      </c>
      <c r="B194" s="1" t="s">
        <v>353</v>
      </c>
      <c r="C194" s="1" t="s">
        <v>80</v>
      </c>
      <c r="D194" s="1" t="s">
        <v>42</v>
      </c>
      <c r="E194" s="1" t="s">
        <v>3194</v>
      </c>
      <c r="F194" s="1" t="s">
        <v>82</v>
      </c>
      <c r="G194" s="379">
        <v>19.164999999999999</v>
      </c>
      <c r="H194" s="377">
        <v>0</v>
      </c>
      <c r="I194" s="377">
        <v>0</v>
      </c>
      <c r="J194" s="377">
        <v>0</v>
      </c>
      <c r="K194" s="377">
        <v>0</v>
      </c>
      <c r="L194" s="377">
        <v>0</v>
      </c>
      <c r="M194" s="1" t="s">
        <v>135</v>
      </c>
      <c r="N194" s="377">
        <v>0</v>
      </c>
      <c r="O194" s="378">
        <v>46286</v>
      </c>
      <c r="P194" s="401">
        <f t="shared" si="2"/>
        <v>19.164999999999999</v>
      </c>
      <c r="R194" s="30" t="s">
        <v>2660</v>
      </c>
      <c r="S194">
        <v>13196</v>
      </c>
    </row>
    <row r="195" spans="1:19" x14ac:dyDescent="0.25">
      <c r="A195" s="1" t="s">
        <v>130</v>
      </c>
      <c r="B195" s="1" t="s">
        <v>353</v>
      </c>
      <c r="C195" s="1" t="s">
        <v>80</v>
      </c>
      <c r="D195" s="1" t="s">
        <v>43</v>
      </c>
      <c r="E195" s="1" t="s">
        <v>3844</v>
      </c>
      <c r="F195" s="1" t="s">
        <v>82</v>
      </c>
      <c r="G195" s="379">
        <v>0.44500000000000001</v>
      </c>
      <c r="H195" s="377">
        <v>0</v>
      </c>
      <c r="I195" s="377">
        <v>0</v>
      </c>
      <c r="J195" s="377">
        <v>0</v>
      </c>
      <c r="K195" s="377">
        <v>0</v>
      </c>
      <c r="L195" s="377">
        <v>0</v>
      </c>
      <c r="M195" s="1" t="s">
        <v>130</v>
      </c>
      <c r="N195" s="377">
        <v>0</v>
      </c>
      <c r="O195" s="378">
        <v>46290</v>
      </c>
      <c r="P195" s="401">
        <f t="shared" ref="P195:P258" si="3">G195+I195</f>
        <v>0.44500000000000001</v>
      </c>
      <c r="R195" s="30" t="s">
        <v>2663</v>
      </c>
      <c r="S195">
        <v>919</v>
      </c>
    </row>
    <row r="196" spans="1:19" x14ac:dyDescent="0.25">
      <c r="A196" s="1" t="s">
        <v>130</v>
      </c>
      <c r="B196" s="1" t="s">
        <v>353</v>
      </c>
      <c r="C196" s="1" t="s">
        <v>80</v>
      </c>
      <c r="D196" s="1" t="s">
        <v>43</v>
      </c>
      <c r="E196" s="1" t="s">
        <v>4330</v>
      </c>
      <c r="F196" s="1" t="s">
        <v>82</v>
      </c>
      <c r="G196" s="379">
        <v>2.0630000000000002</v>
      </c>
      <c r="H196" s="377">
        <v>0</v>
      </c>
      <c r="I196" s="377">
        <v>0</v>
      </c>
      <c r="J196" s="377">
        <v>0</v>
      </c>
      <c r="K196" s="377">
        <v>0</v>
      </c>
      <c r="L196" s="377">
        <v>0</v>
      </c>
      <c r="M196" s="1" t="s">
        <v>130</v>
      </c>
      <c r="N196" s="377">
        <v>0</v>
      </c>
      <c r="O196" s="378">
        <v>46297</v>
      </c>
      <c r="P196" s="401">
        <f t="shared" si="3"/>
        <v>2.0630000000000002</v>
      </c>
      <c r="R196" s="30" t="s">
        <v>2662</v>
      </c>
      <c r="S196">
        <v>0</v>
      </c>
    </row>
    <row r="197" spans="1:19" x14ac:dyDescent="0.25">
      <c r="A197" s="1" t="s">
        <v>130</v>
      </c>
      <c r="B197" s="1" t="s">
        <v>353</v>
      </c>
      <c r="C197" s="1" t="s">
        <v>80</v>
      </c>
      <c r="D197" s="1" t="s">
        <v>43</v>
      </c>
      <c r="E197" s="1" t="s">
        <v>4331</v>
      </c>
      <c r="F197" s="1" t="s">
        <v>82</v>
      </c>
      <c r="G197" s="379">
        <v>52.923999999999999</v>
      </c>
      <c r="H197" s="377">
        <v>0</v>
      </c>
      <c r="I197" s="377">
        <v>0</v>
      </c>
      <c r="J197" s="377">
        <v>0</v>
      </c>
      <c r="K197" s="377">
        <v>0</v>
      </c>
      <c r="L197" s="377">
        <v>0</v>
      </c>
      <c r="M197" s="1" t="s">
        <v>130</v>
      </c>
      <c r="N197" s="377">
        <v>0</v>
      </c>
      <c r="O197" s="378">
        <v>46298</v>
      </c>
      <c r="P197" s="401">
        <f t="shared" si="3"/>
        <v>52.923999999999999</v>
      </c>
      <c r="R197" s="30" t="s">
        <v>2664</v>
      </c>
      <c r="S197">
        <v>26268</v>
      </c>
    </row>
    <row r="198" spans="1:19" x14ac:dyDescent="0.25">
      <c r="A198" s="1" t="s">
        <v>147</v>
      </c>
      <c r="B198" s="1" t="s">
        <v>353</v>
      </c>
      <c r="C198" s="1" t="s">
        <v>80</v>
      </c>
      <c r="D198" s="1" t="s">
        <v>24</v>
      </c>
      <c r="E198" s="1" t="s">
        <v>3444</v>
      </c>
      <c r="F198" s="1" t="s">
        <v>82</v>
      </c>
      <c r="G198" s="379">
        <v>3.0350000000000001</v>
      </c>
      <c r="H198" s="377">
        <v>0</v>
      </c>
      <c r="I198" s="377">
        <v>0</v>
      </c>
      <c r="J198" s="377">
        <v>0</v>
      </c>
      <c r="K198" s="377">
        <v>0</v>
      </c>
      <c r="L198" s="377">
        <v>0</v>
      </c>
      <c r="M198" s="1" t="s">
        <v>147</v>
      </c>
      <c r="N198" s="377">
        <v>0</v>
      </c>
      <c r="O198" s="378">
        <v>46242</v>
      </c>
      <c r="P198" s="401">
        <f t="shared" si="3"/>
        <v>3.0350000000000001</v>
      </c>
      <c r="R198" s="30" t="s">
        <v>2665</v>
      </c>
      <c r="S198">
        <v>180480</v>
      </c>
    </row>
    <row r="199" spans="1:19" x14ac:dyDescent="0.25">
      <c r="A199" s="1" t="s">
        <v>147</v>
      </c>
      <c r="B199" s="1" t="s">
        <v>353</v>
      </c>
      <c r="C199" s="1" t="s">
        <v>80</v>
      </c>
      <c r="D199" s="1" t="s">
        <v>24</v>
      </c>
      <c r="E199" s="1" t="s">
        <v>4336</v>
      </c>
      <c r="F199" s="1" t="s">
        <v>82</v>
      </c>
      <c r="G199" s="379">
        <v>36.383000000000003</v>
      </c>
      <c r="H199" s="377">
        <v>0</v>
      </c>
      <c r="I199" s="377">
        <v>0</v>
      </c>
      <c r="J199" s="377">
        <v>0</v>
      </c>
      <c r="K199" s="377">
        <v>0</v>
      </c>
      <c r="L199" s="377">
        <v>0</v>
      </c>
      <c r="M199" s="1" t="s">
        <v>147</v>
      </c>
      <c r="N199" s="377">
        <v>0</v>
      </c>
      <c r="O199" s="378">
        <v>46271</v>
      </c>
      <c r="P199" s="401">
        <f t="shared" si="3"/>
        <v>36.383000000000003</v>
      </c>
      <c r="R199" s="30" t="s">
        <v>2666</v>
      </c>
      <c r="S199">
        <v>19237</v>
      </c>
    </row>
    <row r="200" spans="1:19" x14ac:dyDescent="0.25">
      <c r="A200" s="1" t="s">
        <v>147</v>
      </c>
      <c r="B200" s="1" t="s">
        <v>353</v>
      </c>
      <c r="C200" s="1" t="s">
        <v>80</v>
      </c>
      <c r="D200" s="1" t="s">
        <v>24</v>
      </c>
      <c r="E200" s="1" t="s">
        <v>9465</v>
      </c>
      <c r="F200" s="1" t="s">
        <v>82</v>
      </c>
      <c r="G200" s="377">
        <v>150</v>
      </c>
      <c r="H200" s="377">
        <v>0</v>
      </c>
      <c r="I200" s="377">
        <v>0</v>
      </c>
      <c r="J200" s="377">
        <v>0</v>
      </c>
      <c r="K200" s="377">
        <v>0</v>
      </c>
      <c r="L200" s="377">
        <v>0</v>
      </c>
      <c r="M200" s="1" t="s">
        <v>147</v>
      </c>
      <c r="N200" s="377">
        <v>0</v>
      </c>
      <c r="O200" s="378">
        <v>46276</v>
      </c>
      <c r="P200" s="401">
        <f t="shared" si="3"/>
        <v>150</v>
      </c>
      <c r="R200" s="30" t="s">
        <v>2667</v>
      </c>
      <c r="S200">
        <v>14742</v>
      </c>
    </row>
    <row r="201" spans="1:19" x14ac:dyDescent="0.25">
      <c r="A201" s="1" t="s">
        <v>148</v>
      </c>
      <c r="B201" s="1" t="s">
        <v>353</v>
      </c>
      <c r="C201" s="1" t="s">
        <v>80</v>
      </c>
      <c r="D201" s="1" t="s">
        <v>119</v>
      </c>
      <c r="E201" s="1" t="s">
        <v>9483</v>
      </c>
      <c r="F201" s="1" t="s">
        <v>82</v>
      </c>
      <c r="G201" s="379">
        <v>312.40100000000001</v>
      </c>
      <c r="H201" s="377">
        <v>0</v>
      </c>
      <c r="I201" s="377">
        <v>0</v>
      </c>
      <c r="J201" s="377">
        <v>0</v>
      </c>
      <c r="K201" s="377">
        <v>0</v>
      </c>
      <c r="L201" s="377">
        <v>0</v>
      </c>
      <c r="M201" s="1" t="s">
        <v>148</v>
      </c>
      <c r="N201" s="377">
        <v>0</v>
      </c>
      <c r="O201" s="378">
        <v>46212</v>
      </c>
      <c r="P201" s="401">
        <f t="shared" si="3"/>
        <v>312.40100000000001</v>
      </c>
      <c r="R201" s="30" t="s">
        <v>2671</v>
      </c>
      <c r="S201">
        <v>84672</v>
      </c>
    </row>
    <row r="202" spans="1:19" x14ac:dyDescent="0.25">
      <c r="A202" s="1" t="s">
        <v>148</v>
      </c>
      <c r="B202" s="1" t="s">
        <v>353</v>
      </c>
      <c r="C202" s="1" t="s">
        <v>80</v>
      </c>
      <c r="D202" s="1" t="s">
        <v>119</v>
      </c>
      <c r="E202" s="1" t="s">
        <v>11758</v>
      </c>
      <c r="F202" s="1" t="s">
        <v>82</v>
      </c>
      <c r="G202" s="379">
        <v>8229.26</v>
      </c>
      <c r="H202" s="377">
        <v>0</v>
      </c>
      <c r="I202" s="377">
        <v>0</v>
      </c>
      <c r="J202" s="377">
        <v>0</v>
      </c>
      <c r="K202" s="377">
        <v>0</v>
      </c>
      <c r="L202" s="377">
        <v>0</v>
      </c>
      <c r="M202" s="1" t="s">
        <v>148</v>
      </c>
      <c r="N202" s="377">
        <v>0</v>
      </c>
      <c r="O202" s="378">
        <v>46213</v>
      </c>
      <c r="P202" s="401">
        <f t="shared" si="3"/>
        <v>8229.26</v>
      </c>
      <c r="R202" s="30" t="s">
        <v>2675</v>
      </c>
      <c r="S202">
        <v>50000</v>
      </c>
    </row>
    <row r="203" spans="1:19" x14ac:dyDescent="0.25">
      <c r="A203" s="1" t="s">
        <v>203</v>
      </c>
      <c r="B203" s="1" t="s">
        <v>353</v>
      </c>
      <c r="C203" s="1" t="s">
        <v>544</v>
      </c>
      <c r="D203" s="1" t="s">
        <v>93</v>
      </c>
      <c r="E203" s="1" t="s">
        <v>173</v>
      </c>
      <c r="F203" s="1" t="s">
        <v>84</v>
      </c>
      <c r="G203" s="377">
        <v>0</v>
      </c>
      <c r="H203" s="377">
        <v>0</v>
      </c>
      <c r="I203" s="377">
        <v>0</v>
      </c>
      <c r="J203" s="377">
        <v>0</v>
      </c>
      <c r="K203" s="377">
        <v>4930</v>
      </c>
      <c r="L203" s="377">
        <v>0</v>
      </c>
      <c r="M203" s="1" t="s">
        <v>61</v>
      </c>
      <c r="N203" s="377">
        <v>0</v>
      </c>
      <c r="O203" s="378">
        <v>46127</v>
      </c>
      <c r="P203" s="401">
        <f t="shared" si="3"/>
        <v>0</v>
      </c>
      <c r="R203" s="30" t="s">
        <v>2678</v>
      </c>
      <c r="S203">
        <v>60000</v>
      </c>
    </row>
    <row r="204" spans="1:19" x14ac:dyDescent="0.25">
      <c r="A204" s="1" t="s">
        <v>203</v>
      </c>
      <c r="B204" s="1" t="s">
        <v>353</v>
      </c>
      <c r="C204" s="1" t="s">
        <v>544</v>
      </c>
      <c r="D204" s="1" t="s">
        <v>93</v>
      </c>
      <c r="E204" s="1" t="s">
        <v>3315</v>
      </c>
      <c r="F204" s="1" t="s">
        <v>84</v>
      </c>
      <c r="G204" s="377">
        <v>2100</v>
      </c>
      <c r="H204" s="377">
        <v>0</v>
      </c>
      <c r="I204" s="377">
        <v>0</v>
      </c>
      <c r="J204" s="377">
        <v>0</v>
      </c>
      <c r="K204" s="377">
        <v>0</v>
      </c>
      <c r="L204" s="377">
        <v>0</v>
      </c>
      <c r="M204" s="1" t="s">
        <v>61</v>
      </c>
      <c r="N204" s="377">
        <v>0</v>
      </c>
      <c r="O204" s="378">
        <v>46865</v>
      </c>
      <c r="P204" s="401">
        <f t="shared" si="3"/>
        <v>2100</v>
      </c>
      <c r="R204" s="30" t="s">
        <v>2679</v>
      </c>
      <c r="S204">
        <v>60000</v>
      </c>
    </row>
    <row r="205" spans="1:19" x14ac:dyDescent="0.25">
      <c r="A205" s="1" t="s">
        <v>203</v>
      </c>
      <c r="B205" s="1" t="s">
        <v>353</v>
      </c>
      <c r="C205" s="1" t="s">
        <v>544</v>
      </c>
      <c r="D205" s="1" t="s">
        <v>93</v>
      </c>
      <c r="E205" s="1" t="s">
        <v>3353</v>
      </c>
      <c r="F205" s="1" t="s">
        <v>84</v>
      </c>
      <c r="G205" s="377">
        <v>10500</v>
      </c>
      <c r="H205" s="377">
        <v>0</v>
      </c>
      <c r="I205" s="377">
        <v>0</v>
      </c>
      <c r="J205" s="377">
        <v>0</v>
      </c>
      <c r="K205" s="377">
        <v>0</v>
      </c>
      <c r="L205" s="377">
        <v>0</v>
      </c>
      <c r="M205" s="1" t="s">
        <v>61</v>
      </c>
      <c r="N205" s="377">
        <v>0</v>
      </c>
      <c r="O205" s="378">
        <v>46866</v>
      </c>
      <c r="P205" s="401">
        <f t="shared" si="3"/>
        <v>10500</v>
      </c>
      <c r="R205" s="30" t="s">
        <v>2686</v>
      </c>
      <c r="S205">
        <v>3120</v>
      </c>
    </row>
    <row r="206" spans="1:19" x14ac:dyDescent="0.25">
      <c r="A206" s="1" t="s">
        <v>203</v>
      </c>
      <c r="B206" s="1" t="s">
        <v>353</v>
      </c>
      <c r="C206" s="1" t="s">
        <v>544</v>
      </c>
      <c r="D206" s="1" t="s">
        <v>93</v>
      </c>
      <c r="E206" s="1" t="s">
        <v>3380</v>
      </c>
      <c r="F206" s="1" t="s">
        <v>84</v>
      </c>
      <c r="G206" s="377">
        <v>30660</v>
      </c>
      <c r="H206" s="377">
        <v>0</v>
      </c>
      <c r="I206" s="377">
        <v>0</v>
      </c>
      <c r="J206" s="377">
        <v>0</v>
      </c>
      <c r="K206" s="377">
        <v>0</v>
      </c>
      <c r="L206" s="377">
        <v>0</v>
      </c>
      <c r="M206" s="1" t="s">
        <v>61</v>
      </c>
      <c r="N206" s="377">
        <v>0</v>
      </c>
      <c r="O206" s="378">
        <v>46867</v>
      </c>
      <c r="P206" s="401">
        <f t="shared" si="3"/>
        <v>30660</v>
      </c>
      <c r="R206" s="30" t="s">
        <v>2687</v>
      </c>
      <c r="S206">
        <v>8008</v>
      </c>
    </row>
    <row r="207" spans="1:19" x14ac:dyDescent="0.25">
      <c r="A207" s="1" t="s">
        <v>203</v>
      </c>
      <c r="B207" s="1" t="s">
        <v>353</v>
      </c>
      <c r="C207" s="1" t="s">
        <v>544</v>
      </c>
      <c r="D207" s="1" t="s">
        <v>93</v>
      </c>
      <c r="E207" s="1" t="s">
        <v>3403</v>
      </c>
      <c r="F207" s="1" t="s">
        <v>84</v>
      </c>
      <c r="G207" s="377">
        <v>10500</v>
      </c>
      <c r="H207" s="377">
        <v>0</v>
      </c>
      <c r="I207" s="377">
        <v>0</v>
      </c>
      <c r="J207" s="377">
        <v>0</v>
      </c>
      <c r="K207" s="377">
        <v>0</v>
      </c>
      <c r="L207" s="377">
        <v>0</v>
      </c>
      <c r="M207" s="1" t="s">
        <v>61</v>
      </c>
      <c r="N207" s="377">
        <v>0</v>
      </c>
      <c r="O207" s="378">
        <v>46868</v>
      </c>
      <c r="P207" s="401">
        <f t="shared" si="3"/>
        <v>10500</v>
      </c>
      <c r="R207" s="30" t="s">
        <v>2765</v>
      </c>
      <c r="S207">
        <v>1</v>
      </c>
    </row>
    <row r="208" spans="1:19" x14ac:dyDescent="0.25">
      <c r="A208" s="1" t="s">
        <v>203</v>
      </c>
      <c r="B208" s="1" t="s">
        <v>353</v>
      </c>
      <c r="C208" s="1" t="s">
        <v>544</v>
      </c>
      <c r="D208" s="1" t="s">
        <v>93</v>
      </c>
      <c r="E208" s="1" t="s">
        <v>3430</v>
      </c>
      <c r="F208" s="1" t="s">
        <v>84</v>
      </c>
      <c r="G208" s="377">
        <v>2100</v>
      </c>
      <c r="H208" s="377">
        <v>0</v>
      </c>
      <c r="I208" s="377">
        <v>0</v>
      </c>
      <c r="J208" s="377">
        <v>0</v>
      </c>
      <c r="K208" s="377">
        <v>0</v>
      </c>
      <c r="L208" s="377">
        <v>0</v>
      </c>
      <c r="M208" s="1" t="s">
        <v>61</v>
      </c>
      <c r="N208" s="377">
        <v>0</v>
      </c>
      <c r="O208" s="378">
        <v>46872</v>
      </c>
      <c r="P208" s="401">
        <f t="shared" si="3"/>
        <v>2100</v>
      </c>
      <c r="R208" s="30" t="s">
        <v>2693</v>
      </c>
      <c r="S208">
        <v>40</v>
      </c>
    </row>
    <row r="209" spans="1:19" x14ac:dyDescent="0.25">
      <c r="A209" s="1" t="s">
        <v>203</v>
      </c>
      <c r="B209" s="1" t="s">
        <v>353</v>
      </c>
      <c r="C209" s="1" t="s">
        <v>80</v>
      </c>
      <c r="D209" s="1" t="s">
        <v>93</v>
      </c>
      <c r="E209" s="1" t="s">
        <v>3271</v>
      </c>
      <c r="F209" s="1" t="s">
        <v>84</v>
      </c>
      <c r="G209" s="377">
        <v>10</v>
      </c>
      <c r="H209" s="377">
        <v>0</v>
      </c>
      <c r="I209" s="377">
        <v>0</v>
      </c>
      <c r="J209" s="377">
        <v>0</v>
      </c>
      <c r="K209" s="377">
        <v>0</v>
      </c>
      <c r="L209" s="377">
        <v>0</v>
      </c>
      <c r="M209" s="1" t="s">
        <v>61</v>
      </c>
      <c r="N209" s="377">
        <v>0</v>
      </c>
      <c r="O209" s="378">
        <v>46863</v>
      </c>
      <c r="P209" s="401">
        <f t="shared" si="3"/>
        <v>10</v>
      </c>
      <c r="R209" s="30" t="s">
        <v>2697</v>
      </c>
      <c r="S209">
        <v>800</v>
      </c>
    </row>
    <row r="210" spans="1:19" x14ac:dyDescent="0.25">
      <c r="A210" s="1" t="s">
        <v>203</v>
      </c>
      <c r="B210" s="1" t="s">
        <v>353</v>
      </c>
      <c r="C210" s="1" t="s">
        <v>80</v>
      </c>
      <c r="D210" s="1" t="s">
        <v>93</v>
      </c>
      <c r="E210" s="1" t="s">
        <v>3272</v>
      </c>
      <c r="F210" s="1" t="s">
        <v>84</v>
      </c>
      <c r="G210" s="377">
        <v>15604</v>
      </c>
      <c r="H210" s="377">
        <v>0</v>
      </c>
      <c r="I210" s="377">
        <v>0</v>
      </c>
      <c r="J210" s="377">
        <v>0</v>
      </c>
      <c r="K210" s="377">
        <v>0</v>
      </c>
      <c r="L210" s="377">
        <v>0</v>
      </c>
      <c r="M210" s="1" t="s">
        <v>61</v>
      </c>
      <c r="N210" s="377">
        <v>0</v>
      </c>
      <c r="O210" s="378">
        <v>46864</v>
      </c>
      <c r="P210" s="401">
        <f t="shared" si="3"/>
        <v>15604</v>
      </c>
      <c r="R210" s="30" t="s">
        <v>2707</v>
      </c>
      <c r="S210">
        <v>5</v>
      </c>
    </row>
    <row r="211" spans="1:19" x14ac:dyDescent="0.25">
      <c r="A211" s="1" t="s">
        <v>203</v>
      </c>
      <c r="B211" s="1" t="s">
        <v>353</v>
      </c>
      <c r="C211" s="1" t="s">
        <v>80</v>
      </c>
      <c r="D211" s="1" t="s">
        <v>93</v>
      </c>
      <c r="E211" s="1" t="s">
        <v>3315</v>
      </c>
      <c r="F211" s="1" t="s">
        <v>84</v>
      </c>
      <c r="G211" s="377">
        <v>27300</v>
      </c>
      <c r="H211" s="377">
        <v>0</v>
      </c>
      <c r="I211" s="377">
        <v>0</v>
      </c>
      <c r="J211" s="377">
        <v>0</v>
      </c>
      <c r="K211" s="377">
        <v>0</v>
      </c>
      <c r="L211" s="377">
        <v>0</v>
      </c>
      <c r="M211" s="1" t="s">
        <v>61</v>
      </c>
      <c r="N211" s="377">
        <v>0</v>
      </c>
      <c r="O211" s="378">
        <v>46865</v>
      </c>
      <c r="P211" s="401">
        <f t="shared" si="3"/>
        <v>27300</v>
      </c>
      <c r="R211" s="30" t="s">
        <v>2711</v>
      </c>
      <c r="S211">
        <v>1</v>
      </c>
    </row>
    <row r="212" spans="1:19" x14ac:dyDescent="0.25">
      <c r="A212" s="1" t="s">
        <v>203</v>
      </c>
      <c r="B212" s="1" t="s">
        <v>353</v>
      </c>
      <c r="C212" s="1" t="s">
        <v>80</v>
      </c>
      <c r="D212" s="1" t="s">
        <v>93</v>
      </c>
      <c r="E212" s="1" t="s">
        <v>3353</v>
      </c>
      <c r="F212" s="1" t="s">
        <v>84</v>
      </c>
      <c r="G212" s="377">
        <v>18900</v>
      </c>
      <c r="H212" s="377">
        <v>0</v>
      </c>
      <c r="I212" s="377">
        <v>0</v>
      </c>
      <c r="J212" s="377">
        <v>0</v>
      </c>
      <c r="K212" s="377">
        <v>0</v>
      </c>
      <c r="L212" s="377">
        <v>0</v>
      </c>
      <c r="M212" s="1" t="s">
        <v>61</v>
      </c>
      <c r="N212" s="377">
        <v>0</v>
      </c>
      <c r="O212" s="378">
        <v>46866</v>
      </c>
      <c r="P212" s="401">
        <f t="shared" si="3"/>
        <v>18900</v>
      </c>
      <c r="R212" s="30" t="s">
        <v>2713</v>
      </c>
      <c r="S212">
        <v>133</v>
      </c>
    </row>
    <row r="213" spans="1:19" x14ac:dyDescent="0.25">
      <c r="A213" s="1" t="s">
        <v>534</v>
      </c>
      <c r="B213" s="1" t="s">
        <v>353</v>
      </c>
      <c r="C213" s="1" t="s">
        <v>544</v>
      </c>
      <c r="D213" s="1" t="s">
        <v>535</v>
      </c>
      <c r="E213" s="1" t="s">
        <v>689</v>
      </c>
      <c r="F213" s="1" t="s">
        <v>84</v>
      </c>
      <c r="G213" s="377">
        <v>11000</v>
      </c>
      <c r="H213" s="377">
        <v>0</v>
      </c>
      <c r="I213" s="377">
        <v>0</v>
      </c>
      <c r="J213" s="377">
        <v>0</v>
      </c>
      <c r="K213" s="377">
        <v>0</v>
      </c>
      <c r="L213" s="377">
        <v>0</v>
      </c>
      <c r="M213" s="1" t="s">
        <v>61</v>
      </c>
      <c r="N213" s="377">
        <v>0</v>
      </c>
      <c r="O213" s="378">
        <v>46730</v>
      </c>
      <c r="P213" s="401">
        <f t="shared" si="3"/>
        <v>11000</v>
      </c>
      <c r="R213" s="30" t="s">
        <v>2717</v>
      </c>
      <c r="S213">
        <v>900</v>
      </c>
    </row>
    <row r="214" spans="1:19" x14ac:dyDescent="0.25">
      <c r="A214" s="1" t="s">
        <v>534</v>
      </c>
      <c r="B214" s="1" t="s">
        <v>353</v>
      </c>
      <c r="C214" s="1" t="s">
        <v>544</v>
      </c>
      <c r="D214" s="1" t="s">
        <v>535</v>
      </c>
      <c r="E214" s="1" t="s">
        <v>1732</v>
      </c>
      <c r="F214" s="1" t="s">
        <v>84</v>
      </c>
      <c r="G214" s="377">
        <v>10000</v>
      </c>
      <c r="H214" s="377">
        <v>0</v>
      </c>
      <c r="I214" s="377">
        <v>0</v>
      </c>
      <c r="J214" s="377">
        <v>0</v>
      </c>
      <c r="K214" s="377">
        <v>0</v>
      </c>
      <c r="L214" s="377">
        <v>0</v>
      </c>
      <c r="M214" s="1" t="s">
        <v>61</v>
      </c>
      <c r="N214" s="377">
        <v>0</v>
      </c>
      <c r="O214" s="378">
        <v>46855</v>
      </c>
      <c r="P214" s="401">
        <f t="shared" si="3"/>
        <v>10000</v>
      </c>
      <c r="R214" s="30" t="s">
        <v>2720</v>
      </c>
      <c r="S214">
        <v>5</v>
      </c>
    </row>
    <row r="215" spans="1:19" x14ac:dyDescent="0.25">
      <c r="A215" s="1" t="s">
        <v>534</v>
      </c>
      <c r="B215" s="1" t="s">
        <v>353</v>
      </c>
      <c r="C215" s="1" t="s">
        <v>544</v>
      </c>
      <c r="D215" s="1" t="s">
        <v>535</v>
      </c>
      <c r="E215" s="1" t="s">
        <v>1952</v>
      </c>
      <c r="F215" s="1" t="s">
        <v>84</v>
      </c>
      <c r="G215" s="377">
        <v>52000</v>
      </c>
      <c r="H215" s="377">
        <v>0</v>
      </c>
      <c r="I215" s="377">
        <v>0</v>
      </c>
      <c r="J215" s="377">
        <v>0</v>
      </c>
      <c r="K215" s="377">
        <v>0</v>
      </c>
      <c r="L215" s="377">
        <v>0</v>
      </c>
      <c r="M215" s="1" t="s">
        <v>61</v>
      </c>
      <c r="N215" s="377">
        <v>0</v>
      </c>
      <c r="O215" s="378">
        <v>46937</v>
      </c>
      <c r="P215" s="401">
        <f t="shared" si="3"/>
        <v>52000</v>
      </c>
      <c r="R215" s="30" t="s">
        <v>2724</v>
      </c>
      <c r="S215">
        <v>1200</v>
      </c>
    </row>
    <row r="216" spans="1:19" x14ac:dyDescent="0.25">
      <c r="A216" s="1" t="s">
        <v>4245</v>
      </c>
      <c r="B216" s="1" t="s">
        <v>353</v>
      </c>
      <c r="C216" s="1" t="s">
        <v>80</v>
      </c>
      <c r="D216" s="1" t="s">
        <v>4246</v>
      </c>
      <c r="E216" s="1" t="s">
        <v>4276</v>
      </c>
      <c r="F216" s="1" t="s">
        <v>82</v>
      </c>
      <c r="G216" s="377">
        <v>32</v>
      </c>
      <c r="H216" s="377">
        <v>0</v>
      </c>
      <c r="I216" s="377">
        <v>0</v>
      </c>
      <c r="J216" s="377">
        <v>0</v>
      </c>
      <c r="K216" s="377">
        <v>0</v>
      </c>
      <c r="L216" s="377">
        <v>0</v>
      </c>
      <c r="M216" s="1" t="s">
        <v>61</v>
      </c>
      <c r="N216" s="377">
        <v>0</v>
      </c>
      <c r="O216" s="378">
        <v>46170</v>
      </c>
      <c r="P216" s="401">
        <f t="shared" si="3"/>
        <v>32</v>
      </c>
      <c r="R216" s="30" t="s">
        <v>2729</v>
      </c>
      <c r="S216">
        <v>5532</v>
      </c>
    </row>
    <row r="217" spans="1:19" x14ac:dyDescent="0.25">
      <c r="A217" s="1" t="s">
        <v>9381</v>
      </c>
      <c r="B217" s="1" t="s">
        <v>353</v>
      </c>
      <c r="C217" s="1" t="s">
        <v>80</v>
      </c>
      <c r="D217" s="1" t="s">
        <v>9382</v>
      </c>
      <c r="E217" s="1" t="s">
        <v>9383</v>
      </c>
      <c r="F217" s="1" t="s">
        <v>82</v>
      </c>
      <c r="G217" s="377">
        <v>0</v>
      </c>
      <c r="H217" s="377">
        <v>0</v>
      </c>
      <c r="I217" s="377">
        <v>0</v>
      </c>
      <c r="J217" s="377">
        <v>0</v>
      </c>
      <c r="K217" s="377">
        <v>94</v>
      </c>
      <c r="L217" s="377">
        <v>0</v>
      </c>
      <c r="M217" s="1" t="s">
        <v>61</v>
      </c>
      <c r="N217" s="377">
        <v>0</v>
      </c>
      <c r="O217" s="378">
        <v>46256</v>
      </c>
      <c r="P217" s="401">
        <f t="shared" si="3"/>
        <v>0</v>
      </c>
      <c r="R217" s="30" t="s">
        <v>2736</v>
      </c>
      <c r="S217">
        <v>5819</v>
      </c>
    </row>
    <row r="218" spans="1:19" x14ac:dyDescent="0.25">
      <c r="A218" s="1" t="s">
        <v>565</v>
      </c>
      <c r="B218" s="1" t="s">
        <v>353</v>
      </c>
      <c r="C218" s="1" t="s">
        <v>544</v>
      </c>
      <c r="D218" s="1" t="s">
        <v>566</v>
      </c>
      <c r="E218" s="1" t="s">
        <v>5846</v>
      </c>
      <c r="F218" s="1" t="s">
        <v>84</v>
      </c>
      <c r="G218" s="377">
        <v>0</v>
      </c>
      <c r="H218" s="377">
        <v>0</v>
      </c>
      <c r="I218" s="377">
        <v>10000</v>
      </c>
      <c r="J218" s="377">
        <v>0</v>
      </c>
      <c r="K218" s="377">
        <v>0</v>
      </c>
      <c r="L218" s="377">
        <v>0</v>
      </c>
      <c r="M218" s="1" t="s">
        <v>61</v>
      </c>
      <c r="N218" s="377">
        <v>0</v>
      </c>
      <c r="O218" s="378">
        <v>47025</v>
      </c>
      <c r="P218" s="401">
        <f t="shared" si="3"/>
        <v>10000</v>
      </c>
      <c r="R218" s="30" t="s">
        <v>2740</v>
      </c>
      <c r="S218">
        <v>18.350000000000001</v>
      </c>
    </row>
    <row r="219" spans="1:19" x14ac:dyDescent="0.25">
      <c r="A219" s="1" t="s">
        <v>565</v>
      </c>
      <c r="B219" s="1" t="s">
        <v>353</v>
      </c>
      <c r="C219" s="1" t="s">
        <v>544</v>
      </c>
      <c r="D219" s="1" t="s">
        <v>566</v>
      </c>
      <c r="E219" s="1" t="s">
        <v>2473</v>
      </c>
      <c r="F219" s="1" t="s">
        <v>84</v>
      </c>
      <c r="G219" s="377">
        <v>15000</v>
      </c>
      <c r="H219" s="377">
        <v>0</v>
      </c>
      <c r="I219" s="377">
        <v>0</v>
      </c>
      <c r="J219" s="377">
        <v>0</v>
      </c>
      <c r="K219" s="377">
        <v>0</v>
      </c>
      <c r="L219" s="377">
        <v>0</v>
      </c>
      <c r="M219" s="1" t="s">
        <v>61</v>
      </c>
      <c r="N219" s="377">
        <v>0</v>
      </c>
      <c r="O219" s="378">
        <v>47071</v>
      </c>
      <c r="P219" s="401">
        <f t="shared" si="3"/>
        <v>15000</v>
      </c>
      <c r="R219" s="30" t="s">
        <v>3201</v>
      </c>
      <c r="S219">
        <v>2259</v>
      </c>
    </row>
    <row r="220" spans="1:19" x14ac:dyDescent="0.25">
      <c r="A220" s="1" t="s">
        <v>565</v>
      </c>
      <c r="B220" s="1" t="s">
        <v>353</v>
      </c>
      <c r="C220" s="1" t="s">
        <v>80</v>
      </c>
      <c r="D220" s="1" t="s">
        <v>566</v>
      </c>
      <c r="E220" s="1" t="s">
        <v>2473</v>
      </c>
      <c r="F220" s="1" t="s">
        <v>84</v>
      </c>
      <c r="G220" s="377">
        <v>5660</v>
      </c>
      <c r="H220" s="377">
        <v>0</v>
      </c>
      <c r="I220" s="377">
        <v>0</v>
      </c>
      <c r="J220" s="377">
        <v>0</v>
      </c>
      <c r="K220" s="377">
        <v>0</v>
      </c>
      <c r="L220" s="377">
        <v>0</v>
      </c>
      <c r="M220" s="1" t="s">
        <v>61</v>
      </c>
      <c r="N220" s="377">
        <v>0</v>
      </c>
      <c r="O220" s="378">
        <v>47071</v>
      </c>
      <c r="P220" s="401">
        <f t="shared" si="3"/>
        <v>5660</v>
      </c>
      <c r="R220" s="30" t="s">
        <v>2745</v>
      </c>
      <c r="S220">
        <v>30280</v>
      </c>
    </row>
    <row r="221" spans="1:19" x14ac:dyDescent="0.25">
      <c r="A221" s="1" t="s">
        <v>4225</v>
      </c>
      <c r="B221" s="1" t="s">
        <v>353</v>
      </c>
      <c r="C221" s="1" t="s">
        <v>544</v>
      </c>
      <c r="D221" s="1" t="s">
        <v>4227</v>
      </c>
      <c r="E221" s="1" t="s">
        <v>4226</v>
      </c>
      <c r="F221" s="1" t="s">
        <v>84</v>
      </c>
      <c r="G221" s="377">
        <v>60000</v>
      </c>
      <c r="H221" s="377">
        <v>0</v>
      </c>
      <c r="I221" s="377">
        <v>0</v>
      </c>
      <c r="J221" s="377">
        <v>0</v>
      </c>
      <c r="K221" s="377">
        <v>0</v>
      </c>
      <c r="L221" s="377">
        <v>0</v>
      </c>
      <c r="M221" s="1" t="s">
        <v>61</v>
      </c>
      <c r="N221" s="377">
        <v>0</v>
      </c>
      <c r="O221" s="378">
        <v>47261</v>
      </c>
      <c r="P221" s="401">
        <f t="shared" si="3"/>
        <v>60000</v>
      </c>
      <c r="R221" s="30" t="s">
        <v>2746</v>
      </c>
      <c r="S221">
        <v>2100</v>
      </c>
    </row>
    <row r="222" spans="1:19" x14ac:dyDescent="0.25">
      <c r="A222" s="1" t="s">
        <v>4225</v>
      </c>
      <c r="B222" s="1" t="s">
        <v>353</v>
      </c>
      <c r="C222" s="1" t="s">
        <v>544</v>
      </c>
      <c r="D222" s="1" t="s">
        <v>4227</v>
      </c>
      <c r="E222" s="1" t="s">
        <v>4243</v>
      </c>
      <c r="F222" s="1" t="s">
        <v>84</v>
      </c>
      <c r="G222" s="377">
        <v>60000</v>
      </c>
      <c r="H222" s="377">
        <v>0</v>
      </c>
      <c r="I222" s="377">
        <v>0</v>
      </c>
      <c r="J222" s="377">
        <v>0</v>
      </c>
      <c r="K222" s="377">
        <v>0</v>
      </c>
      <c r="L222" s="377">
        <v>0</v>
      </c>
      <c r="M222" s="1" t="s">
        <v>61</v>
      </c>
      <c r="N222" s="377">
        <v>0</v>
      </c>
      <c r="O222" s="378">
        <v>47263</v>
      </c>
      <c r="P222" s="401">
        <f t="shared" si="3"/>
        <v>60000</v>
      </c>
      <c r="R222" s="30" t="s">
        <v>2747</v>
      </c>
      <c r="S222">
        <v>287</v>
      </c>
    </row>
    <row r="223" spans="1:19" x14ac:dyDescent="0.25">
      <c r="A223" s="1" t="s">
        <v>4225</v>
      </c>
      <c r="B223" s="1" t="s">
        <v>353</v>
      </c>
      <c r="C223" s="1" t="s">
        <v>544</v>
      </c>
      <c r="D223" s="1" t="s">
        <v>4227</v>
      </c>
      <c r="E223" s="1" t="s">
        <v>4256</v>
      </c>
      <c r="F223" s="1" t="s">
        <v>84</v>
      </c>
      <c r="G223" s="377">
        <v>60000</v>
      </c>
      <c r="H223" s="377">
        <v>0</v>
      </c>
      <c r="I223" s="377">
        <v>0</v>
      </c>
      <c r="J223" s="377">
        <v>0</v>
      </c>
      <c r="K223" s="377">
        <v>0</v>
      </c>
      <c r="L223" s="377">
        <v>0</v>
      </c>
      <c r="M223" s="1" t="s">
        <v>61</v>
      </c>
      <c r="N223" s="377">
        <v>0</v>
      </c>
      <c r="O223" s="378">
        <v>47264</v>
      </c>
      <c r="P223" s="401">
        <f t="shared" si="3"/>
        <v>60000</v>
      </c>
      <c r="R223" s="30" t="s">
        <v>2748</v>
      </c>
      <c r="S223">
        <v>1</v>
      </c>
    </row>
    <row r="224" spans="1:19" x14ac:dyDescent="0.25">
      <c r="A224" s="1" t="s">
        <v>4225</v>
      </c>
      <c r="B224" s="1" t="s">
        <v>353</v>
      </c>
      <c r="C224" s="1" t="s">
        <v>544</v>
      </c>
      <c r="D224" s="1" t="s">
        <v>4227</v>
      </c>
      <c r="E224" s="1" t="s">
        <v>4322</v>
      </c>
      <c r="F224" s="1" t="s">
        <v>84</v>
      </c>
      <c r="G224" s="377">
        <v>60000</v>
      </c>
      <c r="H224" s="377">
        <v>0</v>
      </c>
      <c r="I224" s="377">
        <v>0</v>
      </c>
      <c r="J224" s="377">
        <v>0</v>
      </c>
      <c r="K224" s="377">
        <v>0</v>
      </c>
      <c r="L224" s="377">
        <v>0</v>
      </c>
      <c r="M224" s="1" t="s">
        <v>61</v>
      </c>
      <c r="N224" s="377">
        <v>0</v>
      </c>
      <c r="O224" s="378">
        <v>47265</v>
      </c>
      <c r="P224" s="401">
        <f t="shared" si="3"/>
        <v>60000</v>
      </c>
      <c r="R224" s="30" t="s">
        <v>2749</v>
      </c>
      <c r="S224">
        <v>396</v>
      </c>
    </row>
    <row r="225" spans="1:19" x14ac:dyDescent="0.25">
      <c r="A225" s="1" t="s">
        <v>4225</v>
      </c>
      <c r="B225" s="1" t="s">
        <v>353</v>
      </c>
      <c r="C225" s="1" t="s">
        <v>544</v>
      </c>
      <c r="D225" s="1" t="s">
        <v>4227</v>
      </c>
      <c r="E225" s="1" t="s">
        <v>4344</v>
      </c>
      <c r="F225" s="1" t="s">
        <v>84</v>
      </c>
      <c r="G225" s="377">
        <v>60000</v>
      </c>
      <c r="H225" s="377">
        <v>0</v>
      </c>
      <c r="I225" s="377">
        <v>0</v>
      </c>
      <c r="J225" s="377">
        <v>0</v>
      </c>
      <c r="K225" s="377">
        <v>0</v>
      </c>
      <c r="L225" s="377">
        <v>0</v>
      </c>
      <c r="M225" s="1" t="s">
        <v>61</v>
      </c>
      <c r="N225" s="377">
        <v>0</v>
      </c>
      <c r="O225" s="378">
        <v>47266</v>
      </c>
      <c r="P225" s="401">
        <f t="shared" si="3"/>
        <v>60000</v>
      </c>
      <c r="R225" s="30" t="s">
        <v>3603</v>
      </c>
      <c r="S225">
        <v>9</v>
      </c>
    </row>
    <row r="226" spans="1:19" x14ac:dyDescent="0.25">
      <c r="A226" s="1" t="s">
        <v>4225</v>
      </c>
      <c r="B226" s="1" t="s">
        <v>353</v>
      </c>
      <c r="C226" s="1" t="s">
        <v>544</v>
      </c>
      <c r="D226" s="1" t="s">
        <v>4227</v>
      </c>
      <c r="E226" s="1" t="s">
        <v>4383</v>
      </c>
      <c r="F226" s="1" t="s">
        <v>84</v>
      </c>
      <c r="G226" s="377">
        <v>60000</v>
      </c>
      <c r="H226" s="377">
        <v>0</v>
      </c>
      <c r="I226" s="377">
        <v>0</v>
      </c>
      <c r="J226" s="377">
        <v>0</v>
      </c>
      <c r="K226" s="377">
        <v>0</v>
      </c>
      <c r="L226" s="377">
        <v>0</v>
      </c>
      <c r="M226" s="1" t="s">
        <v>61</v>
      </c>
      <c r="N226" s="377">
        <v>0</v>
      </c>
      <c r="O226" s="378">
        <v>47267</v>
      </c>
      <c r="P226" s="401">
        <f t="shared" si="3"/>
        <v>60000</v>
      </c>
      <c r="R226" s="30" t="s">
        <v>2750</v>
      </c>
      <c r="S226">
        <v>13776</v>
      </c>
    </row>
    <row r="227" spans="1:19" x14ac:dyDescent="0.25">
      <c r="A227" s="1" t="s">
        <v>3182</v>
      </c>
      <c r="B227" s="1" t="s">
        <v>353</v>
      </c>
      <c r="C227" s="1" t="s">
        <v>544</v>
      </c>
      <c r="D227" s="1" t="s">
        <v>3183</v>
      </c>
      <c r="E227" s="1" t="s">
        <v>3184</v>
      </c>
      <c r="F227" s="1" t="s">
        <v>84</v>
      </c>
      <c r="G227" s="377">
        <v>3750</v>
      </c>
      <c r="H227" s="377">
        <v>0</v>
      </c>
      <c r="I227" s="377">
        <v>0</v>
      </c>
      <c r="J227" s="377">
        <v>0</v>
      </c>
      <c r="K227" s="377">
        <v>0</v>
      </c>
      <c r="L227" s="377">
        <v>0</v>
      </c>
      <c r="M227" s="1" t="s">
        <v>61</v>
      </c>
      <c r="N227" s="377">
        <v>0</v>
      </c>
      <c r="O227" s="378">
        <v>47120</v>
      </c>
      <c r="P227" s="401">
        <f t="shared" si="3"/>
        <v>3750</v>
      </c>
      <c r="R227" s="30" t="s">
        <v>2753</v>
      </c>
      <c r="S227">
        <v>599</v>
      </c>
    </row>
    <row r="228" spans="1:19" x14ac:dyDescent="0.25">
      <c r="A228" s="1" t="s">
        <v>3182</v>
      </c>
      <c r="B228" s="1" t="s">
        <v>353</v>
      </c>
      <c r="C228" s="1" t="s">
        <v>544</v>
      </c>
      <c r="D228" s="1" t="s">
        <v>3183</v>
      </c>
      <c r="E228" s="1" t="s">
        <v>4384</v>
      </c>
      <c r="F228" s="1" t="s">
        <v>84</v>
      </c>
      <c r="G228" s="377">
        <v>19469</v>
      </c>
      <c r="H228" s="377">
        <v>0</v>
      </c>
      <c r="I228" s="377">
        <v>0</v>
      </c>
      <c r="J228" s="377">
        <v>0</v>
      </c>
      <c r="K228" s="377">
        <v>0</v>
      </c>
      <c r="L228" s="377">
        <v>0</v>
      </c>
      <c r="M228" s="1" t="s">
        <v>61</v>
      </c>
      <c r="N228" s="377">
        <v>0</v>
      </c>
      <c r="O228" s="378">
        <v>47267</v>
      </c>
      <c r="P228" s="401">
        <f t="shared" si="3"/>
        <v>19469</v>
      </c>
      <c r="R228" s="30" t="s">
        <v>2757</v>
      </c>
      <c r="S228">
        <v>648</v>
      </c>
    </row>
    <row r="229" spans="1:19" x14ac:dyDescent="0.25">
      <c r="A229" s="1" t="s">
        <v>3182</v>
      </c>
      <c r="B229" s="1" t="s">
        <v>353</v>
      </c>
      <c r="C229" s="1" t="s">
        <v>544</v>
      </c>
      <c r="D229" s="1" t="s">
        <v>3183</v>
      </c>
      <c r="E229" s="1" t="s">
        <v>5090</v>
      </c>
      <c r="F229" s="1" t="s">
        <v>84</v>
      </c>
      <c r="G229" s="377">
        <v>11250</v>
      </c>
      <c r="H229" s="377">
        <v>0</v>
      </c>
      <c r="I229" s="377">
        <v>0</v>
      </c>
      <c r="J229" s="377">
        <v>0</v>
      </c>
      <c r="K229" s="377">
        <v>0</v>
      </c>
      <c r="L229" s="377">
        <v>0</v>
      </c>
      <c r="M229" s="1" t="s">
        <v>61</v>
      </c>
      <c r="N229" s="377">
        <v>0</v>
      </c>
      <c r="O229" s="378">
        <v>47271</v>
      </c>
      <c r="P229" s="401">
        <f t="shared" si="3"/>
        <v>11250</v>
      </c>
      <c r="R229" s="30" t="s">
        <v>2759</v>
      </c>
      <c r="S229">
        <v>3475.8</v>
      </c>
    </row>
    <row r="230" spans="1:19" x14ac:dyDescent="0.25">
      <c r="A230" s="1" t="s">
        <v>3182</v>
      </c>
      <c r="B230" s="1" t="s">
        <v>353</v>
      </c>
      <c r="C230" s="1" t="s">
        <v>80</v>
      </c>
      <c r="D230" s="1" t="s">
        <v>3183</v>
      </c>
      <c r="E230" s="1" t="s">
        <v>5090</v>
      </c>
      <c r="F230" s="1" t="s">
        <v>84</v>
      </c>
      <c r="G230" s="377">
        <v>2054</v>
      </c>
      <c r="H230" s="377">
        <v>0</v>
      </c>
      <c r="I230" s="377">
        <v>0</v>
      </c>
      <c r="J230" s="377">
        <v>0</v>
      </c>
      <c r="K230" s="377">
        <v>0</v>
      </c>
      <c r="L230" s="377">
        <v>0</v>
      </c>
      <c r="M230" s="1" t="s">
        <v>61</v>
      </c>
      <c r="N230" s="377">
        <v>0</v>
      </c>
      <c r="O230" s="378">
        <v>47271</v>
      </c>
      <c r="P230" s="401">
        <f t="shared" si="3"/>
        <v>2054</v>
      </c>
      <c r="R230" s="30" t="s">
        <v>3052</v>
      </c>
      <c r="S230">
        <v>1560</v>
      </c>
    </row>
    <row r="231" spans="1:19" x14ac:dyDescent="0.25">
      <c r="A231" s="1" t="s">
        <v>2676</v>
      </c>
      <c r="B231" s="1" t="s">
        <v>353</v>
      </c>
      <c r="C231" s="1" t="s">
        <v>544</v>
      </c>
      <c r="D231" s="1" t="s">
        <v>2677</v>
      </c>
      <c r="E231" s="1" t="s">
        <v>3558</v>
      </c>
      <c r="F231" s="1" t="s">
        <v>84</v>
      </c>
      <c r="G231" s="377">
        <v>9070</v>
      </c>
      <c r="H231" s="377">
        <v>0</v>
      </c>
      <c r="I231" s="377">
        <v>0</v>
      </c>
      <c r="J231" s="377">
        <v>0</v>
      </c>
      <c r="K231" s="377">
        <v>0</v>
      </c>
      <c r="L231" s="377">
        <v>0</v>
      </c>
      <c r="M231" s="1" t="s">
        <v>61</v>
      </c>
      <c r="N231" s="377">
        <v>0</v>
      </c>
      <c r="O231" s="378">
        <v>47246</v>
      </c>
      <c r="P231" s="401">
        <f t="shared" si="3"/>
        <v>9070</v>
      </c>
      <c r="R231" s="30" t="s">
        <v>2762</v>
      </c>
      <c r="S231">
        <v>82</v>
      </c>
    </row>
    <row r="232" spans="1:19" x14ac:dyDescent="0.25">
      <c r="A232" s="1" t="s">
        <v>2676</v>
      </c>
      <c r="B232" s="1" t="s">
        <v>353</v>
      </c>
      <c r="C232" s="1" t="s">
        <v>544</v>
      </c>
      <c r="D232" s="1" t="s">
        <v>2677</v>
      </c>
      <c r="E232" s="1" t="s">
        <v>5847</v>
      </c>
      <c r="F232" s="1" t="s">
        <v>84</v>
      </c>
      <c r="G232" s="377">
        <v>45000</v>
      </c>
      <c r="H232" s="377">
        <v>0</v>
      </c>
      <c r="I232" s="377">
        <v>0</v>
      </c>
      <c r="J232" s="377">
        <v>0</v>
      </c>
      <c r="K232" s="377">
        <v>0</v>
      </c>
      <c r="L232" s="377">
        <v>0</v>
      </c>
      <c r="M232" s="1" t="s">
        <v>61</v>
      </c>
      <c r="N232" s="377">
        <v>0</v>
      </c>
      <c r="O232" s="378">
        <v>47273</v>
      </c>
      <c r="P232" s="401">
        <f t="shared" si="3"/>
        <v>45000</v>
      </c>
      <c r="R232" s="30" t="s">
        <v>2764</v>
      </c>
      <c r="S232">
        <v>60</v>
      </c>
    </row>
    <row r="233" spans="1:19" x14ac:dyDescent="0.25">
      <c r="A233" s="1" t="s">
        <v>2676</v>
      </c>
      <c r="B233" s="1" t="s">
        <v>353</v>
      </c>
      <c r="C233" s="1" t="s">
        <v>544</v>
      </c>
      <c r="D233" s="1" t="s">
        <v>2677</v>
      </c>
      <c r="E233" s="1" t="s">
        <v>5848</v>
      </c>
      <c r="F233" s="1" t="s">
        <v>84</v>
      </c>
      <c r="G233" s="377">
        <v>66250</v>
      </c>
      <c r="H233" s="377">
        <v>0</v>
      </c>
      <c r="I233" s="377">
        <v>0</v>
      </c>
      <c r="J233" s="377">
        <v>0</v>
      </c>
      <c r="K233" s="377">
        <v>0</v>
      </c>
      <c r="L233" s="377">
        <v>0</v>
      </c>
      <c r="M233" s="1" t="s">
        <v>61</v>
      </c>
      <c r="N233" s="377">
        <v>0</v>
      </c>
      <c r="O233" s="378">
        <v>47274</v>
      </c>
      <c r="P233" s="401">
        <f t="shared" si="3"/>
        <v>66250</v>
      </c>
      <c r="R233" s="30" t="s">
        <v>3564</v>
      </c>
      <c r="S233">
        <v>2100</v>
      </c>
    </row>
    <row r="234" spans="1:19" x14ac:dyDescent="0.25">
      <c r="A234" s="1" t="s">
        <v>2406</v>
      </c>
      <c r="B234" s="1" t="s">
        <v>353</v>
      </c>
      <c r="C234" s="1" t="s">
        <v>544</v>
      </c>
      <c r="D234" s="1" t="s">
        <v>2407</v>
      </c>
      <c r="E234" s="1" t="s">
        <v>3093</v>
      </c>
      <c r="F234" s="1" t="s">
        <v>84</v>
      </c>
      <c r="G234" s="377">
        <v>8327</v>
      </c>
      <c r="H234" s="377">
        <v>0</v>
      </c>
      <c r="I234" s="377">
        <v>0</v>
      </c>
      <c r="J234" s="377">
        <v>0</v>
      </c>
      <c r="K234" s="377">
        <v>0</v>
      </c>
      <c r="L234" s="377">
        <v>0</v>
      </c>
      <c r="M234" s="1" t="s">
        <v>61</v>
      </c>
      <c r="N234" s="377">
        <v>0</v>
      </c>
      <c r="O234" s="378">
        <v>47209</v>
      </c>
      <c r="P234" s="401">
        <f t="shared" si="3"/>
        <v>8327</v>
      </c>
      <c r="R234" s="30" t="s">
        <v>2766</v>
      </c>
      <c r="S234">
        <v>121338</v>
      </c>
    </row>
    <row r="235" spans="1:19" x14ac:dyDescent="0.25">
      <c r="A235" s="1" t="s">
        <v>2406</v>
      </c>
      <c r="B235" s="1" t="s">
        <v>353</v>
      </c>
      <c r="C235" s="1" t="s">
        <v>544</v>
      </c>
      <c r="D235" s="1" t="s">
        <v>2407</v>
      </c>
      <c r="E235" s="1" t="s">
        <v>5849</v>
      </c>
      <c r="F235" s="1" t="s">
        <v>84</v>
      </c>
      <c r="G235" s="377">
        <v>52500</v>
      </c>
      <c r="H235" s="377">
        <v>0</v>
      </c>
      <c r="I235" s="377">
        <v>0</v>
      </c>
      <c r="J235" s="377">
        <v>0</v>
      </c>
      <c r="K235" s="377">
        <v>0</v>
      </c>
      <c r="L235" s="377">
        <v>0</v>
      </c>
      <c r="M235" s="1" t="s">
        <v>61</v>
      </c>
      <c r="N235" s="377">
        <v>0</v>
      </c>
      <c r="O235" s="378">
        <v>47272</v>
      </c>
      <c r="P235" s="401">
        <f t="shared" si="3"/>
        <v>52500</v>
      </c>
      <c r="R235" s="30" t="s">
        <v>2770</v>
      </c>
      <c r="S235">
        <v>26</v>
      </c>
    </row>
    <row r="236" spans="1:19" x14ac:dyDescent="0.25">
      <c r="A236" s="1" t="s">
        <v>2406</v>
      </c>
      <c r="B236" s="1" t="s">
        <v>353</v>
      </c>
      <c r="C236" s="1" t="s">
        <v>544</v>
      </c>
      <c r="D236" s="1" t="s">
        <v>2407</v>
      </c>
      <c r="E236" s="1" t="s">
        <v>5850</v>
      </c>
      <c r="F236" s="1" t="s">
        <v>84</v>
      </c>
      <c r="G236" s="377">
        <v>52500</v>
      </c>
      <c r="H236" s="377">
        <v>0</v>
      </c>
      <c r="I236" s="377">
        <v>0</v>
      </c>
      <c r="J236" s="377">
        <v>0</v>
      </c>
      <c r="K236" s="377">
        <v>0</v>
      </c>
      <c r="L236" s="377">
        <v>0</v>
      </c>
      <c r="M236" s="1" t="s">
        <v>61</v>
      </c>
      <c r="N236" s="377">
        <v>0</v>
      </c>
      <c r="O236" s="378">
        <v>47273</v>
      </c>
      <c r="P236" s="401">
        <f t="shared" si="3"/>
        <v>52500</v>
      </c>
      <c r="R236" s="30" t="s">
        <v>2773</v>
      </c>
      <c r="S236">
        <v>5184</v>
      </c>
    </row>
    <row r="237" spans="1:19" x14ac:dyDescent="0.25">
      <c r="A237" s="1" t="s">
        <v>14171</v>
      </c>
      <c r="B237" s="1" t="s">
        <v>353</v>
      </c>
      <c r="C237" s="1" t="s">
        <v>80</v>
      </c>
      <c r="D237" s="1" t="s">
        <v>14172</v>
      </c>
      <c r="E237" s="1" t="s">
        <v>14173</v>
      </c>
      <c r="F237" s="1" t="s">
        <v>82</v>
      </c>
      <c r="G237" s="377">
        <v>0</v>
      </c>
      <c r="H237" s="377">
        <v>0</v>
      </c>
      <c r="I237" s="377">
        <v>1915</v>
      </c>
      <c r="J237" s="377">
        <v>0</v>
      </c>
      <c r="K237" s="377">
        <v>0</v>
      </c>
      <c r="L237" s="377">
        <v>0</v>
      </c>
      <c r="M237" s="1" t="s">
        <v>61</v>
      </c>
      <c r="N237" s="377">
        <v>0</v>
      </c>
      <c r="O237" s="378">
        <v>46253</v>
      </c>
      <c r="P237" s="401">
        <f t="shared" si="3"/>
        <v>1915</v>
      </c>
      <c r="R237" s="30" t="s">
        <v>2775</v>
      </c>
      <c r="S237">
        <v>12</v>
      </c>
    </row>
    <row r="238" spans="1:19" x14ac:dyDescent="0.25">
      <c r="A238" s="1" t="s">
        <v>2275</v>
      </c>
      <c r="B238" s="1" t="s">
        <v>353</v>
      </c>
      <c r="C238" s="1" t="s">
        <v>544</v>
      </c>
      <c r="D238" s="1" t="s">
        <v>2276</v>
      </c>
      <c r="E238" s="1" t="s">
        <v>2759</v>
      </c>
      <c r="F238" s="1" t="s">
        <v>84</v>
      </c>
      <c r="G238" s="377">
        <v>800</v>
      </c>
      <c r="H238" s="377">
        <v>0</v>
      </c>
      <c r="I238" s="377">
        <v>0</v>
      </c>
      <c r="J238" s="377">
        <v>0</v>
      </c>
      <c r="K238" s="377">
        <v>0</v>
      </c>
      <c r="L238" s="377">
        <v>0</v>
      </c>
      <c r="M238" s="1" t="s">
        <v>61</v>
      </c>
      <c r="N238" s="377">
        <v>0</v>
      </c>
      <c r="O238" s="378">
        <v>47173</v>
      </c>
      <c r="P238" s="401">
        <f t="shared" si="3"/>
        <v>800</v>
      </c>
      <c r="R238" s="30" t="s">
        <v>2739</v>
      </c>
      <c r="S238">
        <v>0</v>
      </c>
    </row>
    <row r="239" spans="1:19" x14ac:dyDescent="0.25">
      <c r="A239" s="1" t="s">
        <v>2275</v>
      </c>
      <c r="B239" s="1" t="s">
        <v>353</v>
      </c>
      <c r="C239" s="1" t="s">
        <v>544</v>
      </c>
      <c r="D239" s="1" t="s">
        <v>2276</v>
      </c>
      <c r="E239" s="1" t="s">
        <v>3185</v>
      </c>
      <c r="F239" s="1" t="s">
        <v>84</v>
      </c>
      <c r="G239" s="377">
        <v>39400</v>
      </c>
      <c r="H239" s="377">
        <v>0</v>
      </c>
      <c r="I239" s="377">
        <v>0</v>
      </c>
      <c r="J239" s="377">
        <v>0</v>
      </c>
      <c r="K239" s="377">
        <v>0</v>
      </c>
      <c r="L239" s="377">
        <v>0</v>
      </c>
      <c r="M239" s="1" t="s">
        <v>61</v>
      </c>
      <c r="N239" s="377">
        <v>0</v>
      </c>
      <c r="O239" s="378">
        <v>47217</v>
      </c>
      <c r="P239" s="401">
        <f t="shared" si="3"/>
        <v>39400</v>
      </c>
      <c r="R239" s="30" t="s">
        <v>2778</v>
      </c>
      <c r="S239">
        <v>4</v>
      </c>
    </row>
    <row r="240" spans="1:19" x14ac:dyDescent="0.25">
      <c r="A240" s="1" t="s">
        <v>2275</v>
      </c>
      <c r="B240" s="1" t="s">
        <v>353</v>
      </c>
      <c r="C240" s="1" t="s">
        <v>80</v>
      </c>
      <c r="D240" s="1" t="s">
        <v>2276</v>
      </c>
      <c r="E240" s="1" t="s">
        <v>2759</v>
      </c>
      <c r="F240" s="1" t="s">
        <v>84</v>
      </c>
      <c r="G240" s="379">
        <v>2675.8</v>
      </c>
      <c r="H240" s="377">
        <v>0</v>
      </c>
      <c r="I240" s="377">
        <v>0</v>
      </c>
      <c r="J240" s="377">
        <v>0</v>
      </c>
      <c r="K240" s="377">
        <v>0</v>
      </c>
      <c r="L240" s="377">
        <v>0</v>
      </c>
      <c r="M240" s="1" t="s">
        <v>61</v>
      </c>
      <c r="N240" s="377">
        <v>0</v>
      </c>
      <c r="O240" s="378">
        <v>47173</v>
      </c>
      <c r="P240" s="401">
        <f t="shared" si="3"/>
        <v>2675.8</v>
      </c>
      <c r="R240" s="30" t="s">
        <v>2780</v>
      </c>
      <c r="S240">
        <v>28403</v>
      </c>
    </row>
    <row r="241" spans="1:19" x14ac:dyDescent="0.25">
      <c r="A241" s="1" t="s">
        <v>2476</v>
      </c>
      <c r="B241" s="1" t="s">
        <v>353</v>
      </c>
      <c r="C241" s="1" t="s">
        <v>544</v>
      </c>
      <c r="D241" s="1" t="s">
        <v>2477</v>
      </c>
      <c r="E241" s="1" t="s">
        <v>3409</v>
      </c>
      <c r="F241" s="1" t="s">
        <v>84</v>
      </c>
      <c r="G241" s="377">
        <v>1400</v>
      </c>
      <c r="H241" s="377">
        <v>0</v>
      </c>
      <c r="I241" s="377">
        <v>0</v>
      </c>
      <c r="J241" s="377">
        <v>0</v>
      </c>
      <c r="K241" s="377">
        <v>0</v>
      </c>
      <c r="L241" s="377">
        <v>0</v>
      </c>
      <c r="M241" s="1" t="s">
        <v>61</v>
      </c>
      <c r="N241" s="377">
        <v>0</v>
      </c>
      <c r="O241" s="378">
        <v>47235</v>
      </c>
      <c r="P241" s="401">
        <f t="shared" si="3"/>
        <v>1400</v>
      </c>
      <c r="R241" s="30" t="s">
        <v>2781</v>
      </c>
      <c r="S241">
        <v>21924</v>
      </c>
    </row>
    <row r="242" spans="1:19" x14ac:dyDescent="0.25">
      <c r="A242" s="1" t="s">
        <v>2476</v>
      </c>
      <c r="B242" s="1" t="s">
        <v>353</v>
      </c>
      <c r="C242" s="1" t="s">
        <v>544</v>
      </c>
      <c r="D242" s="1" t="s">
        <v>2477</v>
      </c>
      <c r="E242" s="1" t="s">
        <v>3431</v>
      </c>
      <c r="F242" s="1" t="s">
        <v>84</v>
      </c>
      <c r="G242" s="377">
        <v>15000</v>
      </c>
      <c r="H242" s="377">
        <v>0</v>
      </c>
      <c r="I242" s="377">
        <v>0</v>
      </c>
      <c r="J242" s="377">
        <v>0</v>
      </c>
      <c r="K242" s="377">
        <v>0</v>
      </c>
      <c r="L242" s="377">
        <v>0</v>
      </c>
      <c r="M242" s="1" t="s">
        <v>61</v>
      </c>
      <c r="N242" s="377">
        <v>0</v>
      </c>
      <c r="O242" s="378">
        <v>47236</v>
      </c>
      <c r="P242" s="401">
        <f t="shared" si="3"/>
        <v>15000</v>
      </c>
      <c r="R242" s="30" t="s">
        <v>2782</v>
      </c>
      <c r="S242">
        <v>10</v>
      </c>
    </row>
    <row r="243" spans="1:19" x14ac:dyDescent="0.25">
      <c r="A243" s="1" t="s">
        <v>2476</v>
      </c>
      <c r="B243" s="1" t="s">
        <v>353</v>
      </c>
      <c r="C243" s="1" t="s">
        <v>80</v>
      </c>
      <c r="D243" s="1" t="s">
        <v>2477</v>
      </c>
      <c r="E243" s="1" t="s">
        <v>3431</v>
      </c>
      <c r="F243" s="1" t="s">
        <v>84</v>
      </c>
      <c r="G243" s="377">
        <v>4652</v>
      </c>
      <c r="H243" s="377">
        <v>0</v>
      </c>
      <c r="I243" s="377">
        <v>0</v>
      </c>
      <c r="J243" s="377">
        <v>0</v>
      </c>
      <c r="K243" s="377">
        <v>0</v>
      </c>
      <c r="L243" s="377">
        <v>0</v>
      </c>
      <c r="M243" s="1" t="s">
        <v>61</v>
      </c>
      <c r="N243" s="377">
        <v>0</v>
      </c>
      <c r="O243" s="378">
        <v>47236</v>
      </c>
      <c r="P243" s="401">
        <f t="shared" si="3"/>
        <v>4652</v>
      </c>
      <c r="R243" s="30" t="s">
        <v>2783</v>
      </c>
      <c r="S243">
        <v>600</v>
      </c>
    </row>
    <row r="244" spans="1:19" x14ac:dyDescent="0.25">
      <c r="A244" s="1" t="s">
        <v>220</v>
      </c>
      <c r="B244" s="1" t="s">
        <v>353</v>
      </c>
      <c r="C244" s="1" t="s">
        <v>544</v>
      </c>
      <c r="D244" s="1" t="s">
        <v>219</v>
      </c>
      <c r="E244" s="1" t="s">
        <v>4387</v>
      </c>
      <c r="F244" s="1" t="s">
        <v>84</v>
      </c>
      <c r="G244" s="377">
        <v>9960</v>
      </c>
      <c r="H244" s="377">
        <v>0</v>
      </c>
      <c r="I244" s="377">
        <v>0</v>
      </c>
      <c r="J244" s="377">
        <v>0</v>
      </c>
      <c r="K244" s="377">
        <v>0</v>
      </c>
      <c r="L244" s="377">
        <v>0</v>
      </c>
      <c r="M244" s="1" t="s">
        <v>61</v>
      </c>
      <c r="N244" s="377">
        <v>0</v>
      </c>
      <c r="O244" s="378">
        <v>47998</v>
      </c>
      <c r="P244" s="401">
        <f t="shared" si="3"/>
        <v>9960</v>
      </c>
      <c r="R244" s="30" t="s">
        <v>2784</v>
      </c>
      <c r="S244">
        <v>2</v>
      </c>
    </row>
    <row r="245" spans="1:19" x14ac:dyDescent="0.25">
      <c r="A245" s="1" t="s">
        <v>220</v>
      </c>
      <c r="B245" s="1" t="s">
        <v>353</v>
      </c>
      <c r="C245" s="1" t="s">
        <v>544</v>
      </c>
      <c r="D245" s="1" t="s">
        <v>219</v>
      </c>
      <c r="E245" s="1" t="s">
        <v>5091</v>
      </c>
      <c r="F245" s="1" t="s">
        <v>84</v>
      </c>
      <c r="G245" s="377">
        <v>27646</v>
      </c>
      <c r="H245" s="377">
        <v>0</v>
      </c>
      <c r="I245" s="377">
        <v>0</v>
      </c>
      <c r="J245" s="377">
        <v>0</v>
      </c>
      <c r="K245" s="377">
        <v>0</v>
      </c>
      <c r="L245" s="377">
        <v>0</v>
      </c>
      <c r="M245" s="1" t="s">
        <v>61</v>
      </c>
      <c r="N245" s="377">
        <v>0</v>
      </c>
      <c r="O245" s="378">
        <v>47998</v>
      </c>
      <c r="P245" s="401">
        <f t="shared" si="3"/>
        <v>27646</v>
      </c>
      <c r="R245" s="30" t="s">
        <v>2785</v>
      </c>
      <c r="S245">
        <v>840</v>
      </c>
    </row>
    <row r="246" spans="1:19" x14ac:dyDescent="0.25">
      <c r="A246" s="1" t="s">
        <v>220</v>
      </c>
      <c r="B246" s="1" t="s">
        <v>353</v>
      </c>
      <c r="C246" s="1" t="s">
        <v>80</v>
      </c>
      <c r="D246" s="1" t="s">
        <v>219</v>
      </c>
      <c r="E246" s="1" t="s">
        <v>4387</v>
      </c>
      <c r="F246" s="1" t="s">
        <v>84</v>
      </c>
      <c r="G246" s="377">
        <v>1216</v>
      </c>
      <c r="H246" s="377">
        <v>0</v>
      </c>
      <c r="I246" s="377">
        <v>0</v>
      </c>
      <c r="J246" s="377">
        <v>0</v>
      </c>
      <c r="K246" s="377">
        <v>0</v>
      </c>
      <c r="L246" s="377">
        <v>0</v>
      </c>
      <c r="M246" s="1" t="s">
        <v>61</v>
      </c>
      <c r="N246" s="377">
        <v>0</v>
      </c>
      <c r="O246" s="378">
        <v>47998</v>
      </c>
      <c r="P246" s="401">
        <f t="shared" si="3"/>
        <v>1216</v>
      </c>
      <c r="R246" s="30" t="s">
        <v>2786</v>
      </c>
      <c r="S246">
        <v>96</v>
      </c>
    </row>
    <row r="247" spans="1:19" x14ac:dyDescent="0.25">
      <c r="A247" s="1" t="s">
        <v>220</v>
      </c>
      <c r="B247" s="1" t="s">
        <v>353</v>
      </c>
      <c r="C247" s="1" t="s">
        <v>80</v>
      </c>
      <c r="D247" s="1" t="s">
        <v>219</v>
      </c>
      <c r="E247" s="1" t="s">
        <v>5091</v>
      </c>
      <c r="F247" s="1" t="s">
        <v>84</v>
      </c>
      <c r="G247" s="377">
        <v>2234</v>
      </c>
      <c r="H247" s="377">
        <v>0</v>
      </c>
      <c r="I247" s="377">
        <v>0</v>
      </c>
      <c r="J247" s="377">
        <v>0</v>
      </c>
      <c r="K247" s="377">
        <v>0</v>
      </c>
      <c r="L247" s="377">
        <v>0</v>
      </c>
      <c r="M247" s="1" t="s">
        <v>61</v>
      </c>
      <c r="N247" s="377">
        <v>0</v>
      </c>
      <c r="O247" s="378">
        <v>47998</v>
      </c>
      <c r="P247" s="401">
        <f t="shared" si="3"/>
        <v>2234</v>
      </c>
      <c r="R247" s="30" t="s">
        <v>2787</v>
      </c>
      <c r="S247">
        <v>288</v>
      </c>
    </row>
    <row r="248" spans="1:19" x14ac:dyDescent="0.25">
      <c r="A248" s="1" t="s">
        <v>205</v>
      </c>
      <c r="B248" s="1" t="s">
        <v>353</v>
      </c>
      <c r="C248" s="1" t="s">
        <v>80</v>
      </c>
      <c r="D248" s="1" t="s">
        <v>1949</v>
      </c>
      <c r="E248" s="1" t="s">
        <v>3492</v>
      </c>
      <c r="F248" s="1" t="s">
        <v>82</v>
      </c>
      <c r="G248" s="377">
        <v>39</v>
      </c>
      <c r="H248" s="377">
        <v>0</v>
      </c>
      <c r="I248" s="377">
        <v>0</v>
      </c>
      <c r="J248" s="377">
        <v>0</v>
      </c>
      <c r="K248" s="377">
        <v>0</v>
      </c>
      <c r="L248" s="377">
        <v>0</v>
      </c>
      <c r="M248" s="1" t="s">
        <v>61</v>
      </c>
      <c r="N248" s="377">
        <v>0</v>
      </c>
      <c r="O248" s="378">
        <v>46242</v>
      </c>
      <c r="P248" s="401">
        <f t="shared" si="3"/>
        <v>39</v>
      </c>
      <c r="R248" s="30" t="s">
        <v>2788</v>
      </c>
      <c r="S248">
        <v>156</v>
      </c>
    </row>
    <row r="249" spans="1:19" x14ac:dyDescent="0.25">
      <c r="A249" s="1" t="s">
        <v>205</v>
      </c>
      <c r="B249" s="1" t="s">
        <v>353</v>
      </c>
      <c r="C249" s="1" t="s">
        <v>80</v>
      </c>
      <c r="D249" s="1" t="s">
        <v>1949</v>
      </c>
      <c r="E249" s="1" t="s">
        <v>3493</v>
      </c>
      <c r="F249" s="1" t="s">
        <v>82</v>
      </c>
      <c r="G249" s="377">
        <v>700</v>
      </c>
      <c r="H249" s="377">
        <v>0</v>
      </c>
      <c r="I249" s="377">
        <v>0</v>
      </c>
      <c r="J249" s="377">
        <v>0</v>
      </c>
      <c r="K249" s="377">
        <v>0</v>
      </c>
      <c r="L249" s="377">
        <v>0</v>
      </c>
      <c r="M249" s="1" t="s">
        <v>61</v>
      </c>
      <c r="N249" s="377">
        <v>0</v>
      </c>
      <c r="O249" s="378">
        <v>46242</v>
      </c>
      <c r="P249" s="401">
        <f t="shared" si="3"/>
        <v>700</v>
      </c>
      <c r="R249" s="30" t="s">
        <v>2789</v>
      </c>
      <c r="S249">
        <v>1392</v>
      </c>
    </row>
    <row r="250" spans="1:19" x14ac:dyDescent="0.25">
      <c r="A250" s="1" t="s">
        <v>205</v>
      </c>
      <c r="B250" s="1" t="s">
        <v>353</v>
      </c>
      <c r="C250" s="1" t="s">
        <v>80</v>
      </c>
      <c r="D250" s="1" t="s">
        <v>1949</v>
      </c>
      <c r="E250" s="1" t="s">
        <v>3549</v>
      </c>
      <c r="F250" s="1" t="s">
        <v>82</v>
      </c>
      <c r="G250" s="377">
        <v>5</v>
      </c>
      <c r="H250" s="377">
        <v>0</v>
      </c>
      <c r="I250" s="377">
        <v>0</v>
      </c>
      <c r="J250" s="377">
        <v>0</v>
      </c>
      <c r="K250" s="377">
        <v>0</v>
      </c>
      <c r="L250" s="377">
        <v>0</v>
      </c>
      <c r="M250" s="1" t="s">
        <v>61</v>
      </c>
      <c r="N250" s="377">
        <v>0</v>
      </c>
      <c r="O250" s="378">
        <v>46242</v>
      </c>
      <c r="P250" s="401">
        <f t="shared" si="3"/>
        <v>5</v>
      </c>
      <c r="R250" s="30" t="s">
        <v>2792</v>
      </c>
      <c r="S250">
        <v>4860</v>
      </c>
    </row>
    <row r="251" spans="1:19" x14ac:dyDescent="0.25">
      <c r="A251" s="1" t="s">
        <v>567</v>
      </c>
      <c r="B251" s="1" t="s">
        <v>353</v>
      </c>
      <c r="C251" s="1" t="s">
        <v>544</v>
      </c>
      <c r="D251" s="1" t="s">
        <v>568</v>
      </c>
      <c r="E251" s="1" t="s">
        <v>5852</v>
      </c>
      <c r="F251" s="1" t="s">
        <v>84</v>
      </c>
      <c r="G251" s="377">
        <v>1500</v>
      </c>
      <c r="H251" s="377">
        <v>0</v>
      </c>
      <c r="I251" s="377">
        <v>0</v>
      </c>
      <c r="J251" s="377">
        <v>0</v>
      </c>
      <c r="K251" s="377">
        <v>0</v>
      </c>
      <c r="L251" s="377">
        <v>0</v>
      </c>
      <c r="M251" s="1" t="s">
        <v>61</v>
      </c>
      <c r="N251" s="377">
        <v>0</v>
      </c>
      <c r="O251" s="378">
        <v>47273</v>
      </c>
      <c r="P251" s="401">
        <f t="shared" si="3"/>
        <v>1500</v>
      </c>
      <c r="R251" s="30" t="s">
        <v>5124</v>
      </c>
      <c r="S251">
        <v>4060</v>
      </c>
    </row>
    <row r="252" spans="1:19" x14ac:dyDescent="0.25">
      <c r="A252" s="1" t="s">
        <v>567</v>
      </c>
      <c r="B252" s="1" t="s">
        <v>353</v>
      </c>
      <c r="C252" s="1" t="s">
        <v>544</v>
      </c>
      <c r="D252" s="1" t="s">
        <v>568</v>
      </c>
      <c r="E252" s="1" t="s">
        <v>5853</v>
      </c>
      <c r="F252" s="1" t="s">
        <v>84</v>
      </c>
      <c r="G252" s="377">
        <v>37500</v>
      </c>
      <c r="H252" s="377">
        <v>0</v>
      </c>
      <c r="I252" s="377">
        <v>0</v>
      </c>
      <c r="J252" s="377">
        <v>0</v>
      </c>
      <c r="K252" s="377">
        <v>0</v>
      </c>
      <c r="L252" s="377">
        <v>0</v>
      </c>
      <c r="M252" s="1" t="s">
        <v>61</v>
      </c>
      <c r="N252" s="377">
        <v>0</v>
      </c>
      <c r="O252" s="378">
        <v>47274</v>
      </c>
      <c r="P252" s="401">
        <f t="shared" si="3"/>
        <v>37500</v>
      </c>
      <c r="R252" s="30" t="s">
        <v>5125</v>
      </c>
      <c r="S252">
        <v>10500</v>
      </c>
    </row>
    <row r="253" spans="1:19" x14ac:dyDescent="0.25">
      <c r="A253" s="1" t="s">
        <v>567</v>
      </c>
      <c r="B253" s="1" t="s">
        <v>353</v>
      </c>
      <c r="C253" s="1" t="s">
        <v>544</v>
      </c>
      <c r="D253" s="1" t="s">
        <v>568</v>
      </c>
      <c r="E253" s="1" t="s">
        <v>5854</v>
      </c>
      <c r="F253" s="1" t="s">
        <v>84</v>
      </c>
      <c r="G253" s="377">
        <v>54000</v>
      </c>
      <c r="H253" s="377">
        <v>0</v>
      </c>
      <c r="I253" s="377">
        <v>0</v>
      </c>
      <c r="J253" s="377">
        <v>0</v>
      </c>
      <c r="K253" s="377">
        <v>0</v>
      </c>
      <c r="L253" s="377">
        <v>0</v>
      </c>
      <c r="M253" s="1" t="s">
        <v>61</v>
      </c>
      <c r="N253" s="377">
        <v>0</v>
      </c>
      <c r="O253" s="378">
        <v>47275</v>
      </c>
      <c r="P253" s="401">
        <f t="shared" si="3"/>
        <v>54000</v>
      </c>
      <c r="R253" s="30" t="s">
        <v>2795</v>
      </c>
      <c r="S253">
        <v>59929</v>
      </c>
    </row>
    <row r="254" spans="1:19" x14ac:dyDescent="0.25">
      <c r="A254" s="1" t="s">
        <v>567</v>
      </c>
      <c r="B254" s="1" t="s">
        <v>353</v>
      </c>
      <c r="C254" s="1" t="s">
        <v>544</v>
      </c>
      <c r="D254" s="1" t="s">
        <v>568</v>
      </c>
      <c r="E254" s="1" t="s">
        <v>9484</v>
      </c>
      <c r="F254" s="1" t="s">
        <v>84</v>
      </c>
      <c r="G254" s="377">
        <v>54000</v>
      </c>
      <c r="H254" s="377">
        <v>0</v>
      </c>
      <c r="I254" s="377">
        <v>0</v>
      </c>
      <c r="J254" s="377">
        <v>0</v>
      </c>
      <c r="K254" s="377">
        <v>0</v>
      </c>
      <c r="L254" s="377">
        <v>0</v>
      </c>
      <c r="M254" s="1" t="s">
        <v>61</v>
      </c>
      <c r="N254" s="377">
        <v>0</v>
      </c>
      <c r="O254" s="378">
        <v>47278</v>
      </c>
      <c r="P254" s="401">
        <f t="shared" si="3"/>
        <v>54000</v>
      </c>
      <c r="R254" s="30" t="s">
        <v>2794</v>
      </c>
      <c r="S254">
        <v>6300</v>
      </c>
    </row>
    <row r="255" spans="1:19" x14ac:dyDescent="0.25">
      <c r="A255" s="1" t="s">
        <v>567</v>
      </c>
      <c r="B255" s="1" t="s">
        <v>353</v>
      </c>
      <c r="C255" s="1" t="s">
        <v>544</v>
      </c>
      <c r="D255" s="1" t="s">
        <v>568</v>
      </c>
      <c r="E255" s="1" t="s">
        <v>10990</v>
      </c>
      <c r="F255" s="1" t="s">
        <v>84</v>
      </c>
      <c r="G255" s="377">
        <v>54000</v>
      </c>
      <c r="H255" s="377">
        <v>0</v>
      </c>
      <c r="I255" s="377">
        <v>0</v>
      </c>
      <c r="J255" s="377">
        <v>0</v>
      </c>
      <c r="K255" s="377">
        <v>0</v>
      </c>
      <c r="L255" s="377">
        <v>0</v>
      </c>
      <c r="M255" s="1" t="s">
        <v>61</v>
      </c>
      <c r="N255" s="377">
        <v>0</v>
      </c>
      <c r="O255" s="378">
        <v>47278</v>
      </c>
      <c r="P255" s="401">
        <f t="shared" si="3"/>
        <v>54000</v>
      </c>
      <c r="R255" s="30" t="s">
        <v>2796</v>
      </c>
      <c r="S255">
        <v>5000</v>
      </c>
    </row>
    <row r="256" spans="1:19" x14ac:dyDescent="0.25">
      <c r="A256" s="1" t="s">
        <v>567</v>
      </c>
      <c r="B256" s="1" t="s">
        <v>353</v>
      </c>
      <c r="C256" s="1" t="s">
        <v>544</v>
      </c>
      <c r="D256" s="1" t="s">
        <v>568</v>
      </c>
      <c r="E256" s="1" t="s">
        <v>11759</v>
      </c>
      <c r="F256" s="1" t="s">
        <v>84</v>
      </c>
      <c r="G256" s="377">
        <v>54000</v>
      </c>
      <c r="H256" s="377">
        <v>0</v>
      </c>
      <c r="I256" s="377">
        <v>0</v>
      </c>
      <c r="J256" s="377">
        <v>0</v>
      </c>
      <c r="K256" s="377">
        <v>0</v>
      </c>
      <c r="L256" s="377">
        <v>0</v>
      </c>
      <c r="M256" s="1" t="s">
        <v>61</v>
      </c>
      <c r="N256" s="377">
        <v>0</v>
      </c>
      <c r="O256" s="378">
        <v>47279</v>
      </c>
      <c r="P256" s="401">
        <f t="shared" si="3"/>
        <v>54000</v>
      </c>
      <c r="R256" s="30" t="s">
        <v>2799</v>
      </c>
      <c r="S256">
        <v>60</v>
      </c>
    </row>
    <row r="257" spans="1:19" x14ac:dyDescent="0.25">
      <c r="A257" s="1" t="s">
        <v>567</v>
      </c>
      <c r="B257" s="1" t="s">
        <v>353</v>
      </c>
      <c r="C257" s="1" t="s">
        <v>544</v>
      </c>
      <c r="D257" s="1" t="s">
        <v>568</v>
      </c>
      <c r="E257" s="1" t="s">
        <v>13450</v>
      </c>
      <c r="F257" s="1" t="s">
        <v>84</v>
      </c>
      <c r="G257" s="377">
        <v>24000</v>
      </c>
      <c r="H257" s="377">
        <v>0</v>
      </c>
      <c r="I257" s="377">
        <v>0</v>
      </c>
      <c r="J257" s="377">
        <v>0</v>
      </c>
      <c r="K257" s="377">
        <v>0</v>
      </c>
      <c r="L257" s="377">
        <v>0</v>
      </c>
      <c r="M257" s="1" t="s">
        <v>61</v>
      </c>
      <c r="N257" s="377">
        <v>0</v>
      </c>
      <c r="O257" s="378">
        <v>47281</v>
      </c>
      <c r="P257" s="401">
        <f t="shared" si="3"/>
        <v>24000</v>
      </c>
      <c r="R257" s="30" t="s">
        <v>2807</v>
      </c>
      <c r="S257">
        <v>604</v>
      </c>
    </row>
    <row r="258" spans="1:19" x14ac:dyDescent="0.25">
      <c r="A258" s="1" t="s">
        <v>567</v>
      </c>
      <c r="B258" s="1" t="s">
        <v>353</v>
      </c>
      <c r="C258" s="1" t="s">
        <v>80</v>
      </c>
      <c r="D258" s="1" t="s">
        <v>568</v>
      </c>
      <c r="E258" s="1" t="s">
        <v>5853</v>
      </c>
      <c r="F258" s="1" t="s">
        <v>84</v>
      </c>
      <c r="G258" s="377">
        <v>585</v>
      </c>
      <c r="H258" s="377">
        <v>0</v>
      </c>
      <c r="I258" s="377">
        <v>0</v>
      </c>
      <c r="J258" s="377">
        <v>0</v>
      </c>
      <c r="K258" s="377">
        <v>0</v>
      </c>
      <c r="L258" s="377">
        <v>0</v>
      </c>
      <c r="M258" s="1" t="s">
        <v>61</v>
      </c>
      <c r="N258" s="377">
        <v>0</v>
      </c>
      <c r="O258" s="378">
        <v>47274</v>
      </c>
      <c r="P258" s="401">
        <f t="shared" si="3"/>
        <v>585</v>
      </c>
      <c r="R258" s="30" t="s">
        <v>3285</v>
      </c>
      <c r="S258">
        <v>3024</v>
      </c>
    </row>
    <row r="259" spans="1:19" x14ac:dyDescent="0.25">
      <c r="A259" s="1" t="s">
        <v>229</v>
      </c>
      <c r="B259" s="1" t="s">
        <v>353</v>
      </c>
      <c r="C259" s="1" t="s">
        <v>544</v>
      </c>
      <c r="D259" s="1" t="s">
        <v>230</v>
      </c>
      <c r="E259" s="1" t="s">
        <v>3855</v>
      </c>
      <c r="F259" s="1" t="s">
        <v>84</v>
      </c>
      <c r="G259" s="377">
        <v>2700</v>
      </c>
      <c r="H259" s="377">
        <v>0</v>
      </c>
      <c r="I259" s="377">
        <v>0</v>
      </c>
      <c r="J259" s="377">
        <v>0</v>
      </c>
      <c r="K259" s="377">
        <v>0</v>
      </c>
      <c r="L259" s="377">
        <v>0</v>
      </c>
      <c r="M259" s="1" t="s">
        <v>61</v>
      </c>
      <c r="N259" s="377">
        <v>0</v>
      </c>
      <c r="O259" s="378">
        <v>47254</v>
      </c>
      <c r="P259" s="401">
        <f t="shared" ref="P259:P322" si="4">G259+I259</f>
        <v>2700</v>
      </c>
      <c r="R259" s="30" t="s">
        <v>2814</v>
      </c>
      <c r="S259">
        <v>60000</v>
      </c>
    </row>
    <row r="260" spans="1:19" x14ac:dyDescent="0.25">
      <c r="A260" s="1" t="s">
        <v>229</v>
      </c>
      <c r="B260" s="1" t="s">
        <v>353</v>
      </c>
      <c r="C260" s="1" t="s">
        <v>544</v>
      </c>
      <c r="D260" s="1" t="s">
        <v>230</v>
      </c>
      <c r="E260" s="1" t="s">
        <v>4051</v>
      </c>
      <c r="F260" s="1" t="s">
        <v>84</v>
      </c>
      <c r="G260" s="377">
        <v>6230</v>
      </c>
      <c r="H260" s="377">
        <v>0</v>
      </c>
      <c r="I260" s="377">
        <v>0</v>
      </c>
      <c r="J260" s="377">
        <v>0</v>
      </c>
      <c r="K260" s="377">
        <v>0</v>
      </c>
      <c r="L260" s="377">
        <v>0</v>
      </c>
      <c r="M260" s="1" t="s">
        <v>61</v>
      </c>
      <c r="N260" s="377">
        <v>0</v>
      </c>
      <c r="O260" s="378">
        <v>47257</v>
      </c>
      <c r="P260" s="401">
        <f t="shared" si="4"/>
        <v>6230</v>
      </c>
      <c r="R260" s="30" t="s">
        <v>2815</v>
      </c>
      <c r="S260">
        <v>6160</v>
      </c>
    </row>
    <row r="261" spans="1:19" x14ac:dyDescent="0.25">
      <c r="A261" s="1" t="s">
        <v>229</v>
      </c>
      <c r="B261" s="1" t="s">
        <v>353</v>
      </c>
      <c r="C261" s="1" t="s">
        <v>544</v>
      </c>
      <c r="D261" s="1" t="s">
        <v>230</v>
      </c>
      <c r="E261" s="1" t="s">
        <v>4067</v>
      </c>
      <c r="F261" s="1" t="s">
        <v>84</v>
      </c>
      <c r="G261" s="377">
        <v>27000</v>
      </c>
      <c r="H261" s="377">
        <v>0</v>
      </c>
      <c r="I261" s="377">
        <v>0</v>
      </c>
      <c r="J261" s="377">
        <v>0</v>
      </c>
      <c r="K261" s="377">
        <v>0</v>
      </c>
      <c r="L261" s="377">
        <v>0</v>
      </c>
      <c r="M261" s="1" t="s">
        <v>61</v>
      </c>
      <c r="N261" s="377">
        <v>0</v>
      </c>
      <c r="O261" s="378">
        <v>47258</v>
      </c>
      <c r="P261" s="401">
        <f t="shared" si="4"/>
        <v>27000</v>
      </c>
      <c r="R261" s="30" t="s">
        <v>2823</v>
      </c>
      <c r="S261">
        <v>60000</v>
      </c>
    </row>
    <row r="262" spans="1:19" x14ac:dyDescent="0.25">
      <c r="A262" s="1" t="s">
        <v>569</v>
      </c>
      <c r="B262" s="1" t="s">
        <v>353</v>
      </c>
      <c r="C262" s="1" t="s">
        <v>544</v>
      </c>
      <c r="D262" s="1" t="s">
        <v>570</v>
      </c>
      <c r="E262" s="1" t="s">
        <v>3410</v>
      </c>
      <c r="F262" s="1" t="s">
        <v>84</v>
      </c>
      <c r="G262" s="377">
        <v>64781</v>
      </c>
      <c r="H262" s="377">
        <v>0</v>
      </c>
      <c r="I262" s="377">
        <v>0</v>
      </c>
      <c r="J262" s="377">
        <v>0</v>
      </c>
      <c r="K262" s="377">
        <v>0</v>
      </c>
      <c r="L262" s="377">
        <v>0</v>
      </c>
      <c r="M262" s="1" t="s">
        <v>61</v>
      </c>
      <c r="N262" s="377">
        <v>0</v>
      </c>
      <c r="O262" s="378">
        <v>47235</v>
      </c>
      <c r="P262" s="401">
        <f t="shared" si="4"/>
        <v>64781</v>
      </c>
      <c r="R262" s="30" t="s">
        <v>2824</v>
      </c>
      <c r="S262">
        <v>60000</v>
      </c>
    </row>
    <row r="263" spans="1:19" x14ac:dyDescent="0.25">
      <c r="A263" s="1" t="s">
        <v>569</v>
      </c>
      <c r="B263" s="1" t="s">
        <v>353</v>
      </c>
      <c r="C263" s="1" t="s">
        <v>544</v>
      </c>
      <c r="D263" s="1" t="s">
        <v>570</v>
      </c>
      <c r="E263" s="1" t="s">
        <v>3432</v>
      </c>
      <c r="F263" s="1" t="s">
        <v>84</v>
      </c>
      <c r="G263" s="377">
        <v>138600</v>
      </c>
      <c r="H263" s="377">
        <v>0</v>
      </c>
      <c r="I263" s="377">
        <v>0</v>
      </c>
      <c r="J263" s="377">
        <v>0</v>
      </c>
      <c r="K263" s="377">
        <v>0</v>
      </c>
      <c r="L263" s="377">
        <v>0</v>
      </c>
      <c r="M263" s="1" t="s">
        <v>61</v>
      </c>
      <c r="N263" s="377">
        <v>0</v>
      </c>
      <c r="O263" s="378">
        <v>47237</v>
      </c>
      <c r="P263" s="401">
        <f t="shared" si="4"/>
        <v>138600</v>
      </c>
      <c r="R263" s="30" t="s">
        <v>3258</v>
      </c>
      <c r="S263">
        <v>6300</v>
      </c>
    </row>
    <row r="264" spans="1:19" x14ac:dyDescent="0.25">
      <c r="A264" s="1" t="s">
        <v>2316</v>
      </c>
      <c r="B264" s="1" t="s">
        <v>353</v>
      </c>
      <c r="C264" s="1" t="s">
        <v>80</v>
      </c>
      <c r="D264" s="1" t="s">
        <v>2317</v>
      </c>
      <c r="E264" s="1" t="s">
        <v>4257</v>
      </c>
      <c r="F264" s="1" t="s">
        <v>82</v>
      </c>
      <c r="G264" s="379">
        <v>480.54</v>
      </c>
      <c r="H264" s="377">
        <v>0</v>
      </c>
      <c r="I264" s="377">
        <v>0</v>
      </c>
      <c r="J264" s="377">
        <v>0</v>
      </c>
      <c r="K264" s="377">
        <v>0</v>
      </c>
      <c r="L264" s="377">
        <v>0</v>
      </c>
      <c r="M264" s="1" t="s">
        <v>61</v>
      </c>
      <c r="N264" s="377">
        <v>0</v>
      </c>
      <c r="O264" s="378">
        <v>46260</v>
      </c>
      <c r="P264" s="401">
        <f t="shared" si="4"/>
        <v>480.54</v>
      </c>
      <c r="R264" s="30" t="s">
        <v>2830</v>
      </c>
      <c r="S264">
        <v>60000</v>
      </c>
    </row>
    <row r="265" spans="1:19" x14ac:dyDescent="0.25">
      <c r="A265" s="1" t="s">
        <v>2316</v>
      </c>
      <c r="B265" s="1" t="s">
        <v>353</v>
      </c>
      <c r="C265" s="1" t="s">
        <v>80</v>
      </c>
      <c r="D265" s="1" t="s">
        <v>2317</v>
      </c>
      <c r="E265" s="1" t="s">
        <v>5092</v>
      </c>
      <c r="F265" s="1" t="s">
        <v>82</v>
      </c>
      <c r="G265" s="379">
        <v>1312.1479999999999</v>
      </c>
      <c r="H265" s="377">
        <v>0</v>
      </c>
      <c r="I265" s="377">
        <v>0</v>
      </c>
      <c r="J265" s="377">
        <v>0</v>
      </c>
      <c r="K265" s="377">
        <v>0</v>
      </c>
      <c r="L265" s="377">
        <v>0</v>
      </c>
      <c r="M265" s="1" t="s">
        <v>61</v>
      </c>
      <c r="N265" s="377">
        <v>0</v>
      </c>
      <c r="O265" s="378">
        <v>46267</v>
      </c>
      <c r="P265" s="401">
        <f t="shared" si="4"/>
        <v>1312.1479999999999</v>
      </c>
      <c r="R265" s="30" t="s">
        <v>3526</v>
      </c>
      <c r="S265">
        <v>684</v>
      </c>
    </row>
    <row r="266" spans="1:19" x14ac:dyDescent="0.25">
      <c r="A266" s="1" t="s">
        <v>2316</v>
      </c>
      <c r="B266" s="1" t="s">
        <v>353</v>
      </c>
      <c r="C266" s="1" t="s">
        <v>80</v>
      </c>
      <c r="D266" s="1" t="s">
        <v>2317</v>
      </c>
      <c r="E266" s="1" t="s">
        <v>11760</v>
      </c>
      <c r="F266" s="1" t="s">
        <v>82</v>
      </c>
      <c r="G266" s="377">
        <v>2464</v>
      </c>
      <c r="H266" s="377">
        <v>0</v>
      </c>
      <c r="I266" s="377">
        <v>0</v>
      </c>
      <c r="J266" s="377">
        <v>0</v>
      </c>
      <c r="K266" s="377">
        <v>0</v>
      </c>
      <c r="L266" s="377">
        <v>0</v>
      </c>
      <c r="M266" s="1" t="s">
        <v>61</v>
      </c>
      <c r="N266" s="377">
        <v>0</v>
      </c>
      <c r="O266" s="378">
        <v>46275</v>
      </c>
      <c r="P266" s="401">
        <f t="shared" si="4"/>
        <v>2464</v>
      </c>
      <c r="R266" s="30" t="s">
        <v>2836</v>
      </c>
      <c r="S266">
        <v>60000</v>
      </c>
    </row>
    <row r="267" spans="1:19" x14ac:dyDescent="0.25">
      <c r="A267" s="1" t="s">
        <v>383</v>
      </c>
      <c r="B267" s="1" t="s">
        <v>353</v>
      </c>
      <c r="C267" s="1" t="s">
        <v>544</v>
      </c>
      <c r="D267" s="1" t="s">
        <v>384</v>
      </c>
      <c r="E267" s="1" t="s">
        <v>2845</v>
      </c>
      <c r="F267" s="1" t="s">
        <v>84</v>
      </c>
      <c r="G267" s="377">
        <v>3000</v>
      </c>
      <c r="H267" s="377">
        <v>0</v>
      </c>
      <c r="I267" s="377">
        <v>0</v>
      </c>
      <c r="J267" s="377">
        <v>0</v>
      </c>
      <c r="K267" s="377">
        <v>0</v>
      </c>
      <c r="L267" s="377">
        <v>0</v>
      </c>
      <c r="M267" s="1" t="s">
        <v>61</v>
      </c>
      <c r="N267" s="377">
        <v>0</v>
      </c>
      <c r="O267" s="378">
        <v>47920</v>
      </c>
      <c r="P267" s="401">
        <f t="shared" si="4"/>
        <v>3000</v>
      </c>
      <c r="R267" s="30" t="s">
        <v>2837</v>
      </c>
      <c r="S267">
        <v>2592</v>
      </c>
    </row>
    <row r="268" spans="1:19" x14ac:dyDescent="0.25">
      <c r="A268" s="1" t="s">
        <v>383</v>
      </c>
      <c r="B268" s="1" t="s">
        <v>353</v>
      </c>
      <c r="C268" s="1" t="s">
        <v>544</v>
      </c>
      <c r="D268" s="1" t="s">
        <v>384</v>
      </c>
      <c r="E268" s="1" t="s">
        <v>2846</v>
      </c>
      <c r="F268" s="1" t="s">
        <v>84</v>
      </c>
      <c r="G268" s="377">
        <v>60000</v>
      </c>
      <c r="H268" s="377">
        <v>0</v>
      </c>
      <c r="I268" s="377">
        <v>0</v>
      </c>
      <c r="J268" s="377">
        <v>0</v>
      </c>
      <c r="K268" s="377">
        <v>0</v>
      </c>
      <c r="L268" s="377">
        <v>0</v>
      </c>
      <c r="M268" s="1" t="s">
        <v>61</v>
      </c>
      <c r="N268" s="377">
        <v>0</v>
      </c>
      <c r="O268" s="378">
        <v>47921</v>
      </c>
      <c r="P268" s="401">
        <f t="shared" si="4"/>
        <v>60000</v>
      </c>
      <c r="R268" s="30" t="s">
        <v>2838</v>
      </c>
      <c r="S268">
        <v>60000</v>
      </c>
    </row>
    <row r="269" spans="1:19" x14ac:dyDescent="0.25">
      <c r="A269" s="1" t="s">
        <v>383</v>
      </c>
      <c r="B269" s="1" t="s">
        <v>353</v>
      </c>
      <c r="C269" s="1" t="s">
        <v>544</v>
      </c>
      <c r="D269" s="1" t="s">
        <v>384</v>
      </c>
      <c r="E269" s="1" t="s">
        <v>2868</v>
      </c>
      <c r="F269" s="1" t="s">
        <v>84</v>
      </c>
      <c r="G269" s="377">
        <v>60000</v>
      </c>
      <c r="H269" s="377">
        <v>0</v>
      </c>
      <c r="I269" s="377">
        <v>0</v>
      </c>
      <c r="J269" s="377">
        <v>0</v>
      </c>
      <c r="K269" s="377">
        <v>0</v>
      </c>
      <c r="L269" s="377">
        <v>0</v>
      </c>
      <c r="M269" s="1" t="s">
        <v>61</v>
      </c>
      <c r="N269" s="377">
        <v>0</v>
      </c>
      <c r="O269" s="378">
        <v>47923</v>
      </c>
      <c r="P269" s="401">
        <f t="shared" si="4"/>
        <v>60000</v>
      </c>
      <c r="R269" s="30" t="s">
        <v>2844</v>
      </c>
      <c r="S269">
        <v>60000</v>
      </c>
    </row>
    <row r="270" spans="1:19" x14ac:dyDescent="0.25">
      <c r="A270" s="1" t="s">
        <v>383</v>
      </c>
      <c r="B270" s="1" t="s">
        <v>353</v>
      </c>
      <c r="C270" s="1" t="s">
        <v>544</v>
      </c>
      <c r="D270" s="1" t="s">
        <v>384</v>
      </c>
      <c r="E270" s="1" t="s">
        <v>2876</v>
      </c>
      <c r="F270" s="1" t="s">
        <v>84</v>
      </c>
      <c r="G270" s="377">
        <v>60000</v>
      </c>
      <c r="H270" s="377">
        <v>0</v>
      </c>
      <c r="I270" s="377">
        <v>0</v>
      </c>
      <c r="J270" s="377">
        <v>0</v>
      </c>
      <c r="K270" s="377">
        <v>0</v>
      </c>
      <c r="L270" s="377">
        <v>0</v>
      </c>
      <c r="M270" s="1" t="s">
        <v>61</v>
      </c>
      <c r="N270" s="377">
        <v>0</v>
      </c>
      <c r="O270" s="378">
        <v>47924</v>
      </c>
      <c r="P270" s="401">
        <f t="shared" si="4"/>
        <v>60000</v>
      </c>
      <c r="R270" s="30" t="s">
        <v>2845</v>
      </c>
      <c r="S270">
        <v>3000</v>
      </c>
    </row>
    <row r="271" spans="1:19" x14ac:dyDescent="0.25">
      <c r="A271" s="1" t="s">
        <v>571</v>
      </c>
      <c r="B271" s="1" t="s">
        <v>353</v>
      </c>
      <c r="C271" s="1" t="s">
        <v>544</v>
      </c>
      <c r="D271" s="1" t="s">
        <v>572</v>
      </c>
      <c r="E271" s="1" t="s">
        <v>2745</v>
      </c>
      <c r="F271" s="1" t="s">
        <v>84</v>
      </c>
      <c r="G271" s="377">
        <v>30280</v>
      </c>
      <c r="H271" s="377">
        <v>0</v>
      </c>
      <c r="I271" s="377">
        <v>0</v>
      </c>
      <c r="J271" s="377">
        <v>0</v>
      </c>
      <c r="K271" s="377">
        <v>0</v>
      </c>
      <c r="L271" s="377">
        <v>0</v>
      </c>
      <c r="M271" s="1" t="s">
        <v>61</v>
      </c>
      <c r="N271" s="377">
        <v>0</v>
      </c>
      <c r="O271" s="378">
        <v>47902</v>
      </c>
      <c r="P271" s="401">
        <f t="shared" si="4"/>
        <v>30280</v>
      </c>
      <c r="R271" s="30" t="s">
        <v>2846</v>
      </c>
      <c r="S271">
        <v>60000</v>
      </c>
    </row>
    <row r="272" spans="1:19" x14ac:dyDescent="0.25">
      <c r="A272" s="1" t="s">
        <v>571</v>
      </c>
      <c r="B272" s="1" t="s">
        <v>353</v>
      </c>
      <c r="C272" s="1" t="s">
        <v>544</v>
      </c>
      <c r="D272" s="1" t="s">
        <v>572</v>
      </c>
      <c r="E272" s="1" t="s">
        <v>2796</v>
      </c>
      <c r="F272" s="1" t="s">
        <v>84</v>
      </c>
      <c r="G272" s="377">
        <v>5000</v>
      </c>
      <c r="H272" s="377">
        <v>0</v>
      </c>
      <c r="I272" s="377">
        <v>0</v>
      </c>
      <c r="J272" s="377">
        <v>0</v>
      </c>
      <c r="K272" s="377">
        <v>0</v>
      </c>
      <c r="L272" s="377">
        <v>0</v>
      </c>
      <c r="M272" s="1" t="s">
        <v>61</v>
      </c>
      <c r="N272" s="377">
        <v>0</v>
      </c>
      <c r="O272" s="378">
        <v>47910</v>
      </c>
      <c r="P272" s="401">
        <f t="shared" si="4"/>
        <v>5000</v>
      </c>
      <c r="R272" s="30" t="s">
        <v>2849</v>
      </c>
      <c r="S272">
        <v>90</v>
      </c>
    </row>
    <row r="273" spans="1:19" x14ac:dyDescent="0.25">
      <c r="A273" s="1" t="s">
        <v>571</v>
      </c>
      <c r="B273" s="1" t="s">
        <v>353</v>
      </c>
      <c r="C273" s="1" t="s">
        <v>544</v>
      </c>
      <c r="D273" s="1" t="s">
        <v>572</v>
      </c>
      <c r="E273" s="1" t="s">
        <v>2893</v>
      </c>
      <c r="F273" s="1" t="s">
        <v>84</v>
      </c>
      <c r="G273" s="377">
        <v>60000</v>
      </c>
      <c r="H273" s="377">
        <v>0</v>
      </c>
      <c r="I273" s="377">
        <v>0</v>
      </c>
      <c r="J273" s="377">
        <v>0</v>
      </c>
      <c r="K273" s="377">
        <v>0</v>
      </c>
      <c r="L273" s="377">
        <v>0</v>
      </c>
      <c r="M273" s="1" t="s">
        <v>61</v>
      </c>
      <c r="N273" s="377">
        <v>0</v>
      </c>
      <c r="O273" s="378">
        <v>47925</v>
      </c>
      <c r="P273" s="401">
        <f t="shared" si="4"/>
        <v>60000</v>
      </c>
      <c r="R273" s="30" t="s">
        <v>2854</v>
      </c>
      <c r="S273">
        <v>20</v>
      </c>
    </row>
    <row r="274" spans="1:19" x14ac:dyDescent="0.25">
      <c r="A274" s="1" t="s">
        <v>571</v>
      </c>
      <c r="B274" s="1" t="s">
        <v>353</v>
      </c>
      <c r="C274" s="1" t="s">
        <v>544</v>
      </c>
      <c r="D274" s="1" t="s">
        <v>572</v>
      </c>
      <c r="E274" s="1" t="s">
        <v>2966</v>
      </c>
      <c r="F274" s="1" t="s">
        <v>84</v>
      </c>
      <c r="G274" s="377">
        <v>60000</v>
      </c>
      <c r="H274" s="377">
        <v>0</v>
      </c>
      <c r="I274" s="377">
        <v>0</v>
      </c>
      <c r="J274" s="377">
        <v>0</v>
      </c>
      <c r="K274" s="377">
        <v>0</v>
      </c>
      <c r="L274" s="377">
        <v>0</v>
      </c>
      <c r="M274" s="1" t="s">
        <v>61</v>
      </c>
      <c r="N274" s="377">
        <v>0</v>
      </c>
      <c r="O274" s="378">
        <v>47925</v>
      </c>
      <c r="P274" s="401">
        <f t="shared" si="4"/>
        <v>60000</v>
      </c>
      <c r="R274" s="30" t="s">
        <v>2857</v>
      </c>
      <c r="S274">
        <v>1080</v>
      </c>
    </row>
    <row r="275" spans="1:19" x14ac:dyDescent="0.25">
      <c r="A275" s="1" t="s">
        <v>573</v>
      </c>
      <c r="B275" s="1" t="s">
        <v>353</v>
      </c>
      <c r="C275" s="1" t="s">
        <v>544</v>
      </c>
      <c r="D275" s="1" t="s">
        <v>574</v>
      </c>
      <c r="E275" s="1" t="s">
        <v>2464</v>
      </c>
      <c r="F275" s="1" t="s">
        <v>84</v>
      </c>
      <c r="G275" s="377">
        <v>31152</v>
      </c>
      <c r="H275" s="377">
        <v>0</v>
      </c>
      <c r="I275" s="377">
        <v>0</v>
      </c>
      <c r="J275" s="377">
        <v>0</v>
      </c>
      <c r="K275" s="377">
        <v>0</v>
      </c>
      <c r="L275" s="377">
        <v>0</v>
      </c>
      <c r="M275" s="1" t="s">
        <v>61</v>
      </c>
      <c r="N275" s="377">
        <v>0</v>
      </c>
      <c r="O275" s="378">
        <v>47795</v>
      </c>
      <c r="P275" s="401">
        <f t="shared" si="4"/>
        <v>31152</v>
      </c>
      <c r="R275" s="30" t="s">
        <v>2859</v>
      </c>
      <c r="S275">
        <v>540</v>
      </c>
    </row>
    <row r="276" spans="1:19" x14ac:dyDescent="0.25">
      <c r="A276" s="1" t="s">
        <v>573</v>
      </c>
      <c r="B276" s="1" t="s">
        <v>353</v>
      </c>
      <c r="C276" s="1" t="s">
        <v>544</v>
      </c>
      <c r="D276" s="1" t="s">
        <v>574</v>
      </c>
      <c r="E276" s="1" t="s">
        <v>2467</v>
      </c>
      <c r="F276" s="1" t="s">
        <v>84</v>
      </c>
      <c r="G276" s="377">
        <v>47000</v>
      </c>
      <c r="H276" s="377">
        <v>0</v>
      </c>
      <c r="I276" s="377">
        <v>0</v>
      </c>
      <c r="J276" s="377">
        <v>0</v>
      </c>
      <c r="K276" s="377">
        <v>0</v>
      </c>
      <c r="L276" s="377">
        <v>0</v>
      </c>
      <c r="M276" s="1" t="s">
        <v>61</v>
      </c>
      <c r="N276" s="377">
        <v>0</v>
      </c>
      <c r="O276" s="378">
        <v>47797</v>
      </c>
      <c r="P276" s="401">
        <f t="shared" si="4"/>
        <v>47000</v>
      </c>
      <c r="R276" s="30" t="s">
        <v>2862</v>
      </c>
      <c r="S276">
        <v>3072</v>
      </c>
    </row>
    <row r="277" spans="1:19" x14ac:dyDescent="0.25">
      <c r="A277" s="1" t="s">
        <v>2408</v>
      </c>
      <c r="B277" s="1" t="s">
        <v>353</v>
      </c>
      <c r="C277" s="1" t="s">
        <v>544</v>
      </c>
      <c r="D277" s="1" t="s">
        <v>2409</v>
      </c>
      <c r="E277" s="1" t="s">
        <v>3801</v>
      </c>
      <c r="F277" s="1" t="s">
        <v>84</v>
      </c>
      <c r="G277" s="377">
        <v>3853</v>
      </c>
      <c r="H277" s="377">
        <v>0</v>
      </c>
      <c r="I277" s="377">
        <v>0</v>
      </c>
      <c r="J277" s="377">
        <v>0</v>
      </c>
      <c r="K277" s="377">
        <v>0</v>
      </c>
      <c r="L277" s="377">
        <v>0</v>
      </c>
      <c r="M277" s="1" t="s">
        <v>61</v>
      </c>
      <c r="N277" s="377">
        <v>0</v>
      </c>
      <c r="O277" s="378">
        <v>47253</v>
      </c>
      <c r="P277" s="401">
        <f t="shared" si="4"/>
        <v>3853</v>
      </c>
      <c r="R277" s="30" t="s">
        <v>2868</v>
      </c>
      <c r="S277">
        <v>60000</v>
      </c>
    </row>
    <row r="278" spans="1:19" x14ac:dyDescent="0.25">
      <c r="A278" s="1" t="s">
        <v>2408</v>
      </c>
      <c r="B278" s="1" t="s">
        <v>353</v>
      </c>
      <c r="C278" s="1" t="s">
        <v>544</v>
      </c>
      <c r="D278" s="1" t="s">
        <v>2409</v>
      </c>
      <c r="E278" s="1" t="s">
        <v>3848</v>
      </c>
      <c r="F278" s="1" t="s">
        <v>84</v>
      </c>
      <c r="G278" s="377">
        <v>15750</v>
      </c>
      <c r="H278" s="377">
        <v>0</v>
      </c>
      <c r="I278" s="377">
        <v>0</v>
      </c>
      <c r="J278" s="377">
        <v>0</v>
      </c>
      <c r="K278" s="377">
        <v>0</v>
      </c>
      <c r="L278" s="377">
        <v>0</v>
      </c>
      <c r="M278" s="1" t="s">
        <v>61</v>
      </c>
      <c r="N278" s="377">
        <v>0</v>
      </c>
      <c r="O278" s="378">
        <v>47256</v>
      </c>
      <c r="P278" s="401">
        <f t="shared" si="4"/>
        <v>15750</v>
      </c>
      <c r="R278" s="30" t="s">
        <v>2871</v>
      </c>
      <c r="S278">
        <v>8</v>
      </c>
    </row>
    <row r="279" spans="1:19" x14ac:dyDescent="0.25">
      <c r="A279" s="1" t="s">
        <v>355</v>
      </c>
      <c r="B279" s="1" t="s">
        <v>353</v>
      </c>
      <c r="C279" s="1" t="s">
        <v>544</v>
      </c>
      <c r="D279" s="1" t="s">
        <v>356</v>
      </c>
      <c r="E279" s="1" t="s">
        <v>4061</v>
      </c>
      <c r="F279" s="1" t="s">
        <v>84</v>
      </c>
      <c r="G279" s="377">
        <v>0</v>
      </c>
      <c r="H279" s="377">
        <v>0</v>
      </c>
      <c r="I279" s="377">
        <v>0</v>
      </c>
      <c r="J279" s="377">
        <v>0</v>
      </c>
      <c r="K279" s="377">
        <v>28170</v>
      </c>
      <c r="L279" s="377">
        <v>0</v>
      </c>
      <c r="M279" s="1" t="s">
        <v>61</v>
      </c>
      <c r="N279" s="377">
        <v>0</v>
      </c>
      <c r="O279" s="378">
        <v>47258</v>
      </c>
      <c r="P279" s="401">
        <f t="shared" si="4"/>
        <v>0</v>
      </c>
      <c r="R279" s="30" t="s">
        <v>2873</v>
      </c>
      <c r="S279">
        <v>580</v>
      </c>
    </row>
    <row r="280" spans="1:19" x14ac:dyDescent="0.25">
      <c r="A280" s="1" t="s">
        <v>355</v>
      </c>
      <c r="B280" s="1" t="s">
        <v>353</v>
      </c>
      <c r="C280" s="1" t="s">
        <v>544</v>
      </c>
      <c r="D280" s="1" t="s">
        <v>356</v>
      </c>
      <c r="E280" s="1" t="s">
        <v>9485</v>
      </c>
      <c r="F280" s="1" t="s">
        <v>84</v>
      </c>
      <c r="G280" s="377">
        <v>3750</v>
      </c>
      <c r="H280" s="377">
        <v>0</v>
      </c>
      <c r="I280" s="377">
        <v>0</v>
      </c>
      <c r="J280" s="377">
        <v>0</v>
      </c>
      <c r="K280" s="377">
        <v>0</v>
      </c>
      <c r="L280" s="377">
        <v>0</v>
      </c>
      <c r="M280" s="1" t="s">
        <v>61</v>
      </c>
      <c r="N280" s="377">
        <v>0</v>
      </c>
      <c r="O280" s="378">
        <v>47277</v>
      </c>
      <c r="P280" s="401">
        <f t="shared" si="4"/>
        <v>3750</v>
      </c>
      <c r="R280" s="30" t="s">
        <v>2874</v>
      </c>
      <c r="S280">
        <v>1224</v>
      </c>
    </row>
    <row r="281" spans="1:19" x14ac:dyDescent="0.25">
      <c r="A281" s="1" t="s">
        <v>355</v>
      </c>
      <c r="B281" s="1" t="s">
        <v>353</v>
      </c>
      <c r="C281" s="1" t="s">
        <v>544</v>
      </c>
      <c r="D281" s="1" t="s">
        <v>356</v>
      </c>
      <c r="E281" s="1" t="s">
        <v>10991</v>
      </c>
      <c r="F281" s="1" t="s">
        <v>84</v>
      </c>
      <c r="G281" s="377">
        <v>15000</v>
      </c>
      <c r="H281" s="377">
        <v>0</v>
      </c>
      <c r="I281" s="377">
        <v>0</v>
      </c>
      <c r="J281" s="377">
        <v>0</v>
      </c>
      <c r="K281" s="377">
        <v>0</v>
      </c>
      <c r="L281" s="377">
        <v>0</v>
      </c>
      <c r="M281" s="1" t="s">
        <v>61</v>
      </c>
      <c r="N281" s="377">
        <v>0</v>
      </c>
      <c r="O281" s="378">
        <v>47278</v>
      </c>
      <c r="P281" s="401">
        <f t="shared" si="4"/>
        <v>15000</v>
      </c>
      <c r="R281" s="30" t="s">
        <v>2875</v>
      </c>
      <c r="S281">
        <v>8989</v>
      </c>
    </row>
    <row r="282" spans="1:19" x14ac:dyDescent="0.25">
      <c r="A282" s="1" t="s">
        <v>355</v>
      </c>
      <c r="B282" s="1" t="s">
        <v>353</v>
      </c>
      <c r="C282" s="1" t="s">
        <v>544</v>
      </c>
      <c r="D282" s="1" t="s">
        <v>356</v>
      </c>
      <c r="E282" s="1" t="s">
        <v>11761</v>
      </c>
      <c r="F282" s="1" t="s">
        <v>84</v>
      </c>
      <c r="G282" s="377">
        <v>52500</v>
      </c>
      <c r="H282" s="377">
        <v>0</v>
      </c>
      <c r="I282" s="377">
        <v>0</v>
      </c>
      <c r="J282" s="377">
        <v>0</v>
      </c>
      <c r="K282" s="377">
        <v>0</v>
      </c>
      <c r="L282" s="377">
        <v>0</v>
      </c>
      <c r="M282" s="1" t="s">
        <v>61</v>
      </c>
      <c r="N282" s="377">
        <v>0</v>
      </c>
      <c r="O282" s="378">
        <v>47279</v>
      </c>
      <c r="P282" s="401">
        <f t="shared" si="4"/>
        <v>52500</v>
      </c>
      <c r="R282" s="30" t="s">
        <v>2876</v>
      </c>
      <c r="S282">
        <v>60000</v>
      </c>
    </row>
    <row r="283" spans="1:19" x14ac:dyDescent="0.25">
      <c r="A283" s="1" t="s">
        <v>355</v>
      </c>
      <c r="B283" s="1" t="s">
        <v>353</v>
      </c>
      <c r="C283" s="1" t="s">
        <v>544</v>
      </c>
      <c r="D283" s="1" t="s">
        <v>356</v>
      </c>
      <c r="E283" s="1" t="s">
        <v>13356</v>
      </c>
      <c r="F283" s="1" t="s">
        <v>84</v>
      </c>
      <c r="G283" s="377">
        <v>52500</v>
      </c>
      <c r="H283" s="377">
        <v>0</v>
      </c>
      <c r="I283" s="377">
        <v>0</v>
      </c>
      <c r="J283" s="377">
        <v>0</v>
      </c>
      <c r="K283" s="377">
        <v>0</v>
      </c>
      <c r="L283" s="377">
        <v>0</v>
      </c>
      <c r="M283" s="1" t="s">
        <v>61</v>
      </c>
      <c r="N283" s="377">
        <v>0</v>
      </c>
      <c r="O283" s="378">
        <v>47280</v>
      </c>
      <c r="P283" s="401">
        <f t="shared" si="4"/>
        <v>52500</v>
      </c>
      <c r="R283" s="30" t="s">
        <v>2877</v>
      </c>
      <c r="S283">
        <v>400</v>
      </c>
    </row>
    <row r="284" spans="1:19" x14ac:dyDescent="0.25">
      <c r="A284" s="1" t="s">
        <v>355</v>
      </c>
      <c r="B284" s="1" t="s">
        <v>353</v>
      </c>
      <c r="C284" s="1" t="s">
        <v>544</v>
      </c>
      <c r="D284" s="1" t="s">
        <v>356</v>
      </c>
      <c r="E284" s="1" t="s">
        <v>14174</v>
      </c>
      <c r="F284" s="1" t="s">
        <v>84</v>
      </c>
      <c r="G284" s="377">
        <v>7500</v>
      </c>
      <c r="H284" s="377">
        <v>0</v>
      </c>
      <c r="I284" s="377">
        <v>0</v>
      </c>
      <c r="J284" s="377">
        <v>0</v>
      </c>
      <c r="K284" s="377">
        <v>0</v>
      </c>
      <c r="L284" s="377">
        <v>0</v>
      </c>
      <c r="M284" s="1" t="s">
        <v>61</v>
      </c>
      <c r="N284" s="377">
        <v>0</v>
      </c>
      <c r="O284" s="378">
        <v>47281</v>
      </c>
      <c r="P284" s="401">
        <f t="shared" si="4"/>
        <v>7500</v>
      </c>
      <c r="R284" s="30" t="s">
        <v>2878</v>
      </c>
      <c r="S284">
        <v>28728</v>
      </c>
    </row>
    <row r="285" spans="1:19" x14ac:dyDescent="0.25">
      <c r="A285" s="1" t="s">
        <v>355</v>
      </c>
      <c r="B285" s="1" t="s">
        <v>353</v>
      </c>
      <c r="C285" s="1" t="s">
        <v>80</v>
      </c>
      <c r="D285" s="1" t="s">
        <v>356</v>
      </c>
      <c r="E285" s="1" t="s">
        <v>9485</v>
      </c>
      <c r="F285" s="1" t="s">
        <v>84</v>
      </c>
      <c r="G285" s="377">
        <v>44154</v>
      </c>
      <c r="H285" s="377">
        <v>0</v>
      </c>
      <c r="I285" s="377">
        <v>0</v>
      </c>
      <c r="J285" s="377">
        <v>0</v>
      </c>
      <c r="K285" s="377">
        <v>0</v>
      </c>
      <c r="L285" s="377">
        <v>0</v>
      </c>
      <c r="M285" s="1" t="s">
        <v>61</v>
      </c>
      <c r="N285" s="377">
        <v>0</v>
      </c>
      <c r="O285" s="378">
        <v>47277</v>
      </c>
      <c r="P285" s="401">
        <f t="shared" si="4"/>
        <v>44154</v>
      </c>
      <c r="R285" s="30" t="s">
        <v>2893</v>
      </c>
      <c r="S285">
        <v>60000</v>
      </c>
    </row>
    <row r="286" spans="1:19" x14ac:dyDescent="0.25">
      <c r="A286" s="1" t="s">
        <v>355</v>
      </c>
      <c r="B286" s="1" t="s">
        <v>353</v>
      </c>
      <c r="C286" s="1" t="s">
        <v>80</v>
      </c>
      <c r="D286" s="1" t="s">
        <v>356</v>
      </c>
      <c r="E286" s="1" t="s">
        <v>10991</v>
      </c>
      <c r="F286" s="1" t="s">
        <v>84</v>
      </c>
      <c r="G286" s="377">
        <v>9192</v>
      </c>
      <c r="H286" s="377">
        <v>0</v>
      </c>
      <c r="I286" s="377">
        <v>0</v>
      </c>
      <c r="J286" s="377">
        <v>0</v>
      </c>
      <c r="K286" s="377">
        <v>0</v>
      </c>
      <c r="L286" s="377">
        <v>0</v>
      </c>
      <c r="M286" s="1" t="s">
        <v>61</v>
      </c>
      <c r="N286" s="377">
        <v>0</v>
      </c>
      <c r="O286" s="378">
        <v>47278</v>
      </c>
      <c r="P286" s="401">
        <f t="shared" si="4"/>
        <v>9192</v>
      </c>
      <c r="R286" s="30" t="s">
        <v>3132</v>
      </c>
      <c r="S286">
        <v>24</v>
      </c>
    </row>
    <row r="287" spans="1:19" x14ac:dyDescent="0.25">
      <c r="A287" s="1" t="s">
        <v>539</v>
      </c>
      <c r="B287" s="1" t="s">
        <v>353</v>
      </c>
      <c r="C287" s="1" t="s">
        <v>544</v>
      </c>
      <c r="D287" s="1" t="s">
        <v>540</v>
      </c>
      <c r="E287" s="1" t="s">
        <v>2558</v>
      </c>
      <c r="F287" s="1" t="s">
        <v>84</v>
      </c>
      <c r="G287" s="377">
        <v>12500</v>
      </c>
      <c r="H287" s="377">
        <v>0</v>
      </c>
      <c r="I287" s="377">
        <v>0</v>
      </c>
      <c r="J287" s="377">
        <v>0</v>
      </c>
      <c r="K287" s="377">
        <v>0</v>
      </c>
      <c r="L287" s="377">
        <v>0</v>
      </c>
      <c r="M287" s="1" t="s">
        <v>61</v>
      </c>
      <c r="N287" s="377">
        <v>0</v>
      </c>
      <c r="O287" s="378">
        <v>47114</v>
      </c>
      <c r="P287" s="401">
        <f t="shared" si="4"/>
        <v>12500</v>
      </c>
      <c r="R287" s="30" t="s">
        <v>2896</v>
      </c>
      <c r="S287">
        <v>2184</v>
      </c>
    </row>
    <row r="288" spans="1:19" x14ac:dyDescent="0.25">
      <c r="A288" s="1" t="s">
        <v>539</v>
      </c>
      <c r="B288" s="1" t="s">
        <v>353</v>
      </c>
      <c r="C288" s="1" t="s">
        <v>544</v>
      </c>
      <c r="D288" s="1" t="s">
        <v>540</v>
      </c>
      <c r="E288" s="1" t="s">
        <v>2660</v>
      </c>
      <c r="F288" s="1" t="s">
        <v>84</v>
      </c>
      <c r="G288" s="377">
        <v>13196</v>
      </c>
      <c r="H288" s="377">
        <v>0</v>
      </c>
      <c r="I288" s="377">
        <v>0</v>
      </c>
      <c r="J288" s="377">
        <v>0</v>
      </c>
      <c r="K288" s="377">
        <v>0</v>
      </c>
      <c r="L288" s="377">
        <v>0</v>
      </c>
      <c r="M288" s="1" t="s">
        <v>61</v>
      </c>
      <c r="N288" s="377">
        <v>0</v>
      </c>
      <c r="O288" s="378">
        <v>47144</v>
      </c>
      <c r="P288" s="401">
        <f t="shared" si="4"/>
        <v>13196</v>
      </c>
      <c r="R288" s="30" t="s">
        <v>2897</v>
      </c>
      <c r="S288">
        <v>21840</v>
      </c>
    </row>
    <row r="289" spans="1:19" x14ac:dyDescent="0.25">
      <c r="A289" s="1" t="s">
        <v>2357</v>
      </c>
      <c r="B289" s="1" t="s">
        <v>353</v>
      </c>
      <c r="C289" s="1" t="s">
        <v>544</v>
      </c>
      <c r="D289" s="1" t="s">
        <v>2358</v>
      </c>
      <c r="E289" s="1" t="s">
        <v>3010</v>
      </c>
      <c r="F289" s="1" t="s">
        <v>84</v>
      </c>
      <c r="G289" s="377">
        <v>18893</v>
      </c>
      <c r="H289" s="377">
        <v>0</v>
      </c>
      <c r="I289" s="377">
        <v>0</v>
      </c>
      <c r="J289" s="377">
        <v>0</v>
      </c>
      <c r="K289" s="377">
        <v>0</v>
      </c>
      <c r="L289" s="377">
        <v>0</v>
      </c>
      <c r="M289" s="1" t="s">
        <v>61</v>
      </c>
      <c r="N289" s="377">
        <v>0</v>
      </c>
      <c r="O289" s="378">
        <v>47201</v>
      </c>
      <c r="P289" s="401">
        <f t="shared" si="4"/>
        <v>18893</v>
      </c>
      <c r="R289" s="30" t="s">
        <v>2898</v>
      </c>
      <c r="S289">
        <v>92988</v>
      </c>
    </row>
    <row r="290" spans="1:19" x14ac:dyDescent="0.25">
      <c r="A290" s="1" t="s">
        <v>511</v>
      </c>
      <c r="B290" s="1" t="s">
        <v>353</v>
      </c>
      <c r="C290" s="1" t="s">
        <v>544</v>
      </c>
      <c r="D290" s="1" t="s">
        <v>512</v>
      </c>
      <c r="E290" s="1" t="s">
        <v>4345</v>
      </c>
      <c r="F290" s="1" t="s">
        <v>84</v>
      </c>
      <c r="G290" s="377">
        <v>20802</v>
      </c>
      <c r="H290" s="377">
        <v>0</v>
      </c>
      <c r="I290" s="377">
        <v>0</v>
      </c>
      <c r="J290" s="377">
        <v>0</v>
      </c>
      <c r="K290" s="377">
        <v>0</v>
      </c>
      <c r="L290" s="377">
        <v>0</v>
      </c>
      <c r="M290" s="1" t="s">
        <v>61</v>
      </c>
      <c r="N290" s="377">
        <v>0</v>
      </c>
      <c r="O290" s="378">
        <v>47995</v>
      </c>
      <c r="P290" s="401">
        <f t="shared" si="4"/>
        <v>20802</v>
      </c>
      <c r="R290" s="30" t="s">
        <v>2966</v>
      </c>
      <c r="S290">
        <v>60000</v>
      </c>
    </row>
    <row r="291" spans="1:19" x14ac:dyDescent="0.25">
      <c r="A291" s="1" t="s">
        <v>511</v>
      </c>
      <c r="B291" s="1" t="s">
        <v>353</v>
      </c>
      <c r="C291" s="1" t="s">
        <v>544</v>
      </c>
      <c r="D291" s="1" t="s">
        <v>512</v>
      </c>
      <c r="E291" s="1" t="s">
        <v>4360</v>
      </c>
      <c r="F291" s="1" t="s">
        <v>84</v>
      </c>
      <c r="G291" s="377">
        <v>55000</v>
      </c>
      <c r="H291" s="377">
        <v>0</v>
      </c>
      <c r="I291" s="377">
        <v>0</v>
      </c>
      <c r="J291" s="377">
        <v>0</v>
      </c>
      <c r="K291" s="377">
        <v>0</v>
      </c>
      <c r="L291" s="377">
        <v>0</v>
      </c>
      <c r="M291" s="1" t="s">
        <v>61</v>
      </c>
      <c r="N291" s="377">
        <v>0</v>
      </c>
      <c r="O291" s="378">
        <v>47997</v>
      </c>
      <c r="P291" s="401">
        <f t="shared" si="4"/>
        <v>55000</v>
      </c>
      <c r="R291" s="30" t="s">
        <v>2969</v>
      </c>
      <c r="S291">
        <v>113400</v>
      </c>
    </row>
    <row r="292" spans="1:19" x14ac:dyDescent="0.25">
      <c r="A292" s="1" t="s">
        <v>511</v>
      </c>
      <c r="B292" s="1" t="s">
        <v>353</v>
      </c>
      <c r="C292" s="1" t="s">
        <v>80</v>
      </c>
      <c r="D292" s="1" t="s">
        <v>512</v>
      </c>
      <c r="E292" s="1" t="s">
        <v>4345</v>
      </c>
      <c r="F292" s="1" t="s">
        <v>84</v>
      </c>
      <c r="G292" s="377">
        <v>2492</v>
      </c>
      <c r="H292" s="377">
        <v>0</v>
      </c>
      <c r="I292" s="377">
        <v>0</v>
      </c>
      <c r="J292" s="377">
        <v>0</v>
      </c>
      <c r="K292" s="377">
        <v>0</v>
      </c>
      <c r="L292" s="377">
        <v>0</v>
      </c>
      <c r="M292" s="1" t="s">
        <v>61</v>
      </c>
      <c r="N292" s="377">
        <v>0</v>
      </c>
      <c r="O292" s="378">
        <v>47995</v>
      </c>
      <c r="P292" s="401">
        <f t="shared" si="4"/>
        <v>2492</v>
      </c>
      <c r="R292" s="30" t="s">
        <v>2965</v>
      </c>
      <c r="S292">
        <v>41472</v>
      </c>
    </row>
    <row r="293" spans="1:19" x14ac:dyDescent="0.25">
      <c r="A293" s="1" t="s">
        <v>215</v>
      </c>
      <c r="B293" s="1" t="s">
        <v>353</v>
      </c>
      <c r="C293" s="1" t="s">
        <v>544</v>
      </c>
      <c r="D293" s="1" t="s">
        <v>105</v>
      </c>
      <c r="E293" s="1" t="s">
        <v>3186</v>
      </c>
      <c r="F293" s="1" t="s">
        <v>84</v>
      </c>
      <c r="G293" s="377">
        <v>90240</v>
      </c>
      <c r="H293" s="377">
        <v>0</v>
      </c>
      <c r="I293" s="377">
        <v>0</v>
      </c>
      <c r="J293" s="377">
        <v>0</v>
      </c>
      <c r="K293" s="377">
        <v>0</v>
      </c>
      <c r="L293" s="377">
        <v>0</v>
      </c>
      <c r="M293" s="1" t="s">
        <v>61</v>
      </c>
      <c r="N293" s="377">
        <v>0</v>
      </c>
      <c r="O293" s="378">
        <v>47219</v>
      </c>
      <c r="P293" s="401">
        <f t="shared" si="4"/>
        <v>90240</v>
      </c>
      <c r="R293" s="30" t="s">
        <v>4342</v>
      </c>
      <c r="S293">
        <v>15000</v>
      </c>
    </row>
    <row r="294" spans="1:19" x14ac:dyDescent="0.25">
      <c r="A294" s="1" t="s">
        <v>215</v>
      </c>
      <c r="B294" s="1" t="s">
        <v>353</v>
      </c>
      <c r="C294" s="1" t="s">
        <v>544</v>
      </c>
      <c r="D294" s="1" t="s">
        <v>105</v>
      </c>
      <c r="E294" s="1" t="s">
        <v>3197</v>
      </c>
      <c r="F294" s="1" t="s">
        <v>84</v>
      </c>
      <c r="G294" s="377">
        <v>90240</v>
      </c>
      <c r="H294" s="377">
        <v>0</v>
      </c>
      <c r="I294" s="377">
        <v>0</v>
      </c>
      <c r="J294" s="377">
        <v>0</v>
      </c>
      <c r="K294" s="377">
        <v>0</v>
      </c>
      <c r="L294" s="377">
        <v>0</v>
      </c>
      <c r="M294" s="1" t="s">
        <v>61</v>
      </c>
      <c r="N294" s="377">
        <v>0</v>
      </c>
      <c r="O294" s="378">
        <v>47222</v>
      </c>
      <c r="P294" s="401">
        <f t="shared" si="4"/>
        <v>90240</v>
      </c>
      <c r="R294" s="30" t="s">
        <v>2979</v>
      </c>
      <c r="S294">
        <v>1200</v>
      </c>
    </row>
    <row r="295" spans="1:19" x14ac:dyDescent="0.25">
      <c r="A295" s="1" t="s">
        <v>215</v>
      </c>
      <c r="B295" s="1" t="s">
        <v>353</v>
      </c>
      <c r="C295" s="1" t="s">
        <v>544</v>
      </c>
      <c r="D295" s="1" t="s">
        <v>105</v>
      </c>
      <c r="E295" s="1" t="s">
        <v>3203</v>
      </c>
      <c r="F295" s="1" t="s">
        <v>84</v>
      </c>
      <c r="G295" s="377">
        <v>135360</v>
      </c>
      <c r="H295" s="377">
        <v>0</v>
      </c>
      <c r="I295" s="377">
        <v>0</v>
      </c>
      <c r="J295" s="377">
        <v>0</v>
      </c>
      <c r="K295" s="377">
        <v>0</v>
      </c>
      <c r="L295" s="377">
        <v>0</v>
      </c>
      <c r="M295" s="1" t="s">
        <v>61</v>
      </c>
      <c r="N295" s="377">
        <v>0</v>
      </c>
      <c r="O295" s="378">
        <v>47223</v>
      </c>
      <c r="P295" s="401">
        <f t="shared" si="4"/>
        <v>135360</v>
      </c>
      <c r="R295" s="30" t="s">
        <v>2980</v>
      </c>
      <c r="S295">
        <v>7056</v>
      </c>
    </row>
    <row r="296" spans="1:19" x14ac:dyDescent="0.25">
      <c r="A296" s="1" t="s">
        <v>215</v>
      </c>
      <c r="B296" s="1" t="s">
        <v>353</v>
      </c>
      <c r="C296" s="1" t="s">
        <v>544</v>
      </c>
      <c r="D296" s="1" t="s">
        <v>105</v>
      </c>
      <c r="E296" s="1" t="s">
        <v>3249</v>
      </c>
      <c r="F296" s="1" t="s">
        <v>84</v>
      </c>
      <c r="G296" s="377">
        <v>180480</v>
      </c>
      <c r="H296" s="377">
        <v>0</v>
      </c>
      <c r="I296" s="377">
        <v>0</v>
      </c>
      <c r="J296" s="377">
        <v>0</v>
      </c>
      <c r="K296" s="377">
        <v>0</v>
      </c>
      <c r="L296" s="377">
        <v>0</v>
      </c>
      <c r="M296" s="1" t="s">
        <v>61</v>
      </c>
      <c r="N296" s="377">
        <v>0</v>
      </c>
      <c r="O296" s="378">
        <v>47223</v>
      </c>
      <c r="P296" s="401">
        <f t="shared" si="4"/>
        <v>180480</v>
      </c>
      <c r="R296" s="30" t="s">
        <v>2981</v>
      </c>
      <c r="S296">
        <v>27720</v>
      </c>
    </row>
    <row r="297" spans="1:19" x14ac:dyDescent="0.25">
      <c r="A297" s="1" t="s">
        <v>215</v>
      </c>
      <c r="B297" s="1" t="s">
        <v>353</v>
      </c>
      <c r="C297" s="1" t="s">
        <v>544</v>
      </c>
      <c r="D297" s="1" t="s">
        <v>105</v>
      </c>
      <c r="E297" s="1" t="s">
        <v>3255</v>
      </c>
      <c r="F297" s="1" t="s">
        <v>84</v>
      </c>
      <c r="G297" s="377">
        <v>180480</v>
      </c>
      <c r="H297" s="377">
        <v>0</v>
      </c>
      <c r="I297" s="377">
        <v>0</v>
      </c>
      <c r="J297" s="377">
        <v>0</v>
      </c>
      <c r="K297" s="377">
        <v>0</v>
      </c>
      <c r="L297" s="377">
        <v>0</v>
      </c>
      <c r="M297" s="1" t="s">
        <v>61</v>
      </c>
      <c r="N297" s="377">
        <v>0</v>
      </c>
      <c r="O297" s="378">
        <v>47224</v>
      </c>
      <c r="P297" s="401">
        <f t="shared" si="4"/>
        <v>180480</v>
      </c>
      <c r="R297" s="30" t="s">
        <v>2982</v>
      </c>
      <c r="S297">
        <v>0</v>
      </c>
    </row>
    <row r="298" spans="1:19" x14ac:dyDescent="0.25">
      <c r="A298" s="1" t="s">
        <v>215</v>
      </c>
      <c r="B298" s="1" t="s">
        <v>353</v>
      </c>
      <c r="C298" s="1" t="s">
        <v>544</v>
      </c>
      <c r="D298" s="1" t="s">
        <v>105</v>
      </c>
      <c r="E298" s="1" t="s">
        <v>3273</v>
      </c>
      <c r="F298" s="1" t="s">
        <v>84</v>
      </c>
      <c r="G298" s="377">
        <v>180480</v>
      </c>
      <c r="H298" s="377">
        <v>0</v>
      </c>
      <c r="I298" s="377">
        <v>0</v>
      </c>
      <c r="J298" s="377">
        <v>0</v>
      </c>
      <c r="K298" s="377">
        <v>0</v>
      </c>
      <c r="L298" s="377">
        <v>0</v>
      </c>
      <c r="M298" s="1" t="s">
        <v>61</v>
      </c>
      <c r="N298" s="377">
        <v>0</v>
      </c>
      <c r="O298" s="378">
        <v>47225</v>
      </c>
      <c r="P298" s="401">
        <f t="shared" si="4"/>
        <v>180480</v>
      </c>
      <c r="R298" s="30" t="s">
        <v>2983</v>
      </c>
      <c r="S298">
        <v>135702</v>
      </c>
    </row>
    <row r="299" spans="1:19" x14ac:dyDescent="0.25">
      <c r="A299" s="1" t="s">
        <v>215</v>
      </c>
      <c r="B299" s="1" t="s">
        <v>353</v>
      </c>
      <c r="C299" s="1" t="s">
        <v>544</v>
      </c>
      <c r="D299" s="1" t="s">
        <v>105</v>
      </c>
      <c r="E299" s="1" t="s">
        <v>3274</v>
      </c>
      <c r="F299" s="1" t="s">
        <v>84</v>
      </c>
      <c r="G299" s="377">
        <v>180480</v>
      </c>
      <c r="H299" s="377">
        <v>0</v>
      </c>
      <c r="I299" s="377">
        <v>0</v>
      </c>
      <c r="J299" s="377">
        <v>0</v>
      </c>
      <c r="K299" s="377">
        <v>0</v>
      </c>
      <c r="L299" s="377">
        <v>0</v>
      </c>
      <c r="M299" s="1" t="s">
        <v>61</v>
      </c>
      <c r="N299" s="377">
        <v>0</v>
      </c>
      <c r="O299" s="378">
        <v>47226</v>
      </c>
      <c r="P299" s="401">
        <f t="shared" si="4"/>
        <v>180480</v>
      </c>
      <c r="R299" s="30" t="s">
        <v>2984</v>
      </c>
      <c r="S299">
        <v>136458</v>
      </c>
    </row>
    <row r="300" spans="1:19" x14ac:dyDescent="0.25">
      <c r="A300" s="1" t="s">
        <v>215</v>
      </c>
      <c r="B300" s="1" t="s">
        <v>353</v>
      </c>
      <c r="C300" s="1" t="s">
        <v>544</v>
      </c>
      <c r="D300" s="1" t="s">
        <v>105</v>
      </c>
      <c r="E300" s="1" t="s">
        <v>3275</v>
      </c>
      <c r="F300" s="1" t="s">
        <v>84</v>
      </c>
      <c r="G300" s="377">
        <v>180480</v>
      </c>
      <c r="H300" s="377">
        <v>0</v>
      </c>
      <c r="I300" s="377">
        <v>0</v>
      </c>
      <c r="J300" s="377">
        <v>0</v>
      </c>
      <c r="K300" s="377">
        <v>0</v>
      </c>
      <c r="L300" s="377">
        <v>0</v>
      </c>
      <c r="M300" s="1" t="s">
        <v>61</v>
      </c>
      <c r="N300" s="377">
        <v>0</v>
      </c>
      <c r="O300" s="378">
        <v>47228</v>
      </c>
      <c r="P300" s="401">
        <f t="shared" si="4"/>
        <v>180480</v>
      </c>
      <c r="R300" s="30" t="s">
        <v>2985</v>
      </c>
      <c r="S300">
        <v>41250</v>
      </c>
    </row>
    <row r="301" spans="1:19" x14ac:dyDescent="0.25">
      <c r="A301" s="1" t="s">
        <v>215</v>
      </c>
      <c r="B301" s="1" t="s">
        <v>353</v>
      </c>
      <c r="C301" s="1" t="s">
        <v>544</v>
      </c>
      <c r="D301" s="1" t="s">
        <v>105</v>
      </c>
      <c r="E301" s="1" t="s">
        <v>3276</v>
      </c>
      <c r="F301" s="1" t="s">
        <v>84</v>
      </c>
      <c r="G301" s="377">
        <v>180480</v>
      </c>
      <c r="H301" s="377">
        <v>0</v>
      </c>
      <c r="I301" s="377">
        <v>0</v>
      </c>
      <c r="J301" s="377">
        <v>0</v>
      </c>
      <c r="K301" s="377">
        <v>0</v>
      </c>
      <c r="L301" s="377">
        <v>0</v>
      </c>
      <c r="M301" s="1" t="s">
        <v>61</v>
      </c>
      <c r="N301" s="377">
        <v>0</v>
      </c>
      <c r="O301" s="378">
        <v>47229</v>
      </c>
      <c r="P301" s="401">
        <f t="shared" si="4"/>
        <v>180480</v>
      </c>
      <c r="R301" s="30" t="s">
        <v>2987</v>
      </c>
      <c r="S301">
        <v>2400</v>
      </c>
    </row>
    <row r="302" spans="1:19" x14ac:dyDescent="0.25">
      <c r="A302" s="1" t="s">
        <v>215</v>
      </c>
      <c r="B302" s="1" t="s">
        <v>353</v>
      </c>
      <c r="C302" s="1" t="s">
        <v>544</v>
      </c>
      <c r="D302" s="1" t="s">
        <v>105</v>
      </c>
      <c r="E302" s="1" t="s">
        <v>3316</v>
      </c>
      <c r="F302" s="1" t="s">
        <v>84</v>
      </c>
      <c r="G302" s="377">
        <v>180480</v>
      </c>
      <c r="H302" s="377">
        <v>0</v>
      </c>
      <c r="I302" s="377">
        <v>0</v>
      </c>
      <c r="J302" s="377">
        <v>0</v>
      </c>
      <c r="K302" s="377">
        <v>0</v>
      </c>
      <c r="L302" s="377">
        <v>0</v>
      </c>
      <c r="M302" s="1" t="s">
        <v>61</v>
      </c>
      <c r="N302" s="377">
        <v>0</v>
      </c>
      <c r="O302" s="378">
        <v>47230</v>
      </c>
      <c r="P302" s="401">
        <f t="shared" si="4"/>
        <v>180480</v>
      </c>
      <c r="R302" s="30" t="s">
        <v>2989</v>
      </c>
      <c r="S302">
        <v>3120</v>
      </c>
    </row>
    <row r="303" spans="1:19" x14ac:dyDescent="0.25">
      <c r="A303" s="1" t="s">
        <v>215</v>
      </c>
      <c r="B303" s="1" t="s">
        <v>353</v>
      </c>
      <c r="C303" s="1" t="s">
        <v>544</v>
      </c>
      <c r="D303" s="1" t="s">
        <v>105</v>
      </c>
      <c r="E303" s="1" t="s">
        <v>3354</v>
      </c>
      <c r="F303" s="1" t="s">
        <v>84</v>
      </c>
      <c r="G303" s="377">
        <v>180480</v>
      </c>
      <c r="H303" s="377">
        <v>0</v>
      </c>
      <c r="I303" s="377">
        <v>0</v>
      </c>
      <c r="J303" s="377">
        <v>0</v>
      </c>
      <c r="K303" s="377">
        <v>0</v>
      </c>
      <c r="L303" s="377">
        <v>0</v>
      </c>
      <c r="M303" s="1" t="s">
        <v>61</v>
      </c>
      <c r="N303" s="377">
        <v>0</v>
      </c>
      <c r="O303" s="378">
        <v>47231</v>
      </c>
      <c r="P303" s="401">
        <f t="shared" si="4"/>
        <v>180480</v>
      </c>
      <c r="R303" s="30" t="s">
        <v>2992</v>
      </c>
      <c r="S303">
        <v>120</v>
      </c>
    </row>
    <row r="304" spans="1:19" x14ac:dyDescent="0.25">
      <c r="A304" s="1" t="s">
        <v>215</v>
      </c>
      <c r="B304" s="1" t="s">
        <v>353</v>
      </c>
      <c r="C304" s="1" t="s">
        <v>544</v>
      </c>
      <c r="D304" s="1" t="s">
        <v>105</v>
      </c>
      <c r="E304" s="1" t="s">
        <v>3381</v>
      </c>
      <c r="F304" s="1" t="s">
        <v>84</v>
      </c>
      <c r="G304" s="377">
        <v>180480</v>
      </c>
      <c r="H304" s="377">
        <v>0</v>
      </c>
      <c r="I304" s="377">
        <v>0</v>
      </c>
      <c r="J304" s="377">
        <v>0</v>
      </c>
      <c r="K304" s="377">
        <v>0</v>
      </c>
      <c r="L304" s="377">
        <v>0</v>
      </c>
      <c r="M304" s="1" t="s">
        <v>61</v>
      </c>
      <c r="N304" s="377">
        <v>0</v>
      </c>
      <c r="O304" s="378">
        <v>47231</v>
      </c>
      <c r="P304" s="401">
        <f t="shared" si="4"/>
        <v>180480</v>
      </c>
      <c r="R304" s="30" t="s">
        <v>2994</v>
      </c>
      <c r="S304">
        <v>10</v>
      </c>
    </row>
    <row r="305" spans="1:19" x14ac:dyDescent="0.25">
      <c r="A305" s="1" t="s">
        <v>215</v>
      </c>
      <c r="B305" s="1" t="s">
        <v>353</v>
      </c>
      <c r="C305" s="1" t="s">
        <v>544</v>
      </c>
      <c r="D305" s="1" t="s">
        <v>105</v>
      </c>
      <c r="E305" s="1" t="s">
        <v>3382</v>
      </c>
      <c r="F305" s="1" t="s">
        <v>84</v>
      </c>
      <c r="G305" s="377">
        <v>180480</v>
      </c>
      <c r="H305" s="377">
        <v>0</v>
      </c>
      <c r="I305" s="377">
        <v>0</v>
      </c>
      <c r="J305" s="377">
        <v>0</v>
      </c>
      <c r="K305" s="377">
        <v>0</v>
      </c>
      <c r="L305" s="377">
        <v>0</v>
      </c>
      <c r="M305" s="1" t="s">
        <v>61</v>
      </c>
      <c r="N305" s="377">
        <v>0</v>
      </c>
      <c r="O305" s="378">
        <v>47232</v>
      </c>
      <c r="P305" s="401">
        <f t="shared" si="4"/>
        <v>180480</v>
      </c>
      <c r="R305" s="30" t="s">
        <v>2988</v>
      </c>
      <c r="S305">
        <v>18408</v>
      </c>
    </row>
    <row r="306" spans="1:19" x14ac:dyDescent="0.25">
      <c r="A306" s="1" t="s">
        <v>215</v>
      </c>
      <c r="B306" s="1" t="s">
        <v>353</v>
      </c>
      <c r="C306" s="1" t="s">
        <v>544</v>
      </c>
      <c r="D306" s="1" t="s">
        <v>105</v>
      </c>
      <c r="E306" s="1" t="s">
        <v>3383</v>
      </c>
      <c r="F306" s="1" t="s">
        <v>84</v>
      </c>
      <c r="G306" s="377">
        <v>105280</v>
      </c>
      <c r="H306" s="377">
        <v>0</v>
      </c>
      <c r="I306" s="377">
        <v>0</v>
      </c>
      <c r="J306" s="377">
        <v>0</v>
      </c>
      <c r="K306" s="377">
        <v>0</v>
      </c>
      <c r="L306" s="377">
        <v>0</v>
      </c>
      <c r="M306" s="1" t="s">
        <v>61</v>
      </c>
      <c r="N306" s="377">
        <v>0</v>
      </c>
      <c r="O306" s="378">
        <v>47233</v>
      </c>
      <c r="P306" s="401">
        <f t="shared" si="4"/>
        <v>105280</v>
      </c>
      <c r="R306" s="30" t="s">
        <v>2995</v>
      </c>
      <c r="S306">
        <v>20</v>
      </c>
    </row>
    <row r="307" spans="1:19" x14ac:dyDescent="0.25">
      <c r="A307" s="1" t="s">
        <v>215</v>
      </c>
      <c r="B307" s="1" t="s">
        <v>353</v>
      </c>
      <c r="C307" s="1" t="s">
        <v>80</v>
      </c>
      <c r="D307" s="1" t="s">
        <v>105</v>
      </c>
      <c r="E307" s="1" t="s">
        <v>3186</v>
      </c>
      <c r="F307" s="1" t="s">
        <v>84</v>
      </c>
      <c r="G307" s="377">
        <v>32100</v>
      </c>
      <c r="H307" s="377">
        <v>0</v>
      </c>
      <c r="I307" s="377">
        <v>0</v>
      </c>
      <c r="J307" s="377">
        <v>0</v>
      </c>
      <c r="K307" s="377">
        <v>0</v>
      </c>
      <c r="L307" s="377">
        <v>0</v>
      </c>
      <c r="M307" s="1" t="s">
        <v>61</v>
      </c>
      <c r="N307" s="377">
        <v>0</v>
      </c>
      <c r="O307" s="378">
        <v>47219</v>
      </c>
      <c r="P307" s="401">
        <f t="shared" si="4"/>
        <v>32100</v>
      </c>
      <c r="R307" s="30" t="s">
        <v>2996</v>
      </c>
      <c r="S307">
        <v>6</v>
      </c>
    </row>
    <row r="308" spans="1:19" x14ac:dyDescent="0.25">
      <c r="A308" s="1" t="s">
        <v>215</v>
      </c>
      <c r="B308" s="1" t="s">
        <v>353</v>
      </c>
      <c r="C308" s="1" t="s">
        <v>80</v>
      </c>
      <c r="D308" s="1" t="s">
        <v>105</v>
      </c>
      <c r="E308" s="1" t="s">
        <v>3197</v>
      </c>
      <c r="F308" s="1" t="s">
        <v>84</v>
      </c>
      <c r="G308" s="379">
        <v>297.75099999999998</v>
      </c>
      <c r="H308" s="377">
        <v>0</v>
      </c>
      <c r="I308" s="377">
        <v>0</v>
      </c>
      <c r="J308" s="377">
        <v>0</v>
      </c>
      <c r="K308" s="377">
        <v>0</v>
      </c>
      <c r="L308" s="377">
        <v>0</v>
      </c>
      <c r="M308" s="1" t="s">
        <v>61</v>
      </c>
      <c r="N308" s="377">
        <v>0</v>
      </c>
      <c r="O308" s="378">
        <v>47222</v>
      </c>
      <c r="P308" s="401">
        <f t="shared" si="4"/>
        <v>297.75099999999998</v>
      </c>
      <c r="R308" s="30" t="s">
        <v>2997</v>
      </c>
      <c r="S308">
        <v>1</v>
      </c>
    </row>
    <row r="309" spans="1:19" x14ac:dyDescent="0.25">
      <c r="A309" s="1" t="s">
        <v>215</v>
      </c>
      <c r="B309" s="1" t="s">
        <v>353</v>
      </c>
      <c r="C309" s="1" t="s">
        <v>80</v>
      </c>
      <c r="D309" s="1" t="s">
        <v>105</v>
      </c>
      <c r="E309" s="1" t="s">
        <v>3203</v>
      </c>
      <c r="F309" s="1" t="s">
        <v>84</v>
      </c>
      <c r="G309" s="377">
        <v>45120</v>
      </c>
      <c r="H309" s="377">
        <v>0</v>
      </c>
      <c r="I309" s="377">
        <v>0</v>
      </c>
      <c r="J309" s="377">
        <v>0</v>
      </c>
      <c r="K309" s="377">
        <v>0</v>
      </c>
      <c r="L309" s="377">
        <v>0</v>
      </c>
      <c r="M309" s="1" t="s">
        <v>61</v>
      </c>
      <c r="N309" s="377">
        <v>0</v>
      </c>
      <c r="O309" s="378">
        <v>47223</v>
      </c>
      <c r="P309" s="401">
        <f t="shared" si="4"/>
        <v>45120</v>
      </c>
      <c r="R309" s="30" t="s">
        <v>2998</v>
      </c>
      <c r="S309">
        <v>8</v>
      </c>
    </row>
    <row r="310" spans="1:19" x14ac:dyDescent="0.25">
      <c r="A310" s="1" t="s">
        <v>5855</v>
      </c>
      <c r="B310" s="1" t="s">
        <v>353</v>
      </c>
      <c r="C310" s="1" t="s">
        <v>80</v>
      </c>
      <c r="D310" s="1" t="s">
        <v>5856</v>
      </c>
      <c r="E310" s="1" t="s">
        <v>11762</v>
      </c>
      <c r="F310" s="1" t="s">
        <v>82</v>
      </c>
      <c r="G310" s="377">
        <v>9200</v>
      </c>
      <c r="H310" s="377">
        <v>0</v>
      </c>
      <c r="I310" s="377">
        <v>0</v>
      </c>
      <c r="J310" s="377">
        <v>0</v>
      </c>
      <c r="K310" s="377">
        <v>0</v>
      </c>
      <c r="L310" s="377">
        <v>0</v>
      </c>
      <c r="M310" s="1" t="s">
        <v>61</v>
      </c>
      <c r="N310" s="377">
        <v>0</v>
      </c>
      <c r="O310" s="378">
        <v>46635</v>
      </c>
      <c r="P310" s="401">
        <f t="shared" si="4"/>
        <v>9200</v>
      </c>
      <c r="R310" s="30" t="s">
        <v>2999</v>
      </c>
      <c r="S310">
        <v>3</v>
      </c>
    </row>
    <row r="311" spans="1:19" x14ac:dyDescent="0.25">
      <c r="A311" s="1" t="s">
        <v>5855</v>
      </c>
      <c r="B311" s="1" t="s">
        <v>353</v>
      </c>
      <c r="C311" s="1" t="s">
        <v>80</v>
      </c>
      <c r="D311" s="1" t="s">
        <v>5856</v>
      </c>
      <c r="E311" s="1" t="s">
        <v>13451</v>
      </c>
      <c r="F311" s="1" t="s">
        <v>82</v>
      </c>
      <c r="G311" s="377">
        <v>9200</v>
      </c>
      <c r="H311" s="377">
        <v>0</v>
      </c>
      <c r="I311" s="377">
        <v>0</v>
      </c>
      <c r="J311" s="377">
        <v>0</v>
      </c>
      <c r="K311" s="377">
        <v>0</v>
      </c>
      <c r="L311" s="377">
        <v>0</v>
      </c>
      <c r="M311" s="1" t="s">
        <v>61</v>
      </c>
      <c r="N311" s="377">
        <v>0</v>
      </c>
      <c r="O311" s="378">
        <v>46638</v>
      </c>
      <c r="P311" s="401">
        <f t="shared" si="4"/>
        <v>9200</v>
      </c>
      <c r="R311" s="30" t="s">
        <v>3000</v>
      </c>
      <c r="S311">
        <v>2</v>
      </c>
    </row>
    <row r="312" spans="1:19" x14ac:dyDescent="0.25">
      <c r="A312" s="1" t="s">
        <v>575</v>
      </c>
      <c r="B312" s="1" t="s">
        <v>353</v>
      </c>
      <c r="C312" s="1" t="s">
        <v>544</v>
      </c>
      <c r="D312" s="1" t="s">
        <v>576</v>
      </c>
      <c r="E312" s="1" t="s">
        <v>897</v>
      </c>
      <c r="F312" s="1" t="s">
        <v>84</v>
      </c>
      <c r="G312" s="377">
        <v>0</v>
      </c>
      <c r="H312" s="377">
        <v>0</v>
      </c>
      <c r="I312" s="377">
        <v>0</v>
      </c>
      <c r="J312" s="377">
        <v>0</v>
      </c>
      <c r="K312" s="377">
        <v>211</v>
      </c>
      <c r="L312" s="377">
        <v>0</v>
      </c>
      <c r="M312" s="1" t="s">
        <v>61</v>
      </c>
      <c r="N312" s="377">
        <v>0</v>
      </c>
      <c r="O312" s="378">
        <v>46686</v>
      </c>
      <c r="P312" s="401">
        <f t="shared" si="4"/>
        <v>0</v>
      </c>
      <c r="R312" s="30" t="s">
        <v>3001</v>
      </c>
      <c r="S312">
        <v>2100</v>
      </c>
    </row>
    <row r="313" spans="1:19" x14ac:dyDescent="0.25">
      <c r="A313" s="1" t="s">
        <v>575</v>
      </c>
      <c r="B313" s="1" t="s">
        <v>353</v>
      </c>
      <c r="C313" s="1" t="s">
        <v>544</v>
      </c>
      <c r="D313" s="1" t="s">
        <v>576</v>
      </c>
      <c r="E313" s="1" t="s">
        <v>898</v>
      </c>
      <c r="F313" s="1" t="s">
        <v>84</v>
      </c>
      <c r="G313" s="377">
        <v>0</v>
      </c>
      <c r="H313" s="377">
        <v>0</v>
      </c>
      <c r="I313" s="377">
        <v>0</v>
      </c>
      <c r="J313" s="377">
        <v>0</v>
      </c>
      <c r="K313" s="377">
        <v>629</v>
      </c>
      <c r="L313" s="377">
        <v>0</v>
      </c>
      <c r="M313" s="1" t="s">
        <v>61</v>
      </c>
      <c r="N313" s="377">
        <v>0</v>
      </c>
      <c r="O313" s="378">
        <v>46702</v>
      </c>
      <c r="P313" s="401">
        <f t="shared" si="4"/>
        <v>0</v>
      </c>
      <c r="R313" s="30" t="s">
        <v>3004</v>
      </c>
      <c r="S313">
        <v>228</v>
      </c>
    </row>
    <row r="314" spans="1:19" x14ac:dyDescent="0.25">
      <c r="A314" s="1" t="s">
        <v>575</v>
      </c>
      <c r="B314" s="1" t="s">
        <v>353</v>
      </c>
      <c r="C314" s="1" t="s">
        <v>544</v>
      </c>
      <c r="D314" s="1" t="s">
        <v>576</v>
      </c>
      <c r="E314" s="1" t="s">
        <v>577</v>
      </c>
      <c r="F314" s="1" t="s">
        <v>84</v>
      </c>
      <c r="G314" s="377">
        <v>0</v>
      </c>
      <c r="H314" s="377">
        <v>0</v>
      </c>
      <c r="I314" s="377">
        <v>0</v>
      </c>
      <c r="J314" s="377">
        <v>0</v>
      </c>
      <c r="K314" s="377">
        <v>276</v>
      </c>
      <c r="L314" s="377">
        <v>0</v>
      </c>
      <c r="M314" s="1" t="s">
        <v>61</v>
      </c>
      <c r="N314" s="377">
        <v>0</v>
      </c>
      <c r="O314" s="378">
        <v>46705</v>
      </c>
      <c r="P314" s="401">
        <f t="shared" si="4"/>
        <v>0</v>
      </c>
      <c r="R314" s="30" t="s">
        <v>3009</v>
      </c>
      <c r="S314">
        <v>1</v>
      </c>
    </row>
    <row r="315" spans="1:19" x14ac:dyDescent="0.25">
      <c r="A315" s="1" t="s">
        <v>575</v>
      </c>
      <c r="B315" s="1" t="s">
        <v>353</v>
      </c>
      <c r="C315" s="1" t="s">
        <v>544</v>
      </c>
      <c r="D315" s="1" t="s">
        <v>576</v>
      </c>
      <c r="E315" s="1" t="s">
        <v>899</v>
      </c>
      <c r="F315" s="1" t="s">
        <v>84</v>
      </c>
      <c r="G315" s="377">
        <v>0</v>
      </c>
      <c r="H315" s="377">
        <v>0</v>
      </c>
      <c r="I315" s="377">
        <v>0</v>
      </c>
      <c r="J315" s="377">
        <v>0</v>
      </c>
      <c r="K315" s="377">
        <v>173</v>
      </c>
      <c r="L315" s="377">
        <v>0</v>
      </c>
      <c r="M315" s="1" t="s">
        <v>61</v>
      </c>
      <c r="N315" s="377">
        <v>0</v>
      </c>
      <c r="O315" s="378">
        <v>46711</v>
      </c>
      <c r="P315" s="401">
        <f t="shared" si="4"/>
        <v>0</v>
      </c>
      <c r="R315" s="30" t="s">
        <v>2880</v>
      </c>
      <c r="S315">
        <v>0</v>
      </c>
    </row>
    <row r="316" spans="1:19" x14ac:dyDescent="0.25">
      <c r="A316" s="1" t="s">
        <v>3204</v>
      </c>
      <c r="B316" s="1" t="s">
        <v>353</v>
      </c>
      <c r="C316" s="1" t="s">
        <v>544</v>
      </c>
      <c r="D316" s="1" t="s">
        <v>3205</v>
      </c>
      <c r="E316" s="1" t="s">
        <v>3631</v>
      </c>
      <c r="F316" s="1" t="s">
        <v>84</v>
      </c>
      <c r="G316" s="377">
        <v>600</v>
      </c>
      <c r="H316" s="377">
        <v>0</v>
      </c>
      <c r="I316" s="377">
        <v>0</v>
      </c>
      <c r="J316" s="377">
        <v>0</v>
      </c>
      <c r="K316" s="377">
        <v>0</v>
      </c>
      <c r="L316" s="377">
        <v>0</v>
      </c>
      <c r="M316" s="1" t="s">
        <v>3206</v>
      </c>
      <c r="N316" s="377">
        <v>0</v>
      </c>
      <c r="O316" s="378">
        <v>47518</v>
      </c>
      <c r="P316" s="401">
        <f t="shared" si="4"/>
        <v>600</v>
      </c>
      <c r="R316" s="30" t="s">
        <v>2986</v>
      </c>
      <c r="S316">
        <v>50688</v>
      </c>
    </row>
    <row r="317" spans="1:19" x14ac:dyDescent="0.25">
      <c r="A317" s="1" t="s">
        <v>1269</v>
      </c>
      <c r="B317" s="1" t="s">
        <v>353</v>
      </c>
      <c r="C317" s="1" t="s">
        <v>544</v>
      </c>
      <c r="D317" s="1" t="s">
        <v>1270</v>
      </c>
      <c r="E317" s="1" t="s">
        <v>3856</v>
      </c>
      <c r="F317" s="1" t="s">
        <v>84</v>
      </c>
      <c r="G317" s="377">
        <v>1800</v>
      </c>
      <c r="H317" s="377">
        <v>0</v>
      </c>
      <c r="I317" s="377">
        <v>0</v>
      </c>
      <c r="J317" s="377">
        <v>0</v>
      </c>
      <c r="K317" s="377">
        <v>0</v>
      </c>
      <c r="L317" s="377">
        <v>0</v>
      </c>
      <c r="M317" s="1" t="s">
        <v>1271</v>
      </c>
      <c r="N317" s="377">
        <v>0</v>
      </c>
      <c r="O317" s="378">
        <v>47513</v>
      </c>
      <c r="P317" s="401">
        <f t="shared" si="4"/>
        <v>1800</v>
      </c>
      <c r="R317" s="30" t="s">
        <v>3181</v>
      </c>
      <c r="S317">
        <v>30000</v>
      </c>
    </row>
    <row r="318" spans="1:19" x14ac:dyDescent="0.25">
      <c r="A318" s="1" t="s">
        <v>1269</v>
      </c>
      <c r="B318" s="1" t="s">
        <v>353</v>
      </c>
      <c r="C318" s="1" t="s">
        <v>544</v>
      </c>
      <c r="D318" s="1" t="s">
        <v>1270</v>
      </c>
      <c r="E318" s="1" t="s">
        <v>11763</v>
      </c>
      <c r="F318" s="1" t="s">
        <v>84</v>
      </c>
      <c r="G318" s="377">
        <v>0</v>
      </c>
      <c r="H318" s="377">
        <v>0</v>
      </c>
      <c r="I318" s="377">
        <v>1800</v>
      </c>
      <c r="J318" s="377">
        <v>0</v>
      </c>
      <c r="K318" s="377">
        <v>0</v>
      </c>
      <c r="L318" s="377">
        <v>0</v>
      </c>
      <c r="M318" s="1" t="s">
        <v>1271</v>
      </c>
      <c r="N318" s="377">
        <v>0</v>
      </c>
      <c r="O318" s="378">
        <v>47526</v>
      </c>
      <c r="P318" s="401">
        <f t="shared" si="4"/>
        <v>1800</v>
      </c>
      <c r="R318" s="30" t="s">
        <v>3010</v>
      </c>
      <c r="S318">
        <v>18893</v>
      </c>
    </row>
    <row r="319" spans="1:19" x14ac:dyDescent="0.25">
      <c r="A319" s="1" t="s">
        <v>1269</v>
      </c>
      <c r="B319" s="1" t="s">
        <v>353</v>
      </c>
      <c r="C319" s="1" t="s">
        <v>544</v>
      </c>
      <c r="D319" s="1" t="s">
        <v>1270</v>
      </c>
      <c r="E319" s="1" t="s">
        <v>1750</v>
      </c>
      <c r="F319" s="1" t="s">
        <v>84</v>
      </c>
      <c r="G319" s="377">
        <v>4</v>
      </c>
      <c r="H319" s="377">
        <v>0</v>
      </c>
      <c r="I319" s="377">
        <v>0</v>
      </c>
      <c r="J319" s="377">
        <v>0</v>
      </c>
      <c r="K319" s="377">
        <v>0</v>
      </c>
      <c r="L319" s="377">
        <v>0</v>
      </c>
      <c r="M319" s="1" t="s">
        <v>1271</v>
      </c>
      <c r="N319" s="377">
        <v>0</v>
      </c>
      <c r="O319" s="378">
        <v>46652</v>
      </c>
      <c r="P319" s="401">
        <f t="shared" si="4"/>
        <v>4</v>
      </c>
      <c r="R319" s="30" t="s">
        <v>3011</v>
      </c>
      <c r="S319">
        <v>25762</v>
      </c>
    </row>
    <row r="320" spans="1:19" x14ac:dyDescent="0.25">
      <c r="A320" s="1" t="s">
        <v>3632</v>
      </c>
      <c r="B320" s="1" t="s">
        <v>353</v>
      </c>
      <c r="C320" s="1" t="s">
        <v>544</v>
      </c>
      <c r="D320" s="1" t="s">
        <v>3633</v>
      </c>
      <c r="E320" s="1" t="s">
        <v>3857</v>
      </c>
      <c r="F320" s="1" t="s">
        <v>84</v>
      </c>
      <c r="G320" s="377">
        <v>1800</v>
      </c>
      <c r="H320" s="377">
        <v>0</v>
      </c>
      <c r="I320" s="377">
        <v>0</v>
      </c>
      <c r="J320" s="377">
        <v>0</v>
      </c>
      <c r="K320" s="377">
        <v>0</v>
      </c>
      <c r="L320" s="377">
        <v>0</v>
      </c>
      <c r="M320" s="1" t="s">
        <v>3634</v>
      </c>
      <c r="N320" s="377">
        <v>0</v>
      </c>
      <c r="O320" s="378">
        <v>47495</v>
      </c>
      <c r="P320" s="401">
        <f t="shared" si="4"/>
        <v>1800</v>
      </c>
      <c r="R320" s="30" t="s">
        <v>4111</v>
      </c>
      <c r="S320">
        <v>21500</v>
      </c>
    </row>
    <row r="321" spans="1:19" x14ac:dyDescent="0.25">
      <c r="A321" s="1" t="s">
        <v>11764</v>
      </c>
      <c r="B321" s="1" t="s">
        <v>353</v>
      </c>
      <c r="C321" s="1" t="s">
        <v>544</v>
      </c>
      <c r="D321" s="1" t="s">
        <v>11765</v>
      </c>
      <c r="E321" s="1" t="s">
        <v>11766</v>
      </c>
      <c r="F321" s="1" t="s">
        <v>84</v>
      </c>
      <c r="G321" s="377">
        <v>0</v>
      </c>
      <c r="H321" s="377">
        <v>0</v>
      </c>
      <c r="I321" s="377">
        <v>108</v>
      </c>
      <c r="J321" s="377">
        <v>0</v>
      </c>
      <c r="K321" s="377">
        <v>0</v>
      </c>
      <c r="L321" s="377">
        <v>0</v>
      </c>
      <c r="M321" s="1" t="s">
        <v>11767</v>
      </c>
      <c r="N321" s="377">
        <v>0</v>
      </c>
      <c r="O321" s="378">
        <v>47435</v>
      </c>
      <c r="P321" s="401">
        <f t="shared" si="4"/>
        <v>108</v>
      </c>
      <c r="R321" s="30" t="s">
        <v>3016</v>
      </c>
      <c r="S321">
        <v>45966</v>
      </c>
    </row>
    <row r="322" spans="1:19" x14ac:dyDescent="0.25">
      <c r="A322" s="1" t="s">
        <v>227</v>
      </c>
      <c r="B322" s="1" t="s">
        <v>353</v>
      </c>
      <c r="C322" s="1" t="s">
        <v>544</v>
      </c>
      <c r="D322" s="1" t="s">
        <v>228</v>
      </c>
      <c r="E322" s="1" t="s">
        <v>3198</v>
      </c>
      <c r="F322" s="1" t="s">
        <v>84</v>
      </c>
      <c r="G322" s="377">
        <v>4500</v>
      </c>
      <c r="H322" s="377">
        <v>0</v>
      </c>
      <c r="I322" s="377">
        <v>0</v>
      </c>
      <c r="J322" s="377">
        <v>0</v>
      </c>
      <c r="K322" s="377">
        <v>0</v>
      </c>
      <c r="L322" s="377">
        <v>0</v>
      </c>
      <c r="M322" s="1" t="s">
        <v>61</v>
      </c>
      <c r="N322" s="377">
        <v>0</v>
      </c>
      <c r="O322" s="378">
        <v>47221</v>
      </c>
      <c r="P322" s="401">
        <f t="shared" si="4"/>
        <v>4500</v>
      </c>
      <c r="R322" s="30" t="s">
        <v>3017</v>
      </c>
      <c r="S322">
        <v>3750</v>
      </c>
    </row>
    <row r="323" spans="1:19" x14ac:dyDescent="0.25">
      <c r="A323" s="1" t="s">
        <v>227</v>
      </c>
      <c r="B323" s="1" t="s">
        <v>353</v>
      </c>
      <c r="C323" s="1" t="s">
        <v>544</v>
      </c>
      <c r="D323" s="1" t="s">
        <v>228</v>
      </c>
      <c r="E323" s="1" t="s">
        <v>3277</v>
      </c>
      <c r="F323" s="1" t="s">
        <v>84</v>
      </c>
      <c r="G323" s="377">
        <v>4500</v>
      </c>
      <c r="H323" s="377">
        <v>0</v>
      </c>
      <c r="I323" s="377">
        <v>0</v>
      </c>
      <c r="J323" s="377">
        <v>0</v>
      </c>
      <c r="K323" s="377">
        <v>0</v>
      </c>
      <c r="L323" s="377">
        <v>0</v>
      </c>
      <c r="M323" s="1" t="s">
        <v>61</v>
      </c>
      <c r="N323" s="377">
        <v>0</v>
      </c>
      <c r="O323" s="378">
        <v>47225</v>
      </c>
      <c r="P323" s="401">
        <f t="shared" ref="P323:P386" si="5">G323+I323</f>
        <v>4500</v>
      </c>
      <c r="R323" s="30" t="s">
        <v>3398</v>
      </c>
      <c r="S323">
        <v>0</v>
      </c>
    </row>
    <row r="324" spans="1:19" x14ac:dyDescent="0.25">
      <c r="A324" s="1" t="s">
        <v>227</v>
      </c>
      <c r="B324" s="1" t="s">
        <v>353</v>
      </c>
      <c r="C324" s="1" t="s">
        <v>544</v>
      </c>
      <c r="D324" s="1" t="s">
        <v>228</v>
      </c>
      <c r="E324" s="1" t="s">
        <v>5860</v>
      </c>
      <c r="F324" s="1" t="s">
        <v>84</v>
      </c>
      <c r="G324" s="377">
        <v>9000</v>
      </c>
      <c r="H324" s="377">
        <v>0</v>
      </c>
      <c r="I324" s="377">
        <v>0</v>
      </c>
      <c r="J324" s="377">
        <v>0</v>
      </c>
      <c r="K324" s="377">
        <v>0</v>
      </c>
      <c r="L324" s="377">
        <v>0</v>
      </c>
      <c r="M324" s="1" t="s">
        <v>61</v>
      </c>
      <c r="N324" s="377">
        <v>0</v>
      </c>
      <c r="O324" s="378">
        <v>47273</v>
      </c>
      <c r="P324" s="401">
        <f t="shared" si="5"/>
        <v>9000</v>
      </c>
      <c r="R324" s="30" t="s">
        <v>3023</v>
      </c>
      <c r="S324">
        <v>479</v>
      </c>
    </row>
    <row r="325" spans="1:19" x14ac:dyDescent="0.25">
      <c r="A325" s="1" t="s">
        <v>227</v>
      </c>
      <c r="B325" s="1" t="s">
        <v>353</v>
      </c>
      <c r="C325" s="1" t="s">
        <v>544</v>
      </c>
      <c r="D325" s="1" t="s">
        <v>228</v>
      </c>
      <c r="E325" s="1" t="s">
        <v>5861</v>
      </c>
      <c r="F325" s="1" t="s">
        <v>84</v>
      </c>
      <c r="G325" s="377">
        <v>9000</v>
      </c>
      <c r="H325" s="377">
        <v>0</v>
      </c>
      <c r="I325" s="377">
        <v>0</v>
      </c>
      <c r="J325" s="377">
        <v>0</v>
      </c>
      <c r="K325" s="377">
        <v>0</v>
      </c>
      <c r="L325" s="377">
        <v>0</v>
      </c>
      <c r="M325" s="1" t="s">
        <v>61</v>
      </c>
      <c r="N325" s="377">
        <v>0</v>
      </c>
      <c r="O325" s="378">
        <v>47274</v>
      </c>
      <c r="P325" s="401">
        <f t="shared" si="5"/>
        <v>9000</v>
      </c>
      <c r="R325" s="30" t="s">
        <v>3015</v>
      </c>
      <c r="S325">
        <v>122346</v>
      </c>
    </row>
    <row r="326" spans="1:19" x14ac:dyDescent="0.25">
      <c r="A326" s="1" t="s">
        <v>227</v>
      </c>
      <c r="B326" s="1" t="s">
        <v>353</v>
      </c>
      <c r="C326" s="1" t="s">
        <v>544</v>
      </c>
      <c r="D326" s="1" t="s">
        <v>228</v>
      </c>
      <c r="E326" s="1" t="s">
        <v>9488</v>
      </c>
      <c r="F326" s="1" t="s">
        <v>84</v>
      </c>
      <c r="G326" s="377">
        <v>76500</v>
      </c>
      <c r="H326" s="377">
        <v>0</v>
      </c>
      <c r="I326" s="377">
        <v>0</v>
      </c>
      <c r="J326" s="377">
        <v>0</v>
      </c>
      <c r="K326" s="377">
        <v>0</v>
      </c>
      <c r="L326" s="377">
        <v>0</v>
      </c>
      <c r="M326" s="1" t="s">
        <v>61</v>
      </c>
      <c r="N326" s="377">
        <v>0</v>
      </c>
      <c r="O326" s="378">
        <v>47277</v>
      </c>
      <c r="P326" s="401">
        <f t="shared" si="5"/>
        <v>76500</v>
      </c>
      <c r="R326" s="30" t="s">
        <v>3026</v>
      </c>
      <c r="S326">
        <v>60000</v>
      </c>
    </row>
    <row r="327" spans="1:19" x14ac:dyDescent="0.25">
      <c r="A327" s="1" t="s">
        <v>227</v>
      </c>
      <c r="B327" s="1" t="s">
        <v>353</v>
      </c>
      <c r="C327" s="1" t="s">
        <v>544</v>
      </c>
      <c r="D327" s="1" t="s">
        <v>228</v>
      </c>
      <c r="E327" s="1" t="s">
        <v>10756</v>
      </c>
      <c r="F327" s="1" t="s">
        <v>84</v>
      </c>
      <c r="G327" s="377">
        <v>72000</v>
      </c>
      <c r="H327" s="377">
        <v>0</v>
      </c>
      <c r="I327" s="377">
        <v>0</v>
      </c>
      <c r="J327" s="377">
        <v>0</v>
      </c>
      <c r="K327" s="377">
        <v>0</v>
      </c>
      <c r="L327" s="377">
        <v>0</v>
      </c>
      <c r="M327" s="1" t="s">
        <v>61</v>
      </c>
      <c r="N327" s="377">
        <v>0</v>
      </c>
      <c r="O327" s="378">
        <v>47278</v>
      </c>
      <c r="P327" s="401">
        <f t="shared" si="5"/>
        <v>72000</v>
      </c>
      <c r="R327" s="30" t="s">
        <v>3024</v>
      </c>
      <c r="S327">
        <v>50156</v>
      </c>
    </row>
    <row r="328" spans="1:19" x14ac:dyDescent="0.25">
      <c r="A328" s="1" t="s">
        <v>202</v>
      </c>
      <c r="B328" s="1" t="s">
        <v>353</v>
      </c>
      <c r="C328" s="1" t="s">
        <v>544</v>
      </c>
      <c r="D328" s="1" t="s">
        <v>152</v>
      </c>
      <c r="E328" s="1" t="s">
        <v>5864</v>
      </c>
      <c r="F328" s="1" t="s">
        <v>84</v>
      </c>
      <c r="G328" s="377">
        <v>45000</v>
      </c>
      <c r="H328" s="377">
        <v>0</v>
      </c>
      <c r="I328" s="377">
        <v>0</v>
      </c>
      <c r="J328" s="377">
        <v>0</v>
      </c>
      <c r="K328" s="377">
        <v>0</v>
      </c>
      <c r="L328" s="377">
        <v>0</v>
      </c>
      <c r="M328" s="1" t="s">
        <v>357</v>
      </c>
      <c r="N328" s="377">
        <v>0</v>
      </c>
      <c r="O328" s="378">
        <v>47274</v>
      </c>
      <c r="P328" s="401">
        <f t="shared" si="5"/>
        <v>45000</v>
      </c>
      <c r="R328" s="30" t="s">
        <v>3028</v>
      </c>
      <c r="S328">
        <v>89586</v>
      </c>
    </row>
    <row r="329" spans="1:19" x14ac:dyDescent="0.25">
      <c r="A329" s="1" t="s">
        <v>202</v>
      </c>
      <c r="B329" s="1" t="s">
        <v>353</v>
      </c>
      <c r="C329" s="1" t="s">
        <v>544</v>
      </c>
      <c r="D329" s="1" t="s">
        <v>152</v>
      </c>
      <c r="E329" s="1" t="s">
        <v>9384</v>
      </c>
      <c r="F329" s="1" t="s">
        <v>84</v>
      </c>
      <c r="G329" s="377">
        <v>54000</v>
      </c>
      <c r="H329" s="377">
        <v>0</v>
      </c>
      <c r="I329" s="377">
        <v>0</v>
      </c>
      <c r="J329" s="377">
        <v>0</v>
      </c>
      <c r="K329" s="377">
        <v>0</v>
      </c>
      <c r="L329" s="377">
        <v>0</v>
      </c>
      <c r="M329" s="1" t="s">
        <v>357</v>
      </c>
      <c r="N329" s="377">
        <v>0</v>
      </c>
      <c r="O329" s="378">
        <v>47277</v>
      </c>
      <c r="P329" s="401">
        <f t="shared" si="5"/>
        <v>54000</v>
      </c>
      <c r="R329" s="30" t="s">
        <v>3045</v>
      </c>
      <c r="S329">
        <v>60000</v>
      </c>
    </row>
    <row r="330" spans="1:19" x14ac:dyDescent="0.25">
      <c r="A330" s="1" t="s">
        <v>202</v>
      </c>
      <c r="B330" s="1" t="s">
        <v>353</v>
      </c>
      <c r="C330" s="1" t="s">
        <v>544</v>
      </c>
      <c r="D330" s="1" t="s">
        <v>152</v>
      </c>
      <c r="E330" s="1" t="s">
        <v>10760</v>
      </c>
      <c r="F330" s="1" t="s">
        <v>84</v>
      </c>
      <c r="G330" s="377">
        <v>54000</v>
      </c>
      <c r="H330" s="377">
        <v>0</v>
      </c>
      <c r="I330" s="377">
        <v>0</v>
      </c>
      <c r="J330" s="377">
        <v>0</v>
      </c>
      <c r="K330" s="377">
        <v>0</v>
      </c>
      <c r="L330" s="377">
        <v>0</v>
      </c>
      <c r="M330" s="1" t="s">
        <v>357</v>
      </c>
      <c r="N330" s="377">
        <v>0</v>
      </c>
      <c r="O330" s="378">
        <v>47278</v>
      </c>
      <c r="P330" s="401">
        <f t="shared" si="5"/>
        <v>54000</v>
      </c>
      <c r="R330" s="30" t="s">
        <v>3046</v>
      </c>
      <c r="S330">
        <v>138600</v>
      </c>
    </row>
    <row r="331" spans="1:19" x14ac:dyDescent="0.25">
      <c r="A331" s="1" t="s">
        <v>202</v>
      </c>
      <c r="B331" s="1" t="s">
        <v>353</v>
      </c>
      <c r="C331" s="1" t="s">
        <v>544</v>
      </c>
      <c r="D331" s="1" t="s">
        <v>152</v>
      </c>
      <c r="E331" s="1" t="s">
        <v>11768</v>
      </c>
      <c r="F331" s="1" t="s">
        <v>84</v>
      </c>
      <c r="G331" s="377">
        <v>54000</v>
      </c>
      <c r="H331" s="377">
        <v>0</v>
      </c>
      <c r="I331" s="377">
        <v>0</v>
      </c>
      <c r="J331" s="377">
        <v>0</v>
      </c>
      <c r="K331" s="377">
        <v>0</v>
      </c>
      <c r="L331" s="377">
        <v>0</v>
      </c>
      <c r="M331" s="1" t="s">
        <v>357</v>
      </c>
      <c r="N331" s="377">
        <v>0</v>
      </c>
      <c r="O331" s="378">
        <v>47279</v>
      </c>
      <c r="P331" s="401">
        <f t="shared" si="5"/>
        <v>54000</v>
      </c>
      <c r="R331" s="30" t="s">
        <v>3047</v>
      </c>
      <c r="S331">
        <v>122472</v>
      </c>
    </row>
    <row r="332" spans="1:19" x14ac:dyDescent="0.25">
      <c r="A332" s="1" t="s">
        <v>202</v>
      </c>
      <c r="B332" s="1" t="s">
        <v>353</v>
      </c>
      <c r="C332" s="1" t="s">
        <v>544</v>
      </c>
      <c r="D332" s="1" t="s">
        <v>152</v>
      </c>
      <c r="E332" s="1" t="s">
        <v>13351</v>
      </c>
      <c r="F332" s="1" t="s">
        <v>84</v>
      </c>
      <c r="G332" s="377">
        <v>54000</v>
      </c>
      <c r="H332" s="377">
        <v>0</v>
      </c>
      <c r="I332" s="377">
        <v>0</v>
      </c>
      <c r="J332" s="377">
        <v>0</v>
      </c>
      <c r="K332" s="377">
        <v>0</v>
      </c>
      <c r="L332" s="377">
        <v>0</v>
      </c>
      <c r="M332" s="1" t="s">
        <v>357</v>
      </c>
      <c r="N332" s="377">
        <v>0</v>
      </c>
      <c r="O332" s="378">
        <v>47280</v>
      </c>
      <c r="P332" s="401">
        <f t="shared" si="5"/>
        <v>54000</v>
      </c>
      <c r="R332" s="30" t="s">
        <v>2892</v>
      </c>
      <c r="S332">
        <v>33</v>
      </c>
    </row>
    <row r="333" spans="1:19" x14ac:dyDescent="0.25">
      <c r="A333" s="1" t="s">
        <v>202</v>
      </c>
      <c r="B333" s="1" t="s">
        <v>353</v>
      </c>
      <c r="C333" s="1" t="s">
        <v>80</v>
      </c>
      <c r="D333" s="1" t="s">
        <v>152</v>
      </c>
      <c r="E333" s="1" t="s">
        <v>5863</v>
      </c>
      <c r="F333" s="1" t="s">
        <v>84</v>
      </c>
      <c r="G333" s="377">
        <v>23952</v>
      </c>
      <c r="H333" s="377">
        <v>0</v>
      </c>
      <c r="I333" s="377">
        <v>0</v>
      </c>
      <c r="J333" s="377">
        <v>0</v>
      </c>
      <c r="K333" s="377">
        <v>0</v>
      </c>
      <c r="L333" s="377">
        <v>0</v>
      </c>
      <c r="M333" s="1" t="s">
        <v>357</v>
      </c>
      <c r="N333" s="377">
        <v>0</v>
      </c>
      <c r="O333" s="378">
        <v>47273</v>
      </c>
      <c r="P333" s="401">
        <f t="shared" si="5"/>
        <v>23952</v>
      </c>
      <c r="R333" s="30" t="s">
        <v>3594</v>
      </c>
      <c r="S333">
        <v>2700</v>
      </c>
    </row>
    <row r="334" spans="1:19" x14ac:dyDescent="0.25">
      <c r="A334" s="1" t="s">
        <v>202</v>
      </c>
      <c r="B334" s="1" t="s">
        <v>353</v>
      </c>
      <c r="C334" s="1" t="s">
        <v>80</v>
      </c>
      <c r="D334" s="1" t="s">
        <v>152</v>
      </c>
      <c r="E334" s="1" t="s">
        <v>5864</v>
      </c>
      <c r="F334" s="1" t="s">
        <v>84</v>
      </c>
      <c r="G334" s="377">
        <v>4500</v>
      </c>
      <c r="H334" s="377">
        <v>0</v>
      </c>
      <c r="I334" s="377">
        <v>0</v>
      </c>
      <c r="J334" s="377">
        <v>0</v>
      </c>
      <c r="K334" s="377">
        <v>0</v>
      </c>
      <c r="L334" s="377">
        <v>0</v>
      </c>
      <c r="M334" s="1" t="s">
        <v>357</v>
      </c>
      <c r="N334" s="377">
        <v>0</v>
      </c>
      <c r="O334" s="378">
        <v>47274</v>
      </c>
      <c r="P334" s="401">
        <f t="shared" si="5"/>
        <v>4500</v>
      </c>
      <c r="R334" s="30" t="s">
        <v>3048</v>
      </c>
      <c r="S334">
        <v>46872</v>
      </c>
    </row>
    <row r="335" spans="1:19" x14ac:dyDescent="0.25">
      <c r="A335" s="1" t="s">
        <v>526</v>
      </c>
      <c r="B335" s="1" t="s">
        <v>353</v>
      </c>
      <c r="C335" s="1" t="s">
        <v>544</v>
      </c>
      <c r="D335" s="1" t="s">
        <v>527</v>
      </c>
      <c r="E335" s="1" t="s">
        <v>1948</v>
      </c>
      <c r="F335" s="1" t="s">
        <v>84</v>
      </c>
      <c r="G335" s="377">
        <v>5000</v>
      </c>
      <c r="H335" s="377">
        <v>0</v>
      </c>
      <c r="I335" s="377">
        <v>0</v>
      </c>
      <c r="J335" s="377">
        <v>0</v>
      </c>
      <c r="K335" s="377">
        <v>0</v>
      </c>
      <c r="L335" s="377">
        <v>0</v>
      </c>
      <c r="M335" s="1" t="s">
        <v>61</v>
      </c>
      <c r="N335" s="377">
        <v>0</v>
      </c>
      <c r="O335" s="378">
        <v>46934</v>
      </c>
      <c r="P335" s="401">
        <f t="shared" si="5"/>
        <v>5000</v>
      </c>
      <c r="R335" s="30" t="s">
        <v>3049</v>
      </c>
      <c r="S335">
        <v>21361</v>
      </c>
    </row>
    <row r="336" spans="1:19" x14ac:dyDescent="0.25">
      <c r="A336" s="1" t="s">
        <v>526</v>
      </c>
      <c r="B336" s="1" t="s">
        <v>353</v>
      </c>
      <c r="C336" s="1" t="s">
        <v>544</v>
      </c>
      <c r="D336" s="1" t="s">
        <v>527</v>
      </c>
      <c r="E336" s="1" t="s">
        <v>10994</v>
      </c>
      <c r="F336" s="1" t="s">
        <v>84</v>
      </c>
      <c r="G336" s="377">
        <v>84000</v>
      </c>
      <c r="H336" s="377">
        <v>0</v>
      </c>
      <c r="I336" s="377">
        <v>0</v>
      </c>
      <c r="J336" s="377">
        <v>0</v>
      </c>
      <c r="K336" s="377">
        <v>0</v>
      </c>
      <c r="L336" s="377">
        <v>0</v>
      </c>
      <c r="M336" s="1" t="s">
        <v>61</v>
      </c>
      <c r="N336" s="377">
        <v>0</v>
      </c>
      <c r="O336" s="378">
        <v>47277</v>
      </c>
      <c r="P336" s="401">
        <f t="shared" si="5"/>
        <v>84000</v>
      </c>
      <c r="R336" s="30" t="s">
        <v>3050</v>
      </c>
      <c r="S336">
        <v>22</v>
      </c>
    </row>
    <row r="337" spans="1:19" x14ac:dyDescent="0.25">
      <c r="A337" s="1" t="s">
        <v>9489</v>
      </c>
      <c r="B337" s="1" t="s">
        <v>353</v>
      </c>
      <c r="C337" s="1" t="s">
        <v>544</v>
      </c>
      <c r="D337" s="1" t="s">
        <v>525</v>
      </c>
      <c r="E337" s="1" t="s">
        <v>9490</v>
      </c>
      <c r="F337" s="1" t="s">
        <v>84</v>
      </c>
      <c r="G337" s="377">
        <v>243600</v>
      </c>
      <c r="H337" s="377">
        <v>0</v>
      </c>
      <c r="I337" s="377">
        <v>0</v>
      </c>
      <c r="J337" s="377">
        <v>0</v>
      </c>
      <c r="K337" s="377">
        <v>0</v>
      </c>
      <c r="L337" s="377">
        <v>0</v>
      </c>
      <c r="M337" s="1" t="s">
        <v>61</v>
      </c>
      <c r="N337" s="377">
        <v>0</v>
      </c>
      <c r="O337" s="378">
        <v>47274</v>
      </c>
      <c r="P337" s="401">
        <f t="shared" si="5"/>
        <v>243600</v>
      </c>
      <c r="R337" s="30" t="s">
        <v>3159</v>
      </c>
      <c r="S337">
        <v>21</v>
      </c>
    </row>
    <row r="338" spans="1:19" x14ac:dyDescent="0.25">
      <c r="A338" s="1" t="s">
        <v>528</v>
      </c>
      <c r="B338" s="1" t="s">
        <v>353</v>
      </c>
      <c r="C338" s="1" t="s">
        <v>544</v>
      </c>
      <c r="D338" s="1" t="s">
        <v>529</v>
      </c>
      <c r="E338" s="1" t="s">
        <v>5865</v>
      </c>
      <c r="F338" s="1" t="s">
        <v>84</v>
      </c>
      <c r="G338" s="377">
        <v>84000</v>
      </c>
      <c r="H338" s="377">
        <v>0</v>
      </c>
      <c r="I338" s="377">
        <v>0</v>
      </c>
      <c r="J338" s="377">
        <v>0</v>
      </c>
      <c r="K338" s="377">
        <v>0</v>
      </c>
      <c r="L338" s="377">
        <v>0</v>
      </c>
      <c r="M338" s="1" t="s">
        <v>61</v>
      </c>
      <c r="N338" s="377">
        <v>0</v>
      </c>
      <c r="O338" s="378">
        <v>47272</v>
      </c>
      <c r="P338" s="401">
        <f t="shared" si="5"/>
        <v>84000</v>
      </c>
      <c r="R338" s="30" t="s">
        <v>3051</v>
      </c>
      <c r="S338">
        <v>138600</v>
      </c>
    </row>
    <row r="339" spans="1:19" x14ac:dyDescent="0.25">
      <c r="A339" s="1" t="s">
        <v>5044</v>
      </c>
      <c r="B339" s="1" t="s">
        <v>353</v>
      </c>
      <c r="C339" s="1" t="s">
        <v>544</v>
      </c>
      <c r="D339" s="1" t="s">
        <v>1953</v>
      </c>
      <c r="E339" s="1" t="s">
        <v>5046</v>
      </c>
      <c r="F339" s="1" t="s">
        <v>84</v>
      </c>
      <c r="G339" s="377">
        <v>253440</v>
      </c>
      <c r="H339" s="377">
        <v>0</v>
      </c>
      <c r="I339" s="377">
        <v>0</v>
      </c>
      <c r="J339" s="377">
        <v>0</v>
      </c>
      <c r="K339" s="377">
        <v>0</v>
      </c>
      <c r="L339" s="377">
        <v>0</v>
      </c>
      <c r="M339" s="1" t="s">
        <v>61</v>
      </c>
      <c r="N339" s="377">
        <v>0</v>
      </c>
      <c r="O339" s="378">
        <v>47268</v>
      </c>
      <c r="P339" s="401">
        <f t="shared" si="5"/>
        <v>253440</v>
      </c>
      <c r="R339" s="30" t="s">
        <v>3053</v>
      </c>
      <c r="S339">
        <v>69552</v>
      </c>
    </row>
    <row r="340" spans="1:19" x14ac:dyDescent="0.25">
      <c r="A340" s="1" t="s">
        <v>530</v>
      </c>
      <c r="B340" s="1" t="s">
        <v>353</v>
      </c>
      <c r="C340" s="1" t="s">
        <v>544</v>
      </c>
      <c r="D340" s="1" t="s">
        <v>531</v>
      </c>
      <c r="E340" s="1" t="s">
        <v>1994</v>
      </c>
      <c r="F340" s="1" t="s">
        <v>84</v>
      </c>
      <c r="G340" s="377">
        <v>33857</v>
      </c>
      <c r="H340" s="377">
        <v>0</v>
      </c>
      <c r="I340" s="377">
        <v>0</v>
      </c>
      <c r="J340" s="377">
        <v>0</v>
      </c>
      <c r="K340" s="377">
        <v>0</v>
      </c>
      <c r="L340" s="377">
        <v>0</v>
      </c>
      <c r="M340" s="1" t="s">
        <v>61</v>
      </c>
      <c r="N340" s="377">
        <v>0</v>
      </c>
      <c r="O340" s="378">
        <v>46866</v>
      </c>
      <c r="P340" s="401">
        <f t="shared" si="5"/>
        <v>33857</v>
      </c>
      <c r="R340" s="30" t="s">
        <v>11009</v>
      </c>
      <c r="S340">
        <v>2500</v>
      </c>
    </row>
    <row r="341" spans="1:19" x14ac:dyDescent="0.25">
      <c r="A341" s="1" t="s">
        <v>221</v>
      </c>
      <c r="B341" s="1" t="s">
        <v>353</v>
      </c>
      <c r="C341" s="1" t="s">
        <v>80</v>
      </c>
      <c r="D341" s="1" t="s">
        <v>70</v>
      </c>
      <c r="E341" s="1" t="s">
        <v>3500</v>
      </c>
      <c r="F341" s="1" t="s">
        <v>82</v>
      </c>
      <c r="G341" s="379">
        <v>1187.421</v>
      </c>
      <c r="H341" s="377">
        <v>0</v>
      </c>
      <c r="I341" s="377">
        <v>0</v>
      </c>
      <c r="J341" s="377">
        <v>0</v>
      </c>
      <c r="K341" s="377">
        <v>0</v>
      </c>
      <c r="L341" s="377">
        <v>0</v>
      </c>
      <c r="M341" s="1" t="s">
        <v>61</v>
      </c>
      <c r="N341" s="377">
        <v>0</v>
      </c>
      <c r="O341" s="378">
        <v>46210</v>
      </c>
      <c r="P341" s="401">
        <f t="shared" si="5"/>
        <v>1187.421</v>
      </c>
      <c r="R341" s="30" t="s">
        <v>3054</v>
      </c>
      <c r="S341">
        <v>23644</v>
      </c>
    </row>
    <row r="342" spans="1:19" x14ac:dyDescent="0.25">
      <c r="A342" s="1" t="s">
        <v>2583</v>
      </c>
      <c r="B342" s="1" t="s">
        <v>353</v>
      </c>
      <c r="C342" s="1" t="s">
        <v>544</v>
      </c>
      <c r="D342" s="1" t="s">
        <v>2584</v>
      </c>
      <c r="E342" s="1" t="s">
        <v>2585</v>
      </c>
      <c r="F342" s="1" t="s">
        <v>84</v>
      </c>
      <c r="G342" s="377">
        <v>120</v>
      </c>
      <c r="H342" s="377">
        <v>0</v>
      </c>
      <c r="I342" s="377">
        <v>0</v>
      </c>
      <c r="J342" s="377">
        <v>0</v>
      </c>
      <c r="K342" s="377">
        <v>0</v>
      </c>
      <c r="L342" s="377">
        <v>0</v>
      </c>
      <c r="M342" s="1" t="s">
        <v>2586</v>
      </c>
      <c r="N342" s="377">
        <v>0</v>
      </c>
      <c r="O342" s="378">
        <v>47379</v>
      </c>
      <c r="P342" s="401">
        <f t="shared" si="5"/>
        <v>120</v>
      </c>
      <c r="R342" s="30" t="s">
        <v>3064</v>
      </c>
      <c r="S342">
        <v>19210</v>
      </c>
    </row>
    <row r="343" spans="1:19" x14ac:dyDescent="0.25">
      <c r="A343" s="1" t="s">
        <v>3583</v>
      </c>
      <c r="B343" s="1" t="s">
        <v>353</v>
      </c>
      <c r="C343" s="1" t="s">
        <v>80</v>
      </c>
      <c r="D343" s="1" t="s">
        <v>113</v>
      </c>
      <c r="E343" s="1" t="s">
        <v>4646</v>
      </c>
      <c r="F343" s="1" t="s">
        <v>82</v>
      </c>
      <c r="G343" s="377">
        <v>452</v>
      </c>
      <c r="H343" s="377">
        <v>0</v>
      </c>
      <c r="I343" s="377">
        <v>0</v>
      </c>
      <c r="J343" s="377">
        <v>0</v>
      </c>
      <c r="K343" s="377">
        <v>0</v>
      </c>
      <c r="L343" s="377">
        <v>0</v>
      </c>
      <c r="M343" s="1" t="s">
        <v>61</v>
      </c>
      <c r="N343" s="377">
        <v>0</v>
      </c>
      <c r="O343" s="378">
        <v>46270</v>
      </c>
      <c r="P343" s="401">
        <f t="shared" si="5"/>
        <v>452</v>
      </c>
      <c r="R343" s="30" t="s">
        <v>3067</v>
      </c>
      <c r="S343">
        <v>392</v>
      </c>
    </row>
    <row r="344" spans="1:19" x14ac:dyDescent="0.25">
      <c r="A344" s="1" t="s">
        <v>10533</v>
      </c>
      <c r="B344" s="1" t="s">
        <v>353</v>
      </c>
      <c r="C344" s="1" t="s">
        <v>80</v>
      </c>
      <c r="D344" s="1" t="s">
        <v>123</v>
      </c>
      <c r="E344" s="1" t="s">
        <v>9450</v>
      </c>
      <c r="F344" s="1" t="s">
        <v>82</v>
      </c>
      <c r="G344" s="377">
        <v>400</v>
      </c>
      <c r="H344" s="377">
        <v>0</v>
      </c>
      <c r="I344" s="377">
        <v>0</v>
      </c>
      <c r="J344" s="377">
        <v>0</v>
      </c>
      <c r="K344" s="377">
        <v>0</v>
      </c>
      <c r="L344" s="377">
        <v>0</v>
      </c>
      <c r="M344" s="1" t="s">
        <v>61</v>
      </c>
      <c r="N344" s="377">
        <v>0</v>
      </c>
      <c r="O344" s="378">
        <v>46276</v>
      </c>
      <c r="P344" s="401">
        <f t="shared" si="5"/>
        <v>400</v>
      </c>
      <c r="R344" s="30" t="s">
        <v>3080</v>
      </c>
      <c r="S344">
        <v>255</v>
      </c>
    </row>
    <row r="345" spans="1:19" x14ac:dyDescent="0.25">
      <c r="A345" s="1" t="s">
        <v>11769</v>
      </c>
      <c r="B345" s="1" t="s">
        <v>353</v>
      </c>
      <c r="C345" s="1" t="s">
        <v>544</v>
      </c>
      <c r="D345" s="1" t="s">
        <v>11770</v>
      </c>
      <c r="E345" s="1" t="s">
        <v>11771</v>
      </c>
      <c r="F345" s="1" t="s">
        <v>84</v>
      </c>
      <c r="G345" s="377">
        <v>0</v>
      </c>
      <c r="H345" s="377">
        <v>0</v>
      </c>
      <c r="I345" s="377">
        <v>90</v>
      </c>
      <c r="J345" s="377">
        <v>0</v>
      </c>
      <c r="K345" s="377">
        <v>0</v>
      </c>
      <c r="L345" s="377">
        <v>0</v>
      </c>
      <c r="M345" s="1" t="s">
        <v>11772</v>
      </c>
      <c r="N345" s="377">
        <v>0</v>
      </c>
      <c r="O345" s="378">
        <v>47519</v>
      </c>
      <c r="P345" s="401">
        <f t="shared" si="5"/>
        <v>90</v>
      </c>
      <c r="R345" s="30" t="s">
        <v>3087</v>
      </c>
      <c r="S345">
        <v>2</v>
      </c>
    </row>
    <row r="346" spans="1:19" x14ac:dyDescent="0.25">
      <c r="A346" s="1" t="s">
        <v>11773</v>
      </c>
      <c r="B346" s="1" t="s">
        <v>353</v>
      </c>
      <c r="C346" s="1" t="s">
        <v>544</v>
      </c>
      <c r="D346" s="1" t="s">
        <v>11774</v>
      </c>
      <c r="E346" s="1" t="s">
        <v>11775</v>
      </c>
      <c r="F346" s="1" t="s">
        <v>84</v>
      </c>
      <c r="G346" s="377">
        <v>0</v>
      </c>
      <c r="H346" s="377">
        <v>0</v>
      </c>
      <c r="I346" s="377">
        <v>225</v>
      </c>
      <c r="J346" s="377">
        <v>0</v>
      </c>
      <c r="K346" s="377">
        <v>0</v>
      </c>
      <c r="L346" s="377">
        <v>0</v>
      </c>
      <c r="M346" s="1" t="s">
        <v>11776</v>
      </c>
      <c r="N346" s="377">
        <v>0</v>
      </c>
      <c r="O346" s="378">
        <v>47544</v>
      </c>
      <c r="P346" s="401">
        <f t="shared" si="5"/>
        <v>225</v>
      </c>
      <c r="R346" s="30" t="s">
        <v>3063</v>
      </c>
      <c r="S346">
        <v>101376</v>
      </c>
    </row>
    <row r="347" spans="1:19" x14ac:dyDescent="0.25">
      <c r="A347" s="1" t="s">
        <v>318</v>
      </c>
      <c r="B347" s="1" t="s">
        <v>353</v>
      </c>
      <c r="C347" s="1" t="s">
        <v>544</v>
      </c>
      <c r="D347" s="1" t="s">
        <v>319</v>
      </c>
      <c r="E347" s="1" t="s">
        <v>3355</v>
      </c>
      <c r="F347" s="1" t="s">
        <v>84</v>
      </c>
      <c r="G347" s="377">
        <v>117000</v>
      </c>
      <c r="H347" s="377">
        <v>0</v>
      </c>
      <c r="I347" s="377">
        <v>0</v>
      </c>
      <c r="J347" s="377">
        <v>0</v>
      </c>
      <c r="K347" s="377">
        <v>0</v>
      </c>
      <c r="L347" s="377">
        <v>0</v>
      </c>
      <c r="M347" s="1" t="s">
        <v>358</v>
      </c>
      <c r="N347" s="377">
        <v>0</v>
      </c>
      <c r="O347" s="378">
        <v>47230</v>
      </c>
      <c r="P347" s="401">
        <f t="shared" si="5"/>
        <v>117000</v>
      </c>
      <c r="R347" s="30" t="s">
        <v>3061</v>
      </c>
      <c r="S347">
        <v>142848</v>
      </c>
    </row>
    <row r="348" spans="1:19" x14ac:dyDescent="0.25">
      <c r="A348" s="1" t="s">
        <v>318</v>
      </c>
      <c r="B348" s="1" t="s">
        <v>353</v>
      </c>
      <c r="C348" s="1" t="s">
        <v>544</v>
      </c>
      <c r="D348" s="1" t="s">
        <v>319</v>
      </c>
      <c r="E348" s="1" t="s">
        <v>3411</v>
      </c>
      <c r="F348" s="1" t="s">
        <v>84</v>
      </c>
      <c r="G348" s="377">
        <v>247500</v>
      </c>
      <c r="H348" s="377">
        <v>0</v>
      </c>
      <c r="I348" s="377">
        <v>0</v>
      </c>
      <c r="J348" s="377">
        <v>0</v>
      </c>
      <c r="K348" s="377">
        <v>0</v>
      </c>
      <c r="L348" s="377">
        <v>0</v>
      </c>
      <c r="M348" s="1" t="s">
        <v>358</v>
      </c>
      <c r="N348" s="377">
        <v>0</v>
      </c>
      <c r="O348" s="378">
        <v>47235</v>
      </c>
      <c r="P348" s="401">
        <f t="shared" si="5"/>
        <v>247500</v>
      </c>
      <c r="R348" s="30" t="s">
        <v>3057</v>
      </c>
      <c r="S348">
        <v>41472</v>
      </c>
    </row>
    <row r="349" spans="1:19" x14ac:dyDescent="0.25">
      <c r="A349" s="1" t="s">
        <v>318</v>
      </c>
      <c r="B349" s="1" t="s">
        <v>353</v>
      </c>
      <c r="C349" s="1" t="s">
        <v>544</v>
      </c>
      <c r="D349" s="1" t="s">
        <v>319</v>
      </c>
      <c r="E349" s="1" t="s">
        <v>3591</v>
      </c>
      <c r="F349" s="1" t="s">
        <v>84</v>
      </c>
      <c r="G349" s="377">
        <v>229950</v>
      </c>
      <c r="H349" s="377">
        <v>0</v>
      </c>
      <c r="I349" s="377">
        <v>0</v>
      </c>
      <c r="J349" s="377">
        <v>0</v>
      </c>
      <c r="K349" s="377">
        <v>0</v>
      </c>
      <c r="L349" s="377">
        <v>0</v>
      </c>
      <c r="M349" s="1" t="s">
        <v>358</v>
      </c>
      <c r="N349" s="377">
        <v>0</v>
      </c>
      <c r="O349" s="378">
        <v>47248</v>
      </c>
      <c r="P349" s="401">
        <f t="shared" si="5"/>
        <v>229950</v>
      </c>
      <c r="R349" s="30" t="s">
        <v>3092</v>
      </c>
      <c r="S349">
        <v>41472</v>
      </c>
    </row>
    <row r="350" spans="1:19" x14ac:dyDescent="0.25">
      <c r="A350" s="1" t="s">
        <v>318</v>
      </c>
      <c r="B350" s="1" t="s">
        <v>353</v>
      </c>
      <c r="C350" s="1" t="s">
        <v>544</v>
      </c>
      <c r="D350" s="1" t="s">
        <v>319</v>
      </c>
      <c r="E350" s="1" t="s">
        <v>4102</v>
      </c>
      <c r="F350" s="1" t="s">
        <v>84</v>
      </c>
      <c r="G350" s="377">
        <v>257850</v>
      </c>
      <c r="H350" s="377">
        <v>0</v>
      </c>
      <c r="I350" s="377">
        <v>0</v>
      </c>
      <c r="J350" s="377">
        <v>0</v>
      </c>
      <c r="K350" s="377">
        <v>0</v>
      </c>
      <c r="L350" s="377">
        <v>0</v>
      </c>
      <c r="M350" s="1" t="s">
        <v>358</v>
      </c>
      <c r="N350" s="377">
        <v>0</v>
      </c>
      <c r="O350" s="378">
        <v>47260</v>
      </c>
      <c r="P350" s="401">
        <f t="shared" si="5"/>
        <v>257850</v>
      </c>
      <c r="R350" s="30" t="s">
        <v>3059</v>
      </c>
      <c r="S350">
        <v>41472</v>
      </c>
    </row>
    <row r="351" spans="1:19" x14ac:dyDescent="0.25">
      <c r="A351" s="1" t="s">
        <v>318</v>
      </c>
      <c r="B351" s="1" t="s">
        <v>353</v>
      </c>
      <c r="C351" s="1" t="s">
        <v>80</v>
      </c>
      <c r="D351" s="1" t="s">
        <v>319</v>
      </c>
      <c r="E351" s="1" t="s">
        <v>3355</v>
      </c>
      <c r="F351" s="1" t="s">
        <v>84</v>
      </c>
      <c r="G351" s="377">
        <v>43030</v>
      </c>
      <c r="H351" s="377">
        <v>0</v>
      </c>
      <c r="I351" s="377">
        <v>0</v>
      </c>
      <c r="J351" s="377">
        <v>0</v>
      </c>
      <c r="K351" s="377">
        <v>0</v>
      </c>
      <c r="L351" s="377">
        <v>0</v>
      </c>
      <c r="M351" s="1" t="s">
        <v>358</v>
      </c>
      <c r="N351" s="377">
        <v>0</v>
      </c>
      <c r="O351" s="378">
        <v>47230</v>
      </c>
      <c r="P351" s="401">
        <f t="shared" si="5"/>
        <v>43030</v>
      </c>
      <c r="R351" s="30" t="s">
        <v>3093</v>
      </c>
      <c r="S351">
        <v>8327</v>
      </c>
    </row>
    <row r="352" spans="1:19" x14ac:dyDescent="0.25">
      <c r="A352" s="1" t="s">
        <v>905</v>
      </c>
      <c r="B352" s="1" t="s">
        <v>353</v>
      </c>
      <c r="C352" s="1" t="s">
        <v>544</v>
      </c>
      <c r="D352" s="1" t="s">
        <v>906</v>
      </c>
      <c r="E352" s="1" t="s">
        <v>907</v>
      </c>
      <c r="F352" s="1" t="s">
        <v>84</v>
      </c>
      <c r="G352" s="377">
        <v>0</v>
      </c>
      <c r="H352" s="377">
        <v>0</v>
      </c>
      <c r="I352" s="377">
        <v>0</v>
      </c>
      <c r="J352" s="377">
        <v>0</v>
      </c>
      <c r="K352" s="377">
        <v>36</v>
      </c>
      <c r="L352" s="377">
        <v>0</v>
      </c>
      <c r="M352" s="1" t="s">
        <v>908</v>
      </c>
      <c r="N352" s="377">
        <v>0</v>
      </c>
      <c r="O352" s="378">
        <v>46915</v>
      </c>
      <c r="P352" s="401">
        <f t="shared" si="5"/>
        <v>0</v>
      </c>
      <c r="R352" s="30" t="s">
        <v>3094</v>
      </c>
      <c r="S352">
        <v>125962</v>
      </c>
    </row>
    <row r="353" spans="1:19" x14ac:dyDescent="0.25">
      <c r="A353" s="1" t="s">
        <v>905</v>
      </c>
      <c r="B353" s="1" t="s">
        <v>353</v>
      </c>
      <c r="C353" s="1" t="s">
        <v>544</v>
      </c>
      <c r="D353" s="1" t="s">
        <v>906</v>
      </c>
      <c r="E353" s="1" t="s">
        <v>11777</v>
      </c>
      <c r="F353" s="1" t="s">
        <v>84</v>
      </c>
      <c r="G353" s="377">
        <v>0</v>
      </c>
      <c r="H353" s="377">
        <v>0</v>
      </c>
      <c r="I353" s="377">
        <v>24</v>
      </c>
      <c r="J353" s="377">
        <v>0</v>
      </c>
      <c r="K353" s="377">
        <v>0</v>
      </c>
      <c r="L353" s="377">
        <v>0</v>
      </c>
      <c r="M353" s="1" t="s">
        <v>908</v>
      </c>
      <c r="N353" s="377">
        <v>0</v>
      </c>
      <c r="O353" s="378">
        <v>47415</v>
      </c>
      <c r="P353" s="401">
        <f t="shared" si="5"/>
        <v>24</v>
      </c>
      <c r="R353" s="30" t="s">
        <v>2886</v>
      </c>
      <c r="S353">
        <v>160</v>
      </c>
    </row>
    <row r="354" spans="1:19" x14ac:dyDescent="0.25">
      <c r="A354" s="1" t="s">
        <v>9491</v>
      </c>
      <c r="B354" s="1" t="s">
        <v>353</v>
      </c>
      <c r="C354" s="1" t="s">
        <v>80</v>
      </c>
      <c r="D354" s="1" t="s">
        <v>9492</v>
      </c>
      <c r="E354" s="1" t="s">
        <v>13452</v>
      </c>
      <c r="F354" s="1" t="s">
        <v>82</v>
      </c>
      <c r="G354" s="377">
        <v>8600</v>
      </c>
      <c r="H354" s="377">
        <v>0</v>
      </c>
      <c r="I354" s="377">
        <v>0</v>
      </c>
      <c r="J354" s="377">
        <v>0</v>
      </c>
      <c r="K354" s="377">
        <v>0</v>
      </c>
      <c r="L354" s="377">
        <v>0</v>
      </c>
      <c r="M354" s="1" t="s">
        <v>61</v>
      </c>
      <c r="N354" s="377">
        <v>0</v>
      </c>
      <c r="O354" s="378">
        <v>46619</v>
      </c>
      <c r="P354" s="401">
        <f t="shared" si="5"/>
        <v>8600</v>
      </c>
      <c r="R354" s="30" t="s">
        <v>3096</v>
      </c>
      <c r="S354">
        <v>180480</v>
      </c>
    </row>
    <row r="355" spans="1:19" x14ac:dyDescent="0.25">
      <c r="A355" s="1" t="s">
        <v>5097</v>
      </c>
      <c r="B355" s="1" t="s">
        <v>353</v>
      </c>
      <c r="C355" s="1" t="s">
        <v>80</v>
      </c>
      <c r="D355" s="1" t="s">
        <v>5098</v>
      </c>
      <c r="E355" s="1" t="s">
        <v>5869</v>
      </c>
      <c r="F355" s="1" t="s">
        <v>82</v>
      </c>
      <c r="G355" s="379">
        <v>720.95799999999997</v>
      </c>
      <c r="H355" s="377">
        <v>0</v>
      </c>
      <c r="I355" s="377">
        <v>0</v>
      </c>
      <c r="J355" s="377">
        <v>0</v>
      </c>
      <c r="K355" s="377">
        <v>0</v>
      </c>
      <c r="L355" s="377">
        <v>0</v>
      </c>
      <c r="M355" s="1" t="s">
        <v>61</v>
      </c>
      <c r="N355" s="377">
        <v>0</v>
      </c>
      <c r="O355" s="378">
        <v>46595</v>
      </c>
      <c r="P355" s="401">
        <f t="shared" si="5"/>
        <v>720.95799999999997</v>
      </c>
      <c r="R355" s="30" t="s">
        <v>3097</v>
      </c>
      <c r="S355">
        <v>1500</v>
      </c>
    </row>
    <row r="356" spans="1:19" x14ac:dyDescent="0.25">
      <c r="A356" s="1" t="s">
        <v>9495</v>
      </c>
      <c r="B356" s="1" t="s">
        <v>353</v>
      </c>
      <c r="C356" s="1" t="s">
        <v>80</v>
      </c>
      <c r="D356" s="1" t="s">
        <v>9496</v>
      </c>
      <c r="E356" s="1" t="s">
        <v>11781</v>
      </c>
      <c r="F356" s="1" t="s">
        <v>82</v>
      </c>
      <c r="G356" s="377">
        <v>9500</v>
      </c>
      <c r="H356" s="377">
        <v>0</v>
      </c>
      <c r="I356" s="377">
        <v>0</v>
      </c>
      <c r="J356" s="377">
        <v>0</v>
      </c>
      <c r="K356" s="377">
        <v>0</v>
      </c>
      <c r="L356" s="377">
        <v>0</v>
      </c>
      <c r="M356" s="1" t="s">
        <v>61</v>
      </c>
      <c r="N356" s="377">
        <v>0</v>
      </c>
      <c r="O356" s="378">
        <v>46635</v>
      </c>
      <c r="P356" s="401">
        <f t="shared" si="5"/>
        <v>9500</v>
      </c>
      <c r="R356" s="30" t="s">
        <v>3100</v>
      </c>
      <c r="S356">
        <v>137592</v>
      </c>
    </row>
    <row r="357" spans="1:19" x14ac:dyDescent="0.25">
      <c r="A357" s="1" t="s">
        <v>9495</v>
      </c>
      <c r="B357" s="1" t="s">
        <v>353</v>
      </c>
      <c r="C357" s="1" t="s">
        <v>80</v>
      </c>
      <c r="D357" s="1" t="s">
        <v>9496</v>
      </c>
      <c r="E357" s="1" t="s">
        <v>13453</v>
      </c>
      <c r="F357" s="1" t="s">
        <v>82</v>
      </c>
      <c r="G357" s="377">
        <v>9500</v>
      </c>
      <c r="H357" s="377">
        <v>0</v>
      </c>
      <c r="I357" s="377">
        <v>0</v>
      </c>
      <c r="J357" s="377">
        <v>0</v>
      </c>
      <c r="K357" s="377">
        <v>0</v>
      </c>
      <c r="L357" s="377">
        <v>0</v>
      </c>
      <c r="M357" s="1" t="s">
        <v>61</v>
      </c>
      <c r="N357" s="377">
        <v>0</v>
      </c>
      <c r="O357" s="378">
        <v>46635</v>
      </c>
      <c r="P357" s="401">
        <f t="shared" si="5"/>
        <v>9500</v>
      </c>
      <c r="R357" s="30" t="s">
        <v>3101</v>
      </c>
      <c r="S357">
        <v>32400</v>
      </c>
    </row>
    <row r="358" spans="1:19" x14ac:dyDescent="0.25">
      <c r="A358" s="1" t="s">
        <v>9495</v>
      </c>
      <c r="B358" s="1" t="s">
        <v>353</v>
      </c>
      <c r="C358" s="1" t="s">
        <v>80</v>
      </c>
      <c r="D358" s="1" t="s">
        <v>9496</v>
      </c>
      <c r="E358" s="1" t="s">
        <v>14175</v>
      </c>
      <c r="F358" s="1" t="s">
        <v>82</v>
      </c>
      <c r="G358" s="377">
        <v>9500</v>
      </c>
      <c r="H358" s="377">
        <v>0</v>
      </c>
      <c r="I358" s="377">
        <v>0</v>
      </c>
      <c r="J358" s="377">
        <v>0</v>
      </c>
      <c r="K358" s="377">
        <v>0</v>
      </c>
      <c r="L358" s="377">
        <v>0</v>
      </c>
      <c r="M358" s="1" t="s">
        <v>61</v>
      </c>
      <c r="N358" s="377">
        <v>0</v>
      </c>
      <c r="O358" s="378">
        <v>46639</v>
      </c>
      <c r="P358" s="401">
        <f t="shared" si="5"/>
        <v>9500</v>
      </c>
      <c r="R358" s="30" t="s">
        <v>3102</v>
      </c>
      <c r="S358">
        <v>1500</v>
      </c>
    </row>
    <row r="359" spans="1:19" x14ac:dyDescent="0.25">
      <c r="A359" s="1" t="s">
        <v>11782</v>
      </c>
      <c r="B359" s="1" t="s">
        <v>353</v>
      </c>
      <c r="C359" s="1" t="s">
        <v>80</v>
      </c>
      <c r="D359" s="1" t="s">
        <v>11783</v>
      </c>
      <c r="E359" s="1" t="s">
        <v>11784</v>
      </c>
      <c r="F359" s="1" t="s">
        <v>82</v>
      </c>
      <c r="G359" s="377">
        <v>5000</v>
      </c>
      <c r="H359" s="377">
        <v>0</v>
      </c>
      <c r="I359" s="377">
        <v>0</v>
      </c>
      <c r="J359" s="377">
        <v>0</v>
      </c>
      <c r="K359" s="377">
        <v>0</v>
      </c>
      <c r="L359" s="377">
        <v>0</v>
      </c>
      <c r="M359" s="1" t="s">
        <v>61</v>
      </c>
      <c r="N359" s="377">
        <v>0</v>
      </c>
      <c r="O359" s="378">
        <v>46198</v>
      </c>
      <c r="P359" s="401">
        <f t="shared" si="5"/>
        <v>5000</v>
      </c>
      <c r="R359" s="30" t="s">
        <v>3103</v>
      </c>
      <c r="S359">
        <v>1800</v>
      </c>
    </row>
    <row r="360" spans="1:19" x14ac:dyDescent="0.25">
      <c r="A360" s="1" t="s">
        <v>11782</v>
      </c>
      <c r="B360" s="1" t="s">
        <v>353</v>
      </c>
      <c r="C360" s="1" t="s">
        <v>80</v>
      </c>
      <c r="D360" s="1" t="s">
        <v>11783</v>
      </c>
      <c r="E360" s="1" t="s">
        <v>13454</v>
      </c>
      <c r="F360" s="1" t="s">
        <v>82</v>
      </c>
      <c r="G360" s="377">
        <v>5000</v>
      </c>
      <c r="H360" s="377">
        <v>0</v>
      </c>
      <c r="I360" s="377">
        <v>0</v>
      </c>
      <c r="J360" s="377">
        <v>0</v>
      </c>
      <c r="K360" s="377">
        <v>0</v>
      </c>
      <c r="L360" s="377">
        <v>0</v>
      </c>
      <c r="M360" s="1" t="s">
        <v>61</v>
      </c>
      <c r="N360" s="377">
        <v>0</v>
      </c>
      <c r="O360" s="378">
        <v>46199</v>
      </c>
      <c r="P360" s="401">
        <f t="shared" si="5"/>
        <v>5000</v>
      </c>
      <c r="R360" s="30" t="s">
        <v>3104</v>
      </c>
      <c r="S360">
        <v>24629</v>
      </c>
    </row>
    <row r="361" spans="1:19" x14ac:dyDescent="0.25">
      <c r="A361" s="1" t="s">
        <v>11782</v>
      </c>
      <c r="B361" s="1" t="s">
        <v>353</v>
      </c>
      <c r="C361" s="1" t="s">
        <v>80</v>
      </c>
      <c r="D361" s="1" t="s">
        <v>11783</v>
      </c>
      <c r="E361" s="1" t="s">
        <v>13455</v>
      </c>
      <c r="F361" s="1" t="s">
        <v>82</v>
      </c>
      <c r="G361" s="377">
        <v>5000</v>
      </c>
      <c r="H361" s="377">
        <v>0</v>
      </c>
      <c r="I361" s="377">
        <v>0</v>
      </c>
      <c r="J361" s="377">
        <v>0</v>
      </c>
      <c r="K361" s="377">
        <v>0</v>
      </c>
      <c r="L361" s="377">
        <v>0</v>
      </c>
      <c r="M361" s="1" t="s">
        <v>61</v>
      </c>
      <c r="N361" s="377">
        <v>0</v>
      </c>
      <c r="O361" s="378">
        <v>46200</v>
      </c>
      <c r="P361" s="401">
        <f t="shared" si="5"/>
        <v>5000</v>
      </c>
      <c r="R361" s="30" t="s">
        <v>3105</v>
      </c>
      <c r="S361">
        <v>132300</v>
      </c>
    </row>
    <row r="362" spans="1:19" x14ac:dyDescent="0.25">
      <c r="A362" s="1" t="s">
        <v>222</v>
      </c>
      <c r="B362" s="1" t="s">
        <v>353</v>
      </c>
      <c r="C362" s="1" t="s">
        <v>544</v>
      </c>
      <c r="D362" s="1" t="s">
        <v>136</v>
      </c>
      <c r="E362" s="1" t="s">
        <v>3412</v>
      </c>
      <c r="F362" s="1" t="s">
        <v>84</v>
      </c>
      <c r="G362" s="377">
        <v>126336</v>
      </c>
      <c r="H362" s="377">
        <v>0</v>
      </c>
      <c r="I362" s="377">
        <v>0</v>
      </c>
      <c r="J362" s="377">
        <v>0</v>
      </c>
      <c r="K362" s="377">
        <v>0</v>
      </c>
      <c r="L362" s="377">
        <v>0</v>
      </c>
      <c r="M362" s="1" t="s">
        <v>61</v>
      </c>
      <c r="N362" s="377">
        <v>0</v>
      </c>
      <c r="O362" s="378">
        <v>46871</v>
      </c>
      <c r="P362" s="401">
        <f t="shared" si="5"/>
        <v>126336</v>
      </c>
      <c r="R362" s="30" t="s">
        <v>3106</v>
      </c>
      <c r="S362">
        <v>101376</v>
      </c>
    </row>
    <row r="363" spans="1:19" x14ac:dyDescent="0.25">
      <c r="A363" s="1" t="s">
        <v>222</v>
      </c>
      <c r="B363" s="1" t="s">
        <v>353</v>
      </c>
      <c r="C363" s="1" t="s">
        <v>544</v>
      </c>
      <c r="D363" s="1" t="s">
        <v>136</v>
      </c>
      <c r="E363" s="1" t="s">
        <v>3433</v>
      </c>
      <c r="F363" s="1" t="s">
        <v>84</v>
      </c>
      <c r="G363" s="377">
        <v>180480</v>
      </c>
      <c r="H363" s="377">
        <v>0</v>
      </c>
      <c r="I363" s="377">
        <v>0</v>
      </c>
      <c r="J363" s="377">
        <v>0</v>
      </c>
      <c r="K363" s="377">
        <v>0</v>
      </c>
      <c r="L363" s="377">
        <v>0</v>
      </c>
      <c r="M363" s="1" t="s">
        <v>61</v>
      </c>
      <c r="N363" s="377">
        <v>0</v>
      </c>
      <c r="O363" s="378">
        <v>46872</v>
      </c>
      <c r="P363" s="401">
        <f t="shared" si="5"/>
        <v>180480</v>
      </c>
      <c r="R363" s="30" t="s">
        <v>3107</v>
      </c>
      <c r="S363">
        <v>41472</v>
      </c>
    </row>
    <row r="364" spans="1:19" x14ac:dyDescent="0.25">
      <c r="A364" s="1" t="s">
        <v>441</v>
      </c>
      <c r="B364" s="1" t="s">
        <v>353</v>
      </c>
      <c r="C364" s="1" t="s">
        <v>544</v>
      </c>
      <c r="D364" s="1" t="s">
        <v>442</v>
      </c>
      <c r="E364" s="1" t="s">
        <v>3207</v>
      </c>
      <c r="F364" s="1" t="s">
        <v>84</v>
      </c>
      <c r="G364" s="377">
        <v>66307</v>
      </c>
      <c r="H364" s="377">
        <v>0</v>
      </c>
      <c r="I364" s="377">
        <v>0</v>
      </c>
      <c r="J364" s="377">
        <v>0</v>
      </c>
      <c r="K364" s="377">
        <v>0</v>
      </c>
      <c r="L364" s="377">
        <v>0</v>
      </c>
      <c r="M364" s="1" t="s">
        <v>61</v>
      </c>
      <c r="N364" s="377">
        <v>0</v>
      </c>
      <c r="O364" s="378">
        <v>46857</v>
      </c>
      <c r="P364" s="401">
        <f t="shared" si="5"/>
        <v>66307</v>
      </c>
      <c r="R364" s="30" t="s">
        <v>3109</v>
      </c>
      <c r="S364">
        <v>165888</v>
      </c>
    </row>
    <row r="365" spans="1:19" x14ac:dyDescent="0.25">
      <c r="A365" s="1" t="s">
        <v>441</v>
      </c>
      <c r="B365" s="1" t="s">
        <v>353</v>
      </c>
      <c r="C365" s="1" t="s">
        <v>544</v>
      </c>
      <c r="D365" s="1" t="s">
        <v>442</v>
      </c>
      <c r="E365" s="1" t="s">
        <v>3250</v>
      </c>
      <c r="F365" s="1" t="s">
        <v>84</v>
      </c>
      <c r="G365" s="377">
        <v>135360</v>
      </c>
      <c r="H365" s="377">
        <v>0</v>
      </c>
      <c r="I365" s="377">
        <v>0</v>
      </c>
      <c r="J365" s="377">
        <v>0</v>
      </c>
      <c r="K365" s="377">
        <v>0</v>
      </c>
      <c r="L365" s="377">
        <v>0</v>
      </c>
      <c r="M365" s="1" t="s">
        <v>61</v>
      </c>
      <c r="N365" s="377">
        <v>0</v>
      </c>
      <c r="O365" s="378">
        <v>46859</v>
      </c>
      <c r="P365" s="401">
        <f t="shared" si="5"/>
        <v>135360</v>
      </c>
      <c r="R365" s="30" t="s">
        <v>3112</v>
      </c>
      <c r="S365">
        <v>32793</v>
      </c>
    </row>
    <row r="366" spans="1:19" x14ac:dyDescent="0.25">
      <c r="A366" s="1" t="s">
        <v>441</v>
      </c>
      <c r="B366" s="1" t="s">
        <v>353</v>
      </c>
      <c r="C366" s="1" t="s">
        <v>544</v>
      </c>
      <c r="D366" s="1" t="s">
        <v>442</v>
      </c>
      <c r="E366" s="1" t="s">
        <v>11786</v>
      </c>
      <c r="F366" s="1" t="s">
        <v>84</v>
      </c>
      <c r="G366" s="377">
        <v>90240</v>
      </c>
      <c r="H366" s="377">
        <v>0</v>
      </c>
      <c r="I366" s="377">
        <v>0</v>
      </c>
      <c r="J366" s="377">
        <v>0</v>
      </c>
      <c r="K366" s="377">
        <v>0</v>
      </c>
      <c r="L366" s="377">
        <v>0</v>
      </c>
      <c r="M366" s="1" t="s">
        <v>61</v>
      </c>
      <c r="N366" s="377">
        <v>0</v>
      </c>
      <c r="O366" s="378">
        <v>46914</v>
      </c>
      <c r="P366" s="401">
        <f t="shared" si="5"/>
        <v>90240</v>
      </c>
      <c r="R366" s="30" t="s">
        <v>3113</v>
      </c>
      <c r="S366">
        <v>33696</v>
      </c>
    </row>
    <row r="367" spans="1:19" x14ac:dyDescent="0.25">
      <c r="A367" s="1" t="s">
        <v>441</v>
      </c>
      <c r="B367" s="1" t="s">
        <v>353</v>
      </c>
      <c r="C367" s="1" t="s">
        <v>544</v>
      </c>
      <c r="D367" s="1" t="s">
        <v>442</v>
      </c>
      <c r="E367" s="1" t="s">
        <v>13456</v>
      </c>
      <c r="F367" s="1" t="s">
        <v>84</v>
      </c>
      <c r="G367" s="377">
        <v>180480</v>
      </c>
      <c r="H367" s="377">
        <v>0</v>
      </c>
      <c r="I367" s="377">
        <v>0</v>
      </c>
      <c r="J367" s="377">
        <v>0</v>
      </c>
      <c r="K367" s="377">
        <v>0</v>
      </c>
      <c r="L367" s="377">
        <v>0</v>
      </c>
      <c r="M367" s="1" t="s">
        <v>61</v>
      </c>
      <c r="N367" s="377">
        <v>0</v>
      </c>
      <c r="O367" s="378">
        <v>46915</v>
      </c>
      <c r="P367" s="401">
        <f t="shared" si="5"/>
        <v>180480</v>
      </c>
      <c r="R367" s="30" t="s">
        <v>3114</v>
      </c>
      <c r="S367">
        <v>30000</v>
      </c>
    </row>
    <row r="368" spans="1:19" x14ac:dyDescent="0.25">
      <c r="A368" s="1" t="s">
        <v>441</v>
      </c>
      <c r="B368" s="1" t="s">
        <v>353</v>
      </c>
      <c r="C368" s="1" t="s">
        <v>80</v>
      </c>
      <c r="D368" s="1" t="s">
        <v>442</v>
      </c>
      <c r="E368" s="1" t="s">
        <v>3250</v>
      </c>
      <c r="F368" s="1" t="s">
        <v>84</v>
      </c>
      <c r="G368" s="377">
        <v>2127</v>
      </c>
      <c r="H368" s="377">
        <v>0</v>
      </c>
      <c r="I368" s="377">
        <v>0</v>
      </c>
      <c r="J368" s="377">
        <v>0</v>
      </c>
      <c r="K368" s="377">
        <v>0</v>
      </c>
      <c r="L368" s="377">
        <v>0</v>
      </c>
      <c r="M368" s="1" t="s">
        <v>61</v>
      </c>
      <c r="N368" s="377">
        <v>0</v>
      </c>
      <c r="O368" s="378">
        <v>46859</v>
      </c>
      <c r="P368" s="401">
        <f t="shared" si="5"/>
        <v>2127</v>
      </c>
      <c r="R368" s="30" t="s">
        <v>3117</v>
      </c>
      <c r="S368">
        <v>0</v>
      </c>
    </row>
    <row r="369" spans="1:19" x14ac:dyDescent="0.25">
      <c r="A369" s="1" t="s">
        <v>213</v>
      </c>
      <c r="B369" s="1" t="s">
        <v>353</v>
      </c>
      <c r="C369" s="1" t="s">
        <v>544</v>
      </c>
      <c r="D369" s="1" t="s">
        <v>126</v>
      </c>
      <c r="E369" s="1" t="s">
        <v>3356</v>
      </c>
      <c r="F369" s="1" t="s">
        <v>84</v>
      </c>
      <c r="G369" s="377">
        <v>10339</v>
      </c>
      <c r="H369" s="377">
        <v>0</v>
      </c>
      <c r="I369" s="377">
        <v>0</v>
      </c>
      <c r="J369" s="377">
        <v>0</v>
      </c>
      <c r="K369" s="377">
        <v>0</v>
      </c>
      <c r="L369" s="377">
        <v>0</v>
      </c>
      <c r="M369" s="1" t="s">
        <v>61</v>
      </c>
      <c r="N369" s="377">
        <v>0</v>
      </c>
      <c r="O369" s="378">
        <v>46865</v>
      </c>
      <c r="P369" s="401">
        <f t="shared" si="5"/>
        <v>10339</v>
      </c>
      <c r="R369" s="30" t="s">
        <v>3118</v>
      </c>
      <c r="S369">
        <v>19580</v>
      </c>
    </row>
    <row r="370" spans="1:19" x14ac:dyDescent="0.25">
      <c r="A370" s="1" t="s">
        <v>213</v>
      </c>
      <c r="B370" s="1" t="s">
        <v>353</v>
      </c>
      <c r="C370" s="1" t="s">
        <v>544</v>
      </c>
      <c r="D370" s="1" t="s">
        <v>126</v>
      </c>
      <c r="E370" s="1" t="s">
        <v>3447</v>
      </c>
      <c r="F370" s="1" t="s">
        <v>84</v>
      </c>
      <c r="G370" s="377">
        <v>90240</v>
      </c>
      <c r="H370" s="377">
        <v>0</v>
      </c>
      <c r="I370" s="377">
        <v>0</v>
      </c>
      <c r="J370" s="377">
        <v>0</v>
      </c>
      <c r="K370" s="377">
        <v>0</v>
      </c>
      <c r="L370" s="377">
        <v>0</v>
      </c>
      <c r="M370" s="1" t="s">
        <v>61</v>
      </c>
      <c r="N370" s="377">
        <v>0</v>
      </c>
      <c r="O370" s="378">
        <v>46874</v>
      </c>
      <c r="P370" s="401">
        <f t="shared" si="5"/>
        <v>90240</v>
      </c>
      <c r="R370" s="30" t="s">
        <v>3121</v>
      </c>
      <c r="S370">
        <v>12</v>
      </c>
    </row>
    <row r="371" spans="1:19" x14ac:dyDescent="0.25">
      <c r="A371" s="1" t="s">
        <v>213</v>
      </c>
      <c r="B371" s="1" t="s">
        <v>353</v>
      </c>
      <c r="C371" s="1" t="s">
        <v>544</v>
      </c>
      <c r="D371" s="1" t="s">
        <v>126</v>
      </c>
      <c r="E371" s="1" t="s">
        <v>3478</v>
      </c>
      <c r="F371" s="1" t="s">
        <v>84</v>
      </c>
      <c r="G371" s="377">
        <v>180480</v>
      </c>
      <c r="H371" s="377">
        <v>0</v>
      </c>
      <c r="I371" s="377">
        <v>0</v>
      </c>
      <c r="J371" s="377">
        <v>0</v>
      </c>
      <c r="K371" s="377">
        <v>0</v>
      </c>
      <c r="L371" s="377">
        <v>0</v>
      </c>
      <c r="M371" s="1" t="s">
        <v>61</v>
      </c>
      <c r="N371" s="377">
        <v>0</v>
      </c>
      <c r="O371" s="378">
        <v>46877</v>
      </c>
      <c r="P371" s="401">
        <f t="shared" si="5"/>
        <v>180480</v>
      </c>
      <c r="R371" s="30" t="s">
        <v>3122</v>
      </c>
      <c r="S371">
        <v>24</v>
      </c>
    </row>
    <row r="372" spans="1:19" x14ac:dyDescent="0.25">
      <c r="A372" s="1" t="s">
        <v>213</v>
      </c>
      <c r="B372" s="1" t="s">
        <v>353</v>
      </c>
      <c r="C372" s="1" t="s">
        <v>544</v>
      </c>
      <c r="D372" s="1" t="s">
        <v>126</v>
      </c>
      <c r="E372" s="1" t="s">
        <v>5876</v>
      </c>
      <c r="F372" s="1" t="s">
        <v>84</v>
      </c>
      <c r="G372" s="377">
        <v>180480</v>
      </c>
      <c r="H372" s="377">
        <v>0</v>
      </c>
      <c r="I372" s="377">
        <v>0</v>
      </c>
      <c r="J372" s="377">
        <v>0</v>
      </c>
      <c r="K372" s="377">
        <v>0</v>
      </c>
      <c r="L372" s="377">
        <v>0</v>
      </c>
      <c r="M372" s="1" t="s">
        <v>61</v>
      </c>
      <c r="N372" s="377">
        <v>0</v>
      </c>
      <c r="O372" s="378">
        <v>46907</v>
      </c>
      <c r="P372" s="401">
        <f t="shared" si="5"/>
        <v>180480</v>
      </c>
      <c r="R372" s="30" t="s">
        <v>3125</v>
      </c>
      <c r="S372">
        <v>18720</v>
      </c>
    </row>
    <row r="373" spans="1:19" x14ac:dyDescent="0.25">
      <c r="A373" s="1" t="s">
        <v>213</v>
      </c>
      <c r="B373" s="1" t="s">
        <v>353</v>
      </c>
      <c r="C373" s="1" t="s">
        <v>544</v>
      </c>
      <c r="D373" s="1" t="s">
        <v>126</v>
      </c>
      <c r="E373" s="1" t="s">
        <v>5877</v>
      </c>
      <c r="F373" s="1" t="s">
        <v>84</v>
      </c>
      <c r="G373" s="377">
        <v>90240</v>
      </c>
      <c r="H373" s="377">
        <v>0</v>
      </c>
      <c r="I373" s="377">
        <v>0</v>
      </c>
      <c r="J373" s="377">
        <v>0</v>
      </c>
      <c r="K373" s="377">
        <v>0</v>
      </c>
      <c r="L373" s="377">
        <v>0</v>
      </c>
      <c r="M373" s="1" t="s">
        <v>61</v>
      </c>
      <c r="N373" s="377">
        <v>0</v>
      </c>
      <c r="O373" s="378">
        <v>46909</v>
      </c>
      <c r="P373" s="401">
        <f t="shared" si="5"/>
        <v>90240</v>
      </c>
      <c r="R373" s="30" t="s">
        <v>3128</v>
      </c>
      <c r="S373">
        <v>1500</v>
      </c>
    </row>
    <row r="374" spans="1:19" x14ac:dyDescent="0.25">
      <c r="A374" s="1" t="s">
        <v>213</v>
      </c>
      <c r="B374" s="1" t="s">
        <v>353</v>
      </c>
      <c r="C374" s="1" t="s">
        <v>544</v>
      </c>
      <c r="D374" s="1" t="s">
        <v>126</v>
      </c>
      <c r="E374" s="1" t="s">
        <v>9500</v>
      </c>
      <c r="F374" s="1" t="s">
        <v>84</v>
      </c>
      <c r="G374" s="377">
        <v>90240</v>
      </c>
      <c r="H374" s="377">
        <v>0</v>
      </c>
      <c r="I374" s="377">
        <v>0</v>
      </c>
      <c r="J374" s="377">
        <v>0</v>
      </c>
      <c r="K374" s="377">
        <v>0</v>
      </c>
      <c r="L374" s="377">
        <v>0</v>
      </c>
      <c r="M374" s="1" t="s">
        <v>61</v>
      </c>
      <c r="N374" s="377">
        <v>0</v>
      </c>
      <c r="O374" s="378">
        <v>46912</v>
      </c>
      <c r="P374" s="401">
        <f t="shared" si="5"/>
        <v>90240</v>
      </c>
      <c r="R374" s="30" t="s">
        <v>3129</v>
      </c>
      <c r="S374">
        <v>7500</v>
      </c>
    </row>
    <row r="375" spans="1:19" x14ac:dyDescent="0.25">
      <c r="A375" s="1" t="s">
        <v>213</v>
      </c>
      <c r="B375" s="1" t="s">
        <v>353</v>
      </c>
      <c r="C375" s="1" t="s">
        <v>80</v>
      </c>
      <c r="D375" s="1" t="s">
        <v>126</v>
      </c>
      <c r="E375" s="1" t="s">
        <v>3447</v>
      </c>
      <c r="F375" s="1" t="s">
        <v>84</v>
      </c>
      <c r="G375" s="377">
        <v>1208</v>
      </c>
      <c r="H375" s="377">
        <v>0</v>
      </c>
      <c r="I375" s="377">
        <v>0</v>
      </c>
      <c r="J375" s="377">
        <v>0</v>
      </c>
      <c r="K375" s="377">
        <v>0</v>
      </c>
      <c r="L375" s="377">
        <v>0</v>
      </c>
      <c r="M375" s="1" t="s">
        <v>61</v>
      </c>
      <c r="N375" s="377">
        <v>0</v>
      </c>
      <c r="O375" s="378">
        <v>46874</v>
      </c>
      <c r="P375" s="401">
        <f t="shared" si="5"/>
        <v>1208</v>
      </c>
      <c r="R375" s="30" t="s">
        <v>3133</v>
      </c>
      <c r="S375">
        <v>18674</v>
      </c>
    </row>
    <row r="376" spans="1:19" x14ac:dyDescent="0.25">
      <c r="A376" s="1" t="s">
        <v>379</v>
      </c>
      <c r="B376" s="1" t="s">
        <v>353</v>
      </c>
      <c r="C376" s="1" t="s">
        <v>544</v>
      </c>
      <c r="D376" s="1" t="s">
        <v>380</v>
      </c>
      <c r="E376" s="1" t="s">
        <v>3384</v>
      </c>
      <c r="F376" s="1" t="s">
        <v>84</v>
      </c>
      <c r="G376" s="377">
        <v>107357</v>
      </c>
      <c r="H376" s="377">
        <v>0</v>
      </c>
      <c r="I376" s="377">
        <v>0</v>
      </c>
      <c r="J376" s="377">
        <v>0</v>
      </c>
      <c r="K376" s="377">
        <v>0</v>
      </c>
      <c r="L376" s="377">
        <v>0</v>
      </c>
      <c r="M376" s="1" t="s">
        <v>61</v>
      </c>
      <c r="N376" s="377">
        <v>0</v>
      </c>
      <c r="O376" s="378">
        <v>46867</v>
      </c>
      <c r="P376" s="401">
        <f t="shared" si="5"/>
        <v>107357</v>
      </c>
      <c r="R376" s="30" t="s">
        <v>3134</v>
      </c>
      <c r="S376">
        <v>46479</v>
      </c>
    </row>
    <row r="377" spans="1:19" x14ac:dyDescent="0.25">
      <c r="A377" s="1" t="s">
        <v>379</v>
      </c>
      <c r="B377" s="1" t="s">
        <v>353</v>
      </c>
      <c r="C377" s="1" t="s">
        <v>544</v>
      </c>
      <c r="D377" s="1" t="s">
        <v>380</v>
      </c>
      <c r="E377" s="1" t="s">
        <v>3502</v>
      </c>
      <c r="F377" s="1" t="s">
        <v>84</v>
      </c>
      <c r="G377" s="377">
        <v>150400</v>
      </c>
      <c r="H377" s="377">
        <v>0</v>
      </c>
      <c r="I377" s="377">
        <v>0</v>
      </c>
      <c r="J377" s="377">
        <v>0</v>
      </c>
      <c r="K377" s="377">
        <v>0</v>
      </c>
      <c r="L377" s="377">
        <v>0</v>
      </c>
      <c r="M377" s="1" t="s">
        <v>61</v>
      </c>
      <c r="N377" s="377">
        <v>0</v>
      </c>
      <c r="O377" s="378">
        <v>46878</v>
      </c>
      <c r="P377" s="401">
        <f t="shared" si="5"/>
        <v>150400</v>
      </c>
      <c r="R377" s="30" t="s">
        <v>3141</v>
      </c>
      <c r="S377">
        <v>101376</v>
      </c>
    </row>
    <row r="378" spans="1:19" x14ac:dyDescent="0.25">
      <c r="A378" s="1" t="s">
        <v>379</v>
      </c>
      <c r="B378" s="1" t="s">
        <v>353</v>
      </c>
      <c r="C378" s="1" t="s">
        <v>544</v>
      </c>
      <c r="D378" s="1" t="s">
        <v>380</v>
      </c>
      <c r="E378" s="1" t="s">
        <v>3520</v>
      </c>
      <c r="F378" s="1" t="s">
        <v>84</v>
      </c>
      <c r="G378" s="377">
        <v>180480</v>
      </c>
      <c r="H378" s="377">
        <v>0</v>
      </c>
      <c r="I378" s="377">
        <v>0</v>
      </c>
      <c r="J378" s="377">
        <v>0</v>
      </c>
      <c r="K378" s="377">
        <v>0</v>
      </c>
      <c r="L378" s="377">
        <v>0</v>
      </c>
      <c r="M378" s="1" t="s">
        <v>61</v>
      </c>
      <c r="N378" s="377">
        <v>0</v>
      </c>
      <c r="O378" s="378">
        <v>46879</v>
      </c>
      <c r="P378" s="401">
        <f t="shared" si="5"/>
        <v>180480</v>
      </c>
      <c r="R378" s="30" t="s">
        <v>3142</v>
      </c>
      <c r="S378">
        <v>101376</v>
      </c>
    </row>
    <row r="379" spans="1:19" x14ac:dyDescent="0.25">
      <c r="A379" s="1" t="s">
        <v>578</v>
      </c>
      <c r="B379" s="1" t="s">
        <v>353</v>
      </c>
      <c r="C379" s="1" t="s">
        <v>544</v>
      </c>
      <c r="D379" s="1" t="s">
        <v>579</v>
      </c>
      <c r="E379" s="1" t="s">
        <v>3094</v>
      </c>
      <c r="F379" s="1" t="s">
        <v>84</v>
      </c>
      <c r="G379" s="377">
        <v>45120</v>
      </c>
      <c r="H379" s="377">
        <v>0</v>
      </c>
      <c r="I379" s="377">
        <v>0</v>
      </c>
      <c r="J379" s="377">
        <v>0</v>
      </c>
      <c r="K379" s="377">
        <v>0</v>
      </c>
      <c r="L379" s="377">
        <v>0</v>
      </c>
      <c r="M379" s="1" t="s">
        <v>61</v>
      </c>
      <c r="N379" s="377">
        <v>0</v>
      </c>
      <c r="O379" s="378">
        <v>46843</v>
      </c>
      <c r="P379" s="401">
        <f t="shared" si="5"/>
        <v>45120</v>
      </c>
      <c r="R379" s="30" t="s">
        <v>3123</v>
      </c>
      <c r="S379">
        <v>1286</v>
      </c>
    </row>
    <row r="380" spans="1:19" x14ac:dyDescent="0.25">
      <c r="A380" s="1" t="s">
        <v>578</v>
      </c>
      <c r="B380" s="1" t="s">
        <v>353</v>
      </c>
      <c r="C380" s="1" t="s">
        <v>544</v>
      </c>
      <c r="D380" s="1" t="s">
        <v>579</v>
      </c>
      <c r="E380" s="1" t="s">
        <v>3096</v>
      </c>
      <c r="F380" s="1" t="s">
        <v>84</v>
      </c>
      <c r="G380" s="377">
        <v>135360</v>
      </c>
      <c r="H380" s="377">
        <v>0</v>
      </c>
      <c r="I380" s="377">
        <v>0</v>
      </c>
      <c r="J380" s="377">
        <v>0</v>
      </c>
      <c r="K380" s="377">
        <v>0</v>
      </c>
      <c r="L380" s="377">
        <v>0</v>
      </c>
      <c r="M380" s="1" t="s">
        <v>61</v>
      </c>
      <c r="N380" s="377">
        <v>0</v>
      </c>
      <c r="O380" s="378">
        <v>46844</v>
      </c>
      <c r="P380" s="401">
        <f t="shared" si="5"/>
        <v>135360</v>
      </c>
      <c r="R380" s="30" t="s">
        <v>3146</v>
      </c>
      <c r="S380">
        <v>47</v>
      </c>
    </row>
    <row r="381" spans="1:19" x14ac:dyDescent="0.25">
      <c r="A381" s="1" t="s">
        <v>578</v>
      </c>
      <c r="B381" s="1" t="s">
        <v>353</v>
      </c>
      <c r="C381" s="1" t="s">
        <v>544</v>
      </c>
      <c r="D381" s="1" t="s">
        <v>579</v>
      </c>
      <c r="E381" s="1" t="s">
        <v>5102</v>
      </c>
      <c r="F381" s="1" t="s">
        <v>84</v>
      </c>
      <c r="G381" s="377">
        <v>180480</v>
      </c>
      <c r="H381" s="377">
        <v>0</v>
      </c>
      <c r="I381" s="377">
        <v>0</v>
      </c>
      <c r="J381" s="377">
        <v>0</v>
      </c>
      <c r="K381" s="377">
        <v>0</v>
      </c>
      <c r="L381" s="377">
        <v>0</v>
      </c>
      <c r="M381" s="1" t="s">
        <v>61</v>
      </c>
      <c r="N381" s="377">
        <v>0</v>
      </c>
      <c r="O381" s="378">
        <v>46906</v>
      </c>
      <c r="P381" s="401">
        <f t="shared" si="5"/>
        <v>180480</v>
      </c>
      <c r="R381" s="30" t="s">
        <v>3149</v>
      </c>
      <c r="S381">
        <v>12000</v>
      </c>
    </row>
    <row r="382" spans="1:19" x14ac:dyDescent="0.25">
      <c r="A382" s="1" t="s">
        <v>578</v>
      </c>
      <c r="B382" s="1" t="s">
        <v>353</v>
      </c>
      <c r="C382" s="1" t="s">
        <v>544</v>
      </c>
      <c r="D382" s="1" t="s">
        <v>579</v>
      </c>
      <c r="E382" s="1" t="s">
        <v>5878</v>
      </c>
      <c r="F382" s="1" t="s">
        <v>84</v>
      </c>
      <c r="G382" s="377">
        <v>180480</v>
      </c>
      <c r="H382" s="377">
        <v>0</v>
      </c>
      <c r="I382" s="377">
        <v>0</v>
      </c>
      <c r="J382" s="377">
        <v>0</v>
      </c>
      <c r="K382" s="377">
        <v>0</v>
      </c>
      <c r="L382" s="377">
        <v>0</v>
      </c>
      <c r="M382" s="1" t="s">
        <v>61</v>
      </c>
      <c r="N382" s="377">
        <v>0</v>
      </c>
      <c r="O382" s="378">
        <v>46907</v>
      </c>
      <c r="P382" s="401">
        <f t="shared" si="5"/>
        <v>180480</v>
      </c>
      <c r="R382" s="30" t="s">
        <v>3150</v>
      </c>
      <c r="S382">
        <v>30000</v>
      </c>
    </row>
    <row r="383" spans="1:19" x14ac:dyDescent="0.25">
      <c r="A383" s="1" t="s">
        <v>578</v>
      </c>
      <c r="B383" s="1" t="s">
        <v>353</v>
      </c>
      <c r="C383" s="1" t="s">
        <v>80</v>
      </c>
      <c r="D383" s="1" t="s">
        <v>579</v>
      </c>
      <c r="E383" s="1" t="s">
        <v>3094</v>
      </c>
      <c r="F383" s="1" t="s">
        <v>84</v>
      </c>
      <c r="G383" s="377">
        <v>80842</v>
      </c>
      <c r="H383" s="377">
        <v>0</v>
      </c>
      <c r="I383" s="377">
        <v>0</v>
      </c>
      <c r="J383" s="377">
        <v>0</v>
      </c>
      <c r="K383" s="377">
        <v>0</v>
      </c>
      <c r="L383" s="377">
        <v>0</v>
      </c>
      <c r="M383" s="1" t="s">
        <v>61</v>
      </c>
      <c r="N383" s="377">
        <v>0</v>
      </c>
      <c r="O383" s="378">
        <v>46843</v>
      </c>
      <c r="P383" s="401">
        <f t="shared" si="5"/>
        <v>80842</v>
      </c>
      <c r="R383" s="30" t="s">
        <v>3151</v>
      </c>
      <c r="S383">
        <v>26642</v>
      </c>
    </row>
    <row r="384" spans="1:19" x14ac:dyDescent="0.25">
      <c r="A384" s="1" t="s">
        <v>578</v>
      </c>
      <c r="B384" s="1" t="s">
        <v>353</v>
      </c>
      <c r="C384" s="1" t="s">
        <v>80</v>
      </c>
      <c r="D384" s="1" t="s">
        <v>579</v>
      </c>
      <c r="E384" s="1" t="s">
        <v>3096</v>
      </c>
      <c r="F384" s="1" t="s">
        <v>84</v>
      </c>
      <c r="G384" s="377">
        <v>45120</v>
      </c>
      <c r="H384" s="377">
        <v>0</v>
      </c>
      <c r="I384" s="377">
        <v>0</v>
      </c>
      <c r="J384" s="377">
        <v>0</v>
      </c>
      <c r="K384" s="377">
        <v>0</v>
      </c>
      <c r="L384" s="377">
        <v>0</v>
      </c>
      <c r="M384" s="1" t="s">
        <v>61</v>
      </c>
      <c r="N384" s="377">
        <v>0</v>
      </c>
      <c r="O384" s="378">
        <v>46844</v>
      </c>
      <c r="P384" s="401">
        <f t="shared" si="5"/>
        <v>45120</v>
      </c>
      <c r="R384" s="30" t="s">
        <v>3152</v>
      </c>
      <c r="S384">
        <v>12444</v>
      </c>
    </row>
    <row r="385" spans="1:19" x14ac:dyDescent="0.25">
      <c r="A385" s="1" t="s">
        <v>580</v>
      </c>
      <c r="B385" s="1" t="s">
        <v>353</v>
      </c>
      <c r="C385" s="1" t="s">
        <v>544</v>
      </c>
      <c r="D385" s="1" t="s">
        <v>581</v>
      </c>
      <c r="E385" s="1" t="s">
        <v>3278</v>
      </c>
      <c r="F385" s="1" t="s">
        <v>84</v>
      </c>
      <c r="G385" s="377">
        <v>77094</v>
      </c>
      <c r="H385" s="377">
        <v>0</v>
      </c>
      <c r="I385" s="377">
        <v>0</v>
      </c>
      <c r="J385" s="377">
        <v>0</v>
      </c>
      <c r="K385" s="377">
        <v>0</v>
      </c>
      <c r="L385" s="377">
        <v>0</v>
      </c>
      <c r="M385" s="1" t="s">
        <v>61</v>
      </c>
      <c r="N385" s="377">
        <v>0</v>
      </c>
      <c r="O385" s="378">
        <v>46859</v>
      </c>
      <c r="P385" s="401">
        <f t="shared" si="5"/>
        <v>77094</v>
      </c>
      <c r="R385" s="30" t="s">
        <v>3153</v>
      </c>
      <c r="S385">
        <v>36750</v>
      </c>
    </row>
    <row r="386" spans="1:19" x14ac:dyDescent="0.25">
      <c r="A386" s="1" t="s">
        <v>580</v>
      </c>
      <c r="B386" s="1" t="s">
        <v>353</v>
      </c>
      <c r="C386" s="1" t="s">
        <v>544</v>
      </c>
      <c r="D386" s="1" t="s">
        <v>581</v>
      </c>
      <c r="E386" s="1" t="s">
        <v>3279</v>
      </c>
      <c r="F386" s="1" t="s">
        <v>84</v>
      </c>
      <c r="G386" s="377">
        <v>180480</v>
      </c>
      <c r="H386" s="377">
        <v>0</v>
      </c>
      <c r="I386" s="377">
        <v>0</v>
      </c>
      <c r="J386" s="377">
        <v>0</v>
      </c>
      <c r="K386" s="377">
        <v>0</v>
      </c>
      <c r="L386" s="377">
        <v>0</v>
      </c>
      <c r="M386" s="1" t="s">
        <v>61</v>
      </c>
      <c r="N386" s="377">
        <v>0</v>
      </c>
      <c r="O386" s="378">
        <v>46861</v>
      </c>
      <c r="P386" s="401">
        <f t="shared" si="5"/>
        <v>180480</v>
      </c>
      <c r="R386" s="30" t="s">
        <v>3154</v>
      </c>
      <c r="S386">
        <v>2520</v>
      </c>
    </row>
    <row r="387" spans="1:19" x14ac:dyDescent="0.25">
      <c r="A387" s="1" t="s">
        <v>580</v>
      </c>
      <c r="B387" s="1" t="s">
        <v>353</v>
      </c>
      <c r="C387" s="1" t="s">
        <v>544</v>
      </c>
      <c r="D387" s="1" t="s">
        <v>581</v>
      </c>
      <c r="E387" s="1" t="s">
        <v>3448</v>
      </c>
      <c r="F387" s="1" t="s">
        <v>84</v>
      </c>
      <c r="G387" s="377">
        <v>180480</v>
      </c>
      <c r="H387" s="377">
        <v>0</v>
      </c>
      <c r="I387" s="377">
        <v>0</v>
      </c>
      <c r="J387" s="377">
        <v>0</v>
      </c>
      <c r="K387" s="377">
        <v>0</v>
      </c>
      <c r="L387" s="377">
        <v>0</v>
      </c>
      <c r="M387" s="1" t="s">
        <v>61</v>
      </c>
      <c r="N387" s="377">
        <v>0</v>
      </c>
      <c r="O387" s="378">
        <v>46873</v>
      </c>
      <c r="P387" s="401">
        <f t="shared" ref="P387:P450" si="6">G387+I387</f>
        <v>180480</v>
      </c>
      <c r="R387" s="30" t="s">
        <v>3155</v>
      </c>
      <c r="S387">
        <v>76191</v>
      </c>
    </row>
    <row r="388" spans="1:19" x14ac:dyDescent="0.25">
      <c r="A388" s="1" t="s">
        <v>210</v>
      </c>
      <c r="B388" s="1" t="s">
        <v>353</v>
      </c>
      <c r="C388" s="1" t="s">
        <v>544</v>
      </c>
      <c r="D388" s="1" t="s">
        <v>107</v>
      </c>
      <c r="E388" s="1" t="s">
        <v>3802</v>
      </c>
      <c r="F388" s="1" t="s">
        <v>84</v>
      </c>
      <c r="G388" s="377">
        <v>45120</v>
      </c>
      <c r="H388" s="377">
        <v>0</v>
      </c>
      <c r="I388" s="377">
        <v>0</v>
      </c>
      <c r="J388" s="377">
        <v>0</v>
      </c>
      <c r="K388" s="377">
        <v>0</v>
      </c>
      <c r="L388" s="377">
        <v>0</v>
      </c>
      <c r="M388" s="1" t="s">
        <v>61</v>
      </c>
      <c r="N388" s="377">
        <v>0</v>
      </c>
      <c r="O388" s="378">
        <v>46887</v>
      </c>
      <c r="P388" s="401">
        <f t="shared" si="6"/>
        <v>45120</v>
      </c>
      <c r="R388" s="30" t="s">
        <v>3156</v>
      </c>
      <c r="S388">
        <v>74854</v>
      </c>
    </row>
    <row r="389" spans="1:19" x14ac:dyDescent="0.25">
      <c r="A389" s="1" t="s">
        <v>210</v>
      </c>
      <c r="B389" s="1" t="s">
        <v>353</v>
      </c>
      <c r="C389" s="1" t="s">
        <v>544</v>
      </c>
      <c r="D389" s="1" t="s">
        <v>107</v>
      </c>
      <c r="E389" s="1" t="s">
        <v>3803</v>
      </c>
      <c r="F389" s="1" t="s">
        <v>84</v>
      </c>
      <c r="G389" s="377">
        <v>45120</v>
      </c>
      <c r="H389" s="377">
        <v>0</v>
      </c>
      <c r="I389" s="377">
        <v>0</v>
      </c>
      <c r="J389" s="377">
        <v>0</v>
      </c>
      <c r="K389" s="377">
        <v>0</v>
      </c>
      <c r="L389" s="377">
        <v>0</v>
      </c>
      <c r="M389" s="1" t="s">
        <v>61</v>
      </c>
      <c r="N389" s="377">
        <v>0</v>
      </c>
      <c r="O389" s="378">
        <v>46887</v>
      </c>
      <c r="P389" s="401">
        <f t="shared" si="6"/>
        <v>45120</v>
      </c>
      <c r="R389" s="30" t="s">
        <v>3162</v>
      </c>
      <c r="S389">
        <v>82944</v>
      </c>
    </row>
    <row r="390" spans="1:19" x14ac:dyDescent="0.25">
      <c r="A390" s="1" t="s">
        <v>210</v>
      </c>
      <c r="B390" s="1" t="s">
        <v>353</v>
      </c>
      <c r="C390" s="1" t="s">
        <v>544</v>
      </c>
      <c r="D390" s="1" t="s">
        <v>107</v>
      </c>
      <c r="E390" s="1" t="s">
        <v>3804</v>
      </c>
      <c r="F390" s="1" t="s">
        <v>84</v>
      </c>
      <c r="G390" s="377">
        <v>45120</v>
      </c>
      <c r="H390" s="377">
        <v>0</v>
      </c>
      <c r="I390" s="377">
        <v>0</v>
      </c>
      <c r="J390" s="377">
        <v>0</v>
      </c>
      <c r="K390" s="377">
        <v>0</v>
      </c>
      <c r="L390" s="377">
        <v>0</v>
      </c>
      <c r="M390" s="1" t="s">
        <v>61</v>
      </c>
      <c r="N390" s="377">
        <v>0</v>
      </c>
      <c r="O390" s="378">
        <v>46888</v>
      </c>
      <c r="P390" s="401">
        <f t="shared" si="6"/>
        <v>45120</v>
      </c>
      <c r="R390" s="30" t="s">
        <v>3164</v>
      </c>
      <c r="S390">
        <v>41472</v>
      </c>
    </row>
    <row r="391" spans="1:19" x14ac:dyDescent="0.25">
      <c r="A391" s="1" t="s">
        <v>210</v>
      </c>
      <c r="B391" s="1" t="s">
        <v>353</v>
      </c>
      <c r="C391" s="1" t="s">
        <v>544</v>
      </c>
      <c r="D391" s="1" t="s">
        <v>107</v>
      </c>
      <c r="E391" s="1" t="s">
        <v>3805</v>
      </c>
      <c r="F391" s="1" t="s">
        <v>84</v>
      </c>
      <c r="G391" s="377">
        <v>45120</v>
      </c>
      <c r="H391" s="377">
        <v>0</v>
      </c>
      <c r="I391" s="377">
        <v>0</v>
      </c>
      <c r="J391" s="377">
        <v>0</v>
      </c>
      <c r="K391" s="377">
        <v>0</v>
      </c>
      <c r="L391" s="377">
        <v>0</v>
      </c>
      <c r="M391" s="1" t="s">
        <v>61</v>
      </c>
      <c r="N391" s="377">
        <v>0</v>
      </c>
      <c r="O391" s="378">
        <v>46888</v>
      </c>
      <c r="P391" s="401">
        <f t="shared" si="6"/>
        <v>45120</v>
      </c>
      <c r="R391" s="30" t="s">
        <v>3166</v>
      </c>
      <c r="S391">
        <v>184320</v>
      </c>
    </row>
    <row r="392" spans="1:19" x14ac:dyDescent="0.25">
      <c r="A392" s="1" t="s">
        <v>210</v>
      </c>
      <c r="B392" s="1" t="s">
        <v>353</v>
      </c>
      <c r="C392" s="1" t="s">
        <v>544</v>
      </c>
      <c r="D392" s="1" t="s">
        <v>107</v>
      </c>
      <c r="E392" s="1" t="s">
        <v>3858</v>
      </c>
      <c r="F392" s="1" t="s">
        <v>84</v>
      </c>
      <c r="G392" s="377">
        <v>45120</v>
      </c>
      <c r="H392" s="377">
        <v>0</v>
      </c>
      <c r="I392" s="377">
        <v>0</v>
      </c>
      <c r="J392" s="377">
        <v>0</v>
      </c>
      <c r="K392" s="377">
        <v>0</v>
      </c>
      <c r="L392" s="377">
        <v>0</v>
      </c>
      <c r="M392" s="1" t="s">
        <v>61</v>
      </c>
      <c r="N392" s="377">
        <v>0</v>
      </c>
      <c r="O392" s="378">
        <v>46889</v>
      </c>
      <c r="P392" s="401">
        <f t="shared" si="6"/>
        <v>45120</v>
      </c>
      <c r="R392" s="30" t="s">
        <v>3167</v>
      </c>
      <c r="S392">
        <v>101376</v>
      </c>
    </row>
    <row r="393" spans="1:19" x14ac:dyDescent="0.25">
      <c r="A393" s="1" t="s">
        <v>210</v>
      </c>
      <c r="B393" s="1" t="s">
        <v>353</v>
      </c>
      <c r="C393" s="1" t="s">
        <v>544</v>
      </c>
      <c r="D393" s="1" t="s">
        <v>107</v>
      </c>
      <c r="E393" s="1" t="s">
        <v>3859</v>
      </c>
      <c r="F393" s="1" t="s">
        <v>84</v>
      </c>
      <c r="G393" s="377">
        <v>45120</v>
      </c>
      <c r="H393" s="377">
        <v>0</v>
      </c>
      <c r="I393" s="377">
        <v>0</v>
      </c>
      <c r="J393" s="377">
        <v>0</v>
      </c>
      <c r="K393" s="377">
        <v>0</v>
      </c>
      <c r="L393" s="377">
        <v>0</v>
      </c>
      <c r="M393" s="1" t="s">
        <v>61</v>
      </c>
      <c r="N393" s="377">
        <v>0</v>
      </c>
      <c r="O393" s="378">
        <v>46889</v>
      </c>
      <c r="P393" s="401">
        <f t="shared" si="6"/>
        <v>45120</v>
      </c>
      <c r="R393" s="30" t="s">
        <v>3174</v>
      </c>
      <c r="S393">
        <v>180480</v>
      </c>
    </row>
    <row r="394" spans="1:19" x14ac:dyDescent="0.25">
      <c r="A394" s="1" t="s">
        <v>210</v>
      </c>
      <c r="B394" s="1" t="s">
        <v>353</v>
      </c>
      <c r="C394" s="1" t="s">
        <v>544</v>
      </c>
      <c r="D394" s="1" t="s">
        <v>107</v>
      </c>
      <c r="E394" s="1" t="s">
        <v>4052</v>
      </c>
      <c r="F394" s="1" t="s">
        <v>84</v>
      </c>
      <c r="G394" s="377">
        <v>45120</v>
      </c>
      <c r="H394" s="377">
        <v>0</v>
      </c>
      <c r="I394" s="377">
        <v>0</v>
      </c>
      <c r="J394" s="377">
        <v>0</v>
      </c>
      <c r="K394" s="377">
        <v>0</v>
      </c>
      <c r="L394" s="377">
        <v>0</v>
      </c>
      <c r="M394" s="1" t="s">
        <v>61</v>
      </c>
      <c r="N394" s="377">
        <v>0</v>
      </c>
      <c r="O394" s="378">
        <v>46889</v>
      </c>
      <c r="P394" s="401">
        <f t="shared" si="6"/>
        <v>45120</v>
      </c>
      <c r="R394" s="30" t="s">
        <v>3185</v>
      </c>
      <c r="S394">
        <v>39400</v>
      </c>
    </row>
    <row r="395" spans="1:19" x14ac:dyDescent="0.25">
      <c r="A395" s="1" t="s">
        <v>210</v>
      </c>
      <c r="B395" s="1" t="s">
        <v>353</v>
      </c>
      <c r="C395" s="1" t="s">
        <v>544</v>
      </c>
      <c r="D395" s="1" t="s">
        <v>107</v>
      </c>
      <c r="E395" s="1" t="s">
        <v>4040</v>
      </c>
      <c r="F395" s="1" t="s">
        <v>84</v>
      </c>
      <c r="G395" s="377">
        <v>45120</v>
      </c>
      <c r="H395" s="377">
        <v>0</v>
      </c>
      <c r="I395" s="377">
        <v>0</v>
      </c>
      <c r="J395" s="377">
        <v>0</v>
      </c>
      <c r="K395" s="377">
        <v>0</v>
      </c>
      <c r="L395" s="377">
        <v>0</v>
      </c>
      <c r="M395" s="1" t="s">
        <v>61</v>
      </c>
      <c r="N395" s="377">
        <v>0</v>
      </c>
      <c r="O395" s="378">
        <v>46889</v>
      </c>
      <c r="P395" s="401">
        <f t="shared" si="6"/>
        <v>45120</v>
      </c>
      <c r="R395" s="30" t="s">
        <v>3186</v>
      </c>
      <c r="S395">
        <v>122340</v>
      </c>
    </row>
    <row r="396" spans="1:19" x14ac:dyDescent="0.25">
      <c r="A396" s="1" t="s">
        <v>210</v>
      </c>
      <c r="B396" s="1" t="s">
        <v>353</v>
      </c>
      <c r="C396" s="1" t="s">
        <v>544</v>
      </c>
      <c r="D396" s="1" t="s">
        <v>107</v>
      </c>
      <c r="E396" s="1" t="s">
        <v>4065</v>
      </c>
      <c r="F396" s="1" t="s">
        <v>84</v>
      </c>
      <c r="G396" s="377">
        <v>45120</v>
      </c>
      <c r="H396" s="377">
        <v>0</v>
      </c>
      <c r="I396" s="377">
        <v>0</v>
      </c>
      <c r="J396" s="377">
        <v>0</v>
      </c>
      <c r="K396" s="377">
        <v>0</v>
      </c>
      <c r="L396" s="377">
        <v>0</v>
      </c>
      <c r="M396" s="1" t="s">
        <v>61</v>
      </c>
      <c r="N396" s="377">
        <v>0</v>
      </c>
      <c r="O396" s="378">
        <v>46892</v>
      </c>
      <c r="P396" s="401">
        <f t="shared" si="6"/>
        <v>45120</v>
      </c>
      <c r="R396" s="30" t="s">
        <v>3187</v>
      </c>
      <c r="S396">
        <v>54000</v>
      </c>
    </row>
    <row r="397" spans="1:19" x14ac:dyDescent="0.25">
      <c r="A397" s="1" t="s">
        <v>210</v>
      </c>
      <c r="B397" s="1" t="s">
        <v>353</v>
      </c>
      <c r="C397" s="1" t="s">
        <v>544</v>
      </c>
      <c r="D397" s="1" t="s">
        <v>107</v>
      </c>
      <c r="E397" s="1" t="s">
        <v>4064</v>
      </c>
      <c r="F397" s="1" t="s">
        <v>84</v>
      </c>
      <c r="G397" s="377">
        <v>45120</v>
      </c>
      <c r="H397" s="377">
        <v>0</v>
      </c>
      <c r="I397" s="377">
        <v>0</v>
      </c>
      <c r="J397" s="377">
        <v>0</v>
      </c>
      <c r="K397" s="377">
        <v>0</v>
      </c>
      <c r="L397" s="377">
        <v>0</v>
      </c>
      <c r="M397" s="1" t="s">
        <v>61</v>
      </c>
      <c r="N397" s="377">
        <v>0</v>
      </c>
      <c r="O397" s="378">
        <v>46892</v>
      </c>
      <c r="P397" s="401">
        <f t="shared" si="6"/>
        <v>45120</v>
      </c>
      <c r="R397" s="30" t="s">
        <v>3188</v>
      </c>
      <c r="S397">
        <v>8100</v>
      </c>
    </row>
    <row r="398" spans="1:19" x14ac:dyDescent="0.25">
      <c r="A398" s="1" t="s">
        <v>210</v>
      </c>
      <c r="B398" s="1" t="s">
        <v>353</v>
      </c>
      <c r="C398" s="1" t="s">
        <v>544</v>
      </c>
      <c r="D398" s="1" t="s">
        <v>107</v>
      </c>
      <c r="E398" s="1" t="s">
        <v>4076</v>
      </c>
      <c r="F398" s="1" t="s">
        <v>84</v>
      </c>
      <c r="G398" s="377">
        <v>45120</v>
      </c>
      <c r="H398" s="377">
        <v>0</v>
      </c>
      <c r="I398" s="377">
        <v>0</v>
      </c>
      <c r="J398" s="377">
        <v>0</v>
      </c>
      <c r="K398" s="377">
        <v>0</v>
      </c>
      <c r="L398" s="377">
        <v>0</v>
      </c>
      <c r="M398" s="1" t="s">
        <v>61</v>
      </c>
      <c r="N398" s="377">
        <v>0</v>
      </c>
      <c r="O398" s="378">
        <v>46893</v>
      </c>
      <c r="P398" s="401">
        <f t="shared" si="6"/>
        <v>45120</v>
      </c>
      <c r="R398" s="30" t="s">
        <v>3170</v>
      </c>
      <c r="S398">
        <v>31500</v>
      </c>
    </row>
    <row r="399" spans="1:19" x14ac:dyDescent="0.25">
      <c r="A399" s="1" t="s">
        <v>210</v>
      </c>
      <c r="B399" s="1" t="s">
        <v>353</v>
      </c>
      <c r="C399" s="1" t="s">
        <v>544</v>
      </c>
      <c r="D399" s="1" t="s">
        <v>107</v>
      </c>
      <c r="E399" s="1" t="s">
        <v>4077</v>
      </c>
      <c r="F399" s="1" t="s">
        <v>84</v>
      </c>
      <c r="G399" s="377">
        <v>45120</v>
      </c>
      <c r="H399" s="377">
        <v>0</v>
      </c>
      <c r="I399" s="377">
        <v>0</v>
      </c>
      <c r="J399" s="377">
        <v>0</v>
      </c>
      <c r="K399" s="377">
        <v>0</v>
      </c>
      <c r="L399" s="377">
        <v>0</v>
      </c>
      <c r="M399" s="1" t="s">
        <v>61</v>
      </c>
      <c r="N399" s="377">
        <v>0</v>
      </c>
      <c r="O399" s="378">
        <v>46893</v>
      </c>
      <c r="P399" s="401">
        <f t="shared" si="6"/>
        <v>45120</v>
      </c>
      <c r="R399" s="30" t="s">
        <v>3190</v>
      </c>
      <c r="S399">
        <v>71448</v>
      </c>
    </row>
    <row r="400" spans="1:19" x14ac:dyDescent="0.25">
      <c r="A400" s="1" t="s">
        <v>210</v>
      </c>
      <c r="B400" s="1" t="s">
        <v>353</v>
      </c>
      <c r="C400" s="1" t="s">
        <v>544</v>
      </c>
      <c r="D400" s="1" t="s">
        <v>107</v>
      </c>
      <c r="E400" s="1" t="s">
        <v>4103</v>
      </c>
      <c r="F400" s="1" t="s">
        <v>84</v>
      </c>
      <c r="G400" s="377">
        <v>45120</v>
      </c>
      <c r="H400" s="377">
        <v>0</v>
      </c>
      <c r="I400" s="377">
        <v>0</v>
      </c>
      <c r="J400" s="377">
        <v>0</v>
      </c>
      <c r="K400" s="377">
        <v>0</v>
      </c>
      <c r="L400" s="377">
        <v>0</v>
      </c>
      <c r="M400" s="1" t="s">
        <v>61</v>
      </c>
      <c r="N400" s="377">
        <v>0</v>
      </c>
      <c r="O400" s="378">
        <v>46893</v>
      </c>
      <c r="P400" s="401">
        <f t="shared" si="6"/>
        <v>45120</v>
      </c>
      <c r="R400" s="30" t="s">
        <v>3172</v>
      </c>
      <c r="S400">
        <v>127008</v>
      </c>
    </row>
    <row r="401" spans="1:19" x14ac:dyDescent="0.25">
      <c r="A401" s="1" t="s">
        <v>210</v>
      </c>
      <c r="B401" s="1" t="s">
        <v>353</v>
      </c>
      <c r="C401" s="1" t="s">
        <v>544</v>
      </c>
      <c r="D401" s="1" t="s">
        <v>107</v>
      </c>
      <c r="E401" s="1" t="s">
        <v>4095</v>
      </c>
      <c r="F401" s="1" t="s">
        <v>84</v>
      </c>
      <c r="G401" s="377">
        <v>45120</v>
      </c>
      <c r="H401" s="377">
        <v>0</v>
      </c>
      <c r="I401" s="377">
        <v>0</v>
      </c>
      <c r="J401" s="377">
        <v>0</v>
      </c>
      <c r="K401" s="377">
        <v>0</v>
      </c>
      <c r="L401" s="377">
        <v>0</v>
      </c>
      <c r="M401" s="1" t="s">
        <v>61</v>
      </c>
      <c r="N401" s="377">
        <v>0</v>
      </c>
      <c r="O401" s="378">
        <v>46893</v>
      </c>
      <c r="P401" s="401">
        <f t="shared" si="6"/>
        <v>45120</v>
      </c>
      <c r="R401" s="30" t="s">
        <v>3191</v>
      </c>
      <c r="S401">
        <v>133986</v>
      </c>
    </row>
    <row r="402" spans="1:19" x14ac:dyDescent="0.25">
      <c r="A402" s="1" t="s">
        <v>210</v>
      </c>
      <c r="B402" s="1" t="s">
        <v>353</v>
      </c>
      <c r="C402" s="1" t="s">
        <v>544</v>
      </c>
      <c r="D402" s="1" t="s">
        <v>107</v>
      </c>
      <c r="E402" s="1" t="s">
        <v>4104</v>
      </c>
      <c r="F402" s="1" t="s">
        <v>84</v>
      </c>
      <c r="G402" s="377">
        <v>47120</v>
      </c>
      <c r="H402" s="377">
        <v>0</v>
      </c>
      <c r="I402" s="377">
        <v>0</v>
      </c>
      <c r="J402" s="377">
        <v>0</v>
      </c>
      <c r="K402" s="377">
        <v>0</v>
      </c>
      <c r="L402" s="377">
        <v>0</v>
      </c>
      <c r="M402" s="1" t="s">
        <v>61</v>
      </c>
      <c r="N402" s="377">
        <v>0</v>
      </c>
      <c r="O402" s="378">
        <v>46894</v>
      </c>
      <c r="P402" s="401">
        <f t="shared" si="6"/>
        <v>47120</v>
      </c>
      <c r="R402" s="30" t="s">
        <v>3196</v>
      </c>
      <c r="S402">
        <v>135360</v>
      </c>
    </row>
    <row r="403" spans="1:19" x14ac:dyDescent="0.25">
      <c r="A403" s="1" t="s">
        <v>210</v>
      </c>
      <c r="B403" s="1" t="s">
        <v>353</v>
      </c>
      <c r="C403" s="1" t="s">
        <v>544</v>
      </c>
      <c r="D403" s="1" t="s">
        <v>107</v>
      </c>
      <c r="E403" s="1" t="s">
        <v>4105</v>
      </c>
      <c r="F403" s="1" t="s">
        <v>84</v>
      </c>
      <c r="G403" s="377">
        <v>45120</v>
      </c>
      <c r="H403" s="377">
        <v>0</v>
      </c>
      <c r="I403" s="377">
        <v>0</v>
      </c>
      <c r="J403" s="377">
        <v>0</v>
      </c>
      <c r="K403" s="377">
        <v>0</v>
      </c>
      <c r="L403" s="377">
        <v>0</v>
      </c>
      <c r="M403" s="1" t="s">
        <v>61</v>
      </c>
      <c r="N403" s="377">
        <v>0</v>
      </c>
      <c r="O403" s="378">
        <v>46894</v>
      </c>
      <c r="P403" s="401">
        <f t="shared" si="6"/>
        <v>45120</v>
      </c>
      <c r="R403" s="30" t="s">
        <v>3197</v>
      </c>
      <c r="S403">
        <v>90537.751000000004</v>
      </c>
    </row>
    <row r="404" spans="1:19" x14ac:dyDescent="0.25">
      <c r="A404" s="1" t="s">
        <v>210</v>
      </c>
      <c r="B404" s="1" t="s">
        <v>353</v>
      </c>
      <c r="C404" s="1" t="s">
        <v>544</v>
      </c>
      <c r="D404" s="1" t="s">
        <v>107</v>
      </c>
      <c r="E404" s="1" t="s">
        <v>4106</v>
      </c>
      <c r="F404" s="1" t="s">
        <v>84</v>
      </c>
      <c r="G404" s="377">
        <v>45120</v>
      </c>
      <c r="H404" s="377">
        <v>0</v>
      </c>
      <c r="I404" s="377">
        <v>0</v>
      </c>
      <c r="J404" s="377">
        <v>0</v>
      </c>
      <c r="K404" s="377">
        <v>0</v>
      </c>
      <c r="L404" s="377">
        <v>0</v>
      </c>
      <c r="M404" s="1" t="s">
        <v>61</v>
      </c>
      <c r="N404" s="377">
        <v>0</v>
      </c>
      <c r="O404" s="378">
        <v>46896</v>
      </c>
      <c r="P404" s="401">
        <f t="shared" si="6"/>
        <v>45120</v>
      </c>
      <c r="R404" s="30" t="s">
        <v>3198</v>
      </c>
      <c r="S404">
        <v>4500</v>
      </c>
    </row>
    <row r="405" spans="1:19" x14ac:dyDescent="0.25">
      <c r="A405" s="1" t="s">
        <v>210</v>
      </c>
      <c r="B405" s="1" t="s">
        <v>353</v>
      </c>
      <c r="C405" s="1" t="s">
        <v>544</v>
      </c>
      <c r="D405" s="1" t="s">
        <v>107</v>
      </c>
      <c r="E405" s="1" t="s">
        <v>4279</v>
      </c>
      <c r="F405" s="1" t="s">
        <v>84</v>
      </c>
      <c r="G405" s="377">
        <v>45120</v>
      </c>
      <c r="H405" s="377">
        <v>0</v>
      </c>
      <c r="I405" s="377">
        <v>0</v>
      </c>
      <c r="J405" s="377">
        <v>0</v>
      </c>
      <c r="K405" s="377">
        <v>0</v>
      </c>
      <c r="L405" s="377">
        <v>0</v>
      </c>
      <c r="M405" s="1" t="s">
        <v>61</v>
      </c>
      <c r="N405" s="377">
        <v>0</v>
      </c>
      <c r="O405" s="378">
        <v>46898</v>
      </c>
      <c r="P405" s="401">
        <f t="shared" si="6"/>
        <v>45120</v>
      </c>
      <c r="R405" s="30" t="s">
        <v>3199</v>
      </c>
      <c r="S405">
        <v>40500</v>
      </c>
    </row>
    <row r="406" spans="1:19" x14ac:dyDescent="0.25">
      <c r="A406" s="1" t="s">
        <v>210</v>
      </c>
      <c r="B406" s="1" t="s">
        <v>353</v>
      </c>
      <c r="C406" s="1" t="s">
        <v>544</v>
      </c>
      <c r="D406" s="1" t="s">
        <v>107</v>
      </c>
      <c r="E406" s="1" t="s">
        <v>4258</v>
      </c>
      <c r="F406" s="1" t="s">
        <v>84</v>
      </c>
      <c r="G406" s="377">
        <v>45120</v>
      </c>
      <c r="H406" s="377">
        <v>0</v>
      </c>
      <c r="I406" s="377">
        <v>0</v>
      </c>
      <c r="J406" s="377">
        <v>0</v>
      </c>
      <c r="K406" s="377">
        <v>0</v>
      </c>
      <c r="L406" s="377">
        <v>0</v>
      </c>
      <c r="M406" s="1" t="s">
        <v>61</v>
      </c>
      <c r="N406" s="377">
        <v>0</v>
      </c>
      <c r="O406" s="378">
        <v>46898</v>
      </c>
      <c r="P406" s="401">
        <f t="shared" si="6"/>
        <v>45120</v>
      </c>
      <c r="R406" s="30" t="s">
        <v>3200</v>
      </c>
      <c r="S406">
        <v>83700</v>
      </c>
    </row>
    <row r="407" spans="1:19" x14ac:dyDescent="0.25">
      <c r="A407" s="1" t="s">
        <v>210</v>
      </c>
      <c r="B407" s="1" t="s">
        <v>353</v>
      </c>
      <c r="C407" s="1" t="s">
        <v>544</v>
      </c>
      <c r="D407" s="1" t="s">
        <v>107</v>
      </c>
      <c r="E407" s="1" t="s">
        <v>4280</v>
      </c>
      <c r="F407" s="1" t="s">
        <v>84</v>
      </c>
      <c r="G407" s="377">
        <v>45120</v>
      </c>
      <c r="H407" s="377">
        <v>0</v>
      </c>
      <c r="I407" s="377">
        <v>0</v>
      </c>
      <c r="J407" s="377">
        <v>0</v>
      </c>
      <c r="K407" s="377">
        <v>0</v>
      </c>
      <c r="L407" s="377">
        <v>0</v>
      </c>
      <c r="M407" s="1" t="s">
        <v>61</v>
      </c>
      <c r="N407" s="377">
        <v>0</v>
      </c>
      <c r="O407" s="378">
        <v>46899</v>
      </c>
      <c r="P407" s="401">
        <f t="shared" si="6"/>
        <v>45120</v>
      </c>
      <c r="R407" s="30" t="s">
        <v>3195</v>
      </c>
      <c r="S407">
        <v>3480</v>
      </c>
    </row>
    <row r="408" spans="1:19" x14ac:dyDescent="0.25">
      <c r="A408" s="1" t="s">
        <v>210</v>
      </c>
      <c r="B408" s="1" t="s">
        <v>353</v>
      </c>
      <c r="C408" s="1" t="s">
        <v>544</v>
      </c>
      <c r="D408" s="1" t="s">
        <v>107</v>
      </c>
      <c r="E408" s="1" t="s">
        <v>4346</v>
      </c>
      <c r="F408" s="1" t="s">
        <v>84</v>
      </c>
      <c r="G408" s="377">
        <v>45120</v>
      </c>
      <c r="H408" s="377">
        <v>0</v>
      </c>
      <c r="I408" s="377">
        <v>0</v>
      </c>
      <c r="J408" s="377">
        <v>0</v>
      </c>
      <c r="K408" s="377">
        <v>0</v>
      </c>
      <c r="L408" s="377">
        <v>0</v>
      </c>
      <c r="M408" s="1" t="s">
        <v>61</v>
      </c>
      <c r="N408" s="377">
        <v>0</v>
      </c>
      <c r="O408" s="378">
        <v>46900</v>
      </c>
      <c r="P408" s="401">
        <f t="shared" si="6"/>
        <v>45120</v>
      </c>
      <c r="R408" s="30" t="s">
        <v>3202</v>
      </c>
      <c r="S408">
        <v>47960</v>
      </c>
    </row>
    <row r="409" spans="1:19" x14ac:dyDescent="0.25">
      <c r="A409" s="1" t="s">
        <v>210</v>
      </c>
      <c r="B409" s="1" t="s">
        <v>353</v>
      </c>
      <c r="C409" s="1" t="s">
        <v>544</v>
      </c>
      <c r="D409" s="1" t="s">
        <v>107</v>
      </c>
      <c r="E409" s="1" t="s">
        <v>4347</v>
      </c>
      <c r="F409" s="1" t="s">
        <v>84</v>
      </c>
      <c r="G409" s="377">
        <v>45120</v>
      </c>
      <c r="H409" s="377">
        <v>0</v>
      </c>
      <c r="I409" s="377">
        <v>0</v>
      </c>
      <c r="J409" s="377">
        <v>0</v>
      </c>
      <c r="K409" s="377">
        <v>0</v>
      </c>
      <c r="L409" s="377">
        <v>0</v>
      </c>
      <c r="M409" s="1" t="s">
        <v>61</v>
      </c>
      <c r="N409" s="377">
        <v>0</v>
      </c>
      <c r="O409" s="378">
        <v>46900</v>
      </c>
      <c r="P409" s="401">
        <f t="shared" si="6"/>
        <v>45120</v>
      </c>
      <c r="R409" s="30" t="s">
        <v>3203</v>
      </c>
      <c r="S409">
        <v>180480</v>
      </c>
    </row>
    <row r="410" spans="1:19" x14ac:dyDescent="0.25">
      <c r="A410" s="1" t="s">
        <v>210</v>
      </c>
      <c r="B410" s="1" t="s">
        <v>353</v>
      </c>
      <c r="C410" s="1" t="s">
        <v>544</v>
      </c>
      <c r="D410" s="1" t="s">
        <v>107</v>
      </c>
      <c r="E410" s="1" t="s">
        <v>4394</v>
      </c>
      <c r="F410" s="1" t="s">
        <v>84</v>
      </c>
      <c r="G410" s="377">
        <v>45120</v>
      </c>
      <c r="H410" s="377">
        <v>0</v>
      </c>
      <c r="I410" s="377">
        <v>0</v>
      </c>
      <c r="J410" s="377">
        <v>0</v>
      </c>
      <c r="K410" s="377">
        <v>0</v>
      </c>
      <c r="L410" s="377">
        <v>0</v>
      </c>
      <c r="M410" s="1" t="s">
        <v>61</v>
      </c>
      <c r="N410" s="377">
        <v>0</v>
      </c>
      <c r="O410" s="378">
        <v>46901</v>
      </c>
      <c r="P410" s="401">
        <f t="shared" si="6"/>
        <v>45120</v>
      </c>
      <c r="R410" s="30" t="s">
        <v>3207</v>
      </c>
      <c r="S410">
        <v>66307</v>
      </c>
    </row>
    <row r="411" spans="1:19" x14ac:dyDescent="0.25">
      <c r="A411" s="1" t="s">
        <v>210</v>
      </c>
      <c r="B411" s="1" t="s">
        <v>353</v>
      </c>
      <c r="C411" s="1" t="s">
        <v>544</v>
      </c>
      <c r="D411" s="1" t="s">
        <v>107</v>
      </c>
      <c r="E411" s="1" t="s">
        <v>4395</v>
      </c>
      <c r="F411" s="1" t="s">
        <v>84</v>
      </c>
      <c r="G411" s="377">
        <v>45120</v>
      </c>
      <c r="H411" s="377">
        <v>0</v>
      </c>
      <c r="I411" s="377">
        <v>0</v>
      </c>
      <c r="J411" s="377">
        <v>0</v>
      </c>
      <c r="K411" s="377">
        <v>0</v>
      </c>
      <c r="L411" s="377">
        <v>0</v>
      </c>
      <c r="M411" s="1" t="s">
        <v>61</v>
      </c>
      <c r="N411" s="377">
        <v>0</v>
      </c>
      <c r="O411" s="378">
        <v>46902</v>
      </c>
      <c r="P411" s="401">
        <f t="shared" si="6"/>
        <v>45120</v>
      </c>
      <c r="R411" s="30" t="s">
        <v>3210</v>
      </c>
      <c r="S411">
        <v>2700</v>
      </c>
    </row>
    <row r="412" spans="1:19" x14ac:dyDescent="0.25">
      <c r="A412" s="1" t="s">
        <v>210</v>
      </c>
      <c r="B412" s="1" t="s">
        <v>353</v>
      </c>
      <c r="C412" s="1" t="s">
        <v>544</v>
      </c>
      <c r="D412" s="1" t="s">
        <v>107</v>
      </c>
      <c r="E412" s="1" t="s">
        <v>4396</v>
      </c>
      <c r="F412" s="1" t="s">
        <v>84</v>
      </c>
      <c r="G412" s="377">
        <v>45120</v>
      </c>
      <c r="H412" s="377">
        <v>0</v>
      </c>
      <c r="I412" s="377">
        <v>0</v>
      </c>
      <c r="J412" s="377">
        <v>0</v>
      </c>
      <c r="K412" s="377">
        <v>0</v>
      </c>
      <c r="L412" s="377">
        <v>0</v>
      </c>
      <c r="M412" s="1" t="s">
        <v>61</v>
      </c>
      <c r="N412" s="377">
        <v>0</v>
      </c>
      <c r="O412" s="378">
        <v>46902</v>
      </c>
      <c r="P412" s="401">
        <f t="shared" si="6"/>
        <v>45120</v>
      </c>
      <c r="R412" s="30" t="s">
        <v>3811</v>
      </c>
      <c r="S412">
        <v>2</v>
      </c>
    </row>
    <row r="413" spans="1:19" x14ac:dyDescent="0.25">
      <c r="A413" s="1" t="s">
        <v>210</v>
      </c>
      <c r="B413" s="1" t="s">
        <v>353</v>
      </c>
      <c r="C413" s="1" t="s">
        <v>80</v>
      </c>
      <c r="D413" s="1" t="s">
        <v>107</v>
      </c>
      <c r="E413" s="1" t="s">
        <v>3592</v>
      </c>
      <c r="F413" s="1" t="s">
        <v>84</v>
      </c>
      <c r="G413" s="377">
        <v>730</v>
      </c>
      <c r="H413" s="377">
        <v>0</v>
      </c>
      <c r="I413" s="377">
        <v>0</v>
      </c>
      <c r="J413" s="377">
        <v>0</v>
      </c>
      <c r="K413" s="377">
        <v>0</v>
      </c>
      <c r="L413" s="377">
        <v>0</v>
      </c>
      <c r="M413" s="1" t="s">
        <v>61</v>
      </c>
      <c r="N413" s="377">
        <v>0</v>
      </c>
      <c r="O413" s="378">
        <v>46882</v>
      </c>
      <c r="P413" s="401">
        <f t="shared" si="6"/>
        <v>730</v>
      </c>
      <c r="R413" s="30" t="s">
        <v>3211</v>
      </c>
      <c r="S413">
        <v>270</v>
      </c>
    </row>
    <row r="414" spans="1:19" x14ac:dyDescent="0.25">
      <c r="A414" s="1" t="s">
        <v>210</v>
      </c>
      <c r="B414" s="1" t="s">
        <v>353</v>
      </c>
      <c r="C414" s="1" t="s">
        <v>80</v>
      </c>
      <c r="D414" s="1" t="s">
        <v>107</v>
      </c>
      <c r="E414" s="1" t="s">
        <v>3717</v>
      </c>
      <c r="F414" s="1" t="s">
        <v>84</v>
      </c>
      <c r="G414" s="377">
        <v>7010</v>
      </c>
      <c r="H414" s="377">
        <v>0</v>
      </c>
      <c r="I414" s="377">
        <v>0</v>
      </c>
      <c r="J414" s="377">
        <v>0</v>
      </c>
      <c r="K414" s="377">
        <v>0</v>
      </c>
      <c r="L414" s="377">
        <v>0</v>
      </c>
      <c r="M414" s="1" t="s">
        <v>61</v>
      </c>
      <c r="N414" s="377">
        <v>0</v>
      </c>
      <c r="O414" s="378">
        <v>46885</v>
      </c>
      <c r="P414" s="401">
        <f t="shared" si="6"/>
        <v>7010</v>
      </c>
      <c r="R414" s="30" t="s">
        <v>3214</v>
      </c>
      <c r="S414">
        <v>25550</v>
      </c>
    </row>
    <row r="415" spans="1:19" x14ac:dyDescent="0.25">
      <c r="A415" s="1" t="s">
        <v>210</v>
      </c>
      <c r="B415" s="1" t="s">
        <v>353</v>
      </c>
      <c r="C415" s="1" t="s">
        <v>80</v>
      </c>
      <c r="D415" s="1" t="s">
        <v>107</v>
      </c>
      <c r="E415" s="1" t="s">
        <v>3733</v>
      </c>
      <c r="F415" s="1" t="s">
        <v>84</v>
      </c>
      <c r="G415" s="377">
        <v>45120</v>
      </c>
      <c r="H415" s="377">
        <v>0</v>
      </c>
      <c r="I415" s="377">
        <v>0</v>
      </c>
      <c r="J415" s="377">
        <v>0</v>
      </c>
      <c r="K415" s="377">
        <v>0</v>
      </c>
      <c r="L415" s="377">
        <v>0</v>
      </c>
      <c r="M415" s="1" t="s">
        <v>61</v>
      </c>
      <c r="N415" s="377">
        <v>0</v>
      </c>
      <c r="O415" s="378">
        <v>46886</v>
      </c>
      <c r="P415" s="401">
        <f t="shared" si="6"/>
        <v>45120</v>
      </c>
      <c r="R415" s="30" t="s">
        <v>3215</v>
      </c>
      <c r="S415">
        <v>539</v>
      </c>
    </row>
    <row r="416" spans="1:19" x14ac:dyDescent="0.25">
      <c r="A416" s="1" t="s">
        <v>210</v>
      </c>
      <c r="B416" s="1" t="s">
        <v>353</v>
      </c>
      <c r="C416" s="1" t="s">
        <v>80</v>
      </c>
      <c r="D416" s="1" t="s">
        <v>107</v>
      </c>
      <c r="E416" s="1" t="s">
        <v>3734</v>
      </c>
      <c r="F416" s="1" t="s">
        <v>84</v>
      </c>
      <c r="G416" s="377">
        <v>45120</v>
      </c>
      <c r="H416" s="377">
        <v>0</v>
      </c>
      <c r="I416" s="377">
        <v>0</v>
      </c>
      <c r="J416" s="377">
        <v>0</v>
      </c>
      <c r="K416" s="377">
        <v>0</v>
      </c>
      <c r="L416" s="377">
        <v>0</v>
      </c>
      <c r="M416" s="1" t="s">
        <v>61</v>
      </c>
      <c r="N416" s="377">
        <v>0</v>
      </c>
      <c r="O416" s="378">
        <v>46886</v>
      </c>
      <c r="P416" s="401">
        <f t="shared" si="6"/>
        <v>45120</v>
      </c>
      <c r="R416" s="30" t="s">
        <v>3218</v>
      </c>
      <c r="S416">
        <v>150</v>
      </c>
    </row>
    <row r="417" spans="1:19" x14ac:dyDescent="0.25">
      <c r="A417" s="1" t="s">
        <v>231</v>
      </c>
      <c r="B417" s="1" t="s">
        <v>353</v>
      </c>
      <c r="C417" s="1" t="s">
        <v>544</v>
      </c>
      <c r="D417" s="1" t="s">
        <v>2603</v>
      </c>
      <c r="E417" s="1" t="s">
        <v>3718</v>
      </c>
      <c r="F417" s="1" t="s">
        <v>84</v>
      </c>
      <c r="G417" s="377">
        <v>1500</v>
      </c>
      <c r="H417" s="377">
        <v>0</v>
      </c>
      <c r="I417" s="377">
        <v>0</v>
      </c>
      <c r="J417" s="377">
        <v>0</v>
      </c>
      <c r="K417" s="377">
        <v>0</v>
      </c>
      <c r="L417" s="377">
        <v>0</v>
      </c>
      <c r="M417" s="1" t="s">
        <v>61</v>
      </c>
      <c r="N417" s="377">
        <v>0</v>
      </c>
      <c r="O417" s="378">
        <v>46886</v>
      </c>
      <c r="P417" s="401">
        <f t="shared" si="6"/>
        <v>1500</v>
      </c>
      <c r="R417" s="30" t="s">
        <v>3220</v>
      </c>
      <c r="S417">
        <v>76560</v>
      </c>
    </row>
    <row r="418" spans="1:19" x14ac:dyDescent="0.25">
      <c r="A418" s="1" t="s">
        <v>231</v>
      </c>
      <c r="B418" s="1" t="s">
        <v>353</v>
      </c>
      <c r="C418" s="1" t="s">
        <v>544</v>
      </c>
      <c r="D418" s="1" t="s">
        <v>2603</v>
      </c>
      <c r="E418" s="1" t="s">
        <v>3719</v>
      </c>
      <c r="F418" s="1" t="s">
        <v>84</v>
      </c>
      <c r="G418" s="377">
        <v>525</v>
      </c>
      <c r="H418" s="377">
        <v>0</v>
      </c>
      <c r="I418" s="377">
        <v>0</v>
      </c>
      <c r="J418" s="377">
        <v>0</v>
      </c>
      <c r="K418" s="377">
        <v>0</v>
      </c>
      <c r="L418" s="377">
        <v>0</v>
      </c>
      <c r="M418" s="1" t="s">
        <v>61</v>
      </c>
      <c r="N418" s="377">
        <v>0</v>
      </c>
      <c r="O418" s="378">
        <v>46886</v>
      </c>
      <c r="P418" s="401">
        <f t="shared" si="6"/>
        <v>525</v>
      </c>
      <c r="R418" s="30" t="s">
        <v>3223</v>
      </c>
      <c r="S418">
        <v>408</v>
      </c>
    </row>
    <row r="419" spans="1:19" x14ac:dyDescent="0.25">
      <c r="A419" s="1" t="s">
        <v>231</v>
      </c>
      <c r="B419" s="1" t="s">
        <v>353</v>
      </c>
      <c r="C419" s="1" t="s">
        <v>544</v>
      </c>
      <c r="D419" s="1" t="s">
        <v>2603</v>
      </c>
      <c r="E419" s="1" t="s">
        <v>3735</v>
      </c>
      <c r="F419" s="1" t="s">
        <v>84</v>
      </c>
      <c r="G419" s="377">
        <v>69750</v>
      </c>
      <c r="H419" s="377">
        <v>0</v>
      </c>
      <c r="I419" s="377">
        <v>0</v>
      </c>
      <c r="J419" s="377">
        <v>0</v>
      </c>
      <c r="K419" s="377">
        <v>0</v>
      </c>
      <c r="L419" s="377">
        <v>0</v>
      </c>
      <c r="M419" s="1" t="s">
        <v>61</v>
      </c>
      <c r="N419" s="377">
        <v>0</v>
      </c>
      <c r="O419" s="378">
        <v>46888</v>
      </c>
      <c r="P419" s="401">
        <f t="shared" si="6"/>
        <v>69750</v>
      </c>
      <c r="R419" s="30" t="s">
        <v>3229</v>
      </c>
      <c r="S419">
        <v>678</v>
      </c>
    </row>
    <row r="420" spans="1:19" x14ac:dyDescent="0.25">
      <c r="A420" s="1" t="s">
        <v>381</v>
      </c>
      <c r="B420" s="1" t="s">
        <v>353</v>
      </c>
      <c r="C420" s="1" t="s">
        <v>544</v>
      </c>
      <c r="D420" s="1" t="s">
        <v>2605</v>
      </c>
      <c r="E420" s="1" t="s">
        <v>4092</v>
      </c>
      <c r="F420" s="1" t="s">
        <v>84</v>
      </c>
      <c r="G420" s="377">
        <v>17603</v>
      </c>
      <c r="H420" s="377">
        <v>0</v>
      </c>
      <c r="I420" s="377">
        <v>0</v>
      </c>
      <c r="J420" s="377">
        <v>0</v>
      </c>
      <c r="K420" s="377">
        <v>0</v>
      </c>
      <c r="L420" s="377">
        <v>0</v>
      </c>
      <c r="M420" s="1" t="s">
        <v>61</v>
      </c>
      <c r="N420" s="377">
        <v>0</v>
      </c>
      <c r="O420" s="378">
        <v>46895</v>
      </c>
      <c r="P420" s="401">
        <f t="shared" si="6"/>
        <v>17603</v>
      </c>
      <c r="R420" s="30" t="s">
        <v>3231</v>
      </c>
      <c r="S420">
        <v>324</v>
      </c>
    </row>
    <row r="421" spans="1:19" x14ac:dyDescent="0.25">
      <c r="A421" s="1" t="s">
        <v>342</v>
      </c>
      <c r="B421" s="1" t="s">
        <v>353</v>
      </c>
      <c r="C421" s="1" t="s">
        <v>544</v>
      </c>
      <c r="D421" s="1" t="s">
        <v>2606</v>
      </c>
      <c r="E421" s="1" t="s">
        <v>3449</v>
      </c>
      <c r="F421" s="1" t="s">
        <v>84</v>
      </c>
      <c r="G421" s="377">
        <v>2250</v>
      </c>
      <c r="H421" s="377">
        <v>0</v>
      </c>
      <c r="I421" s="377">
        <v>0</v>
      </c>
      <c r="J421" s="377">
        <v>0</v>
      </c>
      <c r="K421" s="377">
        <v>0</v>
      </c>
      <c r="L421" s="377">
        <v>0</v>
      </c>
      <c r="M421" s="1" t="s">
        <v>61</v>
      </c>
      <c r="N421" s="377">
        <v>0</v>
      </c>
      <c r="O421" s="378">
        <v>46874</v>
      </c>
      <c r="P421" s="401">
        <f t="shared" si="6"/>
        <v>2250</v>
      </c>
      <c r="R421" s="30" t="s">
        <v>3233</v>
      </c>
      <c r="S421">
        <v>864</v>
      </c>
    </row>
    <row r="422" spans="1:19" x14ac:dyDescent="0.25">
      <c r="A422" s="1" t="s">
        <v>342</v>
      </c>
      <c r="B422" s="1" t="s">
        <v>353</v>
      </c>
      <c r="C422" s="1" t="s">
        <v>544</v>
      </c>
      <c r="D422" s="1" t="s">
        <v>2606</v>
      </c>
      <c r="E422" s="1" t="s">
        <v>3806</v>
      </c>
      <c r="F422" s="1" t="s">
        <v>84</v>
      </c>
      <c r="G422" s="377">
        <v>9000</v>
      </c>
      <c r="H422" s="377">
        <v>0</v>
      </c>
      <c r="I422" s="377">
        <v>0</v>
      </c>
      <c r="J422" s="377">
        <v>0</v>
      </c>
      <c r="K422" s="377">
        <v>0</v>
      </c>
      <c r="L422" s="377">
        <v>0</v>
      </c>
      <c r="M422" s="1" t="s">
        <v>61</v>
      </c>
      <c r="N422" s="377">
        <v>0</v>
      </c>
      <c r="O422" s="378">
        <v>46889</v>
      </c>
      <c r="P422" s="401">
        <f t="shared" si="6"/>
        <v>9000</v>
      </c>
      <c r="R422" s="30" t="s">
        <v>3235</v>
      </c>
      <c r="S422">
        <v>636</v>
      </c>
    </row>
    <row r="423" spans="1:19" x14ac:dyDescent="0.25">
      <c r="A423" s="1" t="s">
        <v>342</v>
      </c>
      <c r="B423" s="1" t="s">
        <v>353</v>
      </c>
      <c r="C423" s="1" t="s">
        <v>544</v>
      </c>
      <c r="D423" s="1" t="s">
        <v>2606</v>
      </c>
      <c r="E423" s="1" t="s">
        <v>3850</v>
      </c>
      <c r="F423" s="1" t="s">
        <v>84</v>
      </c>
      <c r="G423" s="377">
        <v>9750</v>
      </c>
      <c r="H423" s="377">
        <v>0</v>
      </c>
      <c r="I423" s="377">
        <v>0</v>
      </c>
      <c r="J423" s="377">
        <v>0</v>
      </c>
      <c r="K423" s="377">
        <v>0</v>
      </c>
      <c r="L423" s="377">
        <v>0</v>
      </c>
      <c r="M423" s="1" t="s">
        <v>61</v>
      </c>
      <c r="N423" s="377">
        <v>0</v>
      </c>
      <c r="O423" s="378">
        <v>46889</v>
      </c>
      <c r="P423" s="401">
        <f t="shared" si="6"/>
        <v>9750</v>
      </c>
      <c r="R423" s="30" t="s">
        <v>3237</v>
      </c>
      <c r="S423">
        <v>124416</v>
      </c>
    </row>
    <row r="424" spans="1:19" x14ac:dyDescent="0.25">
      <c r="A424" s="1" t="s">
        <v>342</v>
      </c>
      <c r="B424" s="1" t="s">
        <v>353</v>
      </c>
      <c r="C424" s="1" t="s">
        <v>544</v>
      </c>
      <c r="D424" s="1" t="s">
        <v>2606</v>
      </c>
      <c r="E424" s="1" t="s">
        <v>11787</v>
      </c>
      <c r="F424" s="1" t="s">
        <v>84</v>
      </c>
      <c r="G424" s="377">
        <v>85500</v>
      </c>
      <c r="H424" s="377">
        <v>0</v>
      </c>
      <c r="I424" s="377">
        <v>0</v>
      </c>
      <c r="J424" s="377">
        <v>0</v>
      </c>
      <c r="K424" s="377">
        <v>0</v>
      </c>
      <c r="L424" s="377">
        <v>0</v>
      </c>
      <c r="M424" s="1" t="s">
        <v>61</v>
      </c>
      <c r="N424" s="377">
        <v>0</v>
      </c>
      <c r="O424" s="378">
        <v>46914</v>
      </c>
      <c r="P424" s="401">
        <f t="shared" si="6"/>
        <v>85500</v>
      </c>
      <c r="R424" s="30" t="s">
        <v>3238</v>
      </c>
      <c r="S424">
        <v>82944</v>
      </c>
    </row>
    <row r="425" spans="1:19" x14ac:dyDescent="0.25">
      <c r="A425" s="1" t="s">
        <v>342</v>
      </c>
      <c r="B425" s="1" t="s">
        <v>353</v>
      </c>
      <c r="C425" s="1" t="s">
        <v>544</v>
      </c>
      <c r="D425" s="1" t="s">
        <v>2606</v>
      </c>
      <c r="E425" s="1" t="s">
        <v>13457</v>
      </c>
      <c r="F425" s="1" t="s">
        <v>84</v>
      </c>
      <c r="G425" s="377">
        <v>42750</v>
      </c>
      <c r="H425" s="377">
        <v>0</v>
      </c>
      <c r="I425" s="377">
        <v>0</v>
      </c>
      <c r="J425" s="377">
        <v>0</v>
      </c>
      <c r="K425" s="377">
        <v>0</v>
      </c>
      <c r="L425" s="377">
        <v>0</v>
      </c>
      <c r="M425" s="1" t="s">
        <v>61</v>
      </c>
      <c r="N425" s="377">
        <v>0</v>
      </c>
      <c r="O425" s="378">
        <v>46915</v>
      </c>
      <c r="P425" s="401">
        <f t="shared" si="6"/>
        <v>42750</v>
      </c>
      <c r="R425" s="30" t="s">
        <v>3240</v>
      </c>
      <c r="S425">
        <v>41472</v>
      </c>
    </row>
    <row r="426" spans="1:19" x14ac:dyDescent="0.25">
      <c r="A426" s="1" t="s">
        <v>582</v>
      </c>
      <c r="B426" s="1" t="s">
        <v>353</v>
      </c>
      <c r="C426" s="1" t="s">
        <v>544</v>
      </c>
      <c r="D426" s="1" t="s">
        <v>2643</v>
      </c>
      <c r="E426" s="1" t="s">
        <v>3280</v>
      </c>
      <c r="F426" s="1" t="s">
        <v>84</v>
      </c>
      <c r="G426" s="377">
        <v>2250</v>
      </c>
      <c r="H426" s="377">
        <v>0</v>
      </c>
      <c r="I426" s="377">
        <v>0</v>
      </c>
      <c r="J426" s="377">
        <v>0</v>
      </c>
      <c r="K426" s="377">
        <v>0</v>
      </c>
      <c r="L426" s="377">
        <v>0</v>
      </c>
      <c r="M426" s="1" t="s">
        <v>61</v>
      </c>
      <c r="N426" s="377">
        <v>0</v>
      </c>
      <c r="O426" s="378">
        <v>46864</v>
      </c>
      <c r="P426" s="401">
        <f t="shared" si="6"/>
        <v>2250</v>
      </c>
      <c r="R426" s="30" t="s">
        <v>3241</v>
      </c>
      <c r="S426">
        <v>41472</v>
      </c>
    </row>
    <row r="427" spans="1:19" x14ac:dyDescent="0.25">
      <c r="A427" s="1" t="s">
        <v>582</v>
      </c>
      <c r="B427" s="1" t="s">
        <v>353</v>
      </c>
      <c r="C427" s="1" t="s">
        <v>544</v>
      </c>
      <c r="D427" s="1" t="s">
        <v>2643</v>
      </c>
      <c r="E427" s="1" t="s">
        <v>3357</v>
      </c>
      <c r="F427" s="1" t="s">
        <v>84</v>
      </c>
      <c r="G427" s="377">
        <v>40523</v>
      </c>
      <c r="H427" s="377">
        <v>0</v>
      </c>
      <c r="I427" s="377">
        <v>0</v>
      </c>
      <c r="J427" s="377">
        <v>0</v>
      </c>
      <c r="K427" s="377">
        <v>0</v>
      </c>
      <c r="L427" s="377">
        <v>0</v>
      </c>
      <c r="M427" s="1" t="s">
        <v>61</v>
      </c>
      <c r="N427" s="377">
        <v>0</v>
      </c>
      <c r="O427" s="378">
        <v>46866</v>
      </c>
      <c r="P427" s="401">
        <f t="shared" si="6"/>
        <v>40523</v>
      </c>
      <c r="R427" s="30" t="s">
        <v>3242</v>
      </c>
      <c r="S427">
        <v>82944</v>
      </c>
    </row>
    <row r="428" spans="1:19" x14ac:dyDescent="0.25">
      <c r="A428" s="1" t="s">
        <v>582</v>
      </c>
      <c r="B428" s="1" t="s">
        <v>353</v>
      </c>
      <c r="C428" s="1" t="s">
        <v>544</v>
      </c>
      <c r="D428" s="1" t="s">
        <v>2643</v>
      </c>
      <c r="E428" s="1" t="s">
        <v>5879</v>
      </c>
      <c r="F428" s="1" t="s">
        <v>84</v>
      </c>
      <c r="G428" s="377">
        <v>85500</v>
      </c>
      <c r="H428" s="377">
        <v>0</v>
      </c>
      <c r="I428" s="377">
        <v>0</v>
      </c>
      <c r="J428" s="377">
        <v>0</v>
      </c>
      <c r="K428" s="377">
        <v>0</v>
      </c>
      <c r="L428" s="377">
        <v>0</v>
      </c>
      <c r="M428" s="1" t="s">
        <v>61</v>
      </c>
      <c r="N428" s="377">
        <v>0</v>
      </c>
      <c r="O428" s="378">
        <v>46907</v>
      </c>
      <c r="P428" s="401">
        <f t="shared" si="6"/>
        <v>85500</v>
      </c>
      <c r="R428" s="30" t="s">
        <v>3243</v>
      </c>
      <c r="S428">
        <v>82944</v>
      </c>
    </row>
    <row r="429" spans="1:19" x14ac:dyDescent="0.25">
      <c r="A429" s="1" t="s">
        <v>582</v>
      </c>
      <c r="B429" s="1" t="s">
        <v>353</v>
      </c>
      <c r="C429" s="1" t="s">
        <v>544</v>
      </c>
      <c r="D429" s="1" t="s">
        <v>2643</v>
      </c>
      <c r="E429" s="1" t="s">
        <v>5880</v>
      </c>
      <c r="F429" s="1" t="s">
        <v>84</v>
      </c>
      <c r="G429" s="377">
        <v>76500</v>
      </c>
      <c r="H429" s="377">
        <v>0</v>
      </c>
      <c r="I429" s="377">
        <v>0</v>
      </c>
      <c r="J429" s="377">
        <v>0</v>
      </c>
      <c r="K429" s="377">
        <v>0</v>
      </c>
      <c r="L429" s="377">
        <v>0</v>
      </c>
      <c r="M429" s="1" t="s">
        <v>61</v>
      </c>
      <c r="N429" s="377">
        <v>0</v>
      </c>
      <c r="O429" s="378">
        <v>46909</v>
      </c>
      <c r="P429" s="401">
        <f t="shared" si="6"/>
        <v>76500</v>
      </c>
      <c r="R429" s="30" t="s">
        <v>3249</v>
      </c>
      <c r="S429">
        <v>180480</v>
      </c>
    </row>
    <row r="430" spans="1:19" x14ac:dyDescent="0.25">
      <c r="A430" s="1" t="s">
        <v>582</v>
      </c>
      <c r="B430" s="1" t="s">
        <v>353</v>
      </c>
      <c r="C430" s="1" t="s">
        <v>544</v>
      </c>
      <c r="D430" s="1" t="s">
        <v>2643</v>
      </c>
      <c r="E430" s="1" t="s">
        <v>5881</v>
      </c>
      <c r="F430" s="1" t="s">
        <v>84</v>
      </c>
      <c r="G430" s="377">
        <v>85500</v>
      </c>
      <c r="H430" s="377">
        <v>0</v>
      </c>
      <c r="I430" s="377">
        <v>0</v>
      </c>
      <c r="J430" s="377">
        <v>0</v>
      </c>
      <c r="K430" s="377">
        <v>0</v>
      </c>
      <c r="L430" s="377">
        <v>0</v>
      </c>
      <c r="M430" s="1" t="s">
        <v>61</v>
      </c>
      <c r="N430" s="377">
        <v>0</v>
      </c>
      <c r="O430" s="378">
        <v>46910</v>
      </c>
      <c r="P430" s="401">
        <f t="shared" si="6"/>
        <v>85500</v>
      </c>
      <c r="R430" s="30" t="s">
        <v>3255</v>
      </c>
      <c r="S430">
        <v>180480</v>
      </c>
    </row>
    <row r="431" spans="1:19" x14ac:dyDescent="0.25">
      <c r="A431" s="1" t="s">
        <v>582</v>
      </c>
      <c r="B431" s="1" t="s">
        <v>353</v>
      </c>
      <c r="C431" s="1" t="s">
        <v>544</v>
      </c>
      <c r="D431" s="1" t="s">
        <v>2643</v>
      </c>
      <c r="E431" s="1" t="s">
        <v>9501</v>
      </c>
      <c r="F431" s="1" t="s">
        <v>84</v>
      </c>
      <c r="G431" s="377">
        <v>85500</v>
      </c>
      <c r="H431" s="377">
        <v>0</v>
      </c>
      <c r="I431" s="377">
        <v>0</v>
      </c>
      <c r="J431" s="377">
        <v>0</v>
      </c>
      <c r="K431" s="377">
        <v>0</v>
      </c>
      <c r="L431" s="377">
        <v>0</v>
      </c>
      <c r="M431" s="1" t="s">
        <v>61</v>
      </c>
      <c r="N431" s="377">
        <v>0</v>
      </c>
      <c r="O431" s="378">
        <v>46913</v>
      </c>
      <c r="P431" s="401">
        <f t="shared" si="6"/>
        <v>85500</v>
      </c>
      <c r="R431" s="30" t="s">
        <v>3250</v>
      </c>
      <c r="S431">
        <v>137487</v>
      </c>
    </row>
    <row r="432" spans="1:19" x14ac:dyDescent="0.25">
      <c r="A432" s="1" t="s">
        <v>582</v>
      </c>
      <c r="B432" s="1" t="s">
        <v>353</v>
      </c>
      <c r="C432" s="1" t="s">
        <v>544</v>
      </c>
      <c r="D432" s="1" t="s">
        <v>2643</v>
      </c>
      <c r="E432" s="1" t="s">
        <v>10997</v>
      </c>
      <c r="F432" s="1" t="s">
        <v>84</v>
      </c>
      <c r="G432" s="377">
        <v>55650</v>
      </c>
      <c r="H432" s="377">
        <v>0</v>
      </c>
      <c r="I432" s="377">
        <v>0</v>
      </c>
      <c r="J432" s="377">
        <v>0</v>
      </c>
      <c r="K432" s="377">
        <v>0</v>
      </c>
      <c r="L432" s="377">
        <v>0</v>
      </c>
      <c r="M432" s="1" t="s">
        <v>61</v>
      </c>
      <c r="N432" s="377">
        <v>0</v>
      </c>
      <c r="O432" s="378">
        <v>46913</v>
      </c>
      <c r="P432" s="401">
        <f t="shared" si="6"/>
        <v>55650</v>
      </c>
      <c r="R432" s="30" t="s">
        <v>3256</v>
      </c>
      <c r="S432">
        <v>12600</v>
      </c>
    </row>
    <row r="433" spans="1:19" x14ac:dyDescent="0.25">
      <c r="A433" s="1" t="s">
        <v>385</v>
      </c>
      <c r="B433" s="1" t="s">
        <v>353</v>
      </c>
      <c r="C433" s="1" t="s">
        <v>544</v>
      </c>
      <c r="D433" s="1" t="s">
        <v>2644</v>
      </c>
      <c r="E433" s="1" t="s">
        <v>4259</v>
      </c>
      <c r="F433" s="1" t="s">
        <v>84</v>
      </c>
      <c r="G433" s="377">
        <v>2250</v>
      </c>
      <c r="H433" s="377">
        <v>0</v>
      </c>
      <c r="I433" s="377">
        <v>0</v>
      </c>
      <c r="J433" s="377">
        <v>0</v>
      </c>
      <c r="K433" s="377">
        <v>0</v>
      </c>
      <c r="L433" s="377">
        <v>0</v>
      </c>
      <c r="M433" s="1" t="s">
        <v>61</v>
      </c>
      <c r="N433" s="377">
        <v>0</v>
      </c>
      <c r="O433" s="378">
        <v>46899</v>
      </c>
      <c r="P433" s="401">
        <f t="shared" si="6"/>
        <v>2250</v>
      </c>
      <c r="R433" s="30" t="s">
        <v>3257</v>
      </c>
      <c r="S433">
        <v>48762</v>
      </c>
    </row>
    <row r="434" spans="1:19" x14ac:dyDescent="0.25">
      <c r="A434" s="1" t="s">
        <v>385</v>
      </c>
      <c r="B434" s="1" t="s">
        <v>353</v>
      </c>
      <c r="C434" s="1" t="s">
        <v>544</v>
      </c>
      <c r="D434" s="1" t="s">
        <v>2644</v>
      </c>
      <c r="E434" s="1" t="s">
        <v>4320</v>
      </c>
      <c r="F434" s="1" t="s">
        <v>84</v>
      </c>
      <c r="G434" s="377">
        <v>63000</v>
      </c>
      <c r="H434" s="377">
        <v>0</v>
      </c>
      <c r="I434" s="377">
        <v>0</v>
      </c>
      <c r="J434" s="377">
        <v>0</v>
      </c>
      <c r="K434" s="377">
        <v>0</v>
      </c>
      <c r="L434" s="377">
        <v>0</v>
      </c>
      <c r="M434" s="1" t="s">
        <v>61</v>
      </c>
      <c r="N434" s="377">
        <v>0</v>
      </c>
      <c r="O434" s="378">
        <v>46901</v>
      </c>
      <c r="P434" s="401">
        <f t="shared" si="6"/>
        <v>63000</v>
      </c>
      <c r="R434" s="30" t="s">
        <v>3245</v>
      </c>
      <c r="S434">
        <v>10500</v>
      </c>
    </row>
    <row r="435" spans="1:19" x14ac:dyDescent="0.25">
      <c r="A435" s="1" t="s">
        <v>385</v>
      </c>
      <c r="B435" s="1" t="s">
        <v>353</v>
      </c>
      <c r="C435" s="1" t="s">
        <v>544</v>
      </c>
      <c r="D435" s="1" t="s">
        <v>2644</v>
      </c>
      <c r="E435" s="1" t="s">
        <v>4348</v>
      </c>
      <c r="F435" s="1" t="s">
        <v>84</v>
      </c>
      <c r="G435" s="377">
        <v>85500</v>
      </c>
      <c r="H435" s="377">
        <v>0</v>
      </c>
      <c r="I435" s="377">
        <v>0</v>
      </c>
      <c r="J435" s="377">
        <v>0</v>
      </c>
      <c r="K435" s="377">
        <v>0</v>
      </c>
      <c r="L435" s="377">
        <v>0</v>
      </c>
      <c r="M435" s="1" t="s">
        <v>61</v>
      </c>
      <c r="N435" s="377">
        <v>0</v>
      </c>
      <c r="O435" s="378">
        <v>46902</v>
      </c>
      <c r="P435" s="401">
        <f t="shared" si="6"/>
        <v>85500</v>
      </c>
      <c r="R435" s="30" t="s">
        <v>3248</v>
      </c>
      <c r="S435">
        <v>576</v>
      </c>
    </row>
    <row r="436" spans="1:19" x14ac:dyDescent="0.25">
      <c r="A436" s="1" t="s">
        <v>385</v>
      </c>
      <c r="B436" s="1" t="s">
        <v>353</v>
      </c>
      <c r="C436" s="1" t="s">
        <v>544</v>
      </c>
      <c r="D436" s="1" t="s">
        <v>2644</v>
      </c>
      <c r="E436" s="1" t="s">
        <v>4397</v>
      </c>
      <c r="F436" s="1" t="s">
        <v>84</v>
      </c>
      <c r="G436" s="377">
        <v>85500</v>
      </c>
      <c r="H436" s="377">
        <v>0</v>
      </c>
      <c r="I436" s="377">
        <v>0</v>
      </c>
      <c r="J436" s="377">
        <v>0</v>
      </c>
      <c r="K436" s="377">
        <v>0</v>
      </c>
      <c r="L436" s="377">
        <v>0</v>
      </c>
      <c r="M436" s="1" t="s">
        <v>61</v>
      </c>
      <c r="N436" s="377">
        <v>0</v>
      </c>
      <c r="O436" s="378">
        <v>46902</v>
      </c>
      <c r="P436" s="401">
        <f t="shared" si="6"/>
        <v>85500</v>
      </c>
      <c r="R436" s="30" t="s">
        <v>3261</v>
      </c>
      <c r="S436">
        <v>82944</v>
      </c>
    </row>
    <row r="437" spans="1:19" x14ac:dyDescent="0.25">
      <c r="A437" s="1" t="s">
        <v>385</v>
      </c>
      <c r="B437" s="1" t="s">
        <v>353</v>
      </c>
      <c r="C437" s="1" t="s">
        <v>544</v>
      </c>
      <c r="D437" s="1" t="s">
        <v>2644</v>
      </c>
      <c r="E437" s="1" t="s">
        <v>4398</v>
      </c>
      <c r="F437" s="1" t="s">
        <v>84</v>
      </c>
      <c r="G437" s="377">
        <v>85500</v>
      </c>
      <c r="H437" s="377">
        <v>0</v>
      </c>
      <c r="I437" s="377">
        <v>0</v>
      </c>
      <c r="J437" s="377">
        <v>0</v>
      </c>
      <c r="K437" s="377">
        <v>0</v>
      </c>
      <c r="L437" s="377">
        <v>0</v>
      </c>
      <c r="M437" s="1" t="s">
        <v>61</v>
      </c>
      <c r="N437" s="377">
        <v>0</v>
      </c>
      <c r="O437" s="378">
        <v>46903</v>
      </c>
      <c r="P437" s="401">
        <f t="shared" si="6"/>
        <v>85500</v>
      </c>
      <c r="R437" s="30" t="s">
        <v>3253</v>
      </c>
      <c r="S437">
        <v>101376</v>
      </c>
    </row>
    <row r="438" spans="1:19" x14ac:dyDescent="0.25">
      <c r="A438" s="1" t="s">
        <v>385</v>
      </c>
      <c r="B438" s="1" t="s">
        <v>353</v>
      </c>
      <c r="C438" s="1" t="s">
        <v>544</v>
      </c>
      <c r="D438" s="1" t="s">
        <v>2644</v>
      </c>
      <c r="E438" s="1" t="s">
        <v>5103</v>
      </c>
      <c r="F438" s="1" t="s">
        <v>84</v>
      </c>
      <c r="G438" s="377">
        <v>87000</v>
      </c>
      <c r="H438" s="377">
        <v>0</v>
      </c>
      <c r="I438" s="377">
        <v>0</v>
      </c>
      <c r="J438" s="377">
        <v>0</v>
      </c>
      <c r="K438" s="377">
        <v>0</v>
      </c>
      <c r="L438" s="377">
        <v>0</v>
      </c>
      <c r="M438" s="1" t="s">
        <v>61</v>
      </c>
      <c r="N438" s="377">
        <v>0</v>
      </c>
      <c r="O438" s="378">
        <v>46906</v>
      </c>
      <c r="P438" s="401">
        <f t="shared" si="6"/>
        <v>87000</v>
      </c>
      <c r="R438" s="30" t="s">
        <v>3252</v>
      </c>
      <c r="S438">
        <v>50688</v>
      </c>
    </row>
    <row r="439" spans="1:19" x14ac:dyDescent="0.25">
      <c r="A439" s="1" t="s">
        <v>385</v>
      </c>
      <c r="B439" s="1" t="s">
        <v>353</v>
      </c>
      <c r="C439" s="1" t="s">
        <v>80</v>
      </c>
      <c r="D439" s="1" t="s">
        <v>2644</v>
      </c>
      <c r="E439" s="1" t="s">
        <v>4259</v>
      </c>
      <c r="F439" s="1" t="s">
        <v>84</v>
      </c>
      <c r="G439" s="377">
        <v>62626</v>
      </c>
      <c r="H439" s="377">
        <v>0</v>
      </c>
      <c r="I439" s="377">
        <v>0</v>
      </c>
      <c r="J439" s="377">
        <v>0</v>
      </c>
      <c r="K439" s="377">
        <v>0</v>
      </c>
      <c r="L439" s="377">
        <v>0</v>
      </c>
      <c r="M439" s="1" t="s">
        <v>61</v>
      </c>
      <c r="N439" s="377">
        <v>0</v>
      </c>
      <c r="O439" s="378">
        <v>46899</v>
      </c>
      <c r="P439" s="401">
        <f t="shared" si="6"/>
        <v>62626</v>
      </c>
      <c r="R439" s="30" t="s">
        <v>3251</v>
      </c>
      <c r="S439">
        <v>41472</v>
      </c>
    </row>
    <row r="440" spans="1:19" x14ac:dyDescent="0.25">
      <c r="A440" s="1" t="s">
        <v>385</v>
      </c>
      <c r="B440" s="1" t="s">
        <v>353</v>
      </c>
      <c r="C440" s="1" t="s">
        <v>80</v>
      </c>
      <c r="D440" s="1" t="s">
        <v>2644</v>
      </c>
      <c r="E440" s="1" t="s">
        <v>4320</v>
      </c>
      <c r="F440" s="1" t="s">
        <v>84</v>
      </c>
      <c r="G440" s="377">
        <v>22500</v>
      </c>
      <c r="H440" s="377">
        <v>0</v>
      </c>
      <c r="I440" s="377">
        <v>0</v>
      </c>
      <c r="J440" s="377">
        <v>0</v>
      </c>
      <c r="K440" s="377">
        <v>0</v>
      </c>
      <c r="L440" s="377">
        <v>0</v>
      </c>
      <c r="M440" s="1" t="s">
        <v>61</v>
      </c>
      <c r="N440" s="377">
        <v>0</v>
      </c>
      <c r="O440" s="378">
        <v>46901</v>
      </c>
      <c r="P440" s="401">
        <f t="shared" si="6"/>
        <v>22500</v>
      </c>
      <c r="R440" s="30" t="s">
        <v>3267</v>
      </c>
      <c r="S440">
        <v>38593</v>
      </c>
    </row>
    <row r="441" spans="1:19" x14ac:dyDescent="0.25">
      <c r="A441" s="1" t="s">
        <v>204</v>
      </c>
      <c r="B441" s="1" t="s">
        <v>353</v>
      </c>
      <c r="C441" s="1" t="s">
        <v>544</v>
      </c>
      <c r="D441" s="1" t="s">
        <v>2602</v>
      </c>
      <c r="E441" s="1" t="s">
        <v>3358</v>
      </c>
      <c r="F441" s="1" t="s">
        <v>84</v>
      </c>
      <c r="G441" s="377">
        <v>15166</v>
      </c>
      <c r="H441" s="377">
        <v>0</v>
      </c>
      <c r="I441" s="377">
        <v>0</v>
      </c>
      <c r="J441" s="377">
        <v>0</v>
      </c>
      <c r="K441" s="377">
        <v>0</v>
      </c>
      <c r="L441" s="377">
        <v>0</v>
      </c>
      <c r="M441" s="1" t="s">
        <v>61</v>
      </c>
      <c r="N441" s="377">
        <v>0</v>
      </c>
      <c r="O441" s="378">
        <v>46865</v>
      </c>
      <c r="P441" s="401">
        <f t="shared" si="6"/>
        <v>15166</v>
      </c>
      <c r="R441" s="30" t="s">
        <v>3268</v>
      </c>
      <c r="S441">
        <v>75000</v>
      </c>
    </row>
    <row r="442" spans="1:19" x14ac:dyDescent="0.25">
      <c r="A442" s="1" t="s">
        <v>204</v>
      </c>
      <c r="B442" s="1" t="s">
        <v>353</v>
      </c>
      <c r="C442" s="1" t="s">
        <v>544</v>
      </c>
      <c r="D442" s="1" t="s">
        <v>2602</v>
      </c>
      <c r="E442" s="1" t="s">
        <v>3385</v>
      </c>
      <c r="F442" s="1" t="s">
        <v>84</v>
      </c>
      <c r="G442" s="377">
        <v>30240</v>
      </c>
      <c r="H442" s="377">
        <v>0</v>
      </c>
      <c r="I442" s="377">
        <v>0</v>
      </c>
      <c r="J442" s="377">
        <v>0</v>
      </c>
      <c r="K442" s="377">
        <v>0</v>
      </c>
      <c r="L442" s="377">
        <v>0</v>
      </c>
      <c r="M442" s="1" t="s">
        <v>61</v>
      </c>
      <c r="N442" s="377">
        <v>0</v>
      </c>
      <c r="O442" s="378">
        <v>46866</v>
      </c>
      <c r="P442" s="401">
        <f t="shared" si="6"/>
        <v>30240</v>
      </c>
      <c r="R442" s="30" t="s">
        <v>3269</v>
      </c>
      <c r="S442">
        <v>9780</v>
      </c>
    </row>
    <row r="443" spans="1:19" x14ac:dyDescent="0.25">
      <c r="A443" s="1" t="s">
        <v>204</v>
      </c>
      <c r="B443" s="1" t="s">
        <v>353</v>
      </c>
      <c r="C443" s="1" t="s">
        <v>544</v>
      </c>
      <c r="D443" s="1" t="s">
        <v>2602</v>
      </c>
      <c r="E443" s="1" t="s">
        <v>3386</v>
      </c>
      <c r="F443" s="1" t="s">
        <v>84</v>
      </c>
      <c r="G443" s="377">
        <v>31236</v>
      </c>
      <c r="H443" s="377">
        <v>0</v>
      </c>
      <c r="I443" s="377">
        <v>0</v>
      </c>
      <c r="J443" s="377">
        <v>0</v>
      </c>
      <c r="K443" s="377">
        <v>0</v>
      </c>
      <c r="L443" s="377">
        <v>0</v>
      </c>
      <c r="M443" s="1" t="s">
        <v>61</v>
      </c>
      <c r="N443" s="377">
        <v>0</v>
      </c>
      <c r="O443" s="378">
        <v>46867</v>
      </c>
      <c r="P443" s="401">
        <f t="shared" si="6"/>
        <v>31236</v>
      </c>
      <c r="R443" s="30" t="s">
        <v>3270</v>
      </c>
      <c r="S443">
        <v>68850</v>
      </c>
    </row>
    <row r="444" spans="1:19" x14ac:dyDescent="0.25">
      <c r="A444" s="1" t="s">
        <v>204</v>
      </c>
      <c r="B444" s="1" t="s">
        <v>353</v>
      </c>
      <c r="C444" s="1" t="s">
        <v>544</v>
      </c>
      <c r="D444" s="1" t="s">
        <v>2602</v>
      </c>
      <c r="E444" s="1" t="s">
        <v>3387</v>
      </c>
      <c r="F444" s="1" t="s">
        <v>84</v>
      </c>
      <c r="G444" s="377">
        <v>30240</v>
      </c>
      <c r="H444" s="377">
        <v>0</v>
      </c>
      <c r="I444" s="377">
        <v>0</v>
      </c>
      <c r="J444" s="377">
        <v>0</v>
      </c>
      <c r="K444" s="377">
        <v>0</v>
      </c>
      <c r="L444" s="377">
        <v>0</v>
      </c>
      <c r="M444" s="1" t="s">
        <v>61</v>
      </c>
      <c r="N444" s="377">
        <v>0</v>
      </c>
      <c r="O444" s="378">
        <v>46868</v>
      </c>
      <c r="P444" s="401">
        <f t="shared" si="6"/>
        <v>30240</v>
      </c>
      <c r="R444" s="30" t="s">
        <v>3194</v>
      </c>
      <c r="S444">
        <v>19.164999999999999</v>
      </c>
    </row>
    <row r="445" spans="1:19" x14ac:dyDescent="0.25">
      <c r="A445" s="1" t="s">
        <v>204</v>
      </c>
      <c r="B445" s="1" t="s">
        <v>353</v>
      </c>
      <c r="C445" s="1" t="s">
        <v>544</v>
      </c>
      <c r="D445" s="1" t="s">
        <v>2602</v>
      </c>
      <c r="E445" s="1" t="s">
        <v>3408</v>
      </c>
      <c r="F445" s="1" t="s">
        <v>84</v>
      </c>
      <c r="G445" s="377">
        <v>30240</v>
      </c>
      <c r="H445" s="377">
        <v>0</v>
      </c>
      <c r="I445" s="377">
        <v>0</v>
      </c>
      <c r="J445" s="377">
        <v>0</v>
      </c>
      <c r="K445" s="377">
        <v>0</v>
      </c>
      <c r="L445" s="377">
        <v>0</v>
      </c>
      <c r="M445" s="1" t="s">
        <v>61</v>
      </c>
      <c r="N445" s="377">
        <v>0</v>
      </c>
      <c r="O445" s="378">
        <v>46870</v>
      </c>
      <c r="P445" s="401">
        <f t="shared" si="6"/>
        <v>30240</v>
      </c>
      <c r="R445" s="30" t="s">
        <v>3271</v>
      </c>
      <c r="S445">
        <v>10</v>
      </c>
    </row>
    <row r="446" spans="1:19" x14ac:dyDescent="0.25">
      <c r="A446" s="1" t="s">
        <v>204</v>
      </c>
      <c r="B446" s="1" t="s">
        <v>353</v>
      </c>
      <c r="C446" s="1" t="s">
        <v>544</v>
      </c>
      <c r="D446" s="1" t="s">
        <v>2602</v>
      </c>
      <c r="E446" s="1" t="s">
        <v>3413</v>
      </c>
      <c r="F446" s="1" t="s">
        <v>84</v>
      </c>
      <c r="G446" s="377">
        <v>30240</v>
      </c>
      <c r="H446" s="377">
        <v>0</v>
      </c>
      <c r="I446" s="377">
        <v>0</v>
      </c>
      <c r="J446" s="377">
        <v>0</v>
      </c>
      <c r="K446" s="377">
        <v>0</v>
      </c>
      <c r="L446" s="377">
        <v>0</v>
      </c>
      <c r="M446" s="1" t="s">
        <v>61</v>
      </c>
      <c r="N446" s="377">
        <v>0</v>
      </c>
      <c r="O446" s="378">
        <v>46871</v>
      </c>
      <c r="P446" s="401">
        <f t="shared" si="6"/>
        <v>30240</v>
      </c>
      <c r="R446" s="30" t="s">
        <v>3272</v>
      </c>
      <c r="S446">
        <v>15604</v>
      </c>
    </row>
    <row r="447" spans="1:19" x14ac:dyDescent="0.25">
      <c r="A447" s="1" t="s">
        <v>204</v>
      </c>
      <c r="B447" s="1" t="s">
        <v>353</v>
      </c>
      <c r="C447" s="1" t="s">
        <v>544</v>
      </c>
      <c r="D447" s="1" t="s">
        <v>2602</v>
      </c>
      <c r="E447" s="1" t="s">
        <v>3441</v>
      </c>
      <c r="F447" s="1" t="s">
        <v>84</v>
      </c>
      <c r="G447" s="377">
        <v>30240</v>
      </c>
      <c r="H447" s="377">
        <v>0</v>
      </c>
      <c r="I447" s="377">
        <v>0</v>
      </c>
      <c r="J447" s="377">
        <v>0</v>
      </c>
      <c r="K447" s="377">
        <v>0</v>
      </c>
      <c r="L447" s="377">
        <v>0</v>
      </c>
      <c r="M447" s="1" t="s">
        <v>61</v>
      </c>
      <c r="N447" s="377">
        <v>0</v>
      </c>
      <c r="O447" s="378">
        <v>46872</v>
      </c>
      <c r="P447" s="401">
        <f t="shared" si="6"/>
        <v>30240</v>
      </c>
      <c r="R447" s="30" t="s">
        <v>3273</v>
      </c>
      <c r="S447">
        <v>180480</v>
      </c>
    </row>
    <row r="448" spans="1:19" x14ac:dyDescent="0.25">
      <c r="A448" s="1" t="s">
        <v>204</v>
      </c>
      <c r="B448" s="1" t="s">
        <v>353</v>
      </c>
      <c r="C448" s="1" t="s">
        <v>544</v>
      </c>
      <c r="D448" s="1" t="s">
        <v>2602</v>
      </c>
      <c r="E448" s="1" t="s">
        <v>3450</v>
      </c>
      <c r="F448" s="1" t="s">
        <v>84</v>
      </c>
      <c r="G448" s="377">
        <v>30240</v>
      </c>
      <c r="H448" s="377">
        <v>0</v>
      </c>
      <c r="I448" s="377">
        <v>0</v>
      </c>
      <c r="J448" s="377">
        <v>0</v>
      </c>
      <c r="K448" s="377">
        <v>0</v>
      </c>
      <c r="L448" s="377">
        <v>0</v>
      </c>
      <c r="M448" s="1" t="s">
        <v>61</v>
      </c>
      <c r="N448" s="377">
        <v>0</v>
      </c>
      <c r="O448" s="378">
        <v>46874</v>
      </c>
      <c r="P448" s="401">
        <f t="shared" si="6"/>
        <v>30240</v>
      </c>
      <c r="R448" s="30" t="s">
        <v>3274</v>
      </c>
      <c r="S448">
        <v>180480</v>
      </c>
    </row>
    <row r="449" spans="1:19" x14ac:dyDescent="0.25">
      <c r="A449" s="1" t="s">
        <v>204</v>
      </c>
      <c r="B449" s="1" t="s">
        <v>353</v>
      </c>
      <c r="C449" s="1" t="s">
        <v>544</v>
      </c>
      <c r="D449" s="1" t="s">
        <v>2602</v>
      </c>
      <c r="E449" s="1" t="s">
        <v>3451</v>
      </c>
      <c r="F449" s="1" t="s">
        <v>84</v>
      </c>
      <c r="G449" s="377">
        <v>30240</v>
      </c>
      <c r="H449" s="377">
        <v>0</v>
      </c>
      <c r="I449" s="377">
        <v>0</v>
      </c>
      <c r="J449" s="377">
        <v>0</v>
      </c>
      <c r="K449" s="377">
        <v>0</v>
      </c>
      <c r="L449" s="377">
        <v>0</v>
      </c>
      <c r="M449" s="1" t="s">
        <v>61</v>
      </c>
      <c r="N449" s="377">
        <v>0</v>
      </c>
      <c r="O449" s="378">
        <v>46874</v>
      </c>
      <c r="P449" s="401">
        <f t="shared" si="6"/>
        <v>30240</v>
      </c>
      <c r="R449" s="30" t="s">
        <v>3275</v>
      </c>
      <c r="S449">
        <v>180480</v>
      </c>
    </row>
    <row r="450" spans="1:19" x14ac:dyDescent="0.25">
      <c r="A450" s="1" t="s">
        <v>204</v>
      </c>
      <c r="B450" s="1" t="s">
        <v>353</v>
      </c>
      <c r="C450" s="1" t="s">
        <v>544</v>
      </c>
      <c r="D450" s="1" t="s">
        <v>2602</v>
      </c>
      <c r="E450" s="1" t="s">
        <v>3479</v>
      </c>
      <c r="F450" s="1" t="s">
        <v>84</v>
      </c>
      <c r="G450" s="377">
        <v>30240</v>
      </c>
      <c r="H450" s="377">
        <v>0</v>
      </c>
      <c r="I450" s="377">
        <v>0</v>
      </c>
      <c r="J450" s="377">
        <v>0</v>
      </c>
      <c r="K450" s="377">
        <v>0</v>
      </c>
      <c r="L450" s="377">
        <v>0</v>
      </c>
      <c r="M450" s="1" t="s">
        <v>61</v>
      </c>
      <c r="N450" s="377">
        <v>0</v>
      </c>
      <c r="O450" s="378">
        <v>46877</v>
      </c>
      <c r="P450" s="401">
        <f t="shared" si="6"/>
        <v>30240</v>
      </c>
      <c r="R450" s="30" t="s">
        <v>3276</v>
      </c>
      <c r="S450">
        <v>180480</v>
      </c>
    </row>
    <row r="451" spans="1:19" x14ac:dyDescent="0.25">
      <c r="A451" s="1" t="s">
        <v>204</v>
      </c>
      <c r="B451" s="1" t="s">
        <v>353</v>
      </c>
      <c r="C451" s="1" t="s">
        <v>544</v>
      </c>
      <c r="D451" s="1" t="s">
        <v>2602</v>
      </c>
      <c r="E451" s="1" t="s">
        <v>3503</v>
      </c>
      <c r="F451" s="1" t="s">
        <v>84</v>
      </c>
      <c r="G451" s="377">
        <v>30240</v>
      </c>
      <c r="H451" s="377">
        <v>0</v>
      </c>
      <c r="I451" s="377">
        <v>0</v>
      </c>
      <c r="J451" s="377">
        <v>0</v>
      </c>
      <c r="K451" s="377">
        <v>0</v>
      </c>
      <c r="L451" s="377">
        <v>0</v>
      </c>
      <c r="M451" s="1" t="s">
        <v>61</v>
      </c>
      <c r="N451" s="377">
        <v>0</v>
      </c>
      <c r="O451" s="378">
        <v>46878</v>
      </c>
      <c r="P451" s="401">
        <f t="shared" ref="P451:P514" si="7">G451+I451</f>
        <v>30240</v>
      </c>
      <c r="R451" s="30" t="s">
        <v>3277</v>
      </c>
      <c r="S451">
        <v>4500</v>
      </c>
    </row>
    <row r="452" spans="1:19" x14ac:dyDescent="0.25">
      <c r="A452" s="1" t="s">
        <v>204</v>
      </c>
      <c r="B452" s="1" t="s">
        <v>353</v>
      </c>
      <c r="C452" s="1" t="s">
        <v>544</v>
      </c>
      <c r="D452" s="1" t="s">
        <v>2602</v>
      </c>
      <c r="E452" s="1" t="s">
        <v>3521</v>
      </c>
      <c r="F452" s="1" t="s">
        <v>84</v>
      </c>
      <c r="G452" s="377">
        <v>30240</v>
      </c>
      <c r="H452" s="377">
        <v>0</v>
      </c>
      <c r="I452" s="377">
        <v>0</v>
      </c>
      <c r="J452" s="377">
        <v>0</v>
      </c>
      <c r="K452" s="377">
        <v>0</v>
      </c>
      <c r="L452" s="377">
        <v>0</v>
      </c>
      <c r="M452" s="1" t="s">
        <v>61</v>
      </c>
      <c r="N452" s="377">
        <v>0</v>
      </c>
      <c r="O452" s="378">
        <v>46879</v>
      </c>
      <c r="P452" s="401">
        <f t="shared" si="7"/>
        <v>30240</v>
      </c>
      <c r="R452" s="30" t="s">
        <v>3278</v>
      </c>
      <c r="S452">
        <v>77094</v>
      </c>
    </row>
    <row r="453" spans="1:19" x14ac:dyDescent="0.25">
      <c r="A453" s="1" t="s">
        <v>204</v>
      </c>
      <c r="B453" s="1" t="s">
        <v>353</v>
      </c>
      <c r="C453" s="1" t="s">
        <v>544</v>
      </c>
      <c r="D453" s="1" t="s">
        <v>2602</v>
      </c>
      <c r="E453" s="1" t="s">
        <v>3539</v>
      </c>
      <c r="F453" s="1" t="s">
        <v>84</v>
      </c>
      <c r="G453" s="377">
        <v>30240</v>
      </c>
      <c r="H453" s="377">
        <v>0</v>
      </c>
      <c r="I453" s="377">
        <v>0</v>
      </c>
      <c r="J453" s="377">
        <v>0</v>
      </c>
      <c r="K453" s="377">
        <v>0</v>
      </c>
      <c r="L453" s="377">
        <v>0</v>
      </c>
      <c r="M453" s="1" t="s">
        <v>61</v>
      </c>
      <c r="N453" s="377">
        <v>0</v>
      </c>
      <c r="O453" s="378">
        <v>46880</v>
      </c>
      <c r="P453" s="401">
        <f t="shared" si="7"/>
        <v>30240</v>
      </c>
      <c r="R453" s="30" t="s">
        <v>3279</v>
      </c>
      <c r="S453">
        <v>180480</v>
      </c>
    </row>
    <row r="454" spans="1:19" x14ac:dyDescent="0.25">
      <c r="A454" s="1" t="s">
        <v>204</v>
      </c>
      <c r="B454" s="1" t="s">
        <v>353</v>
      </c>
      <c r="C454" s="1" t="s">
        <v>544</v>
      </c>
      <c r="D454" s="1" t="s">
        <v>2602</v>
      </c>
      <c r="E454" s="1" t="s">
        <v>3543</v>
      </c>
      <c r="F454" s="1" t="s">
        <v>84</v>
      </c>
      <c r="G454" s="377">
        <v>17640</v>
      </c>
      <c r="H454" s="377">
        <v>0</v>
      </c>
      <c r="I454" s="377">
        <v>0</v>
      </c>
      <c r="J454" s="377">
        <v>0</v>
      </c>
      <c r="K454" s="377">
        <v>0</v>
      </c>
      <c r="L454" s="377">
        <v>0</v>
      </c>
      <c r="M454" s="1" t="s">
        <v>61</v>
      </c>
      <c r="N454" s="377">
        <v>0</v>
      </c>
      <c r="O454" s="378">
        <v>46880</v>
      </c>
      <c r="P454" s="401">
        <f t="shared" si="7"/>
        <v>17640</v>
      </c>
      <c r="R454" s="30" t="s">
        <v>3280</v>
      </c>
      <c r="S454">
        <v>2250</v>
      </c>
    </row>
    <row r="455" spans="1:19" x14ac:dyDescent="0.25">
      <c r="A455" s="1" t="s">
        <v>204</v>
      </c>
      <c r="B455" s="1" t="s">
        <v>353</v>
      </c>
      <c r="C455" s="1" t="s">
        <v>544</v>
      </c>
      <c r="D455" s="1" t="s">
        <v>2602</v>
      </c>
      <c r="E455" s="1" t="s">
        <v>3544</v>
      </c>
      <c r="F455" s="1" t="s">
        <v>84</v>
      </c>
      <c r="G455" s="377">
        <v>30240</v>
      </c>
      <c r="H455" s="377">
        <v>0</v>
      </c>
      <c r="I455" s="377">
        <v>0</v>
      </c>
      <c r="J455" s="377">
        <v>0</v>
      </c>
      <c r="K455" s="377">
        <v>0</v>
      </c>
      <c r="L455" s="377">
        <v>0</v>
      </c>
      <c r="M455" s="1" t="s">
        <v>61</v>
      </c>
      <c r="N455" s="377">
        <v>0</v>
      </c>
      <c r="O455" s="378">
        <v>46881</v>
      </c>
      <c r="P455" s="401">
        <f t="shared" si="7"/>
        <v>30240</v>
      </c>
      <c r="R455" s="30" t="s">
        <v>3281</v>
      </c>
      <c r="S455">
        <v>13320</v>
      </c>
    </row>
    <row r="456" spans="1:19" x14ac:dyDescent="0.25">
      <c r="A456" s="1" t="s">
        <v>204</v>
      </c>
      <c r="B456" s="1" t="s">
        <v>353</v>
      </c>
      <c r="C456" s="1" t="s">
        <v>544</v>
      </c>
      <c r="D456" s="1" t="s">
        <v>2602</v>
      </c>
      <c r="E456" s="1" t="s">
        <v>3559</v>
      </c>
      <c r="F456" s="1" t="s">
        <v>84</v>
      </c>
      <c r="G456" s="377">
        <v>15120</v>
      </c>
      <c r="H456" s="377">
        <v>0</v>
      </c>
      <c r="I456" s="377">
        <v>0</v>
      </c>
      <c r="J456" s="377">
        <v>0</v>
      </c>
      <c r="K456" s="377">
        <v>0</v>
      </c>
      <c r="L456" s="377">
        <v>0</v>
      </c>
      <c r="M456" s="1" t="s">
        <v>61</v>
      </c>
      <c r="N456" s="377">
        <v>0</v>
      </c>
      <c r="O456" s="378">
        <v>46881</v>
      </c>
      <c r="P456" s="401">
        <f t="shared" si="7"/>
        <v>15120</v>
      </c>
      <c r="R456" s="30" t="s">
        <v>3282</v>
      </c>
      <c r="S456">
        <v>35100</v>
      </c>
    </row>
    <row r="457" spans="1:19" x14ac:dyDescent="0.25">
      <c r="A457" s="1" t="s">
        <v>204</v>
      </c>
      <c r="B457" s="1" t="s">
        <v>353</v>
      </c>
      <c r="C457" s="1" t="s">
        <v>544</v>
      </c>
      <c r="D457" s="1" t="s">
        <v>2602</v>
      </c>
      <c r="E457" s="1" t="s">
        <v>3560</v>
      </c>
      <c r="F457" s="1" t="s">
        <v>84</v>
      </c>
      <c r="G457" s="377">
        <v>20160</v>
      </c>
      <c r="H457" s="377">
        <v>0</v>
      </c>
      <c r="I457" s="377">
        <v>0</v>
      </c>
      <c r="J457" s="377">
        <v>0</v>
      </c>
      <c r="K457" s="377">
        <v>0</v>
      </c>
      <c r="L457" s="377">
        <v>0</v>
      </c>
      <c r="M457" s="1" t="s">
        <v>61</v>
      </c>
      <c r="N457" s="377">
        <v>0</v>
      </c>
      <c r="O457" s="378">
        <v>46881</v>
      </c>
      <c r="P457" s="401">
        <f t="shared" si="7"/>
        <v>20160</v>
      </c>
      <c r="R457" s="30" t="s">
        <v>3283</v>
      </c>
      <c r="S457">
        <v>70962</v>
      </c>
    </row>
    <row r="458" spans="1:19" x14ac:dyDescent="0.25">
      <c r="A458" s="1" t="s">
        <v>204</v>
      </c>
      <c r="B458" s="1" t="s">
        <v>353</v>
      </c>
      <c r="C458" s="1" t="s">
        <v>544</v>
      </c>
      <c r="D458" s="1" t="s">
        <v>2602</v>
      </c>
      <c r="E458" s="1" t="s">
        <v>4078</v>
      </c>
      <c r="F458" s="1" t="s">
        <v>84</v>
      </c>
      <c r="G458" s="377">
        <v>2520</v>
      </c>
      <c r="H458" s="377">
        <v>0</v>
      </c>
      <c r="I458" s="377">
        <v>0</v>
      </c>
      <c r="J458" s="377">
        <v>0</v>
      </c>
      <c r="K458" s="377">
        <v>0</v>
      </c>
      <c r="L458" s="377">
        <v>0</v>
      </c>
      <c r="M458" s="1" t="s">
        <v>61</v>
      </c>
      <c r="N458" s="377">
        <v>0</v>
      </c>
      <c r="O458" s="378">
        <v>46894</v>
      </c>
      <c r="P458" s="401">
        <f t="shared" si="7"/>
        <v>2520</v>
      </c>
      <c r="R458" s="30" t="s">
        <v>3284</v>
      </c>
      <c r="S458">
        <v>10800</v>
      </c>
    </row>
    <row r="459" spans="1:19" x14ac:dyDescent="0.25">
      <c r="A459" s="1" t="s">
        <v>204</v>
      </c>
      <c r="B459" s="1" t="s">
        <v>353</v>
      </c>
      <c r="C459" s="1" t="s">
        <v>544</v>
      </c>
      <c r="D459" s="1" t="s">
        <v>2602</v>
      </c>
      <c r="E459" s="1" t="s">
        <v>4107</v>
      </c>
      <c r="F459" s="1" t="s">
        <v>84</v>
      </c>
      <c r="G459" s="377">
        <v>2520</v>
      </c>
      <c r="H459" s="377">
        <v>0</v>
      </c>
      <c r="I459" s="377">
        <v>0</v>
      </c>
      <c r="J459" s="377">
        <v>0</v>
      </c>
      <c r="K459" s="377">
        <v>0</v>
      </c>
      <c r="L459" s="377">
        <v>0</v>
      </c>
      <c r="M459" s="1" t="s">
        <v>61</v>
      </c>
      <c r="N459" s="377">
        <v>0</v>
      </c>
      <c r="O459" s="378">
        <v>46895</v>
      </c>
      <c r="P459" s="401">
        <f t="shared" si="7"/>
        <v>2520</v>
      </c>
      <c r="R459" s="30" t="s">
        <v>3286</v>
      </c>
      <c r="S459">
        <v>84480</v>
      </c>
    </row>
    <row r="460" spans="1:19" x14ac:dyDescent="0.25">
      <c r="A460" s="1" t="s">
        <v>583</v>
      </c>
      <c r="B460" s="1" t="s">
        <v>353</v>
      </c>
      <c r="C460" s="1" t="s">
        <v>544</v>
      </c>
      <c r="D460" s="1" t="s">
        <v>2604</v>
      </c>
      <c r="E460" s="1" t="s">
        <v>3317</v>
      </c>
      <c r="F460" s="1" t="s">
        <v>84</v>
      </c>
      <c r="G460" s="377">
        <v>1200</v>
      </c>
      <c r="H460" s="377">
        <v>0</v>
      </c>
      <c r="I460" s="377">
        <v>0</v>
      </c>
      <c r="J460" s="377">
        <v>0</v>
      </c>
      <c r="K460" s="377">
        <v>0</v>
      </c>
      <c r="L460" s="377">
        <v>0</v>
      </c>
      <c r="M460" s="1" t="s">
        <v>61</v>
      </c>
      <c r="N460" s="377">
        <v>0</v>
      </c>
      <c r="O460" s="378">
        <v>46864</v>
      </c>
      <c r="P460" s="401">
        <f t="shared" si="7"/>
        <v>1200</v>
      </c>
      <c r="R460" s="30" t="s">
        <v>2661</v>
      </c>
      <c r="S460">
        <v>10.5</v>
      </c>
    </row>
    <row r="461" spans="1:19" x14ac:dyDescent="0.25">
      <c r="A461" s="1" t="s">
        <v>583</v>
      </c>
      <c r="B461" s="1" t="s">
        <v>353</v>
      </c>
      <c r="C461" s="1" t="s">
        <v>544</v>
      </c>
      <c r="D461" s="1" t="s">
        <v>2604</v>
      </c>
      <c r="E461" s="1" t="s">
        <v>3359</v>
      </c>
      <c r="F461" s="1" t="s">
        <v>84</v>
      </c>
      <c r="G461" s="377">
        <v>7005</v>
      </c>
      <c r="H461" s="377">
        <v>0</v>
      </c>
      <c r="I461" s="377">
        <v>0</v>
      </c>
      <c r="J461" s="377">
        <v>0</v>
      </c>
      <c r="K461" s="377">
        <v>0</v>
      </c>
      <c r="L461" s="377">
        <v>0</v>
      </c>
      <c r="M461" s="1" t="s">
        <v>61</v>
      </c>
      <c r="N461" s="377">
        <v>0</v>
      </c>
      <c r="O461" s="378">
        <v>46865</v>
      </c>
      <c r="P461" s="401">
        <f t="shared" si="7"/>
        <v>7005</v>
      </c>
      <c r="R461" s="30" t="s">
        <v>3287</v>
      </c>
      <c r="S461">
        <v>2700</v>
      </c>
    </row>
    <row r="462" spans="1:19" x14ac:dyDescent="0.25">
      <c r="A462" s="1" t="s">
        <v>583</v>
      </c>
      <c r="B462" s="1" t="s">
        <v>353</v>
      </c>
      <c r="C462" s="1" t="s">
        <v>544</v>
      </c>
      <c r="D462" s="1" t="s">
        <v>2604</v>
      </c>
      <c r="E462" s="1" t="s">
        <v>3388</v>
      </c>
      <c r="F462" s="1" t="s">
        <v>84</v>
      </c>
      <c r="G462" s="377">
        <v>24000</v>
      </c>
      <c r="H462" s="377">
        <v>0</v>
      </c>
      <c r="I462" s="377">
        <v>0</v>
      </c>
      <c r="J462" s="377">
        <v>0</v>
      </c>
      <c r="K462" s="377">
        <v>0</v>
      </c>
      <c r="L462" s="377">
        <v>0</v>
      </c>
      <c r="M462" s="1" t="s">
        <v>61</v>
      </c>
      <c r="N462" s="377">
        <v>0</v>
      </c>
      <c r="O462" s="378">
        <v>46866</v>
      </c>
      <c r="P462" s="401">
        <f t="shared" si="7"/>
        <v>24000</v>
      </c>
      <c r="R462" s="30" t="s">
        <v>3288</v>
      </c>
      <c r="S462">
        <v>14640</v>
      </c>
    </row>
    <row r="463" spans="1:19" x14ac:dyDescent="0.25">
      <c r="A463" s="1" t="s">
        <v>583</v>
      </c>
      <c r="B463" s="1" t="s">
        <v>353</v>
      </c>
      <c r="C463" s="1" t="s">
        <v>544</v>
      </c>
      <c r="D463" s="1" t="s">
        <v>2604</v>
      </c>
      <c r="E463" s="1" t="s">
        <v>3635</v>
      </c>
      <c r="F463" s="1" t="s">
        <v>84</v>
      </c>
      <c r="G463" s="377">
        <v>18000</v>
      </c>
      <c r="H463" s="377">
        <v>0</v>
      </c>
      <c r="I463" s="377">
        <v>0</v>
      </c>
      <c r="J463" s="377">
        <v>0</v>
      </c>
      <c r="K463" s="377">
        <v>0</v>
      </c>
      <c r="L463" s="377">
        <v>0</v>
      </c>
      <c r="M463" s="1" t="s">
        <v>61</v>
      </c>
      <c r="N463" s="377">
        <v>0</v>
      </c>
      <c r="O463" s="378">
        <v>46882</v>
      </c>
      <c r="P463" s="401">
        <f t="shared" si="7"/>
        <v>18000</v>
      </c>
      <c r="R463" s="30" t="s">
        <v>3289</v>
      </c>
      <c r="S463">
        <v>46200</v>
      </c>
    </row>
    <row r="464" spans="1:19" x14ac:dyDescent="0.25">
      <c r="A464" s="1" t="s">
        <v>583</v>
      </c>
      <c r="B464" s="1" t="s">
        <v>353</v>
      </c>
      <c r="C464" s="1" t="s">
        <v>544</v>
      </c>
      <c r="D464" s="1" t="s">
        <v>2604</v>
      </c>
      <c r="E464" s="1" t="s">
        <v>3636</v>
      </c>
      <c r="F464" s="1" t="s">
        <v>84</v>
      </c>
      <c r="G464" s="377">
        <v>43200</v>
      </c>
      <c r="H464" s="377">
        <v>0</v>
      </c>
      <c r="I464" s="377">
        <v>0</v>
      </c>
      <c r="J464" s="377">
        <v>0</v>
      </c>
      <c r="K464" s="377">
        <v>0</v>
      </c>
      <c r="L464" s="377">
        <v>0</v>
      </c>
      <c r="M464" s="1" t="s">
        <v>61</v>
      </c>
      <c r="N464" s="377">
        <v>0</v>
      </c>
      <c r="O464" s="378">
        <v>46886</v>
      </c>
      <c r="P464" s="401">
        <f t="shared" si="7"/>
        <v>43200</v>
      </c>
      <c r="R464" s="30" t="s">
        <v>3290</v>
      </c>
      <c r="S464">
        <v>30512</v>
      </c>
    </row>
    <row r="465" spans="1:19" x14ac:dyDescent="0.25">
      <c r="A465" s="1" t="s">
        <v>583</v>
      </c>
      <c r="B465" s="1" t="s">
        <v>353</v>
      </c>
      <c r="C465" s="1" t="s">
        <v>544</v>
      </c>
      <c r="D465" s="1" t="s">
        <v>2604</v>
      </c>
      <c r="E465" s="1" t="s">
        <v>3720</v>
      </c>
      <c r="F465" s="1" t="s">
        <v>84</v>
      </c>
      <c r="G465" s="377">
        <v>50400</v>
      </c>
      <c r="H465" s="377">
        <v>0</v>
      </c>
      <c r="I465" s="377">
        <v>0</v>
      </c>
      <c r="J465" s="377">
        <v>0</v>
      </c>
      <c r="K465" s="377">
        <v>0</v>
      </c>
      <c r="L465" s="377">
        <v>0</v>
      </c>
      <c r="M465" s="1" t="s">
        <v>61</v>
      </c>
      <c r="N465" s="377">
        <v>0</v>
      </c>
      <c r="O465" s="378">
        <v>46886</v>
      </c>
      <c r="P465" s="401">
        <f t="shared" si="7"/>
        <v>50400</v>
      </c>
      <c r="R465" s="30" t="s">
        <v>3291</v>
      </c>
      <c r="S465">
        <v>672</v>
      </c>
    </row>
    <row r="466" spans="1:19" x14ac:dyDescent="0.25">
      <c r="A466" s="1" t="s">
        <v>449</v>
      </c>
      <c r="B466" s="1" t="s">
        <v>353</v>
      </c>
      <c r="C466" s="1" t="s">
        <v>544</v>
      </c>
      <c r="D466" s="1" t="s">
        <v>2645</v>
      </c>
      <c r="E466" s="1" t="s">
        <v>2979</v>
      </c>
      <c r="F466" s="1" t="s">
        <v>84</v>
      </c>
      <c r="G466" s="377">
        <v>1200</v>
      </c>
      <c r="H466" s="377">
        <v>0</v>
      </c>
      <c r="I466" s="377">
        <v>0</v>
      </c>
      <c r="J466" s="377">
        <v>0</v>
      </c>
      <c r="K466" s="377">
        <v>0</v>
      </c>
      <c r="L466" s="377">
        <v>0</v>
      </c>
      <c r="M466" s="1" t="s">
        <v>61</v>
      </c>
      <c r="N466" s="377">
        <v>0</v>
      </c>
      <c r="O466" s="378">
        <v>46833</v>
      </c>
      <c r="P466" s="401">
        <f t="shared" si="7"/>
        <v>1200</v>
      </c>
      <c r="R466" s="30" t="s">
        <v>3292</v>
      </c>
      <c r="S466">
        <v>5964</v>
      </c>
    </row>
    <row r="467" spans="1:19" x14ac:dyDescent="0.25">
      <c r="A467" s="1" t="s">
        <v>449</v>
      </c>
      <c r="B467" s="1" t="s">
        <v>353</v>
      </c>
      <c r="C467" s="1" t="s">
        <v>544</v>
      </c>
      <c r="D467" s="1" t="s">
        <v>2645</v>
      </c>
      <c r="E467" s="1" t="s">
        <v>2987</v>
      </c>
      <c r="F467" s="1" t="s">
        <v>84</v>
      </c>
      <c r="G467" s="377">
        <v>2400</v>
      </c>
      <c r="H467" s="377">
        <v>0</v>
      </c>
      <c r="I467" s="377">
        <v>0</v>
      </c>
      <c r="J467" s="377">
        <v>0</v>
      </c>
      <c r="K467" s="377">
        <v>0</v>
      </c>
      <c r="L467" s="377">
        <v>0</v>
      </c>
      <c r="M467" s="1" t="s">
        <v>61</v>
      </c>
      <c r="N467" s="377">
        <v>0</v>
      </c>
      <c r="O467" s="378">
        <v>46836</v>
      </c>
      <c r="P467" s="401">
        <f t="shared" si="7"/>
        <v>2400</v>
      </c>
      <c r="R467" s="30" t="s">
        <v>3262</v>
      </c>
      <c r="S467">
        <v>253.70599999999999</v>
      </c>
    </row>
    <row r="468" spans="1:19" x14ac:dyDescent="0.25">
      <c r="A468" s="1" t="s">
        <v>449</v>
      </c>
      <c r="B468" s="1" t="s">
        <v>353</v>
      </c>
      <c r="C468" s="1" t="s">
        <v>544</v>
      </c>
      <c r="D468" s="1" t="s">
        <v>2645</v>
      </c>
      <c r="E468" s="1" t="s">
        <v>3522</v>
      </c>
      <c r="F468" s="1" t="s">
        <v>84</v>
      </c>
      <c r="G468" s="377">
        <v>10071</v>
      </c>
      <c r="H468" s="377">
        <v>0</v>
      </c>
      <c r="I468" s="377">
        <v>0</v>
      </c>
      <c r="J468" s="377">
        <v>0</v>
      </c>
      <c r="K468" s="377">
        <v>0</v>
      </c>
      <c r="L468" s="377">
        <v>0</v>
      </c>
      <c r="M468" s="1" t="s">
        <v>61</v>
      </c>
      <c r="N468" s="377">
        <v>0</v>
      </c>
      <c r="O468" s="378">
        <v>46879</v>
      </c>
      <c r="P468" s="401">
        <f t="shared" si="7"/>
        <v>10071</v>
      </c>
      <c r="R468" s="30" t="s">
        <v>3298</v>
      </c>
      <c r="S468">
        <v>4625</v>
      </c>
    </row>
    <row r="469" spans="1:19" x14ac:dyDescent="0.25">
      <c r="A469" s="1" t="s">
        <v>449</v>
      </c>
      <c r="B469" s="1" t="s">
        <v>353</v>
      </c>
      <c r="C469" s="1" t="s">
        <v>544</v>
      </c>
      <c r="D469" s="1" t="s">
        <v>2645</v>
      </c>
      <c r="E469" s="1" t="s">
        <v>3545</v>
      </c>
      <c r="F469" s="1" t="s">
        <v>84</v>
      </c>
      <c r="G469" s="377">
        <v>12000</v>
      </c>
      <c r="H469" s="377">
        <v>0</v>
      </c>
      <c r="I469" s="377">
        <v>0</v>
      </c>
      <c r="J469" s="377">
        <v>0</v>
      </c>
      <c r="K469" s="377">
        <v>0</v>
      </c>
      <c r="L469" s="377">
        <v>0</v>
      </c>
      <c r="M469" s="1" t="s">
        <v>61</v>
      </c>
      <c r="N469" s="377">
        <v>0</v>
      </c>
      <c r="O469" s="378">
        <v>46881</v>
      </c>
      <c r="P469" s="401">
        <f t="shared" si="7"/>
        <v>12000</v>
      </c>
      <c r="R469" s="30" t="s">
        <v>3301</v>
      </c>
      <c r="S469">
        <v>5791</v>
      </c>
    </row>
    <row r="470" spans="1:19" x14ac:dyDescent="0.25">
      <c r="A470" s="1" t="s">
        <v>1272</v>
      </c>
      <c r="B470" s="1" t="s">
        <v>353</v>
      </c>
      <c r="C470" s="1" t="s">
        <v>544</v>
      </c>
      <c r="D470" s="1" t="s">
        <v>2607</v>
      </c>
      <c r="E470" s="1" t="s">
        <v>3389</v>
      </c>
      <c r="F470" s="1" t="s">
        <v>84</v>
      </c>
      <c r="G470" s="377">
        <v>1200</v>
      </c>
      <c r="H470" s="377">
        <v>0</v>
      </c>
      <c r="I470" s="377">
        <v>0</v>
      </c>
      <c r="J470" s="377">
        <v>0</v>
      </c>
      <c r="K470" s="377">
        <v>0</v>
      </c>
      <c r="L470" s="377">
        <v>0</v>
      </c>
      <c r="M470" s="1" t="s">
        <v>61</v>
      </c>
      <c r="N470" s="377">
        <v>0</v>
      </c>
      <c r="O470" s="378">
        <v>46867</v>
      </c>
      <c r="P470" s="401">
        <f t="shared" si="7"/>
        <v>1200</v>
      </c>
      <c r="R470" s="30" t="s">
        <v>3511</v>
      </c>
      <c r="S470">
        <v>4376</v>
      </c>
    </row>
    <row r="471" spans="1:19" x14ac:dyDescent="0.25">
      <c r="A471" s="1" t="s">
        <v>1272</v>
      </c>
      <c r="B471" s="1" t="s">
        <v>353</v>
      </c>
      <c r="C471" s="1" t="s">
        <v>544</v>
      </c>
      <c r="D471" s="1" t="s">
        <v>2607</v>
      </c>
      <c r="E471" s="1" t="s">
        <v>3414</v>
      </c>
      <c r="F471" s="1" t="s">
        <v>84</v>
      </c>
      <c r="G471" s="377">
        <v>1200</v>
      </c>
      <c r="H471" s="377">
        <v>0</v>
      </c>
      <c r="I471" s="377">
        <v>0</v>
      </c>
      <c r="J471" s="377">
        <v>0</v>
      </c>
      <c r="K471" s="377">
        <v>0</v>
      </c>
      <c r="L471" s="377">
        <v>0</v>
      </c>
      <c r="M471" s="1" t="s">
        <v>61</v>
      </c>
      <c r="N471" s="377">
        <v>0</v>
      </c>
      <c r="O471" s="378">
        <v>46871</v>
      </c>
      <c r="P471" s="401">
        <f t="shared" si="7"/>
        <v>1200</v>
      </c>
      <c r="R471" s="30" t="s">
        <v>3304</v>
      </c>
      <c r="S471">
        <v>6709</v>
      </c>
    </row>
    <row r="472" spans="1:19" x14ac:dyDescent="0.25">
      <c r="A472" s="1" t="s">
        <v>1272</v>
      </c>
      <c r="B472" s="1" t="s">
        <v>353</v>
      </c>
      <c r="C472" s="1" t="s">
        <v>544</v>
      </c>
      <c r="D472" s="1" t="s">
        <v>2607</v>
      </c>
      <c r="E472" s="1" t="s">
        <v>3424</v>
      </c>
      <c r="F472" s="1" t="s">
        <v>84</v>
      </c>
      <c r="G472" s="377">
        <v>2400</v>
      </c>
      <c r="H472" s="377">
        <v>0</v>
      </c>
      <c r="I472" s="377">
        <v>0</v>
      </c>
      <c r="J472" s="377">
        <v>0</v>
      </c>
      <c r="K472" s="377">
        <v>0</v>
      </c>
      <c r="L472" s="377">
        <v>0</v>
      </c>
      <c r="M472" s="1" t="s">
        <v>61</v>
      </c>
      <c r="N472" s="377">
        <v>0</v>
      </c>
      <c r="O472" s="378">
        <v>46872</v>
      </c>
      <c r="P472" s="401">
        <f t="shared" si="7"/>
        <v>2400</v>
      </c>
      <c r="R472" s="30" t="s">
        <v>3307</v>
      </c>
      <c r="S472">
        <v>5382</v>
      </c>
    </row>
    <row r="473" spans="1:19" x14ac:dyDescent="0.25">
      <c r="A473" s="1" t="s">
        <v>1272</v>
      </c>
      <c r="B473" s="1" t="s">
        <v>353</v>
      </c>
      <c r="C473" s="1" t="s">
        <v>544</v>
      </c>
      <c r="D473" s="1" t="s">
        <v>2607</v>
      </c>
      <c r="E473" s="1" t="s">
        <v>3442</v>
      </c>
      <c r="F473" s="1" t="s">
        <v>84</v>
      </c>
      <c r="G473" s="377">
        <v>9600</v>
      </c>
      <c r="H473" s="377">
        <v>0</v>
      </c>
      <c r="I473" s="377">
        <v>0</v>
      </c>
      <c r="J473" s="377">
        <v>0</v>
      </c>
      <c r="K473" s="377">
        <v>0</v>
      </c>
      <c r="L473" s="377">
        <v>0</v>
      </c>
      <c r="M473" s="1" t="s">
        <v>61</v>
      </c>
      <c r="N473" s="377">
        <v>0</v>
      </c>
      <c r="O473" s="378">
        <v>46873</v>
      </c>
      <c r="P473" s="401">
        <f t="shared" si="7"/>
        <v>9600</v>
      </c>
      <c r="R473" s="30" t="s">
        <v>3310</v>
      </c>
      <c r="S473">
        <v>7200</v>
      </c>
    </row>
    <row r="474" spans="1:19" x14ac:dyDescent="0.25">
      <c r="A474" s="1" t="s">
        <v>1272</v>
      </c>
      <c r="B474" s="1" t="s">
        <v>353</v>
      </c>
      <c r="C474" s="1" t="s">
        <v>544</v>
      </c>
      <c r="D474" s="1" t="s">
        <v>2607</v>
      </c>
      <c r="E474" s="1" t="s">
        <v>3452</v>
      </c>
      <c r="F474" s="1" t="s">
        <v>84</v>
      </c>
      <c r="G474" s="377">
        <v>6000</v>
      </c>
      <c r="H474" s="377">
        <v>0</v>
      </c>
      <c r="I474" s="377">
        <v>0</v>
      </c>
      <c r="J474" s="377">
        <v>0</v>
      </c>
      <c r="K474" s="377">
        <v>0</v>
      </c>
      <c r="L474" s="377">
        <v>0</v>
      </c>
      <c r="M474" s="1" t="s">
        <v>61</v>
      </c>
      <c r="N474" s="377">
        <v>0</v>
      </c>
      <c r="O474" s="378">
        <v>46874</v>
      </c>
      <c r="P474" s="401">
        <f t="shared" si="7"/>
        <v>6000</v>
      </c>
      <c r="R474" s="30" t="s">
        <v>3680</v>
      </c>
      <c r="S474">
        <v>12363</v>
      </c>
    </row>
    <row r="475" spans="1:19" x14ac:dyDescent="0.25">
      <c r="A475" s="1" t="s">
        <v>1272</v>
      </c>
      <c r="B475" s="1" t="s">
        <v>353</v>
      </c>
      <c r="C475" s="1" t="s">
        <v>544</v>
      </c>
      <c r="D475" s="1" t="s">
        <v>2607</v>
      </c>
      <c r="E475" s="1" t="s">
        <v>3453</v>
      </c>
      <c r="F475" s="1" t="s">
        <v>84</v>
      </c>
      <c r="G475" s="377">
        <v>12000</v>
      </c>
      <c r="H475" s="377">
        <v>0</v>
      </c>
      <c r="I475" s="377">
        <v>0</v>
      </c>
      <c r="J475" s="377">
        <v>0</v>
      </c>
      <c r="K475" s="377">
        <v>0</v>
      </c>
      <c r="L475" s="377">
        <v>0</v>
      </c>
      <c r="M475" s="1" t="s">
        <v>61</v>
      </c>
      <c r="N475" s="377">
        <v>0</v>
      </c>
      <c r="O475" s="378">
        <v>46875</v>
      </c>
      <c r="P475" s="401">
        <f t="shared" si="7"/>
        <v>12000</v>
      </c>
      <c r="R475" s="30" t="s">
        <v>3313</v>
      </c>
      <c r="S475">
        <v>126408</v>
      </c>
    </row>
    <row r="476" spans="1:19" x14ac:dyDescent="0.25">
      <c r="A476" s="1" t="s">
        <v>1272</v>
      </c>
      <c r="B476" s="1" t="s">
        <v>353</v>
      </c>
      <c r="C476" s="1" t="s">
        <v>544</v>
      </c>
      <c r="D476" s="1" t="s">
        <v>2607</v>
      </c>
      <c r="E476" s="1" t="s">
        <v>3480</v>
      </c>
      <c r="F476" s="1" t="s">
        <v>84</v>
      </c>
      <c r="G476" s="377">
        <v>14672</v>
      </c>
      <c r="H476" s="377">
        <v>0</v>
      </c>
      <c r="I476" s="377">
        <v>0</v>
      </c>
      <c r="J476" s="377">
        <v>0</v>
      </c>
      <c r="K476" s="377">
        <v>0</v>
      </c>
      <c r="L476" s="377">
        <v>0</v>
      </c>
      <c r="M476" s="1" t="s">
        <v>61</v>
      </c>
      <c r="N476" s="377">
        <v>0</v>
      </c>
      <c r="O476" s="378">
        <v>46878</v>
      </c>
      <c r="P476" s="401">
        <f t="shared" si="7"/>
        <v>14672</v>
      </c>
      <c r="R476" s="30" t="s">
        <v>3265</v>
      </c>
      <c r="S476">
        <v>41472</v>
      </c>
    </row>
    <row r="477" spans="1:19" x14ac:dyDescent="0.25">
      <c r="A477" s="1" t="s">
        <v>1272</v>
      </c>
      <c r="B477" s="1" t="s">
        <v>353</v>
      </c>
      <c r="C477" s="1" t="s">
        <v>544</v>
      </c>
      <c r="D477" s="1" t="s">
        <v>2607</v>
      </c>
      <c r="E477" s="1" t="s">
        <v>3736</v>
      </c>
      <c r="F477" s="1" t="s">
        <v>84</v>
      </c>
      <c r="G477" s="377">
        <v>1200</v>
      </c>
      <c r="H477" s="377">
        <v>0</v>
      </c>
      <c r="I477" s="377">
        <v>0</v>
      </c>
      <c r="J477" s="377">
        <v>0</v>
      </c>
      <c r="K477" s="377">
        <v>0</v>
      </c>
      <c r="L477" s="377">
        <v>0</v>
      </c>
      <c r="M477" s="1" t="s">
        <v>61</v>
      </c>
      <c r="N477" s="377">
        <v>0</v>
      </c>
      <c r="O477" s="378">
        <v>46887</v>
      </c>
      <c r="P477" s="401">
        <f t="shared" si="7"/>
        <v>1200</v>
      </c>
      <c r="R477" s="30" t="s">
        <v>3264</v>
      </c>
      <c r="S477">
        <v>41472</v>
      </c>
    </row>
    <row r="478" spans="1:19" x14ac:dyDescent="0.25">
      <c r="A478" s="1" t="s">
        <v>1272</v>
      </c>
      <c r="B478" s="1" t="s">
        <v>353</v>
      </c>
      <c r="C478" s="1" t="s">
        <v>544</v>
      </c>
      <c r="D478" s="1" t="s">
        <v>2607</v>
      </c>
      <c r="E478" s="1" t="s">
        <v>3807</v>
      </c>
      <c r="F478" s="1" t="s">
        <v>84</v>
      </c>
      <c r="G478" s="377">
        <v>1200</v>
      </c>
      <c r="H478" s="377">
        <v>0</v>
      </c>
      <c r="I478" s="377">
        <v>0</v>
      </c>
      <c r="J478" s="377">
        <v>0</v>
      </c>
      <c r="K478" s="377">
        <v>0</v>
      </c>
      <c r="L478" s="377">
        <v>0</v>
      </c>
      <c r="M478" s="1" t="s">
        <v>61</v>
      </c>
      <c r="N478" s="377">
        <v>0</v>
      </c>
      <c r="O478" s="378">
        <v>46888</v>
      </c>
      <c r="P478" s="401">
        <f t="shared" si="7"/>
        <v>1200</v>
      </c>
      <c r="R478" s="30" t="s">
        <v>3263</v>
      </c>
      <c r="S478">
        <v>82944</v>
      </c>
    </row>
    <row r="479" spans="1:19" x14ac:dyDescent="0.25">
      <c r="A479" s="1" t="s">
        <v>1272</v>
      </c>
      <c r="B479" s="1" t="s">
        <v>353</v>
      </c>
      <c r="C479" s="1" t="s">
        <v>544</v>
      </c>
      <c r="D479" s="1" t="s">
        <v>2607</v>
      </c>
      <c r="E479" s="1" t="s">
        <v>3860</v>
      </c>
      <c r="F479" s="1" t="s">
        <v>84</v>
      </c>
      <c r="G479" s="377">
        <v>4800</v>
      </c>
      <c r="H479" s="377">
        <v>0</v>
      </c>
      <c r="I479" s="377">
        <v>0</v>
      </c>
      <c r="J479" s="377">
        <v>0</v>
      </c>
      <c r="K479" s="377">
        <v>0</v>
      </c>
      <c r="L479" s="377">
        <v>0</v>
      </c>
      <c r="M479" s="1" t="s">
        <v>61</v>
      </c>
      <c r="N479" s="377">
        <v>0</v>
      </c>
      <c r="O479" s="378">
        <v>46891</v>
      </c>
      <c r="P479" s="401">
        <f t="shared" si="7"/>
        <v>4800</v>
      </c>
      <c r="R479" s="30" t="s">
        <v>3315</v>
      </c>
      <c r="S479">
        <v>29400</v>
      </c>
    </row>
    <row r="480" spans="1:19" x14ac:dyDescent="0.25">
      <c r="A480" s="1" t="s">
        <v>359</v>
      </c>
      <c r="B480" s="1" t="s">
        <v>353</v>
      </c>
      <c r="C480" s="1" t="s">
        <v>544</v>
      </c>
      <c r="D480" s="1" t="s">
        <v>2610</v>
      </c>
      <c r="E480" s="1" t="s">
        <v>2980</v>
      </c>
      <c r="F480" s="1" t="s">
        <v>84</v>
      </c>
      <c r="G480" s="377">
        <v>7056</v>
      </c>
      <c r="H480" s="377">
        <v>0</v>
      </c>
      <c r="I480" s="377">
        <v>0</v>
      </c>
      <c r="J480" s="377">
        <v>0</v>
      </c>
      <c r="K480" s="377">
        <v>0</v>
      </c>
      <c r="L480" s="377">
        <v>0</v>
      </c>
      <c r="M480" s="1" t="s">
        <v>61</v>
      </c>
      <c r="N480" s="377">
        <v>0</v>
      </c>
      <c r="O480" s="378">
        <v>46832</v>
      </c>
      <c r="P480" s="401">
        <f t="shared" si="7"/>
        <v>7056</v>
      </c>
      <c r="R480" s="30" t="s">
        <v>3316</v>
      </c>
      <c r="S480">
        <v>180480</v>
      </c>
    </row>
    <row r="481" spans="1:19" x14ac:dyDescent="0.25">
      <c r="A481" s="1" t="s">
        <v>359</v>
      </c>
      <c r="B481" s="1" t="s">
        <v>353</v>
      </c>
      <c r="C481" s="1" t="s">
        <v>544</v>
      </c>
      <c r="D481" s="1" t="s">
        <v>2610</v>
      </c>
      <c r="E481" s="1" t="s">
        <v>2981</v>
      </c>
      <c r="F481" s="1" t="s">
        <v>84</v>
      </c>
      <c r="G481" s="377">
        <v>27720</v>
      </c>
      <c r="H481" s="377">
        <v>0</v>
      </c>
      <c r="I481" s="377">
        <v>0</v>
      </c>
      <c r="J481" s="377">
        <v>0</v>
      </c>
      <c r="K481" s="377">
        <v>0</v>
      </c>
      <c r="L481" s="377">
        <v>0</v>
      </c>
      <c r="M481" s="1" t="s">
        <v>61</v>
      </c>
      <c r="N481" s="377">
        <v>0</v>
      </c>
      <c r="O481" s="378">
        <v>46832</v>
      </c>
      <c r="P481" s="401">
        <f t="shared" si="7"/>
        <v>27720</v>
      </c>
      <c r="R481" s="30" t="s">
        <v>3317</v>
      </c>
      <c r="S481">
        <v>1200</v>
      </c>
    </row>
    <row r="482" spans="1:19" x14ac:dyDescent="0.25">
      <c r="A482" s="1" t="s">
        <v>359</v>
      </c>
      <c r="B482" s="1" t="s">
        <v>353</v>
      </c>
      <c r="C482" s="1" t="s">
        <v>544</v>
      </c>
      <c r="D482" s="1" t="s">
        <v>2610</v>
      </c>
      <c r="E482" s="1" t="s">
        <v>3721</v>
      </c>
      <c r="F482" s="1" t="s">
        <v>84</v>
      </c>
      <c r="G482" s="377">
        <v>17640</v>
      </c>
      <c r="H482" s="377">
        <v>0</v>
      </c>
      <c r="I482" s="377">
        <v>0</v>
      </c>
      <c r="J482" s="377">
        <v>0</v>
      </c>
      <c r="K482" s="377">
        <v>0</v>
      </c>
      <c r="L482" s="377">
        <v>0</v>
      </c>
      <c r="M482" s="1" t="s">
        <v>61</v>
      </c>
      <c r="N482" s="377">
        <v>0</v>
      </c>
      <c r="O482" s="378">
        <v>46886</v>
      </c>
      <c r="P482" s="401">
        <f t="shared" si="7"/>
        <v>17640</v>
      </c>
      <c r="R482" s="30" t="s">
        <v>11006</v>
      </c>
      <c r="S482">
        <v>6160</v>
      </c>
    </row>
    <row r="483" spans="1:19" x14ac:dyDescent="0.25">
      <c r="A483" s="1" t="s">
        <v>359</v>
      </c>
      <c r="B483" s="1" t="s">
        <v>353</v>
      </c>
      <c r="C483" s="1" t="s">
        <v>544</v>
      </c>
      <c r="D483" s="1" t="s">
        <v>2610</v>
      </c>
      <c r="E483" s="1" t="s">
        <v>3732</v>
      </c>
      <c r="F483" s="1" t="s">
        <v>84</v>
      </c>
      <c r="G483" s="377">
        <v>30240</v>
      </c>
      <c r="H483" s="377">
        <v>0</v>
      </c>
      <c r="I483" s="377">
        <v>0</v>
      </c>
      <c r="J483" s="377">
        <v>0</v>
      </c>
      <c r="K483" s="377">
        <v>0</v>
      </c>
      <c r="L483" s="377">
        <v>0</v>
      </c>
      <c r="M483" s="1" t="s">
        <v>61</v>
      </c>
      <c r="N483" s="377">
        <v>0</v>
      </c>
      <c r="O483" s="378">
        <v>46886</v>
      </c>
      <c r="P483" s="401">
        <f t="shared" si="7"/>
        <v>30240</v>
      </c>
      <c r="R483" s="30" t="s">
        <v>3318</v>
      </c>
      <c r="S483">
        <v>290048</v>
      </c>
    </row>
    <row r="484" spans="1:19" x14ac:dyDescent="0.25">
      <c r="A484" s="1" t="s">
        <v>359</v>
      </c>
      <c r="B484" s="1" t="s">
        <v>353</v>
      </c>
      <c r="C484" s="1" t="s">
        <v>544</v>
      </c>
      <c r="D484" s="1" t="s">
        <v>2610</v>
      </c>
      <c r="E484" s="1" t="s">
        <v>4079</v>
      </c>
      <c r="F484" s="1" t="s">
        <v>84</v>
      </c>
      <c r="G484" s="377">
        <v>1612</v>
      </c>
      <c r="H484" s="377">
        <v>0</v>
      </c>
      <c r="I484" s="377">
        <v>0</v>
      </c>
      <c r="J484" s="377">
        <v>0</v>
      </c>
      <c r="K484" s="377">
        <v>0</v>
      </c>
      <c r="L484" s="377">
        <v>0</v>
      </c>
      <c r="M484" s="1" t="s">
        <v>61</v>
      </c>
      <c r="N484" s="377">
        <v>0</v>
      </c>
      <c r="O484" s="378">
        <v>46894</v>
      </c>
      <c r="P484" s="401">
        <f t="shared" si="7"/>
        <v>1612</v>
      </c>
      <c r="R484" s="30" t="s">
        <v>3319</v>
      </c>
      <c r="S484">
        <v>135702</v>
      </c>
    </row>
    <row r="485" spans="1:19" x14ac:dyDescent="0.25">
      <c r="A485" s="1" t="s">
        <v>359</v>
      </c>
      <c r="B485" s="1" t="s">
        <v>353</v>
      </c>
      <c r="C485" s="1" t="s">
        <v>544</v>
      </c>
      <c r="D485" s="1" t="s">
        <v>2610</v>
      </c>
      <c r="E485" s="1" t="s">
        <v>4399</v>
      </c>
      <c r="F485" s="1" t="s">
        <v>84</v>
      </c>
      <c r="G485" s="377">
        <v>30240</v>
      </c>
      <c r="H485" s="377">
        <v>0</v>
      </c>
      <c r="I485" s="377">
        <v>0</v>
      </c>
      <c r="J485" s="377">
        <v>0</v>
      </c>
      <c r="K485" s="377">
        <v>0</v>
      </c>
      <c r="L485" s="377">
        <v>0</v>
      </c>
      <c r="M485" s="1" t="s">
        <v>61</v>
      </c>
      <c r="N485" s="377">
        <v>0</v>
      </c>
      <c r="O485" s="378">
        <v>46903</v>
      </c>
      <c r="P485" s="401">
        <f t="shared" si="7"/>
        <v>30240</v>
      </c>
      <c r="R485" s="30" t="s">
        <v>3322</v>
      </c>
      <c r="S485">
        <v>3750</v>
      </c>
    </row>
    <row r="486" spans="1:19" x14ac:dyDescent="0.25">
      <c r="A486" s="1" t="s">
        <v>359</v>
      </c>
      <c r="B486" s="1" t="s">
        <v>353</v>
      </c>
      <c r="C486" s="1" t="s">
        <v>544</v>
      </c>
      <c r="D486" s="1" t="s">
        <v>2610</v>
      </c>
      <c r="E486" s="1" t="s">
        <v>4400</v>
      </c>
      <c r="F486" s="1" t="s">
        <v>84</v>
      </c>
      <c r="G486" s="377">
        <v>57960</v>
      </c>
      <c r="H486" s="377">
        <v>0</v>
      </c>
      <c r="I486" s="377">
        <v>0</v>
      </c>
      <c r="J486" s="377">
        <v>0</v>
      </c>
      <c r="K486" s="377">
        <v>0</v>
      </c>
      <c r="L486" s="377">
        <v>0</v>
      </c>
      <c r="M486" s="1" t="s">
        <v>61</v>
      </c>
      <c r="N486" s="377">
        <v>0</v>
      </c>
      <c r="O486" s="378">
        <v>46903</v>
      </c>
      <c r="P486" s="401">
        <f t="shared" si="7"/>
        <v>57960</v>
      </c>
      <c r="R486" s="30" t="s">
        <v>3325</v>
      </c>
      <c r="S486">
        <v>20832</v>
      </c>
    </row>
    <row r="487" spans="1:19" x14ac:dyDescent="0.25">
      <c r="A487" s="1" t="s">
        <v>267</v>
      </c>
      <c r="B487" s="1" t="s">
        <v>353</v>
      </c>
      <c r="C487" s="1" t="s">
        <v>544</v>
      </c>
      <c r="D487" s="1" t="s">
        <v>2613</v>
      </c>
      <c r="E487" s="1" t="s">
        <v>3325</v>
      </c>
      <c r="F487" s="1" t="s">
        <v>84</v>
      </c>
      <c r="G487" s="377">
        <v>20832</v>
      </c>
      <c r="H487" s="377">
        <v>0</v>
      </c>
      <c r="I487" s="377">
        <v>0</v>
      </c>
      <c r="J487" s="377">
        <v>0</v>
      </c>
      <c r="K487" s="377">
        <v>0</v>
      </c>
      <c r="L487" s="377">
        <v>0</v>
      </c>
      <c r="M487" s="1" t="s">
        <v>61</v>
      </c>
      <c r="N487" s="377">
        <v>0</v>
      </c>
      <c r="O487" s="378">
        <v>46865</v>
      </c>
      <c r="P487" s="401">
        <f t="shared" si="7"/>
        <v>20832</v>
      </c>
      <c r="R487" s="30" t="s">
        <v>3193</v>
      </c>
      <c r="S487">
        <v>2.3140000000000001</v>
      </c>
    </row>
    <row r="488" spans="1:19" x14ac:dyDescent="0.25">
      <c r="A488" s="1" t="s">
        <v>267</v>
      </c>
      <c r="B488" s="1" t="s">
        <v>353</v>
      </c>
      <c r="C488" s="1" t="s">
        <v>544</v>
      </c>
      <c r="D488" s="1" t="s">
        <v>2613</v>
      </c>
      <c r="E488" s="1" t="s">
        <v>3360</v>
      </c>
      <c r="F488" s="1" t="s">
        <v>84</v>
      </c>
      <c r="G488" s="377">
        <v>30240</v>
      </c>
      <c r="H488" s="377">
        <v>0</v>
      </c>
      <c r="I488" s="377">
        <v>0</v>
      </c>
      <c r="J488" s="377">
        <v>0</v>
      </c>
      <c r="K488" s="377">
        <v>0</v>
      </c>
      <c r="L488" s="377">
        <v>0</v>
      </c>
      <c r="M488" s="1" t="s">
        <v>61</v>
      </c>
      <c r="N488" s="377">
        <v>0</v>
      </c>
      <c r="O488" s="378">
        <v>46866</v>
      </c>
      <c r="P488" s="401">
        <f t="shared" si="7"/>
        <v>30240</v>
      </c>
      <c r="R488" s="30" t="s">
        <v>3326</v>
      </c>
      <c r="S488">
        <v>1400</v>
      </c>
    </row>
    <row r="489" spans="1:19" x14ac:dyDescent="0.25">
      <c r="A489" s="1" t="s">
        <v>267</v>
      </c>
      <c r="B489" s="1" t="s">
        <v>353</v>
      </c>
      <c r="C489" s="1" t="s">
        <v>544</v>
      </c>
      <c r="D489" s="1" t="s">
        <v>2613</v>
      </c>
      <c r="E489" s="1" t="s">
        <v>3390</v>
      </c>
      <c r="F489" s="1" t="s">
        <v>84</v>
      </c>
      <c r="G489" s="377">
        <v>30240</v>
      </c>
      <c r="H489" s="377">
        <v>0</v>
      </c>
      <c r="I489" s="377">
        <v>0</v>
      </c>
      <c r="J489" s="377">
        <v>0</v>
      </c>
      <c r="K489" s="377">
        <v>0</v>
      </c>
      <c r="L489" s="377">
        <v>0</v>
      </c>
      <c r="M489" s="1" t="s">
        <v>61</v>
      </c>
      <c r="N489" s="377">
        <v>0</v>
      </c>
      <c r="O489" s="378">
        <v>46867</v>
      </c>
      <c r="P489" s="401">
        <f t="shared" si="7"/>
        <v>30240</v>
      </c>
      <c r="R489" s="30" t="s">
        <v>3352</v>
      </c>
      <c r="S489">
        <v>18900</v>
      </c>
    </row>
    <row r="490" spans="1:19" x14ac:dyDescent="0.25">
      <c r="A490" s="1" t="s">
        <v>267</v>
      </c>
      <c r="B490" s="1" t="s">
        <v>353</v>
      </c>
      <c r="C490" s="1" t="s">
        <v>544</v>
      </c>
      <c r="D490" s="1" t="s">
        <v>2613</v>
      </c>
      <c r="E490" s="1" t="s">
        <v>3391</v>
      </c>
      <c r="F490" s="1" t="s">
        <v>84</v>
      </c>
      <c r="G490" s="377">
        <v>31920</v>
      </c>
      <c r="H490" s="377">
        <v>0</v>
      </c>
      <c r="I490" s="377">
        <v>0</v>
      </c>
      <c r="J490" s="377">
        <v>0</v>
      </c>
      <c r="K490" s="377">
        <v>0</v>
      </c>
      <c r="L490" s="377">
        <v>0</v>
      </c>
      <c r="M490" s="1" t="s">
        <v>61</v>
      </c>
      <c r="N490" s="377">
        <v>0</v>
      </c>
      <c r="O490" s="378">
        <v>46868</v>
      </c>
      <c r="P490" s="401">
        <f t="shared" si="7"/>
        <v>31920</v>
      </c>
      <c r="R490" s="30" t="s">
        <v>3353</v>
      </c>
      <c r="S490">
        <v>29400</v>
      </c>
    </row>
    <row r="491" spans="1:19" x14ac:dyDescent="0.25">
      <c r="A491" s="1" t="s">
        <v>267</v>
      </c>
      <c r="B491" s="1" t="s">
        <v>353</v>
      </c>
      <c r="C491" s="1" t="s">
        <v>544</v>
      </c>
      <c r="D491" s="1" t="s">
        <v>2613</v>
      </c>
      <c r="E491" s="1" t="s">
        <v>3392</v>
      </c>
      <c r="F491" s="1" t="s">
        <v>84</v>
      </c>
      <c r="G491" s="377">
        <v>30240</v>
      </c>
      <c r="H491" s="377">
        <v>0</v>
      </c>
      <c r="I491" s="377">
        <v>0</v>
      </c>
      <c r="J491" s="377">
        <v>0</v>
      </c>
      <c r="K491" s="377">
        <v>0</v>
      </c>
      <c r="L491" s="377">
        <v>0</v>
      </c>
      <c r="M491" s="1" t="s">
        <v>61</v>
      </c>
      <c r="N491" s="377">
        <v>0</v>
      </c>
      <c r="O491" s="378">
        <v>46868</v>
      </c>
      <c r="P491" s="401">
        <f t="shared" si="7"/>
        <v>30240</v>
      </c>
      <c r="R491" s="30" t="s">
        <v>3354</v>
      </c>
      <c r="S491">
        <v>180480</v>
      </c>
    </row>
    <row r="492" spans="1:19" x14ac:dyDescent="0.25">
      <c r="A492" s="1" t="s">
        <v>267</v>
      </c>
      <c r="B492" s="1" t="s">
        <v>353</v>
      </c>
      <c r="C492" s="1" t="s">
        <v>544</v>
      </c>
      <c r="D492" s="1" t="s">
        <v>2613</v>
      </c>
      <c r="E492" s="1" t="s">
        <v>3808</v>
      </c>
      <c r="F492" s="1" t="s">
        <v>84</v>
      </c>
      <c r="G492" s="377">
        <v>2520</v>
      </c>
      <c r="H492" s="377">
        <v>0</v>
      </c>
      <c r="I492" s="377">
        <v>0</v>
      </c>
      <c r="J492" s="377">
        <v>0</v>
      </c>
      <c r="K492" s="377">
        <v>0</v>
      </c>
      <c r="L492" s="377">
        <v>0</v>
      </c>
      <c r="M492" s="1" t="s">
        <v>61</v>
      </c>
      <c r="N492" s="377">
        <v>0</v>
      </c>
      <c r="O492" s="378">
        <v>46888</v>
      </c>
      <c r="P492" s="401">
        <f t="shared" si="7"/>
        <v>2520</v>
      </c>
      <c r="R492" s="30" t="s">
        <v>3355</v>
      </c>
      <c r="S492">
        <v>160030</v>
      </c>
    </row>
    <row r="493" spans="1:19" x14ac:dyDescent="0.25">
      <c r="A493" s="1" t="s">
        <v>267</v>
      </c>
      <c r="B493" s="1" t="s">
        <v>353</v>
      </c>
      <c r="C493" s="1" t="s">
        <v>544</v>
      </c>
      <c r="D493" s="1" t="s">
        <v>2613</v>
      </c>
      <c r="E493" s="1" t="s">
        <v>4349</v>
      </c>
      <c r="F493" s="1" t="s">
        <v>84</v>
      </c>
      <c r="G493" s="377">
        <v>30240</v>
      </c>
      <c r="H493" s="377">
        <v>0</v>
      </c>
      <c r="I493" s="377">
        <v>0</v>
      </c>
      <c r="J493" s="377">
        <v>0</v>
      </c>
      <c r="K493" s="377">
        <v>0</v>
      </c>
      <c r="L493" s="377">
        <v>0</v>
      </c>
      <c r="M493" s="1" t="s">
        <v>61</v>
      </c>
      <c r="N493" s="377">
        <v>0</v>
      </c>
      <c r="O493" s="378">
        <v>46901</v>
      </c>
      <c r="P493" s="401">
        <f t="shared" si="7"/>
        <v>30240</v>
      </c>
      <c r="R493" s="30" t="s">
        <v>3356</v>
      </c>
      <c r="S493">
        <v>10339</v>
      </c>
    </row>
    <row r="494" spans="1:19" x14ac:dyDescent="0.25">
      <c r="A494" s="1" t="s">
        <v>267</v>
      </c>
      <c r="B494" s="1" t="s">
        <v>353</v>
      </c>
      <c r="C494" s="1" t="s">
        <v>544</v>
      </c>
      <c r="D494" s="1" t="s">
        <v>2613</v>
      </c>
      <c r="E494" s="1" t="s">
        <v>4364</v>
      </c>
      <c r="F494" s="1" t="s">
        <v>84</v>
      </c>
      <c r="G494" s="377">
        <v>30240</v>
      </c>
      <c r="H494" s="377">
        <v>0</v>
      </c>
      <c r="I494" s="377">
        <v>0</v>
      </c>
      <c r="J494" s="377">
        <v>0</v>
      </c>
      <c r="K494" s="377">
        <v>0</v>
      </c>
      <c r="L494" s="377">
        <v>0</v>
      </c>
      <c r="M494" s="1" t="s">
        <v>61</v>
      </c>
      <c r="N494" s="377">
        <v>0</v>
      </c>
      <c r="O494" s="378">
        <v>46902</v>
      </c>
      <c r="P494" s="401">
        <f t="shared" si="7"/>
        <v>30240</v>
      </c>
      <c r="R494" s="30" t="s">
        <v>3357</v>
      </c>
      <c r="S494">
        <v>40523</v>
      </c>
    </row>
    <row r="495" spans="1:19" x14ac:dyDescent="0.25">
      <c r="A495" s="1" t="s">
        <v>584</v>
      </c>
      <c r="B495" s="1" t="s">
        <v>353</v>
      </c>
      <c r="C495" s="1" t="s">
        <v>544</v>
      </c>
      <c r="D495" s="1" t="s">
        <v>2646</v>
      </c>
      <c r="E495" s="1" t="s">
        <v>4108</v>
      </c>
      <c r="F495" s="1" t="s">
        <v>84</v>
      </c>
      <c r="G495" s="377">
        <v>8062</v>
      </c>
      <c r="H495" s="377">
        <v>0</v>
      </c>
      <c r="I495" s="377">
        <v>0</v>
      </c>
      <c r="J495" s="377">
        <v>0</v>
      </c>
      <c r="K495" s="377">
        <v>0</v>
      </c>
      <c r="L495" s="377">
        <v>0</v>
      </c>
      <c r="M495" s="1" t="s">
        <v>61</v>
      </c>
      <c r="N495" s="377">
        <v>0</v>
      </c>
      <c r="O495" s="378">
        <v>46895</v>
      </c>
      <c r="P495" s="401">
        <f t="shared" si="7"/>
        <v>8062</v>
      </c>
      <c r="R495" s="30" t="s">
        <v>3358</v>
      </c>
      <c r="S495">
        <v>15166</v>
      </c>
    </row>
    <row r="496" spans="1:19" x14ac:dyDescent="0.25">
      <c r="A496" s="1" t="s">
        <v>585</v>
      </c>
      <c r="B496" s="1" t="s">
        <v>353</v>
      </c>
      <c r="C496" s="1" t="s">
        <v>544</v>
      </c>
      <c r="D496" s="1" t="s">
        <v>2611</v>
      </c>
      <c r="E496" s="1" t="s">
        <v>4053</v>
      </c>
      <c r="F496" s="1" t="s">
        <v>84</v>
      </c>
      <c r="G496" s="377">
        <v>2086</v>
      </c>
      <c r="H496" s="377">
        <v>0</v>
      </c>
      <c r="I496" s="377">
        <v>0</v>
      </c>
      <c r="J496" s="377">
        <v>0</v>
      </c>
      <c r="K496" s="377">
        <v>0</v>
      </c>
      <c r="L496" s="377">
        <v>0</v>
      </c>
      <c r="M496" s="1" t="s">
        <v>61</v>
      </c>
      <c r="N496" s="377">
        <v>0</v>
      </c>
      <c r="O496" s="378">
        <v>46892</v>
      </c>
      <c r="P496" s="401">
        <f t="shared" si="7"/>
        <v>2086</v>
      </c>
      <c r="R496" s="30" t="s">
        <v>3359</v>
      </c>
      <c r="S496">
        <v>7005</v>
      </c>
    </row>
    <row r="497" spans="1:19" x14ac:dyDescent="0.25">
      <c r="A497" s="1" t="s">
        <v>585</v>
      </c>
      <c r="B497" s="1" t="s">
        <v>353</v>
      </c>
      <c r="C497" s="1" t="s">
        <v>544</v>
      </c>
      <c r="D497" s="1" t="s">
        <v>2611</v>
      </c>
      <c r="E497" s="1" t="s">
        <v>4054</v>
      </c>
      <c r="F497" s="1" t="s">
        <v>84</v>
      </c>
      <c r="G497" s="377">
        <v>4980</v>
      </c>
      <c r="H497" s="377">
        <v>0</v>
      </c>
      <c r="I497" s="377">
        <v>0</v>
      </c>
      <c r="J497" s="377">
        <v>0</v>
      </c>
      <c r="K497" s="377">
        <v>0</v>
      </c>
      <c r="L497" s="377">
        <v>0</v>
      </c>
      <c r="M497" s="1" t="s">
        <v>61</v>
      </c>
      <c r="N497" s="377">
        <v>0</v>
      </c>
      <c r="O497" s="378">
        <v>46892</v>
      </c>
      <c r="P497" s="401">
        <f t="shared" si="7"/>
        <v>4980</v>
      </c>
      <c r="R497" s="30" t="s">
        <v>3360</v>
      </c>
      <c r="S497">
        <v>30240</v>
      </c>
    </row>
    <row r="498" spans="1:19" x14ac:dyDescent="0.25">
      <c r="A498" s="1" t="s">
        <v>585</v>
      </c>
      <c r="B498" s="1" t="s">
        <v>353</v>
      </c>
      <c r="C498" s="1" t="s">
        <v>544</v>
      </c>
      <c r="D498" s="1" t="s">
        <v>2611</v>
      </c>
      <c r="E498" s="1" t="s">
        <v>13458</v>
      </c>
      <c r="F498" s="1" t="s">
        <v>84</v>
      </c>
      <c r="G498" s="377">
        <v>9960</v>
      </c>
      <c r="H498" s="377">
        <v>0</v>
      </c>
      <c r="I498" s="377">
        <v>0</v>
      </c>
      <c r="J498" s="377">
        <v>0</v>
      </c>
      <c r="K498" s="377">
        <v>0</v>
      </c>
      <c r="L498" s="377">
        <v>0</v>
      </c>
      <c r="M498" s="1" t="s">
        <v>61</v>
      </c>
      <c r="N498" s="377">
        <v>0</v>
      </c>
      <c r="O498" s="378">
        <v>46915</v>
      </c>
      <c r="P498" s="401">
        <f t="shared" si="7"/>
        <v>9960</v>
      </c>
      <c r="R498" s="30" t="s">
        <v>3361</v>
      </c>
      <c r="S498">
        <v>53640</v>
      </c>
    </row>
    <row r="499" spans="1:19" x14ac:dyDescent="0.25">
      <c r="A499" s="1" t="s">
        <v>585</v>
      </c>
      <c r="B499" s="1" t="s">
        <v>353</v>
      </c>
      <c r="C499" s="1" t="s">
        <v>544</v>
      </c>
      <c r="D499" s="1" t="s">
        <v>2611</v>
      </c>
      <c r="E499" s="1" t="s">
        <v>14176</v>
      </c>
      <c r="F499" s="1" t="s">
        <v>84</v>
      </c>
      <c r="G499" s="377">
        <v>4980</v>
      </c>
      <c r="H499" s="377">
        <v>0</v>
      </c>
      <c r="I499" s="377">
        <v>0</v>
      </c>
      <c r="J499" s="377">
        <v>0</v>
      </c>
      <c r="K499" s="377">
        <v>0</v>
      </c>
      <c r="L499" s="377">
        <v>0</v>
      </c>
      <c r="M499" s="1" t="s">
        <v>61</v>
      </c>
      <c r="N499" s="377">
        <v>0</v>
      </c>
      <c r="O499" s="378">
        <v>46916</v>
      </c>
      <c r="P499" s="401">
        <f t="shared" si="7"/>
        <v>4980</v>
      </c>
      <c r="R499" s="30" t="s">
        <v>3364</v>
      </c>
      <c r="S499">
        <v>80</v>
      </c>
    </row>
    <row r="500" spans="1:19" x14ac:dyDescent="0.25">
      <c r="A500" s="1" t="s">
        <v>585</v>
      </c>
      <c r="B500" s="1" t="s">
        <v>353</v>
      </c>
      <c r="C500" s="1" t="s">
        <v>80</v>
      </c>
      <c r="D500" s="1" t="s">
        <v>2611</v>
      </c>
      <c r="E500" s="1" t="s">
        <v>4054</v>
      </c>
      <c r="F500" s="1" t="s">
        <v>84</v>
      </c>
      <c r="G500" s="377">
        <v>1274</v>
      </c>
      <c r="H500" s="377">
        <v>0</v>
      </c>
      <c r="I500" s="377">
        <v>0</v>
      </c>
      <c r="J500" s="377">
        <v>0</v>
      </c>
      <c r="K500" s="377">
        <v>0</v>
      </c>
      <c r="L500" s="377">
        <v>0</v>
      </c>
      <c r="M500" s="1" t="s">
        <v>61</v>
      </c>
      <c r="N500" s="377">
        <v>0</v>
      </c>
      <c r="O500" s="378">
        <v>46892</v>
      </c>
      <c r="P500" s="401">
        <f t="shared" si="7"/>
        <v>1274</v>
      </c>
      <c r="R500" s="30" t="s">
        <v>3366</v>
      </c>
      <c r="S500">
        <v>8360</v>
      </c>
    </row>
    <row r="501" spans="1:19" x14ac:dyDescent="0.25">
      <c r="A501" s="1" t="s">
        <v>223</v>
      </c>
      <c r="B501" s="1" t="s">
        <v>353</v>
      </c>
      <c r="C501" s="1" t="s">
        <v>544</v>
      </c>
      <c r="D501" s="1" t="s">
        <v>2612</v>
      </c>
      <c r="E501" s="1" t="s">
        <v>5888</v>
      </c>
      <c r="F501" s="1" t="s">
        <v>84</v>
      </c>
      <c r="G501" s="377">
        <v>9960</v>
      </c>
      <c r="H501" s="377">
        <v>0</v>
      </c>
      <c r="I501" s="377">
        <v>0</v>
      </c>
      <c r="J501" s="377">
        <v>0</v>
      </c>
      <c r="K501" s="377">
        <v>0</v>
      </c>
      <c r="L501" s="377">
        <v>0</v>
      </c>
      <c r="M501" s="1" t="s">
        <v>61</v>
      </c>
      <c r="N501" s="377">
        <v>0</v>
      </c>
      <c r="O501" s="378">
        <v>46907</v>
      </c>
      <c r="P501" s="401">
        <f t="shared" si="7"/>
        <v>9960</v>
      </c>
      <c r="R501" s="30" t="s">
        <v>3548</v>
      </c>
      <c r="S501">
        <v>2100</v>
      </c>
    </row>
    <row r="502" spans="1:19" x14ac:dyDescent="0.25">
      <c r="A502" s="1" t="s">
        <v>223</v>
      </c>
      <c r="B502" s="1" t="s">
        <v>353</v>
      </c>
      <c r="C502" s="1" t="s">
        <v>544</v>
      </c>
      <c r="D502" s="1" t="s">
        <v>2612</v>
      </c>
      <c r="E502" s="1" t="s">
        <v>5889</v>
      </c>
      <c r="F502" s="1" t="s">
        <v>84</v>
      </c>
      <c r="G502" s="377">
        <v>9960</v>
      </c>
      <c r="H502" s="377">
        <v>0</v>
      </c>
      <c r="I502" s="377">
        <v>0</v>
      </c>
      <c r="J502" s="377">
        <v>0</v>
      </c>
      <c r="K502" s="377">
        <v>0</v>
      </c>
      <c r="L502" s="377">
        <v>0</v>
      </c>
      <c r="M502" s="1" t="s">
        <v>61</v>
      </c>
      <c r="N502" s="377">
        <v>0</v>
      </c>
      <c r="O502" s="378">
        <v>46907</v>
      </c>
      <c r="P502" s="401">
        <f t="shared" si="7"/>
        <v>9960</v>
      </c>
      <c r="R502" s="30" t="s">
        <v>3369</v>
      </c>
      <c r="S502">
        <v>154</v>
      </c>
    </row>
    <row r="503" spans="1:19" x14ac:dyDescent="0.25">
      <c r="A503" s="1" t="s">
        <v>223</v>
      </c>
      <c r="B503" s="1" t="s">
        <v>353</v>
      </c>
      <c r="C503" s="1" t="s">
        <v>544</v>
      </c>
      <c r="D503" s="1" t="s">
        <v>2612</v>
      </c>
      <c r="E503" s="1" t="s">
        <v>5890</v>
      </c>
      <c r="F503" s="1" t="s">
        <v>84</v>
      </c>
      <c r="G503" s="377">
        <v>24900</v>
      </c>
      <c r="H503" s="377">
        <v>0</v>
      </c>
      <c r="I503" s="377">
        <v>0</v>
      </c>
      <c r="J503" s="377">
        <v>0</v>
      </c>
      <c r="K503" s="377">
        <v>0</v>
      </c>
      <c r="L503" s="377">
        <v>0</v>
      </c>
      <c r="M503" s="1" t="s">
        <v>61</v>
      </c>
      <c r="N503" s="377">
        <v>0</v>
      </c>
      <c r="O503" s="378">
        <v>46909</v>
      </c>
      <c r="P503" s="401">
        <f t="shared" si="7"/>
        <v>24900</v>
      </c>
      <c r="R503" s="30" t="s">
        <v>3373</v>
      </c>
      <c r="S503">
        <v>77</v>
      </c>
    </row>
    <row r="504" spans="1:19" x14ac:dyDescent="0.25">
      <c r="A504" s="1" t="s">
        <v>223</v>
      </c>
      <c r="B504" s="1" t="s">
        <v>353</v>
      </c>
      <c r="C504" s="1" t="s">
        <v>544</v>
      </c>
      <c r="D504" s="1" t="s">
        <v>2612</v>
      </c>
      <c r="E504" s="1" t="s">
        <v>5891</v>
      </c>
      <c r="F504" s="1" t="s">
        <v>84</v>
      </c>
      <c r="G504" s="377">
        <v>29880</v>
      </c>
      <c r="H504" s="377">
        <v>0</v>
      </c>
      <c r="I504" s="377">
        <v>0</v>
      </c>
      <c r="J504" s="377">
        <v>0</v>
      </c>
      <c r="K504" s="377">
        <v>0</v>
      </c>
      <c r="L504" s="377">
        <v>0</v>
      </c>
      <c r="M504" s="1" t="s">
        <v>61</v>
      </c>
      <c r="N504" s="377">
        <v>0</v>
      </c>
      <c r="O504" s="378">
        <v>46909</v>
      </c>
      <c r="P504" s="401">
        <f t="shared" si="7"/>
        <v>29880</v>
      </c>
      <c r="R504" s="30" t="s">
        <v>3377</v>
      </c>
      <c r="S504">
        <v>384</v>
      </c>
    </row>
    <row r="505" spans="1:19" x14ac:dyDescent="0.25">
      <c r="A505" s="1" t="s">
        <v>223</v>
      </c>
      <c r="B505" s="1" t="s">
        <v>353</v>
      </c>
      <c r="C505" s="1" t="s">
        <v>544</v>
      </c>
      <c r="D505" s="1" t="s">
        <v>2612</v>
      </c>
      <c r="E505" s="1" t="s">
        <v>5892</v>
      </c>
      <c r="F505" s="1" t="s">
        <v>84</v>
      </c>
      <c r="G505" s="377">
        <v>29880</v>
      </c>
      <c r="H505" s="377">
        <v>0</v>
      </c>
      <c r="I505" s="377">
        <v>0</v>
      </c>
      <c r="J505" s="377">
        <v>0</v>
      </c>
      <c r="K505" s="377">
        <v>0</v>
      </c>
      <c r="L505" s="377">
        <v>0</v>
      </c>
      <c r="M505" s="1" t="s">
        <v>61</v>
      </c>
      <c r="N505" s="377">
        <v>0</v>
      </c>
      <c r="O505" s="378">
        <v>46909</v>
      </c>
      <c r="P505" s="401">
        <f t="shared" si="7"/>
        <v>29880</v>
      </c>
      <c r="R505" s="30" t="s">
        <v>3379</v>
      </c>
      <c r="S505">
        <v>138726</v>
      </c>
    </row>
    <row r="506" spans="1:19" x14ac:dyDescent="0.25">
      <c r="A506" s="1" t="s">
        <v>223</v>
      </c>
      <c r="B506" s="1" t="s">
        <v>353</v>
      </c>
      <c r="C506" s="1" t="s">
        <v>544</v>
      </c>
      <c r="D506" s="1" t="s">
        <v>2612</v>
      </c>
      <c r="E506" s="1" t="s">
        <v>9502</v>
      </c>
      <c r="F506" s="1" t="s">
        <v>84</v>
      </c>
      <c r="G506" s="377">
        <v>29880</v>
      </c>
      <c r="H506" s="377">
        <v>0</v>
      </c>
      <c r="I506" s="377">
        <v>0</v>
      </c>
      <c r="J506" s="377">
        <v>0</v>
      </c>
      <c r="K506" s="377">
        <v>0</v>
      </c>
      <c r="L506" s="377">
        <v>0</v>
      </c>
      <c r="M506" s="1" t="s">
        <v>61</v>
      </c>
      <c r="N506" s="377">
        <v>0</v>
      </c>
      <c r="O506" s="378">
        <v>46909</v>
      </c>
      <c r="P506" s="401">
        <f t="shared" si="7"/>
        <v>29880</v>
      </c>
      <c r="R506" s="30" t="s">
        <v>3380</v>
      </c>
      <c r="S506">
        <v>30660</v>
      </c>
    </row>
    <row r="507" spans="1:19" x14ac:dyDescent="0.25">
      <c r="A507" s="1" t="s">
        <v>223</v>
      </c>
      <c r="B507" s="1" t="s">
        <v>353</v>
      </c>
      <c r="C507" s="1" t="s">
        <v>80</v>
      </c>
      <c r="D507" s="1" t="s">
        <v>2612</v>
      </c>
      <c r="E507" s="1" t="s">
        <v>5886</v>
      </c>
      <c r="F507" s="1" t="s">
        <v>84</v>
      </c>
      <c r="G507" s="379">
        <v>8383.5</v>
      </c>
      <c r="H507" s="377">
        <v>0</v>
      </c>
      <c r="I507" s="377">
        <v>0</v>
      </c>
      <c r="J507" s="377">
        <v>0</v>
      </c>
      <c r="K507" s="377">
        <v>0</v>
      </c>
      <c r="L507" s="377">
        <v>0</v>
      </c>
      <c r="M507" s="1" t="s">
        <v>61</v>
      </c>
      <c r="N507" s="377">
        <v>0</v>
      </c>
      <c r="O507" s="378">
        <v>46907</v>
      </c>
      <c r="P507" s="401">
        <f t="shared" si="7"/>
        <v>8383.5</v>
      </c>
      <c r="R507" s="30" t="s">
        <v>3381</v>
      </c>
      <c r="S507">
        <v>180480</v>
      </c>
    </row>
    <row r="508" spans="1:19" x14ac:dyDescent="0.25">
      <c r="A508" s="1" t="s">
        <v>223</v>
      </c>
      <c r="B508" s="1" t="s">
        <v>353</v>
      </c>
      <c r="C508" s="1" t="s">
        <v>80</v>
      </c>
      <c r="D508" s="1" t="s">
        <v>2612</v>
      </c>
      <c r="E508" s="1" t="s">
        <v>5887</v>
      </c>
      <c r="F508" s="1" t="s">
        <v>84</v>
      </c>
      <c r="G508" s="377">
        <v>29880</v>
      </c>
      <c r="H508" s="377">
        <v>0</v>
      </c>
      <c r="I508" s="377">
        <v>0</v>
      </c>
      <c r="J508" s="377">
        <v>0</v>
      </c>
      <c r="K508" s="377">
        <v>0</v>
      </c>
      <c r="L508" s="377">
        <v>0</v>
      </c>
      <c r="M508" s="1" t="s">
        <v>61</v>
      </c>
      <c r="N508" s="377">
        <v>0</v>
      </c>
      <c r="O508" s="378">
        <v>46907</v>
      </c>
      <c r="P508" s="401">
        <f t="shared" si="7"/>
        <v>29880</v>
      </c>
      <c r="R508" s="30" t="s">
        <v>3382</v>
      </c>
      <c r="S508">
        <v>180480</v>
      </c>
    </row>
    <row r="509" spans="1:19" x14ac:dyDescent="0.25">
      <c r="A509" s="1" t="s">
        <v>223</v>
      </c>
      <c r="B509" s="1" t="s">
        <v>353</v>
      </c>
      <c r="C509" s="1" t="s">
        <v>80</v>
      </c>
      <c r="D509" s="1" t="s">
        <v>2612</v>
      </c>
      <c r="E509" s="1" t="s">
        <v>5888</v>
      </c>
      <c r="F509" s="1" t="s">
        <v>84</v>
      </c>
      <c r="G509" s="377">
        <v>19920</v>
      </c>
      <c r="H509" s="377">
        <v>0</v>
      </c>
      <c r="I509" s="377">
        <v>0</v>
      </c>
      <c r="J509" s="377">
        <v>0</v>
      </c>
      <c r="K509" s="377">
        <v>0</v>
      </c>
      <c r="L509" s="377">
        <v>0</v>
      </c>
      <c r="M509" s="1" t="s">
        <v>61</v>
      </c>
      <c r="N509" s="377">
        <v>0</v>
      </c>
      <c r="O509" s="378">
        <v>46907</v>
      </c>
      <c r="P509" s="401">
        <f t="shared" si="7"/>
        <v>19920</v>
      </c>
      <c r="R509" s="30" t="s">
        <v>3383</v>
      </c>
      <c r="S509">
        <v>105280</v>
      </c>
    </row>
    <row r="510" spans="1:19" x14ac:dyDescent="0.25">
      <c r="A510" s="1" t="s">
        <v>223</v>
      </c>
      <c r="B510" s="1" t="s">
        <v>353</v>
      </c>
      <c r="C510" s="1" t="s">
        <v>80</v>
      </c>
      <c r="D510" s="1" t="s">
        <v>2612</v>
      </c>
      <c r="E510" s="1" t="s">
        <v>5889</v>
      </c>
      <c r="F510" s="1" t="s">
        <v>84</v>
      </c>
      <c r="G510" s="377">
        <v>19920</v>
      </c>
      <c r="H510" s="377">
        <v>0</v>
      </c>
      <c r="I510" s="377">
        <v>0</v>
      </c>
      <c r="J510" s="377">
        <v>0</v>
      </c>
      <c r="K510" s="377">
        <v>0</v>
      </c>
      <c r="L510" s="377">
        <v>0</v>
      </c>
      <c r="M510" s="1" t="s">
        <v>61</v>
      </c>
      <c r="N510" s="377">
        <v>0</v>
      </c>
      <c r="O510" s="378">
        <v>46907</v>
      </c>
      <c r="P510" s="401">
        <f t="shared" si="7"/>
        <v>19920</v>
      </c>
      <c r="R510" s="30" t="s">
        <v>3384</v>
      </c>
      <c r="S510">
        <v>107357</v>
      </c>
    </row>
    <row r="511" spans="1:19" x14ac:dyDescent="0.25">
      <c r="A511" s="1" t="s">
        <v>294</v>
      </c>
      <c r="B511" s="1" t="s">
        <v>353</v>
      </c>
      <c r="C511" s="1" t="s">
        <v>544</v>
      </c>
      <c r="D511" s="1" t="s">
        <v>2609</v>
      </c>
      <c r="E511" s="1" t="s">
        <v>4401</v>
      </c>
      <c r="F511" s="1" t="s">
        <v>84</v>
      </c>
      <c r="G511" s="377">
        <v>3870</v>
      </c>
      <c r="H511" s="377">
        <v>0</v>
      </c>
      <c r="I511" s="377">
        <v>0</v>
      </c>
      <c r="J511" s="377">
        <v>0</v>
      </c>
      <c r="K511" s="377">
        <v>0</v>
      </c>
      <c r="L511" s="377">
        <v>0</v>
      </c>
      <c r="M511" s="1" t="s">
        <v>61</v>
      </c>
      <c r="N511" s="377">
        <v>0</v>
      </c>
      <c r="O511" s="378">
        <v>46903</v>
      </c>
      <c r="P511" s="401">
        <f t="shared" si="7"/>
        <v>3870</v>
      </c>
      <c r="R511" s="30" t="s">
        <v>3385</v>
      </c>
      <c r="S511">
        <v>30240</v>
      </c>
    </row>
    <row r="512" spans="1:19" x14ac:dyDescent="0.25">
      <c r="A512" s="1" t="s">
        <v>294</v>
      </c>
      <c r="B512" s="1" t="s">
        <v>353</v>
      </c>
      <c r="C512" s="1" t="s">
        <v>544</v>
      </c>
      <c r="D512" s="1" t="s">
        <v>2609</v>
      </c>
      <c r="E512" s="1" t="s">
        <v>4402</v>
      </c>
      <c r="F512" s="1" t="s">
        <v>84</v>
      </c>
      <c r="G512" s="377">
        <v>34860</v>
      </c>
      <c r="H512" s="377">
        <v>0</v>
      </c>
      <c r="I512" s="377">
        <v>0</v>
      </c>
      <c r="J512" s="377">
        <v>0</v>
      </c>
      <c r="K512" s="377">
        <v>0</v>
      </c>
      <c r="L512" s="377">
        <v>0</v>
      </c>
      <c r="M512" s="1" t="s">
        <v>61</v>
      </c>
      <c r="N512" s="377">
        <v>0</v>
      </c>
      <c r="O512" s="378">
        <v>46903</v>
      </c>
      <c r="P512" s="401">
        <f t="shared" si="7"/>
        <v>34860</v>
      </c>
      <c r="R512" s="30" t="s">
        <v>3386</v>
      </c>
      <c r="S512">
        <v>31236</v>
      </c>
    </row>
    <row r="513" spans="1:19" x14ac:dyDescent="0.25">
      <c r="A513" s="1" t="s">
        <v>294</v>
      </c>
      <c r="B513" s="1" t="s">
        <v>353</v>
      </c>
      <c r="C513" s="1" t="s">
        <v>544</v>
      </c>
      <c r="D513" s="1" t="s">
        <v>2609</v>
      </c>
      <c r="E513" s="1" t="s">
        <v>9503</v>
      </c>
      <c r="F513" s="1" t="s">
        <v>84</v>
      </c>
      <c r="G513" s="377">
        <v>29880</v>
      </c>
      <c r="H513" s="377">
        <v>0</v>
      </c>
      <c r="I513" s="377">
        <v>0</v>
      </c>
      <c r="J513" s="377">
        <v>0</v>
      </c>
      <c r="K513" s="377">
        <v>0</v>
      </c>
      <c r="L513" s="377">
        <v>0</v>
      </c>
      <c r="M513" s="1" t="s">
        <v>61</v>
      </c>
      <c r="N513" s="377">
        <v>0</v>
      </c>
      <c r="O513" s="378">
        <v>46912</v>
      </c>
      <c r="P513" s="401">
        <f t="shared" si="7"/>
        <v>29880</v>
      </c>
      <c r="R513" s="30" t="s">
        <v>3387</v>
      </c>
      <c r="S513">
        <v>30240</v>
      </c>
    </row>
    <row r="514" spans="1:19" x14ac:dyDescent="0.25">
      <c r="A514" s="1" t="s">
        <v>294</v>
      </c>
      <c r="B514" s="1" t="s">
        <v>353</v>
      </c>
      <c r="C514" s="1" t="s">
        <v>544</v>
      </c>
      <c r="D514" s="1" t="s">
        <v>2609</v>
      </c>
      <c r="E514" s="1" t="s">
        <v>10998</v>
      </c>
      <c r="F514" s="1" t="s">
        <v>84</v>
      </c>
      <c r="G514" s="377">
        <v>29880</v>
      </c>
      <c r="H514" s="377">
        <v>0</v>
      </c>
      <c r="I514" s="377">
        <v>0</v>
      </c>
      <c r="J514" s="377">
        <v>0</v>
      </c>
      <c r="K514" s="377">
        <v>0</v>
      </c>
      <c r="L514" s="377">
        <v>0</v>
      </c>
      <c r="M514" s="1" t="s">
        <v>61</v>
      </c>
      <c r="N514" s="377">
        <v>0</v>
      </c>
      <c r="O514" s="378">
        <v>46912</v>
      </c>
      <c r="P514" s="401">
        <f t="shared" si="7"/>
        <v>29880</v>
      </c>
      <c r="R514" s="30" t="s">
        <v>3388</v>
      </c>
      <c r="S514">
        <v>24000</v>
      </c>
    </row>
    <row r="515" spans="1:19" x14ac:dyDescent="0.25">
      <c r="A515" s="1" t="s">
        <v>294</v>
      </c>
      <c r="B515" s="1" t="s">
        <v>353</v>
      </c>
      <c r="C515" s="1" t="s">
        <v>544</v>
      </c>
      <c r="D515" s="1" t="s">
        <v>2609</v>
      </c>
      <c r="E515" s="1" t="s">
        <v>11788</v>
      </c>
      <c r="F515" s="1" t="s">
        <v>84</v>
      </c>
      <c r="G515" s="377">
        <v>29880</v>
      </c>
      <c r="H515" s="377">
        <v>0</v>
      </c>
      <c r="I515" s="377">
        <v>0</v>
      </c>
      <c r="J515" s="377">
        <v>0</v>
      </c>
      <c r="K515" s="377">
        <v>0</v>
      </c>
      <c r="L515" s="377">
        <v>0</v>
      </c>
      <c r="M515" s="1" t="s">
        <v>61</v>
      </c>
      <c r="N515" s="377">
        <v>0</v>
      </c>
      <c r="O515" s="378">
        <v>46912</v>
      </c>
      <c r="P515" s="401">
        <f t="shared" ref="P515:P578" si="8">G515+I515</f>
        <v>29880</v>
      </c>
      <c r="R515" s="30" t="s">
        <v>3389</v>
      </c>
      <c r="S515">
        <v>1200</v>
      </c>
    </row>
    <row r="516" spans="1:19" x14ac:dyDescent="0.25">
      <c r="A516" s="1" t="s">
        <v>294</v>
      </c>
      <c r="B516" s="1" t="s">
        <v>353</v>
      </c>
      <c r="C516" s="1" t="s">
        <v>544</v>
      </c>
      <c r="D516" s="1" t="s">
        <v>2609</v>
      </c>
      <c r="E516" s="1" t="s">
        <v>13134</v>
      </c>
      <c r="F516" s="1" t="s">
        <v>84</v>
      </c>
      <c r="G516" s="377">
        <v>29880</v>
      </c>
      <c r="H516" s="377">
        <v>0</v>
      </c>
      <c r="I516" s="377">
        <v>0</v>
      </c>
      <c r="J516" s="377">
        <v>0</v>
      </c>
      <c r="K516" s="377">
        <v>0</v>
      </c>
      <c r="L516" s="377">
        <v>0</v>
      </c>
      <c r="M516" s="1" t="s">
        <v>61</v>
      </c>
      <c r="N516" s="377">
        <v>0</v>
      </c>
      <c r="O516" s="378">
        <v>46912</v>
      </c>
      <c r="P516" s="401">
        <f t="shared" si="8"/>
        <v>29880</v>
      </c>
      <c r="R516" s="30" t="s">
        <v>3390</v>
      </c>
      <c r="S516">
        <v>30240</v>
      </c>
    </row>
    <row r="517" spans="1:19" x14ac:dyDescent="0.25">
      <c r="A517" s="1" t="s">
        <v>294</v>
      </c>
      <c r="B517" s="1" t="s">
        <v>353</v>
      </c>
      <c r="C517" s="1" t="s">
        <v>544</v>
      </c>
      <c r="D517" s="1" t="s">
        <v>2609</v>
      </c>
      <c r="E517" s="1" t="s">
        <v>10999</v>
      </c>
      <c r="F517" s="1" t="s">
        <v>84</v>
      </c>
      <c r="G517" s="377">
        <v>29880</v>
      </c>
      <c r="H517" s="377">
        <v>0</v>
      </c>
      <c r="I517" s="377">
        <v>0</v>
      </c>
      <c r="J517" s="377">
        <v>0</v>
      </c>
      <c r="K517" s="377">
        <v>0</v>
      </c>
      <c r="L517" s="377">
        <v>0</v>
      </c>
      <c r="M517" s="1" t="s">
        <v>61</v>
      </c>
      <c r="N517" s="377">
        <v>0</v>
      </c>
      <c r="O517" s="378">
        <v>46913</v>
      </c>
      <c r="P517" s="401">
        <f t="shared" si="8"/>
        <v>29880</v>
      </c>
      <c r="R517" s="30" t="s">
        <v>3391</v>
      </c>
      <c r="S517">
        <v>31920</v>
      </c>
    </row>
    <row r="518" spans="1:19" x14ac:dyDescent="0.25">
      <c r="A518" s="1" t="s">
        <v>294</v>
      </c>
      <c r="B518" s="1" t="s">
        <v>353</v>
      </c>
      <c r="C518" s="1" t="s">
        <v>544</v>
      </c>
      <c r="D518" s="1" t="s">
        <v>2609</v>
      </c>
      <c r="E518" s="1" t="s">
        <v>11789</v>
      </c>
      <c r="F518" s="1" t="s">
        <v>84</v>
      </c>
      <c r="G518" s="377">
        <v>29880</v>
      </c>
      <c r="H518" s="377">
        <v>0</v>
      </c>
      <c r="I518" s="377">
        <v>0</v>
      </c>
      <c r="J518" s="377">
        <v>0</v>
      </c>
      <c r="K518" s="377">
        <v>0</v>
      </c>
      <c r="L518" s="377">
        <v>0</v>
      </c>
      <c r="M518" s="1" t="s">
        <v>61</v>
      </c>
      <c r="N518" s="377">
        <v>0</v>
      </c>
      <c r="O518" s="378">
        <v>46914</v>
      </c>
      <c r="P518" s="401">
        <f t="shared" si="8"/>
        <v>29880</v>
      </c>
      <c r="R518" s="30" t="s">
        <v>3392</v>
      </c>
      <c r="S518">
        <v>30240</v>
      </c>
    </row>
    <row r="519" spans="1:19" x14ac:dyDescent="0.25">
      <c r="A519" s="1" t="s">
        <v>294</v>
      </c>
      <c r="B519" s="1" t="s">
        <v>353</v>
      </c>
      <c r="C519" s="1" t="s">
        <v>544</v>
      </c>
      <c r="D519" s="1" t="s">
        <v>2609</v>
      </c>
      <c r="E519" s="1" t="s">
        <v>13459</v>
      </c>
      <c r="F519" s="1" t="s">
        <v>84</v>
      </c>
      <c r="G519" s="377">
        <v>29880</v>
      </c>
      <c r="H519" s="377">
        <v>0</v>
      </c>
      <c r="I519" s="377">
        <v>0</v>
      </c>
      <c r="J519" s="377">
        <v>0</v>
      </c>
      <c r="K519" s="377">
        <v>0</v>
      </c>
      <c r="L519" s="377">
        <v>0</v>
      </c>
      <c r="M519" s="1" t="s">
        <v>61</v>
      </c>
      <c r="N519" s="377">
        <v>0</v>
      </c>
      <c r="O519" s="378">
        <v>46915</v>
      </c>
      <c r="P519" s="401">
        <f t="shared" si="8"/>
        <v>29880</v>
      </c>
      <c r="R519" s="30" t="s">
        <v>3393</v>
      </c>
      <c r="S519">
        <v>84628</v>
      </c>
    </row>
    <row r="520" spans="1:19" x14ac:dyDescent="0.25">
      <c r="A520" s="1" t="s">
        <v>294</v>
      </c>
      <c r="B520" s="1" t="s">
        <v>353</v>
      </c>
      <c r="C520" s="1" t="s">
        <v>80</v>
      </c>
      <c r="D520" s="1" t="s">
        <v>2609</v>
      </c>
      <c r="E520" s="1" t="s">
        <v>4402</v>
      </c>
      <c r="F520" s="1" t="s">
        <v>84</v>
      </c>
      <c r="G520" s="377">
        <v>859</v>
      </c>
      <c r="H520" s="377">
        <v>0</v>
      </c>
      <c r="I520" s="377">
        <v>0</v>
      </c>
      <c r="J520" s="377">
        <v>0</v>
      </c>
      <c r="K520" s="377">
        <v>0</v>
      </c>
      <c r="L520" s="377">
        <v>0</v>
      </c>
      <c r="M520" s="1" t="s">
        <v>61</v>
      </c>
      <c r="N520" s="377">
        <v>0</v>
      </c>
      <c r="O520" s="378">
        <v>46903</v>
      </c>
      <c r="P520" s="401">
        <f t="shared" si="8"/>
        <v>859</v>
      </c>
      <c r="R520" s="30" t="s">
        <v>3394</v>
      </c>
      <c r="S520">
        <v>41958</v>
      </c>
    </row>
    <row r="521" spans="1:19" x14ac:dyDescent="0.25">
      <c r="A521" s="1" t="s">
        <v>450</v>
      </c>
      <c r="B521" s="1" t="s">
        <v>353</v>
      </c>
      <c r="C521" s="1" t="s">
        <v>544</v>
      </c>
      <c r="D521" s="1" t="s">
        <v>2608</v>
      </c>
      <c r="E521" s="1" t="s">
        <v>3593</v>
      </c>
      <c r="F521" s="1" t="s">
        <v>84</v>
      </c>
      <c r="G521" s="377">
        <v>13944</v>
      </c>
      <c r="H521" s="377">
        <v>0</v>
      </c>
      <c r="I521" s="377">
        <v>0</v>
      </c>
      <c r="J521" s="377">
        <v>0</v>
      </c>
      <c r="K521" s="377">
        <v>0</v>
      </c>
      <c r="L521" s="377">
        <v>0</v>
      </c>
      <c r="M521" s="1" t="s">
        <v>61</v>
      </c>
      <c r="N521" s="377">
        <v>0</v>
      </c>
      <c r="O521" s="378">
        <v>46884</v>
      </c>
      <c r="P521" s="401">
        <f t="shared" si="8"/>
        <v>13944</v>
      </c>
      <c r="R521" s="30" t="s">
        <v>4083</v>
      </c>
      <c r="S521">
        <v>19712</v>
      </c>
    </row>
    <row r="522" spans="1:19" x14ac:dyDescent="0.25">
      <c r="A522" s="1" t="s">
        <v>450</v>
      </c>
      <c r="B522" s="1" t="s">
        <v>353</v>
      </c>
      <c r="C522" s="1" t="s">
        <v>544</v>
      </c>
      <c r="D522" s="1" t="s">
        <v>2608</v>
      </c>
      <c r="E522" s="1" t="s">
        <v>3637</v>
      </c>
      <c r="F522" s="1" t="s">
        <v>84</v>
      </c>
      <c r="G522" s="377">
        <v>29880</v>
      </c>
      <c r="H522" s="377">
        <v>0</v>
      </c>
      <c r="I522" s="377">
        <v>0</v>
      </c>
      <c r="J522" s="377">
        <v>0</v>
      </c>
      <c r="K522" s="377">
        <v>0</v>
      </c>
      <c r="L522" s="377">
        <v>0</v>
      </c>
      <c r="M522" s="1" t="s">
        <v>61</v>
      </c>
      <c r="N522" s="377">
        <v>0</v>
      </c>
      <c r="O522" s="378">
        <v>46885</v>
      </c>
      <c r="P522" s="401">
        <f t="shared" si="8"/>
        <v>29880</v>
      </c>
      <c r="R522" s="30" t="s">
        <v>3395</v>
      </c>
      <c r="S522">
        <v>337920</v>
      </c>
    </row>
    <row r="523" spans="1:19" x14ac:dyDescent="0.25">
      <c r="A523" s="1" t="s">
        <v>216</v>
      </c>
      <c r="B523" s="1" t="s">
        <v>353</v>
      </c>
      <c r="C523" s="1" t="s">
        <v>544</v>
      </c>
      <c r="D523" s="1" t="s">
        <v>120</v>
      </c>
      <c r="E523" s="1" t="s">
        <v>3393</v>
      </c>
      <c r="F523" s="1" t="s">
        <v>84</v>
      </c>
      <c r="G523" s="377">
        <v>50400</v>
      </c>
      <c r="H523" s="377">
        <v>0</v>
      </c>
      <c r="I523" s="377">
        <v>0</v>
      </c>
      <c r="J523" s="377">
        <v>0</v>
      </c>
      <c r="K523" s="377">
        <v>0</v>
      </c>
      <c r="L523" s="377">
        <v>0</v>
      </c>
      <c r="M523" s="1" t="s">
        <v>61</v>
      </c>
      <c r="N523" s="377">
        <v>0</v>
      </c>
      <c r="O523" s="378">
        <v>47233</v>
      </c>
      <c r="P523" s="401">
        <f t="shared" si="8"/>
        <v>50400</v>
      </c>
      <c r="R523" s="30" t="s">
        <v>3396</v>
      </c>
      <c r="S523">
        <v>19518</v>
      </c>
    </row>
    <row r="524" spans="1:19" x14ac:dyDescent="0.25">
      <c r="A524" s="1" t="s">
        <v>216</v>
      </c>
      <c r="B524" s="1" t="s">
        <v>353</v>
      </c>
      <c r="C524" s="1" t="s">
        <v>544</v>
      </c>
      <c r="D524" s="1" t="s">
        <v>120</v>
      </c>
      <c r="E524" s="1" t="s">
        <v>4199</v>
      </c>
      <c r="F524" s="1" t="s">
        <v>84</v>
      </c>
      <c r="G524" s="377">
        <v>138600</v>
      </c>
      <c r="H524" s="377">
        <v>0</v>
      </c>
      <c r="I524" s="377">
        <v>0</v>
      </c>
      <c r="J524" s="377">
        <v>0</v>
      </c>
      <c r="K524" s="377">
        <v>0</v>
      </c>
      <c r="L524" s="377">
        <v>0</v>
      </c>
      <c r="M524" s="1" t="s">
        <v>61</v>
      </c>
      <c r="N524" s="377">
        <v>0</v>
      </c>
      <c r="O524" s="378">
        <v>47261</v>
      </c>
      <c r="P524" s="401">
        <f t="shared" si="8"/>
        <v>138600</v>
      </c>
      <c r="R524" s="30" t="s">
        <v>3397</v>
      </c>
      <c r="S524">
        <v>14040</v>
      </c>
    </row>
    <row r="525" spans="1:19" x14ac:dyDescent="0.25">
      <c r="A525" s="1" t="s">
        <v>216</v>
      </c>
      <c r="B525" s="1" t="s">
        <v>353</v>
      </c>
      <c r="C525" s="1" t="s">
        <v>544</v>
      </c>
      <c r="D525" s="1" t="s">
        <v>120</v>
      </c>
      <c r="E525" s="1" t="s">
        <v>5893</v>
      </c>
      <c r="F525" s="1" t="s">
        <v>84</v>
      </c>
      <c r="G525" s="377">
        <v>138600</v>
      </c>
      <c r="H525" s="377">
        <v>0</v>
      </c>
      <c r="I525" s="377">
        <v>0</v>
      </c>
      <c r="J525" s="377">
        <v>0</v>
      </c>
      <c r="K525" s="377">
        <v>0</v>
      </c>
      <c r="L525" s="377">
        <v>0</v>
      </c>
      <c r="M525" s="1" t="s">
        <v>61</v>
      </c>
      <c r="N525" s="377">
        <v>0</v>
      </c>
      <c r="O525" s="378">
        <v>47273</v>
      </c>
      <c r="P525" s="401">
        <f t="shared" si="8"/>
        <v>138600</v>
      </c>
      <c r="R525" s="30" t="s">
        <v>3402</v>
      </c>
      <c r="S525">
        <v>128520</v>
      </c>
    </row>
    <row r="526" spans="1:19" x14ac:dyDescent="0.25">
      <c r="A526" s="1" t="s">
        <v>216</v>
      </c>
      <c r="B526" s="1" t="s">
        <v>353</v>
      </c>
      <c r="C526" s="1" t="s">
        <v>544</v>
      </c>
      <c r="D526" s="1" t="s">
        <v>120</v>
      </c>
      <c r="E526" s="1" t="s">
        <v>9386</v>
      </c>
      <c r="F526" s="1" t="s">
        <v>84</v>
      </c>
      <c r="G526" s="377">
        <v>113400</v>
      </c>
      <c r="H526" s="377">
        <v>0</v>
      </c>
      <c r="I526" s="377">
        <v>0</v>
      </c>
      <c r="J526" s="377">
        <v>0</v>
      </c>
      <c r="K526" s="377">
        <v>0</v>
      </c>
      <c r="L526" s="377">
        <v>0</v>
      </c>
      <c r="M526" s="1" t="s">
        <v>61</v>
      </c>
      <c r="N526" s="377">
        <v>0</v>
      </c>
      <c r="O526" s="378">
        <v>47274</v>
      </c>
      <c r="P526" s="401">
        <f t="shared" si="8"/>
        <v>113400</v>
      </c>
      <c r="R526" s="30" t="s">
        <v>3403</v>
      </c>
      <c r="S526">
        <v>10500</v>
      </c>
    </row>
    <row r="527" spans="1:19" x14ac:dyDescent="0.25">
      <c r="A527" s="1" t="s">
        <v>216</v>
      </c>
      <c r="B527" s="1" t="s">
        <v>353</v>
      </c>
      <c r="C527" s="1" t="s">
        <v>544</v>
      </c>
      <c r="D527" s="1" t="s">
        <v>120</v>
      </c>
      <c r="E527" s="1" t="s">
        <v>13150</v>
      </c>
      <c r="F527" s="1" t="s">
        <v>84</v>
      </c>
      <c r="G527" s="377">
        <v>138600</v>
      </c>
      <c r="H527" s="377">
        <v>0</v>
      </c>
      <c r="I527" s="377">
        <v>0</v>
      </c>
      <c r="J527" s="377">
        <v>0</v>
      </c>
      <c r="K527" s="377">
        <v>0</v>
      </c>
      <c r="L527" s="377">
        <v>0</v>
      </c>
      <c r="M527" s="1" t="s">
        <v>61</v>
      </c>
      <c r="N527" s="377">
        <v>0</v>
      </c>
      <c r="O527" s="378">
        <v>47277</v>
      </c>
      <c r="P527" s="401">
        <f t="shared" si="8"/>
        <v>138600</v>
      </c>
      <c r="R527" s="30" t="s">
        <v>3404</v>
      </c>
      <c r="S527">
        <v>89100</v>
      </c>
    </row>
    <row r="528" spans="1:19" x14ac:dyDescent="0.25">
      <c r="A528" s="1" t="s">
        <v>216</v>
      </c>
      <c r="B528" s="1" t="s">
        <v>353</v>
      </c>
      <c r="C528" s="1" t="s">
        <v>544</v>
      </c>
      <c r="D528" s="1" t="s">
        <v>120</v>
      </c>
      <c r="E528" s="1" t="s">
        <v>9504</v>
      </c>
      <c r="F528" s="1" t="s">
        <v>84</v>
      </c>
      <c r="G528" s="377">
        <v>151200</v>
      </c>
      <c r="H528" s="377">
        <v>0</v>
      </c>
      <c r="I528" s="377">
        <v>0</v>
      </c>
      <c r="J528" s="377">
        <v>0</v>
      </c>
      <c r="K528" s="377">
        <v>0</v>
      </c>
      <c r="L528" s="377">
        <v>0</v>
      </c>
      <c r="M528" s="1" t="s">
        <v>61</v>
      </c>
      <c r="N528" s="377">
        <v>0</v>
      </c>
      <c r="O528" s="378">
        <v>47277</v>
      </c>
      <c r="P528" s="401">
        <f t="shared" si="8"/>
        <v>151200</v>
      </c>
      <c r="R528" s="30" t="s">
        <v>3405</v>
      </c>
      <c r="S528">
        <v>25520</v>
      </c>
    </row>
    <row r="529" spans="1:19" x14ac:dyDescent="0.25">
      <c r="A529" s="1" t="s">
        <v>216</v>
      </c>
      <c r="B529" s="1" t="s">
        <v>353</v>
      </c>
      <c r="C529" s="1" t="s">
        <v>544</v>
      </c>
      <c r="D529" s="1" t="s">
        <v>120</v>
      </c>
      <c r="E529" s="1" t="s">
        <v>11790</v>
      </c>
      <c r="F529" s="1" t="s">
        <v>84</v>
      </c>
      <c r="G529" s="377">
        <v>138600</v>
      </c>
      <c r="H529" s="377">
        <v>0</v>
      </c>
      <c r="I529" s="377">
        <v>0</v>
      </c>
      <c r="J529" s="377">
        <v>0</v>
      </c>
      <c r="K529" s="377">
        <v>0</v>
      </c>
      <c r="L529" s="377">
        <v>0</v>
      </c>
      <c r="M529" s="1" t="s">
        <v>61</v>
      </c>
      <c r="N529" s="377">
        <v>0</v>
      </c>
      <c r="O529" s="378">
        <v>47278</v>
      </c>
      <c r="P529" s="401">
        <f t="shared" si="8"/>
        <v>138600</v>
      </c>
      <c r="R529" s="30" t="s">
        <v>3406</v>
      </c>
      <c r="S529">
        <v>5400</v>
      </c>
    </row>
    <row r="530" spans="1:19" x14ac:dyDescent="0.25">
      <c r="A530" s="1" t="s">
        <v>216</v>
      </c>
      <c r="B530" s="1" t="s">
        <v>353</v>
      </c>
      <c r="C530" s="1" t="s">
        <v>544</v>
      </c>
      <c r="D530" s="1" t="s">
        <v>120</v>
      </c>
      <c r="E530" s="1" t="s">
        <v>14177</v>
      </c>
      <c r="F530" s="1" t="s">
        <v>84</v>
      </c>
      <c r="G530" s="377">
        <v>12600</v>
      </c>
      <c r="H530" s="377">
        <v>0</v>
      </c>
      <c r="I530" s="377">
        <v>0</v>
      </c>
      <c r="J530" s="377">
        <v>0</v>
      </c>
      <c r="K530" s="377">
        <v>0</v>
      </c>
      <c r="L530" s="377">
        <v>0</v>
      </c>
      <c r="M530" s="1" t="s">
        <v>61</v>
      </c>
      <c r="N530" s="377">
        <v>0</v>
      </c>
      <c r="O530" s="378">
        <v>47281</v>
      </c>
      <c r="P530" s="401">
        <f t="shared" si="8"/>
        <v>12600</v>
      </c>
      <c r="R530" s="30" t="s">
        <v>3407</v>
      </c>
      <c r="S530">
        <v>131166</v>
      </c>
    </row>
    <row r="531" spans="1:19" x14ac:dyDescent="0.25">
      <c r="A531" s="1" t="s">
        <v>216</v>
      </c>
      <c r="B531" s="1" t="s">
        <v>353</v>
      </c>
      <c r="C531" s="1" t="s">
        <v>80</v>
      </c>
      <c r="D531" s="1" t="s">
        <v>120</v>
      </c>
      <c r="E531" s="1" t="s">
        <v>3393</v>
      </c>
      <c r="F531" s="1" t="s">
        <v>84</v>
      </c>
      <c r="G531" s="377">
        <v>34228</v>
      </c>
      <c r="H531" s="377">
        <v>0</v>
      </c>
      <c r="I531" s="377">
        <v>0</v>
      </c>
      <c r="J531" s="377">
        <v>0</v>
      </c>
      <c r="K531" s="377">
        <v>0</v>
      </c>
      <c r="L531" s="377">
        <v>0</v>
      </c>
      <c r="M531" s="1" t="s">
        <v>61</v>
      </c>
      <c r="N531" s="377">
        <v>0</v>
      </c>
      <c r="O531" s="378">
        <v>47233</v>
      </c>
      <c r="P531" s="401">
        <f t="shared" si="8"/>
        <v>34228</v>
      </c>
      <c r="R531" s="30" t="s">
        <v>3314</v>
      </c>
      <c r="S531">
        <v>9.8000000000000004E-2</v>
      </c>
    </row>
    <row r="532" spans="1:19" x14ac:dyDescent="0.25">
      <c r="A532" s="1" t="s">
        <v>586</v>
      </c>
      <c r="B532" s="1" t="s">
        <v>353</v>
      </c>
      <c r="C532" s="1" t="s">
        <v>544</v>
      </c>
      <c r="D532" s="1" t="s">
        <v>587</v>
      </c>
      <c r="E532" s="1" t="s">
        <v>3481</v>
      </c>
      <c r="F532" s="1" t="s">
        <v>84</v>
      </c>
      <c r="G532" s="377">
        <v>16448</v>
      </c>
      <c r="H532" s="377">
        <v>0</v>
      </c>
      <c r="I532" s="377">
        <v>0</v>
      </c>
      <c r="J532" s="377">
        <v>0</v>
      </c>
      <c r="K532" s="377">
        <v>0</v>
      </c>
      <c r="L532" s="377">
        <v>0</v>
      </c>
      <c r="M532" s="1" t="s">
        <v>61</v>
      </c>
      <c r="N532" s="377">
        <v>0</v>
      </c>
      <c r="O532" s="378">
        <v>47239</v>
      </c>
      <c r="P532" s="401">
        <f t="shared" si="8"/>
        <v>16448</v>
      </c>
      <c r="R532" s="30" t="s">
        <v>3409</v>
      </c>
      <c r="S532">
        <v>1400</v>
      </c>
    </row>
    <row r="533" spans="1:19" x14ac:dyDescent="0.25">
      <c r="A533" s="1" t="s">
        <v>586</v>
      </c>
      <c r="B533" s="1" t="s">
        <v>353</v>
      </c>
      <c r="C533" s="1" t="s">
        <v>544</v>
      </c>
      <c r="D533" s="1" t="s">
        <v>587</v>
      </c>
      <c r="E533" s="1" t="s">
        <v>3504</v>
      </c>
      <c r="F533" s="1" t="s">
        <v>84</v>
      </c>
      <c r="G533" s="377">
        <v>126000</v>
      </c>
      <c r="H533" s="377">
        <v>0</v>
      </c>
      <c r="I533" s="377">
        <v>0</v>
      </c>
      <c r="J533" s="377">
        <v>0</v>
      </c>
      <c r="K533" s="377">
        <v>0</v>
      </c>
      <c r="L533" s="377">
        <v>0</v>
      </c>
      <c r="M533" s="1" t="s">
        <v>61</v>
      </c>
      <c r="N533" s="377">
        <v>0</v>
      </c>
      <c r="O533" s="378">
        <v>47242</v>
      </c>
      <c r="P533" s="401">
        <f t="shared" si="8"/>
        <v>126000</v>
      </c>
      <c r="R533" s="30" t="s">
        <v>3410</v>
      </c>
      <c r="S533">
        <v>64781</v>
      </c>
    </row>
    <row r="534" spans="1:19" x14ac:dyDescent="0.25">
      <c r="A534" s="1" t="s">
        <v>586</v>
      </c>
      <c r="B534" s="1" t="s">
        <v>353</v>
      </c>
      <c r="C534" s="1" t="s">
        <v>544</v>
      </c>
      <c r="D534" s="1" t="s">
        <v>587</v>
      </c>
      <c r="E534" s="1" t="s">
        <v>3523</v>
      </c>
      <c r="F534" s="1" t="s">
        <v>84</v>
      </c>
      <c r="G534" s="377">
        <v>138600</v>
      </c>
      <c r="H534" s="377">
        <v>0</v>
      </c>
      <c r="I534" s="377">
        <v>0</v>
      </c>
      <c r="J534" s="377">
        <v>0</v>
      </c>
      <c r="K534" s="377">
        <v>0</v>
      </c>
      <c r="L534" s="377">
        <v>0</v>
      </c>
      <c r="M534" s="1" t="s">
        <v>61</v>
      </c>
      <c r="N534" s="377">
        <v>0</v>
      </c>
      <c r="O534" s="378">
        <v>47244</v>
      </c>
      <c r="P534" s="401">
        <f t="shared" si="8"/>
        <v>138600</v>
      </c>
      <c r="R534" s="30" t="s">
        <v>3411</v>
      </c>
      <c r="S534">
        <v>247500</v>
      </c>
    </row>
    <row r="535" spans="1:19" x14ac:dyDescent="0.25">
      <c r="A535" s="1" t="s">
        <v>586</v>
      </c>
      <c r="B535" s="1" t="s">
        <v>353</v>
      </c>
      <c r="C535" s="1" t="s">
        <v>544</v>
      </c>
      <c r="D535" s="1" t="s">
        <v>587</v>
      </c>
      <c r="E535" s="1" t="s">
        <v>4244</v>
      </c>
      <c r="F535" s="1" t="s">
        <v>84</v>
      </c>
      <c r="G535" s="377">
        <v>138600</v>
      </c>
      <c r="H535" s="377">
        <v>0</v>
      </c>
      <c r="I535" s="377">
        <v>0</v>
      </c>
      <c r="J535" s="377">
        <v>0</v>
      </c>
      <c r="K535" s="377">
        <v>0</v>
      </c>
      <c r="L535" s="377">
        <v>0</v>
      </c>
      <c r="M535" s="1" t="s">
        <v>61</v>
      </c>
      <c r="N535" s="377">
        <v>0</v>
      </c>
      <c r="O535" s="378">
        <v>47263</v>
      </c>
      <c r="P535" s="401">
        <f t="shared" si="8"/>
        <v>138600</v>
      </c>
      <c r="R535" s="30" t="s">
        <v>3412</v>
      </c>
      <c r="S535">
        <v>126336</v>
      </c>
    </row>
    <row r="536" spans="1:19" x14ac:dyDescent="0.25">
      <c r="A536" s="1" t="s">
        <v>586</v>
      </c>
      <c r="B536" s="1" t="s">
        <v>353</v>
      </c>
      <c r="C536" s="1" t="s">
        <v>544</v>
      </c>
      <c r="D536" s="1" t="s">
        <v>587</v>
      </c>
      <c r="E536" s="1" t="s">
        <v>4275</v>
      </c>
      <c r="F536" s="1" t="s">
        <v>84</v>
      </c>
      <c r="G536" s="377">
        <v>138600</v>
      </c>
      <c r="H536" s="377">
        <v>0</v>
      </c>
      <c r="I536" s="377">
        <v>0</v>
      </c>
      <c r="J536" s="377">
        <v>0</v>
      </c>
      <c r="K536" s="377">
        <v>0</v>
      </c>
      <c r="L536" s="377">
        <v>0</v>
      </c>
      <c r="M536" s="1" t="s">
        <v>61</v>
      </c>
      <c r="N536" s="377">
        <v>0</v>
      </c>
      <c r="O536" s="378">
        <v>47265</v>
      </c>
      <c r="P536" s="401">
        <f t="shared" si="8"/>
        <v>138600</v>
      </c>
      <c r="R536" s="30" t="s">
        <v>3408</v>
      </c>
      <c r="S536">
        <v>30240</v>
      </c>
    </row>
    <row r="537" spans="1:19" x14ac:dyDescent="0.25">
      <c r="A537" s="1" t="s">
        <v>586</v>
      </c>
      <c r="B537" s="1" t="s">
        <v>353</v>
      </c>
      <c r="C537" s="1" t="s">
        <v>544</v>
      </c>
      <c r="D537" s="1" t="s">
        <v>587</v>
      </c>
      <c r="E537" s="1" t="s">
        <v>4323</v>
      </c>
      <c r="F537" s="1" t="s">
        <v>84</v>
      </c>
      <c r="G537" s="377">
        <v>138600</v>
      </c>
      <c r="H537" s="377">
        <v>0</v>
      </c>
      <c r="I537" s="377">
        <v>0</v>
      </c>
      <c r="J537" s="377">
        <v>0</v>
      </c>
      <c r="K537" s="377">
        <v>0</v>
      </c>
      <c r="L537" s="377">
        <v>0</v>
      </c>
      <c r="M537" s="1" t="s">
        <v>61</v>
      </c>
      <c r="N537" s="377">
        <v>0</v>
      </c>
      <c r="O537" s="378">
        <v>47265</v>
      </c>
      <c r="P537" s="401">
        <f t="shared" si="8"/>
        <v>138600</v>
      </c>
      <c r="R537" s="30" t="s">
        <v>3413</v>
      </c>
      <c r="S537">
        <v>30240</v>
      </c>
    </row>
    <row r="538" spans="1:19" x14ac:dyDescent="0.25">
      <c r="A538" s="1" t="s">
        <v>586</v>
      </c>
      <c r="B538" s="1" t="s">
        <v>353</v>
      </c>
      <c r="C538" s="1" t="s">
        <v>80</v>
      </c>
      <c r="D538" s="1" t="s">
        <v>587</v>
      </c>
      <c r="E538" s="1" t="s">
        <v>3504</v>
      </c>
      <c r="F538" s="1" t="s">
        <v>84</v>
      </c>
      <c r="G538" s="377">
        <v>1884</v>
      </c>
      <c r="H538" s="377">
        <v>0</v>
      </c>
      <c r="I538" s="377">
        <v>0</v>
      </c>
      <c r="J538" s="377">
        <v>0</v>
      </c>
      <c r="K538" s="377">
        <v>0</v>
      </c>
      <c r="L538" s="377">
        <v>0</v>
      </c>
      <c r="M538" s="1" t="s">
        <v>61</v>
      </c>
      <c r="N538" s="377">
        <v>0</v>
      </c>
      <c r="O538" s="378">
        <v>47242</v>
      </c>
      <c r="P538" s="401">
        <f t="shared" si="8"/>
        <v>1884</v>
      </c>
      <c r="R538" s="30" t="s">
        <v>3414</v>
      </c>
      <c r="S538">
        <v>1200</v>
      </c>
    </row>
    <row r="539" spans="1:19" x14ac:dyDescent="0.25">
      <c r="A539" s="1" t="s">
        <v>588</v>
      </c>
      <c r="B539" s="1" t="s">
        <v>353</v>
      </c>
      <c r="C539" s="1" t="s">
        <v>544</v>
      </c>
      <c r="D539" s="1" t="s">
        <v>589</v>
      </c>
      <c r="E539" s="1" t="s">
        <v>2795</v>
      </c>
      <c r="F539" s="1" t="s">
        <v>84</v>
      </c>
      <c r="G539" s="377">
        <v>59929</v>
      </c>
      <c r="H539" s="377">
        <v>0</v>
      </c>
      <c r="I539" s="377">
        <v>0</v>
      </c>
      <c r="J539" s="377">
        <v>0</v>
      </c>
      <c r="K539" s="377">
        <v>0</v>
      </c>
      <c r="L539" s="377">
        <v>0</v>
      </c>
      <c r="M539" s="1" t="s">
        <v>61</v>
      </c>
      <c r="N539" s="377">
        <v>0</v>
      </c>
      <c r="O539" s="378">
        <v>47179</v>
      </c>
      <c r="P539" s="401">
        <f t="shared" si="8"/>
        <v>59929</v>
      </c>
      <c r="R539" s="30" t="s">
        <v>3415</v>
      </c>
      <c r="S539">
        <v>43200</v>
      </c>
    </row>
    <row r="540" spans="1:19" x14ac:dyDescent="0.25">
      <c r="A540" s="1" t="s">
        <v>588</v>
      </c>
      <c r="B540" s="1" t="s">
        <v>353</v>
      </c>
      <c r="C540" s="1" t="s">
        <v>544</v>
      </c>
      <c r="D540" s="1" t="s">
        <v>589</v>
      </c>
      <c r="E540" s="1" t="s">
        <v>3853</v>
      </c>
      <c r="F540" s="1" t="s">
        <v>84</v>
      </c>
      <c r="G540" s="377">
        <v>113400</v>
      </c>
      <c r="H540" s="377">
        <v>0</v>
      </c>
      <c r="I540" s="377">
        <v>0</v>
      </c>
      <c r="J540" s="377">
        <v>0</v>
      </c>
      <c r="K540" s="377">
        <v>0</v>
      </c>
      <c r="L540" s="377">
        <v>0</v>
      </c>
      <c r="M540" s="1" t="s">
        <v>61</v>
      </c>
      <c r="N540" s="377">
        <v>0</v>
      </c>
      <c r="O540" s="378">
        <v>47254</v>
      </c>
      <c r="P540" s="401">
        <f t="shared" si="8"/>
        <v>113400</v>
      </c>
      <c r="R540" s="30" t="s">
        <v>3416</v>
      </c>
      <c r="S540">
        <v>17315</v>
      </c>
    </row>
    <row r="541" spans="1:19" x14ac:dyDescent="0.25">
      <c r="A541" s="1" t="s">
        <v>588</v>
      </c>
      <c r="B541" s="1" t="s">
        <v>353</v>
      </c>
      <c r="C541" s="1" t="s">
        <v>544</v>
      </c>
      <c r="D541" s="1" t="s">
        <v>589</v>
      </c>
      <c r="E541" s="1" t="s">
        <v>4041</v>
      </c>
      <c r="F541" s="1" t="s">
        <v>84</v>
      </c>
      <c r="G541" s="377">
        <v>126000</v>
      </c>
      <c r="H541" s="377">
        <v>0</v>
      </c>
      <c r="I541" s="377">
        <v>0</v>
      </c>
      <c r="J541" s="377">
        <v>0</v>
      </c>
      <c r="K541" s="377">
        <v>0</v>
      </c>
      <c r="L541" s="377">
        <v>0</v>
      </c>
      <c r="M541" s="1" t="s">
        <v>61</v>
      </c>
      <c r="N541" s="377">
        <v>0</v>
      </c>
      <c r="O541" s="378">
        <v>47257</v>
      </c>
      <c r="P541" s="401">
        <f t="shared" si="8"/>
        <v>126000</v>
      </c>
      <c r="R541" s="30" t="s">
        <v>3417</v>
      </c>
      <c r="S541">
        <v>37800</v>
      </c>
    </row>
    <row r="542" spans="1:19" x14ac:dyDescent="0.25">
      <c r="A542" s="1" t="s">
        <v>2672</v>
      </c>
      <c r="B542" s="1" t="s">
        <v>353</v>
      </c>
      <c r="C542" s="1" t="s">
        <v>544</v>
      </c>
      <c r="D542" s="1" t="s">
        <v>2673</v>
      </c>
      <c r="E542" s="1" t="s">
        <v>2674</v>
      </c>
      <c r="F542" s="1" t="s">
        <v>84</v>
      </c>
      <c r="G542" s="377">
        <v>40</v>
      </c>
      <c r="H542" s="377">
        <v>0</v>
      </c>
      <c r="I542" s="377">
        <v>0</v>
      </c>
      <c r="J542" s="377">
        <v>0</v>
      </c>
      <c r="K542" s="377">
        <v>0</v>
      </c>
      <c r="L542" s="377">
        <v>0</v>
      </c>
      <c r="M542" s="1" t="s">
        <v>61</v>
      </c>
      <c r="N542" s="377">
        <v>0</v>
      </c>
      <c r="O542" s="378">
        <v>47008</v>
      </c>
      <c r="P542" s="401">
        <f t="shared" si="8"/>
        <v>40</v>
      </c>
      <c r="R542" s="30" t="s">
        <v>3418</v>
      </c>
      <c r="S542">
        <v>16560</v>
      </c>
    </row>
    <row r="543" spans="1:19" x14ac:dyDescent="0.25">
      <c r="A543" s="1" t="s">
        <v>2672</v>
      </c>
      <c r="B543" s="1" t="s">
        <v>353</v>
      </c>
      <c r="C543" s="1" t="s">
        <v>544</v>
      </c>
      <c r="D543" s="1" t="s">
        <v>2673</v>
      </c>
      <c r="E543" s="1" t="s">
        <v>2736</v>
      </c>
      <c r="F543" s="1" t="s">
        <v>84</v>
      </c>
      <c r="G543" s="377">
        <v>5819</v>
      </c>
      <c r="H543" s="377">
        <v>0</v>
      </c>
      <c r="I543" s="377">
        <v>0</v>
      </c>
      <c r="J543" s="377">
        <v>0</v>
      </c>
      <c r="K543" s="377">
        <v>0</v>
      </c>
      <c r="L543" s="377">
        <v>0</v>
      </c>
      <c r="M543" s="1" t="s">
        <v>61</v>
      </c>
      <c r="N543" s="377">
        <v>0</v>
      </c>
      <c r="O543" s="378">
        <v>47169</v>
      </c>
      <c r="P543" s="401">
        <f t="shared" si="8"/>
        <v>5819</v>
      </c>
      <c r="R543" s="30" t="s">
        <v>3419</v>
      </c>
      <c r="S543">
        <v>5400</v>
      </c>
    </row>
    <row r="544" spans="1:19" x14ac:dyDescent="0.25">
      <c r="A544" s="1" t="s">
        <v>2672</v>
      </c>
      <c r="B544" s="1" t="s">
        <v>353</v>
      </c>
      <c r="C544" s="1" t="s">
        <v>544</v>
      </c>
      <c r="D544" s="1" t="s">
        <v>2673</v>
      </c>
      <c r="E544" s="1" t="s">
        <v>3149</v>
      </c>
      <c r="F544" s="1" t="s">
        <v>84</v>
      </c>
      <c r="G544" s="377">
        <v>12000</v>
      </c>
      <c r="H544" s="377">
        <v>0</v>
      </c>
      <c r="I544" s="377">
        <v>0</v>
      </c>
      <c r="J544" s="377">
        <v>0</v>
      </c>
      <c r="K544" s="377">
        <v>0</v>
      </c>
      <c r="L544" s="377">
        <v>0</v>
      </c>
      <c r="M544" s="1" t="s">
        <v>61</v>
      </c>
      <c r="N544" s="377">
        <v>0</v>
      </c>
      <c r="O544" s="378">
        <v>47219</v>
      </c>
      <c r="P544" s="401">
        <f t="shared" si="8"/>
        <v>12000</v>
      </c>
      <c r="R544" s="30" t="s">
        <v>3420</v>
      </c>
      <c r="S544">
        <v>130032</v>
      </c>
    </row>
    <row r="545" spans="1:19" x14ac:dyDescent="0.25">
      <c r="A545" s="1" t="s">
        <v>2672</v>
      </c>
      <c r="B545" s="1" t="s">
        <v>353</v>
      </c>
      <c r="C545" s="1" t="s">
        <v>544</v>
      </c>
      <c r="D545" s="1" t="s">
        <v>2673</v>
      </c>
      <c r="E545" s="1" t="s">
        <v>3150</v>
      </c>
      <c r="F545" s="1" t="s">
        <v>84</v>
      </c>
      <c r="G545" s="377">
        <v>30000</v>
      </c>
      <c r="H545" s="377">
        <v>0</v>
      </c>
      <c r="I545" s="377">
        <v>0</v>
      </c>
      <c r="J545" s="377">
        <v>0</v>
      </c>
      <c r="K545" s="377">
        <v>0</v>
      </c>
      <c r="L545" s="377">
        <v>0</v>
      </c>
      <c r="M545" s="1" t="s">
        <v>61</v>
      </c>
      <c r="N545" s="377">
        <v>0</v>
      </c>
      <c r="O545" s="378">
        <v>47219</v>
      </c>
      <c r="P545" s="401">
        <f t="shared" si="8"/>
        <v>30000</v>
      </c>
      <c r="R545" s="30" t="s">
        <v>3430</v>
      </c>
      <c r="S545">
        <v>2100</v>
      </c>
    </row>
    <row r="546" spans="1:19" x14ac:dyDescent="0.25">
      <c r="A546" s="1" t="s">
        <v>2672</v>
      </c>
      <c r="B546" s="1" t="s">
        <v>353</v>
      </c>
      <c r="C546" s="1" t="s">
        <v>544</v>
      </c>
      <c r="D546" s="1" t="s">
        <v>2673</v>
      </c>
      <c r="E546" s="1" t="s">
        <v>3187</v>
      </c>
      <c r="F546" s="1" t="s">
        <v>84</v>
      </c>
      <c r="G546" s="377">
        <v>54000</v>
      </c>
      <c r="H546" s="377">
        <v>0</v>
      </c>
      <c r="I546" s="377">
        <v>0</v>
      </c>
      <c r="J546" s="377">
        <v>0</v>
      </c>
      <c r="K546" s="377">
        <v>0</v>
      </c>
      <c r="L546" s="377">
        <v>0</v>
      </c>
      <c r="M546" s="1" t="s">
        <v>61</v>
      </c>
      <c r="N546" s="377">
        <v>0</v>
      </c>
      <c r="O546" s="378">
        <v>47221</v>
      </c>
      <c r="P546" s="401">
        <f t="shared" si="8"/>
        <v>54000</v>
      </c>
      <c r="R546" s="30" t="s">
        <v>3431</v>
      </c>
      <c r="S546">
        <v>19652</v>
      </c>
    </row>
    <row r="547" spans="1:19" x14ac:dyDescent="0.25">
      <c r="A547" s="1" t="s">
        <v>2672</v>
      </c>
      <c r="B547" s="1" t="s">
        <v>353</v>
      </c>
      <c r="C547" s="1" t="s">
        <v>544</v>
      </c>
      <c r="D547" s="1" t="s">
        <v>2673</v>
      </c>
      <c r="E547" s="1" t="s">
        <v>3199</v>
      </c>
      <c r="F547" s="1" t="s">
        <v>84</v>
      </c>
      <c r="G547" s="377">
        <v>40500</v>
      </c>
      <c r="H547" s="377">
        <v>0</v>
      </c>
      <c r="I547" s="377">
        <v>0</v>
      </c>
      <c r="J547" s="377">
        <v>0</v>
      </c>
      <c r="K547" s="377">
        <v>0</v>
      </c>
      <c r="L547" s="377">
        <v>0</v>
      </c>
      <c r="M547" s="1" t="s">
        <v>61</v>
      </c>
      <c r="N547" s="377">
        <v>0</v>
      </c>
      <c r="O547" s="378">
        <v>47222</v>
      </c>
      <c r="P547" s="401">
        <f t="shared" si="8"/>
        <v>40500</v>
      </c>
      <c r="R547" s="30" t="s">
        <v>3432</v>
      </c>
      <c r="S547">
        <v>138600</v>
      </c>
    </row>
    <row r="548" spans="1:19" x14ac:dyDescent="0.25">
      <c r="A548" s="1" t="s">
        <v>590</v>
      </c>
      <c r="B548" s="1" t="s">
        <v>353</v>
      </c>
      <c r="C548" s="1" t="s">
        <v>544</v>
      </c>
      <c r="D548" s="1" t="s">
        <v>591</v>
      </c>
      <c r="E548" s="1" t="s">
        <v>2581</v>
      </c>
      <c r="F548" s="1" t="s">
        <v>84</v>
      </c>
      <c r="G548" s="377">
        <v>2700</v>
      </c>
      <c r="H548" s="377">
        <v>0</v>
      </c>
      <c r="I548" s="377">
        <v>0</v>
      </c>
      <c r="J548" s="377">
        <v>0</v>
      </c>
      <c r="K548" s="377">
        <v>0</v>
      </c>
      <c r="L548" s="377">
        <v>0</v>
      </c>
      <c r="M548" s="1" t="s">
        <v>61</v>
      </c>
      <c r="N548" s="377">
        <v>0</v>
      </c>
      <c r="O548" s="378">
        <v>47131</v>
      </c>
      <c r="P548" s="401">
        <f t="shared" si="8"/>
        <v>2700</v>
      </c>
      <c r="R548" s="30" t="s">
        <v>3433</v>
      </c>
      <c r="S548">
        <v>180480</v>
      </c>
    </row>
    <row r="549" spans="1:19" x14ac:dyDescent="0.25">
      <c r="A549" s="1" t="s">
        <v>3208</v>
      </c>
      <c r="B549" s="1" t="s">
        <v>353</v>
      </c>
      <c r="C549" s="1" t="s">
        <v>544</v>
      </c>
      <c r="D549" s="1" t="s">
        <v>3209</v>
      </c>
      <c r="E549" s="1" t="s">
        <v>3256</v>
      </c>
      <c r="F549" s="1" t="s">
        <v>84</v>
      </c>
      <c r="G549" s="377">
        <v>12600</v>
      </c>
      <c r="H549" s="377">
        <v>0</v>
      </c>
      <c r="I549" s="377">
        <v>0</v>
      </c>
      <c r="J549" s="377">
        <v>0</v>
      </c>
      <c r="K549" s="377">
        <v>0</v>
      </c>
      <c r="L549" s="377">
        <v>0</v>
      </c>
      <c r="M549" s="1" t="s">
        <v>61</v>
      </c>
      <c r="N549" s="377">
        <v>0</v>
      </c>
      <c r="O549" s="378">
        <v>47025</v>
      </c>
      <c r="P549" s="401">
        <f t="shared" si="8"/>
        <v>12600</v>
      </c>
      <c r="R549" s="30" t="s">
        <v>3424</v>
      </c>
      <c r="S549">
        <v>2400</v>
      </c>
    </row>
    <row r="550" spans="1:19" x14ac:dyDescent="0.25">
      <c r="A550" s="1" t="s">
        <v>3208</v>
      </c>
      <c r="B550" s="1" t="s">
        <v>353</v>
      </c>
      <c r="C550" s="1" t="s">
        <v>544</v>
      </c>
      <c r="D550" s="1" t="s">
        <v>3209</v>
      </c>
      <c r="E550" s="1" t="s">
        <v>4066</v>
      </c>
      <c r="F550" s="1" t="s">
        <v>84</v>
      </c>
      <c r="G550" s="377">
        <v>115376</v>
      </c>
      <c r="H550" s="377">
        <v>0</v>
      </c>
      <c r="I550" s="377">
        <v>0</v>
      </c>
      <c r="J550" s="377">
        <v>0</v>
      </c>
      <c r="K550" s="377">
        <v>0</v>
      </c>
      <c r="L550" s="377">
        <v>0</v>
      </c>
      <c r="M550" s="1" t="s">
        <v>61</v>
      </c>
      <c r="N550" s="377">
        <v>0</v>
      </c>
      <c r="O550" s="378">
        <v>47258</v>
      </c>
      <c r="P550" s="401">
        <f t="shared" si="8"/>
        <v>115376</v>
      </c>
      <c r="R550" s="30" t="s">
        <v>3434</v>
      </c>
      <c r="S550">
        <v>36519</v>
      </c>
    </row>
    <row r="551" spans="1:19" x14ac:dyDescent="0.25">
      <c r="A551" s="1" t="s">
        <v>3208</v>
      </c>
      <c r="B551" s="1" t="s">
        <v>353</v>
      </c>
      <c r="C551" s="1" t="s">
        <v>544</v>
      </c>
      <c r="D551" s="1" t="s">
        <v>3209</v>
      </c>
      <c r="E551" s="1" t="s">
        <v>4080</v>
      </c>
      <c r="F551" s="1" t="s">
        <v>84</v>
      </c>
      <c r="G551" s="377">
        <v>138600</v>
      </c>
      <c r="H551" s="377">
        <v>0</v>
      </c>
      <c r="I551" s="377">
        <v>0</v>
      </c>
      <c r="J551" s="377">
        <v>0</v>
      </c>
      <c r="K551" s="377">
        <v>0</v>
      </c>
      <c r="L551" s="377">
        <v>0</v>
      </c>
      <c r="M551" s="1" t="s">
        <v>61</v>
      </c>
      <c r="N551" s="377">
        <v>0</v>
      </c>
      <c r="O551" s="378">
        <v>47258</v>
      </c>
      <c r="P551" s="401">
        <f t="shared" si="8"/>
        <v>138600</v>
      </c>
      <c r="R551" s="30" t="s">
        <v>3435</v>
      </c>
      <c r="S551">
        <v>39245</v>
      </c>
    </row>
    <row r="552" spans="1:19" x14ac:dyDescent="0.25">
      <c r="A552" s="1" t="s">
        <v>3208</v>
      </c>
      <c r="B552" s="1" t="s">
        <v>353</v>
      </c>
      <c r="C552" s="1" t="s">
        <v>80</v>
      </c>
      <c r="D552" s="1" t="s">
        <v>3209</v>
      </c>
      <c r="E552" s="1" t="s">
        <v>4066</v>
      </c>
      <c r="F552" s="1" t="s">
        <v>84</v>
      </c>
      <c r="G552" s="377">
        <v>2908</v>
      </c>
      <c r="H552" s="377">
        <v>0</v>
      </c>
      <c r="I552" s="377">
        <v>0</v>
      </c>
      <c r="J552" s="377">
        <v>0</v>
      </c>
      <c r="K552" s="377">
        <v>0</v>
      </c>
      <c r="L552" s="377">
        <v>0</v>
      </c>
      <c r="M552" s="1" t="s">
        <v>61</v>
      </c>
      <c r="N552" s="377">
        <v>0</v>
      </c>
      <c r="O552" s="378">
        <v>47258</v>
      </c>
      <c r="P552" s="401">
        <f t="shared" si="8"/>
        <v>2908</v>
      </c>
      <c r="R552" s="30" t="s">
        <v>3429</v>
      </c>
      <c r="S552">
        <v>3960</v>
      </c>
    </row>
    <row r="553" spans="1:19" x14ac:dyDescent="0.25">
      <c r="A553" s="1" t="s">
        <v>3126</v>
      </c>
      <c r="B553" s="1" t="s">
        <v>353</v>
      </c>
      <c r="C553" s="1" t="s">
        <v>544</v>
      </c>
      <c r="D553" s="1" t="s">
        <v>3127</v>
      </c>
      <c r="E553" s="1" t="s">
        <v>3128</v>
      </c>
      <c r="F553" s="1" t="s">
        <v>84</v>
      </c>
      <c r="G553" s="377">
        <v>1500</v>
      </c>
      <c r="H553" s="377">
        <v>0</v>
      </c>
      <c r="I553" s="377">
        <v>0</v>
      </c>
      <c r="J553" s="377">
        <v>0</v>
      </c>
      <c r="K553" s="377">
        <v>0</v>
      </c>
      <c r="L553" s="377">
        <v>0</v>
      </c>
      <c r="M553" s="1" t="s">
        <v>61</v>
      </c>
      <c r="N553" s="377">
        <v>0</v>
      </c>
      <c r="O553" s="378">
        <v>47009</v>
      </c>
      <c r="P553" s="401">
        <f t="shared" si="8"/>
        <v>1500</v>
      </c>
      <c r="R553" s="30" t="s">
        <v>3426</v>
      </c>
      <c r="S553">
        <v>2520</v>
      </c>
    </row>
    <row r="554" spans="1:19" x14ac:dyDescent="0.25">
      <c r="A554" s="1" t="s">
        <v>3126</v>
      </c>
      <c r="B554" s="1" t="s">
        <v>353</v>
      </c>
      <c r="C554" s="1" t="s">
        <v>544</v>
      </c>
      <c r="D554" s="1" t="s">
        <v>3127</v>
      </c>
      <c r="E554" s="1" t="s">
        <v>3129</v>
      </c>
      <c r="F554" s="1" t="s">
        <v>84</v>
      </c>
      <c r="G554" s="377">
        <v>7500</v>
      </c>
      <c r="H554" s="377">
        <v>0</v>
      </c>
      <c r="I554" s="377">
        <v>0</v>
      </c>
      <c r="J554" s="377">
        <v>0</v>
      </c>
      <c r="K554" s="377">
        <v>0</v>
      </c>
      <c r="L554" s="377">
        <v>0</v>
      </c>
      <c r="M554" s="1" t="s">
        <v>61</v>
      </c>
      <c r="N554" s="377">
        <v>0</v>
      </c>
      <c r="O554" s="378">
        <v>47077</v>
      </c>
      <c r="P554" s="401">
        <f t="shared" si="8"/>
        <v>7500</v>
      </c>
      <c r="R554" s="30" t="s">
        <v>3438</v>
      </c>
      <c r="S554">
        <v>32767</v>
      </c>
    </row>
    <row r="555" spans="1:19" x14ac:dyDescent="0.25">
      <c r="A555" s="1" t="s">
        <v>4260</v>
      </c>
      <c r="B555" s="1" t="s">
        <v>353</v>
      </c>
      <c r="C555" s="1" t="s">
        <v>544</v>
      </c>
      <c r="D555" s="1" t="s">
        <v>4261</v>
      </c>
      <c r="E555" s="1" t="s">
        <v>4262</v>
      </c>
      <c r="F555" s="1" t="s">
        <v>84</v>
      </c>
      <c r="G555" s="377">
        <v>5400</v>
      </c>
      <c r="H555" s="377">
        <v>0</v>
      </c>
      <c r="I555" s="377">
        <v>0</v>
      </c>
      <c r="J555" s="377">
        <v>0</v>
      </c>
      <c r="K555" s="377">
        <v>0</v>
      </c>
      <c r="L555" s="377">
        <v>0</v>
      </c>
      <c r="M555" s="1" t="s">
        <v>61</v>
      </c>
      <c r="N555" s="377">
        <v>0</v>
      </c>
      <c r="O555" s="378">
        <v>47264</v>
      </c>
      <c r="P555" s="401">
        <f t="shared" si="8"/>
        <v>5400</v>
      </c>
      <c r="R555" s="30" t="s">
        <v>3439</v>
      </c>
      <c r="S555">
        <v>73839</v>
      </c>
    </row>
    <row r="556" spans="1:19" x14ac:dyDescent="0.25">
      <c r="A556" s="1" t="s">
        <v>4260</v>
      </c>
      <c r="B556" s="1" t="s">
        <v>353</v>
      </c>
      <c r="C556" s="1" t="s">
        <v>544</v>
      </c>
      <c r="D556" s="1" t="s">
        <v>4261</v>
      </c>
      <c r="E556" s="1" t="s">
        <v>4281</v>
      </c>
      <c r="F556" s="1" t="s">
        <v>84</v>
      </c>
      <c r="G556" s="377">
        <v>19200</v>
      </c>
      <c r="H556" s="377">
        <v>0</v>
      </c>
      <c r="I556" s="377">
        <v>0</v>
      </c>
      <c r="J556" s="377">
        <v>0</v>
      </c>
      <c r="K556" s="377">
        <v>0</v>
      </c>
      <c r="L556" s="377">
        <v>0</v>
      </c>
      <c r="M556" s="1" t="s">
        <v>61</v>
      </c>
      <c r="N556" s="377">
        <v>0</v>
      </c>
      <c r="O556" s="378">
        <v>47266</v>
      </c>
      <c r="P556" s="401">
        <f t="shared" si="8"/>
        <v>19200</v>
      </c>
      <c r="R556" s="30" t="s">
        <v>3428</v>
      </c>
      <c r="S556">
        <v>132300</v>
      </c>
    </row>
    <row r="557" spans="1:19" x14ac:dyDescent="0.25">
      <c r="A557" s="1" t="s">
        <v>4260</v>
      </c>
      <c r="B557" s="1" t="s">
        <v>353</v>
      </c>
      <c r="C557" s="1" t="s">
        <v>544</v>
      </c>
      <c r="D557" s="1" t="s">
        <v>4261</v>
      </c>
      <c r="E557" s="1" t="s">
        <v>4350</v>
      </c>
      <c r="F557" s="1" t="s">
        <v>84</v>
      </c>
      <c r="G557" s="377">
        <v>29250</v>
      </c>
      <c r="H557" s="377">
        <v>0</v>
      </c>
      <c r="I557" s="377">
        <v>0</v>
      </c>
      <c r="J557" s="377">
        <v>0</v>
      </c>
      <c r="K557" s="377">
        <v>0</v>
      </c>
      <c r="L557" s="377">
        <v>0</v>
      </c>
      <c r="M557" s="1" t="s">
        <v>61</v>
      </c>
      <c r="N557" s="377">
        <v>0</v>
      </c>
      <c r="O557" s="378">
        <v>47267</v>
      </c>
      <c r="P557" s="401">
        <f t="shared" si="8"/>
        <v>29250</v>
      </c>
      <c r="R557" s="30" t="s">
        <v>3440</v>
      </c>
      <c r="S557">
        <v>137592</v>
      </c>
    </row>
    <row r="558" spans="1:19" x14ac:dyDescent="0.25">
      <c r="A558" s="1" t="s">
        <v>592</v>
      </c>
      <c r="B558" s="1" t="s">
        <v>353</v>
      </c>
      <c r="C558" s="1" t="s">
        <v>544</v>
      </c>
      <c r="D558" s="1" t="s">
        <v>593</v>
      </c>
      <c r="E558" s="1" t="s">
        <v>3024</v>
      </c>
      <c r="F558" s="1" t="s">
        <v>84</v>
      </c>
      <c r="G558" s="377">
        <v>50156</v>
      </c>
      <c r="H558" s="377">
        <v>0</v>
      </c>
      <c r="I558" s="377">
        <v>0</v>
      </c>
      <c r="J558" s="377">
        <v>0</v>
      </c>
      <c r="K558" s="377">
        <v>0</v>
      </c>
      <c r="L558" s="377">
        <v>0</v>
      </c>
      <c r="M558" s="1" t="s">
        <v>61</v>
      </c>
      <c r="N558" s="377">
        <v>0</v>
      </c>
      <c r="O558" s="378">
        <v>47202</v>
      </c>
      <c r="P558" s="401">
        <f t="shared" si="8"/>
        <v>50156</v>
      </c>
      <c r="R558" s="30" t="s">
        <v>3423</v>
      </c>
      <c r="S558">
        <v>1.722</v>
      </c>
    </row>
    <row r="559" spans="1:19" x14ac:dyDescent="0.25">
      <c r="A559" s="1" t="s">
        <v>592</v>
      </c>
      <c r="B559" s="1" t="s">
        <v>353</v>
      </c>
      <c r="C559" s="1" t="s">
        <v>544</v>
      </c>
      <c r="D559" s="1" t="s">
        <v>593</v>
      </c>
      <c r="E559" s="1" t="s">
        <v>3046</v>
      </c>
      <c r="F559" s="1" t="s">
        <v>84</v>
      </c>
      <c r="G559" s="377">
        <v>138600</v>
      </c>
      <c r="H559" s="377">
        <v>0</v>
      </c>
      <c r="I559" s="377">
        <v>0</v>
      </c>
      <c r="J559" s="377">
        <v>0</v>
      </c>
      <c r="K559" s="377">
        <v>0</v>
      </c>
      <c r="L559" s="377">
        <v>0</v>
      </c>
      <c r="M559" s="1" t="s">
        <v>61</v>
      </c>
      <c r="N559" s="377">
        <v>0</v>
      </c>
      <c r="O559" s="378">
        <v>47204</v>
      </c>
      <c r="P559" s="401">
        <f t="shared" si="8"/>
        <v>138600</v>
      </c>
      <c r="R559" s="30" t="s">
        <v>3445</v>
      </c>
      <c r="S559">
        <v>12533</v>
      </c>
    </row>
    <row r="560" spans="1:19" x14ac:dyDescent="0.25">
      <c r="A560" s="1" t="s">
        <v>4403</v>
      </c>
      <c r="B560" s="1" t="s">
        <v>353</v>
      </c>
      <c r="C560" s="1" t="s">
        <v>544</v>
      </c>
      <c r="D560" s="1" t="s">
        <v>4404</v>
      </c>
      <c r="E560" s="1" t="s">
        <v>4405</v>
      </c>
      <c r="F560" s="1" t="s">
        <v>84</v>
      </c>
      <c r="G560" s="377">
        <v>68400</v>
      </c>
      <c r="H560" s="377">
        <v>0</v>
      </c>
      <c r="I560" s="377">
        <v>0</v>
      </c>
      <c r="J560" s="377">
        <v>0</v>
      </c>
      <c r="K560" s="377">
        <v>0</v>
      </c>
      <c r="L560" s="377">
        <v>0</v>
      </c>
      <c r="M560" s="1" t="s">
        <v>61</v>
      </c>
      <c r="N560" s="377">
        <v>0</v>
      </c>
      <c r="O560" s="378">
        <v>47267</v>
      </c>
      <c r="P560" s="401">
        <f t="shared" si="8"/>
        <v>68400</v>
      </c>
      <c r="R560" s="30" t="s">
        <v>3446</v>
      </c>
      <c r="S560">
        <v>16600</v>
      </c>
    </row>
    <row r="561" spans="1:19" x14ac:dyDescent="0.25">
      <c r="A561" s="1" t="s">
        <v>4403</v>
      </c>
      <c r="B561" s="1" t="s">
        <v>353</v>
      </c>
      <c r="C561" s="1" t="s">
        <v>544</v>
      </c>
      <c r="D561" s="1" t="s">
        <v>4404</v>
      </c>
      <c r="E561" s="1" t="s">
        <v>4406</v>
      </c>
      <c r="F561" s="1" t="s">
        <v>84</v>
      </c>
      <c r="G561" s="377">
        <v>126000</v>
      </c>
      <c r="H561" s="377">
        <v>0</v>
      </c>
      <c r="I561" s="377">
        <v>0</v>
      </c>
      <c r="J561" s="377">
        <v>0</v>
      </c>
      <c r="K561" s="377">
        <v>0</v>
      </c>
      <c r="L561" s="377">
        <v>0</v>
      </c>
      <c r="M561" s="1" t="s">
        <v>61</v>
      </c>
      <c r="N561" s="377">
        <v>0</v>
      </c>
      <c r="O561" s="378">
        <v>47268</v>
      </c>
      <c r="P561" s="401">
        <f t="shared" si="8"/>
        <v>126000</v>
      </c>
      <c r="R561" s="30" t="s">
        <v>3447</v>
      </c>
      <c r="S561">
        <v>91448</v>
      </c>
    </row>
    <row r="562" spans="1:19" x14ac:dyDescent="0.25">
      <c r="A562" s="1" t="s">
        <v>594</v>
      </c>
      <c r="B562" s="1" t="s">
        <v>353</v>
      </c>
      <c r="C562" s="1" t="s">
        <v>544</v>
      </c>
      <c r="D562" s="1" t="s">
        <v>595</v>
      </c>
      <c r="E562" s="1" t="s">
        <v>596</v>
      </c>
      <c r="F562" s="1" t="s">
        <v>84</v>
      </c>
      <c r="G562" s="377">
        <v>0</v>
      </c>
      <c r="H562" s="377">
        <v>0</v>
      </c>
      <c r="I562" s="377">
        <v>0</v>
      </c>
      <c r="J562" s="377">
        <v>0</v>
      </c>
      <c r="K562" s="377">
        <v>2520</v>
      </c>
      <c r="L562" s="377">
        <v>0</v>
      </c>
      <c r="M562" s="1" t="s">
        <v>61</v>
      </c>
      <c r="N562" s="377">
        <v>0</v>
      </c>
      <c r="O562" s="378">
        <v>46584</v>
      </c>
      <c r="P562" s="401">
        <f t="shared" si="8"/>
        <v>0</v>
      </c>
      <c r="R562" s="30" t="s">
        <v>3448</v>
      </c>
      <c r="S562">
        <v>180480</v>
      </c>
    </row>
    <row r="563" spans="1:19" x14ac:dyDescent="0.25">
      <c r="A563" s="1" t="s">
        <v>1957</v>
      </c>
      <c r="B563" s="1" t="s">
        <v>353</v>
      </c>
      <c r="C563" s="1" t="s">
        <v>544</v>
      </c>
      <c r="D563" s="1" t="s">
        <v>1958</v>
      </c>
      <c r="E563" s="1" t="s">
        <v>3594</v>
      </c>
      <c r="F563" s="1" t="s">
        <v>84</v>
      </c>
      <c r="G563" s="377">
        <v>2700</v>
      </c>
      <c r="H563" s="377">
        <v>0</v>
      </c>
      <c r="I563" s="377">
        <v>0</v>
      </c>
      <c r="J563" s="377">
        <v>0</v>
      </c>
      <c r="K563" s="377">
        <v>0</v>
      </c>
      <c r="L563" s="377">
        <v>0</v>
      </c>
      <c r="M563" s="1" t="s">
        <v>61</v>
      </c>
      <c r="N563" s="377">
        <v>0</v>
      </c>
      <c r="O563" s="378">
        <v>47205</v>
      </c>
      <c r="P563" s="401">
        <f t="shared" si="8"/>
        <v>2700</v>
      </c>
      <c r="R563" s="30" t="s">
        <v>3449</v>
      </c>
      <c r="S563">
        <v>2250</v>
      </c>
    </row>
    <row r="564" spans="1:19" x14ac:dyDescent="0.25">
      <c r="A564" s="1" t="s">
        <v>1957</v>
      </c>
      <c r="B564" s="1" t="s">
        <v>353</v>
      </c>
      <c r="C564" s="1" t="s">
        <v>544</v>
      </c>
      <c r="D564" s="1" t="s">
        <v>1958</v>
      </c>
      <c r="E564" s="1" t="s">
        <v>3281</v>
      </c>
      <c r="F564" s="1" t="s">
        <v>84</v>
      </c>
      <c r="G564" s="377">
        <v>13320</v>
      </c>
      <c r="H564" s="377">
        <v>0</v>
      </c>
      <c r="I564" s="377">
        <v>0</v>
      </c>
      <c r="J564" s="377">
        <v>0</v>
      </c>
      <c r="K564" s="377">
        <v>0</v>
      </c>
      <c r="L564" s="377">
        <v>0</v>
      </c>
      <c r="M564" s="1" t="s">
        <v>61</v>
      </c>
      <c r="N564" s="377">
        <v>0</v>
      </c>
      <c r="O564" s="378">
        <v>47229</v>
      </c>
      <c r="P564" s="401">
        <f t="shared" si="8"/>
        <v>13320</v>
      </c>
      <c r="R564" s="30" t="s">
        <v>3441</v>
      </c>
      <c r="S564">
        <v>30240</v>
      </c>
    </row>
    <row r="565" spans="1:19" x14ac:dyDescent="0.25">
      <c r="A565" s="1" t="s">
        <v>1957</v>
      </c>
      <c r="B565" s="1" t="s">
        <v>353</v>
      </c>
      <c r="C565" s="1" t="s">
        <v>544</v>
      </c>
      <c r="D565" s="1" t="s">
        <v>1958</v>
      </c>
      <c r="E565" s="1" t="s">
        <v>3282</v>
      </c>
      <c r="F565" s="1" t="s">
        <v>84</v>
      </c>
      <c r="G565" s="377">
        <v>35100</v>
      </c>
      <c r="H565" s="377">
        <v>0</v>
      </c>
      <c r="I565" s="377">
        <v>0</v>
      </c>
      <c r="J565" s="377">
        <v>0</v>
      </c>
      <c r="K565" s="377">
        <v>0</v>
      </c>
      <c r="L565" s="377">
        <v>0</v>
      </c>
      <c r="M565" s="1" t="s">
        <v>61</v>
      </c>
      <c r="N565" s="377">
        <v>0</v>
      </c>
      <c r="O565" s="378">
        <v>47229</v>
      </c>
      <c r="P565" s="401">
        <f t="shared" si="8"/>
        <v>35100</v>
      </c>
      <c r="R565" s="30" t="s">
        <v>3450</v>
      </c>
      <c r="S565">
        <v>30240</v>
      </c>
    </row>
    <row r="566" spans="1:19" x14ac:dyDescent="0.25">
      <c r="A566" s="1" t="s">
        <v>1957</v>
      </c>
      <c r="B566" s="1" t="s">
        <v>353</v>
      </c>
      <c r="C566" s="1" t="s">
        <v>544</v>
      </c>
      <c r="D566" s="1" t="s">
        <v>1958</v>
      </c>
      <c r="E566" s="1" t="s">
        <v>3361</v>
      </c>
      <c r="F566" s="1" t="s">
        <v>84</v>
      </c>
      <c r="G566" s="377">
        <v>53640</v>
      </c>
      <c r="H566" s="377">
        <v>0</v>
      </c>
      <c r="I566" s="377">
        <v>0</v>
      </c>
      <c r="J566" s="377">
        <v>0</v>
      </c>
      <c r="K566" s="377">
        <v>0</v>
      </c>
      <c r="L566" s="377">
        <v>0</v>
      </c>
      <c r="M566" s="1" t="s">
        <v>61</v>
      </c>
      <c r="N566" s="377">
        <v>0</v>
      </c>
      <c r="O566" s="378">
        <v>47231</v>
      </c>
      <c r="P566" s="401">
        <f t="shared" si="8"/>
        <v>53640</v>
      </c>
      <c r="R566" s="30" t="s">
        <v>3451</v>
      </c>
      <c r="S566">
        <v>30240</v>
      </c>
    </row>
    <row r="567" spans="1:19" x14ac:dyDescent="0.25">
      <c r="A567" s="1" t="s">
        <v>1957</v>
      </c>
      <c r="B567" s="1" t="s">
        <v>353</v>
      </c>
      <c r="C567" s="1" t="s">
        <v>544</v>
      </c>
      <c r="D567" s="1" t="s">
        <v>1958</v>
      </c>
      <c r="E567" s="1" t="s">
        <v>4361</v>
      </c>
      <c r="F567" s="1" t="s">
        <v>84</v>
      </c>
      <c r="G567" s="377">
        <v>30150</v>
      </c>
      <c r="H567" s="377">
        <v>0</v>
      </c>
      <c r="I567" s="377">
        <v>0</v>
      </c>
      <c r="J567" s="377">
        <v>0</v>
      </c>
      <c r="K567" s="377">
        <v>0</v>
      </c>
      <c r="L567" s="377">
        <v>0</v>
      </c>
      <c r="M567" s="1" t="s">
        <v>61</v>
      </c>
      <c r="N567" s="377">
        <v>0</v>
      </c>
      <c r="O567" s="378">
        <v>47267</v>
      </c>
      <c r="P567" s="401">
        <f t="shared" si="8"/>
        <v>30150</v>
      </c>
      <c r="R567" s="30" t="s">
        <v>3442</v>
      </c>
      <c r="S567">
        <v>9600</v>
      </c>
    </row>
    <row r="568" spans="1:19" x14ac:dyDescent="0.25">
      <c r="A568" s="1" t="s">
        <v>1957</v>
      </c>
      <c r="B568" s="1" t="s">
        <v>353</v>
      </c>
      <c r="C568" s="1" t="s">
        <v>544</v>
      </c>
      <c r="D568" s="1" t="s">
        <v>1958</v>
      </c>
      <c r="E568" s="1" t="s">
        <v>5105</v>
      </c>
      <c r="F568" s="1" t="s">
        <v>84</v>
      </c>
      <c r="G568" s="377">
        <v>87750</v>
      </c>
      <c r="H568" s="377">
        <v>0</v>
      </c>
      <c r="I568" s="377">
        <v>0</v>
      </c>
      <c r="J568" s="377">
        <v>0</v>
      </c>
      <c r="K568" s="377">
        <v>0</v>
      </c>
      <c r="L568" s="377">
        <v>0</v>
      </c>
      <c r="M568" s="1" t="s">
        <v>61</v>
      </c>
      <c r="N568" s="377">
        <v>0</v>
      </c>
      <c r="O568" s="378">
        <v>47271</v>
      </c>
      <c r="P568" s="401">
        <f t="shared" si="8"/>
        <v>87750</v>
      </c>
      <c r="R568" s="30" t="s">
        <v>3452</v>
      </c>
      <c r="S568">
        <v>6000</v>
      </c>
    </row>
    <row r="569" spans="1:19" x14ac:dyDescent="0.25">
      <c r="A569" s="1" t="s">
        <v>1957</v>
      </c>
      <c r="B569" s="1" t="s">
        <v>353</v>
      </c>
      <c r="C569" s="1" t="s">
        <v>544</v>
      </c>
      <c r="D569" s="1" t="s">
        <v>1958</v>
      </c>
      <c r="E569" s="1" t="s">
        <v>5894</v>
      </c>
      <c r="F569" s="1" t="s">
        <v>84</v>
      </c>
      <c r="G569" s="377">
        <v>150750</v>
      </c>
      <c r="H569" s="377">
        <v>0</v>
      </c>
      <c r="I569" s="377">
        <v>0</v>
      </c>
      <c r="J569" s="377">
        <v>0</v>
      </c>
      <c r="K569" s="377">
        <v>0</v>
      </c>
      <c r="L569" s="377">
        <v>0</v>
      </c>
      <c r="M569" s="1" t="s">
        <v>61</v>
      </c>
      <c r="N569" s="377">
        <v>0</v>
      </c>
      <c r="O569" s="378">
        <v>47272</v>
      </c>
      <c r="P569" s="401">
        <f t="shared" si="8"/>
        <v>150750</v>
      </c>
      <c r="R569" s="30" t="s">
        <v>3453</v>
      </c>
      <c r="S569">
        <v>12000</v>
      </c>
    </row>
    <row r="570" spans="1:19" x14ac:dyDescent="0.25">
      <c r="A570" s="1" t="s">
        <v>597</v>
      </c>
      <c r="B570" s="1" t="s">
        <v>353</v>
      </c>
      <c r="C570" s="1" t="s">
        <v>544</v>
      </c>
      <c r="D570" s="1" t="s">
        <v>598</v>
      </c>
      <c r="E570" s="1" t="s">
        <v>3188</v>
      </c>
      <c r="F570" s="1" t="s">
        <v>84</v>
      </c>
      <c r="G570" s="377">
        <v>8100</v>
      </c>
      <c r="H570" s="377">
        <v>0</v>
      </c>
      <c r="I570" s="377">
        <v>0</v>
      </c>
      <c r="J570" s="377">
        <v>0</v>
      </c>
      <c r="K570" s="377">
        <v>0</v>
      </c>
      <c r="L570" s="377">
        <v>0</v>
      </c>
      <c r="M570" s="1" t="s">
        <v>61</v>
      </c>
      <c r="N570" s="377">
        <v>0</v>
      </c>
      <c r="O570" s="378">
        <v>47222</v>
      </c>
      <c r="P570" s="401">
        <f t="shared" si="8"/>
        <v>8100</v>
      </c>
      <c r="R570" s="30" t="s">
        <v>3454</v>
      </c>
      <c r="S570">
        <v>968.76700000000005</v>
      </c>
    </row>
    <row r="571" spans="1:19" x14ac:dyDescent="0.25">
      <c r="A571" s="1" t="s">
        <v>597</v>
      </c>
      <c r="B571" s="1" t="s">
        <v>353</v>
      </c>
      <c r="C571" s="1" t="s">
        <v>544</v>
      </c>
      <c r="D571" s="1" t="s">
        <v>598</v>
      </c>
      <c r="E571" s="1" t="s">
        <v>3200</v>
      </c>
      <c r="F571" s="1" t="s">
        <v>84</v>
      </c>
      <c r="G571" s="377">
        <v>83700</v>
      </c>
      <c r="H571" s="377">
        <v>0</v>
      </c>
      <c r="I571" s="377">
        <v>0</v>
      </c>
      <c r="J571" s="377">
        <v>0</v>
      </c>
      <c r="K571" s="377">
        <v>0</v>
      </c>
      <c r="L571" s="377">
        <v>0</v>
      </c>
      <c r="M571" s="1" t="s">
        <v>61</v>
      </c>
      <c r="N571" s="377">
        <v>0</v>
      </c>
      <c r="O571" s="378">
        <v>47223</v>
      </c>
      <c r="P571" s="401">
        <f t="shared" si="8"/>
        <v>83700</v>
      </c>
      <c r="R571" s="30" t="s">
        <v>3455</v>
      </c>
      <c r="S571">
        <v>146075.106</v>
      </c>
    </row>
    <row r="572" spans="1:19" x14ac:dyDescent="0.25">
      <c r="A572" s="1" t="s">
        <v>597</v>
      </c>
      <c r="B572" s="1" t="s">
        <v>353</v>
      </c>
      <c r="C572" s="1" t="s">
        <v>544</v>
      </c>
      <c r="D572" s="1" t="s">
        <v>598</v>
      </c>
      <c r="E572" s="1" t="s">
        <v>14178</v>
      </c>
      <c r="F572" s="1" t="s">
        <v>84</v>
      </c>
      <c r="G572" s="377">
        <v>11250</v>
      </c>
      <c r="H572" s="377">
        <v>0</v>
      </c>
      <c r="I572" s="377">
        <v>0</v>
      </c>
      <c r="J572" s="377">
        <v>0</v>
      </c>
      <c r="K572" s="377">
        <v>0</v>
      </c>
      <c r="L572" s="377">
        <v>0</v>
      </c>
      <c r="M572" s="1" t="s">
        <v>61</v>
      </c>
      <c r="N572" s="377">
        <v>0</v>
      </c>
      <c r="O572" s="378">
        <v>47280</v>
      </c>
      <c r="P572" s="401">
        <f t="shared" si="8"/>
        <v>11250</v>
      </c>
      <c r="R572" s="30" t="s">
        <v>3456</v>
      </c>
      <c r="S572">
        <v>95804.308000000005</v>
      </c>
    </row>
    <row r="573" spans="1:19" x14ac:dyDescent="0.25">
      <c r="A573" s="1" t="s">
        <v>260</v>
      </c>
      <c r="B573" s="1" t="s">
        <v>353</v>
      </c>
      <c r="C573" s="1" t="s">
        <v>544</v>
      </c>
      <c r="D573" s="1" t="s">
        <v>261</v>
      </c>
      <c r="E573" s="1" t="s">
        <v>3210</v>
      </c>
      <c r="F573" s="1" t="s">
        <v>84</v>
      </c>
      <c r="G573" s="377">
        <v>2700</v>
      </c>
      <c r="H573" s="377">
        <v>0</v>
      </c>
      <c r="I573" s="377">
        <v>0</v>
      </c>
      <c r="J573" s="377">
        <v>0</v>
      </c>
      <c r="K573" s="377">
        <v>0</v>
      </c>
      <c r="L573" s="377">
        <v>0</v>
      </c>
      <c r="M573" s="1" t="s">
        <v>61</v>
      </c>
      <c r="N573" s="377">
        <v>0</v>
      </c>
      <c r="O573" s="378">
        <v>47223</v>
      </c>
      <c r="P573" s="401">
        <f t="shared" si="8"/>
        <v>2700</v>
      </c>
      <c r="R573" s="30" t="s">
        <v>3457</v>
      </c>
      <c r="S573">
        <v>166000</v>
      </c>
    </row>
    <row r="574" spans="1:19" x14ac:dyDescent="0.25">
      <c r="A574" s="1" t="s">
        <v>260</v>
      </c>
      <c r="B574" s="1" t="s">
        <v>353</v>
      </c>
      <c r="C574" s="1" t="s">
        <v>544</v>
      </c>
      <c r="D574" s="1" t="s">
        <v>261</v>
      </c>
      <c r="E574" s="1" t="s">
        <v>3283</v>
      </c>
      <c r="F574" s="1" t="s">
        <v>84</v>
      </c>
      <c r="G574" s="377">
        <v>70962</v>
      </c>
      <c r="H574" s="377">
        <v>0</v>
      </c>
      <c r="I574" s="377">
        <v>0</v>
      </c>
      <c r="J574" s="377">
        <v>0</v>
      </c>
      <c r="K574" s="377">
        <v>0</v>
      </c>
      <c r="L574" s="377">
        <v>0</v>
      </c>
      <c r="M574" s="1" t="s">
        <v>61</v>
      </c>
      <c r="N574" s="377">
        <v>0</v>
      </c>
      <c r="O574" s="378">
        <v>47226</v>
      </c>
      <c r="P574" s="401">
        <f t="shared" si="8"/>
        <v>70962</v>
      </c>
      <c r="R574" s="30" t="s">
        <v>5123</v>
      </c>
      <c r="S574">
        <v>13320</v>
      </c>
    </row>
    <row r="575" spans="1:19" x14ac:dyDescent="0.25">
      <c r="A575" s="1" t="s">
        <v>260</v>
      </c>
      <c r="B575" s="1" t="s">
        <v>353</v>
      </c>
      <c r="C575" s="1" t="s">
        <v>544</v>
      </c>
      <c r="D575" s="1" t="s">
        <v>261</v>
      </c>
      <c r="E575" s="1" t="s">
        <v>3284</v>
      </c>
      <c r="F575" s="1" t="s">
        <v>84</v>
      </c>
      <c r="G575" s="377">
        <v>10800</v>
      </c>
      <c r="H575" s="377">
        <v>0</v>
      </c>
      <c r="I575" s="377">
        <v>0</v>
      </c>
      <c r="J575" s="377">
        <v>0</v>
      </c>
      <c r="K575" s="377">
        <v>0</v>
      </c>
      <c r="L575" s="377">
        <v>0</v>
      </c>
      <c r="M575" s="1" t="s">
        <v>61</v>
      </c>
      <c r="N575" s="377">
        <v>0</v>
      </c>
      <c r="O575" s="378">
        <v>47226</v>
      </c>
      <c r="P575" s="401">
        <f t="shared" si="8"/>
        <v>10800</v>
      </c>
      <c r="R575" s="30" t="s">
        <v>3458</v>
      </c>
      <c r="S575">
        <v>42000</v>
      </c>
    </row>
    <row r="576" spans="1:19" x14ac:dyDescent="0.25">
      <c r="A576" s="1" t="s">
        <v>260</v>
      </c>
      <c r="B576" s="1" t="s">
        <v>353</v>
      </c>
      <c r="C576" s="1" t="s">
        <v>544</v>
      </c>
      <c r="D576" s="1" t="s">
        <v>261</v>
      </c>
      <c r="E576" s="1" t="s">
        <v>3404</v>
      </c>
      <c r="F576" s="1" t="s">
        <v>84</v>
      </c>
      <c r="G576" s="377">
        <v>89100</v>
      </c>
      <c r="H576" s="377">
        <v>0</v>
      </c>
      <c r="I576" s="377">
        <v>0</v>
      </c>
      <c r="J576" s="377">
        <v>0</v>
      </c>
      <c r="K576" s="377">
        <v>0</v>
      </c>
      <c r="L576" s="377">
        <v>0</v>
      </c>
      <c r="M576" s="1" t="s">
        <v>61</v>
      </c>
      <c r="N576" s="377">
        <v>0</v>
      </c>
      <c r="O576" s="378">
        <v>47233</v>
      </c>
      <c r="P576" s="401">
        <f t="shared" si="8"/>
        <v>89100</v>
      </c>
      <c r="R576" s="30" t="s">
        <v>3422</v>
      </c>
      <c r="S576">
        <v>0.59099999999999997</v>
      </c>
    </row>
    <row r="577" spans="1:19" x14ac:dyDescent="0.25">
      <c r="A577" s="1" t="s">
        <v>260</v>
      </c>
      <c r="B577" s="1" t="s">
        <v>353</v>
      </c>
      <c r="C577" s="1" t="s">
        <v>544</v>
      </c>
      <c r="D577" s="1" t="s">
        <v>261</v>
      </c>
      <c r="E577" s="1" t="s">
        <v>3415</v>
      </c>
      <c r="F577" s="1" t="s">
        <v>84</v>
      </c>
      <c r="G577" s="377">
        <v>43200</v>
      </c>
      <c r="H577" s="377">
        <v>0</v>
      </c>
      <c r="I577" s="377">
        <v>0</v>
      </c>
      <c r="J577" s="377">
        <v>0</v>
      </c>
      <c r="K577" s="377">
        <v>0</v>
      </c>
      <c r="L577" s="377">
        <v>0</v>
      </c>
      <c r="M577" s="1" t="s">
        <v>61</v>
      </c>
      <c r="N577" s="377">
        <v>0</v>
      </c>
      <c r="O577" s="378">
        <v>47236</v>
      </c>
      <c r="P577" s="401">
        <f t="shared" si="8"/>
        <v>43200</v>
      </c>
      <c r="R577" s="30" t="s">
        <v>3443</v>
      </c>
      <c r="S577">
        <v>22176</v>
      </c>
    </row>
    <row r="578" spans="1:19" x14ac:dyDescent="0.25">
      <c r="A578" s="1" t="s">
        <v>599</v>
      </c>
      <c r="B578" s="1" t="s">
        <v>353</v>
      </c>
      <c r="C578" s="1" t="s">
        <v>544</v>
      </c>
      <c r="D578" s="1" t="s">
        <v>600</v>
      </c>
      <c r="E578" s="1" t="s">
        <v>3064</v>
      </c>
      <c r="F578" s="1" t="s">
        <v>84</v>
      </c>
      <c r="G578" s="377">
        <v>19210</v>
      </c>
      <c r="H578" s="377">
        <v>0</v>
      </c>
      <c r="I578" s="377">
        <v>0</v>
      </c>
      <c r="J578" s="377">
        <v>0</v>
      </c>
      <c r="K578" s="377">
        <v>0</v>
      </c>
      <c r="L578" s="377">
        <v>0</v>
      </c>
      <c r="M578" s="1" t="s">
        <v>61</v>
      </c>
      <c r="N578" s="377">
        <v>0</v>
      </c>
      <c r="O578" s="378">
        <v>47208</v>
      </c>
      <c r="P578" s="401">
        <f t="shared" si="8"/>
        <v>19210</v>
      </c>
      <c r="R578" s="30" t="s">
        <v>3459</v>
      </c>
      <c r="S578">
        <v>30240</v>
      </c>
    </row>
    <row r="579" spans="1:19" x14ac:dyDescent="0.25">
      <c r="A579" s="1" t="s">
        <v>599</v>
      </c>
      <c r="B579" s="1" t="s">
        <v>353</v>
      </c>
      <c r="C579" s="1" t="s">
        <v>544</v>
      </c>
      <c r="D579" s="1" t="s">
        <v>600</v>
      </c>
      <c r="E579" s="1" t="s">
        <v>3101</v>
      </c>
      <c r="F579" s="1" t="s">
        <v>84</v>
      </c>
      <c r="G579" s="377">
        <v>32400</v>
      </c>
      <c r="H579" s="377">
        <v>0</v>
      </c>
      <c r="I579" s="377">
        <v>0</v>
      </c>
      <c r="J579" s="377">
        <v>0</v>
      </c>
      <c r="K579" s="377">
        <v>0</v>
      </c>
      <c r="L579" s="377">
        <v>0</v>
      </c>
      <c r="M579" s="1" t="s">
        <v>61</v>
      </c>
      <c r="N579" s="377">
        <v>0</v>
      </c>
      <c r="O579" s="378">
        <v>47211</v>
      </c>
      <c r="P579" s="401">
        <f t="shared" ref="P579:P642" si="9">G579+I579</f>
        <v>32400</v>
      </c>
      <c r="R579" s="30" t="s">
        <v>3460</v>
      </c>
      <c r="S579">
        <v>30240</v>
      </c>
    </row>
    <row r="580" spans="1:19" x14ac:dyDescent="0.25">
      <c r="A580" s="1" t="s">
        <v>599</v>
      </c>
      <c r="B580" s="1" t="s">
        <v>353</v>
      </c>
      <c r="C580" s="1" t="s">
        <v>544</v>
      </c>
      <c r="D580" s="1" t="s">
        <v>600</v>
      </c>
      <c r="E580" s="1" t="s">
        <v>5895</v>
      </c>
      <c r="F580" s="1" t="s">
        <v>84</v>
      </c>
      <c r="G580" s="377">
        <v>97350</v>
      </c>
      <c r="H580" s="377">
        <v>0</v>
      </c>
      <c r="I580" s="377">
        <v>0</v>
      </c>
      <c r="J580" s="377">
        <v>0</v>
      </c>
      <c r="K580" s="377">
        <v>0</v>
      </c>
      <c r="L580" s="377">
        <v>0</v>
      </c>
      <c r="M580" s="1" t="s">
        <v>61</v>
      </c>
      <c r="N580" s="377">
        <v>0</v>
      </c>
      <c r="O580" s="378">
        <v>47274</v>
      </c>
      <c r="P580" s="401">
        <f t="shared" si="9"/>
        <v>97350</v>
      </c>
      <c r="R580" s="30" t="s">
        <v>3461</v>
      </c>
      <c r="S580">
        <v>30240</v>
      </c>
    </row>
    <row r="581" spans="1:19" x14ac:dyDescent="0.25">
      <c r="A581" s="1" t="s">
        <v>599</v>
      </c>
      <c r="B581" s="1" t="s">
        <v>353</v>
      </c>
      <c r="C581" s="1" t="s">
        <v>544</v>
      </c>
      <c r="D581" s="1" t="s">
        <v>600</v>
      </c>
      <c r="E581" s="1" t="s">
        <v>13371</v>
      </c>
      <c r="F581" s="1" t="s">
        <v>84</v>
      </c>
      <c r="G581" s="377">
        <v>92250</v>
      </c>
      <c r="H581" s="377">
        <v>0</v>
      </c>
      <c r="I581" s="377">
        <v>0</v>
      </c>
      <c r="J581" s="377">
        <v>0</v>
      </c>
      <c r="K581" s="377">
        <v>0</v>
      </c>
      <c r="L581" s="377">
        <v>0</v>
      </c>
      <c r="M581" s="1" t="s">
        <v>61</v>
      </c>
      <c r="N581" s="377">
        <v>0</v>
      </c>
      <c r="O581" s="378">
        <v>47280</v>
      </c>
      <c r="P581" s="401">
        <f t="shared" si="9"/>
        <v>92250</v>
      </c>
      <c r="R581" s="30" t="s">
        <v>3462</v>
      </c>
      <c r="S581">
        <v>74893</v>
      </c>
    </row>
    <row r="582" spans="1:19" x14ac:dyDescent="0.25">
      <c r="A582" s="1" t="s">
        <v>452</v>
      </c>
      <c r="B582" s="1" t="s">
        <v>353</v>
      </c>
      <c r="C582" s="1" t="s">
        <v>544</v>
      </c>
      <c r="D582" s="1" t="s">
        <v>453</v>
      </c>
      <c r="E582" s="1" t="s">
        <v>3049</v>
      </c>
      <c r="F582" s="1" t="s">
        <v>84</v>
      </c>
      <c r="G582" s="377">
        <v>21361</v>
      </c>
      <c r="H582" s="377">
        <v>0</v>
      </c>
      <c r="I582" s="377">
        <v>0</v>
      </c>
      <c r="J582" s="377">
        <v>0</v>
      </c>
      <c r="K582" s="377">
        <v>0</v>
      </c>
      <c r="L582" s="377">
        <v>0</v>
      </c>
      <c r="M582" s="1" t="s">
        <v>61</v>
      </c>
      <c r="N582" s="377">
        <v>0</v>
      </c>
      <c r="O582" s="378">
        <v>47207</v>
      </c>
      <c r="P582" s="401">
        <f t="shared" si="9"/>
        <v>21361</v>
      </c>
      <c r="R582" s="30" t="s">
        <v>3463</v>
      </c>
      <c r="S582">
        <v>70840</v>
      </c>
    </row>
    <row r="583" spans="1:19" x14ac:dyDescent="0.25">
      <c r="A583" s="1" t="s">
        <v>452</v>
      </c>
      <c r="B583" s="1" t="s">
        <v>353</v>
      </c>
      <c r="C583" s="1" t="s">
        <v>544</v>
      </c>
      <c r="D583" s="1" t="s">
        <v>453</v>
      </c>
      <c r="E583" s="1" t="s">
        <v>3051</v>
      </c>
      <c r="F583" s="1" t="s">
        <v>84</v>
      </c>
      <c r="G583" s="377">
        <v>138600</v>
      </c>
      <c r="H583" s="377">
        <v>0</v>
      </c>
      <c r="I583" s="377">
        <v>0</v>
      </c>
      <c r="J583" s="377">
        <v>0</v>
      </c>
      <c r="K583" s="377">
        <v>0</v>
      </c>
      <c r="L583" s="377">
        <v>0</v>
      </c>
      <c r="M583" s="1" t="s">
        <v>61</v>
      </c>
      <c r="N583" s="377">
        <v>0</v>
      </c>
      <c r="O583" s="378">
        <v>47208</v>
      </c>
      <c r="P583" s="401">
        <f t="shared" si="9"/>
        <v>138600</v>
      </c>
      <c r="R583" s="30" t="s">
        <v>3466</v>
      </c>
      <c r="S583">
        <v>22805</v>
      </c>
    </row>
    <row r="584" spans="1:19" x14ac:dyDescent="0.25">
      <c r="A584" s="1" t="s">
        <v>452</v>
      </c>
      <c r="B584" s="1" t="s">
        <v>353</v>
      </c>
      <c r="C584" s="1" t="s">
        <v>544</v>
      </c>
      <c r="D584" s="1" t="s">
        <v>453</v>
      </c>
      <c r="E584" s="1" t="s">
        <v>5106</v>
      </c>
      <c r="F584" s="1" t="s">
        <v>84</v>
      </c>
      <c r="G584" s="377">
        <v>138600</v>
      </c>
      <c r="H584" s="377">
        <v>0</v>
      </c>
      <c r="I584" s="377">
        <v>0</v>
      </c>
      <c r="J584" s="377">
        <v>0</v>
      </c>
      <c r="K584" s="377">
        <v>0</v>
      </c>
      <c r="L584" s="377">
        <v>0</v>
      </c>
      <c r="M584" s="1" t="s">
        <v>61</v>
      </c>
      <c r="N584" s="377">
        <v>0</v>
      </c>
      <c r="O584" s="378">
        <v>47271</v>
      </c>
      <c r="P584" s="401">
        <f t="shared" si="9"/>
        <v>138600</v>
      </c>
      <c r="R584" s="30" t="s">
        <v>3475</v>
      </c>
      <c r="S584">
        <v>3750</v>
      </c>
    </row>
    <row r="585" spans="1:19" x14ac:dyDescent="0.25">
      <c r="A585" s="1" t="s">
        <v>452</v>
      </c>
      <c r="B585" s="1" t="s">
        <v>353</v>
      </c>
      <c r="C585" s="1" t="s">
        <v>544</v>
      </c>
      <c r="D585" s="1" t="s">
        <v>453</v>
      </c>
      <c r="E585" s="1" t="s">
        <v>5896</v>
      </c>
      <c r="F585" s="1" t="s">
        <v>84</v>
      </c>
      <c r="G585" s="377">
        <v>138600</v>
      </c>
      <c r="H585" s="377">
        <v>0</v>
      </c>
      <c r="I585" s="377">
        <v>0</v>
      </c>
      <c r="J585" s="377">
        <v>0</v>
      </c>
      <c r="K585" s="377">
        <v>0</v>
      </c>
      <c r="L585" s="377">
        <v>0</v>
      </c>
      <c r="M585" s="1" t="s">
        <v>61</v>
      </c>
      <c r="N585" s="377">
        <v>0</v>
      </c>
      <c r="O585" s="378">
        <v>47272</v>
      </c>
      <c r="P585" s="401">
        <f t="shared" si="9"/>
        <v>138600</v>
      </c>
      <c r="R585" s="30" t="s">
        <v>3478</v>
      </c>
      <c r="S585">
        <v>180480</v>
      </c>
    </row>
    <row r="586" spans="1:19" x14ac:dyDescent="0.25">
      <c r="A586" s="1" t="s">
        <v>601</v>
      </c>
      <c r="B586" s="1" t="s">
        <v>353</v>
      </c>
      <c r="C586" s="1" t="s">
        <v>544</v>
      </c>
      <c r="D586" s="1" t="s">
        <v>602</v>
      </c>
      <c r="E586" s="1" t="s">
        <v>1734</v>
      </c>
      <c r="F586" s="1" t="s">
        <v>84</v>
      </c>
      <c r="G586" s="377">
        <v>3</v>
      </c>
      <c r="H586" s="377">
        <v>0</v>
      </c>
      <c r="I586" s="377">
        <v>0</v>
      </c>
      <c r="J586" s="377">
        <v>0</v>
      </c>
      <c r="K586" s="377">
        <v>0</v>
      </c>
      <c r="L586" s="377">
        <v>0</v>
      </c>
      <c r="M586" s="1" t="s">
        <v>661</v>
      </c>
      <c r="N586" s="377">
        <v>0</v>
      </c>
      <c r="O586" s="378">
        <v>47001</v>
      </c>
      <c r="P586" s="401">
        <f t="shared" si="9"/>
        <v>3</v>
      </c>
      <c r="R586" s="30" t="s">
        <v>3479</v>
      </c>
      <c r="S586">
        <v>30240</v>
      </c>
    </row>
    <row r="587" spans="1:19" x14ac:dyDescent="0.25">
      <c r="A587" s="1" t="s">
        <v>601</v>
      </c>
      <c r="B587" s="1" t="s">
        <v>353</v>
      </c>
      <c r="C587" s="1" t="s">
        <v>544</v>
      </c>
      <c r="D587" s="1" t="s">
        <v>602</v>
      </c>
      <c r="E587" s="1" t="s">
        <v>2737</v>
      </c>
      <c r="F587" s="1" t="s">
        <v>84</v>
      </c>
      <c r="G587" s="377">
        <v>2</v>
      </c>
      <c r="H587" s="377">
        <v>0</v>
      </c>
      <c r="I587" s="377">
        <v>0</v>
      </c>
      <c r="J587" s="377">
        <v>0</v>
      </c>
      <c r="K587" s="377">
        <v>0</v>
      </c>
      <c r="L587" s="377">
        <v>0</v>
      </c>
      <c r="M587" s="1" t="s">
        <v>661</v>
      </c>
      <c r="N587" s="377">
        <v>0</v>
      </c>
      <c r="O587" s="378">
        <v>46756</v>
      </c>
      <c r="P587" s="401">
        <f t="shared" si="9"/>
        <v>2</v>
      </c>
      <c r="R587" s="30" t="s">
        <v>3480</v>
      </c>
      <c r="S587">
        <v>14672</v>
      </c>
    </row>
    <row r="588" spans="1:19" x14ac:dyDescent="0.25">
      <c r="A588" s="1" t="s">
        <v>601</v>
      </c>
      <c r="B588" s="1" t="s">
        <v>353</v>
      </c>
      <c r="C588" s="1" t="s">
        <v>544</v>
      </c>
      <c r="D588" s="1" t="s">
        <v>602</v>
      </c>
      <c r="E588" s="1" t="s">
        <v>2825</v>
      </c>
      <c r="F588" s="1" t="s">
        <v>84</v>
      </c>
      <c r="G588" s="377">
        <v>1</v>
      </c>
      <c r="H588" s="377">
        <v>0</v>
      </c>
      <c r="I588" s="377">
        <v>0</v>
      </c>
      <c r="J588" s="377">
        <v>0</v>
      </c>
      <c r="K588" s="377">
        <v>0</v>
      </c>
      <c r="L588" s="377">
        <v>0</v>
      </c>
      <c r="M588" s="1" t="s">
        <v>661</v>
      </c>
      <c r="N588" s="377">
        <v>0</v>
      </c>
      <c r="O588" s="378">
        <v>46784</v>
      </c>
      <c r="P588" s="401">
        <f t="shared" si="9"/>
        <v>1</v>
      </c>
      <c r="R588" s="30" t="s">
        <v>3481</v>
      </c>
      <c r="S588">
        <v>16448</v>
      </c>
    </row>
    <row r="589" spans="1:19" x14ac:dyDescent="0.25">
      <c r="A589" s="1" t="s">
        <v>601</v>
      </c>
      <c r="B589" s="1" t="s">
        <v>353</v>
      </c>
      <c r="C589" s="1" t="s">
        <v>544</v>
      </c>
      <c r="D589" s="1" t="s">
        <v>602</v>
      </c>
      <c r="E589" s="1" t="s">
        <v>2094</v>
      </c>
      <c r="F589" s="1" t="s">
        <v>84</v>
      </c>
      <c r="G589" s="377">
        <v>4</v>
      </c>
      <c r="H589" s="377">
        <v>0</v>
      </c>
      <c r="I589" s="377">
        <v>0</v>
      </c>
      <c r="J589" s="377">
        <v>0</v>
      </c>
      <c r="K589" s="377">
        <v>0</v>
      </c>
      <c r="L589" s="377">
        <v>0</v>
      </c>
      <c r="M589" s="1" t="s">
        <v>661</v>
      </c>
      <c r="N589" s="377">
        <v>0</v>
      </c>
      <c r="O589" s="378">
        <v>46740</v>
      </c>
      <c r="P589" s="401">
        <f t="shared" si="9"/>
        <v>4</v>
      </c>
      <c r="R589" s="30" t="s">
        <v>3482</v>
      </c>
      <c r="S589">
        <v>12852</v>
      </c>
    </row>
    <row r="590" spans="1:19" x14ac:dyDescent="0.25">
      <c r="A590" s="1" t="s">
        <v>3809</v>
      </c>
      <c r="B590" s="1" t="s">
        <v>353</v>
      </c>
      <c r="C590" s="1" t="s">
        <v>544</v>
      </c>
      <c r="D590" s="1" t="s">
        <v>3810</v>
      </c>
      <c r="E590" s="1" t="s">
        <v>3811</v>
      </c>
      <c r="F590" s="1" t="s">
        <v>84</v>
      </c>
      <c r="G590" s="377">
        <v>2</v>
      </c>
      <c r="H590" s="377">
        <v>0</v>
      </c>
      <c r="I590" s="377">
        <v>0</v>
      </c>
      <c r="J590" s="377">
        <v>0</v>
      </c>
      <c r="K590" s="377">
        <v>0</v>
      </c>
      <c r="L590" s="377">
        <v>0</v>
      </c>
      <c r="M590" s="1" t="s">
        <v>3812</v>
      </c>
      <c r="N590" s="377">
        <v>0</v>
      </c>
      <c r="O590" s="378">
        <v>47456</v>
      </c>
      <c r="P590" s="401">
        <f t="shared" si="9"/>
        <v>2</v>
      </c>
      <c r="R590" s="30" t="s">
        <v>3483</v>
      </c>
      <c r="S590">
        <v>11265</v>
      </c>
    </row>
    <row r="591" spans="1:19" x14ac:dyDescent="0.25">
      <c r="A591" s="1" t="s">
        <v>3809</v>
      </c>
      <c r="B591" s="1" t="s">
        <v>353</v>
      </c>
      <c r="C591" s="1" t="s">
        <v>544</v>
      </c>
      <c r="D591" s="1" t="s">
        <v>3810</v>
      </c>
      <c r="E591" s="1" t="s">
        <v>11791</v>
      </c>
      <c r="F591" s="1" t="s">
        <v>84</v>
      </c>
      <c r="G591" s="377">
        <v>0</v>
      </c>
      <c r="H591" s="377">
        <v>0</v>
      </c>
      <c r="I591" s="377">
        <v>40</v>
      </c>
      <c r="J591" s="377">
        <v>0</v>
      </c>
      <c r="K591" s="377">
        <v>0</v>
      </c>
      <c r="L591" s="377">
        <v>0</v>
      </c>
      <c r="M591" s="1" t="s">
        <v>3812</v>
      </c>
      <c r="N591" s="377">
        <v>0</v>
      </c>
      <c r="O591" s="378">
        <v>47540</v>
      </c>
      <c r="P591" s="401">
        <f t="shared" si="9"/>
        <v>40</v>
      </c>
      <c r="R591" s="30" t="s">
        <v>3484</v>
      </c>
      <c r="S591">
        <v>31488</v>
      </c>
    </row>
    <row r="592" spans="1:19" x14ac:dyDescent="0.25">
      <c r="A592" s="1" t="s">
        <v>11792</v>
      </c>
      <c r="B592" s="1" t="s">
        <v>353</v>
      </c>
      <c r="C592" s="1" t="s">
        <v>544</v>
      </c>
      <c r="D592" s="1" t="s">
        <v>11793</v>
      </c>
      <c r="E592" s="1" t="s">
        <v>11794</v>
      </c>
      <c r="F592" s="1" t="s">
        <v>84</v>
      </c>
      <c r="G592" s="377">
        <v>0</v>
      </c>
      <c r="H592" s="377">
        <v>0</v>
      </c>
      <c r="I592" s="377">
        <v>72</v>
      </c>
      <c r="J592" s="377">
        <v>0</v>
      </c>
      <c r="K592" s="377">
        <v>0</v>
      </c>
      <c r="L592" s="377">
        <v>0</v>
      </c>
      <c r="M592" s="1" t="s">
        <v>11795</v>
      </c>
      <c r="N592" s="377">
        <v>0</v>
      </c>
      <c r="O592" s="378">
        <v>47498</v>
      </c>
      <c r="P592" s="401">
        <f t="shared" si="9"/>
        <v>72</v>
      </c>
      <c r="R592" s="30" t="s">
        <v>3485</v>
      </c>
      <c r="S592">
        <v>73548</v>
      </c>
    </row>
    <row r="593" spans="1:19" x14ac:dyDescent="0.25">
      <c r="A593" s="1" t="s">
        <v>11796</v>
      </c>
      <c r="B593" s="1" t="s">
        <v>353</v>
      </c>
      <c r="C593" s="1" t="s">
        <v>544</v>
      </c>
      <c r="D593" s="1" t="s">
        <v>11797</v>
      </c>
      <c r="E593" s="1" t="s">
        <v>11798</v>
      </c>
      <c r="F593" s="1" t="s">
        <v>84</v>
      </c>
      <c r="G593" s="377">
        <v>0</v>
      </c>
      <c r="H593" s="377">
        <v>0</v>
      </c>
      <c r="I593" s="377">
        <v>36</v>
      </c>
      <c r="J593" s="377">
        <v>0</v>
      </c>
      <c r="K593" s="377">
        <v>0</v>
      </c>
      <c r="L593" s="377">
        <v>0</v>
      </c>
      <c r="M593" s="1" t="s">
        <v>11799</v>
      </c>
      <c r="N593" s="377">
        <v>0</v>
      </c>
      <c r="O593" s="378">
        <v>47559</v>
      </c>
      <c r="P593" s="401">
        <f t="shared" si="9"/>
        <v>36</v>
      </c>
      <c r="R593" s="30" t="s">
        <v>3501</v>
      </c>
      <c r="S593">
        <v>2750</v>
      </c>
    </row>
    <row r="594" spans="1:19" x14ac:dyDescent="0.25">
      <c r="A594" s="1" t="s">
        <v>2293</v>
      </c>
      <c r="B594" s="1" t="s">
        <v>353</v>
      </c>
      <c r="C594" s="1" t="s">
        <v>544</v>
      </c>
      <c r="D594" s="1" t="s">
        <v>2294</v>
      </c>
      <c r="E594" s="1" t="s">
        <v>3027</v>
      </c>
      <c r="F594" s="1" t="s">
        <v>84</v>
      </c>
      <c r="G594" s="377">
        <v>692</v>
      </c>
      <c r="H594" s="377">
        <v>0</v>
      </c>
      <c r="I594" s="377">
        <v>0</v>
      </c>
      <c r="J594" s="377">
        <v>0</v>
      </c>
      <c r="K594" s="377">
        <v>0</v>
      </c>
      <c r="L594" s="377">
        <v>0</v>
      </c>
      <c r="M594" s="1" t="s">
        <v>61</v>
      </c>
      <c r="N594" s="377">
        <v>0</v>
      </c>
      <c r="O594" s="378">
        <v>47392</v>
      </c>
      <c r="P594" s="401">
        <f t="shared" si="9"/>
        <v>692</v>
      </c>
      <c r="R594" s="30" t="s">
        <v>3502</v>
      </c>
      <c r="S594">
        <v>150400</v>
      </c>
    </row>
    <row r="595" spans="1:19" x14ac:dyDescent="0.25">
      <c r="A595" s="1" t="s">
        <v>2293</v>
      </c>
      <c r="B595" s="1" t="s">
        <v>353</v>
      </c>
      <c r="C595" s="1" t="s">
        <v>544</v>
      </c>
      <c r="D595" s="1" t="s">
        <v>2294</v>
      </c>
      <c r="E595" s="1" t="s">
        <v>3052</v>
      </c>
      <c r="F595" s="1" t="s">
        <v>84</v>
      </c>
      <c r="G595" s="377">
        <v>1560</v>
      </c>
      <c r="H595" s="377">
        <v>0</v>
      </c>
      <c r="I595" s="377">
        <v>0</v>
      </c>
      <c r="J595" s="377">
        <v>0</v>
      </c>
      <c r="K595" s="377">
        <v>0</v>
      </c>
      <c r="L595" s="377">
        <v>0</v>
      </c>
      <c r="M595" s="1" t="s">
        <v>61</v>
      </c>
      <c r="N595" s="377">
        <v>0</v>
      </c>
      <c r="O595" s="378">
        <v>47904</v>
      </c>
      <c r="P595" s="401">
        <f t="shared" si="9"/>
        <v>1560</v>
      </c>
      <c r="R595" s="30" t="s">
        <v>3503</v>
      </c>
      <c r="S595">
        <v>30240</v>
      </c>
    </row>
    <row r="596" spans="1:19" x14ac:dyDescent="0.25">
      <c r="A596" s="1" t="s">
        <v>2293</v>
      </c>
      <c r="B596" s="1" t="s">
        <v>353</v>
      </c>
      <c r="C596" s="1" t="s">
        <v>544</v>
      </c>
      <c r="D596" s="1" t="s">
        <v>2294</v>
      </c>
      <c r="E596" s="1" t="s">
        <v>2989</v>
      </c>
      <c r="F596" s="1" t="s">
        <v>84</v>
      </c>
      <c r="G596" s="377">
        <v>3120</v>
      </c>
      <c r="H596" s="377">
        <v>0</v>
      </c>
      <c r="I596" s="377">
        <v>0</v>
      </c>
      <c r="J596" s="377">
        <v>0</v>
      </c>
      <c r="K596" s="377">
        <v>0</v>
      </c>
      <c r="L596" s="377">
        <v>0</v>
      </c>
      <c r="M596" s="1" t="s">
        <v>61</v>
      </c>
      <c r="N596" s="377">
        <v>0</v>
      </c>
      <c r="O596" s="378">
        <v>47930</v>
      </c>
      <c r="P596" s="401">
        <f t="shared" si="9"/>
        <v>3120</v>
      </c>
      <c r="R596" s="30" t="s">
        <v>3504</v>
      </c>
      <c r="S596">
        <v>127884</v>
      </c>
    </row>
    <row r="597" spans="1:19" x14ac:dyDescent="0.25">
      <c r="A597" s="1" t="s">
        <v>2293</v>
      </c>
      <c r="B597" s="1" t="s">
        <v>353</v>
      </c>
      <c r="C597" s="1" t="s">
        <v>544</v>
      </c>
      <c r="D597" s="1" t="s">
        <v>2294</v>
      </c>
      <c r="E597" s="1" t="s">
        <v>3011</v>
      </c>
      <c r="F597" s="1" t="s">
        <v>84</v>
      </c>
      <c r="G597" s="377">
        <v>25762</v>
      </c>
      <c r="H597" s="377">
        <v>0</v>
      </c>
      <c r="I597" s="377">
        <v>0</v>
      </c>
      <c r="J597" s="377">
        <v>0</v>
      </c>
      <c r="K597" s="377">
        <v>0</v>
      </c>
      <c r="L597" s="377">
        <v>0</v>
      </c>
      <c r="M597" s="1" t="s">
        <v>61</v>
      </c>
      <c r="N597" s="377">
        <v>0</v>
      </c>
      <c r="O597" s="378">
        <v>47931</v>
      </c>
      <c r="P597" s="401">
        <f t="shared" si="9"/>
        <v>25762</v>
      </c>
      <c r="R597" s="30" t="s">
        <v>3505</v>
      </c>
      <c r="S597">
        <v>631.03300000000002</v>
      </c>
    </row>
    <row r="598" spans="1:19" x14ac:dyDescent="0.25">
      <c r="A598" s="1" t="s">
        <v>2742</v>
      </c>
      <c r="B598" s="1" t="s">
        <v>353</v>
      </c>
      <c r="C598" s="1" t="s">
        <v>544</v>
      </c>
      <c r="D598" s="1" t="s">
        <v>2743</v>
      </c>
      <c r="E598" s="1" t="s">
        <v>3638</v>
      </c>
      <c r="F598" s="1" t="s">
        <v>84</v>
      </c>
      <c r="G598" s="377">
        <v>16</v>
      </c>
      <c r="H598" s="377">
        <v>0</v>
      </c>
      <c r="I598" s="377">
        <v>0</v>
      </c>
      <c r="J598" s="377">
        <v>0</v>
      </c>
      <c r="K598" s="377">
        <v>0</v>
      </c>
      <c r="L598" s="377">
        <v>0</v>
      </c>
      <c r="M598" s="1" t="s">
        <v>2744</v>
      </c>
      <c r="N598" s="377">
        <v>0</v>
      </c>
      <c r="O598" s="378">
        <v>47489</v>
      </c>
      <c r="P598" s="401">
        <f t="shared" si="9"/>
        <v>16</v>
      </c>
      <c r="R598" s="30" t="s">
        <v>3506</v>
      </c>
      <c r="S598">
        <v>168000</v>
      </c>
    </row>
    <row r="599" spans="1:19" x14ac:dyDescent="0.25">
      <c r="A599" s="1" t="s">
        <v>2742</v>
      </c>
      <c r="B599" s="1" t="s">
        <v>353</v>
      </c>
      <c r="C599" s="1" t="s">
        <v>544</v>
      </c>
      <c r="D599" s="1" t="s">
        <v>2743</v>
      </c>
      <c r="E599" s="1" t="s">
        <v>3861</v>
      </c>
      <c r="F599" s="1" t="s">
        <v>84</v>
      </c>
      <c r="G599" s="377">
        <v>720</v>
      </c>
      <c r="H599" s="377">
        <v>0</v>
      </c>
      <c r="I599" s="377">
        <v>0</v>
      </c>
      <c r="J599" s="377">
        <v>0</v>
      </c>
      <c r="K599" s="377">
        <v>0</v>
      </c>
      <c r="L599" s="377">
        <v>0</v>
      </c>
      <c r="M599" s="1" t="s">
        <v>2744</v>
      </c>
      <c r="N599" s="377">
        <v>0</v>
      </c>
      <c r="O599" s="378">
        <v>47489</v>
      </c>
      <c r="P599" s="401">
        <f t="shared" si="9"/>
        <v>720</v>
      </c>
      <c r="R599" s="30" t="s">
        <v>3499</v>
      </c>
      <c r="S599">
        <v>129786</v>
      </c>
    </row>
    <row r="600" spans="1:19" x14ac:dyDescent="0.25">
      <c r="A600" s="1" t="s">
        <v>2742</v>
      </c>
      <c r="B600" s="1" t="s">
        <v>353</v>
      </c>
      <c r="C600" s="1" t="s">
        <v>544</v>
      </c>
      <c r="D600" s="1" t="s">
        <v>2743</v>
      </c>
      <c r="E600" s="1" t="s">
        <v>11800</v>
      </c>
      <c r="F600" s="1" t="s">
        <v>84</v>
      </c>
      <c r="G600" s="377">
        <v>0</v>
      </c>
      <c r="H600" s="377">
        <v>0</v>
      </c>
      <c r="I600" s="377">
        <v>464</v>
      </c>
      <c r="J600" s="377">
        <v>0</v>
      </c>
      <c r="K600" s="377">
        <v>0</v>
      </c>
      <c r="L600" s="377">
        <v>0</v>
      </c>
      <c r="M600" s="1" t="s">
        <v>2744</v>
      </c>
      <c r="N600" s="377">
        <v>0</v>
      </c>
      <c r="O600" s="378">
        <v>47489</v>
      </c>
      <c r="P600" s="401">
        <f t="shared" si="9"/>
        <v>464</v>
      </c>
      <c r="R600" s="30" t="s">
        <v>3507</v>
      </c>
      <c r="S600">
        <v>42000</v>
      </c>
    </row>
    <row r="601" spans="1:19" x14ac:dyDescent="0.25">
      <c r="A601" s="1" t="s">
        <v>11801</v>
      </c>
      <c r="B601" s="1" t="s">
        <v>353</v>
      </c>
      <c r="C601" s="1" t="s">
        <v>544</v>
      </c>
      <c r="D601" s="1" t="s">
        <v>11802</v>
      </c>
      <c r="E601" s="1" t="s">
        <v>11803</v>
      </c>
      <c r="F601" s="1" t="s">
        <v>84</v>
      </c>
      <c r="G601" s="377">
        <v>0</v>
      </c>
      <c r="H601" s="377">
        <v>0</v>
      </c>
      <c r="I601" s="377">
        <v>320</v>
      </c>
      <c r="J601" s="377">
        <v>0</v>
      </c>
      <c r="K601" s="377">
        <v>0</v>
      </c>
      <c r="L601" s="377">
        <v>0</v>
      </c>
      <c r="M601" s="1" t="s">
        <v>11804</v>
      </c>
      <c r="N601" s="377">
        <v>0</v>
      </c>
      <c r="O601" s="378">
        <v>47511</v>
      </c>
      <c r="P601" s="401">
        <f t="shared" si="9"/>
        <v>320</v>
      </c>
      <c r="R601" s="30" t="s">
        <v>3487</v>
      </c>
      <c r="S601">
        <v>43120</v>
      </c>
    </row>
    <row r="602" spans="1:19" x14ac:dyDescent="0.25">
      <c r="A602" s="1" t="s">
        <v>3862</v>
      </c>
      <c r="B602" s="1" t="s">
        <v>353</v>
      </c>
      <c r="C602" s="1" t="s">
        <v>544</v>
      </c>
      <c r="D602" s="1" t="s">
        <v>3863</v>
      </c>
      <c r="E602" s="1" t="s">
        <v>3864</v>
      </c>
      <c r="F602" s="1" t="s">
        <v>84</v>
      </c>
      <c r="G602" s="377">
        <v>36</v>
      </c>
      <c r="H602" s="377">
        <v>0</v>
      </c>
      <c r="I602" s="377">
        <v>0</v>
      </c>
      <c r="J602" s="377">
        <v>0</v>
      </c>
      <c r="K602" s="377">
        <v>0</v>
      </c>
      <c r="L602" s="377">
        <v>0</v>
      </c>
      <c r="M602" s="1" t="s">
        <v>3865</v>
      </c>
      <c r="N602" s="377">
        <v>0</v>
      </c>
      <c r="O602" s="378">
        <v>47503</v>
      </c>
      <c r="P602" s="401">
        <f t="shared" si="9"/>
        <v>36</v>
      </c>
      <c r="R602" s="30" t="s">
        <v>3508</v>
      </c>
      <c r="S602">
        <v>18685</v>
      </c>
    </row>
    <row r="603" spans="1:19" x14ac:dyDescent="0.25">
      <c r="A603" s="1" t="s">
        <v>11805</v>
      </c>
      <c r="B603" s="1" t="s">
        <v>353</v>
      </c>
      <c r="C603" s="1" t="s">
        <v>544</v>
      </c>
      <c r="D603" s="1" t="s">
        <v>11806</v>
      </c>
      <c r="E603" s="1" t="s">
        <v>11807</v>
      </c>
      <c r="F603" s="1" t="s">
        <v>84</v>
      </c>
      <c r="G603" s="377">
        <v>0</v>
      </c>
      <c r="H603" s="377">
        <v>0</v>
      </c>
      <c r="I603" s="377">
        <v>312</v>
      </c>
      <c r="J603" s="377">
        <v>0</v>
      </c>
      <c r="K603" s="377">
        <v>0</v>
      </c>
      <c r="L603" s="377">
        <v>0</v>
      </c>
      <c r="M603" s="1" t="s">
        <v>11808</v>
      </c>
      <c r="N603" s="377">
        <v>0</v>
      </c>
      <c r="O603" s="378">
        <v>47511</v>
      </c>
      <c r="P603" s="401">
        <f t="shared" si="9"/>
        <v>312</v>
      </c>
      <c r="R603" s="30" t="s">
        <v>3520</v>
      </c>
      <c r="S603">
        <v>180480</v>
      </c>
    </row>
    <row r="604" spans="1:19" x14ac:dyDescent="0.25">
      <c r="A604" s="1" t="s">
        <v>2869</v>
      </c>
      <c r="B604" s="1" t="s">
        <v>353</v>
      </c>
      <c r="C604" s="1" t="s">
        <v>544</v>
      </c>
      <c r="D604" s="1" t="s">
        <v>2870</v>
      </c>
      <c r="E604" s="1" t="s">
        <v>2871</v>
      </c>
      <c r="F604" s="1" t="s">
        <v>84</v>
      </c>
      <c r="G604" s="377">
        <v>8</v>
      </c>
      <c r="H604" s="377">
        <v>0</v>
      </c>
      <c r="I604" s="377">
        <v>0</v>
      </c>
      <c r="J604" s="377">
        <v>0</v>
      </c>
      <c r="K604" s="377">
        <v>0</v>
      </c>
      <c r="L604" s="377">
        <v>0</v>
      </c>
      <c r="M604" s="1" t="s">
        <v>2872</v>
      </c>
      <c r="N604" s="377">
        <v>0</v>
      </c>
      <c r="O604" s="378">
        <v>47421</v>
      </c>
      <c r="P604" s="401">
        <f t="shared" si="9"/>
        <v>8</v>
      </c>
      <c r="R604" s="30" t="s">
        <v>3521</v>
      </c>
      <c r="S604">
        <v>30240</v>
      </c>
    </row>
    <row r="605" spans="1:19" x14ac:dyDescent="0.25">
      <c r="A605" s="1" t="s">
        <v>2869</v>
      </c>
      <c r="B605" s="1" t="s">
        <v>353</v>
      </c>
      <c r="C605" s="1" t="s">
        <v>544</v>
      </c>
      <c r="D605" s="1" t="s">
        <v>2870</v>
      </c>
      <c r="E605" s="1" t="s">
        <v>3639</v>
      </c>
      <c r="F605" s="1" t="s">
        <v>84</v>
      </c>
      <c r="G605" s="377">
        <v>257</v>
      </c>
      <c r="H605" s="377">
        <v>0</v>
      </c>
      <c r="I605" s="377">
        <v>0</v>
      </c>
      <c r="J605" s="377">
        <v>0</v>
      </c>
      <c r="K605" s="377">
        <v>0</v>
      </c>
      <c r="L605" s="377">
        <v>0</v>
      </c>
      <c r="M605" s="1" t="s">
        <v>2872</v>
      </c>
      <c r="N605" s="377">
        <v>0</v>
      </c>
      <c r="O605" s="378">
        <v>47518</v>
      </c>
      <c r="P605" s="401">
        <f t="shared" si="9"/>
        <v>257</v>
      </c>
      <c r="R605" s="30" t="s">
        <v>3522</v>
      </c>
      <c r="S605">
        <v>10071</v>
      </c>
    </row>
    <row r="606" spans="1:19" x14ac:dyDescent="0.25">
      <c r="A606" s="1" t="s">
        <v>3866</v>
      </c>
      <c r="B606" s="1" t="s">
        <v>353</v>
      </c>
      <c r="C606" s="1" t="s">
        <v>544</v>
      </c>
      <c r="D606" s="1" t="s">
        <v>3867</v>
      </c>
      <c r="E606" s="1" t="s">
        <v>3868</v>
      </c>
      <c r="F606" s="1" t="s">
        <v>84</v>
      </c>
      <c r="G606" s="377">
        <v>60</v>
      </c>
      <c r="H606" s="377">
        <v>0</v>
      </c>
      <c r="I606" s="377">
        <v>0</v>
      </c>
      <c r="J606" s="377">
        <v>0</v>
      </c>
      <c r="K606" s="377">
        <v>0</v>
      </c>
      <c r="L606" s="377">
        <v>0</v>
      </c>
      <c r="M606" s="1" t="s">
        <v>3869</v>
      </c>
      <c r="N606" s="377">
        <v>0</v>
      </c>
      <c r="O606" s="378">
        <v>47303</v>
      </c>
      <c r="P606" s="401">
        <f t="shared" si="9"/>
        <v>60</v>
      </c>
      <c r="R606" s="30" t="s">
        <v>3523</v>
      </c>
      <c r="S606">
        <v>138600</v>
      </c>
    </row>
    <row r="607" spans="1:19" x14ac:dyDescent="0.25">
      <c r="A607" s="1" t="s">
        <v>2296</v>
      </c>
      <c r="B607" s="1" t="s">
        <v>353</v>
      </c>
      <c r="C607" s="1" t="s">
        <v>544</v>
      </c>
      <c r="D607" s="1" t="s">
        <v>2297</v>
      </c>
      <c r="E607" s="1" t="s">
        <v>2298</v>
      </c>
      <c r="F607" s="1" t="s">
        <v>84</v>
      </c>
      <c r="G607" s="377">
        <v>0</v>
      </c>
      <c r="H607" s="377">
        <v>0</v>
      </c>
      <c r="I607" s="377">
        <v>2136</v>
      </c>
      <c r="J607" s="377">
        <v>0</v>
      </c>
      <c r="K607" s="377">
        <v>0</v>
      </c>
      <c r="L607" s="377">
        <v>0</v>
      </c>
      <c r="M607" s="1" t="s">
        <v>61</v>
      </c>
      <c r="N607" s="377">
        <v>0</v>
      </c>
      <c r="O607" s="378">
        <v>47006</v>
      </c>
      <c r="P607" s="401">
        <f t="shared" si="9"/>
        <v>2136</v>
      </c>
      <c r="R607" s="30" t="s">
        <v>3519</v>
      </c>
      <c r="S607">
        <v>142884</v>
      </c>
    </row>
    <row r="608" spans="1:19" x14ac:dyDescent="0.25">
      <c r="A608" s="1" t="s">
        <v>2296</v>
      </c>
      <c r="B608" s="1" t="s">
        <v>353</v>
      </c>
      <c r="C608" s="1" t="s">
        <v>544</v>
      </c>
      <c r="D608" s="1" t="s">
        <v>2297</v>
      </c>
      <c r="E608" s="1" t="s">
        <v>2299</v>
      </c>
      <c r="F608" s="1" t="s">
        <v>84</v>
      </c>
      <c r="G608" s="377">
        <v>0</v>
      </c>
      <c r="H608" s="377">
        <v>0</v>
      </c>
      <c r="I608" s="377">
        <v>5466</v>
      </c>
      <c r="J608" s="377">
        <v>0</v>
      </c>
      <c r="K608" s="377">
        <v>0</v>
      </c>
      <c r="L608" s="377">
        <v>0</v>
      </c>
      <c r="M608" s="1" t="s">
        <v>61</v>
      </c>
      <c r="N608" s="377">
        <v>0</v>
      </c>
      <c r="O608" s="378">
        <v>47006</v>
      </c>
      <c r="P608" s="401">
        <f t="shared" si="9"/>
        <v>5466</v>
      </c>
      <c r="R608" s="30" t="s">
        <v>3524</v>
      </c>
      <c r="S608">
        <v>147798</v>
      </c>
    </row>
    <row r="609" spans="1:19" x14ac:dyDescent="0.25">
      <c r="A609" s="1" t="s">
        <v>4081</v>
      </c>
      <c r="B609" s="1" t="s">
        <v>353</v>
      </c>
      <c r="C609" s="1" t="s">
        <v>80</v>
      </c>
      <c r="D609" s="1" t="s">
        <v>4082</v>
      </c>
      <c r="E609" s="1" t="s">
        <v>5108</v>
      </c>
      <c r="F609" s="1" t="s">
        <v>82</v>
      </c>
      <c r="G609" s="379">
        <v>63.331000000000003</v>
      </c>
      <c r="H609" s="377">
        <v>0</v>
      </c>
      <c r="I609" s="377">
        <v>0</v>
      </c>
      <c r="J609" s="377">
        <v>0</v>
      </c>
      <c r="K609" s="377">
        <v>0</v>
      </c>
      <c r="L609" s="377">
        <v>0</v>
      </c>
      <c r="M609" s="1" t="s">
        <v>61</v>
      </c>
      <c r="N609" s="377">
        <v>0</v>
      </c>
      <c r="O609" s="378">
        <v>46267</v>
      </c>
      <c r="P609" s="401">
        <f t="shared" si="9"/>
        <v>63.331000000000003</v>
      </c>
      <c r="R609" s="30" t="s">
        <v>3525</v>
      </c>
      <c r="S609">
        <v>42000</v>
      </c>
    </row>
    <row r="610" spans="1:19" x14ac:dyDescent="0.25">
      <c r="A610" s="1" t="s">
        <v>4081</v>
      </c>
      <c r="B610" s="1" t="s">
        <v>353</v>
      </c>
      <c r="C610" s="1" t="s">
        <v>80</v>
      </c>
      <c r="D610" s="1" t="s">
        <v>4082</v>
      </c>
      <c r="E610" s="1" t="s">
        <v>11809</v>
      </c>
      <c r="F610" s="1" t="s">
        <v>82</v>
      </c>
      <c r="G610" s="377">
        <v>2840</v>
      </c>
      <c r="H610" s="377">
        <v>0</v>
      </c>
      <c r="I610" s="377">
        <v>0</v>
      </c>
      <c r="J610" s="377">
        <v>0</v>
      </c>
      <c r="K610" s="377">
        <v>0</v>
      </c>
      <c r="L610" s="377">
        <v>0</v>
      </c>
      <c r="M610" s="1" t="s">
        <v>61</v>
      </c>
      <c r="N610" s="377">
        <v>0</v>
      </c>
      <c r="O610" s="378">
        <v>46276</v>
      </c>
      <c r="P610" s="401">
        <f t="shared" si="9"/>
        <v>2840</v>
      </c>
      <c r="R610" s="30" t="s">
        <v>3527</v>
      </c>
      <c r="S610">
        <v>31248</v>
      </c>
    </row>
    <row r="611" spans="1:19" x14ac:dyDescent="0.25">
      <c r="A611" s="1" t="s">
        <v>4081</v>
      </c>
      <c r="B611" s="1" t="s">
        <v>353</v>
      </c>
      <c r="C611" s="1" t="s">
        <v>80</v>
      </c>
      <c r="D611" s="1" t="s">
        <v>4082</v>
      </c>
      <c r="E611" s="1" t="s">
        <v>13161</v>
      </c>
      <c r="F611" s="1" t="s">
        <v>82</v>
      </c>
      <c r="G611" s="377">
        <v>2953</v>
      </c>
      <c r="H611" s="377">
        <v>0</v>
      </c>
      <c r="I611" s="377">
        <v>0</v>
      </c>
      <c r="J611" s="377">
        <v>0</v>
      </c>
      <c r="K611" s="377">
        <v>0</v>
      </c>
      <c r="L611" s="377">
        <v>0</v>
      </c>
      <c r="M611" s="1" t="s">
        <v>61</v>
      </c>
      <c r="N611" s="377">
        <v>0</v>
      </c>
      <c r="O611" s="378">
        <v>46276</v>
      </c>
      <c r="P611" s="401">
        <f t="shared" si="9"/>
        <v>2953</v>
      </c>
      <c r="R611" s="30" t="s">
        <v>3530</v>
      </c>
      <c r="S611">
        <v>389</v>
      </c>
    </row>
    <row r="612" spans="1:19" x14ac:dyDescent="0.25">
      <c r="A612" s="1" t="s">
        <v>4081</v>
      </c>
      <c r="B612" s="1" t="s">
        <v>353</v>
      </c>
      <c r="C612" s="1" t="s">
        <v>80</v>
      </c>
      <c r="D612" s="1" t="s">
        <v>4082</v>
      </c>
      <c r="E612" s="1" t="s">
        <v>13158</v>
      </c>
      <c r="F612" s="1" t="s">
        <v>82</v>
      </c>
      <c r="G612" s="377">
        <v>3095</v>
      </c>
      <c r="H612" s="377">
        <v>0</v>
      </c>
      <c r="I612" s="377">
        <v>0</v>
      </c>
      <c r="J612" s="377">
        <v>0</v>
      </c>
      <c r="K612" s="377">
        <v>0</v>
      </c>
      <c r="L612" s="377">
        <v>0</v>
      </c>
      <c r="M612" s="1" t="s">
        <v>61</v>
      </c>
      <c r="N612" s="377">
        <v>0</v>
      </c>
      <c r="O612" s="378">
        <v>46276</v>
      </c>
      <c r="P612" s="401">
        <f t="shared" si="9"/>
        <v>3095</v>
      </c>
      <c r="R612" s="30" t="s">
        <v>3534</v>
      </c>
      <c r="S612">
        <v>747</v>
      </c>
    </row>
    <row r="613" spans="1:19" x14ac:dyDescent="0.25">
      <c r="A613" s="1" t="s">
        <v>4081</v>
      </c>
      <c r="B613" s="1" t="s">
        <v>353</v>
      </c>
      <c r="C613" s="1" t="s">
        <v>80</v>
      </c>
      <c r="D613" s="1" t="s">
        <v>4082</v>
      </c>
      <c r="E613" s="1" t="s">
        <v>13421</v>
      </c>
      <c r="F613" s="1" t="s">
        <v>82</v>
      </c>
      <c r="G613" s="377">
        <v>2998</v>
      </c>
      <c r="H613" s="377">
        <v>0</v>
      </c>
      <c r="I613" s="377">
        <v>0</v>
      </c>
      <c r="J613" s="377">
        <v>0</v>
      </c>
      <c r="K613" s="377">
        <v>0</v>
      </c>
      <c r="L613" s="377">
        <v>0</v>
      </c>
      <c r="M613" s="1" t="s">
        <v>61</v>
      </c>
      <c r="N613" s="377">
        <v>0</v>
      </c>
      <c r="O613" s="378">
        <v>46276</v>
      </c>
      <c r="P613" s="401">
        <f t="shared" si="9"/>
        <v>2998</v>
      </c>
      <c r="R613" s="30" t="s">
        <v>3536</v>
      </c>
      <c r="S613">
        <v>135</v>
      </c>
    </row>
    <row r="614" spans="1:19" x14ac:dyDescent="0.25">
      <c r="A614" s="1" t="s">
        <v>4081</v>
      </c>
      <c r="B614" s="1" t="s">
        <v>353</v>
      </c>
      <c r="C614" s="1" t="s">
        <v>80</v>
      </c>
      <c r="D614" s="1" t="s">
        <v>4082</v>
      </c>
      <c r="E614" s="1" t="s">
        <v>13418</v>
      </c>
      <c r="F614" s="1" t="s">
        <v>82</v>
      </c>
      <c r="G614" s="377">
        <v>2983</v>
      </c>
      <c r="H614" s="377">
        <v>0</v>
      </c>
      <c r="I614" s="377">
        <v>0</v>
      </c>
      <c r="J614" s="377">
        <v>0</v>
      </c>
      <c r="K614" s="377">
        <v>0</v>
      </c>
      <c r="L614" s="377">
        <v>0</v>
      </c>
      <c r="M614" s="1" t="s">
        <v>61</v>
      </c>
      <c r="N614" s="377">
        <v>0</v>
      </c>
      <c r="O614" s="378">
        <v>46276</v>
      </c>
      <c r="P614" s="401">
        <f t="shared" si="9"/>
        <v>2983</v>
      </c>
      <c r="R614" s="30" t="s">
        <v>3486</v>
      </c>
      <c r="S614">
        <v>50688</v>
      </c>
    </row>
    <row r="615" spans="1:19" x14ac:dyDescent="0.25">
      <c r="A615" s="1" t="s">
        <v>2411</v>
      </c>
      <c r="B615" s="1" t="s">
        <v>353</v>
      </c>
      <c r="C615" s="1" t="s">
        <v>544</v>
      </c>
      <c r="D615" s="1" t="s">
        <v>2412</v>
      </c>
      <c r="E615" s="1" t="s">
        <v>11810</v>
      </c>
      <c r="F615" s="1" t="s">
        <v>84</v>
      </c>
      <c r="G615" s="377">
        <v>0</v>
      </c>
      <c r="H615" s="377">
        <v>0</v>
      </c>
      <c r="I615" s="377">
        <v>60</v>
      </c>
      <c r="J615" s="377">
        <v>0</v>
      </c>
      <c r="K615" s="377">
        <v>0</v>
      </c>
      <c r="L615" s="377">
        <v>0</v>
      </c>
      <c r="M615" s="1" t="s">
        <v>2414</v>
      </c>
      <c r="N615" s="377">
        <v>0</v>
      </c>
      <c r="O615" s="378">
        <v>47533</v>
      </c>
      <c r="P615" s="401">
        <f t="shared" si="9"/>
        <v>60</v>
      </c>
      <c r="R615" s="30" t="s">
        <v>3500</v>
      </c>
      <c r="S615">
        <v>1187.421</v>
      </c>
    </row>
    <row r="616" spans="1:19" x14ac:dyDescent="0.25">
      <c r="A616" s="1" t="s">
        <v>2411</v>
      </c>
      <c r="B616" s="1" t="s">
        <v>353</v>
      </c>
      <c r="C616" s="1" t="s">
        <v>544</v>
      </c>
      <c r="D616" s="1" t="s">
        <v>2412</v>
      </c>
      <c r="E616" s="1" t="s">
        <v>2413</v>
      </c>
      <c r="F616" s="1" t="s">
        <v>84</v>
      </c>
      <c r="G616" s="377">
        <v>12</v>
      </c>
      <c r="H616" s="377">
        <v>0</v>
      </c>
      <c r="I616" s="377">
        <v>0</v>
      </c>
      <c r="J616" s="377">
        <v>0</v>
      </c>
      <c r="K616" s="377">
        <v>0</v>
      </c>
      <c r="L616" s="377">
        <v>0</v>
      </c>
      <c r="M616" s="1" t="s">
        <v>2414</v>
      </c>
      <c r="N616" s="377">
        <v>0</v>
      </c>
      <c r="O616" s="378">
        <v>47310</v>
      </c>
      <c r="P616" s="401">
        <f t="shared" si="9"/>
        <v>12</v>
      </c>
      <c r="R616" s="30" t="s">
        <v>3539</v>
      </c>
      <c r="S616">
        <v>30240</v>
      </c>
    </row>
    <row r="617" spans="1:19" x14ac:dyDescent="0.25">
      <c r="A617" s="1" t="s">
        <v>3362</v>
      </c>
      <c r="B617" s="1" t="s">
        <v>353</v>
      </c>
      <c r="C617" s="1" t="s">
        <v>544</v>
      </c>
      <c r="D617" s="1" t="s">
        <v>3363</v>
      </c>
      <c r="E617" s="1" t="s">
        <v>3364</v>
      </c>
      <c r="F617" s="1" t="s">
        <v>84</v>
      </c>
      <c r="G617" s="377">
        <v>80</v>
      </c>
      <c r="H617" s="377">
        <v>0</v>
      </c>
      <c r="I617" s="377">
        <v>0</v>
      </c>
      <c r="J617" s="377">
        <v>0</v>
      </c>
      <c r="K617" s="377">
        <v>0</v>
      </c>
      <c r="L617" s="377">
        <v>0</v>
      </c>
      <c r="M617" s="1" t="s">
        <v>3365</v>
      </c>
      <c r="N617" s="377">
        <v>0</v>
      </c>
      <c r="O617" s="378">
        <v>46817</v>
      </c>
      <c r="P617" s="401">
        <f t="shared" si="9"/>
        <v>80</v>
      </c>
      <c r="R617" s="30" t="s">
        <v>3543</v>
      </c>
      <c r="S617">
        <v>17640</v>
      </c>
    </row>
    <row r="618" spans="1:19" x14ac:dyDescent="0.25">
      <c r="A618" s="1" t="s">
        <v>454</v>
      </c>
      <c r="B618" s="1" t="s">
        <v>353</v>
      </c>
      <c r="C618" s="1" t="s">
        <v>544</v>
      </c>
      <c r="D618" s="1" t="s">
        <v>455</v>
      </c>
      <c r="E618" s="1" t="s">
        <v>3285</v>
      </c>
      <c r="F618" s="1" t="s">
        <v>84</v>
      </c>
      <c r="G618" s="377">
        <v>3024</v>
      </c>
      <c r="H618" s="377">
        <v>0</v>
      </c>
      <c r="I618" s="377">
        <v>0</v>
      </c>
      <c r="J618" s="377">
        <v>0</v>
      </c>
      <c r="K618" s="377">
        <v>0</v>
      </c>
      <c r="L618" s="377">
        <v>0</v>
      </c>
      <c r="M618" s="1" t="s">
        <v>61</v>
      </c>
      <c r="N618" s="377">
        <v>0</v>
      </c>
      <c r="O618" s="378">
        <v>47181</v>
      </c>
      <c r="P618" s="401">
        <f t="shared" si="9"/>
        <v>3024</v>
      </c>
      <c r="R618" s="30" t="s">
        <v>3544</v>
      </c>
      <c r="S618">
        <v>30240</v>
      </c>
    </row>
    <row r="619" spans="1:19" x14ac:dyDescent="0.25">
      <c r="A619" s="1" t="s">
        <v>454</v>
      </c>
      <c r="B619" s="1" t="s">
        <v>353</v>
      </c>
      <c r="C619" s="1" t="s">
        <v>544</v>
      </c>
      <c r="D619" s="1" t="s">
        <v>455</v>
      </c>
      <c r="E619" s="1" t="s">
        <v>3394</v>
      </c>
      <c r="F619" s="1" t="s">
        <v>84</v>
      </c>
      <c r="G619" s="377">
        <v>41958</v>
      </c>
      <c r="H619" s="377">
        <v>0</v>
      </c>
      <c r="I619" s="377">
        <v>0</v>
      </c>
      <c r="J619" s="377">
        <v>0</v>
      </c>
      <c r="K619" s="377">
        <v>0</v>
      </c>
      <c r="L619" s="377">
        <v>0</v>
      </c>
      <c r="M619" s="1" t="s">
        <v>61</v>
      </c>
      <c r="N619" s="377">
        <v>0</v>
      </c>
      <c r="O619" s="378">
        <v>47231</v>
      </c>
      <c r="P619" s="401">
        <f t="shared" si="9"/>
        <v>41958</v>
      </c>
      <c r="R619" s="30" t="s">
        <v>3545</v>
      </c>
      <c r="S619">
        <v>12000</v>
      </c>
    </row>
    <row r="620" spans="1:19" x14ac:dyDescent="0.25">
      <c r="A620" s="1" t="s">
        <v>603</v>
      </c>
      <c r="B620" s="1" t="s">
        <v>353</v>
      </c>
      <c r="C620" s="1" t="s">
        <v>544</v>
      </c>
      <c r="D620" s="1" t="s">
        <v>604</v>
      </c>
      <c r="E620" s="1" t="s">
        <v>2546</v>
      </c>
      <c r="F620" s="1" t="s">
        <v>84</v>
      </c>
      <c r="G620" s="377">
        <v>0</v>
      </c>
      <c r="H620" s="377">
        <v>0</v>
      </c>
      <c r="I620" s="377">
        <v>0</v>
      </c>
      <c r="J620" s="377">
        <v>0</v>
      </c>
      <c r="K620" s="377">
        <v>6804</v>
      </c>
      <c r="L620" s="377">
        <v>0</v>
      </c>
      <c r="M620" s="1" t="s">
        <v>61</v>
      </c>
      <c r="N620" s="377">
        <v>0</v>
      </c>
      <c r="O620" s="378">
        <v>47067</v>
      </c>
      <c r="P620" s="401">
        <f t="shared" si="9"/>
        <v>0</v>
      </c>
      <c r="R620" s="30" t="s">
        <v>3547</v>
      </c>
      <c r="S620">
        <v>36608</v>
      </c>
    </row>
    <row r="621" spans="1:19" x14ac:dyDescent="0.25">
      <c r="A621" s="1" t="s">
        <v>603</v>
      </c>
      <c r="B621" s="1" t="s">
        <v>353</v>
      </c>
      <c r="C621" s="1" t="s">
        <v>544</v>
      </c>
      <c r="D621" s="1" t="s">
        <v>604</v>
      </c>
      <c r="E621" s="1" t="s">
        <v>3053</v>
      </c>
      <c r="F621" s="1" t="s">
        <v>84</v>
      </c>
      <c r="G621" s="377">
        <v>69552</v>
      </c>
      <c r="H621" s="377">
        <v>0</v>
      </c>
      <c r="I621" s="377">
        <v>0</v>
      </c>
      <c r="J621" s="377">
        <v>0</v>
      </c>
      <c r="K621" s="377">
        <v>0</v>
      </c>
      <c r="L621" s="377">
        <v>0</v>
      </c>
      <c r="M621" s="1" t="s">
        <v>61</v>
      </c>
      <c r="N621" s="377">
        <v>0</v>
      </c>
      <c r="O621" s="378">
        <v>47208</v>
      </c>
      <c r="P621" s="401">
        <f t="shared" si="9"/>
        <v>69552</v>
      </c>
      <c r="R621" s="30" t="s">
        <v>3541</v>
      </c>
      <c r="S621">
        <v>81000</v>
      </c>
    </row>
    <row r="622" spans="1:19" x14ac:dyDescent="0.25">
      <c r="A622" s="1" t="s">
        <v>605</v>
      </c>
      <c r="B622" s="1" t="s">
        <v>353</v>
      </c>
      <c r="C622" s="1" t="s">
        <v>544</v>
      </c>
      <c r="D622" s="1" t="s">
        <v>606</v>
      </c>
      <c r="E622" s="1" t="s">
        <v>3151</v>
      </c>
      <c r="F622" s="1" t="s">
        <v>84</v>
      </c>
      <c r="G622" s="377">
        <v>26642</v>
      </c>
      <c r="H622" s="377">
        <v>0</v>
      </c>
      <c r="I622" s="377">
        <v>0</v>
      </c>
      <c r="J622" s="377">
        <v>0</v>
      </c>
      <c r="K622" s="377">
        <v>0</v>
      </c>
      <c r="L622" s="377">
        <v>0</v>
      </c>
      <c r="M622" s="1" t="s">
        <v>61</v>
      </c>
      <c r="N622" s="377">
        <v>0</v>
      </c>
      <c r="O622" s="378">
        <v>47217</v>
      </c>
      <c r="P622" s="401">
        <f t="shared" si="9"/>
        <v>26642</v>
      </c>
      <c r="R622" s="30" t="s">
        <v>3029</v>
      </c>
      <c r="S622">
        <v>0.71199999999999997</v>
      </c>
    </row>
    <row r="623" spans="1:19" x14ac:dyDescent="0.25">
      <c r="A623" s="1" t="s">
        <v>607</v>
      </c>
      <c r="B623" s="1" t="s">
        <v>353</v>
      </c>
      <c r="C623" s="1" t="s">
        <v>544</v>
      </c>
      <c r="D623" s="1" t="s">
        <v>608</v>
      </c>
      <c r="E623" s="1" t="s">
        <v>2561</v>
      </c>
      <c r="F623" s="1" t="s">
        <v>84</v>
      </c>
      <c r="G623" s="377">
        <v>56111</v>
      </c>
      <c r="H623" s="377">
        <v>0</v>
      </c>
      <c r="I623" s="377">
        <v>0</v>
      </c>
      <c r="J623" s="377">
        <v>0</v>
      </c>
      <c r="K623" s="377">
        <v>0</v>
      </c>
      <c r="L623" s="377">
        <v>0</v>
      </c>
      <c r="M623" s="1" t="s">
        <v>61</v>
      </c>
      <c r="N623" s="377">
        <v>0</v>
      </c>
      <c r="O623" s="378">
        <v>47123</v>
      </c>
      <c r="P623" s="401">
        <f t="shared" si="9"/>
        <v>56111</v>
      </c>
      <c r="R623" s="30" t="s">
        <v>3444</v>
      </c>
      <c r="S623">
        <v>3.0350000000000001</v>
      </c>
    </row>
    <row r="624" spans="1:19" x14ac:dyDescent="0.25">
      <c r="A624" s="1" t="s">
        <v>607</v>
      </c>
      <c r="B624" s="1" t="s">
        <v>353</v>
      </c>
      <c r="C624" s="1" t="s">
        <v>544</v>
      </c>
      <c r="D624" s="1" t="s">
        <v>608</v>
      </c>
      <c r="E624" s="1" t="s">
        <v>2568</v>
      </c>
      <c r="F624" s="1" t="s">
        <v>84</v>
      </c>
      <c r="G624" s="377">
        <v>137592</v>
      </c>
      <c r="H624" s="377">
        <v>0</v>
      </c>
      <c r="I624" s="377">
        <v>0</v>
      </c>
      <c r="J624" s="377">
        <v>0</v>
      </c>
      <c r="K624" s="377">
        <v>0</v>
      </c>
      <c r="L624" s="377">
        <v>0</v>
      </c>
      <c r="M624" s="1" t="s">
        <v>61</v>
      </c>
      <c r="N624" s="377">
        <v>0</v>
      </c>
      <c r="O624" s="378">
        <v>47123</v>
      </c>
      <c r="P624" s="401">
        <f t="shared" si="9"/>
        <v>137592</v>
      </c>
      <c r="R624" s="30" t="s">
        <v>3558</v>
      </c>
      <c r="S624">
        <v>9070</v>
      </c>
    </row>
    <row r="625" spans="1:19" x14ac:dyDescent="0.25">
      <c r="A625" s="1" t="s">
        <v>609</v>
      </c>
      <c r="B625" s="1" t="s">
        <v>353</v>
      </c>
      <c r="C625" s="1" t="s">
        <v>544</v>
      </c>
      <c r="D625" s="1" t="s">
        <v>3246</v>
      </c>
      <c r="E625" s="1" t="s">
        <v>3257</v>
      </c>
      <c r="F625" s="1" t="s">
        <v>84</v>
      </c>
      <c r="G625" s="377">
        <v>48762</v>
      </c>
      <c r="H625" s="377">
        <v>0</v>
      </c>
      <c r="I625" s="377">
        <v>0</v>
      </c>
      <c r="J625" s="377">
        <v>0</v>
      </c>
      <c r="K625" s="377">
        <v>0</v>
      </c>
      <c r="L625" s="377">
        <v>0</v>
      </c>
      <c r="M625" s="1" t="s">
        <v>61</v>
      </c>
      <c r="N625" s="377">
        <v>0</v>
      </c>
      <c r="O625" s="378">
        <v>47223</v>
      </c>
      <c r="P625" s="401">
        <f t="shared" si="9"/>
        <v>48762</v>
      </c>
      <c r="R625" s="30" t="s">
        <v>3559</v>
      </c>
      <c r="S625">
        <v>15120</v>
      </c>
    </row>
    <row r="626" spans="1:19" x14ac:dyDescent="0.25">
      <c r="A626" s="1" t="s">
        <v>609</v>
      </c>
      <c r="B626" s="1" t="s">
        <v>353</v>
      </c>
      <c r="C626" s="1" t="s">
        <v>80</v>
      </c>
      <c r="D626" s="1" t="s">
        <v>3246</v>
      </c>
      <c r="E626" s="1" t="s">
        <v>3211</v>
      </c>
      <c r="F626" s="1" t="s">
        <v>84</v>
      </c>
      <c r="G626" s="377">
        <v>270</v>
      </c>
      <c r="H626" s="377">
        <v>0</v>
      </c>
      <c r="I626" s="377">
        <v>0</v>
      </c>
      <c r="J626" s="377">
        <v>0</v>
      </c>
      <c r="K626" s="377">
        <v>0</v>
      </c>
      <c r="L626" s="377">
        <v>0</v>
      </c>
      <c r="M626" s="1" t="s">
        <v>61</v>
      </c>
      <c r="N626" s="377">
        <v>0</v>
      </c>
      <c r="O626" s="378">
        <v>47221</v>
      </c>
      <c r="P626" s="401">
        <f t="shared" si="9"/>
        <v>270</v>
      </c>
      <c r="R626" s="30" t="s">
        <v>3560</v>
      </c>
      <c r="S626">
        <v>20160</v>
      </c>
    </row>
    <row r="627" spans="1:19" x14ac:dyDescent="0.25">
      <c r="A627" s="1" t="s">
        <v>214</v>
      </c>
      <c r="B627" s="1" t="s">
        <v>353</v>
      </c>
      <c r="C627" s="1" t="s">
        <v>80</v>
      </c>
      <c r="D627" s="1" t="s">
        <v>108</v>
      </c>
      <c r="E627" s="1" t="s">
        <v>3454</v>
      </c>
      <c r="F627" s="1" t="s">
        <v>82</v>
      </c>
      <c r="G627" s="379">
        <v>968.76700000000005</v>
      </c>
      <c r="H627" s="377">
        <v>0</v>
      </c>
      <c r="I627" s="377">
        <v>0</v>
      </c>
      <c r="J627" s="377">
        <v>0</v>
      </c>
      <c r="K627" s="377">
        <v>0</v>
      </c>
      <c r="L627" s="377">
        <v>0</v>
      </c>
      <c r="M627" s="1" t="s">
        <v>61</v>
      </c>
      <c r="N627" s="377">
        <v>0</v>
      </c>
      <c r="O627" s="378">
        <v>46235</v>
      </c>
      <c r="P627" s="401">
        <f t="shared" si="9"/>
        <v>968.76700000000005</v>
      </c>
      <c r="R627" s="30" t="s">
        <v>3561</v>
      </c>
      <c r="S627">
        <v>25344</v>
      </c>
    </row>
    <row r="628" spans="1:19" x14ac:dyDescent="0.25">
      <c r="A628" s="1" t="s">
        <v>214</v>
      </c>
      <c r="B628" s="1" t="s">
        <v>353</v>
      </c>
      <c r="C628" s="1" t="s">
        <v>80</v>
      </c>
      <c r="D628" s="1" t="s">
        <v>108</v>
      </c>
      <c r="E628" s="1" t="s">
        <v>3505</v>
      </c>
      <c r="F628" s="1" t="s">
        <v>82</v>
      </c>
      <c r="G628" s="379">
        <v>631.03300000000002</v>
      </c>
      <c r="H628" s="377">
        <v>0</v>
      </c>
      <c r="I628" s="377">
        <v>0</v>
      </c>
      <c r="J628" s="377">
        <v>0</v>
      </c>
      <c r="K628" s="377">
        <v>0</v>
      </c>
      <c r="L628" s="377">
        <v>0</v>
      </c>
      <c r="M628" s="1" t="s">
        <v>61</v>
      </c>
      <c r="N628" s="377">
        <v>0</v>
      </c>
      <c r="O628" s="378">
        <v>46239</v>
      </c>
      <c r="P628" s="401">
        <f t="shared" si="9"/>
        <v>631.03300000000002</v>
      </c>
      <c r="R628" s="30" t="s">
        <v>3562</v>
      </c>
      <c r="S628">
        <v>1800</v>
      </c>
    </row>
    <row r="629" spans="1:19" x14ac:dyDescent="0.25">
      <c r="A629" s="1" t="s">
        <v>214</v>
      </c>
      <c r="B629" s="1" t="s">
        <v>353</v>
      </c>
      <c r="C629" s="1" t="s">
        <v>80</v>
      </c>
      <c r="D629" s="1" t="s">
        <v>108</v>
      </c>
      <c r="E629" s="1" t="s">
        <v>11811</v>
      </c>
      <c r="F629" s="1" t="s">
        <v>82</v>
      </c>
      <c r="G629" s="379">
        <v>38.729999999999997</v>
      </c>
      <c r="H629" s="377">
        <v>0</v>
      </c>
      <c r="I629" s="377">
        <v>0</v>
      </c>
      <c r="J629" s="377">
        <v>0</v>
      </c>
      <c r="K629" s="377">
        <v>0</v>
      </c>
      <c r="L629" s="377">
        <v>0</v>
      </c>
      <c r="M629" s="1" t="s">
        <v>61</v>
      </c>
      <c r="N629" s="377">
        <v>0</v>
      </c>
      <c r="O629" s="378">
        <v>46191</v>
      </c>
      <c r="P629" s="401">
        <f t="shared" si="9"/>
        <v>38.729999999999997</v>
      </c>
      <c r="R629" s="30" t="s">
        <v>3563</v>
      </c>
      <c r="S629">
        <v>45285</v>
      </c>
    </row>
    <row r="630" spans="1:19" x14ac:dyDescent="0.25">
      <c r="A630" s="1" t="s">
        <v>214</v>
      </c>
      <c r="B630" s="1" t="s">
        <v>353</v>
      </c>
      <c r="C630" s="1" t="s">
        <v>80</v>
      </c>
      <c r="D630" s="1" t="s">
        <v>108</v>
      </c>
      <c r="E630" s="1" t="s">
        <v>5897</v>
      </c>
      <c r="F630" s="1" t="s">
        <v>82</v>
      </c>
      <c r="G630" s="379">
        <v>10.891999999999999</v>
      </c>
      <c r="H630" s="377">
        <v>0</v>
      </c>
      <c r="I630" s="377">
        <v>0</v>
      </c>
      <c r="J630" s="377">
        <v>0</v>
      </c>
      <c r="K630" s="377">
        <v>0</v>
      </c>
      <c r="L630" s="377">
        <v>0</v>
      </c>
      <c r="M630" s="1" t="s">
        <v>61</v>
      </c>
      <c r="N630" s="377">
        <v>0</v>
      </c>
      <c r="O630" s="378">
        <v>46191</v>
      </c>
      <c r="P630" s="401">
        <f t="shared" si="9"/>
        <v>10.891999999999999</v>
      </c>
      <c r="R630" s="30" t="s">
        <v>3565</v>
      </c>
      <c r="S630">
        <v>16800</v>
      </c>
    </row>
    <row r="631" spans="1:19" x14ac:dyDescent="0.25">
      <c r="A631" s="1" t="s">
        <v>214</v>
      </c>
      <c r="B631" s="1" t="s">
        <v>353</v>
      </c>
      <c r="C631" s="1" t="s">
        <v>80</v>
      </c>
      <c r="D631" s="1" t="s">
        <v>108</v>
      </c>
      <c r="E631" s="1" t="s">
        <v>5898</v>
      </c>
      <c r="F631" s="1" t="s">
        <v>82</v>
      </c>
      <c r="G631" s="379">
        <v>725.01900000000001</v>
      </c>
      <c r="H631" s="377">
        <v>0</v>
      </c>
      <c r="I631" s="377">
        <v>0</v>
      </c>
      <c r="J631" s="377">
        <v>0</v>
      </c>
      <c r="K631" s="377">
        <v>0</v>
      </c>
      <c r="L631" s="377">
        <v>0</v>
      </c>
      <c r="M631" s="1" t="s">
        <v>61</v>
      </c>
      <c r="N631" s="377">
        <v>0</v>
      </c>
      <c r="O631" s="378">
        <v>46191</v>
      </c>
      <c r="P631" s="401">
        <f t="shared" si="9"/>
        <v>725.01900000000001</v>
      </c>
      <c r="R631" s="30" t="s">
        <v>3566</v>
      </c>
      <c r="S631">
        <v>18438</v>
      </c>
    </row>
    <row r="632" spans="1:19" x14ac:dyDescent="0.25">
      <c r="A632" s="1" t="s">
        <v>214</v>
      </c>
      <c r="B632" s="1" t="s">
        <v>353</v>
      </c>
      <c r="C632" s="1" t="s">
        <v>80</v>
      </c>
      <c r="D632" s="1" t="s">
        <v>108</v>
      </c>
      <c r="E632" s="1" t="s">
        <v>11000</v>
      </c>
      <c r="F632" s="1" t="s">
        <v>82</v>
      </c>
      <c r="G632" s="377">
        <v>2480</v>
      </c>
      <c r="H632" s="377">
        <v>0</v>
      </c>
      <c r="I632" s="377">
        <v>0</v>
      </c>
      <c r="J632" s="377">
        <v>0</v>
      </c>
      <c r="K632" s="377">
        <v>0</v>
      </c>
      <c r="L632" s="377">
        <v>0</v>
      </c>
      <c r="M632" s="1" t="s">
        <v>61</v>
      </c>
      <c r="N632" s="377">
        <v>0</v>
      </c>
      <c r="O632" s="378">
        <v>46274</v>
      </c>
      <c r="P632" s="401">
        <f t="shared" si="9"/>
        <v>2480</v>
      </c>
      <c r="R632" s="30" t="s">
        <v>3567</v>
      </c>
      <c r="S632">
        <v>81000</v>
      </c>
    </row>
    <row r="633" spans="1:19" x14ac:dyDescent="0.25">
      <c r="A633" s="1" t="s">
        <v>214</v>
      </c>
      <c r="B633" s="1" t="s">
        <v>353</v>
      </c>
      <c r="C633" s="1" t="s">
        <v>80</v>
      </c>
      <c r="D633" s="1" t="s">
        <v>108</v>
      </c>
      <c r="E633" s="1" t="s">
        <v>13460</v>
      </c>
      <c r="F633" s="1" t="s">
        <v>82</v>
      </c>
      <c r="G633" s="377">
        <v>2500</v>
      </c>
      <c r="H633" s="377">
        <v>0</v>
      </c>
      <c r="I633" s="377">
        <v>0</v>
      </c>
      <c r="J633" s="377">
        <v>0</v>
      </c>
      <c r="K633" s="377">
        <v>0</v>
      </c>
      <c r="L633" s="377">
        <v>0</v>
      </c>
      <c r="M633" s="1" t="s">
        <v>61</v>
      </c>
      <c r="N633" s="377">
        <v>0</v>
      </c>
      <c r="O633" s="378">
        <v>46276</v>
      </c>
      <c r="P633" s="401">
        <f t="shared" si="9"/>
        <v>2500</v>
      </c>
      <c r="R633" s="30" t="s">
        <v>3568</v>
      </c>
      <c r="S633">
        <v>18603</v>
      </c>
    </row>
    <row r="634" spans="1:19" x14ac:dyDescent="0.25">
      <c r="A634" s="1" t="s">
        <v>214</v>
      </c>
      <c r="B634" s="1" t="s">
        <v>353</v>
      </c>
      <c r="C634" s="1" t="s">
        <v>80</v>
      </c>
      <c r="D634" s="1" t="s">
        <v>108</v>
      </c>
      <c r="E634" s="1" t="s">
        <v>14179</v>
      </c>
      <c r="F634" s="1" t="s">
        <v>82</v>
      </c>
      <c r="G634" s="377">
        <v>2480</v>
      </c>
      <c r="H634" s="377">
        <v>0</v>
      </c>
      <c r="I634" s="377">
        <v>0</v>
      </c>
      <c r="J634" s="377">
        <v>0</v>
      </c>
      <c r="K634" s="377">
        <v>0</v>
      </c>
      <c r="L634" s="377">
        <v>0</v>
      </c>
      <c r="M634" s="1" t="s">
        <v>61</v>
      </c>
      <c r="N634" s="377">
        <v>0</v>
      </c>
      <c r="O634" s="378">
        <v>46191</v>
      </c>
      <c r="P634" s="401">
        <f t="shared" si="9"/>
        <v>2480</v>
      </c>
      <c r="R634" s="30" t="s">
        <v>3571</v>
      </c>
      <c r="S634">
        <v>145621</v>
      </c>
    </row>
    <row r="635" spans="1:19" x14ac:dyDescent="0.25">
      <c r="A635" s="1" t="s">
        <v>11001</v>
      </c>
      <c r="B635" s="1" t="s">
        <v>353</v>
      </c>
      <c r="C635" s="1" t="s">
        <v>80</v>
      </c>
      <c r="D635" s="1" t="s">
        <v>11002</v>
      </c>
      <c r="E635" s="1" t="s">
        <v>11003</v>
      </c>
      <c r="F635" s="1" t="s">
        <v>82</v>
      </c>
      <c r="G635" s="377">
        <v>1903</v>
      </c>
      <c r="H635" s="377">
        <v>0</v>
      </c>
      <c r="I635" s="377">
        <v>0</v>
      </c>
      <c r="J635" s="377">
        <v>0</v>
      </c>
      <c r="K635" s="377">
        <v>0</v>
      </c>
      <c r="L635" s="377">
        <v>0</v>
      </c>
      <c r="M635" s="1" t="s">
        <v>61</v>
      </c>
      <c r="N635" s="377">
        <v>0</v>
      </c>
      <c r="O635" s="378">
        <v>46275</v>
      </c>
      <c r="P635" s="401">
        <f t="shared" si="9"/>
        <v>1903</v>
      </c>
      <c r="R635" s="30" t="s">
        <v>3572</v>
      </c>
      <c r="S635">
        <v>180480</v>
      </c>
    </row>
    <row r="636" spans="1:19" x14ac:dyDescent="0.25">
      <c r="A636" s="1" t="s">
        <v>11001</v>
      </c>
      <c r="B636" s="1" t="s">
        <v>353</v>
      </c>
      <c r="C636" s="1" t="s">
        <v>80</v>
      </c>
      <c r="D636" s="1" t="s">
        <v>11002</v>
      </c>
      <c r="E636" s="1" t="s">
        <v>11004</v>
      </c>
      <c r="F636" s="1" t="s">
        <v>82</v>
      </c>
      <c r="G636" s="377">
        <v>2919</v>
      </c>
      <c r="H636" s="377">
        <v>0</v>
      </c>
      <c r="I636" s="377">
        <v>0</v>
      </c>
      <c r="J636" s="377">
        <v>0</v>
      </c>
      <c r="K636" s="377">
        <v>0</v>
      </c>
      <c r="L636" s="377">
        <v>0</v>
      </c>
      <c r="M636" s="1" t="s">
        <v>61</v>
      </c>
      <c r="N636" s="377">
        <v>0</v>
      </c>
      <c r="O636" s="378">
        <v>46275</v>
      </c>
      <c r="P636" s="401">
        <f t="shared" si="9"/>
        <v>2919</v>
      </c>
      <c r="R636" s="30" t="s">
        <v>3573</v>
      </c>
      <c r="S636">
        <v>75020</v>
      </c>
    </row>
    <row r="637" spans="1:19" x14ac:dyDescent="0.25">
      <c r="A637" s="1" t="s">
        <v>11001</v>
      </c>
      <c r="B637" s="1" t="s">
        <v>353</v>
      </c>
      <c r="C637" s="1" t="s">
        <v>80</v>
      </c>
      <c r="D637" s="1" t="s">
        <v>11002</v>
      </c>
      <c r="E637" s="1" t="s">
        <v>11812</v>
      </c>
      <c r="F637" s="1" t="s">
        <v>82</v>
      </c>
      <c r="G637" s="377">
        <v>2976</v>
      </c>
      <c r="H637" s="377">
        <v>0</v>
      </c>
      <c r="I637" s="377">
        <v>0</v>
      </c>
      <c r="J637" s="377">
        <v>0</v>
      </c>
      <c r="K637" s="377">
        <v>0</v>
      </c>
      <c r="L637" s="377">
        <v>0</v>
      </c>
      <c r="M637" s="1" t="s">
        <v>61</v>
      </c>
      <c r="N637" s="377">
        <v>0</v>
      </c>
      <c r="O637" s="378">
        <v>46275</v>
      </c>
      <c r="P637" s="401">
        <f t="shared" si="9"/>
        <v>2976</v>
      </c>
      <c r="R637" s="30" t="s">
        <v>3574</v>
      </c>
      <c r="S637">
        <v>71500</v>
      </c>
    </row>
    <row r="638" spans="1:19" x14ac:dyDescent="0.25">
      <c r="A638" s="1" t="s">
        <v>11001</v>
      </c>
      <c r="B638" s="1" t="s">
        <v>353</v>
      </c>
      <c r="C638" s="1" t="s">
        <v>80</v>
      </c>
      <c r="D638" s="1" t="s">
        <v>11002</v>
      </c>
      <c r="E638" s="1" t="s">
        <v>11813</v>
      </c>
      <c r="F638" s="1" t="s">
        <v>82</v>
      </c>
      <c r="G638" s="377">
        <v>2983</v>
      </c>
      <c r="H638" s="377">
        <v>0</v>
      </c>
      <c r="I638" s="377">
        <v>0</v>
      </c>
      <c r="J638" s="377">
        <v>0</v>
      </c>
      <c r="K638" s="377">
        <v>0</v>
      </c>
      <c r="L638" s="377">
        <v>0</v>
      </c>
      <c r="M638" s="1" t="s">
        <v>61</v>
      </c>
      <c r="N638" s="377">
        <v>0</v>
      </c>
      <c r="O638" s="378">
        <v>46275</v>
      </c>
      <c r="P638" s="401">
        <f t="shared" si="9"/>
        <v>2983</v>
      </c>
      <c r="R638" s="30" t="s">
        <v>3575</v>
      </c>
      <c r="S638">
        <v>73088</v>
      </c>
    </row>
    <row r="639" spans="1:19" x14ac:dyDescent="0.25">
      <c r="A639" s="1" t="s">
        <v>11001</v>
      </c>
      <c r="B639" s="1" t="s">
        <v>353</v>
      </c>
      <c r="C639" s="1" t="s">
        <v>80</v>
      </c>
      <c r="D639" s="1" t="s">
        <v>11002</v>
      </c>
      <c r="E639" s="1" t="s">
        <v>11814</v>
      </c>
      <c r="F639" s="1" t="s">
        <v>82</v>
      </c>
      <c r="G639" s="377">
        <v>3030</v>
      </c>
      <c r="H639" s="377">
        <v>0</v>
      </c>
      <c r="I639" s="377">
        <v>0</v>
      </c>
      <c r="J639" s="377">
        <v>0</v>
      </c>
      <c r="K639" s="377">
        <v>0</v>
      </c>
      <c r="L639" s="377">
        <v>0</v>
      </c>
      <c r="M639" s="1" t="s">
        <v>61</v>
      </c>
      <c r="N639" s="377">
        <v>0</v>
      </c>
      <c r="O639" s="378">
        <v>46275</v>
      </c>
      <c r="P639" s="401">
        <f t="shared" si="9"/>
        <v>3030</v>
      </c>
      <c r="R639" s="30" t="s">
        <v>3588</v>
      </c>
      <c r="S639">
        <v>30240</v>
      </c>
    </row>
    <row r="640" spans="1:19" x14ac:dyDescent="0.25">
      <c r="A640" s="1" t="s">
        <v>5065</v>
      </c>
      <c r="B640" s="1" t="s">
        <v>353</v>
      </c>
      <c r="C640" s="1" t="s">
        <v>80</v>
      </c>
      <c r="D640" s="1" t="s">
        <v>5068</v>
      </c>
      <c r="E640" s="1" t="s">
        <v>9505</v>
      </c>
      <c r="F640" s="1" t="s">
        <v>82</v>
      </c>
      <c r="G640" s="377">
        <v>933</v>
      </c>
      <c r="H640" s="377">
        <v>0</v>
      </c>
      <c r="I640" s="377">
        <v>0</v>
      </c>
      <c r="J640" s="377">
        <v>0</v>
      </c>
      <c r="K640" s="377">
        <v>0</v>
      </c>
      <c r="L640" s="377">
        <v>0</v>
      </c>
      <c r="M640" s="1" t="s">
        <v>61</v>
      </c>
      <c r="N640" s="377">
        <v>0</v>
      </c>
      <c r="O640" s="378">
        <v>46211</v>
      </c>
      <c r="P640" s="401">
        <f t="shared" si="9"/>
        <v>933</v>
      </c>
      <c r="R640" s="30" t="s">
        <v>3589</v>
      </c>
      <c r="S640">
        <v>17640</v>
      </c>
    </row>
    <row r="641" spans="1:19" x14ac:dyDescent="0.25">
      <c r="A641" s="1" t="s">
        <v>5065</v>
      </c>
      <c r="B641" s="1" t="s">
        <v>353</v>
      </c>
      <c r="C641" s="1" t="s">
        <v>80</v>
      </c>
      <c r="D641" s="1" t="s">
        <v>5068</v>
      </c>
      <c r="E641" s="1" t="s">
        <v>9506</v>
      </c>
      <c r="F641" s="1" t="s">
        <v>82</v>
      </c>
      <c r="G641" s="377">
        <v>483</v>
      </c>
      <c r="H641" s="377">
        <v>0</v>
      </c>
      <c r="I641" s="377">
        <v>0</v>
      </c>
      <c r="J641" s="377">
        <v>0</v>
      </c>
      <c r="K641" s="377">
        <v>0</v>
      </c>
      <c r="L641" s="377">
        <v>0</v>
      </c>
      <c r="M641" s="1" t="s">
        <v>61</v>
      </c>
      <c r="N641" s="377">
        <v>0</v>
      </c>
      <c r="O641" s="378">
        <v>46211</v>
      </c>
      <c r="P641" s="401">
        <f t="shared" si="9"/>
        <v>483</v>
      </c>
      <c r="R641" s="30" t="s">
        <v>3590</v>
      </c>
      <c r="S641">
        <v>30240</v>
      </c>
    </row>
    <row r="642" spans="1:19" x14ac:dyDescent="0.25">
      <c r="A642" s="1" t="s">
        <v>5899</v>
      </c>
      <c r="B642" s="1" t="s">
        <v>353</v>
      </c>
      <c r="C642" s="1" t="s">
        <v>80</v>
      </c>
      <c r="D642" s="1" t="s">
        <v>5900</v>
      </c>
      <c r="E642" s="1" t="s">
        <v>5902</v>
      </c>
      <c r="F642" s="1" t="s">
        <v>82</v>
      </c>
      <c r="G642" s="377">
        <v>481</v>
      </c>
      <c r="H642" s="377">
        <v>0</v>
      </c>
      <c r="I642" s="377">
        <v>0</v>
      </c>
      <c r="J642" s="377">
        <v>0</v>
      </c>
      <c r="K642" s="377">
        <v>0</v>
      </c>
      <c r="L642" s="377">
        <v>0</v>
      </c>
      <c r="M642" s="1" t="s">
        <v>61</v>
      </c>
      <c r="N642" s="377">
        <v>0</v>
      </c>
      <c r="O642" s="378">
        <v>46206</v>
      </c>
      <c r="P642" s="401">
        <f t="shared" si="9"/>
        <v>481</v>
      </c>
      <c r="R642" s="30" t="s">
        <v>3591</v>
      </c>
      <c r="S642">
        <v>229950</v>
      </c>
    </row>
    <row r="643" spans="1:19" x14ac:dyDescent="0.25">
      <c r="A643" s="1" t="s">
        <v>9507</v>
      </c>
      <c r="B643" s="1" t="s">
        <v>353</v>
      </c>
      <c r="C643" s="1" t="s">
        <v>80</v>
      </c>
      <c r="D643" s="1" t="s">
        <v>9508</v>
      </c>
      <c r="E643" s="1" t="s">
        <v>9509</v>
      </c>
      <c r="F643" s="1" t="s">
        <v>82</v>
      </c>
      <c r="G643" s="377">
        <v>1965</v>
      </c>
      <c r="H643" s="377">
        <v>0</v>
      </c>
      <c r="I643" s="377">
        <v>0</v>
      </c>
      <c r="J643" s="377">
        <v>0</v>
      </c>
      <c r="K643" s="377">
        <v>0</v>
      </c>
      <c r="L643" s="377">
        <v>0</v>
      </c>
      <c r="M643" s="1" t="s">
        <v>61</v>
      </c>
      <c r="N643" s="377">
        <v>0</v>
      </c>
      <c r="O643" s="378">
        <v>46211</v>
      </c>
      <c r="P643" s="401">
        <f t="shared" ref="P643:P706" si="10">G643+I643</f>
        <v>1965</v>
      </c>
      <c r="R643" s="30" t="s">
        <v>3592</v>
      </c>
      <c r="S643">
        <v>730</v>
      </c>
    </row>
    <row r="644" spans="1:19" x14ac:dyDescent="0.25">
      <c r="A644" s="1" t="s">
        <v>9507</v>
      </c>
      <c r="B644" s="1" t="s">
        <v>353</v>
      </c>
      <c r="C644" s="1" t="s">
        <v>80</v>
      </c>
      <c r="D644" s="1" t="s">
        <v>9508</v>
      </c>
      <c r="E644" s="1" t="s">
        <v>11815</v>
      </c>
      <c r="F644" s="1" t="s">
        <v>82</v>
      </c>
      <c r="G644" s="377">
        <v>488</v>
      </c>
      <c r="H644" s="377">
        <v>0</v>
      </c>
      <c r="I644" s="377">
        <v>0</v>
      </c>
      <c r="J644" s="377">
        <v>0</v>
      </c>
      <c r="K644" s="377">
        <v>0</v>
      </c>
      <c r="L644" s="377">
        <v>0</v>
      </c>
      <c r="M644" s="1" t="s">
        <v>61</v>
      </c>
      <c r="N644" s="377">
        <v>0</v>
      </c>
      <c r="O644" s="378">
        <v>46213</v>
      </c>
      <c r="P644" s="401">
        <f t="shared" si="10"/>
        <v>488</v>
      </c>
      <c r="R644" s="30" t="s">
        <v>3593</v>
      </c>
      <c r="S644">
        <v>13944</v>
      </c>
    </row>
    <row r="645" spans="1:19" x14ac:dyDescent="0.25">
      <c r="A645" s="1" t="s">
        <v>9507</v>
      </c>
      <c r="B645" s="1" t="s">
        <v>353</v>
      </c>
      <c r="C645" s="1" t="s">
        <v>80</v>
      </c>
      <c r="D645" s="1" t="s">
        <v>9508</v>
      </c>
      <c r="E645" s="1" t="s">
        <v>11005</v>
      </c>
      <c r="F645" s="1" t="s">
        <v>82</v>
      </c>
      <c r="G645" s="377">
        <v>1947</v>
      </c>
      <c r="H645" s="377">
        <v>0</v>
      </c>
      <c r="I645" s="377">
        <v>0</v>
      </c>
      <c r="J645" s="377">
        <v>0</v>
      </c>
      <c r="K645" s="377">
        <v>0</v>
      </c>
      <c r="L645" s="377">
        <v>0</v>
      </c>
      <c r="M645" s="1" t="s">
        <v>61</v>
      </c>
      <c r="N645" s="377">
        <v>0</v>
      </c>
      <c r="O645" s="378">
        <v>46212</v>
      </c>
      <c r="P645" s="401">
        <f t="shared" si="10"/>
        <v>1947</v>
      </c>
      <c r="R645" s="30" t="s">
        <v>3581</v>
      </c>
      <c r="S645">
        <v>17784</v>
      </c>
    </row>
    <row r="646" spans="1:19" x14ac:dyDescent="0.25">
      <c r="A646" s="1" t="s">
        <v>9507</v>
      </c>
      <c r="B646" s="1" t="s">
        <v>353</v>
      </c>
      <c r="C646" s="1" t="s">
        <v>80</v>
      </c>
      <c r="D646" s="1" t="s">
        <v>9508</v>
      </c>
      <c r="E646" s="1" t="s">
        <v>11816</v>
      </c>
      <c r="F646" s="1" t="s">
        <v>82</v>
      </c>
      <c r="G646" s="377">
        <v>479</v>
      </c>
      <c r="H646" s="377">
        <v>0</v>
      </c>
      <c r="I646" s="377">
        <v>0</v>
      </c>
      <c r="J646" s="377">
        <v>0</v>
      </c>
      <c r="K646" s="377">
        <v>0</v>
      </c>
      <c r="L646" s="377">
        <v>0</v>
      </c>
      <c r="M646" s="1" t="s">
        <v>61</v>
      </c>
      <c r="N646" s="377">
        <v>0</v>
      </c>
      <c r="O646" s="378">
        <v>46213</v>
      </c>
      <c r="P646" s="401">
        <f t="shared" si="10"/>
        <v>479</v>
      </c>
      <c r="R646" s="30" t="s">
        <v>3597</v>
      </c>
      <c r="S646">
        <v>394</v>
      </c>
    </row>
    <row r="647" spans="1:19" x14ac:dyDescent="0.25">
      <c r="A647" s="1" t="s">
        <v>11817</v>
      </c>
      <c r="B647" s="1" t="s">
        <v>353</v>
      </c>
      <c r="C647" s="1" t="s">
        <v>80</v>
      </c>
      <c r="D647" s="1" t="s">
        <v>11818</v>
      </c>
      <c r="E647" s="1" t="s">
        <v>11819</v>
      </c>
      <c r="F647" s="1" t="s">
        <v>82</v>
      </c>
      <c r="G647" s="377">
        <v>1964</v>
      </c>
      <c r="H647" s="377">
        <v>0</v>
      </c>
      <c r="I647" s="377">
        <v>0</v>
      </c>
      <c r="J647" s="377">
        <v>0</v>
      </c>
      <c r="K647" s="377">
        <v>0</v>
      </c>
      <c r="L647" s="377">
        <v>0</v>
      </c>
      <c r="M647" s="1" t="s">
        <v>61</v>
      </c>
      <c r="N647" s="377">
        <v>0</v>
      </c>
      <c r="O647" s="378">
        <v>46213</v>
      </c>
      <c r="P647" s="401">
        <f t="shared" si="10"/>
        <v>1964</v>
      </c>
      <c r="R647" s="30" t="s">
        <v>3601</v>
      </c>
      <c r="S647">
        <v>131</v>
      </c>
    </row>
    <row r="648" spans="1:19" x14ac:dyDescent="0.25">
      <c r="A648" s="1" t="s">
        <v>11817</v>
      </c>
      <c r="B648" s="1" t="s">
        <v>353</v>
      </c>
      <c r="C648" s="1" t="s">
        <v>80</v>
      </c>
      <c r="D648" s="1" t="s">
        <v>11818</v>
      </c>
      <c r="E648" s="1" t="s">
        <v>13461</v>
      </c>
      <c r="F648" s="1" t="s">
        <v>82</v>
      </c>
      <c r="G648" s="377">
        <v>481</v>
      </c>
      <c r="H648" s="377">
        <v>0</v>
      </c>
      <c r="I648" s="377">
        <v>0</v>
      </c>
      <c r="J648" s="377">
        <v>0</v>
      </c>
      <c r="K648" s="377">
        <v>0</v>
      </c>
      <c r="L648" s="377">
        <v>0</v>
      </c>
      <c r="M648" s="1" t="s">
        <v>61</v>
      </c>
      <c r="N648" s="377">
        <v>0</v>
      </c>
      <c r="O648" s="378">
        <v>46214</v>
      </c>
      <c r="P648" s="401">
        <f t="shared" si="10"/>
        <v>481</v>
      </c>
      <c r="R648" s="30" t="s">
        <v>3604</v>
      </c>
      <c r="S648">
        <v>48620</v>
      </c>
    </row>
    <row r="649" spans="1:19" x14ac:dyDescent="0.25">
      <c r="A649" s="1" t="s">
        <v>11817</v>
      </c>
      <c r="B649" s="1" t="s">
        <v>353</v>
      </c>
      <c r="C649" s="1" t="s">
        <v>80</v>
      </c>
      <c r="D649" s="1" t="s">
        <v>11818</v>
      </c>
      <c r="E649" s="1" t="s">
        <v>13424</v>
      </c>
      <c r="F649" s="1" t="s">
        <v>82</v>
      </c>
      <c r="G649" s="377">
        <v>1933</v>
      </c>
      <c r="H649" s="377">
        <v>0</v>
      </c>
      <c r="I649" s="377">
        <v>0</v>
      </c>
      <c r="J649" s="377">
        <v>0</v>
      </c>
      <c r="K649" s="377">
        <v>0</v>
      </c>
      <c r="L649" s="377">
        <v>0</v>
      </c>
      <c r="M649" s="1" t="s">
        <v>61</v>
      </c>
      <c r="N649" s="377">
        <v>0</v>
      </c>
      <c r="O649" s="378">
        <v>46214</v>
      </c>
      <c r="P649" s="401">
        <f t="shared" si="10"/>
        <v>1933</v>
      </c>
      <c r="R649" s="30" t="s">
        <v>4073</v>
      </c>
      <c r="S649">
        <v>3</v>
      </c>
    </row>
    <row r="650" spans="1:19" x14ac:dyDescent="0.25">
      <c r="A650" s="1" t="s">
        <v>456</v>
      </c>
      <c r="B650" s="1" t="s">
        <v>353</v>
      </c>
      <c r="C650" s="1" t="s">
        <v>544</v>
      </c>
      <c r="D650" s="1" t="s">
        <v>3247</v>
      </c>
      <c r="E650" s="1" t="s">
        <v>3405</v>
      </c>
      <c r="F650" s="1" t="s">
        <v>84</v>
      </c>
      <c r="G650" s="377">
        <v>25520</v>
      </c>
      <c r="H650" s="377">
        <v>0</v>
      </c>
      <c r="I650" s="377">
        <v>0</v>
      </c>
      <c r="J650" s="377">
        <v>0</v>
      </c>
      <c r="K650" s="377">
        <v>0</v>
      </c>
      <c r="L650" s="377">
        <v>0</v>
      </c>
      <c r="M650" s="1" t="s">
        <v>61</v>
      </c>
      <c r="N650" s="377">
        <v>0</v>
      </c>
      <c r="O650" s="378">
        <v>47233</v>
      </c>
      <c r="P650" s="401">
        <f t="shared" si="10"/>
        <v>25520</v>
      </c>
      <c r="R650" s="30" t="s">
        <v>3608</v>
      </c>
      <c r="S650">
        <v>1440</v>
      </c>
    </row>
    <row r="651" spans="1:19" x14ac:dyDescent="0.25">
      <c r="A651" s="1" t="s">
        <v>456</v>
      </c>
      <c r="B651" s="1" t="s">
        <v>353</v>
      </c>
      <c r="C651" s="1" t="s">
        <v>544</v>
      </c>
      <c r="D651" s="1" t="s">
        <v>3247</v>
      </c>
      <c r="E651" s="1" t="s">
        <v>3416</v>
      </c>
      <c r="F651" s="1" t="s">
        <v>84</v>
      </c>
      <c r="G651" s="377">
        <v>17315</v>
      </c>
      <c r="H651" s="377">
        <v>0</v>
      </c>
      <c r="I651" s="377">
        <v>0</v>
      </c>
      <c r="J651" s="377">
        <v>0</v>
      </c>
      <c r="K651" s="377">
        <v>0</v>
      </c>
      <c r="L651" s="377">
        <v>0</v>
      </c>
      <c r="M651" s="1" t="s">
        <v>61</v>
      </c>
      <c r="N651" s="377">
        <v>0</v>
      </c>
      <c r="O651" s="378">
        <v>47235</v>
      </c>
      <c r="P651" s="401">
        <f t="shared" si="10"/>
        <v>17315</v>
      </c>
      <c r="R651" s="30" t="s">
        <v>3611</v>
      </c>
      <c r="S651">
        <v>32256</v>
      </c>
    </row>
    <row r="652" spans="1:19" x14ac:dyDescent="0.25">
      <c r="A652" s="1" t="s">
        <v>208</v>
      </c>
      <c r="B652" s="1" t="s">
        <v>353</v>
      </c>
      <c r="C652" s="1" t="s">
        <v>544</v>
      </c>
      <c r="D652" s="1" t="s">
        <v>109</v>
      </c>
      <c r="E652" s="1" t="s">
        <v>11006</v>
      </c>
      <c r="F652" s="1" t="s">
        <v>84</v>
      </c>
      <c r="G652" s="377">
        <v>6160</v>
      </c>
      <c r="H652" s="377">
        <v>0</v>
      </c>
      <c r="I652" s="377">
        <v>0</v>
      </c>
      <c r="J652" s="377">
        <v>0</v>
      </c>
      <c r="K652" s="377">
        <v>0</v>
      </c>
      <c r="L652" s="377">
        <v>0</v>
      </c>
      <c r="M652" s="1" t="s">
        <v>61</v>
      </c>
      <c r="N652" s="377">
        <v>0</v>
      </c>
      <c r="O652" s="378">
        <v>47229</v>
      </c>
      <c r="P652" s="401">
        <f t="shared" si="10"/>
        <v>6160</v>
      </c>
      <c r="R652" s="30" t="s">
        <v>3613</v>
      </c>
      <c r="S652">
        <v>1536</v>
      </c>
    </row>
    <row r="653" spans="1:19" x14ac:dyDescent="0.25">
      <c r="A653" s="1" t="s">
        <v>208</v>
      </c>
      <c r="B653" s="1" t="s">
        <v>353</v>
      </c>
      <c r="C653" s="1" t="s">
        <v>544</v>
      </c>
      <c r="D653" s="1" t="s">
        <v>109</v>
      </c>
      <c r="E653" s="1" t="s">
        <v>3366</v>
      </c>
      <c r="F653" s="1" t="s">
        <v>84</v>
      </c>
      <c r="G653" s="377">
        <v>8360</v>
      </c>
      <c r="H653" s="377">
        <v>0</v>
      </c>
      <c r="I653" s="377">
        <v>0</v>
      </c>
      <c r="J653" s="377">
        <v>0</v>
      </c>
      <c r="K653" s="377">
        <v>0</v>
      </c>
      <c r="L653" s="377">
        <v>0</v>
      </c>
      <c r="M653" s="1" t="s">
        <v>61</v>
      </c>
      <c r="N653" s="377">
        <v>0</v>
      </c>
      <c r="O653" s="378">
        <v>47230</v>
      </c>
      <c r="P653" s="401">
        <f t="shared" si="10"/>
        <v>8360</v>
      </c>
      <c r="R653" s="30" t="s">
        <v>3614</v>
      </c>
      <c r="S653">
        <v>768</v>
      </c>
    </row>
    <row r="654" spans="1:19" x14ac:dyDescent="0.25">
      <c r="A654" s="1" t="s">
        <v>208</v>
      </c>
      <c r="B654" s="1" t="s">
        <v>353</v>
      </c>
      <c r="C654" s="1" t="s">
        <v>544</v>
      </c>
      <c r="D654" s="1" t="s">
        <v>109</v>
      </c>
      <c r="E654" s="1" t="s">
        <v>4196</v>
      </c>
      <c r="F654" s="1" t="s">
        <v>84</v>
      </c>
      <c r="G654" s="377">
        <v>71720</v>
      </c>
      <c r="H654" s="377">
        <v>0</v>
      </c>
      <c r="I654" s="377">
        <v>0</v>
      </c>
      <c r="J654" s="377">
        <v>0</v>
      </c>
      <c r="K654" s="377">
        <v>0</v>
      </c>
      <c r="L654" s="377">
        <v>0</v>
      </c>
      <c r="M654" s="1" t="s">
        <v>61</v>
      </c>
      <c r="N654" s="377">
        <v>0</v>
      </c>
      <c r="O654" s="378">
        <v>47260</v>
      </c>
      <c r="P654" s="401">
        <f t="shared" si="10"/>
        <v>71720</v>
      </c>
      <c r="R654" s="30" t="s">
        <v>3617</v>
      </c>
      <c r="S654">
        <v>120</v>
      </c>
    </row>
    <row r="655" spans="1:19" x14ac:dyDescent="0.25">
      <c r="A655" s="1" t="s">
        <v>208</v>
      </c>
      <c r="B655" s="1" t="s">
        <v>353</v>
      </c>
      <c r="C655" s="1" t="s">
        <v>544</v>
      </c>
      <c r="D655" s="1" t="s">
        <v>109</v>
      </c>
      <c r="E655" s="1" t="s">
        <v>4231</v>
      </c>
      <c r="F655" s="1" t="s">
        <v>84</v>
      </c>
      <c r="G655" s="377">
        <v>70344</v>
      </c>
      <c r="H655" s="377">
        <v>0</v>
      </c>
      <c r="I655" s="377">
        <v>0</v>
      </c>
      <c r="J655" s="377">
        <v>0</v>
      </c>
      <c r="K655" s="377">
        <v>0</v>
      </c>
      <c r="L655" s="377">
        <v>0</v>
      </c>
      <c r="M655" s="1" t="s">
        <v>61</v>
      </c>
      <c r="N655" s="377">
        <v>0</v>
      </c>
      <c r="O655" s="378">
        <v>47263</v>
      </c>
      <c r="P655" s="401">
        <f t="shared" si="10"/>
        <v>70344</v>
      </c>
      <c r="R655" s="30" t="s">
        <v>3619</v>
      </c>
      <c r="S655">
        <v>360</v>
      </c>
    </row>
    <row r="656" spans="1:19" x14ac:dyDescent="0.25">
      <c r="A656" s="1" t="s">
        <v>3640</v>
      </c>
      <c r="B656" s="1" t="s">
        <v>353</v>
      </c>
      <c r="C656" s="1" t="s">
        <v>544</v>
      </c>
      <c r="D656" s="1" t="s">
        <v>3641</v>
      </c>
      <c r="E656" s="1" t="s">
        <v>3870</v>
      </c>
      <c r="F656" s="1" t="s">
        <v>84</v>
      </c>
      <c r="G656" s="377">
        <v>3744</v>
      </c>
      <c r="H656" s="377">
        <v>0</v>
      </c>
      <c r="I656" s="377">
        <v>0</v>
      </c>
      <c r="J656" s="377">
        <v>0</v>
      </c>
      <c r="K656" s="377">
        <v>0</v>
      </c>
      <c r="L656" s="377">
        <v>0</v>
      </c>
      <c r="M656" s="1" t="s">
        <v>3642</v>
      </c>
      <c r="N656" s="377">
        <v>0</v>
      </c>
      <c r="O656" s="378">
        <v>47475</v>
      </c>
      <c r="P656" s="401">
        <f t="shared" si="10"/>
        <v>3744</v>
      </c>
      <c r="R656" s="30" t="s">
        <v>3620</v>
      </c>
      <c r="S656">
        <v>5</v>
      </c>
    </row>
    <row r="657" spans="1:19" x14ac:dyDescent="0.25">
      <c r="A657" s="1" t="s">
        <v>3643</v>
      </c>
      <c r="B657" s="1" t="s">
        <v>353</v>
      </c>
      <c r="C657" s="1" t="s">
        <v>544</v>
      </c>
      <c r="D657" s="1" t="s">
        <v>3644</v>
      </c>
      <c r="E657" s="1" t="s">
        <v>3645</v>
      </c>
      <c r="F657" s="1" t="s">
        <v>84</v>
      </c>
      <c r="G657" s="377">
        <v>675</v>
      </c>
      <c r="H657" s="377">
        <v>0</v>
      </c>
      <c r="I657" s="377">
        <v>0</v>
      </c>
      <c r="J657" s="377">
        <v>0</v>
      </c>
      <c r="K657" s="377">
        <v>0</v>
      </c>
      <c r="L657" s="377">
        <v>0</v>
      </c>
      <c r="M657" s="1" t="s">
        <v>3646</v>
      </c>
      <c r="N657" s="377">
        <v>0</v>
      </c>
      <c r="O657" s="378">
        <v>47533</v>
      </c>
      <c r="P657" s="401">
        <f t="shared" si="10"/>
        <v>675</v>
      </c>
      <c r="R657" s="30" t="s">
        <v>3623</v>
      </c>
      <c r="S657">
        <v>135</v>
      </c>
    </row>
    <row r="658" spans="1:19" x14ac:dyDescent="0.25">
      <c r="A658" s="1" t="s">
        <v>3643</v>
      </c>
      <c r="B658" s="1" t="s">
        <v>353</v>
      </c>
      <c r="C658" s="1" t="s">
        <v>544</v>
      </c>
      <c r="D658" s="1" t="s">
        <v>3644</v>
      </c>
      <c r="E658" s="1" t="s">
        <v>11820</v>
      </c>
      <c r="F658" s="1" t="s">
        <v>84</v>
      </c>
      <c r="G658" s="377">
        <v>0</v>
      </c>
      <c r="H658" s="377">
        <v>0</v>
      </c>
      <c r="I658" s="377">
        <v>900</v>
      </c>
      <c r="J658" s="377">
        <v>0</v>
      </c>
      <c r="K658" s="377">
        <v>0</v>
      </c>
      <c r="L658" s="377">
        <v>0</v>
      </c>
      <c r="M658" s="1" t="s">
        <v>3646</v>
      </c>
      <c r="N658" s="377">
        <v>0</v>
      </c>
      <c r="O658" s="378">
        <v>47533</v>
      </c>
      <c r="P658" s="401">
        <f t="shared" si="10"/>
        <v>900</v>
      </c>
      <c r="R658" s="30" t="s">
        <v>3576</v>
      </c>
      <c r="S658">
        <v>202752</v>
      </c>
    </row>
    <row r="659" spans="1:19" x14ac:dyDescent="0.25">
      <c r="A659" s="1" t="s">
        <v>11821</v>
      </c>
      <c r="B659" s="1" t="s">
        <v>353</v>
      </c>
      <c r="C659" s="1" t="s">
        <v>544</v>
      </c>
      <c r="D659" s="1" t="s">
        <v>11822</v>
      </c>
      <c r="E659" s="1" t="s">
        <v>11823</v>
      </c>
      <c r="F659" s="1" t="s">
        <v>84</v>
      </c>
      <c r="G659" s="377">
        <v>0</v>
      </c>
      <c r="H659" s="377">
        <v>0</v>
      </c>
      <c r="I659" s="377">
        <v>180</v>
      </c>
      <c r="J659" s="377">
        <v>0</v>
      </c>
      <c r="K659" s="377">
        <v>0</v>
      </c>
      <c r="L659" s="377">
        <v>0</v>
      </c>
      <c r="M659" s="1" t="s">
        <v>11824</v>
      </c>
      <c r="N659" s="377">
        <v>0</v>
      </c>
      <c r="O659" s="378">
        <v>47516</v>
      </c>
      <c r="P659" s="401">
        <f t="shared" si="10"/>
        <v>180</v>
      </c>
      <c r="R659" s="30" t="s">
        <v>3630</v>
      </c>
      <c r="S659">
        <v>12600</v>
      </c>
    </row>
    <row r="660" spans="1:19" x14ac:dyDescent="0.25">
      <c r="A660" s="1" t="s">
        <v>1794</v>
      </c>
      <c r="B660" s="1" t="s">
        <v>353</v>
      </c>
      <c r="C660" s="1" t="s">
        <v>544</v>
      </c>
      <c r="D660" s="1" t="s">
        <v>1795</v>
      </c>
      <c r="E660" s="1" t="s">
        <v>1797</v>
      </c>
      <c r="F660" s="1" t="s">
        <v>84</v>
      </c>
      <c r="G660" s="377">
        <v>3</v>
      </c>
      <c r="H660" s="377">
        <v>0</v>
      </c>
      <c r="I660" s="377">
        <v>0</v>
      </c>
      <c r="J660" s="377">
        <v>0</v>
      </c>
      <c r="K660" s="377">
        <v>0</v>
      </c>
      <c r="L660" s="377">
        <v>0</v>
      </c>
      <c r="M660" s="1" t="s">
        <v>1796</v>
      </c>
      <c r="N660" s="377">
        <v>0</v>
      </c>
      <c r="O660" s="378">
        <v>47141</v>
      </c>
      <c r="P660" s="401">
        <f t="shared" si="10"/>
        <v>3</v>
      </c>
      <c r="R660" s="30" t="s">
        <v>3631</v>
      </c>
      <c r="S660">
        <v>600</v>
      </c>
    </row>
    <row r="661" spans="1:19" x14ac:dyDescent="0.25">
      <c r="A661" s="1" t="s">
        <v>457</v>
      </c>
      <c r="B661" s="1" t="s">
        <v>353</v>
      </c>
      <c r="C661" s="1" t="s">
        <v>544</v>
      </c>
      <c r="D661" s="1" t="s">
        <v>458</v>
      </c>
      <c r="E661" s="1" t="s">
        <v>4109</v>
      </c>
      <c r="F661" s="1" t="s">
        <v>84</v>
      </c>
      <c r="G661" s="377">
        <v>27450</v>
      </c>
      <c r="H661" s="377">
        <v>0</v>
      </c>
      <c r="I661" s="377">
        <v>0</v>
      </c>
      <c r="J661" s="377">
        <v>0</v>
      </c>
      <c r="K661" s="377">
        <v>0</v>
      </c>
      <c r="L661" s="377">
        <v>0</v>
      </c>
      <c r="M661" s="1" t="s">
        <v>61</v>
      </c>
      <c r="N661" s="377">
        <v>0</v>
      </c>
      <c r="O661" s="378">
        <v>46894</v>
      </c>
      <c r="P661" s="401">
        <f t="shared" si="10"/>
        <v>27450</v>
      </c>
      <c r="R661" s="30" t="s">
        <v>3635</v>
      </c>
      <c r="S661">
        <v>18000</v>
      </c>
    </row>
    <row r="662" spans="1:19" x14ac:dyDescent="0.25">
      <c r="A662" s="1" t="s">
        <v>457</v>
      </c>
      <c r="B662" s="1" t="s">
        <v>353</v>
      </c>
      <c r="C662" s="1" t="s">
        <v>544</v>
      </c>
      <c r="D662" s="1" t="s">
        <v>458</v>
      </c>
      <c r="E662" s="1" t="s">
        <v>4110</v>
      </c>
      <c r="F662" s="1" t="s">
        <v>84</v>
      </c>
      <c r="G662" s="377">
        <v>168000</v>
      </c>
      <c r="H662" s="377">
        <v>0</v>
      </c>
      <c r="I662" s="377">
        <v>0</v>
      </c>
      <c r="J662" s="377">
        <v>0</v>
      </c>
      <c r="K662" s="377">
        <v>0</v>
      </c>
      <c r="L662" s="377">
        <v>0</v>
      </c>
      <c r="M662" s="1" t="s">
        <v>61</v>
      </c>
      <c r="N662" s="377">
        <v>0</v>
      </c>
      <c r="O662" s="378">
        <v>46895</v>
      </c>
      <c r="P662" s="401">
        <f t="shared" si="10"/>
        <v>168000</v>
      </c>
      <c r="R662" s="30" t="s">
        <v>3636</v>
      </c>
      <c r="S662">
        <v>43200</v>
      </c>
    </row>
    <row r="663" spans="1:19" x14ac:dyDescent="0.25">
      <c r="A663" s="1" t="s">
        <v>610</v>
      </c>
      <c r="B663" s="1" t="s">
        <v>353</v>
      </c>
      <c r="C663" s="1" t="s">
        <v>544</v>
      </c>
      <c r="D663" s="1" t="s">
        <v>611</v>
      </c>
      <c r="E663" s="1" t="s">
        <v>3455</v>
      </c>
      <c r="F663" s="1" t="s">
        <v>84</v>
      </c>
      <c r="G663" s="377">
        <v>132000</v>
      </c>
      <c r="H663" s="377">
        <v>0</v>
      </c>
      <c r="I663" s="377">
        <v>0</v>
      </c>
      <c r="J663" s="377">
        <v>0</v>
      </c>
      <c r="K663" s="377">
        <v>0</v>
      </c>
      <c r="L663" s="377">
        <v>0</v>
      </c>
      <c r="M663" s="1" t="s">
        <v>61</v>
      </c>
      <c r="N663" s="377">
        <v>0</v>
      </c>
      <c r="O663" s="378">
        <v>46872</v>
      </c>
      <c r="P663" s="401">
        <f t="shared" si="10"/>
        <v>132000</v>
      </c>
      <c r="R663" s="30" t="s">
        <v>3637</v>
      </c>
      <c r="S663">
        <v>29880</v>
      </c>
    </row>
    <row r="664" spans="1:19" x14ac:dyDescent="0.25">
      <c r="A664" s="1" t="s">
        <v>610</v>
      </c>
      <c r="B664" s="1" t="s">
        <v>353</v>
      </c>
      <c r="C664" s="1" t="s">
        <v>544</v>
      </c>
      <c r="D664" s="1" t="s">
        <v>611</v>
      </c>
      <c r="E664" s="1" t="s">
        <v>3456</v>
      </c>
      <c r="F664" s="1" t="s">
        <v>84</v>
      </c>
      <c r="G664" s="377">
        <v>84000</v>
      </c>
      <c r="H664" s="377">
        <v>0</v>
      </c>
      <c r="I664" s="377">
        <v>0</v>
      </c>
      <c r="J664" s="377">
        <v>0</v>
      </c>
      <c r="K664" s="377">
        <v>0</v>
      </c>
      <c r="L664" s="377">
        <v>0</v>
      </c>
      <c r="M664" s="1" t="s">
        <v>61</v>
      </c>
      <c r="N664" s="377">
        <v>0</v>
      </c>
      <c r="O664" s="378">
        <v>46873</v>
      </c>
      <c r="P664" s="401">
        <f t="shared" si="10"/>
        <v>84000</v>
      </c>
      <c r="R664" s="30" t="s">
        <v>3638</v>
      </c>
      <c r="S664">
        <v>16</v>
      </c>
    </row>
    <row r="665" spans="1:19" x14ac:dyDescent="0.25">
      <c r="A665" s="1" t="s">
        <v>610</v>
      </c>
      <c r="B665" s="1" t="s">
        <v>353</v>
      </c>
      <c r="C665" s="1" t="s">
        <v>544</v>
      </c>
      <c r="D665" s="1" t="s">
        <v>611</v>
      </c>
      <c r="E665" s="1" t="s">
        <v>3457</v>
      </c>
      <c r="F665" s="1" t="s">
        <v>84</v>
      </c>
      <c r="G665" s="377">
        <v>166000</v>
      </c>
      <c r="H665" s="377">
        <v>0</v>
      </c>
      <c r="I665" s="377">
        <v>0</v>
      </c>
      <c r="J665" s="377">
        <v>0</v>
      </c>
      <c r="K665" s="377">
        <v>0</v>
      </c>
      <c r="L665" s="377">
        <v>0</v>
      </c>
      <c r="M665" s="1" t="s">
        <v>61</v>
      </c>
      <c r="N665" s="377">
        <v>0</v>
      </c>
      <c r="O665" s="378">
        <v>46874</v>
      </c>
      <c r="P665" s="401">
        <f t="shared" si="10"/>
        <v>166000</v>
      </c>
      <c r="R665" s="30" t="s">
        <v>3639</v>
      </c>
      <c r="S665">
        <v>257</v>
      </c>
    </row>
    <row r="666" spans="1:19" x14ac:dyDescent="0.25">
      <c r="A666" s="1" t="s">
        <v>610</v>
      </c>
      <c r="B666" s="1" t="s">
        <v>353</v>
      </c>
      <c r="C666" s="1" t="s">
        <v>544</v>
      </c>
      <c r="D666" s="1" t="s">
        <v>611</v>
      </c>
      <c r="E666" s="1" t="s">
        <v>3506</v>
      </c>
      <c r="F666" s="1" t="s">
        <v>84</v>
      </c>
      <c r="G666" s="377">
        <v>168000</v>
      </c>
      <c r="H666" s="377">
        <v>0</v>
      </c>
      <c r="I666" s="377">
        <v>0</v>
      </c>
      <c r="J666" s="377">
        <v>0</v>
      </c>
      <c r="K666" s="377">
        <v>0</v>
      </c>
      <c r="L666" s="377">
        <v>0</v>
      </c>
      <c r="M666" s="1" t="s">
        <v>61</v>
      </c>
      <c r="N666" s="377">
        <v>0</v>
      </c>
      <c r="O666" s="378">
        <v>46877</v>
      </c>
      <c r="P666" s="401">
        <f t="shared" si="10"/>
        <v>168000</v>
      </c>
      <c r="R666" s="30" t="s">
        <v>3645</v>
      </c>
      <c r="S666">
        <v>675</v>
      </c>
    </row>
    <row r="667" spans="1:19" x14ac:dyDescent="0.25">
      <c r="A667" s="1" t="s">
        <v>610</v>
      </c>
      <c r="B667" s="1" t="s">
        <v>353</v>
      </c>
      <c r="C667" s="1" t="s">
        <v>80</v>
      </c>
      <c r="D667" s="1" t="s">
        <v>611</v>
      </c>
      <c r="E667" s="1" t="s">
        <v>3455</v>
      </c>
      <c r="F667" s="1" t="s">
        <v>84</v>
      </c>
      <c r="G667" s="379">
        <v>14075.106</v>
      </c>
      <c r="H667" s="377">
        <v>0</v>
      </c>
      <c r="I667" s="377">
        <v>0</v>
      </c>
      <c r="J667" s="377">
        <v>0</v>
      </c>
      <c r="K667" s="377">
        <v>0</v>
      </c>
      <c r="L667" s="377">
        <v>0</v>
      </c>
      <c r="M667" s="1" t="s">
        <v>61</v>
      </c>
      <c r="N667" s="377">
        <v>0</v>
      </c>
      <c r="O667" s="378">
        <v>46872</v>
      </c>
      <c r="P667" s="401">
        <f t="shared" si="10"/>
        <v>14075.106</v>
      </c>
      <c r="R667" s="30" t="s">
        <v>3557</v>
      </c>
      <c r="S667">
        <v>2.4969999999999999</v>
      </c>
    </row>
    <row r="668" spans="1:19" x14ac:dyDescent="0.25">
      <c r="A668" s="1" t="s">
        <v>610</v>
      </c>
      <c r="B668" s="1" t="s">
        <v>353</v>
      </c>
      <c r="C668" s="1" t="s">
        <v>80</v>
      </c>
      <c r="D668" s="1" t="s">
        <v>611</v>
      </c>
      <c r="E668" s="1" t="s">
        <v>3456</v>
      </c>
      <c r="F668" s="1" t="s">
        <v>84</v>
      </c>
      <c r="G668" s="379">
        <v>11804.308000000001</v>
      </c>
      <c r="H668" s="377">
        <v>0</v>
      </c>
      <c r="I668" s="377">
        <v>0</v>
      </c>
      <c r="J668" s="377">
        <v>0</v>
      </c>
      <c r="K668" s="377">
        <v>0</v>
      </c>
      <c r="L668" s="377">
        <v>0</v>
      </c>
      <c r="M668" s="1" t="s">
        <v>61</v>
      </c>
      <c r="N668" s="377">
        <v>0</v>
      </c>
      <c r="O668" s="378">
        <v>46873</v>
      </c>
      <c r="P668" s="401">
        <f t="shared" si="10"/>
        <v>11804.308000000001</v>
      </c>
      <c r="R668" s="30" t="s">
        <v>3652</v>
      </c>
      <c r="S668">
        <v>22556</v>
      </c>
    </row>
    <row r="669" spans="1:19" x14ac:dyDescent="0.25">
      <c r="A669" s="1" t="s">
        <v>513</v>
      </c>
      <c r="B669" s="1" t="s">
        <v>353</v>
      </c>
      <c r="C669" s="1" t="s">
        <v>544</v>
      </c>
      <c r="D669" s="1" t="s">
        <v>514</v>
      </c>
      <c r="E669" s="1" t="s">
        <v>4111</v>
      </c>
      <c r="F669" s="1" t="s">
        <v>84</v>
      </c>
      <c r="G669" s="377">
        <v>21500</v>
      </c>
      <c r="H669" s="377">
        <v>0</v>
      </c>
      <c r="I669" s="377">
        <v>0</v>
      </c>
      <c r="J669" s="377">
        <v>0</v>
      </c>
      <c r="K669" s="377">
        <v>0</v>
      </c>
      <c r="L669" s="377">
        <v>0</v>
      </c>
      <c r="M669" s="1" t="s">
        <v>61</v>
      </c>
      <c r="N669" s="377">
        <v>0</v>
      </c>
      <c r="O669" s="378">
        <v>46837</v>
      </c>
      <c r="P669" s="401">
        <f t="shared" si="10"/>
        <v>21500</v>
      </c>
      <c r="R669" s="30" t="s">
        <v>3658</v>
      </c>
      <c r="S669">
        <v>825</v>
      </c>
    </row>
    <row r="670" spans="1:19" x14ac:dyDescent="0.25">
      <c r="A670" s="1" t="s">
        <v>513</v>
      </c>
      <c r="B670" s="1" t="s">
        <v>353</v>
      </c>
      <c r="C670" s="1" t="s">
        <v>544</v>
      </c>
      <c r="D670" s="1" t="s">
        <v>514</v>
      </c>
      <c r="E670" s="1" t="s">
        <v>4042</v>
      </c>
      <c r="F670" s="1" t="s">
        <v>84</v>
      </c>
      <c r="G670" s="377">
        <v>8986</v>
      </c>
      <c r="H670" s="377">
        <v>0</v>
      </c>
      <c r="I670" s="377">
        <v>0</v>
      </c>
      <c r="J670" s="377">
        <v>0</v>
      </c>
      <c r="K670" s="377">
        <v>0</v>
      </c>
      <c r="L670" s="377">
        <v>0</v>
      </c>
      <c r="M670" s="1" t="s">
        <v>61</v>
      </c>
      <c r="N670" s="377">
        <v>0</v>
      </c>
      <c r="O670" s="378">
        <v>46891</v>
      </c>
      <c r="P670" s="401">
        <f t="shared" si="10"/>
        <v>8986</v>
      </c>
      <c r="R670" s="30" t="s">
        <v>3662</v>
      </c>
      <c r="S670">
        <v>120</v>
      </c>
    </row>
    <row r="671" spans="1:19" x14ac:dyDescent="0.25">
      <c r="A671" s="1" t="s">
        <v>2020</v>
      </c>
      <c r="B671" s="1" t="s">
        <v>353</v>
      </c>
      <c r="C671" s="1" t="s">
        <v>544</v>
      </c>
      <c r="D671" s="1" t="s">
        <v>2021</v>
      </c>
      <c r="E671" s="1" t="s">
        <v>2520</v>
      </c>
      <c r="F671" s="1" t="s">
        <v>84</v>
      </c>
      <c r="G671" s="377">
        <v>12000</v>
      </c>
      <c r="H671" s="377">
        <v>0</v>
      </c>
      <c r="I671" s="377">
        <v>0</v>
      </c>
      <c r="J671" s="377">
        <v>0</v>
      </c>
      <c r="K671" s="377">
        <v>0</v>
      </c>
      <c r="L671" s="377">
        <v>0</v>
      </c>
      <c r="M671" s="1" t="s">
        <v>61</v>
      </c>
      <c r="N671" s="377">
        <v>0</v>
      </c>
      <c r="O671" s="378">
        <v>46730</v>
      </c>
      <c r="P671" s="401">
        <f t="shared" si="10"/>
        <v>12000</v>
      </c>
      <c r="R671" s="30" t="s">
        <v>3664</v>
      </c>
      <c r="S671">
        <v>225</v>
      </c>
    </row>
    <row r="672" spans="1:19" x14ac:dyDescent="0.25">
      <c r="A672" s="1" t="s">
        <v>3546</v>
      </c>
      <c r="B672" s="1" t="s">
        <v>353</v>
      </c>
      <c r="C672" s="1" t="s">
        <v>544</v>
      </c>
      <c r="D672" s="1" t="s">
        <v>1304</v>
      </c>
      <c r="E672" s="1" t="s">
        <v>3547</v>
      </c>
      <c r="F672" s="1" t="s">
        <v>84</v>
      </c>
      <c r="G672" s="377">
        <v>36608</v>
      </c>
      <c r="H672" s="377">
        <v>0</v>
      </c>
      <c r="I672" s="377">
        <v>0</v>
      </c>
      <c r="J672" s="377">
        <v>0</v>
      </c>
      <c r="K672" s="377">
        <v>0</v>
      </c>
      <c r="L672" s="377">
        <v>0</v>
      </c>
      <c r="M672" s="1" t="s">
        <v>61</v>
      </c>
      <c r="N672" s="377">
        <v>0</v>
      </c>
      <c r="O672" s="378">
        <v>46880</v>
      </c>
      <c r="P672" s="401">
        <f t="shared" si="10"/>
        <v>36608</v>
      </c>
      <c r="R672" s="30" t="s">
        <v>3665</v>
      </c>
      <c r="S672">
        <v>20</v>
      </c>
    </row>
    <row r="673" spans="1:19" x14ac:dyDescent="0.25">
      <c r="A673" s="1" t="s">
        <v>3546</v>
      </c>
      <c r="B673" s="1" t="s">
        <v>353</v>
      </c>
      <c r="C673" s="1" t="s">
        <v>544</v>
      </c>
      <c r="D673" s="1" t="s">
        <v>1304</v>
      </c>
      <c r="E673" s="1" t="s">
        <v>3561</v>
      </c>
      <c r="F673" s="1" t="s">
        <v>84</v>
      </c>
      <c r="G673" s="377">
        <v>25344</v>
      </c>
      <c r="H673" s="377">
        <v>0</v>
      </c>
      <c r="I673" s="377">
        <v>0</v>
      </c>
      <c r="J673" s="377">
        <v>0</v>
      </c>
      <c r="K673" s="377">
        <v>0</v>
      </c>
      <c r="L673" s="377">
        <v>0</v>
      </c>
      <c r="M673" s="1" t="s">
        <v>61</v>
      </c>
      <c r="N673" s="377">
        <v>0</v>
      </c>
      <c r="O673" s="378">
        <v>46881</v>
      </c>
      <c r="P673" s="401">
        <f t="shared" si="10"/>
        <v>25344</v>
      </c>
      <c r="R673" s="30" t="s">
        <v>3666</v>
      </c>
      <c r="S673">
        <v>225</v>
      </c>
    </row>
    <row r="674" spans="1:19" x14ac:dyDescent="0.25">
      <c r="A674" s="1" t="s">
        <v>3546</v>
      </c>
      <c r="B674" s="1" t="s">
        <v>353</v>
      </c>
      <c r="C674" s="1" t="s">
        <v>544</v>
      </c>
      <c r="D674" s="1" t="s">
        <v>1304</v>
      </c>
      <c r="E674" s="1" t="s">
        <v>4068</v>
      </c>
      <c r="F674" s="1" t="s">
        <v>84</v>
      </c>
      <c r="G674" s="377">
        <v>84480</v>
      </c>
      <c r="H674" s="377">
        <v>0</v>
      </c>
      <c r="I674" s="377">
        <v>0</v>
      </c>
      <c r="J674" s="377">
        <v>0</v>
      </c>
      <c r="K674" s="377">
        <v>0</v>
      </c>
      <c r="L674" s="377">
        <v>0</v>
      </c>
      <c r="M674" s="1" t="s">
        <v>61</v>
      </c>
      <c r="N674" s="377">
        <v>0</v>
      </c>
      <c r="O674" s="378">
        <v>46893</v>
      </c>
      <c r="P674" s="401">
        <f t="shared" si="10"/>
        <v>84480</v>
      </c>
      <c r="R674" s="30" t="s">
        <v>3672</v>
      </c>
      <c r="S674">
        <v>0</v>
      </c>
    </row>
    <row r="675" spans="1:19" x14ac:dyDescent="0.25">
      <c r="A675" s="1" t="s">
        <v>2502</v>
      </c>
      <c r="B675" s="1" t="s">
        <v>353</v>
      </c>
      <c r="C675" s="1" t="s">
        <v>544</v>
      </c>
      <c r="D675" s="1" t="s">
        <v>1723</v>
      </c>
      <c r="E675" s="1" t="s">
        <v>3286</v>
      </c>
      <c r="F675" s="1" t="s">
        <v>84</v>
      </c>
      <c r="G675" s="377">
        <v>84480</v>
      </c>
      <c r="H675" s="377">
        <v>0</v>
      </c>
      <c r="I675" s="377">
        <v>0</v>
      </c>
      <c r="J675" s="377">
        <v>0</v>
      </c>
      <c r="K675" s="377">
        <v>0</v>
      </c>
      <c r="L675" s="377">
        <v>0</v>
      </c>
      <c r="M675" s="1" t="s">
        <v>61</v>
      </c>
      <c r="N675" s="377">
        <v>0</v>
      </c>
      <c r="O675" s="378">
        <v>46864</v>
      </c>
      <c r="P675" s="401">
        <f t="shared" si="10"/>
        <v>84480</v>
      </c>
      <c r="R675" s="30" t="s">
        <v>3674</v>
      </c>
      <c r="S675">
        <v>168</v>
      </c>
    </row>
    <row r="676" spans="1:19" x14ac:dyDescent="0.25">
      <c r="A676" s="1" t="s">
        <v>2502</v>
      </c>
      <c r="B676" s="1" t="s">
        <v>353</v>
      </c>
      <c r="C676" s="1" t="s">
        <v>544</v>
      </c>
      <c r="D676" s="1" t="s">
        <v>1723</v>
      </c>
      <c r="E676" s="1" t="s">
        <v>3318</v>
      </c>
      <c r="F676" s="1" t="s">
        <v>84</v>
      </c>
      <c r="G676" s="377">
        <v>290048</v>
      </c>
      <c r="H676" s="377">
        <v>0</v>
      </c>
      <c r="I676" s="377">
        <v>0</v>
      </c>
      <c r="J676" s="377">
        <v>0</v>
      </c>
      <c r="K676" s="377">
        <v>0</v>
      </c>
      <c r="L676" s="377">
        <v>0</v>
      </c>
      <c r="M676" s="1" t="s">
        <v>61</v>
      </c>
      <c r="N676" s="377">
        <v>0</v>
      </c>
      <c r="O676" s="378">
        <v>46865</v>
      </c>
      <c r="P676" s="401">
        <f t="shared" si="10"/>
        <v>290048</v>
      </c>
      <c r="R676" s="30" t="s">
        <v>3629</v>
      </c>
      <c r="S676">
        <v>50528</v>
      </c>
    </row>
    <row r="677" spans="1:19" x14ac:dyDescent="0.25">
      <c r="A677" s="1" t="s">
        <v>612</v>
      </c>
      <c r="B677" s="1" t="s">
        <v>353</v>
      </c>
      <c r="C677" s="1" t="s">
        <v>544</v>
      </c>
      <c r="D677" s="1" t="s">
        <v>613</v>
      </c>
      <c r="E677" s="1" t="s">
        <v>4083</v>
      </c>
      <c r="F677" s="1" t="s">
        <v>84</v>
      </c>
      <c r="G677" s="377">
        <v>19712</v>
      </c>
      <c r="H677" s="377">
        <v>0</v>
      </c>
      <c r="I677" s="377">
        <v>0</v>
      </c>
      <c r="J677" s="377">
        <v>0</v>
      </c>
      <c r="K677" s="377">
        <v>0</v>
      </c>
      <c r="L677" s="377">
        <v>0</v>
      </c>
      <c r="M677" s="1" t="s">
        <v>61</v>
      </c>
      <c r="N677" s="377">
        <v>0</v>
      </c>
      <c r="O677" s="378">
        <v>46867</v>
      </c>
      <c r="P677" s="401">
        <f t="shared" si="10"/>
        <v>19712</v>
      </c>
      <c r="R677" s="30" t="s">
        <v>3681</v>
      </c>
      <c r="S677">
        <v>30</v>
      </c>
    </row>
    <row r="678" spans="1:19" x14ac:dyDescent="0.25">
      <c r="A678" s="1" t="s">
        <v>612</v>
      </c>
      <c r="B678" s="1" t="s">
        <v>353</v>
      </c>
      <c r="C678" s="1" t="s">
        <v>544</v>
      </c>
      <c r="D678" s="1" t="s">
        <v>613</v>
      </c>
      <c r="E678" s="1" t="s">
        <v>3395</v>
      </c>
      <c r="F678" s="1" t="s">
        <v>84</v>
      </c>
      <c r="G678" s="377">
        <v>337920</v>
      </c>
      <c r="H678" s="377">
        <v>0</v>
      </c>
      <c r="I678" s="377">
        <v>0</v>
      </c>
      <c r="J678" s="377">
        <v>0</v>
      </c>
      <c r="K678" s="377">
        <v>0</v>
      </c>
      <c r="L678" s="377">
        <v>0</v>
      </c>
      <c r="M678" s="1" t="s">
        <v>61</v>
      </c>
      <c r="N678" s="377">
        <v>0</v>
      </c>
      <c r="O678" s="378">
        <v>46867</v>
      </c>
      <c r="P678" s="401">
        <f t="shared" si="10"/>
        <v>337920</v>
      </c>
      <c r="R678" s="30" t="s">
        <v>3684</v>
      </c>
      <c r="S678">
        <v>1120</v>
      </c>
    </row>
    <row r="679" spans="1:19" x14ac:dyDescent="0.25">
      <c r="A679" s="1" t="s">
        <v>2531</v>
      </c>
      <c r="B679" s="1" t="s">
        <v>353</v>
      </c>
      <c r="C679" s="1" t="s">
        <v>544</v>
      </c>
      <c r="D679" s="1" t="s">
        <v>614</v>
      </c>
      <c r="E679" s="1" t="s">
        <v>2545</v>
      </c>
      <c r="F679" s="1" t="s">
        <v>84</v>
      </c>
      <c r="G679" s="377">
        <v>22528</v>
      </c>
      <c r="H679" s="377">
        <v>0</v>
      </c>
      <c r="I679" s="377">
        <v>0</v>
      </c>
      <c r="J679" s="377">
        <v>0</v>
      </c>
      <c r="K679" s="377">
        <v>0</v>
      </c>
      <c r="L679" s="377">
        <v>0</v>
      </c>
      <c r="M679" s="1" t="s">
        <v>61</v>
      </c>
      <c r="N679" s="377">
        <v>0</v>
      </c>
      <c r="O679" s="378">
        <v>46397</v>
      </c>
      <c r="P679" s="401">
        <f t="shared" si="10"/>
        <v>22528</v>
      </c>
      <c r="R679" s="30" t="s">
        <v>3688</v>
      </c>
      <c r="S679">
        <v>1240</v>
      </c>
    </row>
    <row r="680" spans="1:19" x14ac:dyDescent="0.25">
      <c r="A680" s="1" t="s">
        <v>2531</v>
      </c>
      <c r="B680" s="1" t="s">
        <v>353</v>
      </c>
      <c r="C680" s="1" t="s">
        <v>544</v>
      </c>
      <c r="D680" s="1" t="s">
        <v>614</v>
      </c>
      <c r="E680" s="1" t="s">
        <v>2532</v>
      </c>
      <c r="F680" s="1" t="s">
        <v>84</v>
      </c>
      <c r="G680" s="377">
        <v>157696</v>
      </c>
      <c r="H680" s="377">
        <v>0</v>
      </c>
      <c r="I680" s="377">
        <v>0</v>
      </c>
      <c r="J680" s="377">
        <v>0</v>
      </c>
      <c r="K680" s="377">
        <v>0</v>
      </c>
      <c r="L680" s="377">
        <v>0</v>
      </c>
      <c r="M680" s="1" t="s">
        <v>61</v>
      </c>
      <c r="N680" s="377">
        <v>0</v>
      </c>
      <c r="O680" s="378">
        <v>46437</v>
      </c>
      <c r="P680" s="401">
        <f t="shared" si="10"/>
        <v>157696</v>
      </c>
      <c r="R680" s="30" t="s">
        <v>3692</v>
      </c>
      <c r="S680">
        <v>592</v>
      </c>
    </row>
    <row r="681" spans="1:19" x14ac:dyDescent="0.25">
      <c r="A681" s="1" t="s">
        <v>2287</v>
      </c>
      <c r="B681" s="1" t="s">
        <v>353</v>
      </c>
      <c r="C681" s="1" t="s">
        <v>544</v>
      </c>
      <c r="D681" s="1" t="s">
        <v>2288</v>
      </c>
      <c r="E681" s="1" t="s">
        <v>2505</v>
      </c>
      <c r="F681" s="1" t="s">
        <v>84</v>
      </c>
      <c r="G681" s="377">
        <v>5</v>
      </c>
      <c r="H681" s="377">
        <v>0</v>
      </c>
      <c r="I681" s="377">
        <v>0</v>
      </c>
      <c r="J681" s="377">
        <v>0</v>
      </c>
      <c r="K681" s="377">
        <v>0</v>
      </c>
      <c r="L681" s="377">
        <v>0</v>
      </c>
      <c r="M681" s="1" t="s">
        <v>2289</v>
      </c>
      <c r="N681" s="377">
        <v>0</v>
      </c>
      <c r="O681" s="378">
        <v>47362</v>
      </c>
      <c r="P681" s="401">
        <f t="shared" si="10"/>
        <v>5</v>
      </c>
      <c r="R681" s="30" t="s">
        <v>3696</v>
      </c>
      <c r="S681">
        <v>496</v>
      </c>
    </row>
    <row r="682" spans="1:19" x14ac:dyDescent="0.25">
      <c r="A682" s="1" t="s">
        <v>1764</v>
      </c>
      <c r="B682" s="1" t="s">
        <v>353</v>
      </c>
      <c r="C682" s="1" t="s">
        <v>544</v>
      </c>
      <c r="D682" s="1" t="s">
        <v>1765</v>
      </c>
      <c r="E682" s="1" t="s">
        <v>1780</v>
      </c>
      <c r="F682" s="1" t="s">
        <v>84</v>
      </c>
      <c r="G682" s="377">
        <v>3</v>
      </c>
      <c r="H682" s="377">
        <v>0</v>
      </c>
      <c r="I682" s="377">
        <v>0</v>
      </c>
      <c r="J682" s="377">
        <v>0</v>
      </c>
      <c r="K682" s="377">
        <v>0</v>
      </c>
      <c r="L682" s="377">
        <v>0</v>
      </c>
      <c r="M682" s="1" t="s">
        <v>1766</v>
      </c>
      <c r="N682" s="377">
        <v>0</v>
      </c>
      <c r="O682" s="378">
        <v>46481</v>
      </c>
      <c r="P682" s="401">
        <f t="shared" si="10"/>
        <v>3</v>
      </c>
      <c r="R682" s="30" t="s">
        <v>3698</v>
      </c>
      <c r="S682">
        <v>0</v>
      </c>
    </row>
    <row r="683" spans="1:19" x14ac:dyDescent="0.25">
      <c r="A683" s="1" t="s">
        <v>1764</v>
      </c>
      <c r="B683" s="1" t="s">
        <v>353</v>
      </c>
      <c r="C683" s="1" t="s">
        <v>544</v>
      </c>
      <c r="D683" s="1" t="s">
        <v>1765</v>
      </c>
      <c r="E683" s="1" t="s">
        <v>1781</v>
      </c>
      <c r="F683" s="1" t="s">
        <v>84</v>
      </c>
      <c r="G683" s="377">
        <v>1</v>
      </c>
      <c r="H683" s="377">
        <v>0</v>
      </c>
      <c r="I683" s="377">
        <v>0</v>
      </c>
      <c r="J683" s="377">
        <v>0</v>
      </c>
      <c r="K683" s="377">
        <v>0</v>
      </c>
      <c r="L683" s="377">
        <v>0</v>
      </c>
      <c r="M683" s="1" t="s">
        <v>1766</v>
      </c>
      <c r="N683" s="377">
        <v>0</v>
      </c>
      <c r="O683" s="378">
        <v>46916</v>
      </c>
      <c r="P683" s="401">
        <f t="shared" si="10"/>
        <v>1</v>
      </c>
      <c r="R683" s="30" t="s">
        <v>3703</v>
      </c>
      <c r="S683">
        <v>372</v>
      </c>
    </row>
    <row r="684" spans="1:19" x14ac:dyDescent="0.25">
      <c r="A684" s="1" t="s">
        <v>1764</v>
      </c>
      <c r="B684" s="1" t="s">
        <v>353</v>
      </c>
      <c r="C684" s="1" t="s">
        <v>544</v>
      </c>
      <c r="D684" s="1" t="s">
        <v>1765</v>
      </c>
      <c r="E684" s="1" t="s">
        <v>1782</v>
      </c>
      <c r="F684" s="1" t="s">
        <v>84</v>
      </c>
      <c r="G684" s="377">
        <v>3</v>
      </c>
      <c r="H684" s="377">
        <v>0</v>
      </c>
      <c r="I684" s="377">
        <v>0</v>
      </c>
      <c r="J684" s="377">
        <v>0</v>
      </c>
      <c r="K684" s="377">
        <v>0</v>
      </c>
      <c r="L684" s="377">
        <v>0</v>
      </c>
      <c r="M684" s="1" t="s">
        <v>1766</v>
      </c>
      <c r="N684" s="377">
        <v>0</v>
      </c>
      <c r="O684" s="378">
        <v>46652</v>
      </c>
      <c r="P684" s="401">
        <f t="shared" si="10"/>
        <v>3</v>
      </c>
      <c r="R684" s="30" t="s">
        <v>3578</v>
      </c>
      <c r="S684">
        <v>82944</v>
      </c>
    </row>
    <row r="685" spans="1:19" x14ac:dyDescent="0.25">
      <c r="A685" s="1" t="s">
        <v>1714</v>
      </c>
      <c r="B685" s="1" t="s">
        <v>353</v>
      </c>
      <c r="C685" s="1" t="s">
        <v>544</v>
      </c>
      <c r="D685" s="1" t="s">
        <v>1715</v>
      </c>
      <c r="E685" s="1" t="s">
        <v>1717</v>
      </c>
      <c r="F685" s="1" t="s">
        <v>84</v>
      </c>
      <c r="G685" s="377">
        <v>1</v>
      </c>
      <c r="H685" s="377">
        <v>0</v>
      </c>
      <c r="I685" s="377">
        <v>0</v>
      </c>
      <c r="J685" s="377">
        <v>0</v>
      </c>
      <c r="K685" s="377">
        <v>0</v>
      </c>
      <c r="L685" s="377">
        <v>0</v>
      </c>
      <c r="M685" s="1" t="s">
        <v>1716</v>
      </c>
      <c r="N685" s="377">
        <v>0</v>
      </c>
      <c r="O685" s="378">
        <v>47086</v>
      </c>
      <c r="P685" s="401">
        <f t="shared" si="10"/>
        <v>1</v>
      </c>
      <c r="R685" s="30" t="s">
        <v>3715</v>
      </c>
      <c r="S685">
        <v>12600</v>
      </c>
    </row>
    <row r="686" spans="1:19" x14ac:dyDescent="0.25">
      <c r="A686" s="1" t="s">
        <v>3871</v>
      </c>
      <c r="B686" s="1" t="s">
        <v>353</v>
      </c>
      <c r="C686" s="1" t="s">
        <v>544</v>
      </c>
      <c r="D686" s="1" t="s">
        <v>3872</v>
      </c>
      <c r="E686" s="1" t="s">
        <v>3873</v>
      </c>
      <c r="F686" s="1" t="s">
        <v>84</v>
      </c>
      <c r="G686" s="377">
        <v>24</v>
      </c>
      <c r="H686" s="377">
        <v>0</v>
      </c>
      <c r="I686" s="377">
        <v>0</v>
      </c>
      <c r="J686" s="377">
        <v>0</v>
      </c>
      <c r="K686" s="377">
        <v>0</v>
      </c>
      <c r="L686" s="377">
        <v>0</v>
      </c>
      <c r="M686" s="1" t="s">
        <v>3874</v>
      </c>
      <c r="N686" s="377">
        <v>0</v>
      </c>
      <c r="O686" s="378">
        <v>47525</v>
      </c>
      <c r="P686" s="401">
        <f t="shared" si="10"/>
        <v>24</v>
      </c>
      <c r="R686" s="30" t="s">
        <v>3716</v>
      </c>
      <c r="S686">
        <v>1250</v>
      </c>
    </row>
    <row r="687" spans="1:19" x14ac:dyDescent="0.25">
      <c r="A687" s="1" t="s">
        <v>3192</v>
      </c>
      <c r="B687" s="1" t="s">
        <v>353</v>
      </c>
      <c r="C687" s="1" t="s">
        <v>80</v>
      </c>
      <c r="D687" s="1" t="s">
        <v>415</v>
      </c>
      <c r="E687" s="1" t="s">
        <v>3177</v>
      </c>
      <c r="F687" s="1" t="s">
        <v>82</v>
      </c>
      <c r="G687" s="379">
        <v>23.302</v>
      </c>
      <c r="H687" s="377">
        <v>0</v>
      </c>
      <c r="I687" s="377">
        <v>0</v>
      </c>
      <c r="J687" s="377">
        <v>0</v>
      </c>
      <c r="K687" s="377">
        <v>0</v>
      </c>
      <c r="L687" s="377">
        <v>0</v>
      </c>
      <c r="M687" s="1" t="s">
        <v>61</v>
      </c>
      <c r="N687" s="377">
        <v>0</v>
      </c>
      <c r="O687" s="378">
        <v>46260</v>
      </c>
      <c r="P687" s="401">
        <f t="shared" si="10"/>
        <v>23.302</v>
      </c>
      <c r="R687" s="30" t="s">
        <v>3717</v>
      </c>
      <c r="S687">
        <v>7010</v>
      </c>
    </row>
    <row r="688" spans="1:19" x14ac:dyDescent="0.25">
      <c r="A688" s="1" t="s">
        <v>5905</v>
      </c>
      <c r="B688" s="1" t="s">
        <v>353</v>
      </c>
      <c r="C688" s="1" t="s">
        <v>80</v>
      </c>
      <c r="D688" s="1" t="s">
        <v>5906</v>
      </c>
      <c r="E688" s="1" t="s">
        <v>11825</v>
      </c>
      <c r="F688" s="1" t="s">
        <v>82</v>
      </c>
      <c r="G688" s="377">
        <v>1450</v>
      </c>
      <c r="H688" s="377">
        <v>0</v>
      </c>
      <c r="I688" s="377">
        <v>0</v>
      </c>
      <c r="J688" s="377">
        <v>0</v>
      </c>
      <c r="K688" s="377">
        <v>0</v>
      </c>
      <c r="L688" s="377">
        <v>0</v>
      </c>
      <c r="M688" s="1" t="s">
        <v>61</v>
      </c>
      <c r="N688" s="377">
        <v>0</v>
      </c>
      <c r="O688" s="378">
        <v>46276</v>
      </c>
      <c r="P688" s="401">
        <f t="shared" si="10"/>
        <v>1450</v>
      </c>
      <c r="R688" s="30" t="s">
        <v>3718</v>
      </c>
      <c r="S688">
        <v>1500</v>
      </c>
    </row>
    <row r="689" spans="1:19" x14ac:dyDescent="0.25">
      <c r="A689" s="1" t="s">
        <v>3115</v>
      </c>
      <c r="B689" s="1" t="s">
        <v>353</v>
      </c>
      <c r="C689" s="1" t="s">
        <v>80</v>
      </c>
      <c r="D689" s="1" t="s">
        <v>3116</v>
      </c>
      <c r="E689" s="1" t="s">
        <v>14180</v>
      </c>
      <c r="F689" s="1" t="s">
        <v>82</v>
      </c>
      <c r="G689" s="377">
        <v>1210</v>
      </c>
      <c r="H689" s="377">
        <v>0</v>
      </c>
      <c r="I689" s="377">
        <v>0</v>
      </c>
      <c r="J689" s="377">
        <v>0</v>
      </c>
      <c r="K689" s="377">
        <v>0</v>
      </c>
      <c r="L689" s="377">
        <v>0</v>
      </c>
      <c r="M689" s="1" t="s">
        <v>61</v>
      </c>
      <c r="N689" s="377">
        <v>0</v>
      </c>
      <c r="O689" s="378">
        <v>46192</v>
      </c>
      <c r="P689" s="401">
        <f t="shared" si="10"/>
        <v>1210</v>
      </c>
      <c r="R689" s="30" t="s">
        <v>3719</v>
      </c>
      <c r="S689">
        <v>525</v>
      </c>
    </row>
    <row r="690" spans="1:19" x14ac:dyDescent="0.25">
      <c r="A690" s="1" t="s">
        <v>11826</v>
      </c>
      <c r="B690" s="1" t="s">
        <v>353</v>
      </c>
      <c r="C690" s="1" t="s">
        <v>80</v>
      </c>
      <c r="D690" s="1" t="s">
        <v>11827</v>
      </c>
      <c r="E690" s="1" t="s">
        <v>11828</v>
      </c>
      <c r="F690" s="1" t="s">
        <v>82</v>
      </c>
      <c r="G690" s="377">
        <v>0</v>
      </c>
      <c r="H690" s="377">
        <v>0</v>
      </c>
      <c r="I690" s="377">
        <v>0</v>
      </c>
      <c r="J690" s="377">
        <v>1200</v>
      </c>
      <c r="K690" s="377">
        <v>0</v>
      </c>
      <c r="L690" s="377">
        <v>0</v>
      </c>
      <c r="M690" s="1" t="s">
        <v>61</v>
      </c>
      <c r="N690" s="377">
        <v>0</v>
      </c>
      <c r="O690" s="378">
        <v>46190</v>
      </c>
      <c r="P690" s="401">
        <f t="shared" si="10"/>
        <v>0</v>
      </c>
      <c r="R690" s="30" t="s">
        <v>3720</v>
      </c>
      <c r="S690">
        <v>50400</v>
      </c>
    </row>
    <row r="691" spans="1:19" x14ac:dyDescent="0.25">
      <c r="A691" s="1" t="s">
        <v>5911</v>
      </c>
      <c r="B691" s="1" t="s">
        <v>353</v>
      </c>
      <c r="C691" s="1" t="s">
        <v>80</v>
      </c>
      <c r="D691" s="1" t="s">
        <v>5912</v>
      </c>
      <c r="E691" s="1" t="s">
        <v>5913</v>
      </c>
      <c r="F691" s="1" t="s">
        <v>82</v>
      </c>
      <c r="G691" s="377">
        <v>0</v>
      </c>
      <c r="H691" s="377">
        <v>0</v>
      </c>
      <c r="I691" s="377">
        <v>0</v>
      </c>
      <c r="J691" s="377">
        <v>1208</v>
      </c>
      <c r="K691" s="377">
        <v>0</v>
      </c>
      <c r="L691" s="377">
        <v>0</v>
      </c>
      <c r="M691" s="1" t="s">
        <v>61</v>
      </c>
      <c r="N691" s="377">
        <v>0</v>
      </c>
      <c r="O691" s="378">
        <v>46185</v>
      </c>
      <c r="P691" s="401">
        <f t="shared" si="10"/>
        <v>0</v>
      </c>
      <c r="R691" s="30" t="s">
        <v>3721</v>
      </c>
      <c r="S691">
        <v>17640</v>
      </c>
    </row>
    <row r="692" spans="1:19" x14ac:dyDescent="0.25">
      <c r="A692" s="1" t="s">
        <v>217</v>
      </c>
      <c r="B692" s="1" t="s">
        <v>353</v>
      </c>
      <c r="C692" s="1" t="s">
        <v>80</v>
      </c>
      <c r="D692" s="1" t="s">
        <v>72</v>
      </c>
      <c r="E692" s="1" t="s">
        <v>3193</v>
      </c>
      <c r="F692" s="1" t="s">
        <v>82</v>
      </c>
      <c r="G692" s="379">
        <v>2.3140000000000001</v>
      </c>
      <c r="H692" s="377">
        <v>0</v>
      </c>
      <c r="I692" s="377">
        <v>0</v>
      </c>
      <c r="J692" s="377">
        <v>0</v>
      </c>
      <c r="K692" s="377">
        <v>0</v>
      </c>
      <c r="L692" s="377">
        <v>0</v>
      </c>
      <c r="M692" s="1" t="s">
        <v>61</v>
      </c>
      <c r="N692" s="377">
        <v>0</v>
      </c>
      <c r="O692" s="378">
        <v>46224</v>
      </c>
      <c r="P692" s="401">
        <f t="shared" si="10"/>
        <v>2.3140000000000001</v>
      </c>
      <c r="R692" s="30" t="s">
        <v>3722</v>
      </c>
      <c r="S692">
        <v>880.53200000000004</v>
      </c>
    </row>
    <row r="693" spans="1:19" x14ac:dyDescent="0.25">
      <c r="A693" s="1" t="s">
        <v>217</v>
      </c>
      <c r="B693" s="1" t="s">
        <v>353</v>
      </c>
      <c r="C693" s="1" t="s">
        <v>80</v>
      </c>
      <c r="D693" s="1" t="s">
        <v>72</v>
      </c>
      <c r="E693" s="1" t="s">
        <v>3587</v>
      </c>
      <c r="F693" s="1" t="s">
        <v>82</v>
      </c>
      <c r="G693" s="379">
        <v>26.824999999999999</v>
      </c>
      <c r="H693" s="377">
        <v>0</v>
      </c>
      <c r="I693" s="377">
        <v>0</v>
      </c>
      <c r="J693" s="377">
        <v>0</v>
      </c>
      <c r="K693" s="377">
        <v>0</v>
      </c>
      <c r="L693" s="377">
        <v>0</v>
      </c>
      <c r="M693" s="1" t="s">
        <v>61</v>
      </c>
      <c r="N693" s="377">
        <v>0</v>
      </c>
      <c r="O693" s="378">
        <v>46259</v>
      </c>
      <c r="P693" s="401">
        <f t="shared" si="10"/>
        <v>26.824999999999999</v>
      </c>
      <c r="R693" s="30" t="s">
        <v>3725</v>
      </c>
      <c r="S693">
        <v>81000</v>
      </c>
    </row>
    <row r="694" spans="1:19" x14ac:dyDescent="0.25">
      <c r="A694" s="1" t="s">
        <v>131</v>
      </c>
      <c r="B694" s="1" t="s">
        <v>353</v>
      </c>
      <c r="C694" s="1" t="s">
        <v>80</v>
      </c>
      <c r="D694" s="1" t="s">
        <v>102</v>
      </c>
      <c r="E694" s="1" t="s">
        <v>3586</v>
      </c>
      <c r="F694" s="1" t="s">
        <v>82</v>
      </c>
      <c r="G694" s="379">
        <v>2.8000000000000001E-2</v>
      </c>
      <c r="H694" s="377">
        <v>0</v>
      </c>
      <c r="I694" s="377">
        <v>0</v>
      </c>
      <c r="J694" s="377">
        <v>0</v>
      </c>
      <c r="K694" s="377">
        <v>0</v>
      </c>
      <c r="L694" s="377">
        <v>0</v>
      </c>
      <c r="M694" s="1" t="s">
        <v>61</v>
      </c>
      <c r="N694" s="377">
        <v>0</v>
      </c>
      <c r="O694" s="378">
        <v>46250</v>
      </c>
      <c r="P694" s="401">
        <f t="shared" si="10"/>
        <v>2.8000000000000001E-2</v>
      </c>
      <c r="R694" s="30" t="s">
        <v>3628</v>
      </c>
      <c r="S694">
        <v>142848</v>
      </c>
    </row>
    <row r="695" spans="1:19" x14ac:dyDescent="0.25">
      <c r="A695" s="1" t="s">
        <v>131</v>
      </c>
      <c r="B695" s="1" t="s">
        <v>353</v>
      </c>
      <c r="C695" s="1" t="s">
        <v>80</v>
      </c>
      <c r="D695" s="1" t="s">
        <v>102</v>
      </c>
      <c r="E695" s="1" t="s">
        <v>4337</v>
      </c>
      <c r="F695" s="1" t="s">
        <v>82</v>
      </c>
      <c r="G695" s="379">
        <v>94.07</v>
      </c>
      <c r="H695" s="377">
        <v>0</v>
      </c>
      <c r="I695" s="377">
        <v>0</v>
      </c>
      <c r="J695" s="377">
        <v>0</v>
      </c>
      <c r="K695" s="377">
        <v>0</v>
      </c>
      <c r="L695" s="377">
        <v>0</v>
      </c>
      <c r="M695" s="1" t="s">
        <v>61</v>
      </c>
      <c r="N695" s="377">
        <v>0</v>
      </c>
      <c r="O695" s="378">
        <v>46269</v>
      </c>
      <c r="P695" s="401">
        <f t="shared" si="10"/>
        <v>94.07</v>
      </c>
      <c r="R695" s="30" t="s">
        <v>3708</v>
      </c>
      <c r="S695">
        <v>142848</v>
      </c>
    </row>
    <row r="696" spans="1:19" x14ac:dyDescent="0.25">
      <c r="A696" s="1" t="s">
        <v>11829</v>
      </c>
      <c r="B696" s="1" t="s">
        <v>353</v>
      </c>
      <c r="C696" s="1" t="s">
        <v>544</v>
      </c>
      <c r="D696" s="1" t="s">
        <v>11830</v>
      </c>
      <c r="E696" s="1" t="s">
        <v>11831</v>
      </c>
      <c r="F696" s="1" t="s">
        <v>84</v>
      </c>
      <c r="G696" s="377">
        <v>0</v>
      </c>
      <c r="H696" s="377">
        <v>0</v>
      </c>
      <c r="I696" s="377">
        <v>352</v>
      </c>
      <c r="J696" s="377">
        <v>0</v>
      </c>
      <c r="K696" s="377">
        <v>0</v>
      </c>
      <c r="L696" s="377">
        <v>0</v>
      </c>
      <c r="M696" s="1" t="s">
        <v>11832</v>
      </c>
      <c r="N696" s="377">
        <v>0</v>
      </c>
      <c r="O696" s="378">
        <v>47540</v>
      </c>
      <c r="P696" s="401">
        <f t="shared" si="10"/>
        <v>352</v>
      </c>
      <c r="R696" s="30" t="s">
        <v>3733</v>
      </c>
      <c r="S696">
        <v>45120</v>
      </c>
    </row>
    <row r="697" spans="1:19" x14ac:dyDescent="0.25">
      <c r="A697" s="1" t="s">
        <v>3647</v>
      </c>
      <c r="B697" s="1" t="s">
        <v>353</v>
      </c>
      <c r="C697" s="1" t="s">
        <v>544</v>
      </c>
      <c r="D697" s="1" t="s">
        <v>3648</v>
      </c>
      <c r="E697" s="1" t="s">
        <v>3875</v>
      </c>
      <c r="F697" s="1" t="s">
        <v>84</v>
      </c>
      <c r="G697" s="377">
        <v>20</v>
      </c>
      <c r="H697" s="377">
        <v>0</v>
      </c>
      <c r="I697" s="377">
        <v>0</v>
      </c>
      <c r="J697" s="377">
        <v>0</v>
      </c>
      <c r="K697" s="377">
        <v>0</v>
      </c>
      <c r="L697" s="377">
        <v>0</v>
      </c>
      <c r="M697" s="1" t="s">
        <v>3649</v>
      </c>
      <c r="N697" s="377">
        <v>0</v>
      </c>
      <c r="O697" s="378">
        <v>47463</v>
      </c>
      <c r="P697" s="401">
        <f t="shared" si="10"/>
        <v>20</v>
      </c>
      <c r="R697" s="30" t="s">
        <v>3734</v>
      </c>
      <c r="S697">
        <v>45120</v>
      </c>
    </row>
    <row r="698" spans="1:19" x14ac:dyDescent="0.25">
      <c r="A698" s="1" t="s">
        <v>615</v>
      </c>
      <c r="B698" s="1" t="s">
        <v>353</v>
      </c>
      <c r="C698" s="1" t="s">
        <v>544</v>
      </c>
      <c r="D698" s="1" t="s">
        <v>616</v>
      </c>
      <c r="E698" s="1" t="s">
        <v>617</v>
      </c>
      <c r="F698" s="1" t="s">
        <v>84</v>
      </c>
      <c r="G698" s="377">
        <v>60</v>
      </c>
      <c r="H698" s="377">
        <v>0</v>
      </c>
      <c r="I698" s="377">
        <v>0</v>
      </c>
      <c r="J698" s="377">
        <v>0</v>
      </c>
      <c r="K698" s="377">
        <v>0</v>
      </c>
      <c r="L698" s="377">
        <v>0</v>
      </c>
      <c r="M698" s="1" t="s">
        <v>662</v>
      </c>
      <c r="N698" s="377">
        <v>0</v>
      </c>
      <c r="O698" s="378">
        <v>46691</v>
      </c>
      <c r="P698" s="401">
        <f t="shared" si="10"/>
        <v>60</v>
      </c>
      <c r="R698" s="30" t="s">
        <v>3735</v>
      </c>
      <c r="S698">
        <v>69750</v>
      </c>
    </row>
    <row r="699" spans="1:19" x14ac:dyDescent="0.25">
      <c r="A699" s="1" t="s">
        <v>1724</v>
      </c>
      <c r="B699" s="1" t="s">
        <v>353</v>
      </c>
      <c r="C699" s="1" t="s">
        <v>544</v>
      </c>
      <c r="D699" s="1" t="s">
        <v>1725</v>
      </c>
      <c r="E699" s="1" t="s">
        <v>2877</v>
      </c>
      <c r="F699" s="1" t="s">
        <v>84</v>
      </c>
      <c r="G699" s="377">
        <v>400</v>
      </c>
      <c r="H699" s="377">
        <v>0</v>
      </c>
      <c r="I699" s="377">
        <v>0</v>
      </c>
      <c r="J699" s="377">
        <v>0</v>
      </c>
      <c r="K699" s="377">
        <v>0</v>
      </c>
      <c r="L699" s="377">
        <v>0</v>
      </c>
      <c r="M699" s="1" t="s">
        <v>61</v>
      </c>
      <c r="N699" s="377">
        <v>0</v>
      </c>
      <c r="O699" s="378">
        <v>47194</v>
      </c>
      <c r="P699" s="401">
        <f t="shared" si="10"/>
        <v>400</v>
      </c>
      <c r="R699" s="30" t="s">
        <v>3736</v>
      </c>
      <c r="S699">
        <v>1200</v>
      </c>
    </row>
    <row r="700" spans="1:19" x14ac:dyDescent="0.25">
      <c r="A700" s="1" t="s">
        <v>1724</v>
      </c>
      <c r="B700" s="1" t="s">
        <v>353</v>
      </c>
      <c r="C700" s="1" t="s">
        <v>544</v>
      </c>
      <c r="D700" s="1" t="s">
        <v>1725</v>
      </c>
      <c r="E700" s="1" t="s">
        <v>5920</v>
      </c>
      <c r="F700" s="1" t="s">
        <v>84</v>
      </c>
      <c r="G700" s="377">
        <v>23000</v>
      </c>
      <c r="H700" s="377">
        <v>0</v>
      </c>
      <c r="I700" s="377">
        <v>0</v>
      </c>
      <c r="J700" s="377">
        <v>0</v>
      </c>
      <c r="K700" s="377">
        <v>0</v>
      </c>
      <c r="L700" s="377">
        <v>0</v>
      </c>
      <c r="M700" s="1" t="s">
        <v>61</v>
      </c>
      <c r="N700" s="377">
        <v>0</v>
      </c>
      <c r="O700" s="378">
        <v>47271</v>
      </c>
      <c r="P700" s="401">
        <f t="shared" si="10"/>
        <v>23000</v>
      </c>
      <c r="R700" s="30" t="s">
        <v>3732</v>
      </c>
      <c r="S700">
        <v>30240</v>
      </c>
    </row>
    <row r="701" spans="1:19" x14ac:dyDescent="0.25">
      <c r="A701" s="1" t="s">
        <v>1724</v>
      </c>
      <c r="B701" s="1" t="s">
        <v>353</v>
      </c>
      <c r="C701" s="1" t="s">
        <v>544</v>
      </c>
      <c r="D701" s="1" t="s">
        <v>1725</v>
      </c>
      <c r="E701" s="1" t="s">
        <v>5921</v>
      </c>
      <c r="F701" s="1" t="s">
        <v>84</v>
      </c>
      <c r="G701" s="377">
        <v>20200</v>
      </c>
      <c r="H701" s="377">
        <v>0</v>
      </c>
      <c r="I701" s="377">
        <v>0</v>
      </c>
      <c r="J701" s="377">
        <v>0</v>
      </c>
      <c r="K701" s="377">
        <v>0</v>
      </c>
      <c r="L701" s="377">
        <v>0</v>
      </c>
      <c r="M701" s="1" t="s">
        <v>61</v>
      </c>
      <c r="N701" s="377">
        <v>0</v>
      </c>
      <c r="O701" s="378">
        <v>47272</v>
      </c>
      <c r="P701" s="401">
        <f t="shared" si="10"/>
        <v>20200</v>
      </c>
      <c r="R701" s="30" t="s">
        <v>3739</v>
      </c>
      <c r="S701">
        <v>600</v>
      </c>
    </row>
    <row r="702" spans="1:19" x14ac:dyDescent="0.25">
      <c r="A702" s="1" t="s">
        <v>1724</v>
      </c>
      <c r="B702" s="1" t="s">
        <v>353</v>
      </c>
      <c r="C702" s="1" t="s">
        <v>544</v>
      </c>
      <c r="D702" s="1" t="s">
        <v>1725</v>
      </c>
      <c r="E702" s="1" t="s">
        <v>11008</v>
      </c>
      <c r="F702" s="1" t="s">
        <v>84</v>
      </c>
      <c r="G702" s="377">
        <v>21800</v>
      </c>
      <c r="H702" s="377">
        <v>0</v>
      </c>
      <c r="I702" s="377">
        <v>0</v>
      </c>
      <c r="J702" s="377">
        <v>0</v>
      </c>
      <c r="K702" s="377">
        <v>0</v>
      </c>
      <c r="L702" s="377">
        <v>0</v>
      </c>
      <c r="M702" s="1" t="s">
        <v>61</v>
      </c>
      <c r="N702" s="377">
        <v>0</v>
      </c>
      <c r="O702" s="378">
        <v>47277</v>
      </c>
      <c r="P702" s="401">
        <f t="shared" si="10"/>
        <v>21800</v>
      </c>
      <c r="R702" s="30" t="s">
        <v>3743</v>
      </c>
      <c r="S702">
        <v>90</v>
      </c>
    </row>
    <row r="703" spans="1:19" x14ac:dyDescent="0.25">
      <c r="A703" s="1" t="s">
        <v>3065</v>
      </c>
      <c r="B703" s="1" t="s">
        <v>353</v>
      </c>
      <c r="C703" s="1" t="s">
        <v>544</v>
      </c>
      <c r="D703" s="1" t="s">
        <v>3066</v>
      </c>
      <c r="E703" s="1" t="s">
        <v>3067</v>
      </c>
      <c r="F703" s="1" t="s">
        <v>84</v>
      </c>
      <c r="G703" s="377">
        <v>392</v>
      </c>
      <c r="H703" s="377">
        <v>0</v>
      </c>
      <c r="I703" s="377">
        <v>0</v>
      </c>
      <c r="J703" s="377">
        <v>0</v>
      </c>
      <c r="K703" s="377">
        <v>0</v>
      </c>
      <c r="L703" s="377">
        <v>0</v>
      </c>
      <c r="M703" s="1" t="s">
        <v>3068</v>
      </c>
      <c r="N703" s="377">
        <v>0</v>
      </c>
      <c r="O703" s="378">
        <v>47497</v>
      </c>
      <c r="P703" s="401">
        <f t="shared" si="10"/>
        <v>392</v>
      </c>
      <c r="R703" s="30" t="s">
        <v>3745</v>
      </c>
      <c r="S703">
        <v>840</v>
      </c>
    </row>
    <row r="704" spans="1:19" x14ac:dyDescent="0.25">
      <c r="A704" s="1" t="s">
        <v>443</v>
      </c>
      <c r="B704" s="1" t="s">
        <v>353</v>
      </c>
      <c r="C704" s="1" t="s">
        <v>544</v>
      </c>
      <c r="D704" s="1" t="s">
        <v>444</v>
      </c>
      <c r="E704" s="1" t="s">
        <v>3482</v>
      </c>
      <c r="F704" s="1" t="s">
        <v>84</v>
      </c>
      <c r="G704" s="377">
        <v>12852</v>
      </c>
      <c r="H704" s="377">
        <v>0</v>
      </c>
      <c r="I704" s="377">
        <v>0</v>
      </c>
      <c r="J704" s="377">
        <v>0</v>
      </c>
      <c r="K704" s="377">
        <v>0</v>
      </c>
      <c r="L704" s="377">
        <v>0</v>
      </c>
      <c r="M704" s="1" t="s">
        <v>61</v>
      </c>
      <c r="N704" s="377">
        <v>0</v>
      </c>
      <c r="O704" s="378">
        <v>47239</v>
      </c>
      <c r="P704" s="401">
        <f t="shared" si="10"/>
        <v>12852</v>
      </c>
      <c r="R704" s="30" t="s">
        <v>3746</v>
      </c>
      <c r="S704">
        <v>0</v>
      </c>
    </row>
    <row r="705" spans="1:19" x14ac:dyDescent="0.25">
      <c r="A705" s="1" t="s">
        <v>443</v>
      </c>
      <c r="B705" s="1" t="s">
        <v>353</v>
      </c>
      <c r="C705" s="1" t="s">
        <v>544</v>
      </c>
      <c r="D705" s="1" t="s">
        <v>444</v>
      </c>
      <c r="E705" s="1" t="s">
        <v>3499</v>
      </c>
      <c r="F705" s="1" t="s">
        <v>84</v>
      </c>
      <c r="G705" s="377">
        <v>125118</v>
      </c>
      <c r="H705" s="377">
        <v>0</v>
      </c>
      <c r="I705" s="377">
        <v>0</v>
      </c>
      <c r="J705" s="377">
        <v>0</v>
      </c>
      <c r="K705" s="377">
        <v>0</v>
      </c>
      <c r="L705" s="377">
        <v>0</v>
      </c>
      <c r="M705" s="1" t="s">
        <v>61</v>
      </c>
      <c r="N705" s="377">
        <v>0</v>
      </c>
      <c r="O705" s="378">
        <v>47239</v>
      </c>
      <c r="P705" s="401">
        <f t="shared" si="10"/>
        <v>125118</v>
      </c>
      <c r="R705" s="30" t="s">
        <v>3749</v>
      </c>
      <c r="S705">
        <v>100</v>
      </c>
    </row>
    <row r="706" spans="1:19" x14ac:dyDescent="0.25">
      <c r="A706" s="1" t="s">
        <v>443</v>
      </c>
      <c r="B706" s="1" t="s">
        <v>353</v>
      </c>
      <c r="C706" s="1" t="s">
        <v>544</v>
      </c>
      <c r="D706" s="1" t="s">
        <v>444</v>
      </c>
      <c r="E706" s="1" t="s">
        <v>3519</v>
      </c>
      <c r="F706" s="1" t="s">
        <v>84</v>
      </c>
      <c r="G706" s="377">
        <v>142884</v>
      </c>
      <c r="H706" s="377">
        <v>0</v>
      </c>
      <c r="I706" s="377">
        <v>0</v>
      </c>
      <c r="J706" s="377">
        <v>0</v>
      </c>
      <c r="K706" s="377">
        <v>0</v>
      </c>
      <c r="L706" s="377">
        <v>0</v>
      </c>
      <c r="M706" s="1" t="s">
        <v>61</v>
      </c>
      <c r="N706" s="377">
        <v>0</v>
      </c>
      <c r="O706" s="378">
        <v>47239</v>
      </c>
      <c r="P706" s="401">
        <f t="shared" si="10"/>
        <v>142884</v>
      </c>
      <c r="R706" s="30" t="s">
        <v>3751</v>
      </c>
      <c r="S706">
        <v>0</v>
      </c>
    </row>
    <row r="707" spans="1:19" x14ac:dyDescent="0.25">
      <c r="A707" s="1" t="s">
        <v>443</v>
      </c>
      <c r="B707" s="1" t="s">
        <v>353</v>
      </c>
      <c r="C707" s="1" t="s">
        <v>544</v>
      </c>
      <c r="D707" s="1" t="s">
        <v>444</v>
      </c>
      <c r="E707" s="1" t="s">
        <v>3524</v>
      </c>
      <c r="F707" s="1" t="s">
        <v>84</v>
      </c>
      <c r="G707" s="377">
        <v>147798</v>
      </c>
      <c r="H707" s="377">
        <v>0</v>
      </c>
      <c r="I707" s="377">
        <v>0</v>
      </c>
      <c r="J707" s="377">
        <v>0</v>
      </c>
      <c r="K707" s="377">
        <v>0</v>
      </c>
      <c r="L707" s="377">
        <v>0</v>
      </c>
      <c r="M707" s="1" t="s">
        <v>61</v>
      </c>
      <c r="N707" s="377">
        <v>0</v>
      </c>
      <c r="O707" s="378">
        <v>47244</v>
      </c>
      <c r="P707" s="401">
        <f t="shared" ref="P707:P770" si="11">G707+I707</f>
        <v>147798</v>
      </c>
      <c r="R707" s="30" t="s">
        <v>3754</v>
      </c>
      <c r="S707">
        <v>0</v>
      </c>
    </row>
    <row r="708" spans="1:19" x14ac:dyDescent="0.25">
      <c r="A708" s="1" t="s">
        <v>443</v>
      </c>
      <c r="B708" s="1" t="s">
        <v>353</v>
      </c>
      <c r="C708" s="1" t="s">
        <v>80</v>
      </c>
      <c r="D708" s="1" t="s">
        <v>444</v>
      </c>
      <c r="E708" s="1" t="s">
        <v>3499</v>
      </c>
      <c r="F708" s="1" t="s">
        <v>84</v>
      </c>
      <c r="G708" s="377">
        <v>4668</v>
      </c>
      <c r="H708" s="377">
        <v>0</v>
      </c>
      <c r="I708" s="377">
        <v>0</v>
      </c>
      <c r="J708" s="377">
        <v>0</v>
      </c>
      <c r="K708" s="377">
        <v>0</v>
      </c>
      <c r="L708" s="377">
        <v>0</v>
      </c>
      <c r="M708" s="1" t="s">
        <v>61</v>
      </c>
      <c r="N708" s="377">
        <v>0</v>
      </c>
      <c r="O708" s="378">
        <v>47239</v>
      </c>
      <c r="P708" s="401">
        <f t="shared" si="11"/>
        <v>4668</v>
      </c>
      <c r="R708" s="30" t="s">
        <v>3756</v>
      </c>
      <c r="S708">
        <v>0</v>
      </c>
    </row>
    <row r="709" spans="1:19" x14ac:dyDescent="0.25">
      <c r="A709" s="1" t="s">
        <v>885</v>
      </c>
      <c r="B709" s="1" t="s">
        <v>353</v>
      </c>
      <c r="C709" s="1" t="s">
        <v>80</v>
      </c>
      <c r="D709" s="1" t="s">
        <v>884</v>
      </c>
      <c r="E709" s="1" t="s">
        <v>3842</v>
      </c>
      <c r="F709" s="1" t="s">
        <v>82</v>
      </c>
      <c r="G709" s="379">
        <v>3.633</v>
      </c>
      <c r="H709" s="377">
        <v>0</v>
      </c>
      <c r="I709" s="377">
        <v>0</v>
      </c>
      <c r="J709" s="377">
        <v>0</v>
      </c>
      <c r="K709" s="377">
        <v>0</v>
      </c>
      <c r="L709" s="377">
        <v>0</v>
      </c>
      <c r="M709" s="1" t="s">
        <v>61</v>
      </c>
      <c r="N709" s="377">
        <v>0</v>
      </c>
      <c r="O709" s="378">
        <v>46261</v>
      </c>
      <c r="P709" s="401">
        <f t="shared" si="11"/>
        <v>3.633</v>
      </c>
      <c r="R709" s="30" t="s">
        <v>3757</v>
      </c>
      <c r="S709">
        <v>0</v>
      </c>
    </row>
    <row r="710" spans="1:19" x14ac:dyDescent="0.25">
      <c r="A710" s="1" t="s">
        <v>885</v>
      </c>
      <c r="B710" s="1" t="s">
        <v>353</v>
      </c>
      <c r="C710" s="1" t="s">
        <v>80</v>
      </c>
      <c r="D710" s="1" t="s">
        <v>884</v>
      </c>
      <c r="E710" s="1" t="s">
        <v>4339</v>
      </c>
      <c r="F710" s="1" t="s">
        <v>82</v>
      </c>
      <c r="G710" s="379">
        <v>17.085999999999999</v>
      </c>
      <c r="H710" s="377">
        <v>0</v>
      </c>
      <c r="I710" s="377">
        <v>0</v>
      </c>
      <c r="J710" s="377">
        <v>0</v>
      </c>
      <c r="K710" s="377">
        <v>0</v>
      </c>
      <c r="L710" s="377">
        <v>0</v>
      </c>
      <c r="M710" s="1" t="s">
        <v>61</v>
      </c>
      <c r="N710" s="377">
        <v>0</v>
      </c>
      <c r="O710" s="378">
        <v>46269</v>
      </c>
      <c r="P710" s="401">
        <f t="shared" si="11"/>
        <v>17.085999999999999</v>
      </c>
      <c r="R710" s="30" t="s">
        <v>3761</v>
      </c>
      <c r="S710">
        <v>3</v>
      </c>
    </row>
    <row r="711" spans="1:19" x14ac:dyDescent="0.25">
      <c r="A711" s="1" t="s">
        <v>618</v>
      </c>
      <c r="B711" s="1" t="s">
        <v>353</v>
      </c>
      <c r="C711" s="1" t="s">
        <v>544</v>
      </c>
      <c r="D711" s="1" t="s">
        <v>619</v>
      </c>
      <c r="E711" s="1" t="s">
        <v>620</v>
      </c>
      <c r="F711" s="1" t="s">
        <v>84</v>
      </c>
      <c r="G711" s="377">
        <v>0</v>
      </c>
      <c r="H711" s="377">
        <v>0</v>
      </c>
      <c r="I711" s="377">
        <v>0</v>
      </c>
      <c r="J711" s="377">
        <v>0</v>
      </c>
      <c r="K711" s="377">
        <v>768</v>
      </c>
      <c r="L711" s="377">
        <v>0</v>
      </c>
      <c r="M711" s="1" t="s">
        <v>663</v>
      </c>
      <c r="N711" s="377">
        <v>0</v>
      </c>
      <c r="O711" s="378">
        <v>46272</v>
      </c>
      <c r="P711" s="401">
        <f t="shared" si="11"/>
        <v>0</v>
      </c>
      <c r="R711" s="30" t="s">
        <v>3764</v>
      </c>
      <c r="S711">
        <v>1200</v>
      </c>
    </row>
    <row r="712" spans="1:19" x14ac:dyDescent="0.25">
      <c r="A712" s="1" t="s">
        <v>2990</v>
      </c>
      <c r="B712" s="1" t="s">
        <v>353</v>
      </c>
      <c r="C712" s="1" t="s">
        <v>544</v>
      </c>
      <c r="D712" s="1" t="s">
        <v>2991</v>
      </c>
      <c r="E712" s="1" t="s">
        <v>2992</v>
      </c>
      <c r="F712" s="1" t="s">
        <v>84</v>
      </c>
      <c r="G712" s="377">
        <v>120</v>
      </c>
      <c r="H712" s="377">
        <v>0</v>
      </c>
      <c r="I712" s="377">
        <v>0</v>
      </c>
      <c r="J712" s="377">
        <v>0</v>
      </c>
      <c r="K712" s="377">
        <v>0</v>
      </c>
      <c r="L712" s="377">
        <v>0</v>
      </c>
      <c r="M712" s="1" t="s">
        <v>2993</v>
      </c>
      <c r="N712" s="377">
        <v>0</v>
      </c>
      <c r="O712" s="378">
        <v>47442</v>
      </c>
      <c r="P712" s="401">
        <f t="shared" si="11"/>
        <v>120</v>
      </c>
      <c r="R712" s="30" t="s">
        <v>3766</v>
      </c>
      <c r="S712">
        <v>68</v>
      </c>
    </row>
    <row r="713" spans="1:19" x14ac:dyDescent="0.25">
      <c r="A713" s="1" t="s">
        <v>11833</v>
      </c>
      <c r="B713" s="1" t="s">
        <v>353</v>
      </c>
      <c r="C713" s="1" t="s">
        <v>544</v>
      </c>
      <c r="D713" s="1" t="s">
        <v>11834</v>
      </c>
      <c r="E713" s="1" t="s">
        <v>11835</v>
      </c>
      <c r="F713" s="1" t="s">
        <v>84</v>
      </c>
      <c r="G713" s="377">
        <v>0</v>
      </c>
      <c r="H713" s="377">
        <v>0</v>
      </c>
      <c r="I713" s="377">
        <v>12</v>
      </c>
      <c r="J713" s="377">
        <v>0</v>
      </c>
      <c r="K713" s="377">
        <v>0</v>
      </c>
      <c r="L713" s="377">
        <v>0</v>
      </c>
      <c r="M713" s="1" t="s">
        <v>11836</v>
      </c>
      <c r="N713" s="377">
        <v>0</v>
      </c>
      <c r="O713" s="378">
        <v>47519</v>
      </c>
      <c r="P713" s="401">
        <f t="shared" si="11"/>
        <v>12</v>
      </c>
      <c r="R713" s="30" t="s">
        <v>3767</v>
      </c>
      <c r="S713">
        <v>1</v>
      </c>
    </row>
    <row r="714" spans="1:19" x14ac:dyDescent="0.25">
      <c r="A714" s="1" t="s">
        <v>11837</v>
      </c>
      <c r="B714" s="1" t="s">
        <v>353</v>
      </c>
      <c r="C714" s="1" t="s">
        <v>544</v>
      </c>
      <c r="D714" s="1" t="s">
        <v>11838</v>
      </c>
      <c r="E714" s="1" t="s">
        <v>11839</v>
      </c>
      <c r="F714" s="1" t="s">
        <v>84</v>
      </c>
      <c r="G714" s="377">
        <v>0</v>
      </c>
      <c r="H714" s="377">
        <v>0</v>
      </c>
      <c r="I714" s="377">
        <v>32</v>
      </c>
      <c r="J714" s="377">
        <v>0</v>
      </c>
      <c r="K714" s="377">
        <v>0</v>
      </c>
      <c r="L714" s="377">
        <v>0</v>
      </c>
      <c r="M714" s="1" t="s">
        <v>11840</v>
      </c>
      <c r="N714" s="377">
        <v>0</v>
      </c>
      <c r="O714" s="378">
        <v>47446</v>
      </c>
      <c r="P714" s="401">
        <f t="shared" si="11"/>
        <v>32</v>
      </c>
      <c r="R714" s="30" t="s">
        <v>3770</v>
      </c>
      <c r="S714">
        <v>0</v>
      </c>
    </row>
    <row r="715" spans="1:19" x14ac:dyDescent="0.25">
      <c r="A715" s="1" t="s">
        <v>11841</v>
      </c>
      <c r="B715" s="1" t="s">
        <v>353</v>
      </c>
      <c r="C715" s="1" t="s">
        <v>544</v>
      </c>
      <c r="D715" s="1" t="s">
        <v>11842</v>
      </c>
      <c r="E715" s="1" t="s">
        <v>11843</v>
      </c>
      <c r="F715" s="1" t="s">
        <v>84</v>
      </c>
      <c r="G715" s="377">
        <v>0</v>
      </c>
      <c r="H715" s="377">
        <v>0</v>
      </c>
      <c r="I715" s="377">
        <v>48</v>
      </c>
      <c r="J715" s="377">
        <v>0</v>
      </c>
      <c r="K715" s="377">
        <v>0</v>
      </c>
      <c r="L715" s="377">
        <v>0</v>
      </c>
      <c r="M715" s="1" t="s">
        <v>11844</v>
      </c>
      <c r="N715" s="377">
        <v>0</v>
      </c>
      <c r="O715" s="378">
        <v>47538</v>
      </c>
      <c r="P715" s="401">
        <f t="shared" si="11"/>
        <v>48</v>
      </c>
      <c r="R715" s="30" t="s">
        <v>3772</v>
      </c>
      <c r="S715">
        <v>1</v>
      </c>
    </row>
    <row r="716" spans="1:19" x14ac:dyDescent="0.25">
      <c r="A716" s="1" t="s">
        <v>3212</v>
      </c>
      <c r="B716" s="1" t="s">
        <v>353</v>
      </c>
      <c r="C716" s="1" t="s">
        <v>80</v>
      </c>
      <c r="D716" s="1" t="s">
        <v>3213</v>
      </c>
      <c r="E716" s="1" t="s">
        <v>3722</v>
      </c>
      <c r="F716" s="1" t="s">
        <v>82</v>
      </c>
      <c r="G716" s="379">
        <v>880.53200000000004</v>
      </c>
      <c r="H716" s="377">
        <v>0</v>
      </c>
      <c r="I716" s="377">
        <v>0</v>
      </c>
      <c r="J716" s="377">
        <v>0</v>
      </c>
      <c r="K716" s="377">
        <v>0</v>
      </c>
      <c r="L716" s="377">
        <v>0</v>
      </c>
      <c r="M716" s="1" t="s">
        <v>61</v>
      </c>
      <c r="N716" s="377">
        <v>0</v>
      </c>
      <c r="O716" s="378">
        <v>46247</v>
      </c>
      <c r="P716" s="401">
        <f t="shared" si="11"/>
        <v>880.53200000000004</v>
      </c>
      <c r="R716" s="30" t="s">
        <v>3773</v>
      </c>
      <c r="S716">
        <v>5</v>
      </c>
    </row>
    <row r="717" spans="1:19" x14ac:dyDescent="0.25">
      <c r="A717" s="1" t="s">
        <v>3212</v>
      </c>
      <c r="B717" s="1" t="s">
        <v>353</v>
      </c>
      <c r="C717" s="1" t="s">
        <v>80</v>
      </c>
      <c r="D717" s="1" t="s">
        <v>3213</v>
      </c>
      <c r="E717" s="1" t="s">
        <v>4407</v>
      </c>
      <c r="F717" s="1" t="s">
        <v>82</v>
      </c>
      <c r="G717" s="377">
        <v>2474</v>
      </c>
      <c r="H717" s="377">
        <v>0</v>
      </c>
      <c r="I717" s="377">
        <v>0</v>
      </c>
      <c r="J717" s="377">
        <v>0</v>
      </c>
      <c r="K717" s="377">
        <v>0</v>
      </c>
      <c r="L717" s="377">
        <v>0</v>
      </c>
      <c r="M717" s="1" t="s">
        <v>61</v>
      </c>
      <c r="N717" s="377">
        <v>0</v>
      </c>
      <c r="O717" s="378">
        <v>46264</v>
      </c>
      <c r="P717" s="401">
        <f t="shared" si="11"/>
        <v>2474</v>
      </c>
      <c r="R717" s="30" t="s">
        <v>3774</v>
      </c>
      <c r="S717">
        <v>2</v>
      </c>
    </row>
    <row r="718" spans="1:19" x14ac:dyDescent="0.25">
      <c r="A718" s="1" t="s">
        <v>3876</v>
      </c>
      <c r="B718" s="1" t="s">
        <v>353</v>
      </c>
      <c r="C718" s="1" t="s">
        <v>544</v>
      </c>
      <c r="D718" s="1" t="s">
        <v>3877</v>
      </c>
      <c r="E718" s="1" t="s">
        <v>3878</v>
      </c>
      <c r="F718" s="1" t="s">
        <v>84</v>
      </c>
      <c r="G718" s="377">
        <v>40</v>
      </c>
      <c r="H718" s="377">
        <v>0</v>
      </c>
      <c r="I718" s="377">
        <v>0</v>
      </c>
      <c r="J718" s="377">
        <v>0</v>
      </c>
      <c r="K718" s="377">
        <v>0</v>
      </c>
      <c r="L718" s="377">
        <v>0</v>
      </c>
      <c r="M718" s="1" t="s">
        <v>3879</v>
      </c>
      <c r="N718" s="377">
        <v>0</v>
      </c>
      <c r="O718" s="378">
        <v>47505</v>
      </c>
      <c r="P718" s="401">
        <f t="shared" si="11"/>
        <v>40</v>
      </c>
      <c r="R718" s="30" t="s">
        <v>3775</v>
      </c>
      <c r="S718">
        <v>3</v>
      </c>
    </row>
    <row r="719" spans="1:19" x14ac:dyDescent="0.25">
      <c r="A719" s="1" t="s">
        <v>3880</v>
      </c>
      <c r="B719" s="1" t="s">
        <v>353</v>
      </c>
      <c r="C719" s="1" t="s">
        <v>544</v>
      </c>
      <c r="D719" s="1" t="s">
        <v>3881</v>
      </c>
      <c r="E719" s="1" t="s">
        <v>3882</v>
      </c>
      <c r="F719" s="1" t="s">
        <v>84</v>
      </c>
      <c r="G719" s="377">
        <v>48</v>
      </c>
      <c r="H719" s="377">
        <v>0</v>
      </c>
      <c r="I719" s="377">
        <v>0</v>
      </c>
      <c r="J719" s="377">
        <v>0</v>
      </c>
      <c r="K719" s="377">
        <v>0</v>
      </c>
      <c r="L719" s="377">
        <v>0</v>
      </c>
      <c r="M719" s="1" t="s">
        <v>3883</v>
      </c>
      <c r="N719" s="377">
        <v>0</v>
      </c>
      <c r="O719" s="378">
        <v>47491</v>
      </c>
      <c r="P719" s="401">
        <f t="shared" si="11"/>
        <v>48</v>
      </c>
      <c r="R719" s="30" t="s">
        <v>2556</v>
      </c>
      <c r="S719">
        <v>0</v>
      </c>
    </row>
    <row r="720" spans="1:19" x14ac:dyDescent="0.25">
      <c r="A720" s="1" t="s">
        <v>3880</v>
      </c>
      <c r="B720" s="1" t="s">
        <v>353</v>
      </c>
      <c r="C720" s="1" t="s">
        <v>544</v>
      </c>
      <c r="D720" s="1" t="s">
        <v>3881</v>
      </c>
      <c r="E720" s="1" t="s">
        <v>11845</v>
      </c>
      <c r="F720" s="1" t="s">
        <v>84</v>
      </c>
      <c r="G720" s="377">
        <v>0</v>
      </c>
      <c r="H720" s="377">
        <v>0</v>
      </c>
      <c r="I720" s="377">
        <v>96</v>
      </c>
      <c r="J720" s="377">
        <v>0</v>
      </c>
      <c r="K720" s="377">
        <v>0</v>
      </c>
      <c r="L720" s="377">
        <v>0</v>
      </c>
      <c r="M720" s="1" t="s">
        <v>3883</v>
      </c>
      <c r="N720" s="377">
        <v>0</v>
      </c>
      <c r="O720" s="378">
        <v>47491</v>
      </c>
      <c r="P720" s="401">
        <f t="shared" si="11"/>
        <v>96</v>
      </c>
      <c r="R720" s="30" t="s">
        <v>3798</v>
      </c>
      <c r="S720">
        <v>7500</v>
      </c>
    </row>
    <row r="721" spans="1:19" x14ac:dyDescent="0.25">
      <c r="A721" s="1" t="s">
        <v>621</v>
      </c>
      <c r="B721" s="1" t="s">
        <v>353</v>
      </c>
      <c r="C721" s="1" t="s">
        <v>544</v>
      </c>
      <c r="D721" s="1" t="s">
        <v>622</v>
      </c>
      <c r="E721" s="1" t="s">
        <v>11009</v>
      </c>
      <c r="F721" s="1" t="s">
        <v>84</v>
      </c>
      <c r="G721" s="377">
        <v>2500</v>
      </c>
      <c r="H721" s="377">
        <v>0</v>
      </c>
      <c r="I721" s="377">
        <v>0</v>
      </c>
      <c r="J721" s="377">
        <v>0</v>
      </c>
      <c r="K721" s="377">
        <v>0</v>
      </c>
      <c r="L721" s="377">
        <v>0</v>
      </c>
      <c r="M721" s="1" t="s">
        <v>451</v>
      </c>
      <c r="N721" s="377">
        <v>0</v>
      </c>
      <c r="O721" s="378">
        <v>47208</v>
      </c>
      <c r="P721" s="401">
        <f t="shared" si="11"/>
        <v>2500</v>
      </c>
      <c r="R721" s="30" t="s">
        <v>3801</v>
      </c>
      <c r="S721">
        <v>3853</v>
      </c>
    </row>
    <row r="722" spans="1:19" x14ac:dyDescent="0.25">
      <c r="A722" s="1" t="s">
        <v>621</v>
      </c>
      <c r="B722" s="1" t="s">
        <v>353</v>
      </c>
      <c r="C722" s="1" t="s">
        <v>544</v>
      </c>
      <c r="D722" s="1" t="s">
        <v>622</v>
      </c>
      <c r="E722" s="1" t="s">
        <v>3097</v>
      </c>
      <c r="F722" s="1" t="s">
        <v>84</v>
      </c>
      <c r="G722" s="377">
        <v>1500</v>
      </c>
      <c r="H722" s="377">
        <v>0</v>
      </c>
      <c r="I722" s="377">
        <v>0</v>
      </c>
      <c r="J722" s="377">
        <v>0</v>
      </c>
      <c r="K722" s="377">
        <v>0</v>
      </c>
      <c r="L722" s="377">
        <v>0</v>
      </c>
      <c r="M722" s="1" t="s">
        <v>451</v>
      </c>
      <c r="N722" s="377">
        <v>0</v>
      </c>
      <c r="O722" s="378">
        <v>47210</v>
      </c>
      <c r="P722" s="401">
        <f t="shared" si="11"/>
        <v>1500</v>
      </c>
      <c r="R722" s="30" t="s">
        <v>3802</v>
      </c>
      <c r="S722">
        <v>45120</v>
      </c>
    </row>
    <row r="723" spans="1:19" x14ac:dyDescent="0.25">
      <c r="A723" s="1" t="s">
        <v>621</v>
      </c>
      <c r="B723" s="1" t="s">
        <v>353</v>
      </c>
      <c r="C723" s="1" t="s">
        <v>544</v>
      </c>
      <c r="D723" s="1" t="s">
        <v>622</v>
      </c>
      <c r="E723" s="1" t="s">
        <v>3102</v>
      </c>
      <c r="F723" s="1" t="s">
        <v>84</v>
      </c>
      <c r="G723" s="377">
        <v>1500</v>
      </c>
      <c r="H723" s="377">
        <v>0</v>
      </c>
      <c r="I723" s="377">
        <v>0</v>
      </c>
      <c r="J723" s="377">
        <v>0</v>
      </c>
      <c r="K723" s="377">
        <v>0</v>
      </c>
      <c r="L723" s="377">
        <v>0</v>
      </c>
      <c r="M723" s="1" t="s">
        <v>451</v>
      </c>
      <c r="N723" s="377">
        <v>0</v>
      </c>
      <c r="O723" s="378">
        <v>47214</v>
      </c>
      <c r="P723" s="401">
        <f t="shared" si="11"/>
        <v>1500</v>
      </c>
      <c r="R723" s="30" t="s">
        <v>3803</v>
      </c>
      <c r="S723">
        <v>45120</v>
      </c>
    </row>
    <row r="724" spans="1:19" x14ac:dyDescent="0.25">
      <c r="A724" s="1" t="s">
        <v>621</v>
      </c>
      <c r="B724" s="1" t="s">
        <v>353</v>
      </c>
      <c r="C724" s="1" t="s">
        <v>544</v>
      </c>
      <c r="D724" s="1" t="s">
        <v>622</v>
      </c>
      <c r="E724" s="1" t="s">
        <v>3117</v>
      </c>
      <c r="F724" s="1" t="s">
        <v>84</v>
      </c>
      <c r="G724" s="377">
        <v>0</v>
      </c>
      <c r="H724" s="377">
        <v>0</v>
      </c>
      <c r="I724" s="377">
        <v>0</v>
      </c>
      <c r="J724" s="377">
        <v>0</v>
      </c>
      <c r="K724" s="377">
        <v>3000</v>
      </c>
      <c r="L724" s="377">
        <v>0</v>
      </c>
      <c r="M724" s="1" t="s">
        <v>451</v>
      </c>
      <c r="N724" s="377">
        <v>0</v>
      </c>
      <c r="O724" s="378">
        <v>47215</v>
      </c>
      <c r="P724" s="401">
        <f t="shared" si="11"/>
        <v>0</v>
      </c>
      <c r="R724" s="30" t="s">
        <v>3804</v>
      </c>
      <c r="S724">
        <v>45120</v>
      </c>
    </row>
    <row r="725" spans="1:19" x14ac:dyDescent="0.25">
      <c r="A725" s="1" t="s">
        <v>621</v>
      </c>
      <c r="B725" s="1" t="s">
        <v>353</v>
      </c>
      <c r="C725" s="1" t="s">
        <v>544</v>
      </c>
      <c r="D725" s="1" t="s">
        <v>622</v>
      </c>
      <c r="E725" s="1" t="s">
        <v>3434</v>
      </c>
      <c r="F725" s="1" t="s">
        <v>84</v>
      </c>
      <c r="G725" s="377">
        <v>36000</v>
      </c>
      <c r="H725" s="377">
        <v>0</v>
      </c>
      <c r="I725" s="377">
        <v>0</v>
      </c>
      <c r="J725" s="377">
        <v>0</v>
      </c>
      <c r="K725" s="377">
        <v>0</v>
      </c>
      <c r="L725" s="377">
        <v>0</v>
      </c>
      <c r="M725" s="1" t="s">
        <v>451</v>
      </c>
      <c r="N725" s="377">
        <v>0</v>
      </c>
      <c r="O725" s="378">
        <v>47237</v>
      </c>
      <c r="P725" s="401">
        <f t="shared" si="11"/>
        <v>36000</v>
      </c>
      <c r="R725" s="30" t="s">
        <v>3805</v>
      </c>
      <c r="S725">
        <v>45120</v>
      </c>
    </row>
    <row r="726" spans="1:19" x14ac:dyDescent="0.25">
      <c r="A726" s="1" t="s">
        <v>621</v>
      </c>
      <c r="B726" s="1" t="s">
        <v>353</v>
      </c>
      <c r="C726" s="1" t="s">
        <v>80</v>
      </c>
      <c r="D726" s="1" t="s">
        <v>622</v>
      </c>
      <c r="E726" s="1" t="s">
        <v>3434</v>
      </c>
      <c r="F726" s="1" t="s">
        <v>84</v>
      </c>
      <c r="G726" s="377">
        <v>519</v>
      </c>
      <c r="H726" s="377">
        <v>0</v>
      </c>
      <c r="I726" s="377">
        <v>0</v>
      </c>
      <c r="J726" s="377">
        <v>0</v>
      </c>
      <c r="K726" s="377">
        <v>0</v>
      </c>
      <c r="L726" s="377">
        <v>0</v>
      </c>
      <c r="M726" s="1" t="s">
        <v>451</v>
      </c>
      <c r="N726" s="377">
        <v>0</v>
      </c>
      <c r="O726" s="378">
        <v>47237</v>
      </c>
      <c r="P726" s="401">
        <f t="shared" si="11"/>
        <v>519</v>
      </c>
      <c r="R726" s="30" t="s">
        <v>3806</v>
      </c>
      <c r="S726">
        <v>9000</v>
      </c>
    </row>
    <row r="727" spans="1:19" x14ac:dyDescent="0.25">
      <c r="A727" s="1" t="s">
        <v>2320</v>
      </c>
      <c r="B727" s="1" t="s">
        <v>353</v>
      </c>
      <c r="C727" s="1" t="s">
        <v>544</v>
      </c>
      <c r="D727" s="1" t="s">
        <v>2321</v>
      </c>
      <c r="E727" s="1" t="s">
        <v>4351</v>
      </c>
      <c r="F727" s="1" t="s">
        <v>84</v>
      </c>
      <c r="G727" s="377">
        <v>2250</v>
      </c>
      <c r="H727" s="377">
        <v>0</v>
      </c>
      <c r="I727" s="377">
        <v>0</v>
      </c>
      <c r="J727" s="377">
        <v>0</v>
      </c>
      <c r="K727" s="377">
        <v>0</v>
      </c>
      <c r="L727" s="377">
        <v>0</v>
      </c>
      <c r="M727" s="1" t="s">
        <v>451</v>
      </c>
      <c r="N727" s="377">
        <v>0</v>
      </c>
      <c r="O727" s="378">
        <v>47265</v>
      </c>
      <c r="P727" s="401">
        <f t="shared" si="11"/>
        <v>2250</v>
      </c>
      <c r="R727" s="30" t="s">
        <v>3807</v>
      </c>
      <c r="S727">
        <v>1200</v>
      </c>
    </row>
    <row r="728" spans="1:19" x14ac:dyDescent="0.25">
      <c r="A728" s="1" t="s">
        <v>2320</v>
      </c>
      <c r="B728" s="1" t="s">
        <v>353</v>
      </c>
      <c r="C728" s="1" t="s">
        <v>544</v>
      </c>
      <c r="D728" s="1" t="s">
        <v>2321</v>
      </c>
      <c r="E728" s="1" t="s">
        <v>4408</v>
      </c>
      <c r="F728" s="1" t="s">
        <v>84</v>
      </c>
      <c r="G728" s="377">
        <v>35550</v>
      </c>
      <c r="H728" s="377">
        <v>0</v>
      </c>
      <c r="I728" s="377">
        <v>0</v>
      </c>
      <c r="J728" s="377">
        <v>0</v>
      </c>
      <c r="K728" s="377">
        <v>0</v>
      </c>
      <c r="L728" s="377">
        <v>0</v>
      </c>
      <c r="M728" s="1" t="s">
        <v>451</v>
      </c>
      <c r="N728" s="377">
        <v>0</v>
      </c>
      <c r="O728" s="378">
        <v>47267</v>
      </c>
      <c r="P728" s="401">
        <f t="shared" si="11"/>
        <v>35550</v>
      </c>
      <c r="R728" s="30" t="s">
        <v>3808</v>
      </c>
      <c r="S728">
        <v>2520</v>
      </c>
    </row>
    <row r="729" spans="1:19" x14ac:dyDescent="0.25">
      <c r="A729" s="1" t="s">
        <v>2320</v>
      </c>
      <c r="B729" s="1" t="s">
        <v>353</v>
      </c>
      <c r="C729" s="1" t="s">
        <v>80</v>
      </c>
      <c r="D729" s="1" t="s">
        <v>2321</v>
      </c>
      <c r="E729" s="1" t="s">
        <v>4408</v>
      </c>
      <c r="F729" s="1" t="s">
        <v>84</v>
      </c>
      <c r="G729" s="377">
        <v>522</v>
      </c>
      <c r="H729" s="377">
        <v>0</v>
      </c>
      <c r="I729" s="377">
        <v>0</v>
      </c>
      <c r="J729" s="377">
        <v>0</v>
      </c>
      <c r="K729" s="377">
        <v>0</v>
      </c>
      <c r="L729" s="377">
        <v>0</v>
      </c>
      <c r="M729" s="1" t="s">
        <v>451</v>
      </c>
      <c r="N729" s="377">
        <v>0</v>
      </c>
      <c r="O729" s="378">
        <v>47267</v>
      </c>
      <c r="P729" s="401">
        <f t="shared" si="11"/>
        <v>522</v>
      </c>
      <c r="R729" s="30" t="s">
        <v>3586</v>
      </c>
      <c r="S729">
        <v>2.8000000000000001E-2</v>
      </c>
    </row>
    <row r="730" spans="1:19" x14ac:dyDescent="0.25">
      <c r="A730" s="1" t="s">
        <v>3130</v>
      </c>
      <c r="B730" s="1" t="s">
        <v>353</v>
      </c>
      <c r="C730" s="1" t="s">
        <v>544</v>
      </c>
      <c r="D730" s="1" t="s">
        <v>3131</v>
      </c>
      <c r="E730" s="1" t="s">
        <v>3813</v>
      </c>
      <c r="F730" s="1" t="s">
        <v>84</v>
      </c>
      <c r="G730" s="377">
        <v>127330</v>
      </c>
      <c r="H730" s="377">
        <v>0</v>
      </c>
      <c r="I730" s="377">
        <v>0</v>
      </c>
      <c r="J730" s="377">
        <v>0</v>
      </c>
      <c r="K730" s="377">
        <v>0</v>
      </c>
      <c r="L730" s="377">
        <v>0</v>
      </c>
      <c r="M730" s="1" t="s">
        <v>452</v>
      </c>
      <c r="N730" s="377">
        <v>0</v>
      </c>
      <c r="O730" s="378">
        <v>47254</v>
      </c>
      <c r="P730" s="401">
        <f t="shared" si="11"/>
        <v>127330</v>
      </c>
      <c r="R730" s="30" t="s">
        <v>3813</v>
      </c>
      <c r="S730">
        <v>127330</v>
      </c>
    </row>
    <row r="731" spans="1:19" x14ac:dyDescent="0.25">
      <c r="A731" s="1" t="s">
        <v>623</v>
      </c>
      <c r="B731" s="1" t="s">
        <v>353</v>
      </c>
      <c r="C731" s="1" t="s">
        <v>544</v>
      </c>
      <c r="D731" s="1" t="s">
        <v>624</v>
      </c>
      <c r="E731" s="1" t="s">
        <v>625</v>
      </c>
      <c r="F731" s="1" t="s">
        <v>84</v>
      </c>
      <c r="G731" s="377">
        <v>0</v>
      </c>
      <c r="H731" s="377">
        <v>0</v>
      </c>
      <c r="I731" s="377">
        <v>0</v>
      </c>
      <c r="J731" s="377">
        <v>0</v>
      </c>
      <c r="K731" s="377">
        <v>72</v>
      </c>
      <c r="L731" s="377">
        <v>0</v>
      </c>
      <c r="M731" s="1" t="s">
        <v>664</v>
      </c>
      <c r="N731" s="377">
        <v>0</v>
      </c>
      <c r="O731" s="378">
        <v>45842</v>
      </c>
      <c r="P731" s="401">
        <f t="shared" si="11"/>
        <v>0</v>
      </c>
      <c r="R731" s="30" t="s">
        <v>3580</v>
      </c>
      <c r="S731">
        <v>398</v>
      </c>
    </row>
    <row r="732" spans="1:19" x14ac:dyDescent="0.25">
      <c r="A732" s="1" t="s">
        <v>3884</v>
      </c>
      <c r="B732" s="1" t="s">
        <v>353</v>
      </c>
      <c r="C732" s="1" t="s">
        <v>544</v>
      </c>
      <c r="D732" s="1" t="s">
        <v>3885</v>
      </c>
      <c r="E732" s="1" t="s">
        <v>3886</v>
      </c>
      <c r="F732" s="1" t="s">
        <v>84</v>
      </c>
      <c r="G732" s="377">
        <v>30</v>
      </c>
      <c r="H732" s="377">
        <v>0</v>
      </c>
      <c r="I732" s="377">
        <v>0</v>
      </c>
      <c r="J732" s="377">
        <v>0</v>
      </c>
      <c r="K732" s="377">
        <v>0</v>
      </c>
      <c r="L732" s="377">
        <v>0</v>
      </c>
      <c r="M732" s="1" t="s">
        <v>3887</v>
      </c>
      <c r="N732" s="377">
        <v>0</v>
      </c>
      <c r="O732" s="378">
        <v>47463</v>
      </c>
      <c r="P732" s="401">
        <f t="shared" si="11"/>
        <v>30</v>
      </c>
      <c r="R732" s="30" t="s">
        <v>3814</v>
      </c>
      <c r="S732">
        <v>2520</v>
      </c>
    </row>
    <row r="733" spans="1:19" x14ac:dyDescent="0.25">
      <c r="A733" s="1" t="s">
        <v>3884</v>
      </c>
      <c r="B733" s="1" t="s">
        <v>353</v>
      </c>
      <c r="C733" s="1" t="s">
        <v>544</v>
      </c>
      <c r="D733" s="1" t="s">
        <v>3885</v>
      </c>
      <c r="E733" s="1" t="s">
        <v>11846</v>
      </c>
      <c r="F733" s="1" t="s">
        <v>84</v>
      </c>
      <c r="G733" s="377">
        <v>0</v>
      </c>
      <c r="H733" s="377">
        <v>0</v>
      </c>
      <c r="I733" s="377">
        <v>60</v>
      </c>
      <c r="J733" s="377">
        <v>0</v>
      </c>
      <c r="K733" s="377">
        <v>0</v>
      </c>
      <c r="L733" s="377">
        <v>0</v>
      </c>
      <c r="M733" s="1" t="s">
        <v>3887</v>
      </c>
      <c r="N733" s="377">
        <v>0</v>
      </c>
      <c r="O733" s="378">
        <v>47463</v>
      </c>
      <c r="P733" s="401">
        <f t="shared" si="11"/>
        <v>60</v>
      </c>
      <c r="R733" s="30" t="s">
        <v>3815</v>
      </c>
      <c r="S733">
        <v>26119</v>
      </c>
    </row>
    <row r="734" spans="1:19" x14ac:dyDescent="0.25">
      <c r="A734" s="1" t="s">
        <v>4184</v>
      </c>
      <c r="B734" s="1" t="s">
        <v>353</v>
      </c>
      <c r="C734" s="1" t="s">
        <v>80</v>
      </c>
      <c r="D734" s="1" t="s">
        <v>408</v>
      </c>
      <c r="E734" s="1" t="s">
        <v>4173</v>
      </c>
      <c r="F734" s="1" t="s">
        <v>82</v>
      </c>
      <c r="G734" s="377">
        <v>400</v>
      </c>
      <c r="H734" s="377">
        <v>0</v>
      </c>
      <c r="I734" s="377">
        <v>0</v>
      </c>
      <c r="J734" s="377">
        <v>0</v>
      </c>
      <c r="K734" s="377">
        <v>0</v>
      </c>
      <c r="L734" s="377">
        <v>0</v>
      </c>
      <c r="M734" s="1" t="s">
        <v>61</v>
      </c>
      <c r="N734" s="377">
        <v>0</v>
      </c>
      <c r="O734" s="378">
        <v>46270</v>
      </c>
      <c r="P734" s="401">
        <f t="shared" si="11"/>
        <v>400</v>
      </c>
      <c r="R734" s="30" t="s">
        <v>3816</v>
      </c>
      <c r="S734">
        <v>12600</v>
      </c>
    </row>
    <row r="735" spans="1:19" x14ac:dyDescent="0.25">
      <c r="A735" s="1" t="s">
        <v>2322</v>
      </c>
      <c r="B735" s="1" t="s">
        <v>353</v>
      </c>
      <c r="C735" s="1" t="s">
        <v>544</v>
      </c>
      <c r="D735" s="1" t="s">
        <v>2323</v>
      </c>
      <c r="E735" s="1" t="s">
        <v>3888</v>
      </c>
      <c r="F735" s="1" t="s">
        <v>84</v>
      </c>
      <c r="G735" s="377">
        <v>960</v>
      </c>
      <c r="H735" s="377">
        <v>0</v>
      </c>
      <c r="I735" s="377">
        <v>0</v>
      </c>
      <c r="J735" s="377">
        <v>0</v>
      </c>
      <c r="K735" s="377">
        <v>0</v>
      </c>
      <c r="L735" s="377">
        <v>0</v>
      </c>
      <c r="M735" s="1" t="s">
        <v>2324</v>
      </c>
      <c r="N735" s="377">
        <v>0</v>
      </c>
      <c r="O735" s="378">
        <v>47492</v>
      </c>
      <c r="P735" s="401">
        <f t="shared" si="11"/>
        <v>960</v>
      </c>
      <c r="R735" s="30" t="s">
        <v>3817</v>
      </c>
      <c r="S735">
        <v>30240</v>
      </c>
    </row>
    <row r="736" spans="1:19" x14ac:dyDescent="0.25">
      <c r="A736" s="1" t="s">
        <v>2322</v>
      </c>
      <c r="B736" s="1" t="s">
        <v>353</v>
      </c>
      <c r="C736" s="1" t="s">
        <v>544</v>
      </c>
      <c r="D736" s="1" t="s">
        <v>2323</v>
      </c>
      <c r="E736" s="1" t="s">
        <v>3889</v>
      </c>
      <c r="F736" s="1" t="s">
        <v>84</v>
      </c>
      <c r="G736" s="377">
        <v>72</v>
      </c>
      <c r="H736" s="377">
        <v>0</v>
      </c>
      <c r="I736" s="377">
        <v>0</v>
      </c>
      <c r="J736" s="377">
        <v>0</v>
      </c>
      <c r="K736" s="377">
        <v>0</v>
      </c>
      <c r="L736" s="377">
        <v>0</v>
      </c>
      <c r="M736" s="1" t="s">
        <v>2324</v>
      </c>
      <c r="N736" s="377">
        <v>0</v>
      </c>
      <c r="O736" s="378">
        <v>47413</v>
      </c>
      <c r="P736" s="401">
        <f t="shared" si="11"/>
        <v>72</v>
      </c>
      <c r="R736" s="30" t="s">
        <v>3818</v>
      </c>
      <c r="S736">
        <v>81000</v>
      </c>
    </row>
    <row r="737" spans="1:19" x14ac:dyDescent="0.25">
      <c r="A737" s="1" t="s">
        <v>2322</v>
      </c>
      <c r="B737" s="1" t="s">
        <v>353</v>
      </c>
      <c r="C737" s="1" t="s">
        <v>544</v>
      </c>
      <c r="D737" s="1" t="s">
        <v>2323</v>
      </c>
      <c r="E737" s="1" t="s">
        <v>2427</v>
      </c>
      <c r="F737" s="1" t="s">
        <v>84</v>
      </c>
      <c r="G737" s="377">
        <v>3</v>
      </c>
      <c r="H737" s="377">
        <v>0</v>
      </c>
      <c r="I737" s="377">
        <v>0</v>
      </c>
      <c r="J737" s="377">
        <v>0</v>
      </c>
      <c r="K737" s="377">
        <v>0</v>
      </c>
      <c r="L737" s="377">
        <v>0</v>
      </c>
      <c r="M737" s="1" t="s">
        <v>2324</v>
      </c>
      <c r="N737" s="377">
        <v>0</v>
      </c>
      <c r="O737" s="378">
        <v>46859</v>
      </c>
      <c r="P737" s="401">
        <f t="shared" si="11"/>
        <v>3</v>
      </c>
      <c r="R737" s="30" t="s">
        <v>3819</v>
      </c>
      <c r="S737">
        <v>55800</v>
      </c>
    </row>
    <row r="738" spans="1:19" x14ac:dyDescent="0.25">
      <c r="A738" s="1" t="s">
        <v>626</v>
      </c>
      <c r="B738" s="1" t="s">
        <v>353</v>
      </c>
      <c r="C738" s="1" t="s">
        <v>544</v>
      </c>
      <c r="D738" s="1" t="s">
        <v>627</v>
      </c>
      <c r="E738" s="1" t="s">
        <v>2423</v>
      </c>
      <c r="F738" s="1" t="s">
        <v>84</v>
      </c>
      <c r="G738" s="377">
        <v>2</v>
      </c>
      <c r="H738" s="377">
        <v>0</v>
      </c>
      <c r="I738" s="377">
        <v>0</v>
      </c>
      <c r="J738" s="377">
        <v>0</v>
      </c>
      <c r="K738" s="377">
        <v>0</v>
      </c>
      <c r="L738" s="377">
        <v>0</v>
      </c>
      <c r="M738" s="1" t="s">
        <v>665</v>
      </c>
      <c r="N738" s="377">
        <v>0</v>
      </c>
      <c r="O738" s="378">
        <v>46537</v>
      </c>
      <c r="P738" s="401">
        <f t="shared" si="11"/>
        <v>2</v>
      </c>
      <c r="R738" s="30" t="s">
        <v>3794</v>
      </c>
      <c r="S738">
        <v>123228</v>
      </c>
    </row>
    <row r="739" spans="1:19" x14ac:dyDescent="0.25">
      <c r="A739" s="1" t="s">
        <v>1737</v>
      </c>
      <c r="B739" s="1" t="s">
        <v>353</v>
      </c>
      <c r="C739" s="1" t="s">
        <v>544</v>
      </c>
      <c r="D739" s="1" t="s">
        <v>1738</v>
      </c>
      <c r="E739" s="1" t="s">
        <v>1739</v>
      </c>
      <c r="F739" s="1" t="s">
        <v>84</v>
      </c>
      <c r="G739" s="377">
        <v>4</v>
      </c>
      <c r="H739" s="377">
        <v>0</v>
      </c>
      <c r="I739" s="377">
        <v>0</v>
      </c>
      <c r="J739" s="377">
        <v>0</v>
      </c>
      <c r="K739" s="377">
        <v>0</v>
      </c>
      <c r="L739" s="377">
        <v>0</v>
      </c>
      <c r="M739" s="1" t="s">
        <v>1740</v>
      </c>
      <c r="N739" s="377">
        <v>0</v>
      </c>
      <c r="O739" s="378">
        <v>47036</v>
      </c>
      <c r="P739" s="401">
        <f t="shared" si="11"/>
        <v>4</v>
      </c>
      <c r="R739" s="30" t="s">
        <v>3820</v>
      </c>
      <c r="S739">
        <v>130410</v>
      </c>
    </row>
    <row r="740" spans="1:19" x14ac:dyDescent="0.25">
      <c r="A740" s="1" t="s">
        <v>532</v>
      </c>
      <c r="B740" s="1" t="s">
        <v>353</v>
      </c>
      <c r="C740" s="1" t="s">
        <v>544</v>
      </c>
      <c r="D740" s="1" t="s">
        <v>533</v>
      </c>
      <c r="E740" s="1" t="s">
        <v>1954</v>
      </c>
      <c r="F740" s="1" t="s">
        <v>84</v>
      </c>
      <c r="G740" s="377">
        <v>58797</v>
      </c>
      <c r="H740" s="377">
        <v>0</v>
      </c>
      <c r="I740" s="377">
        <v>0</v>
      </c>
      <c r="J740" s="377">
        <v>0</v>
      </c>
      <c r="K740" s="377">
        <v>0</v>
      </c>
      <c r="L740" s="377">
        <v>0</v>
      </c>
      <c r="M740" s="1" t="s">
        <v>61</v>
      </c>
      <c r="N740" s="377">
        <v>0</v>
      </c>
      <c r="O740" s="378">
        <v>46939</v>
      </c>
      <c r="P740" s="401">
        <f t="shared" si="11"/>
        <v>58797</v>
      </c>
      <c r="R740" s="30" t="s">
        <v>3731</v>
      </c>
      <c r="S740">
        <v>83375</v>
      </c>
    </row>
    <row r="741" spans="1:19" x14ac:dyDescent="0.25">
      <c r="A741" s="1" t="s">
        <v>3723</v>
      </c>
      <c r="B741" s="1" t="s">
        <v>353</v>
      </c>
      <c r="C741" s="1" t="s">
        <v>80</v>
      </c>
      <c r="D741" s="1" t="s">
        <v>3724</v>
      </c>
      <c r="E741" s="1" t="s">
        <v>5941</v>
      </c>
      <c r="F741" s="1" t="s">
        <v>82</v>
      </c>
      <c r="G741" s="377">
        <v>994</v>
      </c>
      <c r="H741" s="377">
        <v>0</v>
      </c>
      <c r="I741" s="377">
        <v>0</v>
      </c>
      <c r="J741" s="377">
        <v>0</v>
      </c>
      <c r="K741" s="377">
        <v>0</v>
      </c>
      <c r="L741" s="377">
        <v>0</v>
      </c>
      <c r="M741" s="1" t="s">
        <v>61</v>
      </c>
      <c r="N741" s="377">
        <v>0</v>
      </c>
      <c r="O741" s="378">
        <v>46360</v>
      </c>
      <c r="P741" s="401">
        <f t="shared" si="11"/>
        <v>994</v>
      </c>
      <c r="R741" s="30" t="s">
        <v>3824</v>
      </c>
      <c r="S741">
        <v>142848</v>
      </c>
    </row>
    <row r="742" spans="1:19" x14ac:dyDescent="0.25">
      <c r="A742" s="1" t="s">
        <v>3723</v>
      </c>
      <c r="B742" s="1" t="s">
        <v>353</v>
      </c>
      <c r="C742" s="1" t="s">
        <v>80</v>
      </c>
      <c r="D742" s="1" t="s">
        <v>3724</v>
      </c>
      <c r="E742" s="1" t="s">
        <v>5942</v>
      </c>
      <c r="F742" s="1" t="s">
        <v>82</v>
      </c>
      <c r="G742" s="377">
        <v>1024</v>
      </c>
      <c r="H742" s="377">
        <v>0</v>
      </c>
      <c r="I742" s="377">
        <v>0</v>
      </c>
      <c r="J742" s="377">
        <v>0</v>
      </c>
      <c r="K742" s="377">
        <v>0</v>
      </c>
      <c r="L742" s="377">
        <v>0</v>
      </c>
      <c r="M742" s="1" t="s">
        <v>61</v>
      </c>
      <c r="N742" s="377">
        <v>0</v>
      </c>
      <c r="O742" s="378">
        <v>46360</v>
      </c>
      <c r="P742" s="401">
        <f t="shared" si="11"/>
        <v>1024</v>
      </c>
      <c r="R742" s="30" t="s">
        <v>3852</v>
      </c>
      <c r="S742">
        <v>250</v>
      </c>
    </row>
    <row r="743" spans="1:19" x14ac:dyDescent="0.25">
      <c r="A743" s="1" t="s">
        <v>3723</v>
      </c>
      <c r="B743" s="1" t="s">
        <v>353</v>
      </c>
      <c r="C743" s="1" t="s">
        <v>80</v>
      </c>
      <c r="D743" s="1" t="s">
        <v>3724</v>
      </c>
      <c r="E743" s="1" t="s">
        <v>5943</v>
      </c>
      <c r="F743" s="1" t="s">
        <v>82</v>
      </c>
      <c r="G743" s="377">
        <v>3011</v>
      </c>
      <c r="H743" s="377">
        <v>0</v>
      </c>
      <c r="I743" s="377">
        <v>0</v>
      </c>
      <c r="J743" s="377">
        <v>0</v>
      </c>
      <c r="K743" s="377">
        <v>0</v>
      </c>
      <c r="L743" s="377">
        <v>0</v>
      </c>
      <c r="M743" s="1" t="s">
        <v>61</v>
      </c>
      <c r="N743" s="377">
        <v>0</v>
      </c>
      <c r="O743" s="378">
        <v>46360</v>
      </c>
      <c r="P743" s="401">
        <f t="shared" si="11"/>
        <v>3011</v>
      </c>
      <c r="R743" s="30" t="s">
        <v>3854</v>
      </c>
      <c r="S743">
        <v>84480</v>
      </c>
    </row>
    <row r="744" spans="1:19" x14ac:dyDescent="0.25">
      <c r="A744" s="1" t="s">
        <v>3723</v>
      </c>
      <c r="B744" s="1" t="s">
        <v>353</v>
      </c>
      <c r="C744" s="1" t="s">
        <v>80</v>
      </c>
      <c r="D744" s="1" t="s">
        <v>3724</v>
      </c>
      <c r="E744" s="1" t="s">
        <v>5946</v>
      </c>
      <c r="F744" s="1" t="s">
        <v>82</v>
      </c>
      <c r="G744" s="377">
        <v>1010</v>
      </c>
      <c r="H744" s="377">
        <v>0</v>
      </c>
      <c r="I744" s="377">
        <v>0</v>
      </c>
      <c r="J744" s="377">
        <v>0</v>
      </c>
      <c r="K744" s="377">
        <v>0</v>
      </c>
      <c r="L744" s="377">
        <v>0</v>
      </c>
      <c r="M744" s="1" t="s">
        <v>61</v>
      </c>
      <c r="N744" s="377">
        <v>0</v>
      </c>
      <c r="O744" s="378">
        <v>46361</v>
      </c>
      <c r="P744" s="401">
        <f t="shared" si="11"/>
        <v>1010</v>
      </c>
      <c r="R744" s="30" t="s">
        <v>3855</v>
      </c>
      <c r="S744">
        <v>2700</v>
      </c>
    </row>
    <row r="745" spans="1:19" x14ac:dyDescent="0.25">
      <c r="A745" s="1" t="s">
        <v>3723</v>
      </c>
      <c r="B745" s="1" t="s">
        <v>353</v>
      </c>
      <c r="C745" s="1" t="s">
        <v>80</v>
      </c>
      <c r="D745" s="1" t="s">
        <v>3724</v>
      </c>
      <c r="E745" s="1" t="s">
        <v>5947</v>
      </c>
      <c r="F745" s="1" t="s">
        <v>82</v>
      </c>
      <c r="G745" s="377">
        <v>2941</v>
      </c>
      <c r="H745" s="377">
        <v>0</v>
      </c>
      <c r="I745" s="377">
        <v>0</v>
      </c>
      <c r="J745" s="377">
        <v>0</v>
      </c>
      <c r="K745" s="377">
        <v>0</v>
      </c>
      <c r="L745" s="377">
        <v>0</v>
      </c>
      <c r="M745" s="1" t="s">
        <v>61</v>
      </c>
      <c r="N745" s="377">
        <v>0</v>
      </c>
      <c r="O745" s="378">
        <v>46361</v>
      </c>
      <c r="P745" s="401">
        <f t="shared" si="11"/>
        <v>2941</v>
      </c>
      <c r="R745" s="30" t="s">
        <v>3848</v>
      </c>
      <c r="S745">
        <v>15750</v>
      </c>
    </row>
    <row r="746" spans="1:19" x14ac:dyDescent="0.25">
      <c r="A746" s="1" t="s">
        <v>3723</v>
      </c>
      <c r="B746" s="1" t="s">
        <v>353</v>
      </c>
      <c r="C746" s="1" t="s">
        <v>80</v>
      </c>
      <c r="D746" s="1" t="s">
        <v>3724</v>
      </c>
      <c r="E746" s="1" t="s">
        <v>5949</v>
      </c>
      <c r="F746" s="1" t="s">
        <v>82</v>
      </c>
      <c r="G746" s="377">
        <v>2014</v>
      </c>
      <c r="H746" s="377">
        <v>0</v>
      </c>
      <c r="I746" s="377">
        <v>0</v>
      </c>
      <c r="J746" s="377">
        <v>0</v>
      </c>
      <c r="K746" s="377">
        <v>0</v>
      </c>
      <c r="L746" s="377">
        <v>0</v>
      </c>
      <c r="M746" s="1" t="s">
        <v>61</v>
      </c>
      <c r="N746" s="377">
        <v>0</v>
      </c>
      <c r="O746" s="378">
        <v>46361</v>
      </c>
      <c r="P746" s="401">
        <f t="shared" si="11"/>
        <v>2014</v>
      </c>
      <c r="R746" s="30" t="s">
        <v>3856</v>
      </c>
      <c r="S746">
        <v>1800</v>
      </c>
    </row>
    <row r="747" spans="1:19" x14ac:dyDescent="0.25">
      <c r="A747" s="1" t="s">
        <v>3723</v>
      </c>
      <c r="B747" s="1" t="s">
        <v>353</v>
      </c>
      <c r="C747" s="1" t="s">
        <v>80</v>
      </c>
      <c r="D747" s="1" t="s">
        <v>3724</v>
      </c>
      <c r="E747" s="1" t="s">
        <v>5950</v>
      </c>
      <c r="F747" s="1" t="s">
        <v>82</v>
      </c>
      <c r="G747" s="377">
        <v>2994</v>
      </c>
      <c r="H747" s="377">
        <v>0</v>
      </c>
      <c r="I747" s="377">
        <v>0</v>
      </c>
      <c r="J747" s="377">
        <v>0</v>
      </c>
      <c r="K747" s="377">
        <v>0</v>
      </c>
      <c r="L747" s="377">
        <v>0</v>
      </c>
      <c r="M747" s="1" t="s">
        <v>61</v>
      </c>
      <c r="N747" s="377">
        <v>0</v>
      </c>
      <c r="O747" s="378">
        <v>46361</v>
      </c>
      <c r="P747" s="401">
        <f t="shared" si="11"/>
        <v>2994</v>
      </c>
      <c r="R747" s="30" t="s">
        <v>3857</v>
      </c>
      <c r="S747">
        <v>1800</v>
      </c>
    </row>
    <row r="748" spans="1:19" x14ac:dyDescent="0.25">
      <c r="A748" s="1" t="s">
        <v>3723</v>
      </c>
      <c r="B748" s="1" t="s">
        <v>353</v>
      </c>
      <c r="C748" s="1" t="s">
        <v>80</v>
      </c>
      <c r="D748" s="1" t="s">
        <v>3724</v>
      </c>
      <c r="E748" s="1" t="s">
        <v>5951</v>
      </c>
      <c r="F748" s="1" t="s">
        <v>82</v>
      </c>
      <c r="G748" s="377">
        <v>3052</v>
      </c>
      <c r="H748" s="377">
        <v>0</v>
      </c>
      <c r="I748" s="377">
        <v>0</v>
      </c>
      <c r="J748" s="377">
        <v>0</v>
      </c>
      <c r="K748" s="377">
        <v>0</v>
      </c>
      <c r="L748" s="377">
        <v>0</v>
      </c>
      <c r="M748" s="1" t="s">
        <v>61</v>
      </c>
      <c r="N748" s="377">
        <v>0</v>
      </c>
      <c r="O748" s="378">
        <v>46361</v>
      </c>
      <c r="P748" s="401">
        <f t="shared" si="11"/>
        <v>3052</v>
      </c>
      <c r="R748" s="30" t="s">
        <v>3858</v>
      </c>
      <c r="S748">
        <v>45120</v>
      </c>
    </row>
    <row r="749" spans="1:19" x14ac:dyDescent="0.25">
      <c r="A749" s="1" t="s">
        <v>3723</v>
      </c>
      <c r="B749" s="1" t="s">
        <v>353</v>
      </c>
      <c r="C749" s="1" t="s">
        <v>80</v>
      </c>
      <c r="D749" s="1" t="s">
        <v>3724</v>
      </c>
      <c r="E749" s="1" t="s">
        <v>5952</v>
      </c>
      <c r="F749" s="1" t="s">
        <v>82</v>
      </c>
      <c r="G749" s="377">
        <v>3013</v>
      </c>
      <c r="H749" s="377">
        <v>0</v>
      </c>
      <c r="I749" s="377">
        <v>0</v>
      </c>
      <c r="J749" s="377">
        <v>0</v>
      </c>
      <c r="K749" s="377">
        <v>0</v>
      </c>
      <c r="L749" s="377">
        <v>0</v>
      </c>
      <c r="M749" s="1" t="s">
        <v>61</v>
      </c>
      <c r="N749" s="377">
        <v>0</v>
      </c>
      <c r="O749" s="378">
        <v>46361</v>
      </c>
      <c r="P749" s="401">
        <f t="shared" si="11"/>
        <v>3013</v>
      </c>
      <c r="R749" s="30" t="s">
        <v>3859</v>
      </c>
      <c r="S749">
        <v>45120</v>
      </c>
    </row>
    <row r="750" spans="1:19" x14ac:dyDescent="0.25">
      <c r="A750" s="1" t="s">
        <v>3723</v>
      </c>
      <c r="B750" s="1" t="s">
        <v>353</v>
      </c>
      <c r="C750" s="1" t="s">
        <v>80</v>
      </c>
      <c r="D750" s="1" t="s">
        <v>3724</v>
      </c>
      <c r="E750" s="1" t="s">
        <v>9372</v>
      </c>
      <c r="F750" s="1" t="s">
        <v>82</v>
      </c>
      <c r="G750" s="377">
        <v>2935</v>
      </c>
      <c r="H750" s="377">
        <v>0</v>
      </c>
      <c r="I750" s="377">
        <v>0</v>
      </c>
      <c r="J750" s="377">
        <v>0</v>
      </c>
      <c r="K750" s="377">
        <v>0</v>
      </c>
      <c r="L750" s="377">
        <v>0</v>
      </c>
      <c r="M750" s="1" t="s">
        <v>61</v>
      </c>
      <c r="N750" s="377">
        <v>0</v>
      </c>
      <c r="O750" s="378">
        <v>46364</v>
      </c>
      <c r="P750" s="401">
        <f t="shared" si="11"/>
        <v>2935</v>
      </c>
      <c r="R750" s="30" t="s">
        <v>3850</v>
      </c>
      <c r="S750">
        <v>9750</v>
      </c>
    </row>
    <row r="751" spans="1:19" x14ac:dyDescent="0.25">
      <c r="A751" s="1" t="s">
        <v>3723</v>
      </c>
      <c r="B751" s="1" t="s">
        <v>353</v>
      </c>
      <c r="C751" s="1" t="s">
        <v>80</v>
      </c>
      <c r="D751" s="1" t="s">
        <v>3724</v>
      </c>
      <c r="E751" s="1" t="s">
        <v>9515</v>
      </c>
      <c r="F751" s="1" t="s">
        <v>82</v>
      </c>
      <c r="G751" s="377">
        <v>2956</v>
      </c>
      <c r="H751" s="377">
        <v>0</v>
      </c>
      <c r="I751" s="377">
        <v>0</v>
      </c>
      <c r="J751" s="377">
        <v>0</v>
      </c>
      <c r="K751" s="377">
        <v>0</v>
      </c>
      <c r="L751" s="377">
        <v>0</v>
      </c>
      <c r="M751" s="1" t="s">
        <v>61</v>
      </c>
      <c r="N751" s="377">
        <v>0</v>
      </c>
      <c r="O751" s="378">
        <v>46364</v>
      </c>
      <c r="P751" s="401">
        <f t="shared" si="11"/>
        <v>2956</v>
      </c>
      <c r="R751" s="30" t="s">
        <v>3860</v>
      </c>
      <c r="S751">
        <v>4800</v>
      </c>
    </row>
    <row r="752" spans="1:19" x14ac:dyDescent="0.25">
      <c r="A752" s="1" t="s">
        <v>3723</v>
      </c>
      <c r="B752" s="1" t="s">
        <v>353</v>
      </c>
      <c r="C752" s="1" t="s">
        <v>80</v>
      </c>
      <c r="D752" s="1" t="s">
        <v>3724</v>
      </c>
      <c r="E752" s="1" t="s">
        <v>9516</v>
      </c>
      <c r="F752" s="1" t="s">
        <v>82</v>
      </c>
      <c r="G752" s="377">
        <v>2967</v>
      </c>
      <c r="H752" s="377">
        <v>0</v>
      </c>
      <c r="I752" s="377">
        <v>0</v>
      </c>
      <c r="J752" s="377">
        <v>0</v>
      </c>
      <c r="K752" s="377">
        <v>0</v>
      </c>
      <c r="L752" s="377">
        <v>0</v>
      </c>
      <c r="M752" s="1" t="s">
        <v>61</v>
      </c>
      <c r="N752" s="377">
        <v>0</v>
      </c>
      <c r="O752" s="378">
        <v>46364</v>
      </c>
      <c r="P752" s="401">
        <f t="shared" si="11"/>
        <v>2967</v>
      </c>
      <c r="R752" s="30" t="s">
        <v>3853</v>
      </c>
      <c r="S752">
        <v>113400</v>
      </c>
    </row>
    <row r="753" spans="1:19" x14ac:dyDescent="0.25">
      <c r="A753" s="1" t="s">
        <v>3723</v>
      </c>
      <c r="B753" s="1" t="s">
        <v>353</v>
      </c>
      <c r="C753" s="1" t="s">
        <v>80</v>
      </c>
      <c r="D753" s="1" t="s">
        <v>3724</v>
      </c>
      <c r="E753" s="1" t="s">
        <v>9517</v>
      </c>
      <c r="F753" s="1" t="s">
        <v>82</v>
      </c>
      <c r="G753" s="377">
        <v>0</v>
      </c>
      <c r="H753" s="377">
        <v>0</v>
      </c>
      <c r="I753" s="377">
        <v>2978</v>
      </c>
      <c r="J753" s="377">
        <v>0</v>
      </c>
      <c r="K753" s="377">
        <v>0</v>
      </c>
      <c r="L753" s="377">
        <v>0</v>
      </c>
      <c r="M753" s="1" t="s">
        <v>61</v>
      </c>
      <c r="N753" s="377">
        <v>0</v>
      </c>
      <c r="O753" s="378">
        <v>46364</v>
      </c>
      <c r="P753" s="401">
        <f t="shared" si="11"/>
        <v>2978</v>
      </c>
      <c r="R753" s="30" t="s">
        <v>3861</v>
      </c>
      <c r="S753">
        <v>720</v>
      </c>
    </row>
    <row r="754" spans="1:19" x14ac:dyDescent="0.25">
      <c r="A754" s="1" t="s">
        <v>3723</v>
      </c>
      <c r="B754" s="1" t="s">
        <v>353</v>
      </c>
      <c r="C754" s="1" t="s">
        <v>80</v>
      </c>
      <c r="D754" s="1" t="s">
        <v>3724</v>
      </c>
      <c r="E754" s="1" t="s">
        <v>9518</v>
      </c>
      <c r="F754" s="1" t="s">
        <v>82</v>
      </c>
      <c r="G754" s="377">
        <v>2938</v>
      </c>
      <c r="H754" s="377">
        <v>0</v>
      </c>
      <c r="I754" s="377">
        <v>0</v>
      </c>
      <c r="J754" s="377">
        <v>0</v>
      </c>
      <c r="K754" s="377">
        <v>0</v>
      </c>
      <c r="L754" s="377">
        <v>0</v>
      </c>
      <c r="M754" s="1" t="s">
        <v>61</v>
      </c>
      <c r="N754" s="377">
        <v>0</v>
      </c>
      <c r="O754" s="378">
        <v>46364</v>
      </c>
      <c r="P754" s="401">
        <f t="shared" si="11"/>
        <v>2938</v>
      </c>
      <c r="R754" s="30" t="s">
        <v>3864</v>
      </c>
      <c r="S754">
        <v>36</v>
      </c>
    </row>
    <row r="755" spans="1:19" x14ac:dyDescent="0.25">
      <c r="A755" s="1" t="s">
        <v>3723</v>
      </c>
      <c r="B755" s="1" t="s">
        <v>353</v>
      </c>
      <c r="C755" s="1" t="s">
        <v>80</v>
      </c>
      <c r="D755" s="1" t="s">
        <v>3724</v>
      </c>
      <c r="E755" s="1" t="s">
        <v>9519</v>
      </c>
      <c r="F755" s="1" t="s">
        <v>82</v>
      </c>
      <c r="G755" s="377">
        <v>2896</v>
      </c>
      <c r="H755" s="377">
        <v>0</v>
      </c>
      <c r="I755" s="377">
        <v>0</v>
      </c>
      <c r="J755" s="377">
        <v>0</v>
      </c>
      <c r="K755" s="377">
        <v>0</v>
      </c>
      <c r="L755" s="377">
        <v>0</v>
      </c>
      <c r="M755" s="1" t="s">
        <v>61</v>
      </c>
      <c r="N755" s="377">
        <v>0</v>
      </c>
      <c r="O755" s="378">
        <v>46364</v>
      </c>
      <c r="P755" s="401">
        <f t="shared" si="11"/>
        <v>2896</v>
      </c>
      <c r="R755" s="30" t="s">
        <v>3868</v>
      </c>
      <c r="S755">
        <v>60</v>
      </c>
    </row>
    <row r="756" spans="1:19" x14ac:dyDescent="0.25">
      <c r="A756" s="1" t="s">
        <v>3723</v>
      </c>
      <c r="B756" s="1" t="s">
        <v>353</v>
      </c>
      <c r="C756" s="1" t="s">
        <v>80</v>
      </c>
      <c r="D756" s="1" t="s">
        <v>3724</v>
      </c>
      <c r="E756" s="1" t="s">
        <v>9520</v>
      </c>
      <c r="F756" s="1" t="s">
        <v>82</v>
      </c>
      <c r="G756" s="377">
        <v>2920</v>
      </c>
      <c r="H756" s="377">
        <v>0</v>
      </c>
      <c r="I756" s="377">
        <v>0</v>
      </c>
      <c r="J756" s="377">
        <v>0</v>
      </c>
      <c r="K756" s="377">
        <v>0</v>
      </c>
      <c r="L756" s="377">
        <v>0</v>
      </c>
      <c r="M756" s="1" t="s">
        <v>61</v>
      </c>
      <c r="N756" s="377">
        <v>0</v>
      </c>
      <c r="O756" s="378">
        <v>46364</v>
      </c>
      <c r="P756" s="401">
        <f t="shared" si="11"/>
        <v>2920</v>
      </c>
      <c r="R756" s="30" t="s">
        <v>3870</v>
      </c>
      <c r="S756">
        <v>3744</v>
      </c>
    </row>
    <row r="757" spans="1:19" x14ac:dyDescent="0.25">
      <c r="A757" s="1" t="s">
        <v>3723</v>
      </c>
      <c r="B757" s="1" t="s">
        <v>353</v>
      </c>
      <c r="C757" s="1" t="s">
        <v>80</v>
      </c>
      <c r="D757" s="1" t="s">
        <v>3724</v>
      </c>
      <c r="E757" s="1" t="s">
        <v>9521</v>
      </c>
      <c r="F757" s="1" t="s">
        <v>82</v>
      </c>
      <c r="G757" s="377">
        <v>2982</v>
      </c>
      <c r="H757" s="377">
        <v>0</v>
      </c>
      <c r="I757" s="377">
        <v>0</v>
      </c>
      <c r="J757" s="377">
        <v>0</v>
      </c>
      <c r="K757" s="377">
        <v>0</v>
      </c>
      <c r="L757" s="377">
        <v>0</v>
      </c>
      <c r="M757" s="1" t="s">
        <v>61</v>
      </c>
      <c r="N757" s="377">
        <v>0</v>
      </c>
      <c r="O757" s="378">
        <v>46364</v>
      </c>
      <c r="P757" s="401">
        <f t="shared" si="11"/>
        <v>2982</v>
      </c>
      <c r="R757" s="30" t="s">
        <v>3873</v>
      </c>
      <c r="S757">
        <v>24</v>
      </c>
    </row>
    <row r="758" spans="1:19" x14ac:dyDescent="0.25">
      <c r="A758" s="1" t="s">
        <v>3723</v>
      </c>
      <c r="B758" s="1" t="s">
        <v>353</v>
      </c>
      <c r="C758" s="1" t="s">
        <v>80</v>
      </c>
      <c r="D758" s="1" t="s">
        <v>3724</v>
      </c>
      <c r="E758" s="1" t="s">
        <v>10884</v>
      </c>
      <c r="F758" s="1" t="s">
        <v>82</v>
      </c>
      <c r="G758" s="377">
        <v>2904</v>
      </c>
      <c r="H758" s="377">
        <v>0</v>
      </c>
      <c r="I758" s="377">
        <v>0</v>
      </c>
      <c r="J758" s="377">
        <v>0</v>
      </c>
      <c r="K758" s="377">
        <v>0</v>
      </c>
      <c r="L758" s="377">
        <v>0</v>
      </c>
      <c r="M758" s="1" t="s">
        <v>61</v>
      </c>
      <c r="N758" s="377">
        <v>0</v>
      </c>
      <c r="O758" s="378">
        <v>46365</v>
      </c>
      <c r="P758" s="401">
        <f t="shared" si="11"/>
        <v>2904</v>
      </c>
      <c r="R758" s="30" t="s">
        <v>3875</v>
      </c>
      <c r="S758">
        <v>20</v>
      </c>
    </row>
    <row r="759" spans="1:19" x14ac:dyDescent="0.25">
      <c r="A759" s="1" t="s">
        <v>3723</v>
      </c>
      <c r="B759" s="1" t="s">
        <v>353</v>
      </c>
      <c r="C759" s="1" t="s">
        <v>80</v>
      </c>
      <c r="D759" s="1" t="s">
        <v>3724</v>
      </c>
      <c r="E759" s="1" t="s">
        <v>10887</v>
      </c>
      <c r="F759" s="1" t="s">
        <v>82</v>
      </c>
      <c r="G759" s="377">
        <v>2942</v>
      </c>
      <c r="H759" s="377">
        <v>0</v>
      </c>
      <c r="I759" s="377">
        <v>0</v>
      </c>
      <c r="J759" s="377">
        <v>0</v>
      </c>
      <c r="K759" s="377">
        <v>0</v>
      </c>
      <c r="L759" s="377">
        <v>0</v>
      </c>
      <c r="M759" s="1" t="s">
        <v>61</v>
      </c>
      <c r="N759" s="377">
        <v>0</v>
      </c>
      <c r="O759" s="378">
        <v>46365</v>
      </c>
      <c r="P759" s="401">
        <f t="shared" si="11"/>
        <v>2942</v>
      </c>
      <c r="R759" s="30" t="s">
        <v>3878</v>
      </c>
      <c r="S759">
        <v>40</v>
      </c>
    </row>
    <row r="760" spans="1:19" x14ac:dyDescent="0.25">
      <c r="A760" s="1" t="s">
        <v>3723</v>
      </c>
      <c r="B760" s="1" t="s">
        <v>353</v>
      </c>
      <c r="C760" s="1" t="s">
        <v>80</v>
      </c>
      <c r="D760" s="1" t="s">
        <v>3724</v>
      </c>
      <c r="E760" s="1" t="s">
        <v>10890</v>
      </c>
      <c r="F760" s="1" t="s">
        <v>82</v>
      </c>
      <c r="G760" s="377">
        <v>2940</v>
      </c>
      <c r="H760" s="377">
        <v>0</v>
      </c>
      <c r="I760" s="377">
        <v>0</v>
      </c>
      <c r="J760" s="377">
        <v>0</v>
      </c>
      <c r="K760" s="377">
        <v>0</v>
      </c>
      <c r="L760" s="377">
        <v>0</v>
      </c>
      <c r="M760" s="1" t="s">
        <v>61</v>
      </c>
      <c r="N760" s="377">
        <v>0</v>
      </c>
      <c r="O760" s="378">
        <v>46365</v>
      </c>
      <c r="P760" s="401">
        <f t="shared" si="11"/>
        <v>2940</v>
      </c>
      <c r="R760" s="30" t="s">
        <v>3882</v>
      </c>
      <c r="S760">
        <v>48</v>
      </c>
    </row>
    <row r="761" spans="1:19" x14ac:dyDescent="0.25">
      <c r="A761" s="1" t="s">
        <v>11010</v>
      </c>
      <c r="B761" s="1" t="s">
        <v>353</v>
      </c>
      <c r="C761" s="1" t="s">
        <v>80</v>
      </c>
      <c r="D761" s="1" t="s">
        <v>11011</v>
      </c>
      <c r="E761" s="1" t="s">
        <v>11012</v>
      </c>
      <c r="F761" s="1" t="s">
        <v>82</v>
      </c>
      <c r="G761" s="377">
        <v>2868</v>
      </c>
      <c r="H761" s="377">
        <v>0</v>
      </c>
      <c r="I761" s="377">
        <v>0</v>
      </c>
      <c r="J761" s="377">
        <v>0</v>
      </c>
      <c r="K761" s="377">
        <v>0</v>
      </c>
      <c r="L761" s="377">
        <v>0</v>
      </c>
      <c r="M761" s="1" t="s">
        <v>61</v>
      </c>
      <c r="N761" s="377">
        <v>0</v>
      </c>
      <c r="O761" s="378">
        <v>46365</v>
      </c>
      <c r="P761" s="401">
        <f t="shared" si="11"/>
        <v>2868</v>
      </c>
      <c r="R761" s="30" t="s">
        <v>3886</v>
      </c>
      <c r="S761">
        <v>30</v>
      </c>
    </row>
    <row r="762" spans="1:19" x14ac:dyDescent="0.25">
      <c r="A762" s="1" t="s">
        <v>11010</v>
      </c>
      <c r="B762" s="1" t="s">
        <v>353</v>
      </c>
      <c r="C762" s="1" t="s">
        <v>80</v>
      </c>
      <c r="D762" s="1" t="s">
        <v>11011</v>
      </c>
      <c r="E762" s="1" t="s">
        <v>11013</v>
      </c>
      <c r="F762" s="1" t="s">
        <v>82</v>
      </c>
      <c r="G762" s="377">
        <v>3000</v>
      </c>
      <c r="H762" s="377">
        <v>0</v>
      </c>
      <c r="I762" s="377">
        <v>0</v>
      </c>
      <c r="J762" s="377">
        <v>0</v>
      </c>
      <c r="K762" s="377">
        <v>0</v>
      </c>
      <c r="L762" s="377">
        <v>0</v>
      </c>
      <c r="M762" s="1" t="s">
        <v>61</v>
      </c>
      <c r="N762" s="377">
        <v>0</v>
      </c>
      <c r="O762" s="378">
        <v>46365</v>
      </c>
      <c r="P762" s="401">
        <f t="shared" si="11"/>
        <v>3000</v>
      </c>
      <c r="R762" s="30" t="s">
        <v>3888</v>
      </c>
      <c r="S762">
        <v>960</v>
      </c>
    </row>
    <row r="763" spans="1:19" x14ac:dyDescent="0.25">
      <c r="A763" s="1" t="s">
        <v>11010</v>
      </c>
      <c r="B763" s="1" t="s">
        <v>353</v>
      </c>
      <c r="C763" s="1" t="s">
        <v>80</v>
      </c>
      <c r="D763" s="1" t="s">
        <v>11011</v>
      </c>
      <c r="E763" s="1" t="s">
        <v>13462</v>
      </c>
      <c r="F763" s="1" t="s">
        <v>82</v>
      </c>
      <c r="G763" s="377">
        <v>2901</v>
      </c>
      <c r="H763" s="377">
        <v>0</v>
      </c>
      <c r="I763" s="377">
        <v>0</v>
      </c>
      <c r="J763" s="377">
        <v>0</v>
      </c>
      <c r="K763" s="377">
        <v>0</v>
      </c>
      <c r="L763" s="377">
        <v>0</v>
      </c>
      <c r="M763" s="1" t="s">
        <v>61</v>
      </c>
      <c r="N763" s="377">
        <v>0</v>
      </c>
      <c r="O763" s="378">
        <v>46367</v>
      </c>
      <c r="P763" s="401">
        <f t="shared" si="11"/>
        <v>2901</v>
      </c>
      <c r="R763" s="30" t="s">
        <v>3889</v>
      </c>
      <c r="S763">
        <v>72</v>
      </c>
    </row>
    <row r="764" spans="1:19" x14ac:dyDescent="0.25">
      <c r="A764" s="1" t="s">
        <v>11010</v>
      </c>
      <c r="B764" s="1" t="s">
        <v>353</v>
      </c>
      <c r="C764" s="1" t="s">
        <v>80</v>
      </c>
      <c r="D764" s="1" t="s">
        <v>11011</v>
      </c>
      <c r="E764" s="1" t="s">
        <v>13463</v>
      </c>
      <c r="F764" s="1" t="s">
        <v>82</v>
      </c>
      <c r="G764" s="377">
        <v>2938</v>
      </c>
      <c r="H764" s="377">
        <v>0</v>
      </c>
      <c r="I764" s="377">
        <v>0</v>
      </c>
      <c r="J764" s="377">
        <v>0</v>
      </c>
      <c r="K764" s="377">
        <v>0</v>
      </c>
      <c r="L764" s="377">
        <v>0</v>
      </c>
      <c r="M764" s="1" t="s">
        <v>61</v>
      </c>
      <c r="N764" s="377">
        <v>0</v>
      </c>
      <c r="O764" s="378">
        <v>46367</v>
      </c>
      <c r="P764" s="401">
        <f t="shared" si="11"/>
        <v>2938</v>
      </c>
      <c r="R764" s="30" t="s">
        <v>3890</v>
      </c>
      <c r="S764">
        <v>640</v>
      </c>
    </row>
    <row r="765" spans="1:19" x14ac:dyDescent="0.25">
      <c r="A765" s="1" t="s">
        <v>11010</v>
      </c>
      <c r="B765" s="1" t="s">
        <v>353</v>
      </c>
      <c r="C765" s="1" t="s">
        <v>80</v>
      </c>
      <c r="D765" s="1" t="s">
        <v>11011</v>
      </c>
      <c r="E765" s="1" t="s">
        <v>13464</v>
      </c>
      <c r="F765" s="1" t="s">
        <v>82</v>
      </c>
      <c r="G765" s="377">
        <v>2957</v>
      </c>
      <c r="H765" s="377">
        <v>0</v>
      </c>
      <c r="I765" s="377">
        <v>0</v>
      </c>
      <c r="J765" s="377">
        <v>0</v>
      </c>
      <c r="K765" s="377">
        <v>0</v>
      </c>
      <c r="L765" s="377">
        <v>0</v>
      </c>
      <c r="M765" s="1" t="s">
        <v>61</v>
      </c>
      <c r="N765" s="377">
        <v>0</v>
      </c>
      <c r="O765" s="378">
        <v>46368</v>
      </c>
      <c r="P765" s="401">
        <f t="shared" si="11"/>
        <v>2957</v>
      </c>
      <c r="R765" s="30" t="s">
        <v>3893</v>
      </c>
      <c r="S765">
        <v>8490</v>
      </c>
    </row>
    <row r="766" spans="1:19" x14ac:dyDescent="0.25">
      <c r="A766" s="1" t="s">
        <v>11010</v>
      </c>
      <c r="B766" s="1" t="s">
        <v>353</v>
      </c>
      <c r="C766" s="1" t="s">
        <v>80</v>
      </c>
      <c r="D766" s="1" t="s">
        <v>11011</v>
      </c>
      <c r="E766" s="1" t="s">
        <v>13465</v>
      </c>
      <c r="F766" s="1" t="s">
        <v>82</v>
      </c>
      <c r="G766" s="377">
        <v>2901</v>
      </c>
      <c r="H766" s="377">
        <v>0</v>
      </c>
      <c r="I766" s="377">
        <v>0</v>
      </c>
      <c r="J766" s="377">
        <v>0</v>
      </c>
      <c r="K766" s="377">
        <v>0</v>
      </c>
      <c r="L766" s="377">
        <v>0</v>
      </c>
      <c r="M766" s="1" t="s">
        <v>61</v>
      </c>
      <c r="N766" s="377">
        <v>0</v>
      </c>
      <c r="O766" s="378">
        <v>46368</v>
      </c>
      <c r="P766" s="401">
        <f t="shared" si="11"/>
        <v>2901</v>
      </c>
      <c r="R766" s="30" t="s">
        <v>3895</v>
      </c>
      <c r="S766">
        <v>180</v>
      </c>
    </row>
    <row r="767" spans="1:19" x14ac:dyDescent="0.25">
      <c r="A767" s="1" t="s">
        <v>11010</v>
      </c>
      <c r="B767" s="1" t="s">
        <v>353</v>
      </c>
      <c r="C767" s="1" t="s">
        <v>80</v>
      </c>
      <c r="D767" s="1" t="s">
        <v>11011</v>
      </c>
      <c r="E767" s="1" t="s">
        <v>13466</v>
      </c>
      <c r="F767" s="1" t="s">
        <v>82</v>
      </c>
      <c r="G767" s="377">
        <v>2917</v>
      </c>
      <c r="H767" s="377">
        <v>0</v>
      </c>
      <c r="I767" s="377">
        <v>0</v>
      </c>
      <c r="J767" s="377">
        <v>0</v>
      </c>
      <c r="K767" s="377">
        <v>0</v>
      </c>
      <c r="L767" s="377">
        <v>0</v>
      </c>
      <c r="M767" s="1" t="s">
        <v>61</v>
      </c>
      <c r="N767" s="377">
        <v>0</v>
      </c>
      <c r="O767" s="378">
        <v>46368</v>
      </c>
      <c r="P767" s="401">
        <f t="shared" si="11"/>
        <v>2917</v>
      </c>
      <c r="R767" s="30" t="s">
        <v>3898</v>
      </c>
      <c r="S767">
        <v>72</v>
      </c>
    </row>
    <row r="768" spans="1:19" x14ac:dyDescent="0.25">
      <c r="A768" s="1" t="s">
        <v>11010</v>
      </c>
      <c r="B768" s="1" t="s">
        <v>353</v>
      </c>
      <c r="C768" s="1" t="s">
        <v>80</v>
      </c>
      <c r="D768" s="1" t="s">
        <v>11011</v>
      </c>
      <c r="E768" s="1" t="s">
        <v>14181</v>
      </c>
      <c r="F768" s="1" t="s">
        <v>82</v>
      </c>
      <c r="G768" s="377">
        <v>3011</v>
      </c>
      <c r="H768" s="377">
        <v>0</v>
      </c>
      <c r="I768" s="377">
        <v>0</v>
      </c>
      <c r="J768" s="377">
        <v>0</v>
      </c>
      <c r="K768" s="377">
        <v>0</v>
      </c>
      <c r="L768" s="377">
        <v>0</v>
      </c>
      <c r="M768" s="1" t="s">
        <v>61</v>
      </c>
      <c r="N768" s="377">
        <v>0</v>
      </c>
      <c r="O768" s="378">
        <v>46368</v>
      </c>
      <c r="P768" s="401">
        <f t="shared" si="11"/>
        <v>3011</v>
      </c>
      <c r="R768" s="30" t="s">
        <v>3900</v>
      </c>
      <c r="S768">
        <v>20</v>
      </c>
    </row>
    <row r="769" spans="1:19" x14ac:dyDescent="0.25">
      <c r="A769" s="1" t="s">
        <v>11010</v>
      </c>
      <c r="B769" s="1" t="s">
        <v>353</v>
      </c>
      <c r="C769" s="1" t="s">
        <v>80</v>
      </c>
      <c r="D769" s="1" t="s">
        <v>11011</v>
      </c>
      <c r="E769" s="1" t="s">
        <v>14182</v>
      </c>
      <c r="F769" s="1" t="s">
        <v>82</v>
      </c>
      <c r="G769" s="377">
        <v>0</v>
      </c>
      <c r="H769" s="377">
        <v>0</v>
      </c>
      <c r="I769" s="377">
        <v>2980</v>
      </c>
      <c r="J769" s="377">
        <v>0</v>
      </c>
      <c r="K769" s="377">
        <v>0</v>
      </c>
      <c r="L769" s="377">
        <v>0</v>
      </c>
      <c r="M769" s="1" t="s">
        <v>61</v>
      </c>
      <c r="N769" s="377">
        <v>0</v>
      </c>
      <c r="O769" s="378">
        <v>46341</v>
      </c>
      <c r="P769" s="401">
        <f t="shared" si="11"/>
        <v>2980</v>
      </c>
      <c r="R769" s="30" t="s">
        <v>3901</v>
      </c>
      <c r="S769">
        <v>3375</v>
      </c>
    </row>
    <row r="770" spans="1:19" x14ac:dyDescent="0.25">
      <c r="A770" s="1" t="s">
        <v>3650</v>
      </c>
      <c r="B770" s="1" t="s">
        <v>353</v>
      </c>
      <c r="C770" s="1" t="s">
        <v>80</v>
      </c>
      <c r="D770" s="1" t="s">
        <v>3651</v>
      </c>
      <c r="E770" s="1" t="s">
        <v>4352</v>
      </c>
      <c r="F770" s="1" t="s">
        <v>82</v>
      </c>
      <c r="G770" s="377">
        <v>1923</v>
      </c>
      <c r="H770" s="377">
        <v>0</v>
      </c>
      <c r="I770" s="377">
        <v>0</v>
      </c>
      <c r="J770" s="377">
        <v>0</v>
      </c>
      <c r="K770" s="377">
        <v>0</v>
      </c>
      <c r="L770" s="377">
        <v>0</v>
      </c>
      <c r="M770" s="1" t="s">
        <v>61</v>
      </c>
      <c r="N770" s="377">
        <v>0</v>
      </c>
      <c r="O770" s="378">
        <v>46355</v>
      </c>
      <c r="P770" s="401">
        <f t="shared" si="11"/>
        <v>1923</v>
      </c>
      <c r="R770" s="30" t="s">
        <v>3902</v>
      </c>
      <c r="S770">
        <v>240</v>
      </c>
    </row>
    <row r="771" spans="1:19" x14ac:dyDescent="0.25">
      <c r="A771" s="1" t="s">
        <v>3650</v>
      </c>
      <c r="B771" s="1" t="s">
        <v>353</v>
      </c>
      <c r="C771" s="1" t="s">
        <v>80</v>
      </c>
      <c r="D771" s="1" t="s">
        <v>3651</v>
      </c>
      <c r="E771" s="1" t="s">
        <v>4369</v>
      </c>
      <c r="F771" s="1" t="s">
        <v>82</v>
      </c>
      <c r="G771" s="377">
        <v>3014</v>
      </c>
      <c r="H771" s="377">
        <v>0</v>
      </c>
      <c r="I771" s="377">
        <v>0</v>
      </c>
      <c r="J771" s="377">
        <v>0</v>
      </c>
      <c r="K771" s="377">
        <v>0</v>
      </c>
      <c r="L771" s="377">
        <v>0</v>
      </c>
      <c r="M771" s="1" t="s">
        <v>61</v>
      </c>
      <c r="N771" s="377">
        <v>0</v>
      </c>
      <c r="O771" s="378">
        <v>46355</v>
      </c>
      <c r="P771" s="401">
        <f t="shared" ref="P771:P834" si="12">G771+I771</f>
        <v>3014</v>
      </c>
      <c r="R771" s="30" t="s">
        <v>3903</v>
      </c>
      <c r="S771">
        <v>120</v>
      </c>
    </row>
    <row r="772" spans="1:19" x14ac:dyDescent="0.25">
      <c r="A772" s="1" t="s">
        <v>3650</v>
      </c>
      <c r="B772" s="1" t="s">
        <v>353</v>
      </c>
      <c r="C772" s="1" t="s">
        <v>80</v>
      </c>
      <c r="D772" s="1" t="s">
        <v>3651</v>
      </c>
      <c r="E772" s="1" t="s">
        <v>4370</v>
      </c>
      <c r="F772" s="1" t="s">
        <v>82</v>
      </c>
      <c r="G772" s="377">
        <v>3021</v>
      </c>
      <c r="H772" s="377">
        <v>0</v>
      </c>
      <c r="I772" s="377">
        <v>0</v>
      </c>
      <c r="J772" s="377">
        <v>0</v>
      </c>
      <c r="K772" s="377">
        <v>0</v>
      </c>
      <c r="L772" s="377">
        <v>0</v>
      </c>
      <c r="M772" s="1" t="s">
        <v>61</v>
      </c>
      <c r="N772" s="377">
        <v>0</v>
      </c>
      <c r="O772" s="378">
        <v>46355</v>
      </c>
      <c r="P772" s="401">
        <f t="shared" si="12"/>
        <v>3021</v>
      </c>
      <c r="R772" s="30" t="s">
        <v>3904</v>
      </c>
      <c r="S772">
        <v>750</v>
      </c>
    </row>
    <row r="773" spans="1:19" x14ac:dyDescent="0.25">
      <c r="A773" s="1" t="s">
        <v>900</v>
      </c>
      <c r="B773" s="1" t="s">
        <v>353</v>
      </c>
      <c r="C773" s="1" t="s">
        <v>544</v>
      </c>
      <c r="D773" s="1" t="s">
        <v>901</v>
      </c>
      <c r="E773" s="1" t="s">
        <v>902</v>
      </c>
      <c r="F773" s="1" t="s">
        <v>84</v>
      </c>
      <c r="G773" s="377">
        <v>24</v>
      </c>
      <c r="H773" s="377">
        <v>0</v>
      </c>
      <c r="I773" s="377">
        <v>0</v>
      </c>
      <c r="J773" s="377">
        <v>0</v>
      </c>
      <c r="K773" s="377">
        <v>0</v>
      </c>
      <c r="L773" s="377">
        <v>0</v>
      </c>
      <c r="M773" s="1" t="s">
        <v>903</v>
      </c>
      <c r="N773" s="377">
        <v>0</v>
      </c>
      <c r="O773" s="378">
        <v>46550</v>
      </c>
      <c r="P773" s="401">
        <f t="shared" si="12"/>
        <v>24</v>
      </c>
      <c r="R773" s="30" t="s">
        <v>3849</v>
      </c>
      <c r="S773">
        <v>52800</v>
      </c>
    </row>
    <row r="774" spans="1:19" x14ac:dyDescent="0.25">
      <c r="A774" s="1" t="s">
        <v>628</v>
      </c>
      <c r="B774" s="1" t="s">
        <v>353</v>
      </c>
      <c r="C774" s="1" t="s">
        <v>544</v>
      </c>
      <c r="D774" s="1" t="s">
        <v>629</v>
      </c>
      <c r="E774" s="1" t="s">
        <v>630</v>
      </c>
      <c r="F774" s="1" t="s">
        <v>84</v>
      </c>
      <c r="G774" s="377">
        <v>0</v>
      </c>
      <c r="H774" s="377">
        <v>0</v>
      </c>
      <c r="I774" s="377">
        <v>0</v>
      </c>
      <c r="J774" s="377">
        <v>12</v>
      </c>
      <c r="K774" s="377">
        <v>0</v>
      </c>
      <c r="L774" s="377">
        <v>0</v>
      </c>
      <c r="M774" s="1" t="s">
        <v>666</v>
      </c>
      <c r="N774" s="377">
        <v>0</v>
      </c>
      <c r="O774" s="378">
        <v>46621</v>
      </c>
      <c r="P774" s="401">
        <f t="shared" si="12"/>
        <v>0</v>
      </c>
      <c r="R774" s="30" t="s">
        <v>3905</v>
      </c>
      <c r="S774">
        <v>990</v>
      </c>
    </row>
    <row r="775" spans="1:19" x14ac:dyDescent="0.25">
      <c r="A775" s="1" t="s">
        <v>2587</v>
      </c>
      <c r="B775" s="1" t="s">
        <v>353</v>
      </c>
      <c r="C775" s="1" t="s">
        <v>544</v>
      </c>
      <c r="D775" s="1" t="s">
        <v>2588</v>
      </c>
      <c r="E775" s="1" t="s">
        <v>2589</v>
      </c>
      <c r="F775" s="1" t="s">
        <v>84</v>
      </c>
      <c r="G775" s="377">
        <v>2</v>
      </c>
      <c r="H775" s="377">
        <v>0</v>
      </c>
      <c r="I775" s="377">
        <v>0</v>
      </c>
      <c r="J775" s="377">
        <v>0</v>
      </c>
      <c r="K775" s="377">
        <v>0</v>
      </c>
      <c r="L775" s="377">
        <v>0</v>
      </c>
      <c r="M775" s="1" t="s">
        <v>2590</v>
      </c>
      <c r="N775" s="377">
        <v>0</v>
      </c>
      <c r="O775" s="378">
        <v>47349</v>
      </c>
      <c r="P775" s="401">
        <f t="shared" si="12"/>
        <v>2</v>
      </c>
      <c r="R775" s="30" t="s">
        <v>3908</v>
      </c>
      <c r="S775">
        <v>1080</v>
      </c>
    </row>
    <row r="776" spans="1:19" x14ac:dyDescent="0.25">
      <c r="A776" s="1" t="s">
        <v>1741</v>
      </c>
      <c r="B776" s="1" t="s">
        <v>353</v>
      </c>
      <c r="C776" s="1" t="s">
        <v>544</v>
      </c>
      <c r="D776" s="1" t="s">
        <v>1742</v>
      </c>
      <c r="E776" s="1" t="s">
        <v>1743</v>
      </c>
      <c r="F776" s="1" t="s">
        <v>84</v>
      </c>
      <c r="G776" s="377">
        <v>2</v>
      </c>
      <c r="H776" s="377">
        <v>0</v>
      </c>
      <c r="I776" s="377">
        <v>0</v>
      </c>
      <c r="J776" s="377">
        <v>0</v>
      </c>
      <c r="K776" s="377">
        <v>0</v>
      </c>
      <c r="L776" s="377">
        <v>0</v>
      </c>
      <c r="M776" s="1" t="s">
        <v>1744</v>
      </c>
      <c r="N776" s="377">
        <v>0</v>
      </c>
      <c r="O776" s="378">
        <v>46771</v>
      </c>
      <c r="P776" s="401">
        <f t="shared" si="12"/>
        <v>2</v>
      </c>
      <c r="R776" s="30" t="s">
        <v>3912</v>
      </c>
      <c r="S776">
        <v>15</v>
      </c>
    </row>
    <row r="777" spans="1:19" x14ac:dyDescent="0.25">
      <c r="A777" s="1" t="s">
        <v>631</v>
      </c>
      <c r="B777" s="1" t="s">
        <v>353</v>
      </c>
      <c r="C777" s="1" t="s">
        <v>544</v>
      </c>
      <c r="D777" s="1" t="s">
        <v>632</v>
      </c>
      <c r="E777" s="1" t="s">
        <v>2095</v>
      </c>
      <c r="F777" s="1" t="s">
        <v>84</v>
      </c>
      <c r="G777" s="377">
        <v>2</v>
      </c>
      <c r="H777" s="377">
        <v>0</v>
      </c>
      <c r="I777" s="377">
        <v>0</v>
      </c>
      <c r="J777" s="377">
        <v>0</v>
      </c>
      <c r="K777" s="377">
        <v>0</v>
      </c>
      <c r="L777" s="377">
        <v>0</v>
      </c>
      <c r="M777" s="1" t="s">
        <v>667</v>
      </c>
      <c r="N777" s="377">
        <v>0</v>
      </c>
      <c r="O777" s="378">
        <v>46792</v>
      </c>
      <c r="P777" s="401">
        <f t="shared" si="12"/>
        <v>2</v>
      </c>
      <c r="R777" s="30" t="s">
        <v>3916</v>
      </c>
      <c r="S777">
        <v>30</v>
      </c>
    </row>
    <row r="778" spans="1:19" x14ac:dyDescent="0.25">
      <c r="A778" s="1" t="s">
        <v>633</v>
      </c>
      <c r="B778" s="1" t="s">
        <v>353</v>
      </c>
      <c r="C778" s="1" t="s">
        <v>544</v>
      </c>
      <c r="D778" s="1" t="s">
        <v>634</v>
      </c>
      <c r="E778" s="1" t="s">
        <v>635</v>
      </c>
      <c r="F778" s="1" t="s">
        <v>84</v>
      </c>
      <c r="G778" s="377">
        <v>8279</v>
      </c>
      <c r="H778" s="377">
        <v>0</v>
      </c>
      <c r="I778" s="377">
        <v>0</v>
      </c>
      <c r="J778" s="377">
        <v>0</v>
      </c>
      <c r="K778" s="377">
        <v>0</v>
      </c>
      <c r="L778" s="377">
        <v>0</v>
      </c>
      <c r="M778" s="1" t="s">
        <v>61</v>
      </c>
      <c r="N778" s="377">
        <v>0</v>
      </c>
      <c r="O778" s="378">
        <v>46295</v>
      </c>
      <c r="P778" s="401">
        <f t="shared" si="12"/>
        <v>8279</v>
      </c>
      <c r="R778" s="30" t="s">
        <v>3918</v>
      </c>
      <c r="S778">
        <v>45</v>
      </c>
    </row>
    <row r="779" spans="1:19" x14ac:dyDescent="0.25">
      <c r="A779" s="1" t="s">
        <v>633</v>
      </c>
      <c r="B779" s="1" t="s">
        <v>353</v>
      </c>
      <c r="C779" s="1" t="s">
        <v>544</v>
      </c>
      <c r="D779" s="1" t="s">
        <v>634</v>
      </c>
      <c r="E779" s="1" t="s">
        <v>1731</v>
      </c>
      <c r="F779" s="1" t="s">
        <v>84</v>
      </c>
      <c r="G779" s="377">
        <v>23616</v>
      </c>
      <c r="H779" s="377">
        <v>0</v>
      </c>
      <c r="I779" s="377">
        <v>0</v>
      </c>
      <c r="J779" s="377">
        <v>0</v>
      </c>
      <c r="K779" s="377">
        <v>0</v>
      </c>
      <c r="L779" s="377">
        <v>0</v>
      </c>
      <c r="M779" s="1" t="s">
        <v>61</v>
      </c>
      <c r="N779" s="377">
        <v>0</v>
      </c>
      <c r="O779" s="378">
        <v>46855</v>
      </c>
      <c r="P779" s="401">
        <f t="shared" si="12"/>
        <v>23616</v>
      </c>
      <c r="R779" s="30" t="s">
        <v>3921</v>
      </c>
      <c r="S779">
        <v>48</v>
      </c>
    </row>
    <row r="780" spans="1:19" x14ac:dyDescent="0.25">
      <c r="A780" s="1" t="s">
        <v>633</v>
      </c>
      <c r="B780" s="1" t="s">
        <v>353</v>
      </c>
      <c r="C780" s="1" t="s">
        <v>544</v>
      </c>
      <c r="D780" s="1" t="s">
        <v>634</v>
      </c>
      <c r="E780" s="1" t="s">
        <v>1733</v>
      </c>
      <c r="F780" s="1" t="s">
        <v>84</v>
      </c>
      <c r="G780" s="377">
        <v>14700</v>
      </c>
      <c r="H780" s="377">
        <v>0</v>
      </c>
      <c r="I780" s="377">
        <v>0</v>
      </c>
      <c r="J780" s="377">
        <v>0</v>
      </c>
      <c r="K780" s="377">
        <v>0</v>
      </c>
      <c r="L780" s="377">
        <v>0</v>
      </c>
      <c r="M780" s="1" t="s">
        <v>61</v>
      </c>
      <c r="N780" s="377">
        <v>0</v>
      </c>
      <c r="O780" s="378">
        <v>46858</v>
      </c>
      <c r="P780" s="401">
        <f t="shared" si="12"/>
        <v>14700</v>
      </c>
      <c r="R780" s="30" t="s">
        <v>3925</v>
      </c>
      <c r="S780">
        <v>16</v>
      </c>
    </row>
    <row r="781" spans="1:19" x14ac:dyDescent="0.25">
      <c r="A781" s="1" t="s">
        <v>224</v>
      </c>
      <c r="B781" s="1" t="s">
        <v>353</v>
      </c>
      <c r="C781" s="1" t="s">
        <v>80</v>
      </c>
      <c r="D781" s="1" t="s">
        <v>67</v>
      </c>
      <c r="E781" s="1" t="s">
        <v>2661</v>
      </c>
      <c r="F781" s="1" t="s">
        <v>82</v>
      </c>
      <c r="G781" s="379">
        <v>10.5</v>
      </c>
      <c r="H781" s="377">
        <v>0</v>
      </c>
      <c r="I781" s="377">
        <v>0</v>
      </c>
      <c r="J781" s="377">
        <v>0</v>
      </c>
      <c r="K781" s="377">
        <v>0</v>
      </c>
      <c r="L781" s="377">
        <v>0</v>
      </c>
      <c r="M781" s="1" t="s">
        <v>61</v>
      </c>
      <c r="N781" s="377">
        <v>0</v>
      </c>
      <c r="O781" s="378">
        <v>46313</v>
      </c>
      <c r="P781" s="401">
        <f t="shared" si="12"/>
        <v>10.5</v>
      </c>
      <c r="R781" s="30" t="s">
        <v>3929</v>
      </c>
      <c r="S781">
        <v>16</v>
      </c>
    </row>
    <row r="782" spans="1:19" x14ac:dyDescent="0.25">
      <c r="A782" s="1" t="s">
        <v>10535</v>
      </c>
      <c r="B782" s="1" t="s">
        <v>353</v>
      </c>
      <c r="C782" s="1" t="s">
        <v>80</v>
      </c>
      <c r="D782" s="1" t="s">
        <v>194</v>
      </c>
      <c r="E782" s="1" t="s">
        <v>9452</v>
      </c>
      <c r="F782" s="1" t="s">
        <v>82</v>
      </c>
      <c r="G782" s="377">
        <v>400</v>
      </c>
      <c r="H782" s="377">
        <v>0</v>
      </c>
      <c r="I782" s="377">
        <v>0</v>
      </c>
      <c r="J782" s="377">
        <v>0</v>
      </c>
      <c r="K782" s="377">
        <v>0</v>
      </c>
      <c r="L782" s="377">
        <v>0</v>
      </c>
      <c r="M782" s="1" t="s">
        <v>61</v>
      </c>
      <c r="N782" s="377">
        <v>0</v>
      </c>
      <c r="O782" s="378">
        <v>46276</v>
      </c>
      <c r="P782" s="401">
        <f t="shared" si="12"/>
        <v>400</v>
      </c>
      <c r="R782" s="30" t="s">
        <v>3933</v>
      </c>
      <c r="S782">
        <v>288</v>
      </c>
    </row>
    <row r="783" spans="1:19" x14ac:dyDescent="0.25">
      <c r="A783" s="1" t="s">
        <v>3055</v>
      </c>
      <c r="B783" s="1" t="s">
        <v>353</v>
      </c>
      <c r="C783" s="1" t="s">
        <v>80</v>
      </c>
      <c r="D783" s="1" t="s">
        <v>187</v>
      </c>
      <c r="E783" s="1" t="s">
        <v>4648</v>
      </c>
      <c r="F783" s="1" t="s">
        <v>82</v>
      </c>
      <c r="G783" s="377">
        <v>990</v>
      </c>
      <c r="H783" s="377">
        <v>0</v>
      </c>
      <c r="I783" s="377">
        <v>0</v>
      </c>
      <c r="J783" s="377">
        <v>0</v>
      </c>
      <c r="K783" s="377">
        <v>0</v>
      </c>
      <c r="L783" s="377">
        <v>0</v>
      </c>
      <c r="M783" s="1" t="s">
        <v>61</v>
      </c>
      <c r="N783" s="377">
        <v>0</v>
      </c>
      <c r="O783" s="378">
        <v>46270</v>
      </c>
      <c r="P783" s="401">
        <f t="shared" si="12"/>
        <v>990</v>
      </c>
      <c r="R783" s="30" t="s">
        <v>3937</v>
      </c>
      <c r="S783">
        <v>96</v>
      </c>
    </row>
    <row r="784" spans="1:19" x14ac:dyDescent="0.25">
      <c r="A784" s="1" t="s">
        <v>10555</v>
      </c>
      <c r="B784" s="1" t="s">
        <v>353</v>
      </c>
      <c r="C784" s="1" t="s">
        <v>80</v>
      </c>
      <c r="D784" s="1" t="s">
        <v>186</v>
      </c>
      <c r="E784" s="1" t="s">
        <v>10550</v>
      </c>
      <c r="F784" s="1" t="s">
        <v>82</v>
      </c>
      <c r="G784" s="377">
        <v>591</v>
      </c>
      <c r="H784" s="377">
        <v>0</v>
      </c>
      <c r="I784" s="377">
        <v>0</v>
      </c>
      <c r="J784" s="377">
        <v>0</v>
      </c>
      <c r="K784" s="377">
        <v>0</v>
      </c>
      <c r="L784" s="377">
        <v>0</v>
      </c>
      <c r="M784" s="1" t="s">
        <v>61</v>
      </c>
      <c r="N784" s="377">
        <v>0</v>
      </c>
      <c r="O784" s="378">
        <v>46276</v>
      </c>
      <c r="P784" s="401">
        <f t="shared" si="12"/>
        <v>591</v>
      </c>
      <c r="R784" s="30" t="s">
        <v>3939</v>
      </c>
      <c r="S784">
        <v>384</v>
      </c>
    </row>
    <row r="785" spans="1:19" x14ac:dyDescent="0.25">
      <c r="A785" s="1" t="s">
        <v>3320</v>
      </c>
      <c r="B785" s="1" t="s">
        <v>353</v>
      </c>
      <c r="C785" s="1" t="s">
        <v>80</v>
      </c>
      <c r="D785" s="1" t="s">
        <v>291</v>
      </c>
      <c r="E785" s="1" t="s">
        <v>3580</v>
      </c>
      <c r="F785" s="1" t="s">
        <v>82</v>
      </c>
      <c r="G785" s="377">
        <v>398</v>
      </c>
      <c r="H785" s="377">
        <v>0</v>
      </c>
      <c r="I785" s="377">
        <v>0</v>
      </c>
      <c r="J785" s="377">
        <v>0</v>
      </c>
      <c r="K785" s="377">
        <v>0</v>
      </c>
      <c r="L785" s="377">
        <v>0</v>
      </c>
      <c r="M785" s="1" t="s">
        <v>61</v>
      </c>
      <c r="N785" s="377">
        <v>0</v>
      </c>
      <c r="O785" s="378">
        <v>46250</v>
      </c>
      <c r="P785" s="401">
        <f t="shared" si="12"/>
        <v>398</v>
      </c>
      <c r="R785" s="30" t="s">
        <v>3942</v>
      </c>
      <c r="S785">
        <v>40</v>
      </c>
    </row>
    <row r="786" spans="1:19" x14ac:dyDescent="0.25">
      <c r="A786" s="1" t="s">
        <v>2776</v>
      </c>
      <c r="B786" s="1" t="s">
        <v>353</v>
      </c>
      <c r="C786" s="1" t="s">
        <v>544</v>
      </c>
      <c r="D786" s="1" t="s">
        <v>2777</v>
      </c>
      <c r="E786" s="1" t="s">
        <v>2778</v>
      </c>
      <c r="F786" s="1" t="s">
        <v>84</v>
      </c>
      <c r="G786" s="377">
        <v>4</v>
      </c>
      <c r="H786" s="377">
        <v>0</v>
      </c>
      <c r="I786" s="377">
        <v>0</v>
      </c>
      <c r="J786" s="377">
        <v>0</v>
      </c>
      <c r="K786" s="377">
        <v>0</v>
      </c>
      <c r="L786" s="377">
        <v>0</v>
      </c>
      <c r="M786" s="1" t="s">
        <v>2779</v>
      </c>
      <c r="N786" s="377">
        <v>0</v>
      </c>
      <c r="O786" s="378">
        <v>47069</v>
      </c>
      <c r="P786" s="401">
        <f t="shared" si="12"/>
        <v>4</v>
      </c>
      <c r="R786" s="30" t="s">
        <v>3946</v>
      </c>
      <c r="S786">
        <v>90</v>
      </c>
    </row>
    <row r="787" spans="1:19" x14ac:dyDescent="0.25">
      <c r="A787" s="1" t="s">
        <v>3737</v>
      </c>
      <c r="B787" s="1" t="s">
        <v>353</v>
      </c>
      <c r="C787" s="1" t="s">
        <v>544</v>
      </c>
      <c r="D787" s="1" t="s">
        <v>3738</v>
      </c>
      <c r="E787" s="1" t="s">
        <v>3739</v>
      </c>
      <c r="F787" s="1" t="s">
        <v>84</v>
      </c>
      <c r="G787" s="377">
        <v>600</v>
      </c>
      <c r="H787" s="377">
        <v>0</v>
      </c>
      <c r="I787" s="377">
        <v>0</v>
      </c>
      <c r="J787" s="377">
        <v>0</v>
      </c>
      <c r="K787" s="377">
        <v>0</v>
      </c>
      <c r="L787" s="377">
        <v>0</v>
      </c>
      <c r="M787" s="1" t="s">
        <v>3740</v>
      </c>
      <c r="N787" s="377">
        <v>0</v>
      </c>
      <c r="O787" s="378">
        <v>47469</v>
      </c>
      <c r="P787" s="401">
        <f t="shared" si="12"/>
        <v>600</v>
      </c>
      <c r="R787" s="30" t="s">
        <v>3950</v>
      </c>
      <c r="S787">
        <v>20</v>
      </c>
    </row>
    <row r="788" spans="1:19" x14ac:dyDescent="0.25">
      <c r="A788" s="1" t="s">
        <v>2551</v>
      </c>
      <c r="B788" s="1" t="s">
        <v>353</v>
      </c>
      <c r="C788" s="1" t="s">
        <v>544</v>
      </c>
      <c r="D788" s="1" t="s">
        <v>2552</v>
      </c>
      <c r="E788" s="1" t="s">
        <v>3890</v>
      </c>
      <c r="F788" s="1" t="s">
        <v>84</v>
      </c>
      <c r="G788" s="377">
        <v>640</v>
      </c>
      <c r="H788" s="377">
        <v>0</v>
      </c>
      <c r="I788" s="377">
        <v>0</v>
      </c>
      <c r="J788" s="377">
        <v>0</v>
      </c>
      <c r="K788" s="377">
        <v>0</v>
      </c>
      <c r="L788" s="377">
        <v>0</v>
      </c>
      <c r="M788" s="1" t="s">
        <v>2553</v>
      </c>
      <c r="N788" s="377">
        <v>0</v>
      </c>
      <c r="O788" s="378">
        <v>47505</v>
      </c>
      <c r="P788" s="401">
        <f t="shared" si="12"/>
        <v>640</v>
      </c>
      <c r="R788" s="30" t="s">
        <v>3952</v>
      </c>
      <c r="S788">
        <v>4300</v>
      </c>
    </row>
    <row r="789" spans="1:19" x14ac:dyDescent="0.25">
      <c r="A789" s="1" t="s">
        <v>2551</v>
      </c>
      <c r="B789" s="1" t="s">
        <v>353</v>
      </c>
      <c r="C789" s="1" t="s">
        <v>544</v>
      </c>
      <c r="D789" s="1" t="s">
        <v>2552</v>
      </c>
      <c r="E789" s="1" t="s">
        <v>2839</v>
      </c>
      <c r="F789" s="1" t="s">
        <v>84</v>
      </c>
      <c r="G789" s="377">
        <v>1</v>
      </c>
      <c r="H789" s="377">
        <v>0</v>
      </c>
      <c r="I789" s="377">
        <v>0</v>
      </c>
      <c r="J789" s="377">
        <v>0</v>
      </c>
      <c r="K789" s="377">
        <v>0</v>
      </c>
      <c r="L789" s="377">
        <v>0</v>
      </c>
      <c r="M789" s="1" t="s">
        <v>2553</v>
      </c>
      <c r="N789" s="377">
        <v>0</v>
      </c>
      <c r="O789" s="378">
        <v>47232</v>
      </c>
      <c r="P789" s="401">
        <f t="shared" si="12"/>
        <v>1</v>
      </c>
      <c r="R789" s="30" t="s">
        <v>3953</v>
      </c>
      <c r="S789">
        <v>1440</v>
      </c>
    </row>
    <row r="790" spans="1:19" x14ac:dyDescent="0.25">
      <c r="A790" s="1" t="s">
        <v>3891</v>
      </c>
      <c r="B790" s="1" t="s">
        <v>353</v>
      </c>
      <c r="C790" s="1" t="s">
        <v>544</v>
      </c>
      <c r="D790" s="1" t="s">
        <v>3892</v>
      </c>
      <c r="E790" s="1" t="s">
        <v>3893</v>
      </c>
      <c r="F790" s="1" t="s">
        <v>84</v>
      </c>
      <c r="G790" s="377">
        <v>8490</v>
      </c>
      <c r="H790" s="377">
        <v>0</v>
      </c>
      <c r="I790" s="377">
        <v>0</v>
      </c>
      <c r="J790" s="377">
        <v>0</v>
      </c>
      <c r="K790" s="377">
        <v>0</v>
      </c>
      <c r="L790" s="377">
        <v>0</v>
      </c>
      <c r="M790" s="1" t="s">
        <v>3894</v>
      </c>
      <c r="N790" s="377">
        <v>0</v>
      </c>
      <c r="O790" s="378">
        <v>47519</v>
      </c>
      <c r="P790" s="401">
        <f t="shared" si="12"/>
        <v>8490</v>
      </c>
      <c r="R790" s="30" t="s">
        <v>3954</v>
      </c>
      <c r="S790">
        <v>1776</v>
      </c>
    </row>
    <row r="791" spans="1:19" x14ac:dyDescent="0.25">
      <c r="A791" s="1" t="s">
        <v>3741</v>
      </c>
      <c r="B791" s="1" t="s">
        <v>353</v>
      </c>
      <c r="C791" s="1" t="s">
        <v>544</v>
      </c>
      <c r="D791" s="1" t="s">
        <v>3742</v>
      </c>
      <c r="E791" s="1" t="s">
        <v>3743</v>
      </c>
      <c r="F791" s="1" t="s">
        <v>84</v>
      </c>
      <c r="G791" s="377">
        <v>90</v>
      </c>
      <c r="H791" s="377">
        <v>0</v>
      </c>
      <c r="I791" s="377">
        <v>0</v>
      </c>
      <c r="J791" s="377">
        <v>0</v>
      </c>
      <c r="K791" s="377">
        <v>0</v>
      </c>
      <c r="L791" s="377">
        <v>0</v>
      </c>
      <c r="M791" s="1" t="s">
        <v>3744</v>
      </c>
      <c r="N791" s="377">
        <v>0</v>
      </c>
      <c r="O791" s="378">
        <v>47510</v>
      </c>
      <c r="P791" s="401">
        <f t="shared" si="12"/>
        <v>90</v>
      </c>
      <c r="R791" s="30" t="s">
        <v>3955</v>
      </c>
      <c r="S791">
        <v>2964</v>
      </c>
    </row>
    <row r="792" spans="1:19" x14ac:dyDescent="0.25">
      <c r="A792" s="1" t="s">
        <v>3741</v>
      </c>
      <c r="B792" s="1" t="s">
        <v>353</v>
      </c>
      <c r="C792" s="1" t="s">
        <v>544</v>
      </c>
      <c r="D792" s="1" t="s">
        <v>3742</v>
      </c>
      <c r="E792" s="1" t="s">
        <v>3895</v>
      </c>
      <c r="F792" s="1" t="s">
        <v>84</v>
      </c>
      <c r="G792" s="377">
        <v>180</v>
      </c>
      <c r="H792" s="377">
        <v>0</v>
      </c>
      <c r="I792" s="377">
        <v>0</v>
      </c>
      <c r="J792" s="377">
        <v>0</v>
      </c>
      <c r="K792" s="377">
        <v>0</v>
      </c>
      <c r="L792" s="377">
        <v>0</v>
      </c>
      <c r="M792" s="1" t="s">
        <v>3744</v>
      </c>
      <c r="N792" s="377">
        <v>0</v>
      </c>
      <c r="O792" s="378">
        <v>47510</v>
      </c>
      <c r="P792" s="401">
        <f t="shared" si="12"/>
        <v>180</v>
      </c>
      <c r="R792" s="30" t="s">
        <v>3956</v>
      </c>
      <c r="S792">
        <v>1488</v>
      </c>
    </row>
    <row r="793" spans="1:19" x14ac:dyDescent="0.25">
      <c r="A793" s="1" t="s">
        <v>636</v>
      </c>
      <c r="B793" s="1" t="s">
        <v>353</v>
      </c>
      <c r="C793" s="1" t="s">
        <v>544</v>
      </c>
      <c r="D793" s="1" t="s">
        <v>637</v>
      </c>
      <c r="E793" s="1" t="s">
        <v>638</v>
      </c>
      <c r="F793" s="1" t="s">
        <v>84</v>
      </c>
      <c r="G793" s="377">
        <v>0</v>
      </c>
      <c r="H793" s="377">
        <v>0</v>
      </c>
      <c r="I793" s="377">
        <v>0</v>
      </c>
      <c r="J793" s="377">
        <v>72</v>
      </c>
      <c r="K793" s="377">
        <v>0</v>
      </c>
      <c r="L793" s="377">
        <v>0</v>
      </c>
      <c r="M793" s="1" t="s">
        <v>668</v>
      </c>
      <c r="N793" s="377">
        <v>0</v>
      </c>
      <c r="O793" s="378">
        <v>46235</v>
      </c>
      <c r="P793" s="401">
        <f t="shared" si="12"/>
        <v>0</v>
      </c>
      <c r="R793" s="30" t="s">
        <v>3957</v>
      </c>
      <c r="S793">
        <v>156</v>
      </c>
    </row>
    <row r="794" spans="1:19" x14ac:dyDescent="0.25">
      <c r="A794" s="1" t="s">
        <v>218</v>
      </c>
      <c r="B794" s="1" t="s">
        <v>353</v>
      </c>
      <c r="C794" s="1" t="s">
        <v>80</v>
      </c>
      <c r="D794" s="1" t="s">
        <v>157</v>
      </c>
      <c r="E794" s="1" t="s">
        <v>3557</v>
      </c>
      <c r="F794" s="1" t="s">
        <v>82</v>
      </c>
      <c r="G794" s="379">
        <v>2.4969999999999999</v>
      </c>
      <c r="H794" s="377">
        <v>0</v>
      </c>
      <c r="I794" s="377">
        <v>0</v>
      </c>
      <c r="J794" s="377">
        <v>0</v>
      </c>
      <c r="K794" s="377">
        <v>0</v>
      </c>
      <c r="L794" s="377">
        <v>0</v>
      </c>
      <c r="M794" s="1" t="s">
        <v>61</v>
      </c>
      <c r="N794" s="377">
        <v>0</v>
      </c>
      <c r="O794" s="378">
        <v>46246</v>
      </c>
      <c r="P794" s="401">
        <f t="shared" si="12"/>
        <v>2.4969999999999999</v>
      </c>
      <c r="R794" s="30" t="s">
        <v>3958</v>
      </c>
      <c r="S794">
        <v>468</v>
      </c>
    </row>
    <row r="795" spans="1:19" x14ac:dyDescent="0.25">
      <c r="A795" s="1" t="s">
        <v>218</v>
      </c>
      <c r="B795" s="1" t="s">
        <v>353</v>
      </c>
      <c r="C795" s="1" t="s">
        <v>80</v>
      </c>
      <c r="D795" s="1" t="s">
        <v>157</v>
      </c>
      <c r="E795" s="1" t="s">
        <v>3847</v>
      </c>
      <c r="F795" s="1" t="s">
        <v>82</v>
      </c>
      <c r="G795" s="379">
        <v>1.385</v>
      </c>
      <c r="H795" s="377">
        <v>0</v>
      </c>
      <c r="I795" s="377">
        <v>0</v>
      </c>
      <c r="J795" s="377">
        <v>0</v>
      </c>
      <c r="K795" s="377">
        <v>0</v>
      </c>
      <c r="L795" s="377">
        <v>0</v>
      </c>
      <c r="M795" s="1" t="s">
        <v>61</v>
      </c>
      <c r="N795" s="377">
        <v>0</v>
      </c>
      <c r="O795" s="378">
        <v>46261</v>
      </c>
      <c r="P795" s="401">
        <f t="shared" si="12"/>
        <v>1.385</v>
      </c>
      <c r="R795" s="30" t="s">
        <v>3959</v>
      </c>
      <c r="S795">
        <v>204</v>
      </c>
    </row>
    <row r="796" spans="1:19" x14ac:dyDescent="0.25">
      <c r="A796" s="1" t="s">
        <v>218</v>
      </c>
      <c r="B796" s="1" t="s">
        <v>353</v>
      </c>
      <c r="C796" s="1" t="s">
        <v>80</v>
      </c>
      <c r="D796" s="1" t="s">
        <v>157</v>
      </c>
      <c r="E796" s="1" t="s">
        <v>4333</v>
      </c>
      <c r="F796" s="1" t="s">
        <v>82</v>
      </c>
      <c r="G796" s="379">
        <v>91.992999999999995</v>
      </c>
      <c r="H796" s="377">
        <v>0</v>
      </c>
      <c r="I796" s="377">
        <v>0</v>
      </c>
      <c r="J796" s="377">
        <v>0</v>
      </c>
      <c r="K796" s="377">
        <v>0</v>
      </c>
      <c r="L796" s="377">
        <v>0</v>
      </c>
      <c r="M796" s="1" t="s">
        <v>61</v>
      </c>
      <c r="N796" s="377">
        <v>0</v>
      </c>
      <c r="O796" s="378">
        <v>46269</v>
      </c>
      <c r="P796" s="401">
        <f t="shared" si="12"/>
        <v>91.992999999999995</v>
      </c>
      <c r="R796" s="30" t="s">
        <v>3960</v>
      </c>
      <c r="S796">
        <v>1752</v>
      </c>
    </row>
    <row r="797" spans="1:19" x14ac:dyDescent="0.25">
      <c r="A797" s="1" t="s">
        <v>218</v>
      </c>
      <c r="B797" s="1" t="s">
        <v>353</v>
      </c>
      <c r="C797" s="1" t="s">
        <v>80</v>
      </c>
      <c r="D797" s="1" t="s">
        <v>157</v>
      </c>
      <c r="E797" s="1" t="s">
        <v>4334</v>
      </c>
      <c r="F797" s="1" t="s">
        <v>82</v>
      </c>
      <c r="G797" s="377">
        <v>149</v>
      </c>
      <c r="H797" s="377">
        <v>0</v>
      </c>
      <c r="I797" s="377">
        <v>0</v>
      </c>
      <c r="J797" s="377">
        <v>0</v>
      </c>
      <c r="K797" s="377">
        <v>0</v>
      </c>
      <c r="L797" s="377">
        <v>0</v>
      </c>
      <c r="M797" s="1" t="s">
        <v>61</v>
      </c>
      <c r="N797" s="377">
        <v>0</v>
      </c>
      <c r="O797" s="378">
        <v>46273</v>
      </c>
      <c r="P797" s="401">
        <f t="shared" si="12"/>
        <v>149</v>
      </c>
      <c r="R797" s="30" t="s">
        <v>3961</v>
      </c>
      <c r="S797">
        <v>1584</v>
      </c>
    </row>
    <row r="798" spans="1:19" x14ac:dyDescent="0.25">
      <c r="A798" s="1" t="s">
        <v>360</v>
      </c>
      <c r="B798" s="1" t="s">
        <v>353</v>
      </c>
      <c r="C798" s="1" t="s">
        <v>544</v>
      </c>
      <c r="D798" s="1" t="s">
        <v>2523</v>
      </c>
      <c r="E798" s="1" t="s">
        <v>2666</v>
      </c>
      <c r="F798" s="1" t="s">
        <v>84</v>
      </c>
      <c r="G798" s="377">
        <v>19237</v>
      </c>
      <c r="H798" s="377">
        <v>0</v>
      </c>
      <c r="I798" s="377">
        <v>0</v>
      </c>
      <c r="J798" s="377">
        <v>0</v>
      </c>
      <c r="K798" s="377">
        <v>0</v>
      </c>
      <c r="L798" s="377">
        <v>0</v>
      </c>
      <c r="M798" s="1" t="s">
        <v>61</v>
      </c>
      <c r="N798" s="377">
        <v>0</v>
      </c>
      <c r="O798" s="378">
        <v>47156</v>
      </c>
      <c r="P798" s="401">
        <f t="shared" si="12"/>
        <v>19237</v>
      </c>
      <c r="R798" s="30" t="s">
        <v>3962</v>
      </c>
      <c r="S798">
        <v>2520</v>
      </c>
    </row>
    <row r="799" spans="1:19" x14ac:dyDescent="0.25">
      <c r="A799" s="1" t="s">
        <v>360</v>
      </c>
      <c r="B799" s="1" t="s">
        <v>353</v>
      </c>
      <c r="C799" s="1" t="s">
        <v>544</v>
      </c>
      <c r="D799" s="1" t="s">
        <v>2523</v>
      </c>
      <c r="E799" s="1" t="s">
        <v>3152</v>
      </c>
      <c r="F799" s="1" t="s">
        <v>84</v>
      </c>
      <c r="G799" s="377">
        <v>12444</v>
      </c>
      <c r="H799" s="377">
        <v>0</v>
      </c>
      <c r="I799" s="377">
        <v>0</v>
      </c>
      <c r="J799" s="377">
        <v>0</v>
      </c>
      <c r="K799" s="377">
        <v>0</v>
      </c>
      <c r="L799" s="377">
        <v>0</v>
      </c>
      <c r="M799" s="1" t="s">
        <v>61</v>
      </c>
      <c r="N799" s="377">
        <v>0</v>
      </c>
      <c r="O799" s="378">
        <v>47214</v>
      </c>
      <c r="P799" s="401">
        <f t="shared" si="12"/>
        <v>12444</v>
      </c>
      <c r="R799" s="30" t="s">
        <v>3963</v>
      </c>
      <c r="S799">
        <v>30240</v>
      </c>
    </row>
    <row r="800" spans="1:19" x14ac:dyDescent="0.25">
      <c r="A800" s="1" t="s">
        <v>360</v>
      </c>
      <c r="B800" s="1" t="s">
        <v>353</v>
      </c>
      <c r="C800" s="1" t="s">
        <v>544</v>
      </c>
      <c r="D800" s="1" t="s">
        <v>2523</v>
      </c>
      <c r="E800" s="1" t="s">
        <v>3153</v>
      </c>
      <c r="F800" s="1" t="s">
        <v>84</v>
      </c>
      <c r="G800" s="377">
        <v>36750</v>
      </c>
      <c r="H800" s="377">
        <v>0</v>
      </c>
      <c r="I800" s="377">
        <v>0</v>
      </c>
      <c r="J800" s="377">
        <v>0</v>
      </c>
      <c r="K800" s="377">
        <v>0</v>
      </c>
      <c r="L800" s="377">
        <v>0</v>
      </c>
      <c r="M800" s="1" t="s">
        <v>61</v>
      </c>
      <c r="N800" s="377">
        <v>0</v>
      </c>
      <c r="O800" s="378">
        <v>47219</v>
      </c>
      <c r="P800" s="401">
        <f t="shared" si="12"/>
        <v>36750</v>
      </c>
      <c r="R800" s="30" t="s">
        <v>3966</v>
      </c>
      <c r="S800">
        <v>18756</v>
      </c>
    </row>
    <row r="801" spans="1:19" x14ac:dyDescent="0.25">
      <c r="A801" s="1" t="s">
        <v>360</v>
      </c>
      <c r="B801" s="1" t="s">
        <v>353</v>
      </c>
      <c r="C801" s="1" t="s">
        <v>544</v>
      </c>
      <c r="D801" s="1" t="s">
        <v>2523</v>
      </c>
      <c r="E801" s="1" t="s">
        <v>3170</v>
      </c>
      <c r="F801" s="1" t="s">
        <v>84</v>
      </c>
      <c r="G801" s="377">
        <v>31500</v>
      </c>
      <c r="H801" s="377">
        <v>0</v>
      </c>
      <c r="I801" s="377">
        <v>0</v>
      </c>
      <c r="J801" s="377">
        <v>0</v>
      </c>
      <c r="K801" s="377">
        <v>0</v>
      </c>
      <c r="L801" s="377">
        <v>0</v>
      </c>
      <c r="M801" s="1" t="s">
        <v>61</v>
      </c>
      <c r="N801" s="377">
        <v>0</v>
      </c>
      <c r="O801" s="378">
        <v>47221</v>
      </c>
      <c r="P801" s="401">
        <f t="shared" si="12"/>
        <v>31500</v>
      </c>
      <c r="R801" s="30" t="s">
        <v>3970</v>
      </c>
      <c r="S801">
        <v>3528</v>
      </c>
    </row>
    <row r="802" spans="1:19" x14ac:dyDescent="0.25">
      <c r="A802" s="1" t="s">
        <v>639</v>
      </c>
      <c r="B802" s="1" t="s">
        <v>353</v>
      </c>
      <c r="C802" s="1" t="s">
        <v>544</v>
      </c>
      <c r="D802" s="1" t="s">
        <v>2524</v>
      </c>
      <c r="E802" s="1" t="s">
        <v>3396</v>
      </c>
      <c r="F802" s="1" t="s">
        <v>84</v>
      </c>
      <c r="G802" s="377">
        <v>19518</v>
      </c>
      <c r="H802" s="377">
        <v>0</v>
      </c>
      <c r="I802" s="377">
        <v>0</v>
      </c>
      <c r="J802" s="377">
        <v>0</v>
      </c>
      <c r="K802" s="377">
        <v>0</v>
      </c>
      <c r="L802" s="377">
        <v>0</v>
      </c>
      <c r="M802" s="1" t="s">
        <v>61</v>
      </c>
      <c r="N802" s="377">
        <v>0</v>
      </c>
      <c r="O802" s="378">
        <v>47231</v>
      </c>
      <c r="P802" s="401">
        <f t="shared" si="12"/>
        <v>19518</v>
      </c>
      <c r="R802" s="30" t="s">
        <v>3972</v>
      </c>
      <c r="S802">
        <v>108</v>
      </c>
    </row>
    <row r="803" spans="1:19" x14ac:dyDescent="0.25">
      <c r="A803" s="1" t="s">
        <v>639</v>
      </c>
      <c r="B803" s="1" t="s">
        <v>353</v>
      </c>
      <c r="C803" s="1" t="s">
        <v>544</v>
      </c>
      <c r="D803" s="1" t="s">
        <v>2524</v>
      </c>
      <c r="E803" s="1" t="s">
        <v>3397</v>
      </c>
      <c r="F803" s="1" t="s">
        <v>84</v>
      </c>
      <c r="G803" s="377">
        <v>14040</v>
      </c>
      <c r="H803" s="377">
        <v>0</v>
      </c>
      <c r="I803" s="377">
        <v>0</v>
      </c>
      <c r="J803" s="377">
        <v>0</v>
      </c>
      <c r="K803" s="377">
        <v>0</v>
      </c>
      <c r="L803" s="377">
        <v>0</v>
      </c>
      <c r="M803" s="1" t="s">
        <v>61</v>
      </c>
      <c r="N803" s="377">
        <v>0</v>
      </c>
      <c r="O803" s="378">
        <v>47233</v>
      </c>
      <c r="P803" s="401">
        <f t="shared" si="12"/>
        <v>14040</v>
      </c>
      <c r="R803" s="30" t="s">
        <v>3973</v>
      </c>
      <c r="S803">
        <v>312</v>
      </c>
    </row>
    <row r="804" spans="1:19" x14ac:dyDescent="0.25">
      <c r="A804" s="1" t="s">
        <v>330</v>
      </c>
      <c r="B804" s="1" t="s">
        <v>353</v>
      </c>
      <c r="C804" s="1" t="s">
        <v>544</v>
      </c>
      <c r="D804" s="1" t="s">
        <v>2525</v>
      </c>
      <c r="E804" s="1" t="s">
        <v>2554</v>
      </c>
      <c r="F804" s="1" t="s">
        <v>84</v>
      </c>
      <c r="G804" s="377">
        <v>0</v>
      </c>
      <c r="H804" s="377">
        <v>0</v>
      </c>
      <c r="I804" s="377">
        <v>10500</v>
      </c>
      <c r="J804" s="377">
        <v>0</v>
      </c>
      <c r="K804" s="377">
        <v>0</v>
      </c>
      <c r="L804" s="377">
        <v>0</v>
      </c>
      <c r="M804" s="1" t="s">
        <v>61</v>
      </c>
      <c r="N804" s="377">
        <v>0</v>
      </c>
      <c r="O804" s="378">
        <v>47018</v>
      </c>
      <c r="P804" s="401">
        <f t="shared" si="12"/>
        <v>10500</v>
      </c>
      <c r="R804" s="30" t="s">
        <v>3976</v>
      </c>
      <c r="S804">
        <v>132</v>
      </c>
    </row>
    <row r="805" spans="1:19" x14ac:dyDescent="0.25">
      <c r="A805" s="1" t="s">
        <v>330</v>
      </c>
      <c r="B805" s="1" t="s">
        <v>353</v>
      </c>
      <c r="C805" s="1" t="s">
        <v>544</v>
      </c>
      <c r="D805" s="1" t="s">
        <v>2525</v>
      </c>
      <c r="E805" s="1" t="s">
        <v>2329</v>
      </c>
      <c r="F805" s="1" t="s">
        <v>84</v>
      </c>
      <c r="G805" s="377">
        <v>0</v>
      </c>
      <c r="H805" s="377">
        <v>0</v>
      </c>
      <c r="I805" s="377">
        <v>15750</v>
      </c>
      <c r="J805" s="377">
        <v>0</v>
      </c>
      <c r="K805" s="377">
        <v>0</v>
      </c>
      <c r="L805" s="377">
        <v>0</v>
      </c>
      <c r="M805" s="1" t="s">
        <v>61</v>
      </c>
      <c r="N805" s="377">
        <v>0</v>
      </c>
      <c r="O805" s="378">
        <v>47020</v>
      </c>
      <c r="P805" s="401">
        <f t="shared" si="12"/>
        <v>15750</v>
      </c>
      <c r="R805" s="30" t="s">
        <v>3980</v>
      </c>
      <c r="S805">
        <v>72</v>
      </c>
    </row>
    <row r="806" spans="1:19" x14ac:dyDescent="0.25">
      <c r="A806" s="1" t="s">
        <v>330</v>
      </c>
      <c r="B806" s="1" t="s">
        <v>353</v>
      </c>
      <c r="C806" s="1" t="s">
        <v>544</v>
      </c>
      <c r="D806" s="1" t="s">
        <v>2525</v>
      </c>
      <c r="E806" s="1" t="s">
        <v>3214</v>
      </c>
      <c r="F806" s="1" t="s">
        <v>84</v>
      </c>
      <c r="G806" s="377">
        <v>25550</v>
      </c>
      <c r="H806" s="377">
        <v>0</v>
      </c>
      <c r="I806" s="377">
        <v>0</v>
      </c>
      <c r="J806" s="377">
        <v>0</v>
      </c>
      <c r="K806" s="377">
        <v>0</v>
      </c>
      <c r="L806" s="377">
        <v>0</v>
      </c>
      <c r="M806" s="1" t="s">
        <v>61</v>
      </c>
      <c r="N806" s="377">
        <v>0</v>
      </c>
      <c r="O806" s="378">
        <v>47222</v>
      </c>
      <c r="P806" s="401">
        <f t="shared" si="12"/>
        <v>25550</v>
      </c>
      <c r="R806" s="30" t="s">
        <v>3982</v>
      </c>
      <c r="S806">
        <v>384</v>
      </c>
    </row>
    <row r="807" spans="1:19" x14ac:dyDescent="0.25">
      <c r="A807" s="1" t="s">
        <v>2426</v>
      </c>
      <c r="B807" s="1" t="s">
        <v>353</v>
      </c>
      <c r="C807" s="1" t="s">
        <v>544</v>
      </c>
      <c r="D807" s="1" t="s">
        <v>2526</v>
      </c>
      <c r="E807" s="1" t="s">
        <v>3406</v>
      </c>
      <c r="F807" s="1" t="s">
        <v>84</v>
      </c>
      <c r="G807" s="377">
        <v>5400</v>
      </c>
      <c r="H807" s="377">
        <v>0</v>
      </c>
      <c r="I807" s="377">
        <v>0</v>
      </c>
      <c r="J807" s="377">
        <v>0</v>
      </c>
      <c r="K807" s="377">
        <v>0</v>
      </c>
      <c r="L807" s="377">
        <v>0</v>
      </c>
      <c r="M807" s="1" t="s">
        <v>61</v>
      </c>
      <c r="N807" s="377">
        <v>0</v>
      </c>
      <c r="O807" s="378">
        <v>47233</v>
      </c>
      <c r="P807" s="401">
        <f t="shared" si="12"/>
        <v>5400</v>
      </c>
      <c r="R807" s="30" t="s">
        <v>3983</v>
      </c>
      <c r="S807">
        <v>12</v>
      </c>
    </row>
    <row r="808" spans="1:19" x14ac:dyDescent="0.25">
      <c r="A808" s="1" t="s">
        <v>2426</v>
      </c>
      <c r="B808" s="1" t="s">
        <v>353</v>
      </c>
      <c r="C808" s="1" t="s">
        <v>544</v>
      </c>
      <c r="D808" s="1" t="s">
        <v>2526</v>
      </c>
      <c r="E808" s="1" t="s">
        <v>3417</v>
      </c>
      <c r="F808" s="1" t="s">
        <v>84</v>
      </c>
      <c r="G808" s="377">
        <v>37800</v>
      </c>
      <c r="H808" s="377">
        <v>0</v>
      </c>
      <c r="I808" s="377">
        <v>0</v>
      </c>
      <c r="J808" s="377">
        <v>0</v>
      </c>
      <c r="K808" s="377">
        <v>0</v>
      </c>
      <c r="L808" s="377">
        <v>0</v>
      </c>
      <c r="M808" s="1" t="s">
        <v>61</v>
      </c>
      <c r="N808" s="377">
        <v>0</v>
      </c>
      <c r="O808" s="378">
        <v>47235</v>
      </c>
      <c r="P808" s="401">
        <f t="shared" si="12"/>
        <v>37800</v>
      </c>
      <c r="R808" s="30" t="s">
        <v>3986</v>
      </c>
      <c r="S808">
        <v>1296</v>
      </c>
    </row>
    <row r="809" spans="1:19" x14ac:dyDescent="0.25">
      <c r="A809" s="1" t="s">
        <v>2426</v>
      </c>
      <c r="B809" s="1" t="s">
        <v>353</v>
      </c>
      <c r="C809" s="1" t="s">
        <v>544</v>
      </c>
      <c r="D809" s="1" t="s">
        <v>2526</v>
      </c>
      <c r="E809" s="1" t="s">
        <v>3418</v>
      </c>
      <c r="F809" s="1" t="s">
        <v>84</v>
      </c>
      <c r="G809" s="377">
        <v>16560</v>
      </c>
      <c r="H809" s="377">
        <v>0</v>
      </c>
      <c r="I809" s="377">
        <v>0</v>
      </c>
      <c r="J809" s="377">
        <v>0</v>
      </c>
      <c r="K809" s="377">
        <v>0</v>
      </c>
      <c r="L809" s="377">
        <v>0</v>
      </c>
      <c r="M809" s="1" t="s">
        <v>61</v>
      </c>
      <c r="N809" s="377">
        <v>0</v>
      </c>
      <c r="O809" s="378">
        <v>47236</v>
      </c>
      <c r="P809" s="401">
        <f t="shared" si="12"/>
        <v>16560</v>
      </c>
      <c r="R809" s="30" t="s">
        <v>3988</v>
      </c>
      <c r="S809">
        <v>492</v>
      </c>
    </row>
    <row r="810" spans="1:19" x14ac:dyDescent="0.25">
      <c r="A810" s="1" t="s">
        <v>515</v>
      </c>
      <c r="B810" s="1" t="s">
        <v>353</v>
      </c>
      <c r="C810" s="1" t="s">
        <v>544</v>
      </c>
      <c r="D810" s="1" t="s">
        <v>2527</v>
      </c>
      <c r="E810" s="1" t="s">
        <v>2542</v>
      </c>
      <c r="F810" s="1" t="s">
        <v>84</v>
      </c>
      <c r="G810" s="377">
        <v>0</v>
      </c>
      <c r="H810" s="377">
        <v>0</v>
      </c>
      <c r="I810" s="377">
        <v>5250</v>
      </c>
      <c r="J810" s="377">
        <v>0</v>
      </c>
      <c r="K810" s="377">
        <v>0</v>
      </c>
      <c r="L810" s="377">
        <v>0</v>
      </c>
      <c r="M810" s="1" t="s">
        <v>61</v>
      </c>
      <c r="N810" s="377">
        <v>0</v>
      </c>
      <c r="O810" s="378">
        <v>46801</v>
      </c>
      <c r="P810" s="401">
        <f t="shared" si="12"/>
        <v>5250</v>
      </c>
      <c r="R810" s="30" t="s">
        <v>3991</v>
      </c>
      <c r="S810">
        <v>1236</v>
      </c>
    </row>
    <row r="811" spans="1:19" x14ac:dyDescent="0.25">
      <c r="A811" s="1" t="s">
        <v>515</v>
      </c>
      <c r="B811" s="1" t="s">
        <v>353</v>
      </c>
      <c r="C811" s="1" t="s">
        <v>544</v>
      </c>
      <c r="D811" s="1" t="s">
        <v>2527</v>
      </c>
      <c r="E811" s="1" t="s">
        <v>2543</v>
      </c>
      <c r="F811" s="1" t="s">
        <v>84</v>
      </c>
      <c r="G811" s="377">
        <v>0</v>
      </c>
      <c r="H811" s="377">
        <v>0</v>
      </c>
      <c r="I811" s="377">
        <v>13663</v>
      </c>
      <c r="J811" s="377">
        <v>0</v>
      </c>
      <c r="K811" s="377">
        <v>0</v>
      </c>
      <c r="L811" s="377">
        <v>0</v>
      </c>
      <c r="M811" s="1" t="s">
        <v>61</v>
      </c>
      <c r="N811" s="377">
        <v>0</v>
      </c>
      <c r="O811" s="378">
        <v>46938</v>
      </c>
      <c r="P811" s="401">
        <f t="shared" si="12"/>
        <v>13663</v>
      </c>
      <c r="R811" s="30" t="s">
        <v>3993</v>
      </c>
      <c r="S811">
        <v>192</v>
      </c>
    </row>
    <row r="812" spans="1:19" x14ac:dyDescent="0.25">
      <c r="A812" s="1" t="s">
        <v>515</v>
      </c>
      <c r="B812" s="1" t="s">
        <v>353</v>
      </c>
      <c r="C812" s="1" t="s">
        <v>544</v>
      </c>
      <c r="D812" s="1" t="s">
        <v>2527</v>
      </c>
      <c r="E812" s="1" t="s">
        <v>2544</v>
      </c>
      <c r="F812" s="1" t="s">
        <v>84</v>
      </c>
      <c r="G812" s="377">
        <v>0</v>
      </c>
      <c r="H812" s="377">
        <v>0</v>
      </c>
      <c r="I812" s="377">
        <v>8750</v>
      </c>
      <c r="J812" s="377">
        <v>0</v>
      </c>
      <c r="K812" s="377">
        <v>0</v>
      </c>
      <c r="L812" s="377">
        <v>0</v>
      </c>
      <c r="M812" s="1" t="s">
        <v>61</v>
      </c>
      <c r="N812" s="377">
        <v>0</v>
      </c>
      <c r="O812" s="378">
        <v>46941</v>
      </c>
      <c r="P812" s="401">
        <f t="shared" si="12"/>
        <v>8750</v>
      </c>
      <c r="R812" s="30" t="s">
        <v>3994</v>
      </c>
      <c r="S812">
        <v>120</v>
      </c>
    </row>
    <row r="813" spans="1:19" x14ac:dyDescent="0.25">
      <c r="A813" s="1" t="s">
        <v>2507</v>
      </c>
      <c r="B813" s="1" t="s">
        <v>353</v>
      </c>
      <c r="C813" s="1" t="s">
        <v>544</v>
      </c>
      <c r="D813" s="1" t="s">
        <v>2528</v>
      </c>
      <c r="E813" s="1" t="s">
        <v>3287</v>
      </c>
      <c r="F813" s="1" t="s">
        <v>84</v>
      </c>
      <c r="G813" s="377">
        <v>2700</v>
      </c>
      <c r="H813" s="377">
        <v>0</v>
      </c>
      <c r="I813" s="377">
        <v>0</v>
      </c>
      <c r="J813" s="377">
        <v>0</v>
      </c>
      <c r="K813" s="377">
        <v>0</v>
      </c>
      <c r="L813" s="377">
        <v>0</v>
      </c>
      <c r="M813" s="1" t="s">
        <v>61</v>
      </c>
      <c r="N813" s="377">
        <v>0</v>
      </c>
      <c r="O813" s="378">
        <v>46784</v>
      </c>
      <c r="P813" s="401">
        <f t="shared" si="12"/>
        <v>2700</v>
      </c>
      <c r="R813" s="30" t="s">
        <v>3997</v>
      </c>
      <c r="S813">
        <v>684</v>
      </c>
    </row>
    <row r="814" spans="1:19" x14ac:dyDescent="0.25">
      <c r="A814" s="1" t="s">
        <v>2507</v>
      </c>
      <c r="B814" s="1" t="s">
        <v>353</v>
      </c>
      <c r="C814" s="1" t="s">
        <v>544</v>
      </c>
      <c r="D814" s="1" t="s">
        <v>2528</v>
      </c>
      <c r="E814" s="1" t="s">
        <v>2508</v>
      </c>
      <c r="F814" s="1" t="s">
        <v>84</v>
      </c>
      <c r="G814" s="377">
        <v>2340</v>
      </c>
      <c r="H814" s="377">
        <v>0</v>
      </c>
      <c r="I814" s="377">
        <v>0</v>
      </c>
      <c r="J814" s="377">
        <v>0</v>
      </c>
      <c r="K814" s="377">
        <v>0</v>
      </c>
      <c r="L814" s="377">
        <v>0</v>
      </c>
      <c r="M814" s="1" t="s">
        <v>61</v>
      </c>
      <c r="N814" s="377">
        <v>0</v>
      </c>
      <c r="O814" s="378">
        <v>46827</v>
      </c>
      <c r="P814" s="401">
        <f t="shared" si="12"/>
        <v>2340</v>
      </c>
      <c r="R814" s="30" t="s">
        <v>3999</v>
      </c>
      <c r="S814">
        <v>48</v>
      </c>
    </row>
    <row r="815" spans="1:19" x14ac:dyDescent="0.25">
      <c r="A815" s="1" t="s">
        <v>2507</v>
      </c>
      <c r="B815" s="1" t="s">
        <v>353</v>
      </c>
      <c r="C815" s="1" t="s">
        <v>544</v>
      </c>
      <c r="D815" s="1" t="s">
        <v>2528</v>
      </c>
      <c r="E815" s="1" t="s">
        <v>2509</v>
      </c>
      <c r="F815" s="1" t="s">
        <v>84</v>
      </c>
      <c r="G815" s="377">
        <v>5400</v>
      </c>
      <c r="H815" s="377">
        <v>0</v>
      </c>
      <c r="I815" s="377">
        <v>0</v>
      </c>
      <c r="J815" s="377">
        <v>0</v>
      </c>
      <c r="K815" s="377">
        <v>0</v>
      </c>
      <c r="L815" s="377">
        <v>0</v>
      </c>
      <c r="M815" s="1" t="s">
        <v>61</v>
      </c>
      <c r="N815" s="377">
        <v>0</v>
      </c>
      <c r="O815" s="378">
        <v>46830</v>
      </c>
      <c r="P815" s="401">
        <f t="shared" si="12"/>
        <v>5400</v>
      </c>
      <c r="R815" s="30" t="s">
        <v>4002</v>
      </c>
      <c r="S815">
        <v>96</v>
      </c>
    </row>
    <row r="816" spans="1:19" x14ac:dyDescent="0.25">
      <c r="A816" s="1" t="s">
        <v>1969</v>
      </c>
      <c r="B816" s="1" t="s">
        <v>353</v>
      </c>
      <c r="C816" s="1" t="s">
        <v>544</v>
      </c>
      <c r="D816" s="1" t="s">
        <v>2529</v>
      </c>
      <c r="E816" s="1" t="s">
        <v>2547</v>
      </c>
      <c r="F816" s="1" t="s">
        <v>84</v>
      </c>
      <c r="G816" s="377">
        <v>1400</v>
      </c>
      <c r="H816" s="377">
        <v>0</v>
      </c>
      <c r="I816" s="377">
        <v>0</v>
      </c>
      <c r="J816" s="377">
        <v>0</v>
      </c>
      <c r="K816" s="377">
        <v>0</v>
      </c>
      <c r="L816" s="377">
        <v>0</v>
      </c>
      <c r="M816" s="1" t="s">
        <v>61</v>
      </c>
      <c r="N816" s="377">
        <v>0</v>
      </c>
      <c r="O816" s="378">
        <v>47106</v>
      </c>
      <c r="P816" s="401">
        <f t="shared" si="12"/>
        <v>1400</v>
      </c>
      <c r="R816" s="30" t="s">
        <v>4004</v>
      </c>
      <c r="S816">
        <v>2</v>
      </c>
    </row>
    <row r="817" spans="1:19" x14ac:dyDescent="0.25">
      <c r="A817" s="1" t="s">
        <v>2300</v>
      </c>
      <c r="B817" s="1" t="s">
        <v>353</v>
      </c>
      <c r="C817" s="1" t="s">
        <v>544</v>
      </c>
      <c r="D817" s="1" t="s">
        <v>2530</v>
      </c>
      <c r="E817" s="1" t="s">
        <v>2503</v>
      </c>
      <c r="F817" s="1" t="s">
        <v>84</v>
      </c>
      <c r="G817" s="377">
        <v>2700</v>
      </c>
      <c r="H817" s="377">
        <v>0</v>
      </c>
      <c r="I817" s="377">
        <v>0</v>
      </c>
      <c r="J817" s="377">
        <v>0</v>
      </c>
      <c r="K817" s="377">
        <v>0</v>
      </c>
      <c r="L817" s="377">
        <v>0</v>
      </c>
      <c r="M817" s="1" t="s">
        <v>61</v>
      </c>
      <c r="N817" s="377">
        <v>0</v>
      </c>
      <c r="O817" s="378">
        <v>47088</v>
      </c>
      <c r="P817" s="401">
        <f t="shared" si="12"/>
        <v>2700</v>
      </c>
      <c r="R817" s="30" t="s">
        <v>4007</v>
      </c>
      <c r="S817">
        <v>504</v>
      </c>
    </row>
    <row r="818" spans="1:19" x14ac:dyDescent="0.25">
      <c r="A818" s="1" t="s">
        <v>2300</v>
      </c>
      <c r="B818" s="1" t="s">
        <v>353</v>
      </c>
      <c r="C818" s="1" t="s">
        <v>544</v>
      </c>
      <c r="D818" s="1" t="s">
        <v>2530</v>
      </c>
      <c r="E818" s="1" t="s">
        <v>2510</v>
      </c>
      <c r="F818" s="1" t="s">
        <v>84</v>
      </c>
      <c r="G818" s="377">
        <v>18741</v>
      </c>
      <c r="H818" s="377">
        <v>0</v>
      </c>
      <c r="I818" s="377">
        <v>0</v>
      </c>
      <c r="J818" s="377">
        <v>0</v>
      </c>
      <c r="K818" s="377">
        <v>0</v>
      </c>
      <c r="L818" s="377">
        <v>0</v>
      </c>
      <c r="M818" s="1" t="s">
        <v>61</v>
      </c>
      <c r="N818" s="377">
        <v>0</v>
      </c>
      <c r="O818" s="378">
        <v>47089</v>
      </c>
      <c r="P818" s="401">
        <f t="shared" si="12"/>
        <v>18741</v>
      </c>
      <c r="R818" s="30" t="s">
        <v>4009</v>
      </c>
      <c r="S818">
        <v>2160</v>
      </c>
    </row>
    <row r="819" spans="1:19" x14ac:dyDescent="0.25">
      <c r="A819" s="1" t="s">
        <v>9387</v>
      </c>
      <c r="B819" s="1" t="s">
        <v>353</v>
      </c>
      <c r="C819" s="1" t="s">
        <v>80</v>
      </c>
      <c r="D819" s="1" t="s">
        <v>9388</v>
      </c>
      <c r="E819" s="1" t="s">
        <v>9389</v>
      </c>
      <c r="F819" s="1" t="s">
        <v>82</v>
      </c>
      <c r="G819" s="377">
        <v>0</v>
      </c>
      <c r="H819" s="377">
        <v>0</v>
      </c>
      <c r="I819" s="377">
        <v>0</v>
      </c>
      <c r="J819" s="377">
        <v>0</v>
      </c>
      <c r="K819" s="377">
        <v>84</v>
      </c>
      <c r="L819" s="377">
        <v>0</v>
      </c>
      <c r="M819" s="1" t="s">
        <v>61</v>
      </c>
      <c r="N819" s="377">
        <v>0</v>
      </c>
      <c r="O819" s="378">
        <v>46261</v>
      </c>
      <c r="P819" s="401">
        <f t="shared" si="12"/>
        <v>0</v>
      </c>
      <c r="R819" s="30" t="s">
        <v>4010</v>
      </c>
      <c r="S819">
        <v>5</v>
      </c>
    </row>
    <row r="820" spans="1:19" x14ac:dyDescent="0.25">
      <c r="A820" s="1" t="s">
        <v>9387</v>
      </c>
      <c r="B820" s="1" t="s">
        <v>353</v>
      </c>
      <c r="C820" s="1" t="s">
        <v>80</v>
      </c>
      <c r="D820" s="1" t="s">
        <v>9388</v>
      </c>
      <c r="E820" s="1" t="s">
        <v>9390</v>
      </c>
      <c r="F820" s="1" t="s">
        <v>82</v>
      </c>
      <c r="G820" s="377">
        <v>0</v>
      </c>
      <c r="H820" s="377">
        <v>0</v>
      </c>
      <c r="I820" s="377">
        <v>0</v>
      </c>
      <c r="J820" s="377">
        <v>0</v>
      </c>
      <c r="K820" s="379">
        <v>11.2</v>
      </c>
      <c r="L820" s="377">
        <v>0</v>
      </c>
      <c r="M820" s="1" t="s">
        <v>61</v>
      </c>
      <c r="N820" s="377">
        <v>0</v>
      </c>
      <c r="O820" s="378">
        <v>46261</v>
      </c>
      <c r="P820" s="401">
        <f t="shared" si="12"/>
        <v>0</v>
      </c>
      <c r="R820" s="30" t="s">
        <v>4011</v>
      </c>
      <c r="S820">
        <v>120</v>
      </c>
    </row>
    <row r="821" spans="1:19" x14ac:dyDescent="0.25">
      <c r="A821" s="1" t="s">
        <v>9522</v>
      </c>
      <c r="B821" s="1" t="s">
        <v>353</v>
      </c>
      <c r="C821" s="1" t="s">
        <v>80</v>
      </c>
      <c r="D821" s="1" t="s">
        <v>9523</v>
      </c>
      <c r="E821" s="1" t="s">
        <v>9524</v>
      </c>
      <c r="F821" s="1" t="s">
        <v>82</v>
      </c>
      <c r="G821" s="377">
        <v>490</v>
      </c>
      <c r="H821" s="377">
        <v>0</v>
      </c>
      <c r="I821" s="377">
        <v>0</v>
      </c>
      <c r="J821" s="377">
        <v>0</v>
      </c>
      <c r="K821" s="377">
        <v>0</v>
      </c>
      <c r="L821" s="377">
        <v>0</v>
      </c>
      <c r="M821" s="1" t="s">
        <v>61</v>
      </c>
      <c r="N821" s="377">
        <v>0</v>
      </c>
      <c r="O821" s="378">
        <v>46273</v>
      </c>
      <c r="P821" s="401">
        <f t="shared" si="12"/>
        <v>490</v>
      </c>
      <c r="R821" s="30" t="s">
        <v>3851</v>
      </c>
      <c r="S821">
        <v>123228</v>
      </c>
    </row>
    <row r="822" spans="1:19" x14ac:dyDescent="0.25">
      <c r="A822" s="1" t="s">
        <v>9525</v>
      </c>
      <c r="B822" s="1" t="s">
        <v>353</v>
      </c>
      <c r="C822" s="1" t="s">
        <v>80</v>
      </c>
      <c r="D822" s="1" t="s">
        <v>9526</v>
      </c>
      <c r="E822" s="1" t="s">
        <v>9527</v>
      </c>
      <c r="F822" s="1" t="s">
        <v>82</v>
      </c>
      <c r="G822" s="377">
        <v>1964</v>
      </c>
      <c r="H822" s="377">
        <v>0</v>
      </c>
      <c r="I822" s="377">
        <v>0</v>
      </c>
      <c r="J822" s="377">
        <v>0</v>
      </c>
      <c r="K822" s="377">
        <v>0</v>
      </c>
      <c r="L822" s="377">
        <v>0</v>
      </c>
      <c r="M822" s="1" t="s">
        <v>61</v>
      </c>
      <c r="N822" s="377">
        <v>0</v>
      </c>
      <c r="O822" s="378">
        <v>46273</v>
      </c>
      <c r="P822" s="401">
        <f t="shared" si="12"/>
        <v>1964</v>
      </c>
      <c r="R822" s="30" t="s">
        <v>4012</v>
      </c>
      <c r="S822">
        <v>135702</v>
      </c>
    </row>
    <row r="823" spans="1:19" x14ac:dyDescent="0.25">
      <c r="A823" s="1" t="s">
        <v>9525</v>
      </c>
      <c r="B823" s="1" t="s">
        <v>353</v>
      </c>
      <c r="C823" s="1" t="s">
        <v>80</v>
      </c>
      <c r="D823" s="1" t="s">
        <v>9526</v>
      </c>
      <c r="E823" s="1" t="s">
        <v>11014</v>
      </c>
      <c r="F823" s="1" t="s">
        <v>82</v>
      </c>
      <c r="G823" s="377">
        <v>978</v>
      </c>
      <c r="H823" s="377">
        <v>0</v>
      </c>
      <c r="I823" s="377">
        <v>0</v>
      </c>
      <c r="J823" s="377">
        <v>0</v>
      </c>
      <c r="K823" s="377">
        <v>0</v>
      </c>
      <c r="L823" s="377">
        <v>0</v>
      </c>
      <c r="M823" s="1" t="s">
        <v>61</v>
      </c>
      <c r="N823" s="377">
        <v>0</v>
      </c>
      <c r="O823" s="378">
        <v>46274</v>
      </c>
      <c r="P823" s="401">
        <f t="shared" si="12"/>
        <v>978</v>
      </c>
      <c r="R823" s="30" t="s">
        <v>4013</v>
      </c>
      <c r="S823">
        <v>1980</v>
      </c>
    </row>
    <row r="824" spans="1:19" x14ac:dyDescent="0.25">
      <c r="A824" s="1" t="s">
        <v>9525</v>
      </c>
      <c r="B824" s="1" t="s">
        <v>353</v>
      </c>
      <c r="C824" s="1" t="s">
        <v>80</v>
      </c>
      <c r="D824" s="1" t="s">
        <v>9526</v>
      </c>
      <c r="E824" s="1" t="s">
        <v>11015</v>
      </c>
      <c r="F824" s="1" t="s">
        <v>82</v>
      </c>
      <c r="G824" s="377">
        <v>486</v>
      </c>
      <c r="H824" s="377">
        <v>0</v>
      </c>
      <c r="I824" s="377">
        <v>0</v>
      </c>
      <c r="J824" s="377">
        <v>0</v>
      </c>
      <c r="K824" s="377">
        <v>0</v>
      </c>
      <c r="L824" s="377">
        <v>0</v>
      </c>
      <c r="M824" s="1" t="s">
        <v>61</v>
      </c>
      <c r="N824" s="377">
        <v>0</v>
      </c>
      <c r="O824" s="378">
        <v>46274</v>
      </c>
      <c r="P824" s="401">
        <f t="shared" si="12"/>
        <v>486</v>
      </c>
      <c r="R824" s="30" t="s">
        <v>4014</v>
      </c>
      <c r="S824">
        <v>972</v>
      </c>
    </row>
    <row r="825" spans="1:19" x14ac:dyDescent="0.25">
      <c r="A825" s="1" t="s">
        <v>11016</v>
      </c>
      <c r="B825" s="1" t="s">
        <v>353</v>
      </c>
      <c r="C825" s="1" t="s">
        <v>80</v>
      </c>
      <c r="D825" s="1" t="s">
        <v>11017</v>
      </c>
      <c r="E825" s="1" t="s">
        <v>11018</v>
      </c>
      <c r="F825" s="1" t="s">
        <v>82</v>
      </c>
      <c r="G825" s="377">
        <v>1961</v>
      </c>
      <c r="H825" s="377">
        <v>0</v>
      </c>
      <c r="I825" s="377">
        <v>0</v>
      </c>
      <c r="J825" s="377">
        <v>0</v>
      </c>
      <c r="K825" s="377">
        <v>0</v>
      </c>
      <c r="L825" s="377">
        <v>0</v>
      </c>
      <c r="M825" s="1" t="s">
        <v>61</v>
      </c>
      <c r="N825" s="377">
        <v>0</v>
      </c>
      <c r="O825" s="378">
        <v>46274</v>
      </c>
      <c r="P825" s="401">
        <f t="shared" si="12"/>
        <v>1961</v>
      </c>
      <c r="R825" s="30" t="s">
        <v>4015</v>
      </c>
      <c r="S825">
        <v>960</v>
      </c>
    </row>
    <row r="826" spans="1:19" x14ac:dyDescent="0.25">
      <c r="A826" s="1" t="s">
        <v>13344</v>
      </c>
      <c r="B826" s="1" t="s">
        <v>353</v>
      </c>
      <c r="C826" s="1" t="s">
        <v>80</v>
      </c>
      <c r="D826" s="1" t="s">
        <v>13347</v>
      </c>
      <c r="E826" s="1" t="s">
        <v>13346</v>
      </c>
      <c r="F826" s="1" t="s">
        <v>82</v>
      </c>
      <c r="G826" s="377">
        <v>476</v>
      </c>
      <c r="H826" s="377">
        <v>0</v>
      </c>
      <c r="I826" s="377">
        <v>0</v>
      </c>
      <c r="J826" s="377">
        <v>0</v>
      </c>
      <c r="K826" s="377">
        <v>0</v>
      </c>
      <c r="L826" s="377">
        <v>0</v>
      </c>
      <c r="M826" s="1" t="s">
        <v>61</v>
      </c>
      <c r="N826" s="377">
        <v>0</v>
      </c>
      <c r="O826" s="378">
        <v>46276</v>
      </c>
      <c r="P826" s="401">
        <f t="shared" si="12"/>
        <v>476</v>
      </c>
      <c r="R826" s="30" t="s">
        <v>4018</v>
      </c>
      <c r="S826">
        <v>4950</v>
      </c>
    </row>
    <row r="827" spans="1:19" x14ac:dyDescent="0.25">
      <c r="A827" s="1" t="s">
        <v>13467</v>
      </c>
      <c r="B827" s="1" t="s">
        <v>353</v>
      </c>
      <c r="C827" s="1" t="s">
        <v>80</v>
      </c>
      <c r="D827" s="1" t="s">
        <v>13468</v>
      </c>
      <c r="E827" s="1" t="s">
        <v>13469</v>
      </c>
      <c r="F827" s="1" t="s">
        <v>82</v>
      </c>
      <c r="G827" s="377">
        <v>490</v>
      </c>
      <c r="H827" s="377">
        <v>0</v>
      </c>
      <c r="I827" s="377">
        <v>0</v>
      </c>
      <c r="J827" s="377">
        <v>0</v>
      </c>
      <c r="K827" s="377">
        <v>0</v>
      </c>
      <c r="L827" s="377">
        <v>0</v>
      </c>
      <c r="M827" s="1" t="s">
        <v>61</v>
      </c>
      <c r="N827" s="377">
        <v>0</v>
      </c>
      <c r="O827" s="378">
        <v>46276</v>
      </c>
      <c r="P827" s="401">
        <f t="shared" si="12"/>
        <v>490</v>
      </c>
      <c r="R827" s="30" t="s">
        <v>4022</v>
      </c>
      <c r="S827">
        <v>32</v>
      </c>
    </row>
    <row r="828" spans="1:19" x14ac:dyDescent="0.25">
      <c r="A828" s="1" t="s">
        <v>13470</v>
      </c>
      <c r="B828" s="1" t="s">
        <v>353</v>
      </c>
      <c r="C828" s="1" t="s">
        <v>80</v>
      </c>
      <c r="D828" s="1" t="s">
        <v>13471</v>
      </c>
      <c r="E828" s="1" t="s">
        <v>13472</v>
      </c>
      <c r="F828" s="1" t="s">
        <v>82</v>
      </c>
      <c r="G828" s="377">
        <v>985</v>
      </c>
      <c r="H828" s="377">
        <v>0</v>
      </c>
      <c r="I828" s="377">
        <v>0</v>
      </c>
      <c r="J828" s="377">
        <v>0</v>
      </c>
      <c r="K828" s="377">
        <v>0</v>
      </c>
      <c r="L828" s="377">
        <v>0</v>
      </c>
      <c r="M828" s="1" t="s">
        <v>61</v>
      </c>
      <c r="N828" s="377">
        <v>0</v>
      </c>
      <c r="O828" s="378">
        <v>46276</v>
      </c>
      <c r="P828" s="401">
        <f t="shared" si="12"/>
        <v>985</v>
      </c>
      <c r="R828" s="30" t="s">
        <v>4026</v>
      </c>
      <c r="S828">
        <v>24</v>
      </c>
    </row>
    <row r="829" spans="1:19" x14ac:dyDescent="0.25">
      <c r="A829" s="1" t="s">
        <v>4185</v>
      </c>
      <c r="B829" s="1" t="s">
        <v>353</v>
      </c>
      <c r="C829" s="1" t="s">
        <v>80</v>
      </c>
      <c r="D829" s="1" t="s">
        <v>339</v>
      </c>
      <c r="E829" s="1" t="s">
        <v>4171</v>
      </c>
      <c r="F829" s="1" t="s">
        <v>82</v>
      </c>
      <c r="G829" s="377">
        <v>400</v>
      </c>
      <c r="H829" s="377">
        <v>0</v>
      </c>
      <c r="I829" s="377">
        <v>0</v>
      </c>
      <c r="J829" s="377">
        <v>0</v>
      </c>
      <c r="K829" s="377">
        <v>0</v>
      </c>
      <c r="L829" s="377">
        <v>0</v>
      </c>
      <c r="M829" s="1" t="s">
        <v>61</v>
      </c>
      <c r="N829" s="377">
        <v>0</v>
      </c>
      <c r="O829" s="378">
        <v>46274</v>
      </c>
      <c r="P829" s="401">
        <f t="shared" si="12"/>
        <v>400</v>
      </c>
      <c r="R829" s="30" t="s">
        <v>4028</v>
      </c>
      <c r="S829">
        <v>3212</v>
      </c>
    </row>
    <row r="830" spans="1:19" x14ac:dyDescent="0.25">
      <c r="A830" s="1" t="s">
        <v>2282</v>
      </c>
      <c r="B830" s="1" t="s">
        <v>353</v>
      </c>
      <c r="C830" s="1" t="s">
        <v>544</v>
      </c>
      <c r="D830" s="1" t="s">
        <v>2283</v>
      </c>
      <c r="E830" s="1" t="s">
        <v>2284</v>
      </c>
      <c r="F830" s="1" t="s">
        <v>84</v>
      </c>
      <c r="G830" s="377">
        <v>4</v>
      </c>
      <c r="H830" s="377">
        <v>0</v>
      </c>
      <c r="I830" s="377">
        <v>0</v>
      </c>
      <c r="J830" s="377">
        <v>0</v>
      </c>
      <c r="K830" s="377">
        <v>0</v>
      </c>
      <c r="L830" s="377">
        <v>0</v>
      </c>
      <c r="M830" s="1" t="s">
        <v>2285</v>
      </c>
      <c r="N830" s="377">
        <v>0</v>
      </c>
      <c r="O830" s="378">
        <v>47237</v>
      </c>
      <c r="P830" s="401">
        <f t="shared" si="12"/>
        <v>4</v>
      </c>
      <c r="R830" s="30" t="s">
        <v>4029</v>
      </c>
      <c r="S830">
        <v>3360</v>
      </c>
    </row>
    <row r="831" spans="1:19" x14ac:dyDescent="0.25">
      <c r="A831" s="1" t="s">
        <v>3896</v>
      </c>
      <c r="B831" s="1" t="s">
        <v>353</v>
      </c>
      <c r="C831" s="1" t="s">
        <v>544</v>
      </c>
      <c r="D831" s="1" t="s">
        <v>3897</v>
      </c>
      <c r="E831" s="1" t="s">
        <v>3898</v>
      </c>
      <c r="F831" s="1" t="s">
        <v>84</v>
      </c>
      <c r="G831" s="377">
        <v>72</v>
      </c>
      <c r="H831" s="377">
        <v>0</v>
      </c>
      <c r="I831" s="377">
        <v>0</v>
      </c>
      <c r="J831" s="377">
        <v>0</v>
      </c>
      <c r="K831" s="377">
        <v>0</v>
      </c>
      <c r="L831" s="377">
        <v>0</v>
      </c>
      <c r="M831" s="1" t="s">
        <v>3899</v>
      </c>
      <c r="N831" s="377">
        <v>0</v>
      </c>
      <c r="O831" s="378">
        <v>47502</v>
      </c>
      <c r="P831" s="401">
        <f t="shared" si="12"/>
        <v>72</v>
      </c>
      <c r="R831" s="30" t="s">
        <v>4030</v>
      </c>
      <c r="S831">
        <v>3360</v>
      </c>
    </row>
    <row r="832" spans="1:19" x14ac:dyDescent="0.25">
      <c r="A832" s="1" t="s">
        <v>2652</v>
      </c>
      <c r="B832" s="1" t="s">
        <v>353</v>
      </c>
      <c r="C832" s="1" t="s">
        <v>544</v>
      </c>
      <c r="D832" s="1" t="s">
        <v>2653</v>
      </c>
      <c r="E832" s="1" t="s">
        <v>2994</v>
      </c>
      <c r="F832" s="1" t="s">
        <v>84</v>
      </c>
      <c r="G832" s="377">
        <v>10</v>
      </c>
      <c r="H832" s="377">
        <v>0</v>
      </c>
      <c r="I832" s="377">
        <v>0</v>
      </c>
      <c r="J832" s="377">
        <v>0</v>
      </c>
      <c r="K832" s="377">
        <v>0</v>
      </c>
      <c r="L832" s="377">
        <v>0</v>
      </c>
      <c r="M832" s="1" t="s">
        <v>2654</v>
      </c>
      <c r="N832" s="377">
        <v>0</v>
      </c>
      <c r="O832" s="378">
        <v>47442</v>
      </c>
      <c r="P832" s="401">
        <f t="shared" si="12"/>
        <v>10</v>
      </c>
      <c r="R832" s="30" t="s">
        <v>4040</v>
      </c>
      <c r="S832">
        <v>45120</v>
      </c>
    </row>
    <row r="833" spans="1:19" x14ac:dyDescent="0.25">
      <c r="A833" s="1" t="s">
        <v>2652</v>
      </c>
      <c r="B833" s="1" t="s">
        <v>353</v>
      </c>
      <c r="C833" s="1" t="s">
        <v>544</v>
      </c>
      <c r="D833" s="1" t="s">
        <v>2653</v>
      </c>
      <c r="E833" s="1" t="s">
        <v>3900</v>
      </c>
      <c r="F833" s="1" t="s">
        <v>84</v>
      </c>
      <c r="G833" s="377">
        <v>20</v>
      </c>
      <c r="H833" s="377">
        <v>0</v>
      </c>
      <c r="I833" s="377">
        <v>0</v>
      </c>
      <c r="J833" s="377">
        <v>0</v>
      </c>
      <c r="K833" s="377">
        <v>0</v>
      </c>
      <c r="L833" s="377">
        <v>0</v>
      </c>
      <c r="M833" s="1" t="s">
        <v>2654</v>
      </c>
      <c r="N833" s="377">
        <v>0</v>
      </c>
      <c r="O833" s="378">
        <v>47532</v>
      </c>
      <c r="P833" s="401">
        <f t="shared" si="12"/>
        <v>20</v>
      </c>
      <c r="R833" s="30" t="s">
        <v>4041</v>
      </c>
      <c r="S833">
        <v>126000</v>
      </c>
    </row>
    <row r="834" spans="1:19" x14ac:dyDescent="0.25">
      <c r="A834" s="1" t="s">
        <v>2652</v>
      </c>
      <c r="B834" s="1" t="s">
        <v>353</v>
      </c>
      <c r="C834" s="1" t="s">
        <v>544</v>
      </c>
      <c r="D834" s="1" t="s">
        <v>2653</v>
      </c>
      <c r="E834" s="1" t="s">
        <v>11847</v>
      </c>
      <c r="F834" s="1" t="s">
        <v>84</v>
      </c>
      <c r="G834" s="377">
        <v>0</v>
      </c>
      <c r="H834" s="377">
        <v>0</v>
      </c>
      <c r="I834" s="377">
        <v>40</v>
      </c>
      <c r="J834" s="377">
        <v>0</v>
      </c>
      <c r="K834" s="377">
        <v>0</v>
      </c>
      <c r="L834" s="377">
        <v>0</v>
      </c>
      <c r="M834" s="1" t="s">
        <v>2654</v>
      </c>
      <c r="N834" s="377">
        <v>0</v>
      </c>
      <c r="O834" s="378">
        <v>47532</v>
      </c>
      <c r="P834" s="401">
        <f t="shared" si="12"/>
        <v>40</v>
      </c>
      <c r="R834" s="30" t="s">
        <v>4042</v>
      </c>
      <c r="S834">
        <v>8986</v>
      </c>
    </row>
    <row r="835" spans="1:19" x14ac:dyDescent="0.25">
      <c r="A835" s="1" t="s">
        <v>9528</v>
      </c>
      <c r="B835" s="1" t="s">
        <v>353</v>
      </c>
      <c r="C835" s="1" t="s">
        <v>80</v>
      </c>
      <c r="D835" s="1" t="s">
        <v>9529</v>
      </c>
      <c r="E835" s="1" t="s">
        <v>11848</v>
      </c>
      <c r="F835" s="1" t="s">
        <v>82</v>
      </c>
      <c r="G835" s="377">
        <v>2300</v>
      </c>
      <c r="H835" s="377">
        <v>0</v>
      </c>
      <c r="I835" s="377">
        <v>0</v>
      </c>
      <c r="J835" s="377">
        <v>0</v>
      </c>
      <c r="K835" s="377">
        <v>0</v>
      </c>
      <c r="L835" s="377">
        <v>0</v>
      </c>
      <c r="M835" s="1" t="s">
        <v>61</v>
      </c>
      <c r="N835" s="377">
        <v>0</v>
      </c>
      <c r="O835" s="378">
        <v>46191</v>
      </c>
      <c r="P835" s="401">
        <f t="shared" ref="P835:P898" si="13">G835+I835</f>
        <v>2300</v>
      </c>
      <c r="R835" s="30" t="s">
        <v>4036</v>
      </c>
      <c r="S835">
        <v>21265</v>
      </c>
    </row>
    <row r="836" spans="1:19" x14ac:dyDescent="0.25">
      <c r="A836" s="1" t="s">
        <v>3069</v>
      </c>
      <c r="B836" s="1" t="s">
        <v>353</v>
      </c>
      <c r="C836" s="1" t="s">
        <v>544</v>
      </c>
      <c r="D836" s="1" t="s">
        <v>3070</v>
      </c>
      <c r="E836" s="1" t="s">
        <v>3901</v>
      </c>
      <c r="F836" s="1" t="s">
        <v>84</v>
      </c>
      <c r="G836" s="377">
        <v>3375</v>
      </c>
      <c r="H836" s="377">
        <v>0</v>
      </c>
      <c r="I836" s="377">
        <v>0</v>
      </c>
      <c r="J836" s="377">
        <v>0</v>
      </c>
      <c r="K836" s="377">
        <v>0</v>
      </c>
      <c r="L836" s="377">
        <v>0</v>
      </c>
      <c r="M836" s="1" t="s">
        <v>3071</v>
      </c>
      <c r="N836" s="377">
        <v>0</v>
      </c>
      <c r="O836" s="378">
        <v>47447</v>
      </c>
      <c r="P836" s="401">
        <f t="shared" si="13"/>
        <v>3375</v>
      </c>
      <c r="R836" s="30" t="s">
        <v>4046</v>
      </c>
      <c r="S836">
        <v>84480</v>
      </c>
    </row>
    <row r="837" spans="1:19" x14ac:dyDescent="0.25">
      <c r="A837" s="1" t="s">
        <v>11849</v>
      </c>
      <c r="B837" s="1" t="s">
        <v>353</v>
      </c>
      <c r="C837" s="1" t="s">
        <v>544</v>
      </c>
      <c r="D837" s="1" t="s">
        <v>11850</v>
      </c>
      <c r="E837" s="1" t="s">
        <v>11851</v>
      </c>
      <c r="F837" s="1" t="s">
        <v>84</v>
      </c>
      <c r="G837" s="377">
        <v>0</v>
      </c>
      <c r="H837" s="377">
        <v>0</v>
      </c>
      <c r="I837" s="377">
        <v>192</v>
      </c>
      <c r="J837" s="377">
        <v>0</v>
      </c>
      <c r="K837" s="377">
        <v>0</v>
      </c>
      <c r="L837" s="377">
        <v>0</v>
      </c>
      <c r="M837" s="1" t="s">
        <v>11852</v>
      </c>
      <c r="N837" s="377">
        <v>0</v>
      </c>
      <c r="O837" s="378">
        <v>47527</v>
      </c>
      <c r="P837" s="401">
        <f t="shared" si="13"/>
        <v>192</v>
      </c>
      <c r="R837" s="30" t="s">
        <v>4047</v>
      </c>
      <c r="S837">
        <v>7500</v>
      </c>
    </row>
    <row r="838" spans="1:19" x14ac:dyDescent="0.25">
      <c r="A838" s="1" t="s">
        <v>3018</v>
      </c>
      <c r="B838" s="1" t="s">
        <v>353</v>
      </c>
      <c r="C838" s="1" t="s">
        <v>544</v>
      </c>
      <c r="D838" s="1" t="s">
        <v>3019</v>
      </c>
      <c r="E838" s="1" t="s">
        <v>3814</v>
      </c>
      <c r="F838" s="1" t="s">
        <v>84</v>
      </c>
      <c r="G838" s="377">
        <v>2520</v>
      </c>
      <c r="H838" s="377">
        <v>0</v>
      </c>
      <c r="I838" s="377">
        <v>0</v>
      </c>
      <c r="J838" s="377">
        <v>0</v>
      </c>
      <c r="K838" s="377">
        <v>0</v>
      </c>
      <c r="L838" s="377">
        <v>0</v>
      </c>
      <c r="M838" s="1" t="s">
        <v>61</v>
      </c>
      <c r="N838" s="377">
        <v>0</v>
      </c>
      <c r="O838" s="378">
        <v>47253</v>
      </c>
      <c r="P838" s="401">
        <f t="shared" si="13"/>
        <v>2520</v>
      </c>
      <c r="R838" s="30" t="s">
        <v>4050</v>
      </c>
      <c r="S838">
        <v>52500</v>
      </c>
    </row>
    <row r="839" spans="1:19" x14ac:dyDescent="0.25">
      <c r="A839" s="1" t="s">
        <v>3018</v>
      </c>
      <c r="B839" s="1" t="s">
        <v>353</v>
      </c>
      <c r="C839" s="1" t="s">
        <v>544</v>
      </c>
      <c r="D839" s="1" t="s">
        <v>3019</v>
      </c>
      <c r="E839" s="1" t="s">
        <v>3815</v>
      </c>
      <c r="F839" s="1" t="s">
        <v>84</v>
      </c>
      <c r="G839" s="377">
        <v>26119</v>
      </c>
      <c r="H839" s="377">
        <v>0</v>
      </c>
      <c r="I839" s="377">
        <v>0</v>
      </c>
      <c r="J839" s="377">
        <v>0</v>
      </c>
      <c r="K839" s="377">
        <v>0</v>
      </c>
      <c r="L839" s="377">
        <v>0</v>
      </c>
      <c r="M839" s="1" t="s">
        <v>61</v>
      </c>
      <c r="N839" s="377">
        <v>0</v>
      </c>
      <c r="O839" s="378">
        <v>47254</v>
      </c>
      <c r="P839" s="401">
        <f t="shared" si="13"/>
        <v>26119</v>
      </c>
      <c r="R839" s="30" t="s">
        <v>4051</v>
      </c>
      <c r="S839">
        <v>6230</v>
      </c>
    </row>
    <row r="840" spans="1:19" x14ac:dyDescent="0.25">
      <c r="A840" s="1" t="s">
        <v>3018</v>
      </c>
      <c r="B840" s="1" t="s">
        <v>353</v>
      </c>
      <c r="C840" s="1" t="s">
        <v>544</v>
      </c>
      <c r="D840" s="1" t="s">
        <v>3019</v>
      </c>
      <c r="E840" s="1" t="s">
        <v>3816</v>
      </c>
      <c r="F840" s="1" t="s">
        <v>84</v>
      </c>
      <c r="G840" s="377">
        <v>12600</v>
      </c>
      <c r="H840" s="377">
        <v>0</v>
      </c>
      <c r="I840" s="377">
        <v>0</v>
      </c>
      <c r="J840" s="377">
        <v>0</v>
      </c>
      <c r="K840" s="377">
        <v>0</v>
      </c>
      <c r="L840" s="377">
        <v>0</v>
      </c>
      <c r="M840" s="1" t="s">
        <v>61</v>
      </c>
      <c r="N840" s="377">
        <v>0</v>
      </c>
      <c r="O840" s="378">
        <v>47255</v>
      </c>
      <c r="P840" s="401">
        <f t="shared" si="13"/>
        <v>12600</v>
      </c>
      <c r="R840" s="30" t="s">
        <v>4052</v>
      </c>
      <c r="S840">
        <v>45120</v>
      </c>
    </row>
    <row r="841" spans="1:19" x14ac:dyDescent="0.25">
      <c r="A841" s="1" t="s">
        <v>3018</v>
      </c>
      <c r="B841" s="1" t="s">
        <v>353</v>
      </c>
      <c r="C841" s="1" t="s">
        <v>544</v>
      </c>
      <c r="D841" s="1" t="s">
        <v>3019</v>
      </c>
      <c r="E841" s="1" t="s">
        <v>3817</v>
      </c>
      <c r="F841" s="1" t="s">
        <v>84</v>
      </c>
      <c r="G841" s="377">
        <v>30240</v>
      </c>
      <c r="H841" s="377">
        <v>0</v>
      </c>
      <c r="I841" s="377">
        <v>0</v>
      </c>
      <c r="J841" s="377">
        <v>0</v>
      </c>
      <c r="K841" s="377">
        <v>0</v>
      </c>
      <c r="L841" s="377">
        <v>0</v>
      </c>
      <c r="M841" s="1" t="s">
        <v>61</v>
      </c>
      <c r="N841" s="377">
        <v>0</v>
      </c>
      <c r="O841" s="378">
        <v>47255</v>
      </c>
      <c r="P841" s="401">
        <f t="shared" si="13"/>
        <v>30240</v>
      </c>
      <c r="R841" s="30" t="s">
        <v>4053</v>
      </c>
      <c r="S841">
        <v>2086</v>
      </c>
    </row>
    <row r="842" spans="1:19" x14ac:dyDescent="0.25">
      <c r="A842" s="1" t="s">
        <v>3018</v>
      </c>
      <c r="B842" s="1" t="s">
        <v>353</v>
      </c>
      <c r="C842" s="1" t="s">
        <v>544</v>
      </c>
      <c r="D842" s="1" t="s">
        <v>3019</v>
      </c>
      <c r="E842" s="1" t="s">
        <v>4112</v>
      </c>
      <c r="F842" s="1" t="s">
        <v>84</v>
      </c>
      <c r="G842" s="377">
        <v>19488</v>
      </c>
      <c r="H842" s="377">
        <v>0</v>
      </c>
      <c r="I842" s="377">
        <v>0</v>
      </c>
      <c r="J842" s="377">
        <v>0</v>
      </c>
      <c r="K842" s="377">
        <v>0</v>
      </c>
      <c r="L842" s="377">
        <v>0</v>
      </c>
      <c r="M842" s="1" t="s">
        <v>61</v>
      </c>
      <c r="N842" s="377">
        <v>0</v>
      </c>
      <c r="O842" s="378">
        <v>47261</v>
      </c>
      <c r="P842" s="401">
        <f t="shared" si="13"/>
        <v>19488</v>
      </c>
      <c r="R842" s="30" t="s">
        <v>4054</v>
      </c>
      <c r="S842">
        <v>6254</v>
      </c>
    </row>
    <row r="843" spans="1:19" x14ac:dyDescent="0.25">
      <c r="A843" s="1" t="s">
        <v>3018</v>
      </c>
      <c r="B843" s="1" t="s">
        <v>353</v>
      </c>
      <c r="C843" s="1" t="s">
        <v>544</v>
      </c>
      <c r="D843" s="1" t="s">
        <v>3019</v>
      </c>
      <c r="E843" s="1" t="s">
        <v>4194</v>
      </c>
      <c r="F843" s="1" t="s">
        <v>84</v>
      </c>
      <c r="G843" s="377">
        <v>30240</v>
      </c>
      <c r="H843" s="377">
        <v>0</v>
      </c>
      <c r="I843" s="377">
        <v>0</v>
      </c>
      <c r="J843" s="377">
        <v>0</v>
      </c>
      <c r="K843" s="377">
        <v>0</v>
      </c>
      <c r="L843" s="377">
        <v>0</v>
      </c>
      <c r="M843" s="1" t="s">
        <v>61</v>
      </c>
      <c r="N843" s="377">
        <v>0</v>
      </c>
      <c r="O843" s="378">
        <v>47263</v>
      </c>
      <c r="P843" s="401">
        <f t="shared" si="13"/>
        <v>30240</v>
      </c>
      <c r="R843" s="30" t="s">
        <v>4057</v>
      </c>
      <c r="S843">
        <v>81000</v>
      </c>
    </row>
    <row r="844" spans="1:19" x14ac:dyDescent="0.25">
      <c r="A844" s="1" t="s">
        <v>3018</v>
      </c>
      <c r="B844" s="1" t="s">
        <v>353</v>
      </c>
      <c r="C844" s="1" t="s">
        <v>544</v>
      </c>
      <c r="D844" s="1" t="s">
        <v>3019</v>
      </c>
      <c r="E844" s="1" t="s">
        <v>4239</v>
      </c>
      <c r="F844" s="1" t="s">
        <v>84</v>
      </c>
      <c r="G844" s="377">
        <v>30240</v>
      </c>
      <c r="H844" s="377">
        <v>0</v>
      </c>
      <c r="I844" s="377">
        <v>0</v>
      </c>
      <c r="J844" s="377">
        <v>0</v>
      </c>
      <c r="K844" s="377">
        <v>0</v>
      </c>
      <c r="L844" s="377">
        <v>0</v>
      </c>
      <c r="M844" s="1" t="s">
        <v>61</v>
      </c>
      <c r="N844" s="377">
        <v>0</v>
      </c>
      <c r="O844" s="378">
        <v>47264</v>
      </c>
      <c r="P844" s="401">
        <f t="shared" si="13"/>
        <v>30240</v>
      </c>
      <c r="R844" s="30" t="s">
        <v>4058</v>
      </c>
      <c r="S844">
        <v>30240</v>
      </c>
    </row>
    <row r="845" spans="1:19" x14ac:dyDescent="0.25">
      <c r="A845" s="1" t="s">
        <v>3018</v>
      </c>
      <c r="B845" s="1" t="s">
        <v>353</v>
      </c>
      <c r="C845" s="1" t="s">
        <v>544</v>
      </c>
      <c r="D845" s="1" t="s">
        <v>3019</v>
      </c>
      <c r="E845" s="1" t="s">
        <v>4271</v>
      </c>
      <c r="F845" s="1" t="s">
        <v>84</v>
      </c>
      <c r="G845" s="377">
        <v>30240</v>
      </c>
      <c r="H845" s="377">
        <v>0</v>
      </c>
      <c r="I845" s="377">
        <v>0</v>
      </c>
      <c r="J845" s="377">
        <v>0</v>
      </c>
      <c r="K845" s="377">
        <v>0</v>
      </c>
      <c r="L845" s="377">
        <v>0</v>
      </c>
      <c r="M845" s="1" t="s">
        <v>61</v>
      </c>
      <c r="N845" s="377">
        <v>0</v>
      </c>
      <c r="O845" s="378">
        <v>47265</v>
      </c>
      <c r="P845" s="401">
        <f t="shared" si="13"/>
        <v>30240</v>
      </c>
      <c r="R845" s="30" t="s">
        <v>4059</v>
      </c>
      <c r="S845">
        <v>135702</v>
      </c>
    </row>
    <row r="846" spans="1:19" x14ac:dyDescent="0.25">
      <c r="A846" s="1" t="s">
        <v>3018</v>
      </c>
      <c r="B846" s="1" t="s">
        <v>353</v>
      </c>
      <c r="C846" s="1" t="s">
        <v>544</v>
      </c>
      <c r="D846" s="1" t="s">
        <v>3019</v>
      </c>
      <c r="E846" s="1" t="s">
        <v>4318</v>
      </c>
      <c r="F846" s="1" t="s">
        <v>84</v>
      </c>
      <c r="G846" s="377">
        <v>5712</v>
      </c>
      <c r="H846" s="377">
        <v>0</v>
      </c>
      <c r="I846" s="377">
        <v>0</v>
      </c>
      <c r="J846" s="377">
        <v>0</v>
      </c>
      <c r="K846" s="377">
        <v>0</v>
      </c>
      <c r="L846" s="377">
        <v>0</v>
      </c>
      <c r="M846" s="1" t="s">
        <v>61</v>
      </c>
      <c r="N846" s="377">
        <v>0</v>
      </c>
      <c r="O846" s="378">
        <v>47266</v>
      </c>
      <c r="P846" s="401">
        <f t="shared" si="13"/>
        <v>5712</v>
      </c>
      <c r="R846" s="30" t="s">
        <v>4374</v>
      </c>
      <c r="S846">
        <v>50</v>
      </c>
    </row>
    <row r="847" spans="1:19" x14ac:dyDescent="0.25">
      <c r="A847" s="1" t="s">
        <v>2967</v>
      </c>
      <c r="B847" s="1" t="s">
        <v>353</v>
      </c>
      <c r="C847" s="1" t="s">
        <v>544</v>
      </c>
      <c r="D847" s="1" t="s">
        <v>2968</v>
      </c>
      <c r="E847" s="1" t="s">
        <v>4113</v>
      </c>
      <c r="F847" s="1" t="s">
        <v>84</v>
      </c>
      <c r="G847" s="379">
        <v>10.457000000000001</v>
      </c>
      <c r="H847" s="377">
        <v>0</v>
      </c>
      <c r="I847" s="377">
        <v>0</v>
      </c>
      <c r="J847" s="377">
        <v>0</v>
      </c>
      <c r="K847" s="377">
        <v>0</v>
      </c>
      <c r="L847" s="377">
        <v>0</v>
      </c>
      <c r="M847" s="1" t="s">
        <v>61</v>
      </c>
      <c r="N847" s="377">
        <v>0</v>
      </c>
      <c r="O847" s="378">
        <v>47260</v>
      </c>
      <c r="P847" s="401">
        <f t="shared" si="13"/>
        <v>10.457000000000001</v>
      </c>
      <c r="R847" s="30" t="s">
        <v>3841</v>
      </c>
      <c r="S847">
        <v>31.556999999999999</v>
      </c>
    </row>
    <row r="848" spans="1:19" x14ac:dyDescent="0.25">
      <c r="A848" s="1" t="s">
        <v>2967</v>
      </c>
      <c r="B848" s="1" t="s">
        <v>353</v>
      </c>
      <c r="C848" s="1" t="s">
        <v>544</v>
      </c>
      <c r="D848" s="1" t="s">
        <v>2968</v>
      </c>
      <c r="E848" s="1" t="s">
        <v>9531</v>
      </c>
      <c r="F848" s="1" t="s">
        <v>84</v>
      </c>
      <c r="G848" s="377">
        <v>90240</v>
      </c>
      <c r="H848" s="377">
        <v>0</v>
      </c>
      <c r="I848" s="377">
        <v>0</v>
      </c>
      <c r="J848" s="377">
        <v>0</v>
      </c>
      <c r="K848" s="377">
        <v>0</v>
      </c>
      <c r="L848" s="377">
        <v>0</v>
      </c>
      <c r="M848" s="1" t="s">
        <v>61</v>
      </c>
      <c r="N848" s="377">
        <v>0</v>
      </c>
      <c r="O848" s="378">
        <v>47277</v>
      </c>
      <c r="P848" s="401">
        <f t="shared" si="13"/>
        <v>90240</v>
      </c>
      <c r="R848" s="30" t="s">
        <v>4067</v>
      </c>
      <c r="S848">
        <v>27000</v>
      </c>
    </row>
    <row r="849" spans="1:19" x14ac:dyDescent="0.25">
      <c r="A849" s="1" t="s">
        <v>2967</v>
      </c>
      <c r="B849" s="1" t="s">
        <v>353</v>
      </c>
      <c r="C849" s="1" t="s">
        <v>544</v>
      </c>
      <c r="D849" s="1" t="s">
        <v>2968</v>
      </c>
      <c r="E849" s="1" t="s">
        <v>10974</v>
      </c>
      <c r="F849" s="1" t="s">
        <v>84</v>
      </c>
      <c r="G849" s="377">
        <v>180480</v>
      </c>
      <c r="H849" s="377">
        <v>0</v>
      </c>
      <c r="I849" s="377">
        <v>0</v>
      </c>
      <c r="J849" s="377">
        <v>0</v>
      </c>
      <c r="K849" s="377">
        <v>0</v>
      </c>
      <c r="L849" s="377">
        <v>0</v>
      </c>
      <c r="M849" s="1" t="s">
        <v>61</v>
      </c>
      <c r="N849" s="377">
        <v>0</v>
      </c>
      <c r="O849" s="378">
        <v>47278</v>
      </c>
      <c r="P849" s="401">
        <f t="shared" si="13"/>
        <v>180480</v>
      </c>
      <c r="R849" s="30" t="s">
        <v>4061</v>
      </c>
      <c r="S849">
        <v>0</v>
      </c>
    </row>
    <row r="850" spans="1:19" x14ac:dyDescent="0.25">
      <c r="A850" s="1" t="s">
        <v>2967</v>
      </c>
      <c r="B850" s="1" t="s">
        <v>353</v>
      </c>
      <c r="C850" s="1" t="s">
        <v>544</v>
      </c>
      <c r="D850" s="1" t="s">
        <v>2968</v>
      </c>
      <c r="E850" s="1" t="s">
        <v>11853</v>
      </c>
      <c r="F850" s="1" t="s">
        <v>84</v>
      </c>
      <c r="G850" s="377">
        <v>90240</v>
      </c>
      <c r="H850" s="377">
        <v>0</v>
      </c>
      <c r="I850" s="377">
        <v>0</v>
      </c>
      <c r="J850" s="377">
        <v>0</v>
      </c>
      <c r="K850" s="377">
        <v>0</v>
      </c>
      <c r="L850" s="377">
        <v>0</v>
      </c>
      <c r="M850" s="1" t="s">
        <v>61</v>
      </c>
      <c r="N850" s="377">
        <v>0</v>
      </c>
      <c r="O850" s="378">
        <v>47279</v>
      </c>
      <c r="P850" s="401">
        <f t="shared" si="13"/>
        <v>90240</v>
      </c>
      <c r="R850" s="30" t="s">
        <v>4065</v>
      </c>
      <c r="S850">
        <v>45120</v>
      </c>
    </row>
    <row r="851" spans="1:19" x14ac:dyDescent="0.25">
      <c r="A851" s="1" t="s">
        <v>2680</v>
      </c>
      <c r="B851" s="1" t="s">
        <v>353</v>
      </c>
      <c r="C851" s="1" t="s">
        <v>544</v>
      </c>
      <c r="D851" s="1" t="s">
        <v>2681</v>
      </c>
      <c r="E851" s="1" t="s">
        <v>3902</v>
      </c>
      <c r="F851" s="1" t="s">
        <v>84</v>
      </c>
      <c r="G851" s="377">
        <v>240</v>
      </c>
      <c r="H851" s="377">
        <v>0</v>
      </c>
      <c r="I851" s="377">
        <v>0</v>
      </c>
      <c r="J851" s="377">
        <v>0</v>
      </c>
      <c r="K851" s="377">
        <v>0</v>
      </c>
      <c r="L851" s="377">
        <v>0</v>
      </c>
      <c r="M851" s="1" t="s">
        <v>2682</v>
      </c>
      <c r="N851" s="377">
        <v>0</v>
      </c>
      <c r="O851" s="378">
        <v>47506</v>
      </c>
      <c r="P851" s="401">
        <f t="shared" si="13"/>
        <v>240</v>
      </c>
      <c r="R851" s="30" t="s">
        <v>4064</v>
      </c>
      <c r="S851">
        <v>45120</v>
      </c>
    </row>
    <row r="852" spans="1:19" x14ac:dyDescent="0.25">
      <c r="A852" s="1" t="s">
        <v>2680</v>
      </c>
      <c r="B852" s="1" t="s">
        <v>353</v>
      </c>
      <c r="C852" s="1" t="s">
        <v>544</v>
      </c>
      <c r="D852" s="1" t="s">
        <v>2681</v>
      </c>
      <c r="E852" s="1" t="s">
        <v>3903</v>
      </c>
      <c r="F852" s="1" t="s">
        <v>84</v>
      </c>
      <c r="G852" s="377">
        <v>120</v>
      </c>
      <c r="H852" s="377">
        <v>0</v>
      </c>
      <c r="I852" s="377">
        <v>0</v>
      </c>
      <c r="J852" s="377">
        <v>0</v>
      </c>
      <c r="K852" s="377">
        <v>0</v>
      </c>
      <c r="L852" s="377">
        <v>0</v>
      </c>
      <c r="M852" s="1" t="s">
        <v>2682</v>
      </c>
      <c r="N852" s="377">
        <v>0</v>
      </c>
      <c r="O852" s="378">
        <v>47538</v>
      </c>
      <c r="P852" s="401">
        <f t="shared" si="13"/>
        <v>120</v>
      </c>
      <c r="R852" s="30" t="s">
        <v>4066</v>
      </c>
      <c r="S852">
        <v>118284</v>
      </c>
    </row>
    <row r="853" spans="1:19" x14ac:dyDescent="0.25">
      <c r="A853" s="1" t="s">
        <v>2683</v>
      </c>
      <c r="B853" s="1" t="s">
        <v>353</v>
      </c>
      <c r="C853" s="1" t="s">
        <v>544</v>
      </c>
      <c r="D853" s="1" t="s">
        <v>2684</v>
      </c>
      <c r="E853" s="1" t="s">
        <v>3745</v>
      </c>
      <c r="F853" s="1" t="s">
        <v>84</v>
      </c>
      <c r="G853" s="377">
        <v>840</v>
      </c>
      <c r="H853" s="377">
        <v>0</v>
      </c>
      <c r="I853" s="377">
        <v>0</v>
      </c>
      <c r="J853" s="377">
        <v>0</v>
      </c>
      <c r="K853" s="377">
        <v>0</v>
      </c>
      <c r="L853" s="377">
        <v>0</v>
      </c>
      <c r="M853" s="1" t="s">
        <v>2685</v>
      </c>
      <c r="N853" s="377">
        <v>0</v>
      </c>
      <c r="O853" s="378">
        <v>47506</v>
      </c>
      <c r="P853" s="401">
        <f t="shared" si="13"/>
        <v>840</v>
      </c>
      <c r="R853" s="30" t="s">
        <v>4068</v>
      </c>
      <c r="S853">
        <v>84480</v>
      </c>
    </row>
    <row r="854" spans="1:19" x14ac:dyDescent="0.25">
      <c r="A854" s="1" t="s">
        <v>2683</v>
      </c>
      <c r="B854" s="1" t="s">
        <v>353</v>
      </c>
      <c r="C854" s="1" t="s">
        <v>544</v>
      </c>
      <c r="D854" s="1" t="s">
        <v>2684</v>
      </c>
      <c r="E854" s="1" t="s">
        <v>3904</v>
      </c>
      <c r="F854" s="1" t="s">
        <v>84</v>
      </c>
      <c r="G854" s="377">
        <v>750</v>
      </c>
      <c r="H854" s="377">
        <v>0</v>
      </c>
      <c r="I854" s="377">
        <v>0</v>
      </c>
      <c r="J854" s="377">
        <v>0</v>
      </c>
      <c r="K854" s="377">
        <v>0</v>
      </c>
      <c r="L854" s="377">
        <v>0</v>
      </c>
      <c r="M854" s="1" t="s">
        <v>2685</v>
      </c>
      <c r="N854" s="377">
        <v>0</v>
      </c>
      <c r="O854" s="378">
        <v>47506</v>
      </c>
      <c r="P854" s="401">
        <f t="shared" si="13"/>
        <v>750</v>
      </c>
      <c r="R854" s="30" t="s">
        <v>4069</v>
      </c>
      <c r="S854">
        <v>46800</v>
      </c>
    </row>
    <row r="855" spans="1:19" x14ac:dyDescent="0.25">
      <c r="A855" s="1" t="s">
        <v>4186</v>
      </c>
      <c r="B855" s="1" t="s">
        <v>353</v>
      </c>
      <c r="C855" s="1" t="s">
        <v>80</v>
      </c>
      <c r="D855" s="1" t="s">
        <v>1235</v>
      </c>
      <c r="E855" s="1" t="s">
        <v>4172</v>
      </c>
      <c r="F855" s="1" t="s">
        <v>82</v>
      </c>
      <c r="G855" s="377">
        <v>398</v>
      </c>
      <c r="H855" s="377">
        <v>0</v>
      </c>
      <c r="I855" s="377">
        <v>0</v>
      </c>
      <c r="J855" s="377">
        <v>0</v>
      </c>
      <c r="K855" s="377">
        <v>0</v>
      </c>
      <c r="L855" s="377">
        <v>0</v>
      </c>
      <c r="M855" s="1" t="s">
        <v>61</v>
      </c>
      <c r="N855" s="377">
        <v>0</v>
      </c>
      <c r="O855" s="378">
        <v>46269</v>
      </c>
      <c r="P855" s="401">
        <f t="shared" si="13"/>
        <v>398</v>
      </c>
      <c r="R855" s="30" t="s">
        <v>4070</v>
      </c>
      <c r="S855">
        <v>81000</v>
      </c>
    </row>
    <row r="856" spans="1:19" x14ac:dyDescent="0.25">
      <c r="A856" s="1" t="s">
        <v>4187</v>
      </c>
      <c r="B856" s="1" t="s">
        <v>353</v>
      </c>
      <c r="C856" s="1" t="s">
        <v>80</v>
      </c>
      <c r="D856" s="1" t="s">
        <v>1241</v>
      </c>
      <c r="E856" s="1" t="s">
        <v>4170</v>
      </c>
      <c r="F856" s="1" t="s">
        <v>82</v>
      </c>
      <c r="G856" s="377">
        <v>398</v>
      </c>
      <c r="H856" s="377">
        <v>0</v>
      </c>
      <c r="I856" s="377">
        <v>0</v>
      </c>
      <c r="J856" s="377">
        <v>0</v>
      </c>
      <c r="K856" s="377">
        <v>0</v>
      </c>
      <c r="L856" s="377">
        <v>0</v>
      </c>
      <c r="M856" s="1" t="s">
        <v>61</v>
      </c>
      <c r="N856" s="377">
        <v>0</v>
      </c>
      <c r="O856" s="378">
        <v>46270</v>
      </c>
      <c r="P856" s="401">
        <f t="shared" si="13"/>
        <v>398</v>
      </c>
      <c r="R856" s="30" t="s">
        <v>4063</v>
      </c>
      <c r="S856">
        <v>12792</v>
      </c>
    </row>
    <row r="857" spans="1:19" x14ac:dyDescent="0.25">
      <c r="A857" s="1" t="s">
        <v>3834</v>
      </c>
      <c r="B857" s="1" t="s">
        <v>353</v>
      </c>
      <c r="C857" s="1" t="s">
        <v>80</v>
      </c>
      <c r="D857" s="1" t="s">
        <v>1237</v>
      </c>
      <c r="E857" s="1" t="s">
        <v>3832</v>
      </c>
      <c r="F857" s="1" t="s">
        <v>82</v>
      </c>
      <c r="G857" s="377">
        <v>1004</v>
      </c>
      <c r="H857" s="377">
        <v>0</v>
      </c>
      <c r="I857" s="377">
        <v>0</v>
      </c>
      <c r="J857" s="377">
        <v>0</v>
      </c>
      <c r="K857" s="377">
        <v>0</v>
      </c>
      <c r="L857" s="377">
        <v>0</v>
      </c>
      <c r="M857" s="1" t="s">
        <v>61</v>
      </c>
      <c r="N857" s="377">
        <v>0</v>
      </c>
      <c r="O857" s="378">
        <v>46263</v>
      </c>
      <c r="P857" s="401">
        <f t="shared" si="13"/>
        <v>1004</v>
      </c>
      <c r="R857" s="30" t="s">
        <v>4071</v>
      </c>
      <c r="S857">
        <v>2250</v>
      </c>
    </row>
    <row r="858" spans="1:19" x14ac:dyDescent="0.25">
      <c r="A858" s="1" t="s">
        <v>3834</v>
      </c>
      <c r="B858" s="1" t="s">
        <v>353</v>
      </c>
      <c r="C858" s="1" t="s">
        <v>80</v>
      </c>
      <c r="D858" s="1" t="s">
        <v>1237</v>
      </c>
      <c r="E858" s="1" t="s">
        <v>3833</v>
      </c>
      <c r="F858" s="1" t="s">
        <v>82</v>
      </c>
      <c r="G858" s="377">
        <v>1005</v>
      </c>
      <c r="H858" s="377">
        <v>0</v>
      </c>
      <c r="I858" s="377">
        <v>0</v>
      </c>
      <c r="J858" s="377">
        <v>0</v>
      </c>
      <c r="K858" s="377">
        <v>0</v>
      </c>
      <c r="L858" s="377">
        <v>0</v>
      </c>
      <c r="M858" s="1" t="s">
        <v>61</v>
      </c>
      <c r="N858" s="377">
        <v>0</v>
      </c>
      <c r="O858" s="378">
        <v>46263</v>
      </c>
      <c r="P858" s="401">
        <f t="shared" si="13"/>
        <v>1005</v>
      </c>
      <c r="R858" s="30" t="s">
        <v>4072</v>
      </c>
      <c r="S858">
        <v>30240</v>
      </c>
    </row>
    <row r="859" spans="1:19" x14ac:dyDescent="0.25">
      <c r="A859" s="1" t="s">
        <v>2805</v>
      </c>
      <c r="B859" s="1" t="s">
        <v>353</v>
      </c>
      <c r="C859" s="1" t="s">
        <v>80</v>
      </c>
      <c r="D859" s="1" t="s">
        <v>1240</v>
      </c>
      <c r="E859" s="1" t="s">
        <v>4643</v>
      </c>
      <c r="F859" s="1" t="s">
        <v>82</v>
      </c>
      <c r="G859" s="377">
        <v>401</v>
      </c>
      <c r="H859" s="377">
        <v>0</v>
      </c>
      <c r="I859" s="377">
        <v>0</v>
      </c>
      <c r="J859" s="377">
        <v>0</v>
      </c>
      <c r="K859" s="377">
        <v>0</v>
      </c>
      <c r="L859" s="377">
        <v>0</v>
      </c>
      <c r="M859" s="1" t="s">
        <v>61</v>
      </c>
      <c r="N859" s="377">
        <v>0</v>
      </c>
      <c r="O859" s="378">
        <v>46274</v>
      </c>
      <c r="P859" s="401">
        <f t="shared" si="13"/>
        <v>401</v>
      </c>
      <c r="R859" s="30" t="s">
        <v>4062</v>
      </c>
      <c r="S859">
        <v>131922</v>
      </c>
    </row>
    <row r="860" spans="1:19" x14ac:dyDescent="0.25">
      <c r="A860" s="1" t="s">
        <v>2888</v>
      </c>
      <c r="B860" s="1" t="s">
        <v>353</v>
      </c>
      <c r="C860" s="1" t="s">
        <v>80</v>
      </c>
      <c r="D860" s="1" t="s">
        <v>1245</v>
      </c>
      <c r="E860" s="1" t="s">
        <v>4167</v>
      </c>
      <c r="F860" s="1" t="s">
        <v>82</v>
      </c>
      <c r="G860" s="377">
        <v>808</v>
      </c>
      <c r="H860" s="377">
        <v>0</v>
      </c>
      <c r="I860" s="377">
        <v>0</v>
      </c>
      <c r="J860" s="377">
        <v>0</v>
      </c>
      <c r="K860" s="377">
        <v>0</v>
      </c>
      <c r="L860" s="377">
        <v>0</v>
      </c>
      <c r="M860" s="1" t="s">
        <v>61</v>
      </c>
      <c r="N860" s="377">
        <v>0</v>
      </c>
      <c r="O860" s="378">
        <v>46267</v>
      </c>
      <c r="P860" s="401">
        <f t="shared" si="13"/>
        <v>808</v>
      </c>
      <c r="R860" s="30" t="s">
        <v>4426</v>
      </c>
      <c r="S860">
        <v>5172</v>
      </c>
    </row>
    <row r="861" spans="1:19" x14ac:dyDescent="0.25">
      <c r="A861" s="1" t="s">
        <v>3176</v>
      </c>
      <c r="B861" s="1" t="s">
        <v>353</v>
      </c>
      <c r="C861" s="1" t="s">
        <v>80</v>
      </c>
      <c r="D861" s="1" t="s">
        <v>1232</v>
      </c>
      <c r="E861" s="1" t="s">
        <v>3831</v>
      </c>
      <c r="F861" s="1" t="s">
        <v>82</v>
      </c>
      <c r="G861" s="377">
        <v>797</v>
      </c>
      <c r="H861" s="377">
        <v>0</v>
      </c>
      <c r="I861" s="377">
        <v>0</v>
      </c>
      <c r="J861" s="377">
        <v>0</v>
      </c>
      <c r="K861" s="377">
        <v>0</v>
      </c>
      <c r="L861" s="377">
        <v>0</v>
      </c>
      <c r="M861" s="1" t="s">
        <v>61</v>
      </c>
      <c r="N861" s="377">
        <v>0</v>
      </c>
      <c r="O861" s="378">
        <v>46263</v>
      </c>
      <c r="P861" s="401">
        <f t="shared" si="13"/>
        <v>797</v>
      </c>
      <c r="R861" s="30" t="s">
        <v>4428</v>
      </c>
      <c r="S861">
        <v>4080</v>
      </c>
    </row>
    <row r="862" spans="1:19" x14ac:dyDescent="0.25">
      <c r="A862" s="1" t="s">
        <v>3584</v>
      </c>
      <c r="B862" s="1" t="s">
        <v>353</v>
      </c>
      <c r="C862" s="1" t="s">
        <v>80</v>
      </c>
      <c r="D862" s="1" t="s">
        <v>1244</v>
      </c>
      <c r="E862" s="1" t="s">
        <v>9453</v>
      </c>
      <c r="F862" s="1" t="s">
        <v>82</v>
      </c>
      <c r="G862" s="377">
        <v>401</v>
      </c>
      <c r="H862" s="377">
        <v>0</v>
      </c>
      <c r="I862" s="377">
        <v>0</v>
      </c>
      <c r="J862" s="377">
        <v>0</v>
      </c>
      <c r="K862" s="377">
        <v>0</v>
      </c>
      <c r="L862" s="377">
        <v>0</v>
      </c>
      <c r="M862" s="1" t="s">
        <v>61</v>
      </c>
      <c r="N862" s="377">
        <v>0</v>
      </c>
      <c r="O862" s="378">
        <v>46276</v>
      </c>
      <c r="P862" s="401">
        <f t="shared" si="13"/>
        <v>401</v>
      </c>
      <c r="R862" s="30" t="s">
        <v>4429</v>
      </c>
      <c r="S862">
        <v>6084</v>
      </c>
    </row>
    <row r="863" spans="1:19" x14ac:dyDescent="0.25">
      <c r="A863" s="1" t="s">
        <v>3421</v>
      </c>
      <c r="B863" s="1" t="s">
        <v>353</v>
      </c>
      <c r="C863" s="1" t="s">
        <v>80</v>
      </c>
      <c r="D863" s="1" t="s">
        <v>1246</v>
      </c>
      <c r="E863" s="1" t="s">
        <v>4164</v>
      </c>
      <c r="F863" s="1" t="s">
        <v>82</v>
      </c>
      <c r="G863" s="377">
        <v>403</v>
      </c>
      <c r="H863" s="377">
        <v>0</v>
      </c>
      <c r="I863" s="377">
        <v>0</v>
      </c>
      <c r="J863" s="377">
        <v>0</v>
      </c>
      <c r="K863" s="377">
        <v>0</v>
      </c>
      <c r="L863" s="377">
        <v>0</v>
      </c>
      <c r="M863" s="1" t="s">
        <v>61</v>
      </c>
      <c r="N863" s="377">
        <v>0</v>
      </c>
      <c r="O863" s="378">
        <v>46269</v>
      </c>
      <c r="P863" s="401">
        <f t="shared" si="13"/>
        <v>403</v>
      </c>
      <c r="R863" s="30" t="s">
        <v>4432</v>
      </c>
      <c r="S863">
        <v>29</v>
      </c>
    </row>
    <row r="864" spans="1:19" x14ac:dyDescent="0.25">
      <c r="A864" s="1" t="s">
        <v>3421</v>
      </c>
      <c r="B864" s="1" t="s">
        <v>353</v>
      </c>
      <c r="C864" s="1" t="s">
        <v>80</v>
      </c>
      <c r="D864" s="1" t="s">
        <v>1246</v>
      </c>
      <c r="E864" s="1" t="s">
        <v>4644</v>
      </c>
      <c r="F864" s="1" t="s">
        <v>82</v>
      </c>
      <c r="G864" s="377">
        <v>403</v>
      </c>
      <c r="H864" s="377">
        <v>0</v>
      </c>
      <c r="I864" s="377">
        <v>0</v>
      </c>
      <c r="J864" s="377">
        <v>0</v>
      </c>
      <c r="K864" s="377">
        <v>0</v>
      </c>
      <c r="L864" s="377">
        <v>0</v>
      </c>
      <c r="M864" s="1" t="s">
        <v>61</v>
      </c>
      <c r="N864" s="377">
        <v>0</v>
      </c>
      <c r="O864" s="378">
        <v>46273</v>
      </c>
      <c r="P864" s="401">
        <f t="shared" si="13"/>
        <v>403</v>
      </c>
      <c r="R864" s="30" t="s">
        <v>4435</v>
      </c>
      <c r="S864">
        <v>1224</v>
      </c>
    </row>
    <row r="865" spans="1:19" x14ac:dyDescent="0.25">
      <c r="A865" s="1" t="s">
        <v>3321</v>
      </c>
      <c r="B865" s="1" t="s">
        <v>353</v>
      </c>
      <c r="C865" s="1" t="s">
        <v>80</v>
      </c>
      <c r="D865" s="1" t="s">
        <v>1242</v>
      </c>
      <c r="E865" s="1" t="s">
        <v>3828</v>
      </c>
      <c r="F865" s="1" t="s">
        <v>82</v>
      </c>
      <c r="G865" s="377">
        <v>402</v>
      </c>
      <c r="H865" s="377">
        <v>0</v>
      </c>
      <c r="I865" s="377">
        <v>0</v>
      </c>
      <c r="J865" s="377">
        <v>0</v>
      </c>
      <c r="K865" s="377">
        <v>0</v>
      </c>
      <c r="L865" s="377">
        <v>0</v>
      </c>
      <c r="M865" s="1" t="s">
        <v>61</v>
      </c>
      <c r="N865" s="377">
        <v>0</v>
      </c>
      <c r="O865" s="378">
        <v>46261</v>
      </c>
      <c r="P865" s="401">
        <f t="shared" si="13"/>
        <v>402</v>
      </c>
      <c r="R865" s="30" t="s">
        <v>4436</v>
      </c>
      <c r="S865">
        <v>1608</v>
      </c>
    </row>
    <row r="866" spans="1:19" x14ac:dyDescent="0.25">
      <c r="A866" s="1" t="s">
        <v>2474</v>
      </c>
      <c r="B866" s="1" t="s">
        <v>353</v>
      </c>
      <c r="C866" s="1" t="s">
        <v>544</v>
      </c>
      <c r="D866" s="1" t="s">
        <v>2475</v>
      </c>
      <c r="E866" s="1" t="s">
        <v>2479</v>
      </c>
      <c r="F866" s="1" t="s">
        <v>84</v>
      </c>
      <c r="G866" s="377">
        <v>0</v>
      </c>
      <c r="H866" s="377">
        <v>0</v>
      </c>
      <c r="I866" s="377">
        <v>900</v>
      </c>
      <c r="J866" s="377">
        <v>0</v>
      </c>
      <c r="K866" s="377">
        <v>0</v>
      </c>
      <c r="L866" s="377">
        <v>0</v>
      </c>
      <c r="M866" s="1" t="s">
        <v>61</v>
      </c>
      <c r="N866" s="377">
        <v>0</v>
      </c>
      <c r="O866" s="378">
        <v>46499</v>
      </c>
      <c r="P866" s="401">
        <f t="shared" si="13"/>
        <v>900</v>
      </c>
      <c r="R866" s="30" t="s">
        <v>4437</v>
      </c>
      <c r="S866">
        <v>1501</v>
      </c>
    </row>
    <row r="867" spans="1:19" x14ac:dyDescent="0.25">
      <c r="A867" s="1" t="s">
        <v>2474</v>
      </c>
      <c r="B867" s="1" t="s">
        <v>353</v>
      </c>
      <c r="C867" s="1" t="s">
        <v>544</v>
      </c>
      <c r="D867" s="1" t="s">
        <v>2475</v>
      </c>
      <c r="E867" s="1" t="s">
        <v>2480</v>
      </c>
      <c r="F867" s="1" t="s">
        <v>84</v>
      </c>
      <c r="G867" s="377">
        <v>0</v>
      </c>
      <c r="H867" s="377">
        <v>0</v>
      </c>
      <c r="I867" s="377">
        <v>500</v>
      </c>
      <c r="J867" s="377">
        <v>0</v>
      </c>
      <c r="K867" s="377">
        <v>0</v>
      </c>
      <c r="L867" s="377">
        <v>0</v>
      </c>
      <c r="M867" s="1" t="s">
        <v>61</v>
      </c>
      <c r="N867" s="377">
        <v>0</v>
      </c>
      <c r="O867" s="378">
        <v>46689</v>
      </c>
      <c r="P867" s="401">
        <f t="shared" si="13"/>
        <v>500</v>
      </c>
      <c r="R867" s="30" t="s">
        <v>4035</v>
      </c>
      <c r="S867">
        <v>50686</v>
      </c>
    </row>
    <row r="868" spans="1:19" x14ac:dyDescent="0.25">
      <c r="A868" s="1" t="s">
        <v>2474</v>
      </c>
      <c r="B868" s="1" t="s">
        <v>353</v>
      </c>
      <c r="C868" s="1" t="s">
        <v>544</v>
      </c>
      <c r="D868" s="1" t="s">
        <v>2475</v>
      </c>
      <c r="E868" s="1" t="s">
        <v>2481</v>
      </c>
      <c r="F868" s="1" t="s">
        <v>84</v>
      </c>
      <c r="G868" s="377">
        <v>0</v>
      </c>
      <c r="H868" s="377">
        <v>0</v>
      </c>
      <c r="I868" s="377">
        <v>4580</v>
      </c>
      <c r="J868" s="377">
        <v>0</v>
      </c>
      <c r="K868" s="377">
        <v>0</v>
      </c>
      <c r="L868" s="377">
        <v>0</v>
      </c>
      <c r="M868" s="1" t="s">
        <v>61</v>
      </c>
      <c r="N868" s="377">
        <v>0</v>
      </c>
      <c r="O868" s="378">
        <v>46692</v>
      </c>
      <c r="P868" s="401">
        <f t="shared" si="13"/>
        <v>4580</v>
      </c>
      <c r="R868" s="30" t="s">
        <v>4075</v>
      </c>
      <c r="S868">
        <v>52500</v>
      </c>
    </row>
    <row r="869" spans="1:19" x14ac:dyDescent="0.25">
      <c r="A869" s="1" t="s">
        <v>640</v>
      </c>
      <c r="B869" s="1" t="s">
        <v>353</v>
      </c>
      <c r="C869" s="1" t="s">
        <v>544</v>
      </c>
      <c r="D869" s="1" t="s">
        <v>641</v>
      </c>
      <c r="E869" s="1" t="s">
        <v>642</v>
      </c>
      <c r="F869" s="1" t="s">
        <v>84</v>
      </c>
      <c r="G869" s="377">
        <v>0</v>
      </c>
      <c r="H869" s="377">
        <v>0</v>
      </c>
      <c r="I869" s="377">
        <v>0</v>
      </c>
      <c r="J869" s="377">
        <v>0</v>
      </c>
      <c r="K869" s="377">
        <v>2700</v>
      </c>
      <c r="L869" s="377">
        <v>0</v>
      </c>
      <c r="M869" s="1" t="s">
        <v>61</v>
      </c>
      <c r="N869" s="377">
        <v>0</v>
      </c>
      <c r="O869" s="378">
        <v>46584</v>
      </c>
      <c r="P869" s="401">
        <f t="shared" si="13"/>
        <v>0</v>
      </c>
      <c r="R869" s="30" t="s">
        <v>4076</v>
      </c>
      <c r="S869">
        <v>45120</v>
      </c>
    </row>
    <row r="870" spans="1:19" x14ac:dyDescent="0.25">
      <c r="A870" s="1" t="s">
        <v>643</v>
      </c>
      <c r="B870" s="1" t="s">
        <v>353</v>
      </c>
      <c r="C870" s="1" t="s">
        <v>544</v>
      </c>
      <c r="D870" s="1" t="s">
        <v>644</v>
      </c>
      <c r="E870" s="1" t="s">
        <v>1956</v>
      </c>
      <c r="F870" s="1" t="s">
        <v>84</v>
      </c>
      <c r="G870" s="377">
        <v>0</v>
      </c>
      <c r="H870" s="377">
        <v>0</v>
      </c>
      <c r="I870" s="377">
        <v>12600</v>
      </c>
      <c r="J870" s="377">
        <v>0</v>
      </c>
      <c r="K870" s="377">
        <v>0</v>
      </c>
      <c r="L870" s="377">
        <v>0</v>
      </c>
      <c r="M870" s="1" t="s">
        <v>61</v>
      </c>
      <c r="N870" s="377">
        <v>0</v>
      </c>
      <c r="O870" s="378">
        <v>46888</v>
      </c>
      <c r="P870" s="401">
        <f t="shared" si="13"/>
        <v>12600</v>
      </c>
      <c r="R870" s="30" t="s">
        <v>4077</v>
      </c>
      <c r="S870">
        <v>45120</v>
      </c>
    </row>
    <row r="871" spans="1:19" x14ac:dyDescent="0.25">
      <c r="A871" s="1" t="s">
        <v>645</v>
      </c>
      <c r="B871" s="1" t="s">
        <v>353</v>
      </c>
      <c r="C871" s="1" t="s">
        <v>544</v>
      </c>
      <c r="D871" s="1" t="s">
        <v>646</v>
      </c>
      <c r="E871" s="1" t="s">
        <v>1291</v>
      </c>
      <c r="F871" s="1" t="s">
        <v>84</v>
      </c>
      <c r="G871" s="377">
        <v>2</v>
      </c>
      <c r="H871" s="377">
        <v>0</v>
      </c>
      <c r="I871" s="377">
        <v>0</v>
      </c>
      <c r="J871" s="377">
        <v>0</v>
      </c>
      <c r="K871" s="377">
        <v>0</v>
      </c>
      <c r="L871" s="377">
        <v>0</v>
      </c>
      <c r="M871" s="1" t="s">
        <v>669</v>
      </c>
      <c r="N871" s="377">
        <v>0</v>
      </c>
      <c r="O871" s="378">
        <v>47035</v>
      </c>
      <c r="P871" s="401">
        <f t="shared" si="13"/>
        <v>2</v>
      </c>
      <c r="R871" s="30" t="s">
        <v>4078</v>
      </c>
      <c r="S871">
        <v>2520</v>
      </c>
    </row>
    <row r="872" spans="1:19" x14ac:dyDescent="0.25">
      <c r="A872" s="1" t="s">
        <v>645</v>
      </c>
      <c r="B872" s="1" t="s">
        <v>353</v>
      </c>
      <c r="C872" s="1" t="s">
        <v>544</v>
      </c>
      <c r="D872" s="1" t="s">
        <v>646</v>
      </c>
      <c r="E872" s="1" t="s">
        <v>1296</v>
      </c>
      <c r="F872" s="1" t="s">
        <v>84</v>
      </c>
      <c r="G872" s="377">
        <v>2</v>
      </c>
      <c r="H872" s="377">
        <v>0</v>
      </c>
      <c r="I872" s="377">
        <v>0</v>
      </c>
      <c r="J872" s="377">
        <v>0</v>
      </c>
      <c r="K872" s="377">
        <v>0</v>
      </c>
      <c r="L872" s="377">
        <v>0</v>
      </c>
      <c r="M872" s="1" t="s">
        <v>669</v>
      </c>
      <c r="N872" s="377">
        <v>0</v>
      </c>
      <c r="O872" s="378">
        <v>46774</v>
      </c>
      <c r="P872" s="401">
        <f t="shared" si="13"/>
        <v>2</v>
      </c>
      <c r="R872" s="30" t="s">
        <v>4079</v>
      </c>
      <c r="S872">
        <v>1612</v>
      </c>
    </row>
    <row r="873" spans="1:19" x14ac:dyDescent="0.25">
      <c r="A873" s="1" t="s">
        <v>2810</v>
      </c>
      <c r="B873" s="1" t="s">
        <v>353</v>
      </c>
      <c r="C873" s="1" t="s">
        <v>544</v>
      </c>
      <c r="D873" s="1" t="s">
        <v>2811</v>
      </c>
      <c r="E873" s="1" t="s">
        <v>2812</v>
      </c>
      <c r="F873" s="1" t="s">
        <v>84</v>
      </c>
      <c r="G873" s="377">
        <v>1</v>
      </c>
      <c r="H873" s="377">
        <v>0</v>
      </c>
      <c r="I873" s="377">
        <v>0</v>
      </c>
      <c r="J873" s="377">
        <v>0</v>
      </c>
      <c r="K873" s="377">
        <v>0</v>
      </c>
      <c r="L873" s="377">
        <v>0</v>
      </c>
      <c r="M873" s="1" t="s">
        <v>2813</v>
      </c>
      <c r="N873" s="377">
        <v>0</v>
      </c>
      <c r="O873" s="378">
        <v>47182</v>
      </c>
      <c r="P873" s="401">
        <f t="shared" si="13"/>
        <v>1</v>
      </c>
      <c r="R873" s="30" t="s">
        <v>4080</v>
      </c>
      <c r="S873">
        <v>138600</v>
      </c>
    </row>
    <row r="874" spans="1:19" x14ac:dyDescent="0.25">
      <c r="A874" s="1" t="s">
        <v>11854</v>
      </c>
      <c r="B874" s="1" t="s">
        <v>353</v>
      </c>
      <c r="C874" s="1" t="s">
        <v>544</v>
      </c>
      <c r="D874" s="1" t="s">
        <v>11855</v>
      </c>
      <c r="E874" s="1" t="s">
        <v>11856</v>
      </c>
      <c r="F874" s="1" t="s">
        <v>84</v>
      </c>
      <c r="G874" s="377">
        <v>0</v>
      </c>
      <c r="H874" s="377">
        <v>0</v>
      </c>
      <c r="I874" s="377">
        <v>540</v>
      </c>
      <c r="J874" s="377">
        <v>0</v>
      </c>
      <c r="K874" s="377">
        <v>0</v>
      </c>
      <c r="L874" s="377">
        <v>0</v>
      </c>
      <c r="M874" s="1" t="s">
        <v>11857</v>
      </c>
      <c r="N874" s="377">
        <v>0</v>
      </c>
      <c r="O874" s="378">
        <v>47559</v>
      </c>
      <c r="P874" s="401">
        <f t="shared" si="13"/>
        <v>540</v>
      </c>
      <c r="R874" s="30" t="s">
        <v>4084</v>
      </c>
      <c r="S874">
        <v>23400</v>
      </c>
    </row>
    <row r="875" spans="1:19" x14ac:dyDescent="0.25">
      <c r="A875" s="1" t="s">
        <v>11858</v>
      </c>
      <c r="B875" s="1" t="s">
        <v>353</v>
      </c>
      <c r="C875" s="1" t="s">
        <v>80</v>
      </c>
      <c r="D875" s="1" t="s">
        <v>11859</v>
      </c>
      <c r="E875" s="1" t="s">
        <v>11860</v>
      </c>
      <c r="F875" s="1" t="s">
        <v>82</v>
      </c>
      <c r="G875" s="377">
        <v>9500</v>
      </c>
      <c r="H875" s="377">
        <v>0</v>
      </c>
      <c r="I875" s="377">
        <v>0</v>
      </c>
      <c r="J875" s="377">
        <v>0</v>
      </c>
      <c r="K875" s="377">
        <v>0</v>
      </c>
      <c r="L875" s="377">
        <v>0</v>
      </c>
      <c r="M875" s="1" t="s">
        <v>61</v>
      </c>
      <c r="N875" s="377">
        <v>0</v>
      </c>
      <c r="O875" s="378">
        <v>46199</v>
      </c>
      <c r="P875" s="401">
        <f t="shared" si="13"/>
        <v>9500</v>
      </c>
      <c r="R875" s="30" t="s">
        <v>4085</v>
      </c>
      <c r="S875">
        <v>1819</v>
      </c>
    </row>
    <row r="876" spans="1:19" x14ac:dyDescent="0.25">
      <c r="A876" s="1" t="s">
        <v>11858</v>
      </c>
      <c r="B876" s="1" t="s">
        <v>353</v>
      </c>
      <c r="C876" s="1" t="s">
        <v>80</v>
      </c>
      <c r="D876" s="1" t="s">
        <v>11859</v>
      </c>
      <c r="E876" s="1" t="s">
        <v>13473</v>
      </c>
      <c r="F876" s="1" t="s">
        <v>82</v>
      </c>
      <c r="G876" s="377">
        <v>9500</v>
      </c>
      <c r="H876" s="377">
        <v>0</v>
      </c>
      <c r="I876" s="377">
        <v>0</v>
      </c>
      <c r="J876" s="377">
        <v>0</v>
      </c>
      <c r="K876" s="377">
        <v>0</v>
      </c>
      <c r="L876" s="377">
        <v>0</v>
      </c>
      <c r="M876" s="1" t="s">
        <v>61</v>
      </c>
      <c r="N876" s="377">
        <v>0</v>
      </c>
      <c r="O876" s="378">
        <v>46199</v>
      </c>
      <c r="P876" s="401">
        <f t="shared" si="13"/>
        <v>9500</v>
      </c>
      <c r="R876" s="30" t="s">
        <v>4086</v>
      </c>
      <c r="S876">
        <v>30240</v>
      </c>
    </row>
    <row r="877" spans="1:19" x14ac:dyDescent="0.25">
      <c r="A877" s="1" t="s">
        <v>9532</v>
      </c>
      <c r="B877" s="1" t="s">
        <v>353</v>
      </c>
      <c r="C877" s="1" t="s">
        <v>80</v>
      </c>
      <c r="D877" s="1" t="s">
        <v>9533</v>
      </c>
      <c r="E877" s="1" t="s">
        <v>9534</v>
      </c>
      <c r="F877" s="1" t="s">
        <v>82</v>
      </c>
      <c r="G877" s="379">
        <v>6270.7619999999997</v>
      </c>
      <c r="H877" s="377">
        <v>0</v>
      </c>
      <c r="I877" s="377">
        <v>0</v>
      </c>
      <c r="J877" s="377">
        <v>0</v>
      </c>
      <c r="K877" s="377">
        <v>0</v>
      </c>
      <c r="L877" s="377">
        <v>0</v>
      </c>
      <c r="M877" s="1" t="s">
        <v>61</v>
      </c>
      <c r="N877" s="377">
        <v>0</v>
      </c>
      <c r="O877" s="378">
        <v>46196</v>
      </c>
      <c r="P877" s="401">
        <f t="shared" si="13"/>
        <v>6270.7619999999997</v>
      </c>
      <c r="R877" s="30" t="s">
        <v>4087</v>
      </c>
      <c r="S877">
        <v>135702</v>
      </c>
    </row>
    <row r="878" spans="1:19" x14ac:dyDescent="0.25">
      <c r="A878" s="1" t="s">
        <v>9532</v>
      </c>
      <c r="B878" s="1" t="s">
        <v>353</v>
      </c>
      <c r="C878" s="1" t="s">
        <v>80</v>
      </c>
      <c r="D878" s="1" t="s">
        <v>9533</v>
      </c>
      <c r="E878" s="1" t="s">
        <v>9535</v>
      </c>
      <c r="F878" s="1" t="s">
        <v>82</v>
      </c>
      <c r="G878" s="377">
        <v>9500</v>
      </c>
      <c r="H878" s="377">
        <v>0</v>
      </c>
      <c r="I878" s="377">
        <v>0</v>
      </c>
      <c r="J878" s="377">
        <v>0</v>
      </c>
      <c r="K878" s="377">
        <v>0</v>
      </c>
      <c r="L878" s="377">
        <v>0</v>
      </c>
      <c r="M878" s="1" t="s">
        <v>61</v>
      </c>
      <c r="N878" s="377">
        <v>0</v>
      </c>
      <c r="O878" s="378">
        <v>46197</v>
      </c>
      <c r="P878" s="401">
        <f t="shared" si="13"/>
        <v>9500</v>
      </c>
      <c r="R878" s="30" t="s">
        <v>4088</v>
      </c>
      <c r="S878">
        <v>3</v>
      </c>
    </row>
    <row r="879" spans="1:19" x14ac:dyDescent="0.25">
      <c r="A879" s="1" t="s">
        <v>9532</v>
      </c>
      <c r="B879" s="1" t="s">
        <v>353</v>
      </c>
      <c r="C879" s="1" t="s">
        <v>80</v>
      </c>
      <c r="D879" s="1" t="s">
        <v>9533</v>
      </c>
      <c r="E879" s="1" t="s">
        <v>10845</v>
      </c>
      <c r="F879" s="1" t="s">
        <v>82</v>
      </c>
      <c r="G879" s="377">
        <v>9500</v>
      </c>
      <c r="H879" s="377">
        <v>0</v>
      </c>
      <c r="I879" s="377">
        <v>0</v>
      </c>
      <c r="J879" s="377">
        <v>0</v>
      </c>
      <c r="K879" s="377">
        <v>0</v>
      </c>
      <c r="L879" s="377">
        <v>0</v>
      </c>
      <c r="M879" s="1" t="s">
        <v>61</v>
      </c>
      <c r="N879" s="377">
        <v>0</v>
      </c>
      <c r="O879" s="378">
        <v>46197</v>
      </c>
      <c r="P879" s="401">
        <f t="shared" si="13"/>
        <v>9500</v>
      </c>
      <c r="R879" s="30" t="s">
        <v>4060</v>
      </c>
      <c r="S879">
        <v>101376</v>
      </c>
    </row>
    <row r="880" spans="1:19" x14ac:dyDescent="0.25">
      <c r="A880" s="1" t="s">
        <v>2760</v>
      </c>
      <c r="B880" s="1" t="s">
        <v>353</v>
      </c>
      <c r="C880" s="1" t="s">
        <v>544</v>
      </c>
      <c r="D880" s="1" t="s">
        <v>2761</v>
      </c>
      <c r="E880" s="1" t="s">
        <v>2762</v>
      </c>
      <c r="F880" s="1" t="s">
        <v>84</v>
      </c>
      <c r="G880" s="377">
        <v>82</v>
      </c>
      <c r="H880" s="377">
        <v>0</v>
      </c>
      <c r="I880" s="377">
        <v>0</v>
      </c>
      <c r="J880" s="377">
        <v>0</v>
      </c>
      <c r="K880" s="377">
        <v>0</v>
      </c>
      <c r="L880" s="377">
        <v>0</v>
      </c>
      <c r="M880" s="1" t="s">
        <v>2763</v>
      </c>
      <c r="N880" s="377">
        <v>0</v>
      </c>
      <c r="O880" s="378">
        <v>47426</v>
      </c>
      <c r="P880" s="401">
        <f t="shared" si="13"/>
        <v>82</v>
      </c>
      <c r="R880" s="30" t="s">
        <v>4099</v>
      </c>
      <c r="S880">
        <v>15</v>
      </c>
    </row>
    <row r="881" spans="1:19" x14ac:dyDescent="0.25">
      <c r="A881" s="1" t="s">
        <v>1961</v>
      </c>
      <c r="B881" s="1" t="s">
        <v>353</v>
      </c>
      <c r="C881" s="1" t="s">
        <v>544</v>
      </c>
      <c r="D881" s="1" t="s">
        <v>1962</v>
      </c>
      <c r="E881" s="1" t="s">
        <v>1970</v>
      </c>
      <c r="F881" s="1" t="s">
        <v>84</v>
      </c>
      <c r="G881" s="377">
        <v>14</v>
      </c>
      <c r="H881" s="377">
        <v>0</v>
      </c>
      <c r="I881" s="377">
        <v>0</v>
      </c>
      <c r="J881" s="377">
        <v>0</v>
      </c>
      <c r="K881" s="377">
        <v>0</v>
      </c>
      <c r="L881" s="377">
        <v>0</v>
      </c>
      <c r="M881" s="1" t="s">
        <v>1963</v>
      </c>
      <c r="N881" s="377">
        <v>0</v>
      </c>
      <c r="O881" s="378">
        <v>47156</v>
      </c>
      <c r="P881" s="401">
        <f t="shared" si="13"/>
        <v>14</v>
      </c>
      <c r="R881" s="30" t="s">
        <v>4101</v>
      </c>
      <c r="S881">
        <v>30240</v>
      </c>
    </row>
    <row r="882" spans="1:19" x14ac:dyDescent="0.25">
      <c r="A882" s="1" t="s">
        <v>2797</v>
      </c>
      <c r="B882" s="1" t="s">
        <v>353</v>
      </c>
      <c r="C882" s="1" t="s">
        <v>544</v>
      </c>
      <c r="D882" s="1" t="s">
        <v>2798</v>
      </c>
      <c r="E882" s="1" t="s">
        <v>2799</v>
      </c>
      <c r="F882" s="1" t="s">
        <v>84</v>
      </c>
      <c r="G882" s="377">
        <v>60</v>
      </c>
      <c r="H882" s="377">
        <v>0</v>
      </c>
      <c r="I882" s="377">
        <v>0</v>
      </c>
      <c r="J882" s="377">
        <v>0</v>
      </c>
      <c r="K882" s="377">
        <v>0</v>
      </c>
      <c r="L882" s="377">
        <v>0</v>
      </c>
      <c r="M882" s="1" t="s">
        <v>2800</v>
      </c>
      <c r="N882" s="377">
        <v>0</v>
      </c>
      <c r="O882" s="378">
        <v>47442</v>
      </c>
      <c r="P882" s="401">
        <f t="shared" si="13"/>
        <v>60</v>
      </c>
      <c r="R882" s="30" t="s">
        <v>3792</v>
      </c>
      <c r="S882">
        <v>8.5000000000000006E-2</v>
      </c>
    </row>
    <row r="883" spans="1:19" x14ac:dyDescent="0.25">
      <c r="A883" s="1" t="s">
        <v>11861</v>
      </c>
      <c r="B883" s="1" t="s">
        <v>353</v>
      </c>
      <c r="C883" s="1" t="s">
        <v>544</v>
      </c>
      <c r="D883" s="1" t="s">
        <v>11862</v>
      </c>
      <c r="E883" s="1" t="s">
        <v>11863</v>
      </c>
      <c r="F883" s="1" t="s">
        <v>84</v>
      </c>
      <c r="G883" s="377">
        <v>0</v>
      </c>
      <c r="H883" s="377">
        <v>0</v>
      </c>
      <c r="I883" s="377">
        <v>24</v>
      </c>
      <c r="J883" s="377">
        <v>0</v>
      </c>
      <c r="K883" s="377">
        <v>0</v>
      </c>
      <c r="L883" s="377">
        <v>0</v>
      </c>
      <c r="M883" s="1" t="s">
        <v>11864</v>
      </c>
      <c r="N883" s="377">
        <v>0</v>
      </c>
      <c r="O883" s="378">
        <v>47540</v>
      </c>
      <c r="P883" s="401">
        <f t="shared" si="13"/>
        <v>24</v>
      </c>
      <c r="R883" s="30" t="s">
        <v>4096</v>
      </c>
      <c r="S883">
        <v>4490</v>
      </c>
    </row>
    <row r="884" spans="1:19" x14ac:dyDescent="0.25">
      <c r="A884" s="1" t="s">
        <v>10558</v>
      </c>
      <c r="B884" s="1" t="s">
        <v>353</v>
      </c>
      <c r="C884" s="1" t="s">
        <v>80</v>
      </c>
      <c r="D884" s="1" t="s">
        <v>164</v>
      </c>
      <c r="E884" s="1" t="s">
        <v>10548</v>
      </c>
      <c r="F884" s="1" t="s">
        <v>82</v>
      </c>
      <c r="G884" s="377">
        <v>400</v>
      </c>
      <c r="H884" s="377">
        <v>0</v>
      </c>
      <c r="I884" s="377">
        <v>0</v>
      </c>
      <c r="J884" s="377">
        <v>0</v>
      </c>
      <c r="K884" s="377">
        <v>0</v>
      </c>
      <c r="L884" s="377">
        <v>0</v>
      </c>
      <c r="M884" s="1" t="s">
        <v>61</v>
      </c>
      <c r="N884" s="377">
        <v>0</v>
      </c>
      <c r="O884" s="378">
        <v>46276</v>
      </c>
      <c r="P884" s="401">
        <f t="shared" si="13"/>
        <v>400</v>
      </c>
      <c r="R884" s="30" t="s">
        <v>9383</v>
      </c>
      <c r="S884">
        <v>0</v>
      </c>
    </row>
    <row r="885" spans="1:19" x14ac:dyDescent="0.25">
      <c r="A885" s="1" t="s">
        <v>647</v>
      </c>
      <c r="B885" s="1" t="s">
        <v>353</v>
      </c>
      <c r="C885" s="1" t="s">
        <v>544</v>
      </c>
      <c r="D885" s="1" t="s">
        <v>648</v>
      </c>
      <c r="E885" s="1" t="s">
        <v>3849</v>
      </c>
      <c r="F885" s="1" t="s">
        <v>84</v>
      </c>
      <c r="G885" s="377">
        <v>52800</v>
      </c>
      <c r="H885" s="377">
        <v>0</v>
      </c>
      <c r="I885" s="377">
        <v>0</v>
      </c>
      <c r="J885" s="377">
        <v>0</v>
      </c>
      <c r="K885" s="377">
        <v>0</v>
      </c>
      <c r="L885" s="377">
        <v>0</v>
      </c>
      <c r="M885" s="1" t="s">
        <v>61</v>
      </c>
      <c r="N885" s="377">
        <v>0</v>
      </c>
      <c r="O885" s="378">
        <v>47984</v>
      </c>
      <c r="P885" s="401">
        <f t="shared" si="13"/>
        <v>52800</v>
      </c>
      <c r="R885" s="30" t="s">
        <v>4102</v>
      </c>
      <c r="S885">
        <v>257850</v>
      </c>
    </row>
    <row r="886" spans="1:19" x14ac:dyDescent="0.25">
      <c r="A886" s="1" t="s">
        <v>647</v>
      </c>
      <c r="B886" s="1" t="s">
        <v>353</v>
      </c>
      <c r="C886" s="1" t="s">
        <v>544</v>
      </c>
      <c r="D886" s="1" t="s">
        <v>648</v>
      </c>
      <c r="E886" s="1" t="s">
        <v>4057</v>
      </c>
      <c r="F886" s="1" t="s">
        <v>84</v>
      </c>
      <c r="G886" s="377">
        <v>81000</v>
      </c>
      <c r="H886" s="377">
        <v>0</v>
      </c>
      <c r="I886" s="377">
        <v>0</v>
      </c>
      <c r="J886" s="377">
        <v>0</v>
      </c>
      <c r="K886" s="377">
        <v>0</v>
      </c>
      <c r="L886" s="377">
        <v>0</v>
      </c>
      <c r="M886" s="1" t="s">
        <v>61</v>
      </c>
      <c r="N886" s="377">
        <v>0</v>
      </c>
      <c r="O886" s="378">
        <v>47987</v>
      </c>
      <c r="P886" s="401">
        <f t="shared" si="13"/>
        <v>81000</v>
      </c>
      <c r="R886" s="30" t="s">
        <v>4103</v>
      </c>
      <c r="S886">
        <v>45120</v>
      </c>
    </row>
    <row r="887" spans="1:19" x14ac:dyDescent="0.25">
      <c r="A887" s="1" t="s">
        <v>647</v>
      </c>
      <c r="B887" s="1" t="s">
        <v>353</v>
      </c>
      <c r="C887" s="1" t="s">
        <v>544</v>
      </c>
      <c r="D887" s="1" t="s">
        <v>648</v>
      </c>
      <c r="E887" s="1" t="s">
        <v>4069</v>
      </c>
      <c r="F887" s="1" t="s">
        <v>84</v>
      </c>
      <c r="G887" s="377">
        <v>46800</v>
      </c>
      <c r="H887" s="377">
        <v>0</v>
      </c>
      <c r="I887" s="377">
        <v>0</v>
      </c>
      <c r="J887" s="377">
        <v>0</v>
      </c>
      <c r="K887" s="377">
        <v>0</v>
      </c>
      <c r="L887" s="377">
        <v>0</v>
      </c>
      <c r="M887" s="1" t="s">
        <v>61</v>
      </c>
      <c r="N887" s="377">
        <v>0</v>
      </c>
      <c r="O887" s="378">
        <v>47988</v>
      </c>
      <c r="P887" s="401">
        <f t="shared" si="13"/>
        <v>46800</v>
      </c>
      <c r="R887" s="30" t="s">
        <v>4095</v>
      </c>
      <c r="S887">
        <v>45120</v>
      </c>
    </row>
    <row r="888" spans="1:19" x14ac:dyDescent="0.25">
      <c r="A888" s="1" t="s">
        <v>647</v>
      </c>
      <c r="B888" s="1" t="s">
        <v>353</v>
      </c>
      <c r="C888" s="1" t="s">
        <v>544</v>
      </c>
      <c r="D888" s="1" t="s">
        <v>648</v>
      </c>
      <c r="E888" s="1" t="s">
        <v>5960</v>
      </c>
      <c r="F888" s="1" t="s">
        <v>84</v>
      </c>
      <c r="G888" s="377">
        <v>46800</v>
      </c>
      <c r="H888" s="377">
        <v>0</v>
      </c>
      <c r="I888" s="377">
        <v>0</v>
      </c>
      <c r="J888" s="377">
        <v>0</v>
      </c>
      <c r="K888" s="377">
        <v>0</v>
      </c>
      <c r="L888" s="377">
        <v>0</v>
      </c>
      <c r="M888" s="1" t="s">
        <v>61</v>
      </c>
      <c r="N888" s="377">
        <v>0</v>
      </c>
      <c r="O888" s="378">
        <v>48002</v>
      </c>
      <c r="P888" s="401">
        <f t="shared" si="13"/>
        <v>46800</v>
      </c>
      <c r="R888" s="30" t="s">
        <v>4104</v>
      </c>
      <c r="S888">
        <v>47120</v>
      </c>
    </row>
    <row r="889" spans="1:19" x14ac:dyDescent="0.25">
      <c r="A889" s="1" t="s">
        <v>647</v>
      </c>
      <c r="B889" s="1" t="s">
        <v>353</v>
      </c>
      <c r="C889" s="1" t="s">
        <v>544</v>
      </c>
      <c r="D889" s="1" t="s">
        <v>648</v>
      </c>
      <c r="E889" s="1" t="s">
        <v>5961</v>
      </c>
      <c r="F889" s="1" t="s">
        <v>84</v>
      </c>
      <c r="G889" s="377">
        <v>79200</v>
      </c>
      <c r="H889" s="377">
        <v>0</v>
      </c>
      <c r="I889" s="377">
        <v>0</v>
      </c>
      <c r="J889" s="377">
        <v>0</v>
      </c>
      <c r="K889" s="377">
        <v>0</v>
      </c>
      <c r="L889" s="377">
        <v>0</v>
      </c>
      <c r="M889" s="1" t="s">
        <v>61</v>
      </c>
      <c r="N889" s="377">
        <v>0</v>
      </c>
      <c r="O889" s="378">
        <v>48003</v>
      </c>
      <c r="P889" s="401">
        <f t="shared" si="13"/>
        <v>79200</v>
      </c>
      <c r="R889" s="30" t="s">
        <v>4105</v>
      </c>
      <c r="S889">
        <v>45120</v>
      </c>
    </row>
    <row r="890" spans="1:19" x14ac:dyDescent="0.25">
      <c r="A890" s="1" t="s">
        <v>647</v>
      </c>
      <c r="B890" s="1" t="s">
        <v>353</v>
      </c>
      <c r="C890" s="1" t="s">
        <v>544</v>
      </c>
      <c r="D890" s="1" t="s">
        <v>648</v>
      </c>
      <c r="E890" s="1" t="s">
        <v>5962</v>
      </c>
      <c r="F890" s="1" t="s">
        <v>84</v>
      </c>
      <c r="G890" s="377">
        <v>76680</v>
      </c>
      <c r="H890" s="377">
        <v>0</v>
      </c>
      <c r="I890" s="377">
        <v>0</v>
      </c>
      <c r="J890" s="377">
        <v>0</v>
      </c>
      <c r="K890" s="377">
        <v>0</v>
      </c>
      <c r="L890" s="377">
        <v>0</v>
      </c>
      <c r="M890" s="1" t="s">
        <v>61</v>
      </c>
      <c r="N890" s="377">
        <v>0</v>
      </c>
      <c r="O890" s="378">
        <v>48004</v>
      </c>
      <c r="P890" s="401">
        <f t="shared" si="13"/>
        <v>76680</v>
      </c>
      <c r="R890" s="30" t="s">
        <v>4106</v>
      </c>
      <c r="S890">
        <v>45120</v>
      </c>
    </row>
    <row r="891" spans="1:19" x14ac:dyDescent="0.25">
      <c r="A891" s="1" t="s">
        <v>225</v>
      </c>
      <c r="B891" s="1" t="s">
        <v>353</v>
      </c>
      <c r="C891" s="1" t="s">
        <v>544</v>
      </c>
      <c r="D891" s="1" t="s">
        <v>163</v>
      </c>
      <c r="E891" s="1" t="s">
        <v>4114</v>
      </c>
      <c r="F891" s="1" t="s">
        <v>84</v>
      </c>
      <c r="G891" s="377">
        <v>23400</v>
      </c>
      <c r="H891" s="377">
        <v>0</v>
      </c>
      <c r="I891" s="377">
        <v>0</v>
      </c>
      <c r="J891" s="377">
        <v>0</v>
      </c>
      <c r="K891" s="377">
        <v>0</v>
      </c>
      <c r="L891" s="377">
        <v>0</v>
      </c>
      <c r="M891" s="1" t="s">
        <v>61</v>
      </c>
      <c r="N891" s="377">
        <v>0</v>
      </c>
      <c r="O891" s="378">
        <v>47991</v>
      </c>
      <c r="P891" s="401">
        <f t="shared" si="13"/>
        <v>23400</v>
      </c>
      <c r="R891" s="30" t="s">
        <v>4092</v>
      </c>
      <c r="S891">
        <v>17603</v>
      </c>
    </row>
    <row r="892" spans="1:19" x14ac:dyDescent="0.25">
      <c r="A892" s="1" t="s">
        <v>225</v>
      </c>
      <c r="B892" s="1" t="s">
        <v>353</v>
      </c>
      <c r="C892" s="1" t="s">
        <v>544</v>
      </c>
      <c r="D892" s="1" t="s">
        <v>163</v>
      </c>
      <c r="E892" s="1" t="s">
        <v>4232</v>
      </c>
      <c r="F892" s="1" t="s">
        <v>84</v>
      </c>
      <c r="G892" s="377">
        <v>16920</v>
      </c>
      <c r="H892" s="377">
        <v>0</v>
      </c>
      <c r="I892" s="377">
        <v>0</v>
      </c>
      <c r="J892" s="377">
        <v>0</v>
      </c>
      <c r="K892" s="377">
        <v>0</v>
      </c>
      <c r="L892" s="377">
        <v>0</v>
      </c>
      <c r="M892" s="1" t="s">
        <v>61</v>
      </c>
      <c r="N892" s="377">
        <v>0</v>
      </c>
      <c r="O892" s="378">
        <v>47991</v>
      </c>
      <c r="P892" s="401">
        <f t="shared" si="13"/>
        <v>16920</v>
      </c>
      <c r="R892" s="30" t="s">
        <v>4107</v>
      </c>
      <c r="S892">
        <v>2520</v>
      </c>
    </row>
    <row r="893" spans="1:19" x14ac:dyDescent="0.25">
      <c r="A893" s="1" t="s">
        <v>225</v>
      </c>
      <c r="B893" s="1" t="s">
        <v>353</v>
      </c>
      <c r="C893" s="1" t="s">
        <v>544</v>
      </c>
      <c r="D893" s="1" t="s">
        <v>163</v>
      </c>
      <c r="E893" s="1" t="s">
        <v>4263</v>
      </c>
      <c r="F893" s="1" t="s">
        <v>84</v>
      </c>
      <c r="G893" s="377">
        <v>86400</v>
      </c>
      <c r="H893" s="377">
        <v>0</v>
      </c>
      <c r="I893" s="377">
        <v>0</v>
      </c>
      <c r="J893" s="377">
        <v>0</v>
      </c>
      <c r="K893" s="377">
        <v>0</v>
      </c>
      <c r="L893" s="377">
        <v>0</v>
      </c>
      <c r="M893" s="1" t="s">
        <v>61</v>
      </c>
      <c r="N893" s="377">
        <v>0</v>
      </c>
      <c r="O893" s="378">
        <v>47993</v>
      </c>
      <c r="P893" s="401">
        <f t="shared" si="13"/>
        <v>86400</v>
      </c>
      <c r="R893" s="30" t="s">
        <v>4108</v>
      </c>
      <c r="S893">
        <v>8062</v>
      </c>
    </row>
    <row r="894" spans="1:19" x14ac:dyDescent="0.25">
      <c r="A894" s="1" t="s">
        <v>225</v>
      </c>
      <c r="B894" s="1" t="s">
        <v>353</v>
      </c>
      <c r="C894" s="1" t="s">
        <v>544</v>
      </c>
      <c r="D894" s="1" t="s">
        <v>163</v>
      </c>
      <c r="E894" s="1" t="s">
        <v>13474</v>
      </c>
      <c r="F894" s="1" t="s">
        <v>84</v>
      </c>
      <c r="G894" s="377">
        <v>30600</v>
      </c>
      <c r="H894" s="377">
        <v>0</v>
      </c>
      <c r="I894" s="377">
        <v>0</v>
      </c>
      <c r="J894" s="377">
        <v>0</v>
      </c>
      <c r="K894" s="377">
        <v>0</v>
      </c>
      <c r="L894" s="377">
        <v>0</v>
      </c>
      <c r="M894" s="1" t="s">
        <v>61</v>
      </c>
      <c r="N894" s="377">
        <v>0</v>
      </c>
      <c r="O894" s="378">
        <v>48010</v>
      </c>
      <c r="P894" s="401">
        <f t="shared" si="13"/>
        <v>30600</v>
      </c>
      <c r="R894" s="30" t="s">
        <v>4109</v>
      </c>
      <c r="S894">
        <v>27450</v>
      </c>
    </row>
    <row r="895" spans="1:19" x14ac:dyDescent="0.25">
      <c r="A895" s="1" t="s">
        <v>225</v>
      </c>
      <c r="B895" s="1" t="s">
        <v>353</v>
      </c>
      <c r="C895" s="1" t="s">
        <v>80</v>
      </c>
      <c r="D895" s="1" t="s">
        <v>163</v>
      </c>
      <c r="E895" s="1" t="s">
        <v>4232</v>
      </c>
      <c r="F895" s="1" t="s">
        <v>84</v>
      </c>
      <c r="G895" s="377">
        <v>900</v>
      </c>
      <c r="H895" s="377">
        <v>0</v>
      </c>
      <c r="I895" s="377">
        <v>0</v>
      </c>
      <c r="J895" s="377">
        <v>0</v>
      </c>
      <c r="K895" s="377">
        <v>0</v>
      </c>
      <c r="L895" s="377">
        <v>0</v>
      </c>
      <c r="M895" s="1" t="s">
        <v>61</v>
      </c>
      <c r="N895" s="377">
        <v>0</v>
      </c>
      <c r="O895" s="378">
        <v>47991</v>
      </c>
      <c r="P895" s="401">
        <f t="shared" si="13"/>
        <v>900</v>
      </c>
      <c r="R895" s="30" t="s">
        <v>4110</v>
      </c>
      <c r="S895">
        <v>168000</v>
      </c>
    </row>
    <row r="896" spans="1:19" x14ac:dyDescent="0.25">
      <c r="A896" s="1" t="s">
        <v>649</v>
      </c>
      <c r="B896" s="1" t="s">
        <v>353</v>
      </c>
      <c r="C896" s="1" t="s">
        <v>544</v>
      </c>
      <c r="D896" s="1" t="s">
        <v>650</v>
      </c>
      <c r="E896" s="1" t="s">
        <v>3652</v>
      </c>
      <c r="F896" s="1" t="s">
        <v>84</v>
      </c>
      <c r="G896" s="377">
        <v>22556</v>
      </c>
      <c r="H896" s="377">
        <v>0</v>
      </c>
      <c r="I896" s="377">
        <v>0</v>
      </c>
      <c r="J896" s="377">
        <v>0</v>
      </c>
      <c r="K896" s="377">
        <v>0</v>
      </c>
      <c r="L896" s="377">
        <v>0</v>
      </c>
      <c r="M896" s="1" t="s">
        <v>61</v>
      </c>
      <c r="N896" s="377">
        <v>0</v>
      </c>
      <c r="O896" s="378">
        <v>47979</v>
      </c>
      <c r="P896" s="401">
        <f t="shared" si="13"/>
        <v>22556</v>
      </c>
      <c r="R896" s="30" t="s">
        <v>4112</v>
      </c>
      <c r="S896">
        <v>19488</v>
      </c>
    </row>
    <row r="897" spans="1:19" x14ac:dyDescent="0.25">
      <c r="A897" s="1" t="s">
        <v>649</v>
      </c>
      <c r="B897" s="1" t="s">
        <v>353</v>
      </c>
      <c r="C897" s="1" t="s">
        <v>544</v>
      </c>
      <c r="D897" s="1" t="s">
        <v>650</v>
      </c>
      <c r="E897" s="1" t="s">
        <v>3725</v>
      </c>
      <c r="F897" s="1" t="s">
        <v>84</v>
      </c>
      <c r="G897" s="377">
        <v>81000</v>
      </c>
      <c r="H897" s="377">
        <v>0</v>
      </c>
      <c r="I897" s="377">
        <v>0</v>
      </c>
      <c r="J897" s="377">
        <v>0</v>
      </c>
      <c r="K897" s="377">
        <v>0</v>
      </c>
      <c r="L897" s="377">
        <v>0</v>
      </c>
      <c r="M897" s="1" t="s">
        <v>61</v>
      </c>
      <c r="N897" s="377">
        <v>0</v>
      </c>
      <c r="O897" s="378">
        <v>47981</v>
      </c>
      <c r="P897" s="401">
        <f t="shared" si="13"/>
        <v>81000</v>
      </c>
      <c r="R897" s="30" t="s">
        <v>4113</v>
      </c>
      <c r="S897">
        <v>10.457000000000001</v>
      </c>
    </row>
    <row r="898" spans="1:19" x14ac:dyDescent="0.25">
      <c r="A898" s="1" t="s">
        <v>649</v>
      </c>
      <c r="B898" s="1" t="s">
        <v>353</v>
      </c>
      <c r="C898" s="1" t="s">
        <v>544</v>
      </c>
      <c r="D898" s="1" t="s">
        <v>650</v>
      </c>
      <c r="E898" s="1" t="s">
        <v>4411</v>
      </c>
      <c r="F898" s="1" t="s">
        <v>84</v>
      </c>
      <c r="G898" s="377">
        <v>81000</v>
      </c>
      <c r="H898" s="377">
        <v>0</v>
      </c>
      <c r="I898" s="377">
        <v>0</v>
      </c>
      <c r="J898" s="377">
        <v>0</v>
      </c>
      <c r="K898" s="377">
        <v>0</v>
      </c>
      <c r="L898" s="377">
        <v>0</v>
      </c>
      <c r="M898" s="1" t="s">
        <v>61</v>
      </c>
      <c r="N898" s="377">
        <v>0</v>
      </c>
      <c r="O898" s="378">
        <v>47998</v>
      </c>
      <c r="P898" s="401">
        <f t="shared" si="13"/>
        <v>81000</v>
      </c>
      <c r="R898" s="30" t="s">
        <v>4114</v>
      </c>
      <c r="S898">
        <v>23400</v>
      </c>
    </row>
    <row r="899" spans="1:19" x14ac:dyDescent="0.25">
      <c r="A899" s="1" t="s">
        <v>649</v>
      </c>
      <c r="B899" s="1" t="s">
        <v>353</v>
      </c>
      <c r="C899" s="1" t="s">
        <v>544</v>
      </c>
      <c r="D899" s="1" t="s">
        <v>650</v>
      </c>
      <c r="E899" s="1" t="s">
        <v>5122</v>
      </c>
      <c r="F899" s="1" t="s">
        <v>84</v>
      </c>
      <c r="G899" s="377">
        <v>81000</v>
      </c>
      <c r="H899" s="377">
        <v>0</v>
      </c>
      <c r="I899" s="377">
        <v>0</v>
      </c>
      <c r="J899" s="377">
        <v>0</v>
      </c>
      <c r="K899" s="377">
        <v>0</v>
      </c>
      <c r="L899" s="377">
        <v>0</v>
      </c>
      <c r="M899" s="1" t="s">
        <v>61</v>
      </c>
      <c r="N899" s="377">
        <v>0</v>
      </c>
      <c r="O899" s="378">
        <v>48001</v>
      </c>
      <c r="P899" s="401">
        <f t="shared" ref="P899:P962" si="14">G899+I899</f>
        <v>81000</v>
      </c>
      <c r="R899" s="30" t="s">
        <v>4115</v>
      </c>
      <c r="S899">
        <v>41400</v>
      </c>
    </row>
    <row r="900" spans="1:19" x14ac:dyDescent="0.25">
      <c r="A900" s="1" t="s">
        <v>361</v>
      </c>
      <c r="B900" s="1" t="s">
        <v>353</v>
      </c>
      <c r="C900" s="1" t="s">
        <v>544</v>
      </c>
      <c r="D900" s="1" t="s">
        <v>362</v>
      </c>
      <c r="E900" s="1" t="s">
        <v>3563</v>
      </c>
      <c r="F900" s="1" t="s">
        <v>84</v>
      </c>
      <c r="G900" s="377">
        <v>19800</v>
      </c>
      <c r="H900" s="377">
        <v>0</v>
      </c>
      <c r="I900" s="377">
        <v>0</v>
      </c>
      <c r="J900" s="377">
        <v>0</v>
      </c>
      <c r="K900" s="377">
        <v>0</v>
      </c>
      <c r="L900" s="377">
        <v>0</v>
      </c>
      <c r="M900" s="1" t="s">
        <v>61</v>
      </c>
      <c r="N900" s="377">
        <v>0</v>
      </c>
      <c r="O900" s="378">
        <v>47977</v>
      </c>
      <c r="P900" s="401">
        <f t="shared" si="14"/>
        <v>19800</v>
      </c>
      <c r="R900" s="30" t="s">
        <v>4093</v>
      </c>
      <c r="S900">
        <v>71940</v>
      </c>
    </row>
    <row r="901" spans="1:19" x14ac:dyDescent="0.25">
      <c r="A901" s="1" t="s">
        <v>361</v>
      </c>
      <c r="B901" s="1" t="s">
        <v>353</v>
      </c>
      <c r="C901" s="1" t="s">
        <v>544</v>
      </c>
      <c r="D901" s="1" t="s">
        <v>362</v>
      </c>
      <c r="E901" s="1" t="s">
        <v>4353</v>
      </c>
      <c r="F901" s="1" t="s">
        <v>84</v>
      </c>
      <c r="G901" s="377">
        <v>77400</v>
      </c>
      <c r="H901" s="377">
        <v>0</v>
      </c>
      <c r="I901" s="377">
        <v>0</v>
      </c>
      <c r="J901" s="377">
        <v>0</v>
      </c>
      <c r="K901" s="377">
        <v>0</v>
      </c>
      <c r="L901" s="377">
        <v>0</v>
      </c>
      <c r="M901" s="1" t="s">
        <v>61</v>
      </c>
      <c r="N901" s="377">
        <v>0</v>
      </c>
      <c r="O901" s="378">
        <v>47995</v>
      </c>
      <c r="P901" s="401">
        <f t="shared" si="14"/>
        <v>77400</v>
      </c>
      <c r="R901" s="30" t="s">
        <v>4116</v>
      </c>
      <c r="S901">
        <v>73700</v>
      </c>
    </row>
    <row r="902" spans="1:19" x14ac:dyDescent="0.25">
      <c r="A902" s="1" t="s">
        <v>361</v>
      </c>
      <c r="B902" s="1" t="s">
        <v>353</v>
      </c>
      <c r="C902" s="1" t="s">
        <v>544</v>
      </c>
      <c r="D902" s="1" t="s">
        <v>362</v>
      </c>
      <c r="E902" s="1" t="s">
        <v>4362</v>
      </c>
      <c r="F902" s="1" t="s">
        <v>84</v>
      </c>
      <c r="G902" s="377">
        <v>81000</v>
      </c>
      <c r="H902" s="377">
        <v>0</v>
      </c>
      <c r="I902" s="377">
        <v>0</v>
      </c>
      <c r="J902" s="377">
        <v>0</v>
      </c>
      <c r="K902" s="377">
        <v>0</v>
      </c>
      <c r="L902" s="377">
        <v>0</v>
      </c>
      <c r="M902" s="1" t="s">
        <v>61</v>
      </c>
      <c r="N902" s="377">
        <v>0</v>
      </c>
      <c r="O902" s="378">
        <v>47997</v>
      </c>
      <c r="P902" s="401">
        <f t="shared" si="14"/>
        <v>81000</v>
      </c>
      <c r="R902" s="30" t="s">
        <v>4117</v>
      </c>
      <c r="S902">
        <v>55950</v>
      </c>
    </row>
    <row r="903" spans="1:19" x14ac:dyDescent="0.25">
      <c r="A903" s="1" t="s">
        <v>361</v>
      </c>
      <c r="B903" s="1" t="s">
        <v>353</v>
      </c>
      <c r="C903" s="1" t="s">
        <v>80</v>
      </c>
      <c r="D903" s="1" t="s">
        <v>362</v>
      </c>
      <c r="E903" s="1" t="s">
        <v>3562</v>
      </c>
      <c r="F903" s="1" t="s">
        <v>84</v>
      </c>
      <c r="G903" s="377">
        <v>1800</v>
      </c>
      <c r="H903" s="377">
        <v>0</v>
      </c>
      <c r="I903" s="377">
        <v>0</v>
      </c>
      <c r="J903" s="377">
        <v>0</v>
      </c>
      <c r="K903" s="377">
        <v>0</v>
      </c>
      <c r="L903" s="377">
        <v>0</v>
      </c>
      <c r="M903" s="1" t="s">
        <v>61</v>
      </c>
      <c r="N903" s="377">
        <v>0</v>
      </c>
      <c r="O903" s="378">
        <v>47976</v>
      </c>
      <c r="P903" s="401">
        <f t="shared" si="14"/>
        <v>1800</v>
      </c>
      <c r="R903" s="30" t="s">
        <v>4094</v>
      </c>
      <c r="S903">
        <v>24084</v>
      </c>
    </row>
    <row r="904" spans="1:19" x14ac:dyDescent="0.25">
      <c r="A904" s="1" t="s">
        <v>361</v>
      </c>
      <c r="B904" s="1" t="s">
        <v>353</v>
      </c>
      <c r="C904" s="1" t="s">
        <v>80</v>
      </c>
      <c r="D904" s="1" t="s">
        <v>362</v>
      </c>
      <c r="E904" s="1" t="s">
        <v>3563</v>
      </c>
      <c r="F904" s="1" t="s">
        <v>84</v>
      </c>
      <c r="G904" s="377">
        <v>25485</v>
      </c>
      <c r="H904" s="377">
        <v>0</v>
      </c>
      <c r="I904" s="377">
        <v>0</v>
      </c>
      <c r="J904" s="377">
        <v>0</v>
      </c>
      <c r="K904" s="377">
        <v>0</v>
      </c>
      <c r="L904" s="377">
        <v>0</v>
      </c>
      <c r="M904" s="1" t="s">
        <v>61</v>
      </c>
      <c r="N904" s="377">
        <v>0</v>
      </c>
      <c r="O904" s="378">
        <v>47977</v>
      </c>
      <c r="P904" s="401">
        <f t="shared" si="14"/>
        <v>25485</v>
      </c>
      <c r="R904" s="30" t="s">
        <v>4118</v>
      </c>
      <c r="S904">
        <v>38766</v>
      </c>
    </row>
    <row r="905" spans="1:19" x14ac:dyDescent="0.25">
      <c r="A905" s="1" t="s">
        <v>1219</v>
      </c>
      <c r="B905" s="1" t="s">
        <v>353</v>
      </c>
      <c r="C905" s="1" t="s">
        <v>544</v>
      </c>
      <c r="D905" s="1" t="s">
        <v>1220</v>
      </c>
      <c r="E905" s="1" t="s">
        <v>3103</v>
      </c>
      <c r="F905" s="1" t="s">
        <v>84</v>
      </c>
      <c r="G905" s="377">
        <v>1800</v>
      </c>
      <c r="H905" s="377">
        <v>0</v>
      </c>
      <c r="I905" s="377">
        <v>0</v>
      </c>
      <c r="J905" s="377">
        <v>0</v>
      </c>
      <c r="K905" s="377">
        <v>0</v>
      </c>
      <c r="L905" s="377">
        <v>0</v>
      </c>
      <c r="M905" s="1" t="s">
        <v>61</v>
      </c>
      <c r="N905" s="377">
        <v>0</v>
      </c>
      <c r="O905" s="378">
        <v>47944</v>
      </c>
      <c r="P905" s="401">
        <f t="shared" si="14"/>
        <v>1800</v>
      </c>
      <c r="R905" s="30" t="s">
        <v>4119</v>
      </c>
      <c r="S905">
        <v>30240</v>
      </c>
    </row>
    <row r="906" spans="1:19" x14ac:dyDescent="0.25">
      <c r="A906" s="1" t="s">
        <v>1219</v>
      </c>
      <c r="B906" s="1" t="s">
        <v>353</v>
      </c>
      <c r="C906" s="1" t="s">
        <v>544</v>
      </c>
      <c r="D906" s="1" t="s">
        <v>1220</v>
      </c>
      <c r="E906" s="1" t="s">
        <v>5123</v>
      </c>
      <c r="F906" s="1" t="s">
        <v>84</v>
      </c>
      <c r="G906" s="377">
        <v>13320</v>
      </c>
      <c r="H906" s="377">
        <v>0</v>
      </c>
      <c r="I906" s="377">
        <v>0</v>
      </c>
      <c r="J906" s="377">
        <v>0</v>
      </c>
      <c r="K906" s="377">
        <v>0</v>
      </c>
      <c r="L906" s="377">
        <v>0</v>
      </c>
      <c r="M906" s="1" t="s">
        <v>61</v>
      </c>
      <c r="N906" s="377">
        <v>0</v>
      </c>
      <c r="O906" s="378">
        <v>47969</v>
      </c>
      <c r="P906" s="401">
        <f t="shared" si="14"/>
        <v>13320</v>
      </c>
      <c r="R906" s="30" t="s">
        <v>4120</v>
      </c>
      <c r="S906">
        <v>31584</v>
      </c>
    </row>
    <row r="907" spans="1:19" x14ac:dyDescent="0.25">
      <c r="A907" s="1" t="s">
        <v>1219</v>
      </c>
      <c r="B907" s="1" t="s">
        <v>353</v>
      </c>
      <c r="C907" s="1" t="s">
        <v>544</v>
      </c>
      <c r="D907" s="1" t="s">
        <v>1220</v>
      </c>
      <c r="E907" s="1" t="s">
        <v>3483</v>
      </c>
      <c r="F907" s="1" t="s">
        <v>84</v>
      </c>
      <c r="G907" s="377">
        <v>9754</v>
      </c>
      <c r="H907" s="377">
        <v>0</v>
      </c>
      <c r="I907" s="377">
        <v>0</v>
      </c>
      <c r="J907" s="377">
        <v>0</v>
      </c>
      <c r="K907" s="377">
        <v>0</v>
      </c>
      <c r="L907" s="377">
        <v>0</v>
      </c>
      <c r="M907" s="1" t="s">
        <v>61</v>
      </c>
      <c r="N907" s="377">
        <v>0</v>
      </c>
      <c r="O907" s="378">
        <v>47972</v>
      </c>
      <c r="P907" s="401">
        <f t="shared" si="14"/>
        <v>9754</v>
      </c>
      <c r="R907" s="30" t="s">
        <v>4123</v>
      </c>
      <c r="S907">
        <v>2880</v>
      </c>
    </row>
    <row r="908" spans="1:19" x14ac:dyDescent="0.25">
      <c r="A908" s="1" t="s">
        <v>1219</v>
      </c>
      <c r="B908" s="1" t="s">
        <v>353</v>
      </c>
      <c r="C908" s="1" t="s">
        <v>544</v>
      </c>
      <c r="D908" s="1" t="s">
        <v>1220</v>
      </c>
      <c r="E908" s="1" t="s">
        <v>9536</v>
      </c>
      <c r="F908" s="1" t="s">
        <v>84</v>
      </c>
      <c r="G908" s="377">
        <v>81000</v>
      </c>
      <c r="H908" s="377">
        <v>0</v>
      </c>
      <c r="I908" s="377">
        <v>0</v>
      </c>
      <c r="J908" s="377">
        <v>0</v>
      </c>
      <c r="K908" s="377">
        <v>0</v>
      </c>
      <c r="L908" s="377">
        <v>0</v>
      </c>
      <c r="M908" s="1" t="s">
        <v>61</v>
      </c>
      <c r="N908" s="377">
        <v>0</v>
      </c>
      <c r="O908" s="378">
        <v>48007</v>
      </c>
      <c r="P908" s="401">
        <f t="shared" si="14"/>
        <v>81000</v>
      </c>
      <c r="R908" s="30" t="s">
        <v>4124</v>
      </c>
      <c r="S908">
        <v>120</v>
      </c>
    </row>
    <row r="909" spans="1:19" x14ac:dyDescent="0.25">
      <c r="A909" s="1" t="s">
        <v>1219</v>
      </c>
      <c r="B909" s="1" t="s">
        <v>353</v>
      </c>
      <c r="C909" s="1" t="s">
        <v>544</v>
      </c>
      <c r="D909" s="1" t="s">
        <v>1220</v>
      </c>
      <c r="E909" s="1" t="s">
        <v>11020</v>
      </c>
      <c r="F909" s="1" t="s">
        <v>84</v>
      </c>
      <c r="G909" s="377">
        <v>81000</v>
      </c>
      <c r="H909" s="377">
        <v>0</v>
      </c>
      <c r="I909" s="377">
        <v>0</v>
      </c>
      <c r="J909" s="377">
        <v>0</v>
      </c>
      <c r="K909" s="377">
        <v>0</v>
      </c>
      <c r="L909" s="377">
        <v>0</v>
      </c>
      <c r="M909" s="1" t="s">
        <v>61</v>
      </c>
      <c r="N909" s="377">
        <v>0</v>
      </c>
      <c r="O909" s="378">
        <v>48008</v>
      </c>
      <c r="P909" s="401">
        <f t="shared" si="14"/>
        <v>81000</v>
      </c>
      <c r="R909" s="30" t="s">
        <v>4125</v>
      </c>
      <c r="S909">
        <v>2160</v>
      </c>
    </row>
    <row r="910" spans="1:19" x14ac:dyDescent="0.25">
      <c r="A910" s="1" t="s">
        <v>1219</v>
      </c>
      <c r="B910" s="1" t="s">
        <v>353</v>
      </c>
      <c r="C910" s="1" t="s">
        <v>544</v>
      </c>
      <c r="D910" s="1" t="s">
        <v>1220</v>
      </c>
      <c r="E910" s="1" t="s">
        <v>11865</v>
      </c>
      <c r="F910" s="1" t="s">
        <v>84</v>
      </c>
      <c r="G910" s="377">
        <v>81782</v>
      </c>
      <c r="H910" s="377">
        <v>0</v>
      </c>
      <c r="I910" s="377">
        <v>0</v>
      </c>
      <c r="J910" s="377">
        <v>0</v>
      </c>
      <c r="K910" s="377">
        <v>0</v>
      </c>
      <c r="L910" s="377">
        <v>0</v>
      </c>
      <c r="M910" s="1" t="s">
        <v>61</v>
      </c>
      <c r="N910" s="377">
        <v>0</v>
      </c>
      <c r="O910" s="378">
        <v>48009</v>
      </c>
      <c r="P910" s="401">
        <f t="shared" si="14"/>
        <v>81782</v>
      </c>
      <c r="R910" s="30" t="s">
        <v>4128</v>
      </c>
      <c r="S910">
        <v>2160</v>
      </c>
    </row>
    <row r="911" spans="1:19" x14ac:dyDescent="0.25">
      <c r="A911" s="1" t="s">
        <v>1219</v>
      </c>
      <c r="B911" s="1" t="s">
        <v>353</v>
      </c>
      <c r="C911" s="1" t="s">
        <v>80</v>
      </c>
      <c r="D911" s="1" t="s">
        <v>1220</v>
      </c>
      <c r="E911" s="1" t="s">
        <v>3483</v>
      </c>
      <c r="F911" s="1" t="s">
        <v>84</v>
      </c>
      <c r="G911" s="377">
        <v>1511</v>
      </c>
      <c r="H911" s="377">
        <v>0</v>
      </c>
      <c r="I911" s="377">
        <v>0</v>
      </c>
      <c r="J911" s="377">
        <v>0</v>
      </c>
      <c r="K911" s="377">
        <v>0</v>
      </c>
      <c r="L911" s="377">
        <v>0</v>
      </c>
      <c r="M911" s="1" t="s">
        <v>61</v>
      </c>
      <c r="N911" s="377">
        <v>0</v>
      </c>
      <c r="O911" s="378">
        <v>47972</v>
      </c>
      <c r="P911" s="401">
        <f t="shared" si="14"/>
        <v>1511</v>
      </c>
      <c r="R911" s="30" t="s">
        <v>4132</v>
      </c>
      <c r="S911">
        <v>980</v>
      </c>
    </row>
    <row r="912" spans="1:19" x14ac:dyDescent="0.25">
      <c r="A912" s="1" t="s">
        <v>331</v>
      </c>
      <c r="B912" s="1" t="s">
        <v>353</v>
      </c>
      <c r="C912" s="1" t="s">
        <v>544</v>
      </c>
      <c r="D912" s="1" t="s">
        <v>332</v>
      </c>
      <c r="E912" s="1" t="s">
        <v>3746</v>
      </c>
      <c r="F912" s="1" t="s">
        <v>84</v>
      </c>
      <c r="G912" s="377">
        <v>0</v>
      </c>
      <c r="H912" s="377">
        <v>0</v>
      </c>
      <c r="I912" s="377">
        <v>0</v>
      </c>
      <c r="J912" s="377">
        <v>0</v>
      </c>
      <c r="K912" s="377">
        <v>36600</v>
      </c>
      <c r="L912" s="377">
        <v>0</v>
      </c>
      <c r="M912" s="1" t="s">
        <v>61</v>
      </c>
      <c r="N912" s="377">
        <v>0</v>
      </c>
      <c r="O912" s="378">
        <v>47981</v>
      </c>
      <c r="P912" s="401">
        <f t="shared" si="14"/>
        <v>0</v>
      </c>
      <c r="R912" s="30" t="s">
        <v>4136</v>
      </c>
      <c r="S912">
        <v>1</v>
      </c>
    </row>
    <row r="913" spans="1:19" x14ac:dyDescent="0.25">
      <c r="A913" s="1" t="s">
        <v>331</v>
      </c>
      <c r="B913" s="1" t="s">
        <v>353</v>
      </c>
      <c r="C913" s="1" t="s">
        <v>544</v>
      </c>
      <c r="D913" s="1" t="s">
        <v>332</v>
      </c>
      <c r="E913" s="1" t="s">
        <v>3818</v>
      </c>
      <c r="F913" s="1" t="s">
        <v>84</v>
      </c>
      <c r="G913" s="377">
        <v>81000</v>
      </c>
      <c r="H913" s="377">
        <v>0</v>
      </c>
      <c r="I913" s="377">
        <v>0</v>
      </c>
      <c r="J913" s="377">
        <v>0</v>
      </c>
      <c r="K913" s="377">
        <v>0</v>
      </c>
      <c r="L913" s="377">
        <v>0</v>
      </c>
      <c r="M913" s="1" t="s">
        <v>61</v>
      </c>
      <c r="N913" s="377">
        <v>0</v>
      </c>
      <c r="O913" s="378">
        <v>47983</v>
      </c>
      <c r="P913" s="401">
        <f t="shared" si="14"/>
        <v>81000</v>
      </c>
      <c r="R913" s="30" t="s">
        <v>4140</v>
      </c>
      <c r="S913">
        <v>3000</v>
      </c>
    </row>
    <row r="914" spans="1:19" x14ac:dyDescent="0.25">
      <c r="A914" s="1" t="s">
        <v>331</v>
      </c>
      <c r="B914" s="1" t="s">
        <v>353</v>
      </c>
      <c r="C914" s="1" t="s">
        <v>544</v>
      </c>
      <c r="D914" s="1" t="s">
        <v>332</v>
      </c>
      <c r="E914" s="1" t="s">
        <v>3819</v>
      </c>
      <c r="F914" s="1" t="s">
        <v>84</v>
      </c>
      <c r="G914" s="377">
        <v>55800</v>
      </c>
      <c r="H914" s="377">
        <v>0</v>
      </c>
      <c r="I914" s="377">
        <v>0</v>
      </c>
      <c r="J914" s="377">
        <v>0</v>
      </c>
      <c r="K914" s="377">
        <v>0</v>
      </c>
      <c r="L914" s="377">
        <v>0</v>
      </c>
      <c r="M914" s="1" t="s">
        <v>61</v>
      </c>
      <c r="N914" s="377">
        <v>0</v>
      </c>
      <c r="O914" s="378">
        <v>47984</v>
      </c>
      <c r="P914" s="401">
        <f t="shared" si="14"/>
        <v>55800</v>
      </c>
      <c r="R914" s="30" t="s">
        <v>4144</v>
      </c>
      <c r="S914">
        <v>3072</v>
      </c>
    </row>
    <row r="915" spans="1:19" x14ac:dyDescent="0.25">
      <c r="A915" s="1" t="s">
        <v>331</v>
      </c>
      <c r="B915" s="1" t="s">
        <v>353</v>
      </c>
      <c r="C915" s="1" t="s">
        <v>544</v>
      </c>
      <c r="D915" s="1" t="s">
        <v>332</v>
      </c>
      <c r="E915" s="1" t="s">
        <v>4070</v>
      </c>
      <c r="F915" s="1" t="s">
        <v>84</v>
      </c>
      <c r="G915" s="377">
        <v>81000</v>
      </c>
      <c r="H915" s="377">
        <v>0</v>
      </c>
      <c r="I915" s="377">
        <v>0</v>
      </c>
      <c r="J915" s="377">
        <v>0</v>
      </c>
      <c r="K915" s="377">
        <v>0</v>
      </c>
      <c r="L915" s="377">
        <v>0</v>
      </c>
      <c r="M915" s="1" t="s">
        <v>61</v>
      </c>
      <c r="N915" s="377">
        <v>0</v>
      </c>
      <c r="O915" s="378">
        <v>47988</v>
      </c>
      <c r="P915" s="401">
        <f t="shared" si="14"/>
        <v>81000</v>
      </c>
      <c r="R915" s="30" t="s">
        <v>4148</v>
      </c>
      <c r="S915">
        <v>340</v>
      </c>
    </row>
    <row r="916" spans="1:19" x14ac:dyDescent="0.25">
      <c r="A916" s="1" t="s">
        <v>331</v>
      </c>
      <c r="B916" s="1" t="s">
        <v>353</v>
      </c>
      <c r="C916" s="1" t="s">
        <v>544</v>
      </c>
      <c r="D916" s="1" t="s">
        <v>332</v>
      </c>
      <c r="E916" s="1" t="s">
        <v>4084</v>
      </c>
      <c r="F916" s="1" t="s">
        <v>84</v>
      </c>
      <c r="G916" s="377">
        <v>23400</v>
      </c>
      <c r="H916" s="377">
        <v>0</v>
      </c>
      <c r="I916" s="377">
        <v>0</v>
      </c>
      <c r="J916" s="377">
        <v>0</v>
      </c>
      <c r="K916" s="377">
        <v>0</v>
      </c>
      <c r="L916" s="377">
        <v>0</v>
      </c>
      <c r="M916" s="1" t="s">
        <v>61</v>
      </c>
      <c r="N916" s="377">
        <v>0</v>
      </c>
      <c r="O916" s="378">
        <v>47989</v>
      </c>
      <c r="P916" s="401">
        <f t="shared" si="14"/>
        <v>23400</v>
      </c>
      <c r="R916" s="30" t="s">
        <v>4152</v>
      </c>
      <c r="S916">
        <v>640</v>
      </c>
    </row>
    <row r="917" spans="1:19" x14ac:dyDescent="0.25">
      <c r="A917" s="1" t="s">
        <v>331</v>
      </c>
      <c r="B917" s="1" t="s">
        <v>353</v>
      </c>
      <c r="C917" s="1" t="s">
        <v>544</v>
      </c>
      <c r="D917" s="1" t="s">
        <v>332</v>
      </c>
      <c r="E917" s="1" t="s">
        <v>4115</v>
      </c>
      <c r="F917" s="1" t="s">
        <v>84</v>
      </c>
      <c r="G917" s="377">
        <v>41400</v>
      </c>
      <c r="H917" s="377">
        <v>0</v>
      </c>
      <c r="I917" s="377">
        <v>0</v>
      </c>
      <c r="J917" s="377">
        <v>0</v>
      </c>
      <c r="K917" s="377">
        <v>0</v>
      </c>
      <c r="L917" s="377">
        <v>0</v>
      </c>
      <c r="M917" s="1" t="s">
        <v>61</v>
      </c>
      <c r="N917" s="377">
        <v>0</v>
      </c>
      <c r="O917" s="378">
        <v>47990</v>
      </c>
      <c r="P917" s="401">
        <f t="shared" si="14"/>
        <v>41400</v>
      </c>
      <c r="R917" s="30" t="s">
        <v>4156</v>
      </c>
      <c r="S917">
        <v>640</v>
      </c>
    </row>
    <row r="918" spans="1:19" x14ac:dyDescent="0.25">
      <c r="A918" s="1" t="s">
        <v>331</v>
      </c>
      <c r="B918" s="1" t="s">
        <v>353</v>
      </c>
      <c r="C918" s="1" t="s">
        <v>544</v>
      </c>
      <c r="D918" s="1" t="s">
        <v>332</v>
      </c>
      <c r="E918" s="1" t="s">
        <v>4195</v>
      </c>
      <c r="F918" s="1" t="s">
        <v>84</v>
      </c>
      <c r="G918" s="377">
        <v>81000</v>
      </c>
      <c r="H918" s="377">
        <v>0</v>
      </c>
      <c r="I918" s="377">
        <v>0</v>
      </c>
      <c r="J918" s="377">
        <v>0</v>
      </c>
      <c r="K918" s="377">
        <v>0</v>
      </c>
      <c r="L918" s="377">
        <v>0</v>
      </c>
      <c r="M918" s="1" t="s">
        <v>61</v>
      </c>
      <c r="N918" s="377">
        <v>0</v>
      </c>
      <c r="O918" s="378">
        <v>47993</v>
      </c>
      <c r="P918" s="401">
        <f t="shared" si="14"/>
        <v>81000</v>
      </c>
      <c r="R918" s="30" t="s">
        <v>4158</v>
      </c>
      <c r="S918">
        <v>768</v>
      </c>
    </row>
    <row r="919" spans="1:19" x14ac:dyDescent="0.25">
      <c r="A919" s="1" t="s">
        <v>331</v>
      </c>
      <c r="B919" s="1" t="s">
        <v>353</v>
      </c>
      <c r="C919" s="1" t="s">
        <v>544</v>
      </c>
      <c r="D919" s="1" t="s">
        <v>332</v>
      </c>
      <c r="E919" s="1" t="s">
        <v>4240</v>
      </c>
      <c r="F919" s="1" t="s">
        <v>84</v>
      </c>
      <c r="G919" s="377">
        <v>81840</v>
      </c>
      <c r="H919" s="377">
        <v>0</v>
      </c>
      <c r="I919" s="377">
        <v>0</v>
      </c>
      <c r="J919" s="377">
        <v>0</v>
      </c>
      <c r="K919" s="377">
        <v>0</v>
      </c>
      <c r="L919" s="377">
        <v>0</v>
      </c>
      <c r="M919" s="1" t="s">
        <v>61</v>
      </c>
      <c r="N919" s="377">
        <v>0</v>
      </c>
      <c r="O919" s="378">
        <v>47994</v>
      </c>
      <c r="P919" s="401">
        <f t="shared" si="14"/>
        <v>81840</v>
      </c>
      <c r="R919" s="30" t="s">
        <v>4159</v>
      </c>
      <c r="S919">
        <v>768</v>
      </c>
    </row>
    <row r="920" spans="1:19" x14ac:dyDescent="0.25">
      <c r="A920" s="1" t="s">
        <v>2894</v>
      </c>
      <c r="B920" s="1" t="s">
        <v>353</v>
      </c>
      <c r="C920" s="1" t="s">
        <v>544</v>
      </c>
      <c r="D920" s="1" t="s">
        <v>2895</v>
      </c>
      <c r="E920" s="1" t="s">
        <v>3419</v>
      </c>
      <c r="F920" s="1" t="s">
        <v>84</v>
      </c>
      <c r="G920" s="377">
        <v>5400</v>
      </c>
      <c r="H920" s="377">
        <v>0</v>
      </c>
      <c r="I920" s="377">
        <v>0</v>
      </c>
      <c r="J920" s="377">
        <v>0</v>
      </c>
      <c r="K920" s="377">
        <v>0</v>
      </c>
      <c r="L920" s="377">
        <v>0</v>
      </c>
      <c r="M920" s="1" t="s">
        <v>61</v>
      </c>
      <c r="N920" s="377">
        <v>0</v>
      </c>
      <c r="O920" s="378">
        <v>47966</v>
      </c>
      <c r="P920" s="401">
        <f t="shared" si="14"/>
        <v>5400</v>
      </c>
      <c r="R920" s="30" t="s">
        <v>4074</v>
      </c>
      <c r="S920">
        <v>101376</v>
      </c>
    </row>
    <row r="921" spans="1:19" x14ac:dyDescent="0.25">
      <c r="A921" s="1" t="s">
        <v>2894</v>
      </c>
      <c r="B921" s="1" t="s">
        <v>353</v>
      </c>
      <c r="C921" s="1" t="s">
        <v>544</v>
      </c>
      <c r="D921" s="1" t="s">
        <v>2895</v>
      </c>
      <c r="E921" s="1" t="s">
        <v>3435</v>
      </c>
      <c r="F921" s="1" t="s">
        <v>84</v>
      </c>
      <c r="G921" s="377">
        <v>39245</v>
      </c>
      <c r="H921" s="377">
        <v>0</v>
      </c>
      <c r="I921" s="377">
        <v>0</v>
      </c>
      <c r="J921" s="377">
        <v>0</v>
      </c>
      <c r="K921" s="377">
        <v>0</v>
      </c>
      <c r="L921" s="377">
        <v>0</v>
      </c>
      <c r="M921" s="1" t="s">
        <v>61</v>
      </c>
      <c r="N921" s="377">
        <v>0</v>
      </c>
      <c r="O921" s="378">
        <v>47967</v>
      </c>
      <c r="P921" s="401">
        <f t="shared" si="14"/>
        <v>39245</v>
      </c>
      <c r="R921" s="30" t="s">
        <v>4224</v>
      </c>
      <c r="S921">
        <v>30240</v>
      </c>
    </row>
    <row r="922" spans="1:19" x14ac:dyDescent="0.25">
      <c r="A922" s="1" t="s">
        <v>2894</v>
      </c>
      <c r="B922" s="1" t="s">
        <v>353</v>
      </c>
      <c r="C922" s="1" t="s">
        <v>544</v>
      </c>
      <c r="D922" s="1" t="s">
        <v>2895</v>
      </c>
      <c r="E922" s="1" t="s">
        <v>4272</v>
      </c>
      <c r="F922" s="1" t="s">
        <v>84</v>
      </c>
      <c r="G922" s="377">
        <v>81000</v>
      </c>
      <c r="H922" s="377">
        <v>0</v>
      </c>
      <c r="I922" s="377">
        <v>0</v>
      </c>
      <c r="J922" s="377">
        <v>0</v>
      </c>
      <c r="K922" s="377">
        <v>0</v>
      </c>
      <c r="L922" s="377">
        <v>0</v>
      </c>
      <c r="M922" s="1" t="s">
        <v>61</v>
      </c>
      <c r="N922" s="377">
        <v>0</v>
      </c>
      <c r="O922" s="378">
        <v>47995</v>
      </c>
      <c r="P922" s="401">
        <f t="shared" si="14"/>
        <v>81000</v>
      </c>
      <c r="R922" s="30" t="s">
        <v>4229</v>
      </c>
      <c r="S922">
        <v>22500</v>
      </c>
    </row>
    <row r="923" spans="1:19" x14ac:dyDescent="0.25">
      <c r="A923" s="1" t="s">
        <v>2894</v>
      </c>
      <c r="B923" s="1" t="s">
        <v>353</v>
      </c>
      <c r="C923" s="1" t="s">
        <v>544</v>
      </c>
      <c r="D923" s="1" t="s">
        <v>2895</v>
      </c>
      <c r="E923" s="1" t="s">
        <v>4319</v>
      </c>
      <c r="F923" s="1" t="s">
        <v>84</v>
      </c>
      <c r="G923" s="377">
        <v>81000</v>
      </c>
      <c r="H923" s="377">
        <v>0</v>
      </c>
      <c r="I923" s="377">
        <v>0</v>
      </c>
      <c r="J923" s="377">
        <v>0</v>
      </c>
      <c r="K923" s="377">
        <v>0</v>
      </c>
      <c r="L923" s="377">
        <v>0</v>
      </c>
      <c r="M923" s="1" t="s">
        <v>61</v>
      </c>
      <c r="N923" s="377">
        <v>0</v>
      </c>
      <c r="O923" s="378">
        <v>47996</v>
      </c>
      <c r="P923" s="401">
        <f t="shared" si="14"/>
        <v>81000</v>
      </c>
      <c r="R923" s="30" t="s">
        <v>4198</v>
      </c>
      <c r="S923">
        <v>18622</v>
      </c>
    </row>
    <row r="924" spans="1:19" x14ac:dyDescent="0.25">
      <c r="A924" s="1" t="s">
        <v>2894</v>
      </c>
      <c r="B924" s="1" t="s">
        <v>353</v>
      </c>
      <c r="C924" s="1" t="s">
        <v>544</v>
      </c>
      <c r="D924" s="1" t="s">
        <v>2895</v>
      </c>
      <c r="E924" s="1" t="s">
        <v>4354</v>
      </c>
      <c r="F924" s="1" t="s">
        <v>84</v>
      </c>
      <c r="G924" s="377">
        <v>81000</v>
      </c>
      <c r="H924" s="377">
        <v>0</v>
      </c>
      <c r="I924" s="377">
        <v>0</v>
      </c>
      <c r="J924" s="377">
        <v>0</v>
      </c>
      <c r="K924" s="377">
        <v>0</v>
      </c>
      <c r="L924" s="377">
        <v>0</v>
      </c>
      <c r="M924" s="1" t="s">
        <v>61</v>
      </c>
      <c r="N924" s="377">
        <v>0</v>
      </c>
      <c r="O924" s="378">
        <v>47997</v>
      </c>
      <c r="P924" s="401">
        <f t="shared" si="14"/>
        <v>81000</v>
      </c>
      <c r="R924" s="30" t="s">
        <v>4230</v>
      </c>
      <c r="S924">
        <v>14628</v>
      </c>
    </row>
    <row r="925" spans="1:19" x14ac:dyDescent="0.25">
      <c r="A925" s="1" t="s">
        <v>2894</v>
      </c>
      <c r="B925" s="1" t="s">
        <v>353</v>
      </c>
      <c r="C925" s="1" t="s">
        <v>544</v>
      </c>
      <c r="D925" s="1" t="s">
        <v>2895</v>
      </c>
      <c r="E925" s="1" t="s">
        <v>4412</v>
      </c>
      <c r="F925" s="1" t="s">
        <v>84</v>
      </c>
      <c r="G925" s="377">
        <v>75000</v>
      </c>
      <c r="H925" s="377">
        <v>0</v>
      </c>
      <c r="I925" s="377">
        <v>0</v>
      </c>
      <c r="J925" s="377">
        <v>0</v>
      </c>
      <c r="K925" s="377">
        <v>0</v>
      </c>
      <c r="L925" s="377">
        <v>0</v>
      </c>
      <c r="M925" s="1" t="s">
        <v>61</v>
      </c>
      <c r="N925" s="377">
        <v>0</v>
      </c>
      <c r="O925" s="378">
        <v>47997</v>
      </c>
      <c r="P925" s="401">
        <f t="shared" si="14"/>
        <v>75000</v>
      </c>
      <c r="R925" s="30" t="s">
        <v>3844</v>
      </c>
      <c r="S925">
        <v>0.44500000000000001</v>
      </c>
    </row>
    <row r="926" spans="1:19" x14ac:dyDescent="0.25">
      <c r="A926" s="1" t="s">
        <v>211</v>
      </c>
      <c r="B926" s="1" t="s">
        <v>353</v>
      </c>
      <c r="C926" s="1" t="s">
        <v>544</v>
      </c>
      <c r="D926" s="1" t="s">
        <v>155</v>
      </c>
      <c r="E926" s="1" t="s">
        <v>4355</v>
      </c>
      <c r="F926" s="1" t="s">
        <v>84</v>
      </c>
      <c r="G926" s="377">
        <v>75600</v>
      </c>
      <c r="H926" s="377">
        <v>0</v>
      </c>
      <c r="I926" s="377">
        <v>0</v>
      </c>
      <c r="J926" s="377">
        <v>0</v>
      </c>
      <c r="K926" s="377">
        <v>0</v>
      </c>
      <c r="L926" s="377">
        <v>0</v>
      </c>
      <c r="M926" s="1" t="s">
        <v>61</v>
      </c>
      <c r="N926" s="377">
        <v>0</v>
      </c>
      <c r="O926" s="378">
        <v>47996</v>
      </c>
      <c r="P926" s="401">
        <f t="shared" si="14"/>
        <v>75600</v>
      </c>
      <c r="R926" s="30" t="s">
        <v>4226</v>
      </c>
      <c r="S926">
        <v>60000</v>
      </c>
    </row>
    <row r="927" spans="1:19" x14ac:dyDescent="0.25">
      <c r="A927" s="1" t="s">
        <v>211</v>
      </c>
      <c r="B927" s="1" t="s">
        <v>353</v>
      </c>
      <c r="C927" s="1" t="s">
        <v>544</v>
      </c>
      <c r="D927" s="1" t="s">
        <v>155</v>
      </c>
      <c r="E927" s="1" t="s">
        <v>4413</v>
      </c>
      <c r="F927" s="1" t="s">
        <v>84</v>
      </c>
      <c r="G927" s="377">
        <v>138600</v>
      </c>
      <c r="H927" s="377">
        <v>0</v>
      </c>
      <c r="I927" s="377">
        <v>0</v>
      </c>
      <c r="J927" s="377">
        <v>0</v>
      </c>
      <c r="K927" s="377">
        <v>0</v>
      </c>
      <c r="L927" s="377">
        <v>0</v>
      </c>
      <c r="M927" s="1" t="s">
        <v>61</v>
      </c>
      <c r="N927" s="377">
        <v>0</v>
      </c>
      <c r="O927" s="378">
        <v>47997</v>
      </c>
      <c r="P927" s="401">
        <f t="shared" si="14"/>
        <v>138600</v>
      </c>
      <c r="R927" s="30" t="s">
        <v>4199</v>
      </c>
      <c r="S927">
        <v>138600</v>
      </c>
    </row>
    <row r="928" spans="1:19" x14ac:dyDescent="0.25">
      <c r="A928" s="1" t="s">
        <v>211</v>
      </c>
      <c r="B928" s="1" t="s">
        <v>353</v>
      </c>
      <c r="C928" s="1" t="s">
        <v>544</v>
      </c>
      <c r="D928" s="1" t="s">
        <v>155</v>
      </c>
      <c r="E928" s="1" t="s">
        <v>4414</v>
      </c>
      <c r="F928" s="1" t="s">
        <v>84</v>
      </c>
      <c r="G928" s="377">
        <v>138600</v>
      </c>
      <c r="H928" s="377">
        <v>0</v>
      </c>
      <c r="I928" s="377">
        <v>0</v>
      </c>
      <c r="J928" s="377">
        <v>0</v>
      </c>
      <c r="K928" s="377">
        <v>0</v>
      </c>
      <c r="L928" s="377">
        <v>0</v>
      </c>
      <c r="M928" s="1" t="s">
        <v>61</v>
      </c>
      <c r="N928" s="377">
        <v>0</v>
      </c>
      <c r="O928" s="378">
        <v>48001</v>
      </c>
      <c r="P928" s="401">
        <f t="shared" si="14"/>
        <v>138600</v>
      </c>
      <c r="R928" s="30" t="s">
        <v>4196</v>
      </c>
      <c r="S928">
        <v>71720</v>
      </c>
    </row>
    <row r="929" spans="1:19" x14ac:dyDescent="0.25">
      <c r="A929" s="1" t="s">
        <v>211</v>
      </c>
      <c r="B929" s="1" t="s">
        <v>353</v>
      </c>
      <c r="C929" s="1" t="s">
        <v>544</v>
      </c>
      <c r="D929" s="1" t="s">
        <v>155</v>
      </c>
      <c r="E929" s="1" t="s">
        <v>5963</v>
      </c>
      <c r="F929" s="1" t="s">
        <v>84</v>
      </c>
      <c r="G929" s="377">
        <v>63000</v>
      </c>
      <c r="H929" s="377">
        <v>0</v>
      </c>
      <c r="I929" s="377">
        <v>0</v>
      </c>
      <c r="J929" s="377">
        <v>0</v>
      </c>
      <c r="K929" s="377">
        <v>0</v>
      </c>
      <c r="L929" s="377">
        <v>0</v>
      </c>
      <c r="M929" s="1" t="s">
        <v>61</v>
      </c>
      <c r="N929" s="377">
        <v>0</v>
      </c>
      <c r="O929" s="378">
        <v>48002</v>
      </c>
      <c r="P929" s="401">
        <f t="shared" si="14"/>
        <v>63000</v>
      </c>
      <c r="R929" s="30" t="s">
        <v>4231</v>
      </c>
      <c r="S929">
        <v>70344</v>
      </c>
    </row>
    <row r="930" spans="1:19" x14ac:dyDescent="0.25">
      <c r="A930" s="1" t="s">
        <v>211</v>
      </c>
      <c r="B930" s="1" t="s">
        <v>353</v>
      </c>
      <c r="C930" s="1" t="s">
        <v>544</v>
      </c>
      <c r="D930" s="1" t="s">
        <v>155</v>
      </c>
      <c r="E930" s="1" t="s">
        <v>5964</v>
      </c>
      <c r="F930" s="1" t="s">
        <v>84</v>
      </c>
      <c r="G930" s="377">
        <v>138600</v>
      </c>
      <c r="H930" s="377">
        <v>0</v>
      </c>
      <c r="I930" s="377">
        <v>0</v>
      </c>
      <c r="J930" s="377">
        <v>0</v>
      </c>
      <c r="K930" s="377">
        <v>0</v>
      </c>
      <c r="L930" s="377">
        <v>0</v>
      </c>
      <c r="M930" s="1" t="s">
        <v>61</v>
      </c>
      <c r="N930" s="377">
        <v>0</v>
      </c>
      <c r="O930" s="378">
        <v>48002</v>
      </c>
      <c r="P930" s="401">
        <f t="shared" si="14"/>
        <v>138600</v>
      </c>
      <c r="R930" s="30" t="s">
        <v>3177</v>
      </c>
      <c r="S930">
        <v>23.302</v>
      </c>
    </row>
    <row r="931" spans="1:19" x14ac:dyDescent="0.25">
      <c r="A931" s="1" t="s">
        <v>211</v>
      </c>
      <c r="B931" s="1" t="s">
        <v>353</v>
      </c>
      <c r="C931" s="1" t="s">
        <v>544</v>
      </c>
      <c r="D931" s="1" t="s">
        <v>155</v>
      </c>
      <c r="E931" s="1" t="s">
        <v>5965</v>
      </c>
      <c r="F931" s="1" t="s">
        <v>84</v>
      </c>
      <c r="G931" s="377">
        <v>126000</v>
      </c>
      <c r="H931" s="377">
        <v>0</v>
      </c>
      <c r="I931" s="377">
        <v>0</v>
      </c>
      <c r="J931" s="377">
        <v>0</v>
      </c>
      <c r="K931" s="377">
        <v>0</v>
      </c>
      <c r="L931" s="377">
        <v>0</v>
      </c>
      <c r="M931" s="1" t="s">
        <v>61</v>
      </c>
      <c r="N931" s="377">
        <v>0</v>
      </c>
      <c r="O931" s="378">
        <v>48003</v>
      </c>
      <c r="P931" s="401">
        <f t="shared" si="14"/>
        <v>126000</v>
      </c>
      <c r="R931" s="30" t="s">
        <v>4194</v>
      </c>
      <c r="S931">
        <v>30240</v>
      </c>
    </row>
    <row r="932" spans="1:19" x14ac:dyDescent="0.25">
      <c r="A932" s="1" t="s">
        <v>211</v>
      </c>
      <c r="B932" s="1" t="s">
        <v>353</v>
      </c>
      <c r="C932" s="1" t="s">
        <v>544</v>
      </c>
      <c r="D932" s="1" t="s">
        <v>155</v>
      </c>
      <c r="E932" s="1" t="s">
        <v>5966</v>
      </c>
      <c r="F932" s="1" t="s">
        <v>84</v>
      </c>
      <c r="G932" s="377">
        <v>138600</v>
      </c>
      <c r="H932" s="377">
        <v>0</v>
      </c>
      <c r="I932" s="377">
        <v>0</v>
      </c>
      <c r="J932" s="377">
        <v>0</v>
      </c>
      <c r="K932" s="377">
        <v>0</v>
      </c>
      <c r="L932" s="377">
        <v>0</v>
      </c>
      <c r="M932" s="1" t="s">
        <v>61</v>
      </c>
      <c r="N932" s="377">
        <v>0</v>
      </c>
      <c r="O932" s="378">
        <v>48004</v>
      </c>
      <c r="P932" s="401">
        <f t="shared" si="14"/>
        <v>138600</v>
      </c>
      <c r="R932" s="30" t="s">
        <v>4232</v>
      </c>
      <c r="S932">
        <v>17820</v>
      </c>
    </row>
    <row r="933" spans="1:19" x14ac:dyDescent="0.25">
      <c r="A933" s="1" t="s">
        <v>211</v>
      </c>
      <c r="B933" s="1" t="s">
        <v>353</v>
      </c>
      <c r="C933" s="1" t="s">
        <v>544</v>
      </c>
      <c r="D933" s="1" t="s">
        <v>155</v>
      </c>
      <c r="E933" s="1" t="s">
        <v>9537</v>
      </c>
      <c r="F933" s="1" t="s">
        <v>84</v>
      </c>
      <c r="G933" s="377">
        <v>138600</v>
      </c>
      <c r="H933" s="377">
        <v>0</v>
      </c>
      <c r="I933" s="377">
        <v>0</v>
      </c>
      <c r="J933" s="377">
        <v>0</v>
      </c>
      <c r="K933" s="377">
        <v>0</v>
      </c>
      <c r="L933" s="377">
        <v>0</v>
      </c>
      <c r="M933" s="1" t="s">
        <v>61</v>
      </c>
      <c r="N933" s="377">
        <v>0</v>
      </c>
      <c r="O933" s="378">
        <v>48007</v>
      </c>
      <c r="P933" s="401">
        <f t="shared" si="14"/>
        <v>138600</v>
      </c>
      <c r="R933" s="30" t="s">
        <v>4195</v>
      </c>
      <c r="S933">
        <v>81000</v>
      </c>
    </row>
    <row r="934" spans="1:19" x14ac:dyDescent="0.25">
      <c r="A934" s="1" t="s">
        <v>211</v>
      </c>
      <c r="B934" s="1" t="s">
        <v>353</v>
      </c>
      <c r="C934" s="1" t="s">
        <v>544</v>
      </c>
      <c r="D934" s="1" t="s">
        <v>155</v>
      </c>
      <c r="E934" s="1" t="s">
        <v>11021</v>
      </c>
      <c r="F934" s="1" t="s">
        <v>84</v>
      </c>
      <c r="G934" s="377">
        <v>138600</v>
      </c>
      <c r="H934" s="377">
        <v>0</v>
      </c>
      <c r="I934" s="377">
        <v>0</v>
      </c>
      <c r="J934" s="377">
        <v>0</v>
      </c>
      <c r="K934" s="377">
        <v>0</v>
      </c>
      <c r="L934" s="377">
        <v>0</v>
      </c>
      <c r="M934" s="1" t="s">
        <v>61</v>
      </c>
      <c r="N934" s="377">
        <v>0</v>
      </c>
      <c r="O934" s="378">
        <v>48008</v>
      </c>
      <c r="P934" s="401">
        <f t="shared" si="14"/>
        <v>138600</v>
      </c>
      <c r="R934" s="30" t="s">
        <v>4197</v>
      </c>
      <c r="S934">
        <v>18312</v>
      </c>
    </row>
    <row r="935" spans="1:19" x14ac:dyDescent="0.25">
      <c r="A935" s="1" t="s">
        <v>211</v>
      </c>
      <c r="B935" s="1" t="s">
        <v>353</v>
      </c>
      <c r="C935" s="1" t="s">
        <v>544</v>
      </c>
      <c r="D935" s="1" t="s">
        <v>155</v>
      </c>
      <c r="E935" s="1" t="s">
        <v>13153</v>
      </c>
      <c r="F935" s="1" t="s">
        <v>84</v>
      </c>
      <c r="G935" s="377">
        <v>138600</v>
      </c>
      <c r="H935" s="377">
        <v>0</v>
      </c>
      <c r="I935" s="377">
        <v>0</v>
      </c>
      <c r="J935" s="377">
        <v>0</v>
      </c>
      <c r="K935" s="377">
        <v>0</v>
      </c>
      <c r="L935" s="377">
        <v>0</v>
      </c>
      <c r="M935" s="1" t="s">
        <v>61</v>
      </c>
      <c r="N935" s="377">
        <v>0</v>
      </c>
      <c r="O935" s="378">
        <v>48010</v>
      </c>
      <c r="P935" s="401">
        <f t="shared" si="14"/>
        <v>138600</v>
      </c>
      <c r="R935" s="30" t="s">
        <v>4233</v>
      </c>
      <c r="S935">
        <v>21045</v>
      </c>
    </row>
    <row r="936" spans="1:19" x14ac:dyDescent="0.25">
      <c r="A936" s="1" t="s">
        <v>211</v>
      </c>
      <c r="B936" s="1" t="s">
        <v>353</v>
      </c>
      <c r="C936" s="1" t="s">
        <v>544</v>
      </c>
      <c r="D936" s="1" t="s">
        <v>155</v>
      </c>
      <c r="E936" s="1" t="s">
        <v>14183</v>
      </c>
      <c r="F936" s="1" t="s">
        <v>84</v>
      </c>
      <c r="G936" s="377">
        <v>37800</v>
      </c>
      <c r="H936" s="377">
        <v>0</v>
      </c>
      <c r="I936" s="377">
        <v>0</v>
      </c>
      <c r="J936" s="377">
        <v>0</v>
      </c>
      <c r="K936" s="377">
        <v>0</v>
      </c>
      <c r="L936" s="377">
        <v>0</v>
      </c>
      <c r="M936" s="1" t="s">
        <v>61</v>
      </c>
      <c r="N936" s="377">
        <v>0</v>
      </c>
      <c r="O936" s="378">
        <v>48011</v>
      </c>
      <c r="P936" s="401">
        <f t="shared" si="14"/>
        <v>37800</v>
      </c>
      <c r="R936" s="30" t="s">
        <v>3843</v>
      </c>
      <c r="S936">
        <v>32.694000000000003</v>
      </c>
    </row>
    <row r="937" spans="1:19" x14ac:dyDescent="0.25">
      <c r="A937" s="1" t="s">
        <v>211</v>
      </c>
      <c r="B937" s="1" t="s">
        <v>353</v>
      </c>
      <c r="C937" s="1" t="s">
        <v>80</v>
      </c>
      <c r="D937" s="1" t="s">
        <v>155</v>
      </c>
      <c r="E937" s="1" t="s">
        <v>4282</v>
      </c>
      <c r="F937" s="1" t="s">
        <v>84</v>
      </c>
      <c r="G937" s="379">
        <v>8591.5640000000003</v>
      </c>
      <c r="H937" s="377">
        <v>0</v>
      </c>
      <c r="I937" s="377">
        <v>0</v>
      </c>
      <c r="J937" s="377">
        <v>0</v>
      </c>
      <c r="K937" s="377">
        <v>0</v>
      </c>
      <c r="L937" s="377">
        <v>0</v>
      </c>
      <c r="M937" s="1" t="s">
        <v>61</v>
      </c>
      <c r="N937" s="377">
        <v>0</v>
      </c>
      <c r="O937" s="378">
        <v>47995</v>
      </c>
      <c r="P937" s="401">
        <f t="shared" si="14"/>
        <v>8591.5640000000003</v>
      </c>
      <c r="R937" s="30" t="s">
        <v>4234</v>
      </c>
      <c r="S937">
        <v>13116</v>
      </c>
    </row>
    <row r="938" spans="1:19" x14ac:dyDescent="0.25">
      <c r="A938" s="1" t="s">
        <v>211</v>
      </c>
      <c r="B938" s="1" t="s">
        <v>353</v>
      </c>
      <c r="C938" s="1" t="s">
        <v>80</v>
      </c>
      <c r="D938" s="1" t="s">
        <v>155</v>
      </c>
      <c r="E938" s="1" t="s">
        <v>4355</v>
      </c>
      <c r="F938" s="1" t="s">
        <v>84</v>
      </c>
      <c r="G938" s="377">
        <v>25200</v>
      </c>
      <c r="H938" s="377">
        <v>0</v>
      </c>
      <c r="I938" s="377">
        <v>0</v>
      </c>
      <c r="J938" s="377">
        <v>0</v>
      </c>
      <c r="K938" s="377">
        <v>0</v>
      </c>
      <c r="L938" s="377">
        <v>0</v>
      </c>
      <c r="M938" s="1" t="s">
        <v>61</v>
      </c>
      <c r="N938" s="377">
        <v>0</v>
      </c>
      <c r="O938" s="378">
        <v>47996</v>
      </c>
      <c r="P938" s="401">
        <f t="shared" si="14"/>
        <v>25200</v>
      </c>
      <c r="R938" s="30" t="s">
        <v>4161</v>
      </c>
      <c r="S938">
        <v>204</v>
      </c>
    </row>
    <row r="939" spans="1:19" x14ac:dyDescent="0.25">
      <c r="A939" s="1" t="s">
        <v>651</v>
      </c>
      <c r="B939" s="1" t="s">
        <v>353</v>
      </c>
      <c r="C939" s="1" t="s">
        <v>544</v>
      </c>
      <c r="D939" s="1" t="s">
        <v>652</v>
      </c>
      <c r="E939" s="1" t="s">
        <v>1772</v>
      </c>
      <c r="F939" s="1" t="s">
        <v>84</v>
      </c>
      <c r="G939" s="377">
        <v>0</v>
      </c>
      <c r="H939" s="377">
        <v>0</v>
      </c>
      <c r="I939" s="377">
        <v>0</v>
      </c>
      <c r="J939" s="377">
        <v>4</v>
      </c>
      <c r="K939" s="377">
        <v>0</v>
      </c>
      <c r="L939" s="377">
        <v>0</v>
      </c>
      <c r="M939" s="1" t="s">
        <v>670</v>
      </c>
      <c r="N939" s="377">
        <v>0</v>
      </c>
      <c r="O939" s="378">
        <v>46645</v>
      </c>
      <c r="P939" s="401">
        <f t="shared" si="14"/>
        <v>0</v>
      </c>
      <c r="R939" s="30" t="s">
        <v>4250</v>
      </c>
      <c r="S939">
        <v>181.36</v>
      </c>
    </row>
    <row r="940" spans="1:19" x14ac:dyDescent="0.25">
      <c r="A940" s="1" t="s">
        <v>3653</v>
      </c>
      <c r="B940" s="1" t="s">
        <v>353</v>
      </c>
      <c r="C940" s="1" t="s">
        <v>544</v>
      </c>
      <c r="D940" s="1" t="s">
        <v>3654</v>
      </c>
      <c r="E940" s="1" t="s">
        <v>3905</v>
      </c>
      <c r="F940" s="1" t="s">
        <v>84</v>
      </c>
      <c r="G940" s="377">
        <v>990</v>
      </c>
      <c r="H940" s="377">
        <v>0</v>
      </c>
      <c r="I940" s="377">
        <v>0</v>
      </c>
      <c r="J940" s="377">
        <v>0</v>
      </c>
      <c r="K940" s="377">
        <v>0</v>
      </c>
      <c r="L940" s="377">
        <v>0</v>
      </c>
      <c r="M940" s="1" t="s">
        <v>3655</v>
      </c>
      <c r="N940" s="377">
        <v>0</v>
      </c>
      <c r="O940" s="378">
        <v>47504</v>
      </c>
      <c r="P940" s="401">
        <f t="shared" si="14"/>
        <v>990</v>
      </c>
      <c r="R940" s="30" t="s">
        <v>4241</v>
      </c>
      <c r="S940">
        <v>30240</v>
      </c>
    </row>
    <row r="941" spans="1:19" x14ac:dyDescent="0.25">
      <c r="A941" s="1" t="s">
        <v>3653</v>
      </c>
      <c r="B941" s="1" t="s">
        <v>353</v>
      </c>
      <c r="C941" s="1" t="s">
        <v>544</v>
      </c>
      <c r="D941" s="1" t="s">
        <v>3654</v>
      </c>
      <c r="E941" s="1" t="s">
        <v>11866</v>
      </c>
      <c r="F941" s="1" t="s">
        <v>84</v>
      </c>
      <c r="G941" s="377">
        <v>0</v>
      </c>
      <c r="H941" s="377">
        <v>0</v>
      </c>
      <c r="I941" s="377">
        <v>990</v>
      </c>
      <c r="J941" s="377">
        <v>0</v>
      </c>
      <c r="K941" s="377">
        <v>0</v>
      </c>
      <c r="L941" s="377">
        <v>0</v>
      </c>
      <c r="M941" s="1" t="s">
        <v>3655</v>
      </c>
      <c r="N941" s="377">
        <v>0</v>
      </c>
      <c r="O941" s="378">
        <v>47504</v>
      </c>
      <c r="P941" s="401">
        <f t="shared" si="14"/>
        <v>990</v>
      </c>
      <c r="R941" s="30" t="s">
        <v>4252</v>
      </c>
      <c r="S941">
        <v>84480</v>
      </c>
    </row>
    <row r="942" spans="1:19" x14ac:dyDescent="0.25">
      <c r="A942" s="1" t="s">
        <v>11867</v>
      </c>
      <c r="B942" s="1" t="s">
        <v>353</v>
      </c>
      <c r="C942" s="1" t="s">
        <v>544</v>
      </c>
      <c r="D942" s="1" t="s">
        <v>11868</v>
      </c>
      <c r="E942" s="1" t="s">
        <v>11869</v>
      </c>
      <c r="F942" s="1" t="s">
        <v>84</v>
      </c>
      <c r="G942" s="377">
        <v>0</v>
      </c>
      <c r="H942" s="377">
        <v>0</v>
      </c>
      <c r="I942" s="377">
        <v>96</v>
      </c>
      <c r="J942" s="377">
        <v>0</v>
      </c>
      <c r="K942" s="377">
        <v>0</v>
      </c>
      <c r="L942" s="377">
        <v>0</v>
      </c>
      <c r="M942" s="1" t="s">
        <v>11870</v>
      </c>
      <c r="N942" s="377">
        <v>0</v>
      </c>
      <c r="O942" s="378">
        <v>47470</v>
      </c>
      <c r="P942" s="401">
        <f t="shared" si="14"/>
        <v>96</v>
      </c>
      <c r="R942" s="30" t="s">
        <v>3845</v>
      </c>
      <c r="S942">
        <v>18.148</v>
      </c>
    </row>
    <row r="943" spans="1:19" x14ac:dyDescent="0.25">
      <c r="A943" s="1" t="s">
        <v>1783</v>
      </c>
      <c r="B943" s="1" t="s">
        <v>353</v>
      </c>
      <c r="C943" s="1" t="s">
        <v>544</v>
      </c>
      <c r="D943" s="1" t="s">
        <v>1784</v>
      </c>
      <c r="E943" s="1" t="s">
        <v>1940</v>
      </c>
      <c r="F943" s="1" t="s">
        <v>84</v>
      </c>
      <c r="G943" s="377">
        <v>0</v>
      </c>
      <c r="H943" s="377">
        <v>0</v>
      </c>
      <c r="I943" s="377">
        <v>0</v>
      </c>
      <c r="J943" s="377">
        <v>0</v>
      </c>
      <c r="K943" s="377">
        <v>288</v>
      </c>
      <c r="L943" s="377">
        <v>0</v>
      </c>
      <c r="M943" s="1" t="s">
        <v>1785</v>
      </c>
      <c r="N943" s="377">
        <v>0</v>
      </c>
      <c r="O943" s="378">
        <v>47177</v>
      </c>
      <c r="P943" s="401">
        <f t="shared" si="14"/>
        <v>0</v>
      </c>
      <c r="R943" s="30" t="s">
        <v>4253</v>
      </c>
      <c r="S943">
        <v>43200</v>
      </c>
    </row>
    <row r="944" spans="1:19" x14ac:dyDescent="0.25">
      <c r="A944" s="1" t="s">
        <v>3747</v>
      </c>
      <c r="B944" s="1" t="s">
        <v>353</v>
      </c>
      <c r="C944" s="1" t="s">
        <v>544</v>
      </c>
      <c r="D944" s="1" t="s">
        <v>3748</v>
      </c>
      <c r="E944" s="1" t="s">
        <v>3749</v>
      </c>
      <c r="F944" s="1" t="s">
        <v>84</v>
      </c>
      <c r="G944" s="377">
        <v>100</v>
      </c>
      <c r="H944" s="377">
        <v>0</v>
      </c>
      <c r="I944" s="377">
        <v>0</v>
      </c>
      <c r="J944" s="377">
        <v>0</v>
      </c>
      <c r="K944" s="377">
        <v>0</v>
      </c>
      <c r="L944" s="377">
        <v>0</v>
      </c>
      <c r="M944" s="1" t="s">
        <v>3750</v>
      </c>
      <c r="N944" s="377">
        <v>0</v>
      </c>
      <c r="O944" s="378">
        <v>47512</v>
      </c>
      <c r="P944" s="401">
        <f t="shared" si="14"/>
        <v>100</v>
      </c>
      <c r="R944" s="30" t="s">
        <v>4254</v>
      </c>
      <c r="S944">
        <v>52500</v>
      </c>
    </row>
    <row r="945" spans="1:19" x14ac:dyDescent="0.25">
      <c r="A945" s="1" t="s">
        <v>3906</v>
      </c>
      <c r="B945" s="1" t="s">
        <v>353</v>
      </c>
      <c r="C945" s="1" t="s">
        <v>544</v>
      </c>
      <c r="D945" s="1" t="s">
        <v>3907</v>
      </c>
      <c r="E945" s="1" t="s">
        <v>3908</v>
      </c>
      <c r="F945" s="1" t="s">
        <v>84</v>
      </c>
      <c r="G945" s="377">
        <v>1080</v>
      </c>
      <c r="H945" s="377">
        <v>0</v>
      </c>
      <c r="I945" s="377">
        <v>0</v>
      </c>
      <c r="J945" s="377">
        <v>0</v>
      </c>
      <c r="K945" s="377">
        <v>0</v>
      </c>
      <c r="L945" s="377">
        <v>0</v>
      </c>
      <c r="M945" s="1" t="s">
        <v>3909</v>
      </c>
      <c r="N945" s="377">
        <v>0</v>
      </c>
      <c r="O945" s="378">
        <v>47435</v>
      </c>
      <c r="P945" s="401">
        <f t="shared" si="14"/>
        <v>1080</v>
      </c>
      <c r="R945" s="30" t="s">
        <v>4255</v>
      </c>
      <c r="S945">
        <v>51000</v>
      </c>
    </row>
    <row r="946" spans="1:19" x14ac:dyDescent="0.25">
      <c r="A946" s="1" t="s">
        <v>3910</v>
      </c>
      <c r="B946" s="1" t="s">
        <v>353</v>
      </c>
      <c r="C946" s="1" t="s">
        <v>544</v>
      </c>
      <c r="D946" s="1" t="s">
        <v>3911</v>
      </c>
      <c r="E946" s="1" t="s">
        <v>3912</v>
      </c>
      <c r="F946" s="1" t="s">
        <v>84</v>
      </c>
      <c r="G946" s="377">
        <v>15</v>
      </c>
      <c r="H946" s="377">
        <v>0</v>
      </c>
      <c r="I946" s="377">
        <v>0</v>
      </c>
      <c r="J946" s="377">
        <v>0</v>
      </c>
      <c r="K946" s="377">
        <v>0</v>
      </c>
      <c r="L946" s="377">
        <v>0</v>
      </c>
      <c r="M946" s="1" t="s">
        <v>3913</v>
      </c>
      <c r="N946" s="377">
        <v>0</v>
      </c>
      <c r="O946" s="378">
        <v>47534</v>
      </c>
      <c r="P946" s="401">
        <f t="shared" si="14"/>
        <v>15</v>
      </c>
      <c r="R946" s="30" t="s">
        <v>4243</v>
      </c>
      <c r="S946">
        <v>60000</v>
      </c>
    </row>
    <row r="947" spans="1:19" x14ac:dyDescent="0.25">
      <c r="A947" s="1" t="s">
        <v>2312</v>
      </c>
      <c r="B947" s="1" t="s">
        <v>353</v>
      </c>
      <c r="C947" s="1" t="s">
        <v>544</v>
      </c>
      <c r="D947" s="1" t="s">
        <v>2313</v>
      </c>
      <c r="E947" s="1" t="s">
        <v>2764</v>
      </c>
      <c r="F947" s="1" t="s">
        <v>84</v>
      </c>
      <c r="G947" s="377">
        <v>60</v>
      </c>
      <c r="H947" s="377">
        <v>0</v>
      </c>
      <c r="I947" s="377">
        <v>0</v>
      </c>
      <c r="J947" s="377">
        <v>0</v>
      </c>
      <c r="K947" s="377">
        <v>0</v>
      </c>
      <c r="L947" s="377">
        <v>0</v>
      </c>
      <c r="M947" s="1" t="s">
        <v>61</v>
      </c>
      <c r="N947" s="377">
        <v>0</v>
      </c>
      <c r="O947" s="378">
        <v>47904</v>
      </c>
      <c r="P947" s="401">
        <f t="shared" si="14"/>
        <v>60</v>
      </c>
      <c r="R947" s="30" t="s">
        <v>4256</v>
      </c>
      <c r="S947">
        <v>60000</v>
      </c>
    </row>
    <row r="948" spans="1:19" x14ac:dyDescent="0.25">
      <c r="A948" s="1" t="s">
        <v>2312</v>
      </c>
      <c r="B948" s="1" t="s">
        <v>353</v>
      </c>
      <c r="C948" s="1" t="s">
        <v>544</v>
      </c>
      <c r="D948" s="1" t="s">
        <v>2313</v>
      </c>
      <c r="E948" s="1" t="s">
        <v>3564</v>
      </c>
      <c r="F948" s="1" t="s">
        <v>84</v>
      </c>
      <c r="G948" s="377">
        <v>2100</v>
      </c>
      <c r="H948" s="377">
        <v>0</v>
      </c>
      <c r="I948" s="377">
        <v>0</v>
      </c>
      <c r="J948" s="377">
        <v>0</v>
      </c>
      <c r="K948" s="377">
        <v>0</v>
      </c>
      <c r="L948" s="377">
        <v>0</v>
      </c>
      <c r="M948" s="1" t="s">
        <v>61</v>
      </c>
      <c r="N948" s="377">
        <v>0</v>
      </c>
      <c r="O948" s="378">
        <v>47905</v>
      </c>
      <c r="P948" s="401">
        <f t="shared" si="14"/>
        <v>2100</v>
      </c>
      <c r="R948" s="30" t="s">
        <v>4257</v>
      </c>
      <c r="S948">
        <v>480.54</v>
      </c>
    </row>
    <row r="949" spans="1:19" x14ac:dyDescent="0.25">
      <c r="A949" s="1" t="s">
        <v>2312</v>
      </c>
      <c r="B949" s="1" t="s">
        <v>353</v>
      </c>
      <c r="C949" s="1" t="s">
        <v>544</v>
      </c>
      <c r="D949" s="1" t="s">
        <v>2313</v>
      </c>
      <c r="E949" s="1" t="s">
        <v>2780</v>
      </c>
      <c r="F949" s="1" t="s">
        <v>84</v>
      </c>
      <c r="G949" s="377">
        <v>28403</v>
      </c>
      <c r="H949" s="377">
        <v>0</v>
      </c>
      <c r="I949" s="377">
        <v>0</v>
      </c>
      <c r="J949" s="377">
        <v>0</v>
      </c>
      <c r="K949" s="377">
        <v>0</v>
      </c>
      <c r="L949" s="377">
        <v>0</v>
      </c>
      <c r="M949" s="1" t="s">
        <v>61</v>
      </c>
      <c r="N949" s="377">
        <v>0</v>
      </c>
      <c r="O949" s="378">
        <v>47905</v>
      </c>
      <c r="P949" s="401">
        <f t="shared" si="14"/>
        <v>28403</v>
      </c>
      <c r="R949" s="30" t="s">
        <v>4258</v>
      </c>
      <c r="S949">
        <v>45120</v>
      </c>
    </row>
    <row r="950" spans="1:19" x14ac:dyDescent="0.25">
      <c r="A950" s="1" t="s">
        <v>2312</v>
      </c>
      <c r="B950" s="1" t="s">
        <v>353</v>
      </c>
      <c r="C950" s="1" t="s">
        <v>544</v>
      </c>
      <c r="D950" s="1" t="s">
        <v>2313</v>
      </c>
      <c r="E950" s="1" t="s">
        <v>3507</v>
      </c>
      <c r="F950" s="1" t="s">
        <v>84</v>
      </c>
      <c r="G950" s="377">
        <v>42000</v>
      </c>
      <c r="H950" s="377">
        <v>0</v>
      </c>
      <c r="I950" s="377">
        <v>0</v>
      </c>
      <c r="J950" s="377">
        <v>0</v>
      </c>
      <c r="K950" s="377">
        <v>0</v>
      </c>
      <c r="L950" s="377">
        <v>0</v>
      </c>
      <c r="M950" s="1" t="s">
        <v>61</v>
      </c>
      <c r="N950" s="377">
        <v>0</v>
      </c>
      <c r="O950" s="378">
        <v>47974</v>
      </c>
      <c r="P950" s="401">
        <f t="shared" si="14"/>
        <v>42000</v>
      </c>
      <c r="R950" s="30" t="s">
        <v>4259</v>
      </c>
      <c r="S950">
        <v>64876</v>
      </c>
    </row>
    <row r="951" spans="1:19" x14ac:dyDescent="0.25">
      <c r="A951" s="1" t="s">
        <v>2312</v>
      </c>
      <c r="B951" s="1" t="s">
        <v>353</v>
      </c>
      <c r="C951" s="1" t="s">
        <v>544</v>
      </c>
      <c r="D951" s="1" t="s">
        <v>2313</v>
      </c>
      <c r="E951" s="1" t="s">
        <v>3525</v>
      </c>
      <c r="F951" s="1" t="s">
        <v>84</v>
      </c>
      <c r="G951" s="377">
        <v>42000</v>
      </c>
      <c r="H951" s="377">
        <v>0</v>
      </c>
      <c r="I951" s="377">
        <v>0</v>
      </c>
      <c r="J951" s="377">
        <v>0</v>
      </c>
      <c r="K951" s="377">
        <v>0</v>
      </c>
      <c r="L951" s="377">
        <v>0</v>
      </c>
      <c r="M951" s="1" t="s">
        <v>61</v>
      </c>
      <c r="N951" s="377">
        <v>0</v>
      </c>
      <c r="O951" s="378">
        <v>47974</v>
      </c>
      <c r="P951" s="401">
        <f t="shared" si="14"/>
        <v>42000</v>
      </c>
      <c r="R951" s="30" t="s">
        <v>4244</v>
      </c>
      <c r="S951">
        <v>138600</v>
      </c>
    </row>
    <row r="952" spans="1:19" x14ac:dyDescent="0.25">
      <c r="A952" s="1" t="s">
        <v>653</v>
      </c>
      <c r="B952" s="1" t="s">
        <v>353</v>
      </c>
      <c r="C952" s="1" t="s">
        <v>544</v>
      </c>
      <c r="D952" s="1" t="s">
        <v>654</v>
      </c>
      <c r="E952" s="1" t="s">
        <v>5124</v>
      </c>
      <c r="F952" s="1" t="s">
        <v>84</v>
      </c>
      <c r="G952" s="377">
        <v>4060</v>
      </c>
      <c r="H952" s="377">
        <v>0</v>
      </c>
      <c r="I952" s="377">
        <v>0</v>
      </c>
      <c r="J952" s="377">
        <v>0</v>
      </c>
      <c r="K952" s="377">
        <v>0</v>
      </c>
      <c r="L952" s="377">
        <v>0</v>
      </c>
      <c r="M952" s="1" t="s">
        <v>61</v>
      </c>
      <c r="N952" s="377">
        <v>0</v>
      </c>
      <c r="O952" s="378">
        <v>47906</v>
      </c>
      <c r="P952" s="401">
        <f t="shared" si="14"/>
        <v>4060</v>
      </c>
      <c r="R952" s="30" t="s">
        <v>4262</v>
      </c>
      <c r="S952">
        <v>5400</v>
      </c>
    </row>
    <row r="953" spans="1:19" x14ac:dyDescent="0.25">
      <c r="A953" s="1" t="s">
        <v>653</v>
      </c>
      <c r="B953" s="1" t="s">
        <v>353</v>
      </c>
      <c r="C953" s="1" t="s">
        <v>544</v>
      </c>
      <c r="D953" s="1" t="s">
        <v>654</v>
      </c>
      <c r="E953" s="1" t="s">
        <v>5125</v>
      </c>
      <c r="F953" s="1" t="s">
        <v>84</v>
      </c>
      <c r="G953" s="377">
        <v>10500</v>
      </c>
      <c r="H953" s="377">
        <v>0</v>
      </c>
      <c r="I953" s="377">
        <v>0</v>
      </c>
      <c r="J953" s="377">
        <v>0</v>
      </c>
      <c r="K953" s="377">
        <v>0</v>
      </c>
      <c r="L953" s="377">
        <v>0</v>
      </c>
      <c r="M953" s="1" t="s">
        <v>61</v>
      </c>
      <c r="N953" s="377">
        <v>0</v>
      </c>
      <c r="O953" s="378">
        <v>47907</v>
      </c>
      <c r="P953" s="401">
        <f t="shared" si="14"/>
        <v>10500</v>
      </c>
      <c r="R953" s="30" t="s">
        <v>3587</v>
      </c>
      <c r="S953">
        <v>26.824999999999999</v>
      </c>
    </row>
    <row r="954" spans="1:19" x14ac:dyDescent="0.25">
      <c r="A954" s="1" t="s">
        <v>653</v>
      </c>
      <c r="B954" s="1" t="s">
        <v>353</v>
      </c>
      <c r="C954" s="1" t="s">
        <v>544</v>
      </c>
      <c r="D954" s="1" t="s">
        <v>654</v>
      </c>
      <c r="E954" s="1" t="s">
        <v>2794</v>
      </c>
      <c r="F954" s="1" t="s">
        <v>84</v>
      </c>
      <c r="G954" s="377">
        <v>6300</v>
      </c>
      <c r="H954" s="377">
        <v>0</v>
      </c>
      <c r="I954" s="377">
        <v>0</v>
      </c>
      <c r="J954" s="377">
        <v>0</v>
      </c>
      <c r="K954" s="377">
        <v>0</v>
      </c>
      <c r="L954" s="377">
        <v>0</v>
      </c>
      <c r="M954" s="1" t="s">
        <v>61</v>
      </c>
      <c r="N954" s="377">
        <v>0</v>
      </c>
      <c r="O954" s="378">
        <v>47909</v>
      </c>
      <c r="P954" s="401">
        <f t="shared" si="14"/>
        <v>6300</v>
      </c>
      <c r="R954" s="30" t="s">
        <v>4239</v>
      </c>
      <c r="S954">
        <v>30240</v>
      </c>
    </row>
    <row r="955" spans="1:19" x14ac:dyDescent="0.25">
      <c r="A955" s="1" t="s">
        <v>653</v>
      </c>
      <c r="B955" s="1" t="s">
        <v>353</v>
      </c>
      <c r="C955" s="1" t="s">
        <v>544</v>
      </c>
      <c r="D955" s="1" t="s">
        <v>654</v>
      </c>
      <c r="E955" s="1" t="s">
        <v>3288</v>
      </c>
      <c r="F955" s="1" t="s">
        <v>84</v>
      </c>
      <c r="G955" s="377">
        <v>14640</v>
      </c>
      <c r="H955" s="377">
        <v>0</v>
      </c>
      <c r="I955" s="377">
        <v>0</v>
      </c>
      <c r="J955" s="377">
        <v>0</v>
      </c>
      <c r="K955" s="377">
        <v>0</v>
      </c>
      <c r="L955" s="377">
        <v>0</v>
      </c>
      <c r="M955" s="1" t="s">
        <v>61</v>
      </c>
      <c r="N955" s="377">
        <v>0</v>
      </c>
      <c r="O955" s="378">
        <v>47956</v>
      </c>
      <c r="P955" s="401">
        <f t="shared" si="14"/>
        <v>14640</v>
      </c>
      <c r="R955" s="30" t="s">
        <v>4263</v>
      </c>
      <c r="S955">
        <v>86400</v>
      </c>
    </row>
    <row r="956" spans="1:19" x14ac:dyDescent="0.25">
      <c r="A956" s="1" t="s">
        <v>653</v>
      </c>
      <c r="B956" s="1" t="s">
        <v>353</v>
      </c>
      <c r="C956" s="1" t="s">
        <v>544</v>
      </c>
      <c r="D956" s="1" t="s">
        <v>654</v>
      </c>
      <c r="E956" s="1" t="s">
        <v>3289</v>
      </c>
      <c r="F956" s="1" t="s">
        <v>84</v>
      </c>
      <c r="G956" s="377">
        <v>46200</v>
      </c>
      <c r="H956" s="377">
        <v>0</v>
      </c>
      <c r="I956" s="377">
        <v>0</v>
      </c>
      <c r="J956" s="377">
        <v>0</v>
      </c>
      <c r="K956" s="377">
        <v>0</v>
      </c>
      <c r="L956" s="377">
        <v>0</v>
      </c>
      <c r="M956" s="1" t="s">
        <v>61</v>
      </c>
      <c r="N956" s="377">
        <v>0</v>
      </c>
      <c r="O956" s="378">
        <v>47959</v>
      </c>
      <c r="P956" s="401">
        <f t="shared" si="14"/>
        <v>46200</v>
      </c>
      <c r="R956" s="30" t="s">
        <v>4240</v>
      </c>
      <c r="S956">
        <v>81840</v>
      </c>
    </row>
    <row r="957" spans="1:19" x14ac:dyDescent="0.25">
      <c r="A957" s="1" t="s">
        <v>653</v>
      </c>
      <c r="B957" s="1" t="s">
        <v>353</v>
      </c>
      <c r="C957" s="1" t="s">
        <v>544</v>
      </c>
      <c r="D957" s="1" t="s">
        <v>654</v>
      </c>
      <c r="E957" s="1" t="s">
        <v>3565</v>
      </c>
      <c r="F957" s="1" t="s">
        <v>84</v>
      </c>
      <c r="G957" s="377">
        <v>16800</v>
      </c>
      <c r="H957" s="377">
        <v>0</v>
      </c>
      <c r="I957" s="377">
        <v>0</v>
      </c>
      <c r="J957" s="377">
        <v>0</v>
      </c>
      <c r="K957" s="377">
        <v>0</v>
      </c>
      <c r="L957" s="377">
        <v>0</v>
      </c>
      <c r="M957" s="1" t="s">
        <v>61</v>
      </c>
      <c r="N957" s="377">
        <v>0</v>
      </c>
      <c r="O957" s="378">
        <v>47976</v>
      </c>
      <c r="P957" s="401">
        <f t="shared" si="14"/>
        <v>16800</v>
      </c>
      <c r="R957" s="30" t="s">
        <v>4242</v>
      </c>
      <c r="S957">
        <v>16236</v>
      </c>
    </row>
    <row r="958" spans="1:19" x14ac:dyDescent="0.25">
      <c r="A958" s="1" t="s">
        <v>655</v>
      </c>
      <c r="B958" s="1" t="s">
        <v>353</v>
      </c>
      <c r="C958" s="1" t="s">
        <v>544</v>
      </c>
      <c r="D958" s="1" t="s">
        <v>656</v>
      </c>
      <c r="E958" s="1" t="s">
        <v>2746</v>
      </c>
      <c r="F958" s="1" t="s">
        <v>84</v>
      </c>
      <c r="G958" s="377">
        <v>2100</v>
      </c>
      <c r="H958" s="377">
        <v>0</v>
      </c>
      <c r="I958" s="377">
        <v>0</v>
      </c>
      <c r="J958" s="377">
        <v>0</v>
      </c>
      <c r="K958" s="377">
        <v>0</v>
      </c>
      <c r="L958" s="377">
        <v>0</v>
      </c>
      <c r="M958" s="1" t="s">
        <v>61</v>
      </c>
      <c r="N958" s="377">
        <v>0</v>
      </c>
      <c r="O958" s="378">
        <v>47903</v>
      </c>
      <c r="P958" s="401">
        <f t="shared" si="14"/>
        <v>2100</v>
      </c>
      <c r="R958" s="30" t="s">
        <v>4264</v>
      </c>
      <c r="S958">
        <v>54000</v>
      </c>
    </row>
    <row r="959" spans="1:19" x14ac:dyDescent="0.25">
      <c r="A959" s="1" t="s">
        <v>655</v>
      </c>
      <c r="B959" s="1" t="s">
        <v>353</v>
      </c>
      <c r="C959" s="1" t="s">
        <v>544</v>
      </c>
      <c r="D959" s="1" t="s">
        <v>656</v>
      </c>
      <c r="E959" s="1" t="s">
        <v>3245</v>
      </c>
      <c r="F959" s="1" t="s">
        <v>84</v>
      </c>
      <c r="G959" s="377">
        <v>10500</v>
      </c>
      <c r="H959" s="377">
        <v>0</v>
      </c>
      <c r="I959" s="377">
        <v>0</v>
      </c>
      <c r="J959" s="377">
        <v>0</v>
      </c>
      <c r="K959" s="377">
        <v>0</v>
      </c>
      <c r="L959" s="377">
        <v>0</v>
      </c>
      <c r="M959" s="1" t="s">
        <v>61</v>
      </c>
      <c r="N959" s="377">
        <v>0</v>
      </c>
      <c r="O959" s="378">
        <v>47953</v>
      </c>
      <c r="P959" s="401">
        <f t="shared" si="14"/>
        <v>10500</v>
      </c>
      <c r="R959" s="30" t="s">
        <v>4265</v>
      </c>
      <c r="S959">
        <v>72380</v>
      </c>
    </row>
    <row r="960" spans="1:19" x14ac:dyDescent="0.25">
      <c r="A960" s="1" t="s">
        <v>655</v>
      </c>
      <c r="B960" s="1" t="s">
        <v>353</v>
      </c>
      <c r="C960" s="1" t="s">
        <v>544</v>
      </c>
      <c r="D960" s="1" t="s">
        <v>656</v>
      </c>
      <c r="E960" s="1" t="s">
        <v>3290</v>
      </c>
      <c r="F960" s="1" t="s">
        <v>84</v>
      </c>
      <c r="G960" s="377">
        <v>30512</v>
      </c>
      <c r="H960" s="377">
        <v>0</v>
      </c>
      <c r="I960" s="377">
        <v>0</v>
      </c>
      <c r="J960" s="377">
        <v>0</v>
      </c>
      <c r="K960" s="377">
        <v>0</v>
      </c>
      <c r="L960" s="377">
        <v>0</v>
      </c>
      <c r="M960" s="1" t="s">
        <v>61</v>
      </c>
      <c r="N960" s="377">
        <v>0</v>
      </c>
      <c r="O960" s="378">
        <v>47955</v>
      </c>
      <c r="P960" s="401">
        <f t="shared" si="14"/>
        <v>30512</v>
      </c>
      <c r="R960" s="30" t="s">
        <v>4160</v>
      </c>
      <c r="S960">
        <v>101376</v>
      </c>
    </row>
    <row r="961" spans="1:19" x14ac:dyDescent="0.25">
      <c r="A961" s="1" t="s">
        <v>655</v>
      </c>
      <c r="B961" s="1" t="s">
        <v>353</v>
      </c>
      <c r="C961" s="1" t="s">
        <v>544</v>
      </c>
      <c r="D961" s="1" t="s">
        <v>656</v>
      </c>
      <c r="E961" s="1" t="s">
        <v>3548</v>
      </c>
      <c r="F961" s="1" t="s">
        <v>84</v>
      </c>
      <c r="G961" s="377">
        <v>2100</v>
      </c>
      <c r="H961" s="377">
        <v>0</v>
      </c>
      <c r="I961" s="377">
        <v>0</v>
      </c>
      <c r="J961" s="377">
        <v>0</v>
      </c>
      <c r="K961" s="377">
        <v>0</v>
      </c>
      <c r="L961" s="377">
        <v>0</v>
      </c>
      <c r="M961" s="1" t="s">
        <v>61</v>
      </c>
      <c r="N961" s="377">
        <v>0</v>
      </c>
      <c r="O961" s="378">
        <v>47961</v>
      </c>
      <c r="P961" s="401">
        <f t="shared" si="14"/>
        <v>2100</v>
      </c>
      <c r="R961" s="30" t="s">
        <v>4273</v>
      </c>
      <c r="S961">
        <v>30240</v>
      </c>
    </row>
    <row r="962" spans="1:19" x14ac:dyDescent="0.25">
      <c r="A962" s="1" t="s">
        <v>655</v>
      </c>
      <c r="B962" s="1" t="s">
        <v>353</v>
      </c>
      <c r="C962" s="1" t="s">
        <v>544</v>
      </c>
      <c r="D962" s="1" t="s">
        <v>656</v>
      </c>
      <c r="E962" s="1" t="s">
        <v>3458</v>
      </c>
      <c r="F962" s="1" t="s">
        <v>84</v>
      </c>
      <c r="G962" s="377">
        <v>42000</v>
      </c>
      <c r="H962" s="377">
        <v>0</v>
      </c>
      <c r="I962" s="377">
        <v>0</v>
      </c>
      <c r="J962" s="377">
        <v>0</v>
      </c>
      <c r="K962" s="377">
        <v>0</v>
      </c>
      <c r="L962" s="377">
        <v>0</v>
      </c>
      <c r="M962" s="1" t="s">
        <v>61</v>
      </c>
      <c r="N962" s="377">
        <v>0</v>
      </c>
      <c r="O962" s="378">
        <v>47970</v>
      </c>
      <c r="P962" s="401">
        <f t="shared" si="14"/>
        <v>42000</v>
      </c>
      <c r="R962" s="30" t="s">
        <v>4277</v>
      </c>
      <c r="S962">
        <v>52500</v>
      </c>
    </row>
    <row r="963" spans="1:19" x14ac:dyDescent="0.25">
      <c r="A963" s="1" t="s">
        <v>655</v>
      </c>
      <c r="B963" s="1" t="s">
        <v>353</v>
      </c>
      <c r="C963" s="1" t="s">
        <v>544</v>
      </c>
      <c r="D963" s="1" t="s">
        <v>656</v>
      </c>
      <c r="E963" s="1" t="s">
        <v>3487</v>
      </c>
      <c r="F963" s="1" t="s">
        <v>84</v>
      </c>
      <c r="G963" s="377">
        <v>43120</v>
      </c>
      <c r="H963" s="377">
        <v>0</v>
      </c>
      <c r="I963" s="377">
        <v>0</v>
      </c>
      <c r="J963" s="377">
        <v>0</v>
      </c>
      <c r="K963" s="377">
        <v>0</v>
      </c>
      <c r="L963" s="377">
        <v>0</v>
      </c>
      <c r="M963" s="1" t="s">
        <v>61</v>
      </c>
      <c r="N963" s="377">
        <v>0</v>
      </c>
      <c r="O963" s="378">
        <v>47973</v>
      </c>
      <c r="P963" s="401">
        <f t="shared" ref="P963:P1026" si="15">G963+I963</f>
        <v>43120</v>
      </c>
      <c r="R963" s="30" t="s">
        <v>4274</v>
      </c>
      <c r="S963">
        <v>51000</v>
      </c>
    </row>
    <row r="964" spans="1:19" x14ac:dyDescent="0.25">
      <c r="A964" s="1" t="s">
        <v>2307</v>
      </c>
      <c r="B964" s="1" t="s">
        <v>353</v>
      </c>
      <c r="C964" s="1" t="s">
        <v>544</v>
      </c>
      <c r="D964" s="1" t="s">
        <v>2308</v>
      </c>
      <c r="E964" s="1" t="s">
        <v>2332</v>
      </c>
      <c r="F964" s="1" t="s">
        <v>84</v>
      </c>
      <c r="G964" s="377">
        <v>0</v>
      </c>
      <c r="H964" s="377">
        <v>0</v>
      </c>
      <c r="I964" s="377">
        <v>0</v>
      </c>
      <c r="J964" s="377">
        <v>0</v>
      </c>
      <c r="K964" s="377">
        <v>420</v>
      </c>
      <c r="L964" s="377">
        <v>0</v>
      </c>
      <c r="M964" s="1" t="s">
        <v>61</v>
      </c>
      <c r="N964" s="377">
        <v>0</v>
      </c>
      <c r="O964" s="378">
        <v>46991</v>
      </c>
      <c r="P964" s="401">
        <f t="shared" si="15"/>
        <v>0</v>
      </c>
      <c r="R964" s="30" t="s">
        <v>4278</v>
      </c>
      <c r="S964">
        <v>51000</v>
      </c>
    </row>
    <row r="965" spans="1:19" x14ac:dyDescent="0.25">
      <c r="A965" s="1" t="s">
        <v>1846</v>
      </c>
      <c r="B965" s="1" t="s">
        <v>353</v>
      </c>
      <c r="C965" s="1" t="s">
        <v>544</v>
      </c>
      <c r="D965" s="1" t="s">
        <v>1847</v>
      </c>
      <c r="E965" s="1" t="s">
        <v>1915</v>
      </c>
      <c r="F965" s="1" t="s">
        <v>84</v>
      </c>
      <c r="G965" s="377">
        <v>0</v>
      </c>
      <c r="H965" s="377">
        <v>0</v>
      </c>
      <c r="I965" s="377">
        <v>0</v>
      </c>
      <c r="J965" s="377">
        <v>0</v>
      </c>
      <c r="K965" s="377">
        <v>47</v>
      </c>
      <c r="L965" s="377">
        <v>0</v>
      </c>
      <c r="M965" s="1" t="s">
        <v>61</v>
      </c>
      <c r="N965" s="377">
        <v>0</v>
      </c>
      <c r="O965" s="378">
        <v>46838</v>
      </c>
      <c r="P965" s="401">
        <f t="shared" si="15"/>
        <v>0</v>
      </c>
      <c r="R965" s="30" t="s">
        <v>3846</v>
      </c>
      <c r="S965">
        <v>13.462999999999999</v>
      </c>
    </row>
    <row r="966" spans="1:19" x14ac:dyDescent="0.25">
      <c r="A966" s="1" t="s">
        <v>1846</v>
      </c>
      <c r="B966" s="1" t="s">
        <v>353</v>
      </c>
      <c r="C966" s="1" t="s">
        <v>544</v>
      </c>
      <c r="D966" s="1" t="s">
        <v>1847</v>
      </c>
      <c r="E966" s="1" t="s">
        <v>2258</v>
      </c>
      <c r="F966" s="1" t="s">
        <v>84</v>
      </c>
      <c r="G966" s="377">
        <v>0</v>
      </c>
      <c r="H966" s="377">
        <v>0</v>
      </c>
      <c r="I966" s="377">
        <v>0</v>
      </c>
      <c r="J966" s="377">
        <v>0</v>
      </c>
      <c r="K966" s="377">
        <v>59</v>
      </c>
      <c r="L966" s="377">
        <v>0</v>
      </c>
      <c r="M966" s="1" t="s">
        <v>61</v>
      </c>
      <c r="N966" s="377">
        <v>0</v>
      </c>
      <c r="O966" s="378">
        <v>46895</v>
      </c>
      <c r="P966" s="401">
        <f t="shared" si="15"/>
        <v>0</v>
      </c>
      <c r="R966" s="30" t="s">
        <v>4276</v>
      </c>
      <c r="S966">
        <v>32</v>
      </c>
    </row>
    <row r="967" spans="1:19" x14ac:dyDescent="0.25">
      <c r="A967" s="1" t="s">
        <v>1916</v>
      </c>
      <c r="B967" s="1" t="s">
        <v>353</v>
      </c>
      <c r="C967" s="1" t="s">
        <v>544</v>
      </c>
      <c r="D967" s="1" t="s">
        <v>1917</v>
      </c>
      <c r="E967" s="1" t="s">
        <v>1918</v>
      </c>
      <c r="F967" s="1" t="s">
        <v>84</v>
      </c>
      <c r="G967" s="377">
        <v>0</v>
      </c>
      <c r="H967" s="377">
        <v>0</v>
      </c>
      <c r="I967" s="377">
        <v>0</v>
      </c>
      <c r="J967" s="377">
        <v>0</v>
      </c>
      <c r="K967" s="377">
        <v>81</v>
      </c>
      <c r="L967" s="377">
        <v>0</v>
      </c>
      <c r="M967" s="1" t="s">
        <v>61</v>
      </c>
      <c r="N967" s="377">
        <v>0</v>
      </c>
      <c r="O967" s="378">
        <v>46889</v>
      </c>
      <c r="P967" s="401">
        <f t="shared" si="15"/>
        <v>0</v>
      </c>
      <c r="R967" s="30" t="s">
        <v>4279</v>
      </c>
      <c r="S967">
        <v>45120</v>
      </c>
    </row>
    <row r="968" spans="1:19" x14ac:dyDescent="0.25">
      <c r="A968" s="1" t="s">
        <v>1919</v>
      </c>
      <c r="B968" s="1" t="s">
        <v>353</v>
      </c>
      <c r="C968" s="1" t="s">
        <v>544</v>
      </c>
      <c r="D968" s="1" t="s">
        <v>1920</v>
      </c>
      <c r="E968" s="1" t="s">
        <v>1921</v>
      </c>
      <c r="F968" s="1" t="s">
        <v>84</v>
      </c>
      <c r="G968" s="377">
        <v>0</v>
      </c>
      <c r="H968" s="377">
        <v>0</v>
      </c>
      <c r="I968" s="377">
        <v>0</v>
      </c>
      <c r="J968" s="377">
        <v>0</v>
      </c>
      <c r="K968" s="377">
        <v>116</v>
      </c>
      <c r="L968" s="377">
        <v>0</v>
      </c>
      <c r="M968" s="1" t="s">
        <v>61</v>
      </c>
      <c r="N968" s="377">
        <v>0</v>
      </c>
      <c r="O968" s="378">
        <v>46886</v>
      </c>
      <c r="P968" s="401">
        <f t="shared" si="15"/>
        <v>0</v>
      </c>
      <c r="R968" s="30" t="s">
        <v>4280</v>
      </c>
      <c r="S968">
        <v>45120</v>
      </c>
    </row>
    <row r="969" spans="1:19" x14ac:dyDescent="0.25">
      <c r="A969" s="1" t="s">
        <v>3367</v>
      </c>
      <c r="B969" s="1" t="s">
        <v>353</v>
      </c>
      <c r="C969" s="1" t="s">
        <v>544</v>
      </c>
      <c r="D969" s="1" t="s">
        <v>3368</v>
      </c>
      <c r="E969" s="1" t="s">
        <v>3369</v>
      </c>
      <c r="F969" s="1" t="s">
        <v>84</v>
      </c>
      <c r="G969" s="377">
        <v>154</v>
      </c>
      <c r="H969" s="377">
        <v>0</v>
      </c>
      <c r="I969" s="377">
        <v>0</v>
      </c>
      <c r="J969" s="377">
        <v>0</v>
      </c>
      <c r="K969" s="377">
        <v>0</v>
      </c>
      <c r="L969" s="377">
        <v>0</v>
      </c>
      <c r="M969" s="1" t="s">
        <v>3370</v>
      </c>
      <c r="N969" s="377">
        <v>0</v>
      </c>
      <c r="O969" s="378">
        <v>46928</v>
      </c>
      <c r="P969" s="401">
        <f t="shared" si="15"/>
        <v>154</v>
      </c>
      <c r="R969" s="30" t="s">
        <v>4275</v>
      </c>
      <c r="S969">
        <v>138600</v>
      </c>
    </row>
    <row r="970" spans="1:19" x14ac:dyDescent="0.25">
      <c r="A970" s="1" t="s">
        <v>3371</v>
      </c>
      <c r="B970" s="1" t="s">
        <v>353</v>
      </c>
      <c r="C970" s="1" t="s">
        <v>544</v>
      </c>
      <c r="D970" s="1" t="s">
        <v>3372</v>
      </c>
      <c r="E970" s="1" t="s">
        <v>3373</v>
      </c>
      <c r="F970" s="1" t="s">
        <v>84</v>
      </c>
      <c r="G970" s="377">
        <v>77</v>
      </c>
      <c r="H970" s="377">
        <v>0</v>
      </c>
      <c r="I970" s="377">
        <v>0</v>
      </c>
      <c r="J970" s="377">
        <v>0</v>
      </c>
      <c r="K970" s="377">
        <v>0</v>
      </c>
      <c r="L970" s="377">
        <v>0</v>
      </c>
      <c r="M970" s="1" t="s">
        <v>3374</v>
      </c>
      <c r="N970" s="377">
        <v>0</v>
      </c>
      <c r="O970" s="378">
        <v>46927</v>
      </c>
      <c r="P970" s="401">
        <f t="shared" si="15"/>
        <v>77</v>
      </c>
      <c r="R970" s="30" t="s">
        <v>4281</v>
      </c>
      <c r="S970">
        <v>19200</v>
      </c>
    </row>
    <row r="971" spans="1:19" x14ac:dyDescent="0.25">
      <c r="A971" s="1" t="s">
        <v>1204</v>
      </c>
      <c r="B971" s="1" t="s">
        <v>353</v>
      </c>
      <c r="C971" s="1" t="s">
        <v>544</v>
      </c>
      <c r="D971" s="1" t="s">
        <v>1205</v>
      </c>
      <c r="E971" s="1" t="s">
        <v>1211</v>
      </c>
      <c r="F971" s="1" t="s">
        <v>84</v>
      </c>
      <c r="G971" s="377">
        <v>0</v>
      </c>
      <c r="H971" s="377">
        <v>0</v>
      </c>
      <c r="I971" s="377">
        <v>0</v>
      </c>
      <c r="J971" s="377">
        <v>0</v>
      </c>
      <c r="K971" s="377">
        <v>3744</v>
      </c>
      <c r="L971" s="377">
        <v>0</v>
      </c>
      <c r="M971" s="1" t="s">
        <v>61</v>
      </c>
      <c r="N971" s="377">
        <v>0</v>
      </c>
      <c r="O971" s="378">
        <v>46796</v>
      </c>
      <c r="P971" s="401">
        <f t="shared" si="15"/>
        <v>0</v>
      </c>
      <c r="R971" s="30" t="s">
        <v>3847</v>
      </c>
      <c r="S971">
        <v>1.385</v>
      </c>
    </row>
    <row r="972" spans="1:19" x14ac:dyDescent="0.25">
      <c r="A972" s="1" t="s">
        <v>1204</v>
      </c>
      <c r="B972" s="1" t="s">
        <v>353</v>
      </c>
      <c r="C972" s="1" t="s">
        <v>544</v>
      </c>
      <c r="D972" s="1" t="s">
        <v>1205</v>
      </c>
      <c r="E972" s="1" t="s">
        <v>1892</v>
      </c>
      <c r="F972" s="1" t="s">
        <v>84</v>
      </c>
      <c r="G972" s="377">
        <v>0</v>
      </c>
      <c r="H972" s="377">
        <v>0</v>
      </c>
      <c r="I972" s="377">
        <v>0</v>
      </c>
      <c r="J972" s="377">
        <v>0</v>
      </c>
      <c r="K972" s="377">
        <v>358</v>
      </c>
      <c r="L972" s="377">
        <v>0</v>
      </c>
      <c r="M972" s="1" t="s">
        <v>61</v>
      </c>
      <c r="N972" s="377">
        <v>0</v>
      </c>
      <c r="O972" s="378">
        <v>46904</v>
      </c>
      <c r="P972" s="401">
        <f t="shared" si="15"/>
        <v>0</v>
      </c>
      <c r="R972" s="30" t="s">
        <v>9389</v>
      </c>
      <c r="S972">
        <v>0</v>
      </c>
    </row>
    <row r="973" spans="1:19" x14ac:dyDescent="0.25">
      <c r="A973" s="1" t="s">
        <v>1204</v>
      </c>
      <c r="B973" s="1" t="s">
        <v>353</v>
      </c>
      <c r="C973" s="1" t="s">
        <v>544</v>
      </c>
      <c r="D973" s="1" t="s">
        <v>1205</v>
      </c>
      <c r="E973" s="1" t="s">
        <v>1959</v>
      </c>
      <c r="F973" s="1" t="s">
        <v>84</v>
      </c>
      <c r="G973" s="377">
        <v>0</v>
      </c>
      <c r="H973" s="377">
        <v>0</v>
      </c>
      <c r="I973" s="377">
        <v>0</v>
      </c>
      <c r="J973" s="377">
        <v>0</v>
      </c>
      <c r="K973" s="377">
        <v>58</v>
      </c>
      <c r="L973" s="377">
        <v>0</v>
      </c>
      <c r="M973" s="1" t="s">
        <v>61</v>
      </c>
      <c r="N973" s="377">
        <v>0</v>
      </c>
      <c r="O973" s="378">
        <v>46942</v>
      </c>
      <c r="P973" s="401">
        <f t="shared" si="15"/>
        <v>0</v>
      </c>
      <c r="R973" s="30" t="s">
        <v>9390</v>
      </c>
      <c r="S973">
        <v>0</v>
      </c>
    </row>
    <row r="974" spans="1:19" x14ac:dyDescent="0.25">
      <c r="A974" s="1" t="s">
        <v>1204</v>
      </c>
      <c r="B974" s="1" t="s">
        <v>353</v>
      </c>
      <c r="C974" s="1" t="s">
        <v>544</v>
      </c>
      <c r="D974" s="1" t="s">
        <v>1205</v>
      </c>
      <c r="E974" s="1" t="s">
        <v>1964</v>
      </c>
      <c r="F974" s="1" t="s">
        <v>84</v>
      </c>
      <c r="G974" s="377">
        <v>0</v>
      </c>
      <c r="H974" s="377">
        <v>0</v>
      </c>
      <c r="I974" s="377">
        <v>0</v>
      </c>
      <c r="J974" s="377">
        <v>0</v>
      </c>
      <c r="K974" s="377">
        <v>168</v>
      </c>
      <c r="L974" s="377">
        <v>0</v>
      </c>
      <c r="M974" s="1" t="s">
        <v>61</v>
      </c>
      <c r="N974" s="377">
        <v>0</v>
      </c>
      <c r="O974" s="378">
        <v>46942</v>
      </c>
      <c r="P974" s="401">
        <f t="shared" si="15"/>
        <v>0</v>
      </c>
      <c r="R974" s="30" t="s">
        <v>4271</v>
      </c>
      <c r="S974">
        <v>30240</v>
      </c>
    </row>
    <row r="975" spans="1:19" x14ac:dyDescent="0.25">
      <c r="A975" s="1" t="s">
        <v>1204</v>
      </c>
      <c r="B975" s="1" t="s">
        <v>353</v>
      </c>
      <c r="C975" s="1" t="s">
        <v>544</v>
      </c>
      <c r="D975" s="1" t="s">
        <v>1205</v>
      </c>
      <c r="E975" s="1" t="s">
        <v>1965</v>
      </c>
      <c r="F975" s="1" t="s">
        <v>84</v>
      </c>
      <c r="G975" s="377">
        <v>0</v>
      </c>
      <c r="H975" s="377">
        <v>0</v>
      </c>
      <c r="I975" s="377">
        <v>0</v>
      </c>
      <c r="J975" s="377">
        <v>0</v>
      </c>
      <c r="K975" s="377">
        <v>156</v>
      </c>
      <c r="L975" s="377">
        <v>0</v>
      </c>
      <c r="M975" s="1" t="s">
        <v>61</v>
      </c>
      <c r="N975" s="377">
        <v>0</v>
      </c>
      <c r="O975" s="378">
        <v>46942</v>
      </c>
      <c r="P975" s="401">
        <f t="shared" si="15"/>
        <v>0</v>
      </c>
      <c r="R975" s="30" t="s">
        <v>4272</v>
      </c>
      <c r="S975">
        <v>81000</v>
      </c>
    </row>
    <row r="976" spans="1:19" x14ac:dyDescent="0.25">
      <c r="A976" s="1" t="s">
        <v>1204</v>
      </c>
      <c r="B976" s="1" t="s">
        <v>353</v>
      </c>
      <c r="C976" s="1" t="s">
        <v>544</v>
      </c>
      <c r="D976" s="1" t="s">
        <v>1205</v>
      </c>
      <c r="E976" s="1" t="s">
        <v>1995</v>
      </c>
      <c r="F976" s="1" t="s">
        <v>84</v>
      </c>
      <c r="G976" s="377">
        <v>0</v>
      </c>
      <c r="H976" s="377">
        <v>0</v>
      </c>
      <c r="I976" s="377">
        <v>0</v>
      </c>
      <c r="J976" s="377">
        <v>0</v>
      </c>
      <c r="K976" s="377">
        <v>115</v>
      </c>
      <c r="L976" s="377">
        <v>0</v>
      </c>
      <c r="M976" s="1" t="s">
        <v>61</v>
      </c>
      <c r="N976" s="377">
        <v>0</v>
      </c>
      <c r="O976" s="378">
        <v>46964</v>
      </c>
      <c r="P976" s="401">
        <f t="shared" si="15"/>
        <v>0</v>
      </c>
      <c r="R976" s="30" t="s">
        <v>4282</v>
      </c>
      <c r="S976">
        <v>8591.5640000000003</v>
      </c>
    </row>
    <row r="977" spans="1:19" x14ac:dyDescent="0.25">
      <c r="A977" s="1" t="s">
        <v>1204</v>
      </c>
      <c r="B977" s="1" t="s">
        <v>353</v>
      </c>
      <c r="C977" s="1" t="s">
        <v>544</v>
      </c>
      <c r="D977" s="1" t="s">
        <v>1205</v>
      </c>
      <c r="E977" s="1" t="s">
        <v>1998</v>
      </c>
      <c r="F977" s="1" t="s">
        <v>84</v>
      </c>
      <c r="G977" s="377">
        <v>0</v>
      </c>
      <c r="H977" s="377">
        <v>0</v>
      </c>
      <c r="I977" s="377">
        <v>0</v>
      </c>
      <c r="J977" s="377">
        <v>0</v>
      </c>
      <c r="K977" s="377">
        <v>732</v>
      </c>
      <c r="L977" s="377">
        <v>0</v>
      </c>
      <c r="M977" s="1" t="s">
        <v>61</v>
      </c>
      <c r="N977" s="377">
        <v>0</v>
      </c>
      <c r="O977" s="378">
        <v>46965</v>
      </c>
      <c r="P977" s="401">
        <f t="shared" si="15"/>
        <v>0</v>
      </c>
      <c r="R977" s="30" t="s">
        <v>4283</v>
      </c>
      <c r="S977">
        <v>72380</v>
      </c>
    </row>
    <row r="978" spans="1:19" x14ac:dyDescent="0.25">
      <c r="A978" s="1" t="s">
        <v>1204</v>
      </c>
      <c r="B978" s="1" t="s">
        <v>353</v>
      </c>
      <c r="C978" s="1" t="s">
        <v>544</v>
      </c>
      <c r="D978" s="1" t="s">
        <v>1205</v>
      </c>
      <c r="E978" s="1" t="s">
        <v>2482</v>
      </c>
      <c r="F978" s="1" t="s">
        <v>84</v>
      </c>
      <c r="G978" s="377">
        <v>0</v>
      </c>
      <c r="H978" s="377">
        <v>0</v>
      </c>
      <c r="I978" s="377">
        <v>0</v>
      </c>
      <c r="J978" s="377">
        <v>0</v>
      </c>
      <c r="K978" s="377">
        <v>48</v>
      </c>
      <c r="L978" s="377">
        <v>0</v>
      </c>
      <c r="M978" s="1" t="s">
        <v>61</v>
      </c>
      <c r="N978" s="377">
        <v>0</v>
      </c>
      <c r="O978" s="378">
        <v>47050</v>
      </c>
      <c r="P978" s="401">
        <f t="shared" si="15"/>
        <v>0</v>
      </c>
      <c r="R978" s="30" t="s">
        <v>4235</v>
      </c>
      <c r="S978">
        <v>50779</v>
      </c>
    </row>
    <row r="979" spans="1:19" x14ac:dyDescent="0.25">
      <c r="A979" s="1" t="s">
        <v>1204</v>
      </c>
      <c r="B979" s="1" t="s">
        <v>353</v>
      </c>
      <c r="C979" s="1" t="s">
        <v>544</v>
      </c>
      <c r="D979" s="1" t="s">
        <v>1205</v>
      </c>
      <c r="E979" s="1" t="s">
        <v>2988</v>
      </c>
      <c r="F979" s="1" t="s">
        <v>84</v>
      </c>
      <c r="G979" s="377">
        <v>5184</v>
      </c>
      <c r="H979" s="377">
        <v>0</v>
      </c>
      <c r="I979" s="377">
        <v>0</v>
      </c>
      <c r="J979" s="377">
        <v>0</v>
      </c>
      <c r="K979" s="377">
        <v>0</v>
      </c>
      <c r="L979" s="377">
        <v>0</v>
      </c>
      <c r="M979" s="1" t="s">
        <v>61</v>
      </c>
      <c r="N979" s="377">
        <v>0</v>
      </c>
      <c r="O979" s="378">
        <v>47200</v>
      </c>
      <c r="P979" s="401">
        <f t="shared" si="15"/>
        <v>5184</v>
      </c>
      <c r="R979" s="30" t="s">
        <v>4270</v>
      </c>
      <c r="S979">
        <v>156</v>
      </c>
    </row>
    <row r="980" spans="1:19" x14ac:dyDescent="0.25">
      <c r="A980" s="1" t="s">
        <v>1204</v>
      </c>
      <c r="B980" s="1" t="s">
        <v>353</v>
      </c>
      <c r="C980" s="1" t="s">
        <v>544</v>
      </c>
      <c r="D980" s="1" t="s">
        <v>1205</v>
      </c>
      <c r="E980" s="1" t="s">
        <v>4233</v>
      </c>
      <c r="F980" s="1" t="s">
        <v>84</v>
      </c>
      <c r="G980" s="377">
        <v>18453</v>
      </c>
      <c r="H980" s="377">
        <v>0</v>
      </c>
      <c r="I980" s="377">
        <v>0</v>
      </c>
      <c r="J980" s="377">
        <v>0</v>
      </c>
      <c r="K980" s="377">
        <v>0</v>
      </c>
      <c r="L980" s="377">
        <v>0</v>
      </c>
      <c r="M980" s="1" t="s">
        <v>61</v>
      </c>
      <c r="N980" s="377">
        <v>0</v>
      </c>
      <c r="O980" s="378">
        <v>47263</v>
      </c>
      <c r="P980" s="401">
        <f t="shared" si="15"/>
        <v>18453</v>
      </c>
      <c r="R980" s="30" t="s">
        <v>4340</v>
      </c>
      <c r="S980">
        <v>30240</v>
      </c>
    </row>
    <row r="981" spans="1:19" x14ac:dyDescent="0.25">
      <c r="A981" s="1" t="s">
        <v>1204</v>
      </c>
      <c r="B981" s="1" t="s">
        <v>353</v>
      </c>
      <c r="C981" s="1" t="s">
        <v>544</v>
      </c>
      <c r="D981" s="1" t="s">
        <v>1205</v>
      </c>
      <c r="E981" s="1" t="s">
        <v>4242</v>
      </c>
      <c r="F981" s="1" t="s">
        <v>84</v>
      </c>
      <c r="G981" s="377">
        <v>5184</v>
      </c>
      <c r="H981" s="377">
        <v>0</v>
      </c>
      <c r="I981" s="377">
        <v>0</v>
      </c>
      <c r="J981" s="377">
        <v>0</v>
      </c>
      <c r="K981" s="377">
        <v>0</v>
      </c>
      <c r="L981" s="377">
        <v>0</v>
      </c>
      <c r="M981" s="1" t="s">
        <v>61</v>
      </c>
      <c r="N981" s="377">
        <v>0</v>
      </c>
      <c r="O981" s="378">
        <v>47263</v>
      </c>
      <c r="P981" s="401">
        <f t="shared" si="15"/>
        <v>5184</v>
      </c>
      <c r="R981" s="30" t="s">
        <v>3709</v>
      </c>
      <c r="S981">
        <v>2939.25</v>
      </c>
    </row>
    <row r="982" spans="1:19" x14ac:dyDescent="0.25">
      <c r="A982" s="1" t="s">
        <v>1204</v>
      </c>
      <c r="B982" s="1" t="s">
        <v>353</v>
      </c>
      <c r="C982" s="1" t="s">
        <v>80</v>
      </c>
      <c r="D982" s="1" t="s">
        <v>1205</v>
      </c>
      <c r="E982" s="1" t="s">
        <v>4233</v>
      </c>
      <c r="F982" s="1" t="s">
        <v>84</v>
      </c>
      <c r="G982" s="377">
        <v>2592</v>
      </c>
      <c r="H982" s="377">
        <v>0</v>
      </c>
      <c r="I982" s="377">
        <v>0</v>
      </c>
      <c r="J982" s="377">
        <v>0</v>
      </c>
      <c r="K982" s="377">
        <v>0</v>
      </c>
      <c r="L982" s="377">
        <v>0</v>
      </c>
      <c r="M982" s="1" t="s">
        <v>61</v>
      </c>
      <c r="N982" s="377">
        <v>0</v>
      </c>
      <c r="O982" s="378">
        <v>47263</v>
      </c>
      <c r="P982" s="401">
        <f t="shared" si="15"/>
        <v>2592</v>
      </c>
      <c r="R982" s="30" t="s">
        <v>4341</v>
      </c>
      <c r="S982">
        <v>48750</v>
      </c>
    </row>
    <row r="983" spans="1:19" x14ac:dyDescent="0.25">
      <c r="A983" s="1" t="s">
        <v>1204</v>
      </c>
      <c r="B983" s="1" t="s">
        <v>353</v>
      </c>
      <c r="C983" s="1" t="s">
        <v>110</v>
      </c>
      <c r="D983" s="1" t="s">
        <v>1205</v>
      </c>
      <c r="E983" s="1" t="s">
        <v>2663</v>
      </c>
      <c r="F983" s="1" t="s">
        <v>84</v>
      </c>
      <c r="G983" s="377">
        <v>919</v>
      </c>
      <c r="H983" s="377">
        <v>0</v>
      </c>
      <c r="I983" s="377">
        <v>0</v>
      </c>
      <c r="J983" s="377">
        <v>0</v>
      </c>
      <c r="K983" s="377">
        <v>0</v>
      </c>
      <c r="L983" s="377">
        <v>0</v>
      </c>
      <c r="M983" s="1" t="s">
        <v>61</v>
      </c>
      <c r="N983" s="377">
        <v>0</v>
      </c>
      <c r="O983" s="378">
        <v>47147</v>
      </c>
      <c r="P983" s="401">
        <f t="shared" si="15"/>
        <v>919</v>
      </c>
      <c r="R983" s="30" t="s">
        <v>4343</v>
      </c>
      <c r="S983">
        <v>51000</v>
      </c>
    </row>
    <row r="984" spans="1:19" x14ac:dyDescent="0.25">
      <c r="A984" s="1" t="s">
        <v>1204</v>
      </c>
      <c r="B984" s="1" t="s">
        <v>353</v>
      </c>
      <c r="C984" s="1" t="s">
        <v>110</v>
      </c>
      <c r="D984" s="1" t="s">
        <v>1205</v>
      </c>
      <c r="E984" s="1" t="s">
        <v>2873</v>
      </c>
      <c r="F984" s="1" t="s">
        <v>84</v>
      </c>
      <c r="G984" s="377">
        <v>580</v>
      </c>
      <c r="H984" s="377">
        <v>0</v>
      </c>
      <c r="I984" s="377">
        <v>0</v>
      </c>
      <c r="J984" s="377">
        <v>0</v>
      </c>
      <c r="K984" s="377">
        <v>0</v>
      </c>
      <c r="L984" s="377">
        <v>0</v>
      </c>
      <c r="M984" s="1" t="s">
        <v>61</v>
      </c>
      <c r="N984" s="377">
        <v>0</v>
      </c>
      <c r="O984" s="378">
        <v>47191</v>
      </c>
      <c r="P984" s="401">
        <f t="shared" si="15"/>
        <v>580</v>
      </c>
      <c r="R984" s="30" t="s">
        <v>4322</v>
      </c>
      <c r="S984">
        <v>60000</v>
      </c>
    </row>
    <row r="985" spans="1:19" x14ac:dyDescent="0.25">
      <c r="A985" s="1" t="s">
        <v>1204</v>
      </c>
      <c r="B985" s="1" t="s">
        <v>353</v>
      </c>
      <c r="C985" s="1" t="s">
        <v>110</v>
      </c>
      <c r="D985" s="1" t="s">
        <v>1205</v>
      </c>
      <c r="E985" s="1" t="s">
        <v>3132</v>
      </c>
      <c r="F985" s="1" t="s">
        <v>84</v>
      </c>
      <c r="G985" s="377">
        <v>24</v>
      </c>
      <c r="H985" s="377">
        <v>0</v>
      </c>
      <c r="I985" s="377">
        <v>0</v>
      </c>
      <c r="J985" s="377">
        <v>0</v>
      </c>
      <c r="K985" s="377">
        <v>0</v>
      </c>
      <c r="L985" s="377">
        <v>0</v>
      </c>
      <c r="M985" s="1" t="s">
        <v>61</v>
      </c>
      <c r="N985" s="377">
        <v>0</v>
      </c>
      <c r="O985" s="378">
        <v>47194</v>
      </c>
      <c r="P985" s="401">
        <f t="shared" si="15"/>
        <v>24</v>
      </c>
      <c r="R985" s="30" t="s">
        <v>4344</v>
      </c>
      <c r="S985">
        <v>60000</v>
      </c>
    </row>
    <row r="986" spans="1:19" x14ac:dyDescent="0.25">
      <c r="A986" s="1" t="s">
        <v>1204</v>
      </c>
      <c r="B986" s="1" t="s">
        <v>353</v>
      </c>
      <c r="C986" s="1" t="s">
        <v>110</v>
      </c>
      <c r="D986" s="1" t="s">
        <v>1205</v>
      </c>
      <c r="E986" s="1" t="s">
        <v>2988</v>
      </c>
      <c r="F986" s="1" t="s">
        <v>84</v>
      </c>
      <c r="G986" s="377">
        <v>13224</v>
      </c>
      <c r="H986" s="377">
        <v>0</v>
      </c>
      <c r="I986" s="377">
        <v>0</v>
      </c>
      <c r="J986" s="377">
        <v>0</v>
      </c>
      <c r="K986" s="377">
        <v>0</v>
      </c>
      <c r="L986" s="377">
        <v>0</v>
      </c>
      <c r="M986" s="1" t="s">
        <v>61</v>
      </c>
      <c r="N986" s="377">
        <v>0</v>
      </c>
      <c r="O986" s="378">
        <v>47200</v>
      </c>
      <c r="P986" s="401">
        <f t="shared" si="15"/>
        <v>13224</v>
      </c>
      <c r="R986" s="30" t="s">
        <v>4345</v>
      </c>
      <c r="S986">
        <v>23294</v>
      </c>
    </row>
    <row r="987" spans="1:19" x14ac:dyDescent="0.25">
      <c r="A987" s="1" t="s">
        <v>1204</v>
      </c>
      <c r="B987" s="1" t="s">
        <v>353</v>
      </c>
      <c r="C987" s="1" t="s">
        <v>110</v>
      </c>
      <c r="D987" s="1" t="s">
        <v>1205</v>
      </c>
      <c r="E987" s="1" t="s">
        <v>3195</v>
      </c>
      <c r="F987" s="1" t="s">
        <v>84</v>
      </c>
      <c r="G987" s="377">
        <v>3480</v>
      </c>
      <c r="H987" s="377">
        <v>0</v>
      </c>
      <c r="I987" s="377">
        <v>0</v>
      </c>
      <c r="J987" s="377">
        <v>0</v>
      </c>
      <c r="K987" s="377">
        <v>289</v>
      </c>
      <c r="L987" s="377">
        <v>0</v>
      </c>
      <c r="M987" s="1" t="s">
        <v>61</v>
      </c>
      <c r="N987" s="377">
        <v>0</v>
      </c>
      <c r="O987" s="378">
        <v>47221</v>
      </c>
      <c r="P987" s="401">
        <f t="shared" si="15"/>
        <v>3480</v>
      </c>
      <c r="R987" s="30" t="s">
        <v>4346</v>
      </c>
      <c r="S987">
        <v>45120</v>
      </c>
    </row>
    <row r="988" spans="1:19" x14ac:dyDescent="0.25">
      <c r="A988" s="1" t="s">
        <v>1204</v>
      </c>
      <c r="B988" s="1" t="s">
        <v>353</v>
      </c>
      <c r="C988" s="1" t="s">
        <v>110</v>
      </c>
      <c r="D988" s="1" t="s">
        <v>1205</v>
      </c>
      <c r="E988" s="1" t="s">
        <v>3248</v>
      </c>
      <c r="F988" s="1" t="s">
        <v>84</v>
      </c>
      <c r="G988" s="377">
        <v>576</v>
      </c>
      <c r="H988" s="377">
        <v>0</v>
      </c>
      <c r="I988" s="377">
        <v>0</v>
      </c>
      <c r="J988" s="377">
        <v>0</v>
      </c>
      <c r="K988" s="377">
        <v>0</v>
      </c>
      <c r="L988" s="377">
        <v>0</v>
      </c>
      <c r="M988" s="1" t="s">
        <v>61</v>
      </c>
      <c r="N988" s="377">
        <v>0</v>
      </c>
      <c r="O988" s="378">
        <v>47222</v>
      </c>
      <c r="P988" s="401">
        <f t="shared" si="15"/>
        <v>576</v>
      </c>
      <c r="R988" s="30" t="s">
        <v>4347</v>
      </c>
      <c r="S988">
        <v>45120</v>
      </c>
    </row>
    <row r="989" spans="1:19" x14ac:dyDescent="0.25">
      <c r="A989" s="1" t="s">
        <v>1204</v>
      </c>
      <c r="B989" s="1" t="s">
        <v>353</v>
      </c>
      <c r="C989" s="1" t="s">
        <v>110</v>
      </c>
      <c r="D989" s="1" t="s">
        <v>1205</v>
      </c>
      <c r="E989" s="1" t="s">
        <v>4197</v>
      </c>
      <c r="F989" s="1" t="s">
        <v>84</v>
      </c>
      <c r="G989" s="377">
        <v>18312</v>
      </c>
      <c r="H989" s="377">
        <v>0</v>
      </c>
      <c r="I989" s="377">
        <v>0</v>
      </c>
      <c r="J989" s="377">
        <v>0</v>
      </c>
      <c r="K989" s="377">
        <v>0</v>
      </c>
      <c r="L989" s="377">
        <v>0</v>
      </c>
      <c r="M989" s="1" t="s">
        <v>61</v>
      </c>
      <c r="N989" s="377">
        <v>0</v>
      </c>
      <c r="O989" s="378">
        <v>47257</v>
      </c>
      <c r="P989" s="401">
        <f t="shared" si="15"/>
        <v>18312</v>
      </c>
      <c r="R989" s="30" t="s">
        <v>4320</v>
      </c>
      <c r="S989">
        <v>85500</v>
      </c>
    </row>
    <row r="990" spans="1:19" x14ac:dyDescent="0.25">
      <c r="A990" s="1" t="s">
        <v>1204</v>
      </c>
      <c r="B990" s="1" t="s">
        <v>353</v>
      </c>
      <c r="C990" s="1" t="s">
        <v>110</v>
      </c>
      <c r="D990" s="1" t="s">
        <v>1205</v>
      </c>
      <c r="E990" s="1" t="s">
        <v>4242</v>
      </c>
      <c r="F990" s="1" t="s">
        <v>84</v>
      </c>
      <c r="G990" s="377">
        <v>11052</v>
      </c>
      <c r="H990" s="377">
        <v>0</v>
      </c>
      <c r="I990" s="377">
        <v>0</v>
      </c>
      <c r="J990" s="377">
        <v>0</v>
      </c>
      <c r="K990" s="377">
        <v>0</v>
      </c>
      <c r="L990" s="377">
        <v>0</v>
      </c>
      <c r="M990" s="1" t="s">
        <v>61</v>
      </c>
      <c r="N990" s="377">
        <v>0</v>
      </c>
      <c r="O990" s="378">
        <v>47263</v>
      </c>
      <c r="P990" s="401">
        <f t="shared" si="15"/>
        <v>11052</v>
      </c>
      <c r="R990" s="30" t="s">
        <v>4348</v>
      </c>
      <c r="S990">
        <v>85500</v>
      </c>
    </row>
    <row r="991" spans="1:19" x14ac:dyDescent="0.25">
      <c r="A991" s="1" t="s">
        <v>1950</v>
      </c>
      <c r="B991" s="1" t="s">
        <v>353</v>
      </c>
      <c r="C991" s="1" t="s">
        <v>544</v>
      </c>
      <c r="D991" s="1" t="s">
        <v>1951</v>
      </c>
      <c r="E991" s="1" t="s">
        <v>3526</v>
      </c>
      <c r="F991" s="1" t="s">
        <v>84</v>
      </c>
      <c r="G991" s="377">
        <v>684</v>
      </c>
      <c r="H991" s="377">
        <v>0</v>
      </c>
      <c r="I991" s="377">
        <v>0</v>
      </c>
      <c r="J991" s="377">
        <v>0</v>
      </c>
      <c r="K991" s="377">
        <v>0</v>
      </c>
      <c r="L991" s="377">
        <v>0</v>
      </c>
      <c r="M991" s="1" t="s">
        <v>61</v>
      </c>
      <c r="N991" s="377">
        <v>0</v>
      </c>
      <c r="O991" s="378">
        <v>47186</v>
      </c>
      <c r="P991" s="401">
        <f t="shared" si="15"/>
        <v>684</v>
      </c>
      <c r="R991" s="30" t="s">
        <v>4349</v>
      </c>
      <c r="S991">
        <v>30240</v>
      </c>
    </row>
    <row r="992" spans="1:19" x14ac:dyDescent="0.25">
      <c r="A992" s="1" t="s">
        <v>1950</v>
      </c>
      <c r="B992" s="1" t="s">
        <v>353</v>
      </c>
      <c r="C992" s="1" t="s">
        <v>544</v>
      </c>
      <c r="D992" s="1" t="s">
        <v>1951</v>
      </c>
      <c r="E992" s="1" t="s">
        <v>2837</v>
      </c>
      <c r="F992" s="1" t="s">
        <v>84</v>
      </c>
      <c r="G992" s="377">
        <v>2592</v>
      </c>
      <c r="H992" s="377">
        <v>0</v>
      </c>
      <c r="I992" s="377">
        <v>0</v>
      </c>
      <c r="J992" s="377">
        <v>0</v>
      </c>
      <c r="K992" s="377">
        <v>0</v>
      </c>
      <c r="L992" s="377">
        <v>0</v>
      </c>
      <c r="M992" s="1" t="s">
        <v>61</v>
      </c>
      <c r="N992" s="377">
        <v>0</v>
      </c>
      <c r="O992" s="378">
        <v>47188</v>
      </c>
      <c r="P992" s="401">
        <f t="shared" si="15"/>
        <v>2592</v>
      </c>
      <c r="R992" s="30" t="s">
        <v>4323</v>
      </c>
      <c r="S992">
        <v>138600</v>
      </c>
    </row>
    <row r="993" spans="1:19" x14ac:dyDescent="0.25">
      <c r="A993" s="1" t="s">
        <v>1950</v>
      </c>
      <c r="B993" s="1" t="s">
        <v>353</v>
      </c>
      <c r="C993" s="1" t="s">
        <v>544</v>
      </c>
      <c r="D993" s="1" t="s">
        <v>1951</v>
      </c>
      <c r="E993" s="1" t="s">
        <v>3566</v>
      </c>
      <c r="F993" s="1" t="s">
        <v>84</v>
      </c>
      <c r="G993" s="377">
        <v>18438</v>
      </c>
      <c r="H993" s="377">
        <v>0</v>
      </c>
      <c r="I993" s="377">
        <v>0</v>
      </c>
      <c r="J993" s="377">
        <v>0</v>
      </c>
      <c r="K993" s="377">
        <v>0</v>
      </c>
      <c r="L993" s="377">
        <v>0</v>
      </c>
      <c r="M993" s="1" t="s">
        <v>61</v>
      </c>
      <c r="N993" s="377">
        <v>0</v>
      </c>
      <c r="O993" s="378">
        <v>47247</v>
      </c>
      <c r="P993" s="401">
        <f t="shared" si="15"/>
        <v>18438</v>
      </c>
      <c r="R993" s="30" t="s">
        <v>4350</v>
      </c>
      <c r="S993">
        <v>29250</v>
      </c>
    </row>
    <row r="994" spans="1:19" x14ac:dyDescent="0.25">
      <c r="A994" s="1" t="s">
        <v>1950</v>
      </c>
      <c r="B994" s="1" t="s">
        <v>353</v>
      </c>
      <c r="C994" s="1" t="s">
        <v>544</v>
      </c>
      <c r="D994" s="1" t="s">
        <v>1951</v>
      </c>
      <c r="E994" s="1" t="s">
        <v>3581</v>
      </c>
      <c r="F994" s="1" t="s">
        <v>84</v>
      </c>
      <c r="G994" s="377">
        <v>4656</v>
      </c>
      <c r="H994" s="377">
        <v>0</v>
      </c>
      <c r="I994" s="377">
        <v>13128</v>
      </c>
      <c r="J994" s="377">
        <v>0</v>
      </c>
      <c r="K994" s="377">
        <v>0</v>
      </c>
      <c r="L994" s="377">
        <v>0</v>
      </c>
      <c r="M994" s="1" t="s">
        <v>61</v>
      </c>
      <c r="N994" s="377">
        <v>0</v>
      </c>
      <c r="O994" s="378">
        <v>47247</v>
      </c>
      <c r="P994" s="401">
        <f t="shared" si="15"/>
        <v>17784</v>
      </c>
      <c r="R994" s="30" t="s">
        <v>3842</v>
      </c>
      <c r="S994">
        <v>3.633</v>
      </c>
    </row>
    <row r="995" spans="1:19" x14ac:dyDescent="0.25">
      <c r="A995" s="1" t="s">
        <v>1950</v>
      </c>
      <c r="B995" s="1" t="s">
        <v>353</v>
      </c>
      <c r="C995" s="1" t="s">
        <v>110</v>
      </c>
      <c r="D995" s="1" t="s">
        <v>1951</v>
      </c>
      <c r="E995" s="1" t="s">
        <v>2837</v>
      </c>
      <c r="F995" s="1" t="s">
        <v>84</v>
      </c>
      <c r="G995" s="377">
        <v>0</v>
      </c>
      <c r="H995" s="377">
        <v>0</v>
      </c>
      <c r="I995" s="377">
        <v>0</v>
      </c>
      <c r="J995" s="377">
        <v>0</v>
      </c>
      <c r="K995" s="377">
        <v>84</v>
      </c>
      <c r="L995" s="377">
        <v>0</v>
      </c>
      <c r="M995" s="1" t="s">
        <v>61</v>
      </c>
      <c r="N995" s="377">
        <v>0</v>
      </c>
      <c r="O995" s="378">
        <v>47188</v>
      </c>
      <c r="P995" s="401">
        <f t="shared" si="15"/>
        <v>0</v>
      </c>
      <c r="R995" s="30" t="s">
        <v>4351</v>
      </c>
      <c r="S995">
        <v>2250</v>
      </c>
    </row>
    <row r="996" spans="1:19" x14ac:dyDescent="0.25">
      <c r="A996" s="1" t="s">
        <v>1273</v>
      </c>
      <c r="B996" s="1" t="s">
        <v>353</v>
      </c>
      <c r="C996" s="1" t="s">
        <v>544</v>
      </c>
      <c r="D996" s="1" t="s">
        <v>1274</v>
      </c>
      <c r="E996" s="1" t="s">
        <v>1947</v>
      </c>
      <c r="F996" s="1" t="s">
        <v>84</v>
      </c>
      <c r="G996" s="377">
        <v>0</v>
      </c>
      <c r="H996" s="377">
        <v>0</v>
      </c>
      <c r="I996" s="377">
        <v>0</v>
      </c>
      <c r="J996" s="377">
        <v>0</v>
      </c>
      <c r="K996" s="377">
        <v>244</v>
      </c>
      <c r="L996" s="377">
        <v>0</v>
      </c>
      <c r="M996" s="1" t="s">
        <v>61</v>
      </c>
      <c r="N996" s="377">
        <v>0</v>
      </c>
      <c r="O996" s="378">
        <v>46929</v>
      </c>
      <c r="P996" s="401">
        <f t="shared" si="15"/>
        <v>0</v>
      </c>
      <c r="R996" s="30" t="s">
        <v>4352</v>
      </c>
      <c r="S996">
        <v>1923</v>
      </c>
    </row>
    <row r="997" spans="1:19" x14ac:dyDescent="0.25">
      <c r="A997" s="1" t="s">
        <v>1273</v>
      </c>
      <c r="B997" s="1" t="s">
        <v>353</v>
      </c>
      <c r="C997" s="1" t="s">
        <v>544</v>
      </c>
      <c r="D997" s="1" t="s">
        <v>1274</v>
      </c>
      <c r="E997" s="1" t="s">
        <v>1980</v>
      </c>
      <c r="F997" s="1" t="s">
        <v>84</v>
      </c>
      <c r="G997" s="377">
        <v>0</v>
      </c>
      <c r="H997" s="377">
        <v>0</v>
      </c>
      <c r="I997" s="377">
        <v>0</v>
      </c>
      <c r="J997" s="377">
        <v>0</v>
      </c>
      <c r="K997" s="377">
        <v>109</v>
      </c>
      <c r="L997" s="377">
        <v>0</v>
      </c>
      <c r="M997" s="1" t="s">
        <v>61</v>
      </c>
      <c r="N997" s="377">
        <v>0</v>
      </c>
      <c r="O997" s="378">
        <v>46958</v>
      </c>
      <c r="P997" s="401">
        <f t="shared" si="15"/>
        <v>0</v>
      </c>
      <c r="R997" s="30" t="s">
        <v>4318</v>
      </c>
      <c r="S997">
        <v>5712</v>
      </c>
    </row>
    <row r="998" spans="1:19" x14ac:dyDescent="0.25">
      <c r="A998" s="1" t="s">
        <v>1273</v>
      </c>
      <c r="B998" s="1" t="s">
        <v>353</v>
      </c>
      <c r="C998" s="1" t="s">
        <v>544</v>
      </c>
      <c r="D998" s="1" t="s">
        <v>1274</v>
      </c>
      <c r="E998" s="1" t="s">
        <v>2295</v>
      </c>
      <c r="F998" s="1" t="s">
        <v>84</v>
      </c>
      <c r="G998" s="377">
        <v>0</v>
      </c>
      <c r="H998" s="377">
        <v>0</v>
      </c>
      <c r="I998" s="377">
        <v>0</v>
      </c>
      <c r="J998" s="377">
        <v>0</v>
      </c>
      <c r="K998" s="377">
        <v>413</v>
      </c>
      <c r="L998" s="377">
        <v>0</v>
      </c>
      <c r="M998" s="1" t="s">
        <v>61</v>
      </c>
      <c r="N998" s="377">
        <v>0</v>
      </c>
      <c r="O998" s="378">
        <v>46960</v>
      </c>
      <c r="P998" s="401">
        <f t="shared" si="15"/>
        <v>0</v>
      </c>
      <c r="R998" s="30" t="s">
        <v>3828</v>
      </c>
      <c r="S998">
        <v>402</v>
      </c>
    </row>
    <row r="999" spans="1:19" x14ac:dyDescent="0.25">
      <c r="A999" s="1" t="s">
        <v>1273</v>
      </c>
      <c r="B999" s="1" t="s">
        <v>353</v>
      </c>
      <c r="C999" s="1" t="s">
        <v>544</v>
      </c>
      <c r="D999" s="1" t="s">
        <v>1274</v>
      </c>
      <c r="E999" s="1" t="s">
        <v>3291</v>
      </c>
      <c r="F999" s="1" t="s">
        <v>84</v>
      </c>
      <c r="G999" s="377">
        <v>672</v>
      </c>
      <c r="H999" s="377">
        <v>0</v>
      </c>
      <c r="I999" s="377">
        <v>0</v>
      </c>
      <c r="J999" s="377">
        <v>0</v>
      </c>
      <c r="K999" s="377">
        <v>0</v>
      </c>
      <c r="L999" s="377">
        <v>0</v>
      </c>
      <c r="M999" s="1" t="s">
        <v>61</v>
      </c>
      <c r="N999" s="377">
        <v>0</v>
      </c>
      <c r="O999" s="378">
        <v>47225</v>
      </c>
      <c r="P999" s="401">
        <f t="shared" si="15"/>
        <v>672</v>
      </c>
      <c r="R999" s="30" t="s">
        <v>4353</v>
      </c>
      <c r="S999">
        <v>77400</v>
      </c>
    </row>
    <row r="1000" spans="1:19" x14ac:dyDescent="0.25">
      <c r="A1000" s="1" t="s">
        <v>1273</v>
      </c>
      <c r="B1000" s="1" t="s">
        <v>353</v>
      </c>
      <c r="C1000" s="1" t="s">
        <v>544</v>
      </c>
      <c r="D1000" s="1" t="s">
        <v>1274</v>
      </c>
      <c r="E1000" s="1" t="s">
        <v>3292</v>
      </c>
      <c r="F1000" s="1" t="s">
        <v>84</v>
      </c>
      <c r="G1000" s="377">
        <v>5964</v>
      </c>
      <c r="H1000" s="377">
        <v>0</v>
      </c>
      <c r="I1000" s="377">
        <v>0</v>
      </c>
      <c r="J1000" s="377">
        <v>0</v>
      </c>
      <c r="K1000" s="377">
        <v>0</v>
      </c>
      <c r="L1000" s="377">
        <v>0</v>
      </c>
      <c r="M1000" s="1" t="s">
        <v>61</v>
      </c>
      <c r="N1000" s="377">
        <v>0</v>
      </c>
      <c r="O1000" s="378">
        <v>47229</v>
      </c>
      <c r="P1000" s="401">
        <f t="shared" si="15"/>
        <v>5964</v>
      </c>
      <c r="R1000" s="30" t="s">
        <v>4319</v>
      </c>
      <c r="S1000">
        <v>81000</v>
      </c>
    </row>
    <row r="1001" spans="1:19" x14ac:dyDescent="0.25">
      <c r="A1001" s="1" t="s">
        <v>3914</v>
      </c>
      <c r="B1001" s="1" t="s">
        <v>353</v>
      </c>
      <c r="C1001" s="1" t="s">
        <v>544</v>
      </c>
      <c r="D1001" s="1" t="s">
        <v>3915</v>
      </c>
      <c r="E1001" s="1" t="s">
        <v>3916</v>
      </c>
      <c r="F1001" s="1" t="s">
        <v>84</v>
      </c>
      <c r="G1001" s="377">
        <v>30</v>
      </c>
      <c r="H1001" s="377">
        <v>0</v>
      </c>
      <c r="I1001" s="377">
        <v>0</v>
      </c>
      <c r="J1001" s="377">
        <v>0</v>
      </c>
      <c r="K1001" s="377">
        <v>0</v>
      </c>
      <c r="L1001" s="377">
        <v>0</v>
      </c>
      <c r="M1001" s="1" t="s">
        <v>3917</v>
      </c>
      <c r="N1001" s="377">
        <v>0</v>
      </c>
      <c r="O1001" s="378">
        <v>47471</v>
      </c>
      <c r="P1001" s="401">
        <f t="shared" si="15"/>
        <v>30</v>
      </c>
      <c r="R1001" s="30" t="s">
        <v>4354</v>
      </c>
      <c r="S1001">
        <v>81000</v>
      </c>
    </row>
    <row r="1002" spans="1:19" x14ac:dyDescent="0.25">
      <c r="A1002" s="1" t="s">
        <v>3914</v>
      </c>
      <c r="B1002" s="1" t="s">
        <v>353</v>
      </c>
      <c r="C1002" s="1" t="s">
        <v>544</v>
      </c>
      <c r="D1002" s="1" t="s">
        <v>3915</v>
      </c>
      <c r="E1002" s="1" t="s">
        <v>3918</v>
      </c>
      <c r="F1002" s="1" t="s">
        <v>84</v>
      </c>
      <c r="G1002" s="377">
        <v>45</v>
      </c>
      <c r="H1002" s="377">
        <v>0</v>
      </c>
      <c r="I1002" s="377">
        <v>0</v>
      </c>
      <c r="J1002" s="377">
        <v>0</v>
      </c>
      <c r="K1002" s="377">
        <v>0</v>
      </c>
      <c r="L1002" s="377">
        <v>0</v>
      </c>
      <c r="M1002" s="1" t="s">
        <v>3917</v>
      </c>
      <c r="N1002" s="377">
        <v>0</v>
      </c>
      <c r="O1002" s="378">
        <v>47527</v>
      </c>
      <c r="P1002" s="401">
        <f t="shared" si="15"/>
        <v>45</v>
      </c>
      <c r="R1002" s="30" t="s">
        <v>4355</v>
      </c>
      <c r="S1002">
        <v>100800</v>
      </c>
    </row>
    <row r="1003" spans="1:19" x14ac:dyDescent="0.25">
      <c r="A1003" s="1" t="s">
        <v>11871</v>
      </c>
      <c r="B1003" s="1" t="s">
        <v>353</v>
      </c>
      <c r="C1003" s="1" t="s">
        <v>544</v>
      </c>
      <c r="D1003" s="1" t="s">
        <v>11872</v>
      </c>
      <c r="E1003" s="1" t="s">
        <v>11873</v>
      </c>
      <c r="F1003" s="1" t="s">
        <v>84</v>
      </c>
      <c r="G1003" s="377">
        <v>0</v>
      </c>
      <c r="H1003" s="377">
        <v>0</v>
      </c>
      <c r="I1003" s="377">
        <v>75</v>
      </c>
      <c r="J1003" s="377">
        <v>0</v>
      </c>
      <c r="K1003" s="377">
        <v>0</v>
      </c>
      <c r="L1003" s="377">
        <v>0</v>
      </c>
      <c r="M1003" s="1" t="s">
        <v>11874</v>
      </c>
      <c r="N1003" s="377">
        <v>0</v>
      </c>
      <c r="O1003" s="378">
        <v>47527</v>
      </c>
      <c r="P1003" s="401">
        <f t="shared" si="15"/>
        <v>75</v>
      </c>
      <c r="R1003" s="30" t="s">
        <v>4317</v>
      </c>
      <c r="S1003">
        <v>33264</v>
      </c>
    </row>
    <row r="1004" spans="1:19" x14ac:dyDescent="0.25">
      <c r="A1004" s="1" t="s">
        <v>3656</v>
      </c>
      <c r="B1004" s="1" t="s">
        <v>353</v>
      </c>
      <c r="C1004" s="1" t="s">
        <v>544</v>
      </c>
      <c r="D1004" s="1" t="s">
        <v>3657</v>
      </c>
      <c r="E1004" s="1" t="s">
        <v>3658</v>
      </c>
      <c r="F1004" s="1" t="s">
        <v>84</v>
      </c>
      <c r="G1004" s="377">
        <v>825</v>
      </c>
      <c r="H1004" s="377">
        <v>0</v>
      </c>
      <c r="I1004" s="377">
        <v>0</v>
      </c>
      <c r="J1004" s="377">
        <v>0</v>
      </c>
      <c r="K1004" s="377">
        <v>0</v>
      </c>
      <c r="L1004" s="377">
        <v>0</v>
      </c>
      <c r="M1004" s="1" t="s">
        <v>3659</v>
      </c>
      <c r="N1004" s="377">
        <v>0</v>
      </c>
      <c r="O1004" s="378">
        <v>47519</v>
      </c>
      <c r="P1004" s="401">
        <f t="shared" si="15"/>
        <v>825</v>
      </c>
      <c r="R1004" s="30" t="s">
        <v>3830</v>
      </c>
      <c r="S1004">
        <v>596</v>
      </c>
    </row>
    <row r="1005" spans="1:19" x14ac:dyDescent="0.25">
      <c r="A1005" s="1" t="s">
        <v>14184</v>
      </c>
      <c r="B1005" s="1" t="s">
        <v>353</v>
      </c>
      <c r="C1005" s="1" t="s">
        <v>80</v>
      </c>
      <c r="D1005" s="1" t="s">
        <v>14185</v>
      </c>
      <c r="E1005" s="1" t="s">
        <v>14186</v>
      </c>
      <c r="F1005" s="1" t="s">
        <v>82</v>
      </c>
      <c r="G1005" s="377">
        <v>1000</v>
      </c>
      <c r="H1005" s="377">
        <v>0</v>
      </c>
      <c r="I1005" s="377">
        <v>0</v>
      </c>
      <c r="J1005" s="377">
        <v>0</v>
      </c>
      <c r="K1005" s="377">
        <v>0</v>
      </c>
      <c r="L1005" s="377">
        <v>0</v>
      </c>
      <c r="M1005" s="1" t="s">
        <v>61</v>
      </c>
      <c r="N1005" s="377">
        <v>0</v>
      </c>
      <c r="O1005" s="378">
        <v>46192</v>
      </c>
      <c r="P1005" s="401">
        <f t="shared" si="15"/>
        <v>1000</v>
      </c>
      <c r="R1005" s="30" t="s">
        <v>4321</v>
      </c>
      <c r="S1005">
        <v>72160</v>
      </c>
    </row>
    <row r="1006" spans="1:19" x14ac:dyDescent="0.25">
      <c r="A1006" s="1" t="s">
        <v>11875</v>
      </c>
      <c r="B1006" s="1" t="s">
        <v>353</v>
      </c>
      <c r="C1006" s="1" t="s">
        <v>80</v>
      </c>
      <c r="D1006" s="1" t="s">
        <v>11876</v>
      </c>
      <c r="E1006" s="1" t="s">
        <v>11877</v>
      </c>
      <c r="F1006" s="1" t="s">
        <v>82</v>
      </c>
      <c r="G1006" s="377">
        <v>1000</v>
      </c>
      <c r="H1006" s="377">
        <v>0</v>
      </c>
      <c r="I1006" s="377">
        <v>0</v>
      </c>
      <c r="J1006" s="377">
        <v>0</v>
      </c>
      <c r="K1006" s="377">
        <v>0</v>
      </c>
      <c r="L1006" s="377">
        <v>0</v>
      </c>
      <c r="M1006" s="1" t="s">
        <v>61</v>
      </c>
      <c r="N1006" s="377">
        <v>0</v>
      </c>
      <c r="O1006" s="378">
        <v>46190</v>
      </c>
      <c r="P1006" s="401">
        <f t="shared" si="15"/>
        <v>1000</v>
      </c>
      <c r="R1006" s="30" t="s">
        <v>4376</v>
      </c>
      <c r="S1006">
        <v>51792</v>
      </c>
    </row>
    <row r="1007" spans="1:19" x14ac:dyDescent="0.25">
      <c r="A1007" s="1" t="s">
        <v>11875</v>
      </c>
      <c r="B1007" s="1" t="s">
        <v>353</v>
      </c>
      <c r="C1007" s="1" t="s">
        <v>80</v>
      </c>
      <c r="D1007" s="1" t="s">
        <v>11876</v>
      </c>
      <c r="E1007" s="1" t="s">
        <v>13339</v>
      </c>
      <c r="F1007" s="1" t="s">
        <v>82</v>
      </c>
      <c r="G1007" s="377">
        <v>1000</v>
      </c>
      <c r="H1007" s="377">
        <v>0</v>
      </c>
      <c r="I1007" s="377">
        <v>0</v>
      </c>
      <c r="J1007" s="377">
        <v>0</v>
      </c>
      <c r="K1007" s="377">
        <v>0</v>
      </c>
      <c r="L1007" s="377">
        <v>0</v>
      </c>
      <c r="M1007" s="1" t="s">
        <v>61</v>
      </c>
      <c r="N1007" s="377">
        <v>0</v>
      </c>
      <c r="O1007" s="378">
        <v>46191</v>
      </c>
      <c r="P1007" s="401">
        <f t="shared" si="15"/>
        <v>1000</v>
      </c>
      <c r="R1007" s="30" t="s">
        <v>4363</v>
      </c>
      <c r="S1007">
        <v>30240</v>
      </c>
    </row>
    <row r="1008" spans="1:19" x14ac:dyDescent="0.25">
      <c r="A1008" s="1" t="s">
        <v>3919</v>
      </c>
      <c r="B1008" s="1" t="s">
        <v>353</v>
      </c>
      <c r="C1008" s="1" t="s">
        <v>544</v>
      </c>
      <c r="D1008" s="1" t="s">
        <v>3920</v>
      </c>
      <c r="E1008" s="1" t="s">
        <v>3921</v>
      </c>
      <c r="F1008" s="1" t="s">
        <v>84</v>
      </c>
      <c r="G1008" s="377">
        <v>48</v>
      </c>
      <c r="H1008" s="377">
        <v>0</v>
      </c>
      <c r="I1008" s="377">
        <v>0</v>
      </c>
      <c r="J1008" s="377">
        <v>0</v>
      </c>
      <c r="K1008" s="377">
        <v>0</v>
      </c>
      <c r="L1008" s="377">
        <v>0</v>
      </c>
      <c r="M1008" s="1" t="s">
        <v>3922</v>
      </c>
      <c r="N1008" s="377">
        <v>0</v>
      </c>
      <c r="O1008" s="378">
        <v>47531</v>
      </c>
      <c r="P1008" s="401">
        <f t="shared" si="15"/>
        <v>48</v>
      </c>
      <c r="R1008" s="30" t="s">
        <v>4377</v>
      </c>
      <c r="S1008">
        <v>30240</v>
      </c>
    </row>
    <row r="1009" spans="1:19" x14ac:dyDescent="0.25">
      <c r="A1009" s="1" t="s">
        <v>3919</v>
      </c>
      <c r="B1009" s="1" t="s">
        <v>353</v>
      </c>
      <c r="C1009" s="1" t="s">
        <v>544</v>
      </c>
      <c r="D1009" s="1" t="s">
        <v>3920</v>
      </c>
      <c r="E1009" s="1" t="s">
        <v>11878</v>
      </c>
      <c r="F1009" s="1" t="s">
        <v>84</v>
      </c>
      <c r="G1009" s="377">
        <v>0</v>
      </c>
      <c r="H1009" s="377">
        <v>0</v>
      </c>
      <c r="I1009" s="377">
        <v>96</v>
      </c>
      <c r="J1009" s="377">
        <v>0</v>
      </c>
      <c r="K1009" s="377">
        <v>0</v>
      </c>
      <c r="L1009" s="377">
        <v>0</v>
      </c>
      <c r="M1009" s="1" t="s">
        <v>3922</v>
      </c>
      <c r="N1009" s="377">
        <v>0</v>
      </c>
      <c r="O1009" s="378">
        <v>47531</v>
      </c>
      <c r="P1009" s="401">
        <f t="shared" si="15"/>
        <v>96</v>
      </c>
      <c r="R1009" s="30" t="s">
        <v>4378</v>
      </c>
      <c r="S1009">
        <v>63000</v>
      </c>
    </row>
    <row r="1010" spans="1:19" x14ac:dyDescent="0.25">
      <c r="A1010" s="1" t="s">
        <v>3923</v>
      </c>
      <c r="B1010" s="1" t="s">
        <v>353</v>
      </c>
      <c r="C1010" s="1" t="s">
        <v>544</v>
      </c>
      <c r="D1010" s="1" t="s">
        <v>3924</v>
      </c>
      <c r="E1010" s="1" t="s">
        <v>3925</v>
      </c>
      <c r="F1010" s="1" t="s">
        <v>84</v>
      </c>
      <c r="G1010" s="377">
        <v>16</v>
      </c>
      <c r="H1010" s="377">
        <v>0</v>
      </c>
      <c r="I1010" s="377">
        <v>0</v>
      </c>
      <c r="J1010" s="377">
        <v>0</v>
      </c>
      <c r="K1010" s="377">
        <v>0</v>
      </c>
      <c r="L1010" s="377">
        <v>0</v>
      </c>
      <c r="M1010" s="1" t="s">
        <v>3926</v>
      </c>
      <c r="N1010" s="377">
        <v>0</v>
      </c>
      <c r="O1010" s="378">
        <v>47531</v>
      </c>
      <c r="P1010" s="401">
        <f t="shared" si="15"/>
        <v>16</v>
      </c>
      <c r="R1010" s="30" t="s">
        <v>4368</v>
      </c>
      <c r="S1010">
        <v>795.35699999999997</v>
      </c>
    </row>
    <row r="1011" spans="1:19" x14ac:dyDescent="0.25">
      <c r="A1011" s="1" t="s">
        <v>226</v>
      </c>
      <c r="B1011" s="1" t="s">
        <v>353</v>
      </c>
      <c r="C1011" s="1" t="s">
        <v>80</v>
      </c>
      <c r="D1011" s="1" t="s">
        <v>103</v>
      </c>
      <c r="E1011" s="1" t="s">
        <v>3422</v>
      </c>
      <c r="F1011" s="1" t="s">
        <v>82</v>
      </c>
      <c r="G1011" s="379">
        <v>0.59099999999999997</v>
      </c>
      <c r="H1011" s="377">
        <v>0</v>
      </c>
      <c r="I1011" s="377">
        <v>0</v>
      </c>
      <c r="J1011" s="377">
        <v>0</v>
      </c>
      <c r="K1011" s="377">
        <v>0</v>
      </c>
      <c r="L1011" s="377">
        <v>0</v>
      </c>
      <c r="M1011" s="1" t="s">
        <v>61</v>
      </c>
      <c r="N1011" s="377">
        <v>0</v>
      </c>
      <c r="O1011" s="378">
        <v>46266</v>
      </c>
      <c r="P1011" s="401">
        <f t="shared" si="15"/>
        <v>0.59099999999999997</v>
      </c>
      <c r="R1011" s="30" t="s">
        <v>4367</v>
      </c>
      <c r="S1011">
        <v>4815.357</v>
      </c>
    </row>
    <row r="1012" spans="1:19" x14ac:dyDescent="0.25">
      <c r="A1012" s="1" t="s">
        <v>226</v>
      </c>
      <c r="B1012" s="1" t="s">
        <v>353</v>
      </c>
      <c r="C1012" s="1" t="s">
        <v>80</v>
      </c>
      <c r="D1012" s="1" t="s">
        <v>103</v>
      </c>
      <c r="E1012" s="1" t="s">
        <v>3843</v>
      </c>
      <c r="F1012" s="1" t="s">
        <v>82</v>
      </c>
      <c r="G1012" s="379">
        <v>32.694000000000003</v>
      </c>
      <c r="H1012" s="377">
        <v>0</v>
      </c>
      <c r="I1012" s="377">
        <v>0</v>
      </c>
      <c r="J1012" s="377">
        <v>0</v>
      </c>
      <c r="K1012" s="377">
        <v>0</v>
      </c>
      <c r="L1012" s="377">
        <v>0</v>
      </c>
      <c r="M1012" s="1" t="s">
        <v>61</v>
      </c>
      <c r="N1012" s="377">
        <v>0</v>
      </c>
      <c r="O1012" s="378">
        <v>46290</v>
      </c>
      <c r="P1012" s="401">
        <f t="shared" si="15"/>
        <v>32.694000000000003</v>
      </c>
      <c r="R1012" s="30" t="s">
        <v>4379</v>
      </c>
      <c r="S1012">
        <v>111315.357</v>
      </c>
    </row>
    <row r="1013" spans="1:19" x14ac:dyDescent="0.25">
      <c r="A1013" s="1" t="s">
        <v>226</v>
      </c>
      <c r="B1013" s="1" t="s">
        <v>353</v>
      </c>
      <c r="C1013" s="1" t="s">
        <v>80</v>
      </c>
      <c r="D1013" s="1" t="s">
        <v>103</v>
      </c>
      <c r="E1013" s="1" t="s">
        <v>4338</v>
      </c>
      <c r="F1013" s="1" t="s">
        <v>82</v>
      </c>
      <c r="G1013" s="377">
        <v>40</v>
      </c>
      <c r="H1013" s="377">
        <v>0</v>
      </c>
      <c r="I1013" s="377">
        <v>0</v>
      </c>
      <c r="J1013" s="377">
        <v>0</v>
      </c>
      <c r="K1013" s="377">
        <v>0</v>
      </c>
      <c r="L1013" s="377">
        <v>0</v>
      </c>
      <c r="M1013" s="1" t="s">
        <v>61</v>
      </c>
      <c r="N1013" s="377">
        <v>0</v>
      </c>
      <c r="O1013" s="378">
        <v>46304</v>
      </c>
      <c r="P1013" s="401">
        <f t="shared" si="15"/>
        <v>40</v>
      </c>
      <c r="R1013" s="30" t="s">
        <v>4380</v>
      </c>
      <c r="S1013">
        <v>168000</v>
      </c>
    </row>
    <row r="1014" spans="1:19" x14ac:dyDescent="0.25">
      <c r="A1014" s="1" t="s">
        <v>3540</v>
      </c>
      <c r="B1014" s="1" t="s">
        <v>353</v>
      </c>
      <c r="C1014" s="1" t="s">
        <v>544</v>
      </c>
      <c r="D1014" s="1" t="s">
        <v>3542</v>
      </c>
      <c r="E1014" s="1" t="s">
        <v>3541</v>
      </c>
      <c r="F1014" s="1" t="s">
        <v>84</v>
      </c>
      <c r="G1014" s="377">
        <v>81000</v>
      </c>
      <c r="H1014" s="377">
        <v>0</v>
      </c>
      <c r="I1014" s="377">
        <v>0</v>
      </c>
      <c r="J1014" s="377">
        <v>0</v>
      </c>
      <c r="K1014" s="377">
        <v>0</v>
      </c>
      <c r="L1014" s="377">
        <v>0</v>
      </c>
      <c r="M1014" s="1" t="s">
        <v>61</v>
      </c>
      <c r="N1014" s="377">
        <v>0</v>
      </c>
      <c r="O1014" s="378">
        <v>47244</v>
      </c>
      <c r="P1014" s="401">
        <f t="shared" si="15"/>
        <v>81000</v>
      </c>
      <c r="R1014" s="30" t="s">
        <v>4381</v>
      </c>
      <c r="S1014">
        <v>84000</v>
      </c>
    </row>
    <row r="1015" spans="1:19" x14ac:dyDescent="0.25">
      <c r="A1015" s="1" t="s">
        <v>3540</v>
      </c>
      <c r="B1015" s="1" t="s">
        <v>353</v>
      </c>
      <c r="C1015" s="1" t="s">
        <v>544</v>
      </c>
      <c r="D1015" s="1" t="s">
        <v>3542</v>
      </c>
      <c r="E1015" s="1" t="s">
        <v>3567</v>
      </c>
      <c r="F1015" s="1" t="s">
        <v>84</v>
      </c>
      <c r="G1015" s="377">
        <v>81000</v>
      </c>
      <c r="H1015" s="377">
        <v>0</v>
      </c>
      <c r="I1015" s="377">
        <v>0</v>
      </c>
      <c r="J1015" s="377">
        <v>0</v>
      </c>
      <c r="K1015" s="377">
        <v>0</v>
      </c>
      <c r="L1015" s="377">
        <v>0</v>
      </c>
      <c r="M1015" s="1" t="s">
        <v>61</v>
      </c>
      <c r="N1015" s="377">
        <v>0</v>
      </c>
      <c r="O1015" s="378">
        <v>47246</v>
      </c>
      <c r="P1015" s="401">
        <f t="shared" si="15"/>
        <v>81000</v>
      </c>
      <c r="R1015" s="30" t="s">
        <v>4382</v>
      </c>
      <c r="S1015">
        <v>325000</v>
      </c>
    </row>
    <row r="1016" spans="1:19" x14ac:dyDescent="0.25">
      <c r="A1016" s="1" t="s">
        <v>2826</v>
      </c>
      <c r="B1016" s="1" t="s">
        <v>353</v>
      </c>
      <c r="C1016" s="1" t="s">
        <v>544</v>
      </c>
      <c r="D1016" s="1" t="s">
        <v>2827</v>
      </c>
      <c r="E1016" s="1" t="s">
        <v>3258</v>
      </c>
      <c r="F1016" s="1" t="s">
        <v>84</v>
      </c>
      <c r="G1016" s="377">
        <v>6300</v>
      </c>
      <c r="H1016" s="377">
        <v>0</v>
      </c>
      <c r="I1016" s="377">
        <v>0</v>
      </c>
      <c r="J1016" s="377">
        <v>0</v>
      </c>
      <c r="K1016" s="377">
        <v>0</v>
      </c>
      <c r="L1016" s="377">
        <v>0</v>
      </c>
      <c r="M1016" s="1" t="s">
        <v>61</v>
      </c>
      <c r="N1016" s="377">
        <v>0</v>
      </c>
      <c r="O1016" s="378">
        <v>47182</v>
      </c>
      <c r="P1016" s="401">
        <f t="shared" si="15"/>
        <v>6300</v>
      </c>
      <c r="R1016" s="30" t="s">
        <v>3494</v>
      </c>
      <c r="S1016">
        <v>94.977999999999994</v>
      </c>
    </row>
    <row r="1017" spans="1:19" x14ac:dyDescent="0.25">
      <c r="A1017" s="1" t="s">
        <v>2826</v>
      </c>
      <c r="B1017" s="1" t="s">
        <v>353</v>
      </c>
      <c r="C1017" s="1" t="s">
        <v>544</v>
      </c>
      <c r="D1017" s="1" t="s">
        <v>2827</v>
      </c>
      <c r="E1017" s="1" t="s">
        <v>3054</v>
      </c>
      <c r="F1017" s="1" t="s">
        <v>84</v>
      </c>
      <c r="G1017" s="377">
        <v>23644</v>
      </c>
      <c r="H1017" s="377">
        <v>0</v>
      </c>
      <c r="I1017" s="377">
        <v>0</v>
      </c>
      <c r="J1017" s="377">
        <v>0</v>
      </c>
      <c r="K1017" s="377">
        <v>0</v>
      </c>
      <c r="L1017" s="377">
        <v>0</v>
      </c>
      <c r="M1017" s="1" t="s">
        <v>61</v>
      </c>
      <c r="N1017" s="377">
        <v>0</v>
      </c>
      <c r="O1017" s="378">
        <v>47202</v>
      </c>
      <c r="P1017" s="401">
        <f t="shared" si="15"/>
        <v>23644</v>
      </c>
      <c r="R1017" s="30" t="s">
        <v>4359</v>
      </c>
      <c r="S1017">
        <v>33500</v>
      </c>
    </row>
    <row r="1018" spans="1:19" x14ac:dyDescent="0.25">
      <c r="A1018" s="1" t="s">
        <v>2826</v>
      </c>
      <c r="B1018" s="1" t="s">
        <v>353</v>
      </c>
      <c r="C1018" s="1" t="s">
        <v>544</v>
      </c>
      <c r="D1018" s="1" t="s">
        <v>2827</v>
      </c>
      <c r="E1018" s="1" t="s">
        <v>4317</v>
      </c>
      <c r="F1018" s="1" t="s">
        <v>84</v>
      </c>
      <c r="G1018" s="377">
        <v>33264</v>
      </c>
      <c r="H1018" s="377">
        <v>0</v>
      </c>
      <c r="I1018" s="377">
        <v>0</v>
      </c>
      <c r="J1018" s="377">
        <v>0</v>
      </c>
      <c r="K1018" s="377">
        <v>0</v>
      </c>
      <c r="L1018" s="377">
        <v>0</v>
      </c>
      <c r="M1018" s="1" t="s">
        <v>61</v>
      </c>
      <c r="N1018" s="377">
        <v>0</v>
      </c>
      <c r="O1018" s="378">
        <v>47265</v>
      </c>
      <c r="P1018" s="401">
        <f t="shared" si="15"/>
        <v>33264</v>
      </c>
      <c r="R1018" s="30" t="s">
        <v>4383</v>
      </c>
      <c r="S1018">
        <v>60000</v>
      </c>
    </row>
    <row r="1019" spans="1:19" x14ac:dyDescent="0.25">
      <c r="A1019" s="1" t="s">
        <v>2828</v>
      </c>
      <c r="B1019" s="1" t="s">
        <v>353</v>
      </c>
      <c r="C1019" s="1" t="s">
        <v>544</v>
      </c>
      <c r="D1019" s="1" t="s">
        <v>2829</v>
      </c>
      <c r="E1019" s="1" t="s">
        <v>3484</v>
      </c>
      <c r="F1019" s="1" t="s">
        <v>84</v>
      </c>
      <c r="G1019" s="377">
        <v>31488</v>
      </c>
      <c r="H1019" s="377">
        <v>0</v>
      </c>
      <c r="I1019" s="377">
        <v>0</v>
      </c>
      <c r="J1019" s="377">
        <v>0</v>
      </c>
      <c r="K1019" s="377">
        <v>0</v>
      </c>
      <c r="L1019" s="377">
        <v>0</v>
      </c>
      <c r="M1019" s="1" t="s">
        <v>61</v>
      </c>
      <c r="N1019" s="377">
        <v>0</v>
      </c>
      <c r="O1019" s="378">
        <v>47242</v>
      </c>
      <c r="P1019" s="401">
        <f t="shared" si="15"/>
        <v>31488</v>
      </c>
      <c r="R1019" s="30" t="s">
        <v>4384</v>
      </c>
      <c r="S1019">
        <v>19469</v>
      </c>
    </row>
    <row r="1020" spans="1:19" x14ac:dyDescent="0.25">
      <c r="A1020" s="1" t="s">
        <v>2828</v>
      </c>
      <c r="B1020" s="1" t="s">
        <v>353</v>
      </c>
      <c r="C1020" s="1" t="s">
        <v>544</v>
      </c>
      <c r="D1020" s="1" t="s">
        <v>2829</v>
      </c>
      <c r="E1020" s="1" t="s">
        <v>11879</v>
      </c>
      <c r="F1020" s="1" t="s">
        <v>84</v>
      </c>
      <c r="G1020" s="377">
        <v>31403</v>
      </c>
      <c r="H1020" s="377">
        <v>0</v>
      </c>
      <c r="I1020" s="377">
        <v>0</v>
      </c>
      <c r="J1020" s="377">
        <v>0</v>
      </c>
      <c r="K1020" s="377">
        <v>0</v>
      </c>
      <c r="L1020" s="377">
        <v>0</v>
      </c>
      <c r="M1020" s="1" t="s">
        <v>61</v>
      </c>
      <c r="N1020" s="377">
        <v>0</v>
      </c>
      <c r="O1020" s="378">
        <v>47278</v>
      </c>
      <c r="P1020" s="401">
        <f t="shared" si="15"/>
        <v>31403</v>
      </c>
      <c r="R1020" s="30" t="s">
        <v>4387</v>
      </c>
      <c r="S1020">
        <v>11176</v>
      </c>
    </row>
    <row r="1021" spans="1:19" x14ac:dyDescent="0.25">
      <c r="A1021" s="1" t="s">
        <v>2828</v>
      </c>
      <c r="B1021" s="1" t="s">
        <v>353</v>
      </c>
      <c r="C1021" s="1" t="s">
        <v>544</v>
      </c>
      <c r="D1021" s="1" t="s">
        <v>2829</v>
      </c>
      <c r="E1021" s="1" t="s">
        <v>13342</v>
      </c>
      <c r="F1021" s="1" t="s">
        <v>84</v>
      </c>
      <c r="G1021" s="377">
        <v>33480</v>
      </c>
      <c r="H1021" s="377">
        <v>0</v>
      </c>
      <c r="I1021" s="377">
        <v>0</v>
      </c>
      <c r="J1021" s="377">
        <v>0</v>
      </c>
      <c r="K1021" s="377">
        <v>0</v>
      </c>
      <c r="L1021" s="377">
        <v>0</v>
      </c>
      <c r="M1021" s="1" t="s">
        <v>61</v>
      </c>
      <c r="N1021" s="377">
        <v>0</v>
      </c>
      <c r="O1021" s="378">
        <v>47280</v>
      </c>
      <c r="P1021" s="401">
        <f t="shared" si="15"/>
        <v>33480</v>
      </c>
      <c r="R1021" s="30" t="s">
        <v>4360</v>
      </c>
      <c r="S1021">
        <v>55000</v>
      </c>
    </row>
    <row r="1022" spans="1:19" x14ac:dyDescent="0.25">
      <c r="A1022" s="1" t="s">
        <v>2840</v>
      </c>
      <c r="B1022" s="1" t="s">
        <v>353</v>
      </c>
      <c r="C1022" s="1" t="s">
        <v>544</v>
      </c>
      <c r="D1022" s="1" t="s">
        <v>2841</v>
      </c>
      <c r="E1022" s="1" t="s">
        <v>3104</v>
      </c>
      <c r="F1022" s="1" t="s">
        <v>84</v>
      </c>
      <c r="G1022" s="377">
        <v>24629</v>
      </c>
      <c r="H1022" s="377">
        <v>0</v>
      </c>
      <c r="I1022" s="377">
        <v>0</v>
      </c>
      <c r="J1022" s="377">
        <v>0</v>
      </c>
      <c r="K1022" s="377">
        <v>0</v>
      </c>
      <c r="L1022" s="377">
        <v>0</v>
      </c>
      <c r="M1022" s="1" t="s">
        <v>61</v>
      </c>
      <c r="N1022" s="377">
        <v>0</v>
      </c>
      <c r="O1022" s="378">
        <v>47211</v>
      </c>
      <c r="P1022" s="401">
        <f t="shared" si="15"/>
        <v>24629</v>
      </c>
      <c r="R1022" s="30" t="s">
        <v>4394</v>
      </c>
      <c r="S1022">
        <v>45120</v>
      </c>
    </row>
    <row r="1023" spans="1:19" x14ac:dyDescent="0.25">
      <c r="A1023" s="1" t="s">
        <v>2840</v>
      </c>
      <c r="B1023" s="1" t="s">
        <v>353</v>
      </c>
      <c r="C1023" s="1" t="s">
        <v>544</v>
      </c>
      <c r="D1023" s="1" t="s">
        <v>2841</v>
      </c>
      <c r="E1023" s="1" t="s">
        <v>3527</v>
      </c>
      <c r="F1023" s="1" t="s">
        <v>84</v>
      </c>
      <c r="G1023" s="377">
        <v>31248</v>
      </c>
      <c r="H1023" s="377">
        <v>0</v>
      </c>
      <c r="I1023" s="377">
        <v>0</v>
      </c>
      <c r="J1023" s="377">
        <v>0</v>
      </c>
      <c r="K1023" s="377">
        <v>0</v>
      </c>
      <c r="L1023" s="377">
        <v>0</v>
      </c>
      <c r="M1023" s="1" t="s">
        <v>61</v>
      </c>
      <c r="N1023" s="377">
        <v>0</v>
      </c>
      <c r="O1023" s="378">
        <v>47242</v>
      </c>
      <c r="P1023" s="401">
        <f t="shared" si="15"/>
        <v>31248</v>
      </c>
      <c r="R1023" s="30" t="s">
        <v>4395</v>
      </c>
      <c r="S1023">
        <v>45120</v>
      </c>
    </row>
    <row r="1024" spans="1:19" x14ac:dyDescent="0.25">
      <c r="A1024" s="1" t="s">
        <v>657</v>
      </c>
      <c r="B1024" s="1" t="s">
        <v>353</v>
      </c>
      <c r="C1024" s="1" t="s">
        <v>544</v>
      </c>
      <c r="D1024" s="1" t="s">
        <v>658</v>
      </c>
      <c r="E1024" s="1" t="s">
        <v>2982</v>
      </c>
      <c r="F1024" s="1" t="s">
        <v>84</v>
      </c>
      <c r="G1024" s="377">
        <v>0</v>
      </c>
      <c r="H1024" s="377">
        <v>0</v>
      </c>
      <c r="I1024" s="377">
        <v>0</v>
      </c>
      <c r="J1024" s="377">
        <v>0</v>
      </c>
      <c r="K1024" s="377">
        <v>11088</v>
      </c>
      <c r="L1024" s="377">
        <v>0</v>
      </c>
      <c r="M1024" s="1" t="s">
        <v>61</v>
      </c>
      <c r="N1024" s="377">
        <v>0</v>
      </c>
      <c r="O1024" s="378">
        <v>47197</v>
      </c>
      <c r="P1024" s="401">
        <f t="shared" si="15"/>
        <v>0</v>
      </c>
      <c r="R1024" s="30" t="s">
        <v>4396</v>
      </c>
      <c r="S1024">
        <v>45120</v>
      </c>
    </row>
    <row r="1025" spans="1:19" x14ac:dyDescent="0.25">
      <c r="A1025" s="1" t="s">
        <v>657</v>
      </c>
      <c r="B1025" s="1" t="s">
        <v>353</v>
      </c>
      <c r="C1025" s="1" t="s">
        <v>544</v>
      </c>
      <c r="D1025" s="1" t="s">
        <v>658</v>
      </c>
      <c r="E1025" s="1" t="s">
        <v>3133</v>
      </c>
      <c r="F1025" s="1" t="s">
        <v>84</v>
      </c>
      <c r="G1025" s="377">
        <v>18674</v>
      </c>
      <c r="H1025" s="377">
        <v>0</v>
      </c>
      <c r="I1025" s="377">
        <v>0</v>
      </c>
      <c r="J1025" s="377">
        <v>0</v>
      </c>
      <c r="K1025" s="377">
        <v>0</v>
      </c>
      <c r="L1025" s="377">
        <v>0</v>
      </c>
      <c r="M1025" s="1" t="s">
        <v>61</v>
      </c>
      <c r="N1025" s="377">
        <v>0</v>
      </c>
      <c r="O1025" s="378">
        <v>47214</v>
      </c>
      <c r="P1025" s="401">
        <f t="shared" si="15"/>
        <v>18674</v>
      </c>
      <c r="R1025" s="30" t="s">
        <v>4397</v>
      </c>
      <c r="S1025">
        <v>85500</v>
      </c>
    </row>
    <row r="1026" spans="1:19" x14ac:dyDescent="0.25">
      <c r="A1026" s="1" t="s">
        <v>657</v>
      </c>
      <c r="B1026" s="1" t="s">
        <v>353</v>
      </c>
      <c r="C1026" s="1" t="s">
        <v>544</v>
      </c>
      <c r="D1026" s="1" t="s">
        <v>658</v>
      </c>
      <c r="E1026" s="1" t="s">
        <v>3568</v>
      </c>
      <c r="F1026" s="1" t="s">
        <v>84</v>
      </c>
      <c r="G1026" s="377">
        <v>18603</v>
      </c>
      <c r="H1026" s="377">
        <v>0</v>
      </c>
      <c r="I1026" s="377">
        <v>0</v>
      </c>
      <c r="J1026" s="377">
        <v>0</v>
      </c>
      <c r="K1026" s="377">
        <v>0</v>
      </c>
      <c r="L1026" s="377">
        <v>0</v>
      </c>
      <c r="M1026" s="1" t="s">
        <v>61</v>
      </c>
      <c r="N1026" s="377">
        <v>0</v>
      </c>
      <c r="O1026" s="378">
        <v>47244</v>
      </c>
      <c r="P1026" s="401">
        <f t="shared" si="15"/>
        <v>18603</v>
      </c>
      <c r="R1026" s="30" t="s">
        <v>4398</v>
      </c>
      <c r="S1026">
        <v>85500</v>
      </c>
    </row>
    <row r="1027" spans="1:19" x14ac:dyDescent="0.25">
      <c r="A1027" s="1" t="s">
        <v>1976</v>
      </c>
      <c r="B1027" s="1" t="s">
        <v>353</v>
      </c>
      <c r="C1027" s="1" t="s">
        <v>544</v>
      </c>
      <c r="D1027" s="1" t="s">
        <v>1977</v>
      </c>
      <c r="E1027" s="1" t="s">
        <v>1981</v>
      </c>
      <c r="F1027" s="1" t="s">
        <v>84</v>
      </c>
      <c r="G1027" s="377">
        <v>0</v>
      </c>
      <c r="H1027" s="377">
        <v>0</v>
      </c>
      <c r="I1027" s="377">
        <v>0</v>
      </c>
      <c r="J1027" s="377">
        <v>0</v>
      </c>
      <c r="K1027" s="377">
        <v>15624</v>
      </c>
      <c r="L1027" s="377">
        <v>0</v>
      </c>
      <c r="M1027" s="1" t="s">
        <v>61</v>
      </c>
      <c r="N1027" s="377">
        <v>0</v>
      </c>
      <c r="O1027" s="378">
        <v>46957</v>
      </c>
      <c r="P1027" s="401">
        <f t="shared" ref="P1027:P1090" si="16">G1027+I1027</f>
        <v>0</v>
      </c>
      <c r="R1027" s="30" t="s">
        <v>4399</v>
      </c>
      <c r="S1027">
        <v>30240</v>
      </c>
    </row>
    <row r="1028" spans="1:19" x14ac:dyDescent="0.25">
      <c r="A1028" s="1" t="s">
        <v>1976</v>
      </c>
      <c r="B1028" s="1" t="s">
        <v>353</v>
      </c>
      <c r="C1028" s="1" t="s">
        <v>544</v>
      </c>
      <c r="D1028" s="1" t="s">
        <v>1977</v>
      </c>
      <c r="E1028" s="1" t="s">
        <v>3398</v>
      </c>
      <c r="F1028" s="1" t="s">
        <v>84</v>
      </c>
      <c r="G1028" s="377">
        <v>0</v>
      </c>
      <c r="H1028" s="377">
        <v>0</v>
      </c>
      <c r="I1028" s="377">
        <v>0</v>
      </c>
      <c r="J1028" s="377">
        <v>0</v>
      </c>
      <c r="K1028" s="377">
        <v>3695</v>
      </c>
      <c r="L1028" s="377">
        <v>0</v>
      </c>
      <c r="M1028" s="1" t="s">
        <v>61</v>
      </c>
      <c r="N1028" s="377">
        <v>0</v>
      </c>
      <c r="O1028" s="378">
        <v>47198</v>
      </c>
      <c r="P1028" s="401">
        <f t="shared" si="16"/>
        <v>0</v>
      </c>
      <c r="R1028" s="30" t="s">
        <v>4400</v>
      </c>
      <c r="S1028">
        <v>57960</v>
      </c>
    </row>
    <row r="1029" spans="1:19" x14ac:dyDescent="0.25">
      <c r="A1029" s="1" t="s">
        <v>1976</v>
      </c>
      <c r="B1029" s="1" t="s">
        <v>353</v>
      </c>
      <c r="C1029" s="1" t="s">
        <v>544</v>
      </c>
      <c r="D1029" s="1" t="s">
        <v>1977</v>
      </c>
      <c r="E1029" s="1" t="s">
        <v>3508</v>
      </c>
      <c r="F1029" s="1" t="s">
        <v>84</v>
      </c>
      <c r="G1029" s="377">
        <v>18685</v>
      </c>
      <c r="H1029" s="377">
        <v>0</v>
      </c>
      <c r="I1029" s="377">
        <v>0</v>
      </c>
      <c r="J1029" s="377">
        <v>0</v>
      </c>
      <c r="K1029" s="377">
        <v>0</v>
      </c>
      <c r="L1029" s="377">
        <v>0</v>
      </c>
      <c r="M1029" s="1" t="s">
        <v>61</v>
      </c>
      <c r="N1029" s="377">
        <v>0</v>
      </c>
      <c r="O1029" s="378">
        <v>47242</v>
      </c>
      <c r="P1029" s="401">
        <f t="shared" si="16"/>
        <v>18685</v>
      </c>
      <c r="R1029" s="30" t="s">
        <v>4364</v>
      </c>
      <c r="S1029">
        <v>30240</v>
      </c>
    </row>
    <row r="1030" spans="1:19" x14ac:dyDescent="0.25">
      <c r="A1030" s="1" t="s">
        <v>1976</v>
      </c>
      <c r="B1030" s="1" t="s">
        <v>353</v>
      </c>
      <c r="C1030" s="1" t="s">
        <v>544</v>
      </c>
      <c r="D1030" s="1" t="s">
        <v>1977</v>
      </c>
      <c r="E1030" s="1" t="s">
        <v>4418</v>
      </c>
      <c r="F1030" s="1" t="s">
        <v>84</v>
      </c>
      <c r="G1030" s="377">
        <v>48260</v>
      </c>
      <c r="H1030" s="377">
        <v>0</v>
      </c>
      <c r="I1030" s="377">
        <v>0</v>
      </c>
      <c r="J1030" s="377">
        <v>0</v>
      </c>
      <c r="K1030" s="377">
        <v>0</v>
      </c>
      <c r="L1030" s="377">
        <v>0</v>
      </c>
      <c r="M1030" s="1" t="s">
        <v>61</v>
      </c>
      <c r="N1030" s="377">
        <v>0</v>
      </c>
      <c r="O1030" s="378">
        <v>47267</v>
      </c>
      <c r="P1030" s="401">
        <f t="shared" si="16"/>
        <v>48260</v>
      </c>
      <c r="R1030" s="30" t="s">
        <v>4401</v>
      </c>
      <c r="S1030">
        <v>3870</v>
      </c>
    </row>
    <row r="1031" spans="1:19" x14ac:dyDescent="0.25">
      <c r="A1031" s="1" t="s">
        <v>3927</v>
      </c>
      <c r="B1031" s="1" t="s">
        <v>353</v>
      </c>
      <c r="C1031" s="1" t="s">
        <v>544</v>
      </c>
      <c r="D1031" s="1" t="s">
        <v>3928</v>
      </c>
      <c r="E1031" s="1" t="s">
        <v>3929</v>
      </c>
      <c r="F1031" s="1" t="s">
        <v>84</v>
      </c>
      <c r="G1031" s="377">
        <v>16</v>
      </c>
      <c r="H1031" s="377">
        <v>0</v>
      </c>
      <c r="I1031" s="377">
        <v>0</v>
      </c>
      <c r="J1031" s="377">
        <v>0</v>
      </c>
      <c r="K1031" s="377">
        <v>0</v>
      </c>
      <c r="L1031" s="377">
        <v>0</v>
      </c>
      <c r="M1031" s="1" t="s">
        <v>3930</v>
      </c>
      <c r="N1031" s="377">
        <v>0</v>
      </c>
      <c r="O1031" s="378">
        <v>47517</v>
      </c>
      <c r="P1031" s="401">
        <f t="shared" si="16"/>
        <v>16</v>
      </c>
      <c r="R1031" s="30" t="s">
        <v>4402</v>
      </c>
      <c r="S1031">
        <v>35719</v>
      </c>
    </row>
    <row r="1032" spans="1:19" x14ac:dyDescent="0.25">
      <c r="A1032" s="1" t="s">
        <v>3927</v>
      </c>
      <c r="B1032" s="1" t="s">
        <v>353</v>
      </c>
      <c r="C1032" s="1" t="s">
        <v>544</v>
      </c>
      <c r="D1032" s="1" t="s">
        <v>3928</v>
      </c>
      <c r="E1032" s="1" t="s">
        <v>11880</v>
      </c>
      <c r="F1032" s="1" t="s">
        <v>84</v>
      </c>
      <c r="G1032" s="377">
        <v>0</v>
      </c>
      <c r="H1032" s="377">
        <v>0</v>
      </c>
      <c r="I1032" s="377">
        <v>67</v>
      </c>
      <c r="J1032" s="377">
        <v>0</v>
      </c>
      <c r="K1032" s="377">
        <v>0</v>
      </c>
      <c r="L1032" s="377">
        <v>0</v>
      </c>
      <c r="M1032" s="1" t="s">
        <v>3930</v>
      </c>
      <c r="N1032" s="377">
        <v>0</v>
      </c>
      <c r="O1032" s="378">
        <v>47517</v>
      </c>
      <c r="P1032" s="401">
        <f t="shared" si="16"/>
        <v>67</v>
      </c>
      <c r="R1032" s="30" t="s">
        <v>4405</v>
      </c>
      <c r="S1032">
        <v>68400</v>
      </c>
    </row>
    <row r="1033" spans="1:19" x14ac:dyDescent="0.25">
      <c r="A1033" s="1" t="s">
        <v>11023</v>
      </c>
      <c r="B1033" s="1" t="s">
        <v>353</v>
      </c>
      <c r="C1033" s="1" t="s">
        <v>544</v>
      </c>
      <c r="D1033" s="1" t="s">
        <v>11024</v>
      </c>
      <c r="E1033" s="1" t="s">
        <v>11025</v>
      </c>
      <c r="F1033" s="1" t="s">
        <v>84</v>
      </c>
      <c r="G1033" s="377">
        <v>0</v>
      </c>
      <c r="H1033" s="377">
        <v>0</v>
      </c>
      <c r="I1033" s="377">
        <v>18511</v>
      </c>
      <c r="J1033" s="377">
        <v>0</v>
      </c>
      <c r="K1033" s="377">
        <v>0</v>
      </c>
      <c r="L1033" s="377">
        <v>0</v>
      </c>
      <c r="M1033" s="1" t="s">
        <v>61</v>
      </c>
      <c r="N1033" s="377">
        <v>0</v>
      </c>
      <c r="O1033" s="378">
        <v>46898</v>
      </c>
      <c r="P1033" s="401">
        <f t="shared" si="16"/>
        <v>18511</v>
      </c>
      <c r="R1033" s="30" t="s">
        <v>4406</v>
      </c>
      <c r="S1033">
        <v>126000</v>
      </c>
    </row>
    <row r="1034" spans="1:19" x14ac:dyDescent="0.25">
      <c r="A1034" s="1" t="s">
        <v>11026</v>
      </c>
      <c r="B1034" s="1" t="s">
        <v>353</v>
      </c>
      <c r="C1034" s="1" t="s">
        <v>544</v>
      </c>
      <c r="D1034" s="1" t="s">
        <v>11027</v>
      </c>
      <c r="E1034" s="1" t="s">
        <v>11028</v>
      </c>
      <c r="F1034" s="1" t="s">
        <v>84</v>
      </c>
      <c r="G1034" s="377">
        <v>0</v>
      </c>
      <c r="H1034" s="377">
        <v>0</v>
      </c>
      <c r="I1034" s="377">
        <v>27470</v>
      </c>
      <c r="J1034" s="377">
        <v>0</v>
      </c>
      <c r="K1034" s="377">
        <v>0</v>
      </c>
      <c r="L1034" s="377">
        <v>0</v>
      </c>
      <c r="M1034" s="1" t="s">
        <v>61</v>
      </c>
      <c r="N1034" s="377">
        <v>0</v>
      </c>
      <c r="O1034" s="378">
        <v>46994</v>
      </c>
      <c r="P1034" s="401">
        <f t="shared" si="16"/>
        <v>27470</v>
      </c>
      <c r="R1034" s="30" t="s">
        <v>4361</v>
      </c>
      <c r="S1034">
        <v>30150</v>
      </c>
    </row>
    <row r="1035" spans="1:19" x14ac:dyDescent="0.25">
      <c r="A1035" s="1" t="s">
        <v>11026</v>
      </c>
      <c r="B1035" s="1" t="s">
        <v>353</v>
      </c>
      <c r="C1035" s="1" t="s">
        <v>544</v>
      </c>
      <c r="D1035" s="1" t="s">
        <v>11027</v>
      </c>
      <c r="E1035" s="1" t="s">
        <v>11881</v>
      </c>
      <c r="F1035" s="1" t="s">
        <v>84</v>
      </c>
      <c r="G1035" s="377">
        <v>40500</v>
      </c>
      <c r="H1035" s="377">
        <v>0</v>
      </c>
      <c r="I1035" s="377">
        <v>0</v>
      </c>
      <c r="J1035" s="377">
        <v>0</v>
      </c>
      <c r="K1035" s="377">
        <v>0</v>
      </c>
      <c r="L1035" s="377">
        <v>0</v>
      </c>
      <c r="M1035" s="1" t="s">
        <v>61</v>
      </c>
      <c r="N1035" s="377">
        <v>0</v>
      </c>
      <c r="O1035" s="378">
        <v>47279</v>
      </c>
      <c r="P1035" s="401">
        <f t="shared" si="16"/>
        <v>40500</v>
      </c>
      <c r="R1035" s="30" t="s">
        <v>11811</v>
      </c>
      <c r="S1035">
        <v>38.729999999999997</v>
      </c>
    </row>
    <row r="1036" spans="1:19" x14ac:dyDescent="0.25">
      <c r="A1036" s="1" t="s">
        <v>11026</v>
      </c>
      <c r="B1036" s="1" t="s">
        <v>353</v>
      </c>
      <c r="C1036" s="1" t="s">
        <v>544</v>
      </c>
      <c r="D1036" s="1" t="s">
        <v>11027</v>
      </c>
      <c r="E1036" s="1" t="s">
        <v>13475</v>
      </c>
      <c r="F1036" s="1" t="s">
        <v>84</v>
      </c>
      <c r="G1036" s="377">
        <v>40500</v>
      </c>
      <c r="H1036" s="377">
        <v>0</v>
      </c>
      <c r="I1036" s="377">
        <v>0</v>
      </c>
      <c r="J1036" s="377">
        <v>0</v>
      </c>
      <c r="K1036" s="377">
        <v>0</v>
      </c>
      <c r="L1036" s="377">
        <v>0</v>
      </c>
      <c r="M1036" s="1" t="s">
        <v>61</v>
      </c>
      <c r="N1036" s="377">
        <v>0</v>
      </c>
      <c r="O1036" s="378">
        <v>47280</v>
      </c>
      <c r="P1036" s="401">
        <f t="shared" si="16"/>
        <v>40500</v>
      </c>
      <c r="R1036" s="30" t="s">
        <v>4407</v>
      </c>
      <c r="S1036">
        <v>2474</v>
      </c>
    </row>
    <row r="1037" spans="1:19" x14ac:dyDescent="0.25">
      <c r="A1037" s="1" t="s">
        <v>4190</v>
      </c>
      <c r="B1037" s="1" t="s">
        <v>353</v>
      </c>
      <c r="C1037" s="1" t="s">
        <v>80</v>
      </c>
      <c r="D1037" s="1" t="s">
        <v>1873</v>
      </c>
      <c r="E1037" s="1" t="s">
        <v>4181</v>
      </c>
      <c r="F1037" s="1" t="s">
        <v>82</v>
      </c>
      <c r="G1037" s="377">
        <v>1006</v>
      </c>
      <c r="H1037" s="377">
        <v>0</v>
      </c>
      <c r="I1037" s="377">
        <v>0</v>
      </c>
      <c r="J1037" s="377">
        <v>0</v>
      </c>
      <c r="K1037" s="377">
        <v>0</v>
      </c>
      <c r="L1037" s="377">
        <v>0</v>
      </c>
      <c r="M1037" s="1" t="s">
        <v>61</v>
      </c>
      <c r="N1037" s="377">
        <v>0</v>
      </c>
      <c r="O1037" s="378">
        <v>46263</v>
      </c>
      <c r="P1037" s="401">
        <f t="shared" si="16"/>
        <v>1006</v>
      </c>
      <c r="R1037" s="30" t="s">
        <v>4408</v>
      </c>
      <c r="S1037">
        <v>36072</v>
      </c>
    </row>
    <row r="1038" spans="1:19" x14ac:dyDescent="0.25">
      <c r="A1038" s="1" t="s">
        <v>2301</v>
      </c>
      <c r="B1038" s="1" t="s">
        <v>353</v>
      </c>
      <c r="C1038" s="1" t="s">
        <v>544</v>
      </c>
      <c r="D1038" s="1" t="s">
        <v>2302</v>
      </c>
      <c r="E1038" s="1" t="s">
        <v>2655</v>
      </c>
      <c r="F1038" s="1" t="s">
        <v>84</v>
      </c>
      <c r="G1038" s="377">
        <v>240</v>
      </c>
      <c r="H1038" s="377">
        <v>0</v>
      </c>
      <c r="I1038" s="377">
        <v>0</v>
      </c>
      <c r="J1038" s="377">
        <v>0</v>
      </c>
      <c r="K1038" s="377">
        <v>0</v>
      </c>
      <c r="L1038" s="377">
        <v>0</v>
      </c>
      <c r="M1038" s="1" t="s">
        <v>662</v>
      </c>
      <c r="N1038" s="377">
        <v>0</v>
      </c>
      <c r="O1038" s="378">
        <v>47383</v>
      </c>
      <c r="P1038" s="401">
        <f t="shared" si="16"/>
        <v>240</v>
      </c>
      <c r="R1038" s="30" t="s">
        <v>4369</v>
      </c>
      <c r="S1038">
        <v>3014</v>
      </c>
    </row>
    <row r="1039" spans="1:19" x14ac:dyDescent="0.25">
      <c r="A1039" s="1" t="s">
        <v>2301</v>
      </c>
      <c r="B1039" s="1" t="s">
        <v>353</v>
      </c>
      <c r="C1039" s="1" t="s">
        <v>544</v>
      </c>
      <c r="D1039" s="1" t="s">
        <v>2302</v>
      </c>
      <c r="E1039" s="1" t="s">
        <v>2303</v>
      </c>
      <c r="F1039" s="1" t="s">
        <v>84</v>
      </c>
      <c r="G1039" s="377">
        <v>60</v>
      </c>
      <c r="H1039" s="377">
        <v>0</v>
      </c>
      <c r="I1039" s="377">
        <v>0</v>
      </c>
      <c r="J1039" s="377">
        <v>0</v>
      </c>
      <c r="K1039" s="377">
        <v>0</v>
      </c>
      <c r="L1039" s="377">
        <v>0</v>
      </c>
      <c r="M1039" s="1" t="s">
        <v>662</v>
      </c>
      <c r="N1039" s="377">
        <v>0</v>
      </c>
      <c r="O1039" s="378">
        <v>47264</v>
      </c>
      <c r="P1039" s="401">
        <f t="shared" si="16"/>
        <v>60</v>
      </c>
      <c r="R1039" s="30" t="s">
        <v>4370</v>
      </c>
      <c r="S1039">
        <v>3021</v>
      </c>
    </row>
    <row r="1040" spans="1:19" x14ac:dyDescent="0.25">
      <c r="A1040" s="1" t="s">
        <v>2301</v>
      </c>
      <c r="B1040" s="1" t="s">
        <v>353</v>
      </c>
      <c r="C1040" s="1" t="s">
        <v>544</v>
      </c>
      <c r="D1040" s="1" t="s">
        <v>2302</v>
      </c>
      <c r="E1040" s="1" t="s">
        <v>2340</v>
      </c>
      <c r="F1040" s="1" t="s">
        <v>84</v>
      </c>
      <c r="G1040" s="377">
        <v>60</v>
      </c>
      <c r="H1040" s="377">
        <v>0</v>
      </c>
      <c r="I1040" s="377">
        <v>0</v>
      </c>
      <c r="J1040" s="377">
        <v>0</v>
      </c>
      <c r="K1040" s="377">
        <v>0</v>
      </c>
      <c r="L1040" s="377">
        <v>0</v>
      </c>
      <c r="M1040" s="1" t="s">
        <v>662</v>
      </c>
      <c r="N1040" s="377">
        <v>0</v>
      </c>
      <c r="O1040" s="378">
        <v>47264</v>
      </c>
      <c r="P1040" s="401">
        <f t="shared" si="16"/>
        <v>60</v>
      </c>
      <c r="R1040" s="30" t="s">
        <v>3832</v>
      </c>
      <c r="S1040">
        <v>1004</v>
      </c>
    </row>
    <row r="1041" spans="1:19" x14ac:dyDescent="0.25">
      <c r="A1041" s="1" t="s">
        <v>2301</v>
      </c>
      <c r="B1041" s="1" t="s">
        <v>353</v>
      </c>
      <c r="C1041" s="1" t="s">
        <v>544</v>
      </c>
      <c r="D1041" s="1" t="s">
        <v>2302</v>
      </c>
      <c r="E1041" s="1" t="s">
        <v>2418</v>
      </c>
      <c r="F1041" s="1" t="s">
        <v>84</v>
      </c>
      <c r="G1041" s="377">
        <v>60</v>
      </c>
      <c r="H1041" s="377">
        <v>0</v>
      </c>
      <c r="I1041" s="377">
        <v>0</v>
      </c>
      <c r="J1041" s="377">
        <v>0</v>
      </c>
      <c r="K1041" s="377">
        <v>0</v>
      </c>
      <c r="L1041" s="377">
        <v>0</v>
      </c>
      <c r="M1041" s="1" t="s">
        <v>662</v>
      </c>
      <c r="N1041" s="377">
        <v>0</v>
      </c>
      <c r="O1041" s="378">
        <v>47317</v>
      </c>
      <c r="P1041" s="401">
        <f t="shared" si="16"/>
        <v>60</v>
      </c>
      <c r="R1041" s="30" t="s">
        <v>3833</v>
      </c>
      <c r="S1041">
        <v>1005</v>
      </c>
    </row>
    <row r="1042" spans="1:19" x14ac:dyDescent="0.25">
      <c r="A1042" s="1" t="s">
        <v>1773</v>
      </c>
      <c r="B1042" s="1" t="s">
        <v>353</v>
      </c>
      <c r="C1042" s="1" t="s">
        <v>544</v>
      </c>
      <c r="D1042" s="1" t="s">
        <v>1774</v>
      </c>
      <c r="E1042" s="1" t="s">
        <v>1775</v>
      </c>
      <c r="F1042" s="1" t="s">
        <v>84</v>
      </c>
      <c r="G1042" s="377">
        <v>0</v>
      </c>
      <c r="H1042" s="377">
        <v>0</v>
      </c>
      <c r="I1042" s="377">
        <v>0</v>
      </c>
      <c r="J1042" s="377">
        <v>2</v>
      </c>
      <c r="K1042" s="377">
        <v>0</v>
      </c>
      <c r="L1042" s="377">
        <v>0</v>
      </c>
      <c r="M1042" s="1" t="s">
        <v>1776</v>
      </c>
      <c r="N1042" s="377">
        <v>0</v>
      </c>
      <c r="O1042" s="378">
        <v>46130</v>
      </c>
      <c r="P1042" s="401">
        <f t="shared" si="16"/>
        <v>0</v>
      </c>
      <c r="R1042" s="30" t="s">
        <v>3831</v>
      </c>
      <c r="S1042">
        <v>797</v>
      </c>
    </row>
    <row r="1043" spans="1:19" x14ac:dyDescent="0.25">
      <c r="A1043" s="1" t="s">
        <v>1297</v>
      </c>
      <c r="B1043" s="1" t="s">
        <v>353</v>
      </c>
      <c r="C1043" s="1" t="s">
        <v>544</v>
      </c>
      <c r="D1043" s="1" t="s">
        <v>1298</v>
      </c>
      <c r="E1043" s="1" t="s">
        <v>1299</v>
      </c>
      <c r="F1043" s="1" t="s">
        <v>84</v>
      </c>
      <c r="G1043" s="377">
        <v>2</v>
      </c>
      <c r="H1043" s="377">
        <v>0</v>
      </c>
      <c r="I1043" s="377">
        <v>0</v>
      </c>
      <c r="J1043" s="377">
        <v>0</v>
      </c>
      <c r="K1043" s="377">
        <v>0</v>
      </c>
      <c r="L1043" s="377">
        <v>0</v>
      </c>
      <c r="M1043" s="1" t="s">
        <v>1300</v>
      </c>
      <c r="N1043" s="377">
        <v>0</v>
      </c>
      <c r="O1043" s="378">
        <v>46960</v>
      </c>
      <c r="P1043" s="401">
        <f t="shared" si="16"/>
        <v>2</v>
      </c>
      <c r="R1043" s="30" t="s">
        <v>4411</v>
      </c>
      <c r="S1043">
        <v>81000</v>
      </c>
    </row>
    <row r="1044" spans="1:19" x14ac:dyDescent="0.25">
      <c r="A1044" s="1" t="s">
        <v>11882</v>
      </c>
      <c r="B1044" s="1" t="s">
        <v>353</v>
      </c>
      <c r="C1044" s="1" t="s">
        <v>544</v>
      </c>
      <c r="D1044" s="1" t="s">
        <v>11883</v>
      </c>
      <c r="E1044" s="1" t="s">
        <v>11884</v>
      </c>
      <c r="F1044" s="1" t="s">
        <v>84</v>
      </c>
      <c r="G1044" s="377">
        <v>0</v>
      </c>
      <c r="H1044" s="377">
        <v>0</v>
      </c>
      <c r="I1044" s="377">
        <v>100</v>
      </c>
      <c r="J1044" s="377">
        <v>0</v>
      </c>
      <c r="K1044" s="377">
        <v>0</v>
      </c>
      <c r="L1044" s="377">
        <v>0</v>
      </c>
      <c r="M1044" s="1" t="s">
        <v>11885</v>
      </c>
      <c r="N1044" s="377">
        <v>0</v>
      </c>
      <c r="O1044" s="378">
        <v>47496</v>
      </c>
      <c r="P1044" s="401">
        <f t="shared" si="16"/>
        <v>100</v>
      </c>
      <c r="R1044" s="30" t="s">
        <v>4362</v>
      </c>
      <c r="S1044">
        <v>81000</v>
      </c>
    </row>
    <row r="1045" spans="1:19" x14ac:dyDescent="0.25">
      <c r="A1045" s="1" t="s">
        <v>11886</v>
      </c>
      <c r="B1045" s="1" t="s">
        <v>353</v>
      </c>
      <c r="C1045" s="1" t="s">
        <v>544</v>
      </c>
      <c r="D1045" s="1" t="s">
        <v>11887</v>
      </c>
      <c r="E1045" s="1" t="s">
        <v>11888</v>
      </c>
      <c r="F1045" s="1" t="s">
        <v>84</v>
      </c>
      <c r="G1045" s="377">
        <v>0</v>
      </c>
      <c r="H1045" s="377">
        <v>0</v>
      </c>
      <c r="I1045" s="377">
        <v>120</v>
      </c>
      <c r="J1045" s="377">
        <v>0</v>
      </c>
      <c r="K1045" s="377">
        <v>0</v>
      </c>
      <c r="L1045" s="377">
        <v>0</v>
      </c>
      <c r="M1045" s="1" t="s">
        <v>11889</v>
      </c>
      <c r="N1045" s="377">
        <v>0</v>
      </c>
      <c r="O1045" s="378">
        <v>47496</v>
      </c>
      <c r="P1045" s="401">
        <f t="shared" si="16"/>
        <v>120</v>
      </c>
      <c r="R1045" s="30" t="s">
        <v>4412</v>
      </c>
      <c r="S1045">
        <v>75000</v>
      </c>
    </row>
    <row r="1046" spans="1:19" x14ac:dyDescent="0.25">
      <c r="A1046" s="1" t="s">
        <v>11890</v>
      </c>
      <c r="B1046" s="1" t="s">
        <v>353</v>
      </c>
      <c r="C1046" s="1" t="s">
        <v>544</v>
      </c>
      <c r="D1046" s="1" t="s">
        <v>11891</v>
      </c>
      <c r="E1046" s="1" t="s">
        <v>11892</v>
      </c>
      <c r="F1046" s="1" t="s">
        <v>84</v>
      </c>
      <c r="G1046" s="377">
        <v>0</v>
      </c>
      <c r="H1046" s="377">
        <v>0</v>
      </c>
      <c r="I1046" s="377">
        <v>40</v>
      </c>
      <c r="J1046" s="377">
        <v>0</v>
      </c>
      <c r="K1046" s="377">
        <v>0</v>
      </c>
      <c r="L1046" s="377">
        <v>0</v>
      </c>
      <c r="M1046" s="1" t="s">
        <v>11893</v>
      </c>
      <c r="N1046" s="377">
        <v>0</v>
      </c>
      <c r="O1046" s="378">
        <v>47456</v>
      </c>
      <c r="P1046" s="401">
        <f t="shared" si="16"/>
        <v>40</v>
      </c>
      <c r="R1046" s="30" t="s">
        <v>4413</v>
      </c>
      <c r="S1046">
        <v>138600</v>
      </c>
    </row>
    <row r="1047" spans="1:19" x14ac:dyDescent="0.25">
      <c r="A1047" s="1" t="s">
        <v>11894</v>
      </c>
      <c r="B1047" s="1" t="s">
        <v>353</v>
      </c>
      <c r="C1047" s="1" t="s">
        <v>544</v>
      </c>
      <c r="D1047" s="1" t="s">
        <v>11895</v>
      </c>
      <c r="E1047" s="1" t="s">
        <v>11896</v>
      </c>
      <c r="F1047" s="1" t="s">
        <v>84</v>
      </c>
      <c r="G1047" s="377">
        <v>0</v>
      </c>
      <c r="H1047" s="377">
        <v>0</v>
      </c>
      <c r="I1047" s="377">
        <v>70</v>
      </c>
      <c r="J1047" s="377">
        <v>0</v>
      </c>
      <c r="K1047" s="377">
        <v>0</v>
      </c>
      <c r="L1047" s="377">
        <v>0</v>
      </c>
      <c r="M1047" s="1" t="s">
        <v>11897</v>
      </c>
      <c r="N1047" s="377">
        <v>0</v>
      </c>
      <c r="O1047" s="378">
        <v>47532</v>
      </c>
      <c r="P1047" s="401">
        <f t="shared" si="16"/>
        <v>70</v>
      </c>
      <c r="R1047" s="30" t="s">
        <v>4414</v>
      </c>
      <c r="S1047">
        <v>138600</v>
      </c>
    </row>
    <row r="1048" spans="1:19" x14ac:dyDescent="0.25">
      <c r="A1048" s="1" t="s">
        <v>2669</v>
      </c>
      <c r="B1048" s="1" t="s">
        <v>353</v>
      </c>
      <c r="C1048" s="1" t="s">
        <v>544</v>
      </c>
      <c r="D1048" s="1" t="s">
        <v>3189</v>
      </c>
      <c r="E1048" s="1" t="s">
        <v>2747</v>
      </c>
      <c r="F1048" s="1" t="s">
        <v>84</v>
      </c>
      <c r="G1048" s="377">
        <v>96</v>
      </c>
      <c r="H1048" s="377">
        <v>0</v>
      </c>
      <c r="I1048" s="377">
        <v>0</v>
      </c>
      <c r="J1048" s="377">
        <v>0</v>
      </c>
      <c r="K1048" s="377">
        <v>0</v>
      </c>
      <c r="L1048" s="377">
        <v>0</v>
      </c>
      <c r="M1048" s="1" t="s">
        <v>2670</v>
      </c>
      <c r="N1048" s="377">
        <v>0</v>
      </c>
      <c r="O1048" s="378">
        <v>46818</v>
      </c>
      <c r="P1048" s="401">
        <f t="shared" si="16"/>
        <v>96</v>
      </c>
      <c r="R1048" s="30" t="s">
        <v>4418</v>
      </c>
      <c r="S1048">
        <v>48260</v>
      </c>
    </row>
    <row r="1049" spans="1:19" x14ac:dyDescent="0.25">
      <c r="A1049" s="1" t="s">
        <v>2669</v>
      </c>
      <c r="B1049" s="1" t="s">
        <v>353</v>
      </c>
      <c r="C1049" s="1" t="s">
        <v>110</v>
      </c>
      <c r="D1049" s="1" t="s">
        <v>3189</v>
      </c>
      <c r="E1049" s="1" t="s">
        <v>2747</v>
      </c>
      <c r="F1049" s="1" t="s">
        <v>84</v>
      </c>
      <c r="G1049" s="377">
        <v>191</v>
      </c>
      <c r="H1049" s="377">
        <v>0</v>
      </c>
      <c r="I1049" s="377">
        <v>0</v>
      </c>
      <c r="J1049" s="377">
        <v>0</v>
      </c>
      <c r="K1049" s="377">
        <v>0</v>
      </c>
      <c r="L1049" s="377">
        <v>0</v>
      </c>
      <c r="M1049" s="1" t="s">
        <v>2670</v>
      </c>
      <c r="N1049" s="377">
        <v>0</v>
      </c>
      <c r="O1049" s="378">
        <v>46818</v>
      </c>
      <c r="P1049" s="401">
        <f t="shared" si="16"/>
        <v>191</v>
      </c>
      <c r="R1049" s="30" t="s">
        <v>4419</v>
      </c>
      <c r="S1049">
        <v>45673</v>
      </c>
    </row>
    <row r="1050" spans="1:19" x14ac:dyDescent="0.25">
      <c r="A1050" s="1" t="s">
        <v>3375</v>
      </c>
      <c r="B1050" s="1" t="s">
        <v>353</v>
      </c>
      <c r="C1050" s="1" t="s">
        <v>544</v>
      </c>
      <c r="D1050" s="1" t="s">
        <v>3376</v>
      </c>
      <c r="E1050" s="1" t="s">
        <v>3377</v>
      </c>
      <c r="F1050" s="1" t="s">
        <v>84</v>
      </c>
      <c r="G1050" s="377">
        <v>384</v>
      </c>
      <c r="H1050" s="377">
        <v>0</v>
      </c>
      <c r="I1050" s="377">
        <v>0</v>
      </c>
      <c r="J1050" s="377">
        <v>0</v>
      </c>
      <c r="K1050" s="377">
        <v>0</v>
      </c>
      <c r="L1050" s="377">
        <v>0</v>
      </c>
      <c r="M1050" s="1" t="s">
        <v>3378</v>
      </c>
      <c r="N1050" s="377">
        <v>0</v>
      </c>
      <c r="O1050" s="378">
        <v>46839</v>
      </c>
      <c r="P1050" s="401">
        <f t="shared" si="16"/>
        <v>384</v>
      </c>
      <c r="R1050" s="30" t="s">
        <v>4422</v>
      </c>
      <c r="S1050">
        <v>50220</v>
      </c>
    </row>
    <row r="1051" spans="1:19" x14ac:dyDescent="0.25">
      <c r="A1051" s="1" t="s">
        <v>11898</v>
      </c>
      <c r="B1051" s="1" t="s">
        <v>353</v>
      </c>
      <c r="C1051" s="1" t="s">
        <v>544</v>
      </c>
      <c r="D1051" s="1" t="s">
        <v>11899</v>
      </c>
      <c r="E1051" s="1" t="s">
        <v>11900</v>
      </c>
      <c r="F1051" s="1" t="s">
        <v>84</v>
      </c>
      <c r="G1051" s="377">
        <v>0</v>
      </c>
      <c r="H1051" s="377">
        <v>0</v>
      </c>
      <c r="I1051" s="377">
        <v>60</v>
      </c>
      <c r="J1051" s="377">
        <v>0</v>
      </c>
      <c r="K1051" s="377">
        <v>0</v>
      </c>
      <c r="L1051" s="377">
        <v>0</v>
      </c>
      <c r="M1051" s="1" t="s">
        <v>11901</v>
      </c>
      <c r="N1051" s="377">
        <v>0</v>
      </c>
      <c r="O1051" s="378">
        <v>47400</v>
      </c>
      <c r="P1051" s="401">
        <f t="shared" si="16"/>
        <v>60</v>
      </c>
      <c r="R1051" s="30" t="s">
        <v>4366</v>
      </c>
      <c r="S1051">
        <v>71940</v>
      </c>
    </row>
    <row r="1052" spans="1:19" x14ac:dyDescent="0.25">
      <c r="A1052" s="1" t="s">
        <v>2889</v>
      </c>
      <c r="B1052" s="1" t="s">
        <v>353</v>
      </c>
      <c r="C1052" s="1" t="s">
        <v>80</v>
      </c>
      <c r="D1052" s="1" t="s">
        <v>1229</v>
      </c>
      <c r="E1052" s="1" t="s">
        <v>2886</v>
      </c>
      <c r="F1052" s="1" t="s">
        <v>82</v>
      </c>
      <c r="G1052" s="377">
        <v>160</v>
      </c>
      <c r="H1052" s="377">
        <v>0</v>
      </c>
      <c r="I1052" s="377">
        <v>0</v>
      </c>
      <c r="J1052" s="377">
        <v>0</v>
      </c>
      <c r="K1052" s="377">
        <v>0</v>
      </c>
      <c r="L1052" s="377">
        <v>0</v>
      </c>
      <c r="M1052" s="1" t="s">
        <v>61</v>
      </c>
      <c r="N1052" s="377">
        <v>0</v>
      </c>
      <c r="O1052" s="378">
        <v>46203</v>
      </c>
      <c r="P1052" s="401">
        <f t="shared" si="16"/>
        <v>160</v>
      </c>
      <c r="R1052" s="30" t="s">
        <v>4423</v>
      </c>
      <c r="S1052">
        <v>71425</v>
      </c>
    </row>
    <row r="1053" spans="1:19" x14ac:dyDescent="0.25">
      <c r="A1053" s="1" t="s">
        <v>2738</v>
      </c>
      <c r="B1053" s="1" t="s">
        <v>353</v>
      </c>
      <c r="C1053" s="1" t="s">
        <v>80</v>
      </c>
      <c r="D1053" s="1" t="s">
        <v>1243</v>
      </c>
      <c r="E1053" s="1" t="s">
        <v>3830</v>
      </c>
      <c r="F1053" s="1" t="s">
        <v>82</v>
      </c>
      <c r="G1053" s="377">
        <v>596</v>
      </c>
      <c r="H1053" s="377">
        <v>0</v>
      </c>
      <c r="I1053" s="377">
        <v>0</v>
      </c>
      <c r="J1053" s="377">
        <v>0</v>
      </c>
      <c r="K1053" s="377">
        <v>0</v>
      </c>
      <c r="L1053" s="377">
        <v>0</v>
      </c>
      <c r="M1053" s="1" t="s">
        <v>61</v>
      </c>
      <c r="N1053" s="377">
        <v>0</v>
      </c>
      <c r="O1053" s="378">
        <v>46262</v>
      </c>
      <c r="P1053" s="401">
        <f t="shared" si="16"/>
        <v>596</v>
      </c>
      <c r="R1053" s="30" t="s">
        <v>5080</v>
      </c>
      <c r="S1053">
        <v>168000</v>
      </c>
    </row>
    <row r="1054" spans="1:19" x14ac:dyDescent="0.25">
      <c r="A1054" s="1" t="s">
        <v>1999</v>
      </c>
      <c r="B1054" s="1" t="s">
        <v>353</v>
      </c>
      <c r="C1054" s="1" t="s">
        <v>544</v>
      </c>
      <c r="D1054" s="1" t="s">
        <v>2000</v>
      </c>
      <c r="E1054" s="1" t="s">
        <v>2570</v>
      </c>
      <c r="F1054" s="1" t="s">
        <v>84</v>
      </c>
      <c r="G1054" s="377">
        <v>1500</v>
      </c>
      <c r="H1054" s="377">
        <v>0</v>
      </c>
      <c r="I1054" s="377">
        <v>0</v>
      </c>
      <c r="J1054" s="377">
        <v>0</v>
      </c>
      <c r="K1054" s="377">
        <v>0</v>
      </c>
      <c r="L1054" s="377">
        <v>0</v>
      </c>
      <c r="M1054" s="1" t="s">
        <v>61</v>
      </c>
      <c r="N1054" s="377">
        <v>0</v>
      </c>
      <c r="O1054" s="378">
        <v>46971</v>
      </c>
      <c r="P1054" s="401">
        <f t="shared" si="16"/>
        <v>1500</v>
      </c>
      <c r="R1054" s="30" t="s">
        <v>5039</v>
      </c>
      <c r="S1054">
        <v>168000</v>
      </c>
    </row>
    <row r="1055" spans="1:19" x14ac:dyDescent="0.25">
      <c r="A1055" s="1" t="s">
        <v>1999</v>
      </c>
      <c r="B1055" s="1" t="s">
        <v>353</v>
      </c>
      <c r="C1055" s="1" t="s">
        <v>544</v>
      </c>
      <c r="D1055" s="1" t="s">
        <v>2000</v>
      </c>
      <c r="E1055" s="1" t="s">
        <v>2580</v>
      </c>
      <c r="F1055" s="1" t="s">
        <v>84</v>
      </c>
      <c r="G1055" s="377">
        <v>980</v>
      </c>
      <c r="H1055" s="377">
        <v>0</v>
      </c>
      <c r="I1055" s="377">
        <v>0</v>
      </c>
      <c r="J1055" s="377">
        <v>0</v>
      </c>
      <c r="K1055" s="377">
        <v>0</v>
      </c>
      <c r="L1055" s="377">
        <v>0</v>
      </c>
      <c r="M1055" s="1" t="s">
        <v>61</v>
      </c>
      <c r="N1055" s="377">
        <v>0</v>
      </c>
      <c r="O1055" s="378">
        <v>46973</v>
      </c>
      <c r="P1055" s="401">
        <f t="shared" si="16"/>
        <v>980</v>
      </c>
      <c r="R1055" s="30" t="s">
        <v>5081</v>
      </c>
      <c r="S1055">
        <v>325000</v>
      </c>
    </row>
    <row r="1056" spans="1:19" x14ac:dyDescent="0.25">
      <c r="A1056" s="1" t="s">
        <v>1999</v>
      </c>
      <c r="B1056" s="1" t="s">
        <v>353</v>
      </c>
      <c r="C1056" s="1" t="s">
        <v>544</v>
      </c>
      <c r="D1056" s="1" t="s">
        <v>2000</v>
      </c>
      <c r="E1056" s="1" t="s">
        <v>2028</v>
      </c>
      <c r="F1056" s="1" t="s">
        <v>84</v>
      </c>
      <c r="G1056" s="377">
        <v>0</v>
      </c>
      <c r="H1056" s="377">
        <v>0</v>
      </c>
      <c r="I1056" s="377">
        <v>0</v>
      </c>
      <c r="J1056" s="377">
        <v>0</v>
      </c>
      <c r="K1056" s="377">
        <v>229</v>
      </c>
      <c r="L1056" s="377">
        <v>0</v>
      </c>
      <c r="M1056" s="1" t="s">
        <v>61</v>
      </c>
      <c r="N1056" s="377">
        <v>0</v>
      </c>
      <c r="O1056" s="378">
        <v>46971</v>
      </c>
      <c r="P1056" s="401">
        <f t="shared" si="16"/>
        <v>0</v>
      </c>
      <c r="R1056" s="30" t="s">
        <v>3495</v>
      </c>
      <c r="S1056">
        <v>28.920999999999999</v>
      </c>
    </row>
    <row r="1057" spans="1:19" x14ac:dyDescent="0.25">
      <c r="A1057" s="1" t="s">
        <v>1999</v>
      </c>
      <c r="B1057" s="1" t="s">
        <v>353</v>
      </c>
      <c r="C1057" s="1" t="s">
        <v>544</v>
      </c>
      <c r="D1057" s="1" t="s">
        <v>2000</v>
      </c>
      <c r="E1057" s="1" t="s">
        <v>2277</v>
      </c>
      <c r="F1057" s="1" t="s">
        <v>84</v>
      </c>
      <c r="G1057" s="377">
        <v>468</v>
      </c>
      <c r="H1057" s="377">
        <v>0</v>
      </c>
      <c r="I1057" s="377">
        <v>0</v>
      </c>
      <c r="J1057" s="377">
        <v>0</v>
      </c>
      <c r="K1057" s="377">
        <v>0</v>
      </c>
      <c r="L1057" s="377">
        <v>0</v>
      </c>
      <c r="M1057" s="1" t="s">
        <v>61</v>
      </c>
      <c r="N1057" s="377">
        <v>0</v>
      </c>
      <c r="O1057" s="378">
        <v>46972</v>
      </c>
      <c r="P1057" s="401">
        <f t="shared" si="16"/>
        <v>468</v>
      </c>
      <c r="R1057" s="30" t="s">
        <v>5031</v>
      </c>
      <c r="S1057">
        <v>41306</v>
      </c>
    </row>
    <row r="1058" spans="1:19" x14ac:dyDescent="0.25">
      <c r="A1058" s="1" t="s">
        <v>1999</v>
      </c>
      <c r="B1058" s="1" t="s">
        <v>353</v>
      </c>
      <c r="C1058" s="1" t="s">
        <v>544</v>
      </c>
      <c r="D1058" s="1" t="s">
        <v>2000</v>
      </c>
      <c r="E1058" s="1" t="s">
        <v>2562</v>
      </c>
      <c r="F1058" s="1" t="s">
        <v>84</v>
      </c>
      <c r="G1058" s="377">
        <v>2930</v>
      </c>
      <c r="H1058" s="377">
        <v>0</v>
      </c>
      <c r="I1058" s="377">
        <v>0</v>
      </c>
      <c r="J1058" s="377">
        <v>0</v>
      </c>
      <c r="K1058" s="377">
        <v>0</v>
      </c>
      <c r="L1058" s="377">
        <v>0</v>
      </c>
      <c r="M1058" s="1" t="s">
        <v>61</v>
      </c>
      <c r="N1058" s="377">
        <v>0</v>
      </c>
      <c r="O1058" s="378">
        <v>46987</v>
      </c>
      <c r="P1058" s="401">
        <f t="shared" si="16"/>
        <v>2930</v>
      </c>
      <c r="R1058" s="30" t="s">
        <v>5082</v>
      </c>
      <c r="S1058">
        <v>51000</v>
      </c>
    </row>
    <row r="1059" spans="1:19" x14ac:dyDescent="0.25">
      <c r="A1059" s="1" t="s">
        <v>1999</v>
      </c>
      <c r="B1059" s="1" t="s">
        <v>353</v>
      </c>
      <c r="C1059" s="1" t="s">
        <v>544</v>
      </c>
      <c r="D1059" s="1" t="s">
        <v>2000</v>
      </c>
      <c r="E1059" s="1" t="s">
        <v>2575</v>
      </c>
      <c r="F1059" s="1" t="s">
        <v>84</v>
      </c>
      <c r="G1059" s="377">
        <v>0</v>
      </c>
      <c r="H1059" s="377">
        <v>0</v>
      </c>
      <c r="I1059" s="377">
        <v>0</v>
      </c>
      <c r="J1059" s="377">
        <v>0</v>
      </c>
      <c r="K1059" s="377">
        <v>1492</v>
      </c>
      <c r="L1059" s="377">
        <v>0</v>
      </c>
      <c r="M1059" s="1" t="s">
        <v>61</v>
      </c>
      <c r="N1059" s="377">
        <v>0</v>
      </c>
      <c r="O1059" s="378">
        <v>47249</v>
      </c>
      <c r="P1059" s="401">
        <f t="shared" si="16"/>
        <v>0</v>
      </c>
      <c r="R1059" s="30" t="s">
        <v>5090</v>
      </c>
      <c r="S1059">
        <v>13304</v>
      </c>
    </row>
    <row r="1060" spans="1:19" x14ac:dyDescent="0.25">
      <c r="A1060" s="1" t="s">
        <v>1999</v>
      </c>
      <c r="B1060" s="1" t="s">
        <v>353</v>
      </c>
      <c r="C1060" s="1" t="s">
        <v>544</v>
      </c>
      <c r="D1060" s="1" t="s">
        <v>2000</v>
      </c>
      <c r="E1060" s="1" t="s">
        <v>2311</v>
      </c>
      <c r="F1060" s="1" t="s">
        <v>84</v>
      </c>
      <c r="G1060" s="377">
        <v>0</v>
      </c>
      <c r="H1060" s="377">
        <v>0</v>
      </c>
      <c r="I1060" s="377">
        <v>0</v>
      </c>
      <c r="J1060" s="377">
        <v>0</v>
      </c>
      <c r="K1060" s="377">
        <v>520</v>
      </c>
      <c r="L1060" s="377">
        <v>0</v>
      </c>
      <c r="M1060" s="1" t="s">
        <v>61</v>
      </c>
      <c r="N1060" s="377">
        <v>0</v>
      </c>
      <c r="O1060" s="378">
        <v>47011</v>
      </c>
      <c r="P1060" s="401">
        <f t="shared" si="16"/>
        <v>0</v>
      </c>
      <c r="R1060" s="30" t="s">
        <v>5091</v>
      </c>
      <c r="S1060">
        <v>29880</v>
      </c>
    </row>
    <row r="1061" spans="1:19" x14ac:dyDescent="0.25">
      <c r="A1061" s="1" t="s">
        <v>1999</v>
      </c>
      <c r="B1061" s="1" t="s">
        <v>353</v>
      </c>
      <c r="C1061" s="1" t="s">
        <v>544</v>
      </c>
      <c r="D1061" s="1" t="s">
        <v>2000</v>
      </c>
      <c r="E1061" s="1" t="s">
        <v>2576</v>
      </c>
      <c r="F1061" s="1" t="s">
        <v>84</v>
      </c>
      <c r="G1061" s="377">
        <v>0</v>
      </c>
      <c r="H1061" s="377">
        <v>0</v>
      </c>
      <c r="I1061" s="377">
        <v>0</v>
      </c>
      <c r="J1061" s="377">
        <v>0</v>
      </c>
      <c r="K1061" s="377">
        <v>1293</v>
      </c>
      <c r="L1061" s="377">
        <v>0</v>
      </c>
      <c r="M1061" s="1" t="s">
        <v>61</v>
      </c>
      <c r="N1061" s="377">
        <v>0</v>
      </c>
      <c r="O1061" s="378">
        <v>47004</v>
      </c>
      <c r="P1061" s="401">
        <f t="shared" si="16"/>
        <v>0</v>
      </c>
      <c r="R1061" s="30" t="s">
        <v>5092</v>
      </c>
      <c r="S1061">
        <v>1312.1479999999999</v>
      </c>
    </row>
    <row r="1062" spans="1:19" x14ac:dyDescent="0.25">
      <c r="A1062" s="1" t="s">
        <v>1999</v>
      </c>
      <c r="B1062" s="1" t="s">
        <v>353</v>
      </c>
      <c r="C1062" s="1" t="s">
        <v>544</v>
      </c>
      <c r="D1062" s="1" t="s">
        <v>2000</v>
      </c>
      <c r="E1062" s="1" t="s">
        <v>10751</v>
      </c>
      <c r="F1062" s="1" t="s">
        <v>84</v>
      </c>
      <c r="G1062" s="377">
        <v>322</v>
      </c>
      <c r="H1062" s="377">
        <v>0</v>
      </c>
      <c r="I1062" s="377">
        <v>0</v>
      </c>
      <c r="J1062" s="377">
        <v>0</v>
      </c>
      <c r="K1062" s="377">
        <v>0</v>
      </c>
      <c r="L1062" s="377">
        <v>0</v>
      </c>
      <c r="M1062" s="1" t="s">
        <v>61</v>
      </c>
      <c r="N1062" s="377">
        <v>0</v>
      </c>
      <c r="O1062" s="378">
        <v>47004</v>
      </c>
      <c r="P1062" s="401">
        <f t="shared" si="16"/>
        <v>322</v>
      </c>
      <c r="R1062" s="30" t="s">
        <v>5046</v>
      </c>
      <c r="S1062">
        <v>253440</v>
      </c>
    </row>
    <row r="1063" spans="1:19" x14ac:dyDescent="0.25">
      <c r="A1063" s="1" t="s">
        <v>1999</v>
      </c>
      <c r="B1063" s="1" t="s">
        <v>353</v>
      </c>
      <c r="C1063" s="1" t="s">
        <v>544</v>
      </c>
      <c r="D1063" s="1" t="s">
        <v>2000</v>
      </c>
      <c r="E1063" s="1" t="s">
        <v>2577</v>
      </c>
      <c r="F1063" s="1" t="s">
        <v>84</v>
      </c>
      <c r="G1063" s="377">
        <v>1110</v>
      </c>
      <c r="H1063" s="377">
        <v>0</v>
      </c>
      <c r="I1063" s="377">
        <v>0</v>
      </c>
      <c r="J1063" s="377">
        <v>0</v>
      </c>
      <c r="K1063" s="377">
        <v>0</v>
      </c>
      <c r="L1063" s="377">
        <v>0</v>
      </c>
      <c r="M1063" s="1" t="s">
        <v>61</v>
      </c>
      <c r="N1063" s="377">
        <v>0</v>
      </c>
      <c r="O1063" s="378">
        <v>47004</v>
      </c>
      <c r="P1063" s="401">
        <f t="shared" si="16"/>
        <v>1110</v>
      </c>
      <c r="R1063" s="30" t="s">
        <v>5102</v>
      </c>
      <c r="S1063">
        <v>180480</v>
      </c>
    </row>
    <row r="1064" spans="1:19" x14ac:dyDescent="0.25">
      <c r="A1064" s="1" t="s">
        <v>1277</v>
      </c>
      <c r="B1064" s="1" t="s">
        <v>353</v>
      </c>
      <c r="C1064" s="1" t="s">
        <v>544</v>
      </c>
      <c r="D1064" s="1" t="s">
        <v>1278</v>
      </c>
      <c r="E1064" s="1" t="s">
        <v>1798</v>
      </c>
      <c r="F1064" s="1" t="s">
        <v>84</v>
      </c>
      <c r="G1064" s="377">
        <v>10560</v>
      </c>
      <c r="H1064" s="377">
        <v>0</v>
      </c>
      <c r="I1064" s="377">
        <v>0</v>
      </c>
      <c r="J1064" s="377">
        <v>0</v>
      </c>
      <c r="K1064" s="377">
        <v>0</v>
      </c>
      <c r="L1064" s="377">
        <v>0</v>
      </c>
      <c r="M1064" s="1" t="s">
        <v>61</v>
      </c>
      <c r="N1064" s="377">
        <v>0</v>
      </c>
      <c r="O1064" s="378">
        <v>46894</v>
      </c>
      <c r="P1064" s="401">
        <f t="shared" si="16"/>
        <v>10560</v>
      </c>
      <c r="R1064" s="30" t="s">
        <v>5103</v>
      </c>
      <c r="S1064">
        <v>87000</v>
      </c>
    </row>
    <row r="1065" spans="1:19" x14ac:dyDescent="0.25">
      <c r="A1065" s="1" t="s">
        <v>1277</v>
      </c>
      <c r="B1065" s="1" t="s">
        <v>353</v>
      </c>
      <c r="C1065" s="1" t="s">
        <v>544</v>
      </c>
      <c r="D1065" s="1" t="s">
        <v>1278</v>
      </c>
      <c r="E1065" s="1" t="s">
        <v>2304</v>
      </c>
      <c r="F1065" s="1" t="s">
        <v>84</v>
      </c>
      <c r="G1065" s="377">
        <v>101</v>
      </c>
      <c r="H1065" s="377">
        <v>0</v>
      </c>
      <c r="I1065" s="377">
        <v>0</v>
      </c>
      <c r="J1065" s="377">
        <v>0</v>
      </c>
      <c r="K1065" s="377">
        <v>0</v>
      </c>
      <c r="L1065" s="377">
        <v>0</v>
      </c>
      <c r="M1065" s="1" t="s">
        <v>61</v>
      </c>
      <c r="N1065" s="377">
        <v>0</v>
      </c>
      <c r="O1065" s="378">
        <v>47007</v>
      </c>
      <c r="P1065" s="401">
        <f t="shared" si="16"/>
        <v>101</v>
      </c>
      <c r="R1065" s="30" t="s">
        <v>5105</v>
      </c>
      <c r="S1065">
        <v>87750</v>
      </c>
    </row>
    <row r="1066" spans="1:19" x14ac:dyDescent="0.25">
      <c r="A1066" s="1" t="s">
        <v>1941</v>
      </c>
      <c r="B1066" s="1" t="s">
        <v>353</v>
      </c>
      <c r="C1066" s="1" t="s">
        <v>544</v>
      </c>
      <c r="D1066" s="1" t="s">
        <v>1942</v>
      </c>
      <c r="E1066" s="1" t="s">
        <v>4917</v>
      </c>
      <c r="F1066" s="1" t="s">
        <v>84</v>
      </c>
      <c r="G1066" s="377">
        <v>832</v>
      </c>
      <c r="H1066" s="377">
        <v>0</v>
      </c>
      <c r="I1066" s="377">
        <v>0</v>
      </c>
      <c r="J1066" s="377">
        <v>0</v>
      </c>
      <c r="K1066" s="377">
        <v>0</v>
      </c>
      <c r="L1066" s="377">
        <v>0</v>
      </c>
      <c r="M1066" s="1" t="s">
        <v>61</v>
      </c>
      <c r="N1066" s="377">
        <v>0</v>
      </c>
      <c r="O1066" s="378">
        <v>46900</v>
      </c>
      <c r="P1066" s="401">
        <f t="shared" si="16"/>
        <v>832</v>
      </c>
      <c r="R1066" s="30" t="s">
        <v>5106</v>
      </c>
      <c r="S1066">
        <v>138600</v>
      </c>
    </row>
    <row r="1067" spans="1:19" x14ac:dyDescent="0.25">
      <c r="A1067" s="1" t="s">
        <v>1941</v>
      </c>
      <c r="B1067" s="1" t="s">
        <v>353</v>
      </c>
      <c r="C1067" s="1" t="s">
        <v>544</v>
      </c>
      <c r="D1067" s="1" t="s">
        <v>1942</v>
      </c>
      <c r="E1067" s="1" t="s">
        <v>2578</v>
      </c>
      <c r="F1067" s="1" t="s">
        <v>84</v>
      </c>
      <c r="G1067" s="377">
        <v>1436</v>
      </c>
      <c r="H1067" s="377">
        <v>0</v>
      </c>
      <c r="I1067" s="377">
        <v>0</v>
      </c>
      <c r="J1067" s="377">
        <v>0</v>
      </c>
      <c r="K1067" s="377">
        <v>0</v>
      </c>
      <c r="L1067" s="377">
        <v>0</v>
      </c>
      <c r="M1067" s="1" t="s">
        <v>61</v>
      </c>
      <c r="N1067" s="377">
        <v>0</v>
      </c>
      <c r="O1067" s="378">
        <v>46881</v>
      </c>
      <c r="P1067" s="401">
        <f t="shared" si="16"/>
        <v>1436</v>
      </c>
      <c r="R1067" s="30" t="s">
        <v>5108</v>
      </c>
      <c r="S1067">
        <v>63.331000000000003</v>
      </c>
    </row>
    <row r="1068" spans="1:19" x14ac:dyDescent="0.25">
      <c r="A1068" s="1" t="s">
        <v>1941</v>
      </c>
      <c r="B1068" s="1" t="s">
        <v>353</v>
      </c>
      <c r="C1068" s="1" t="s">
        <v>544</v>
      </c>
      <c r="D1068" s="1" t="s">
        <v>1942</v>
      </c>
      <c r="E1068" s="1" t="s">
        <v>2260</v>
      </c>
      <c r="F1068" s="1" t="s">
        <v>84</v>
      </c>
      <c r="G1068" s="377">
        <v>0</v>
      </c>
      <c r="H1068" s="377">
        <v>0</v>
      </c>
      <c r="I1068" s="377">
        <v>0</v>
      </c>
      <c r="J1068" s="377">
        <v>0</v>
      </c>
      <c r="K1068" s="377">
        <v>290</v>
      </c>
      <c r="L1068" s="377">
        <v>0</v>
      </c>
      <c r="M1068" s="1" t="s">
        <v>61</v>
      </c>
      <c r="N1068" s="377">
        <v>0</v>
      </c>
      <c r="O1068" s="378">
        <v>46986</v>
      </c>
      <c r="P1068" s="401">
        <f t="shared" si="16"/>
        <v>0</v>
      </c>
      <c r="R1068" s="30" t="s">
        <v>5122</v>
      </c>
      <c r="S1068">
        <v>81000</v>
      </c>
    </row>
    <row r="1069" spans="1:19" x14ac:dyDescent="0.25">
      <c r="A1069" s="1" t="s">
        <v>1941</v>
      </c>
      <c r="B1069" s="1" t="s">
        <v>353</v>
      </c>
      <c r="C1069" s="1" t="s">
        <v>544</v>
      </c>
      <c r="D1069" s="1" t="s">
        <v>1942</v>
      </c>
      <c r="E1069" s="1" t="s">
        <v>2263</v>
      </c>
      <c r="F1069" s="1" t="s">
        <v>84</v>
      </c>
      <c r="G1069" s="377">
        <v>0</v>
      </c>
      <c r="H1069" s="377">
        <v>0</v>
      </c>
      <c r="I1069" s="377">
        <v>0</v>
      </c>
      <c r="J1069" s="377">
        <v>0</v>
      </c>
      <c r="K1069" s="377">
        <v>4205</v>
      </c>
      <c r="L1069" s="377">
        <v>0</v>
      </c>
      <c r="M1069" s="1" t="s">
        <v>61</v>
      </c>
      <c r="N1069" s="377">
        <v>0</v>
      </c>
      <c r="O1069" s="378">
        <v>46988</v>
      </c>
      <c r="P1069" s="401">
        <f t="shared" si="16"/>
        <v>0</v>
      </c>
      <c r="R1069" s="30" t="s">
        <v>4917</v>
      </c>
      <c r="S1069">
        <v>832</v>
      </c>
    </row>
    <row r="1070" spans="1:19" x14ac:dyDescent="0.25">
      <c r="A1070" s="1" t="s">
        <v>1941</v>
      </c>
      <c r="B1070" s="1" t="s">
        <v>353</v>
      </c>
      <c r="C1070" s="1" t="s">
        <v>544</v>
      </c>
      <c r="D1070" s="1" t="s">
        <v>1942</v>
      </c>
      <c r="E1070" s="1" t="s">
        <v>2579</v>
      </c>
      <c r="F1070" s="1" t="s">
        <v>84</v>
      </c>
      <c r="G1070" s="377">
        <v>780</v>
      </c>
      <c r="H1070" s="377">
        <v>0</v>
      </c>
      <c r="I1070" s="377">
        <v>0</v>
      </c>
      <c r="J1070" s="377">
        <v>0</v>
      </c>
      <c r="K1070" s="377">
        <v>0</v>
      </c>
      <c r="L1070" s="377">
        <v>0</v>
      </c>
      <c r="M1070" s="1" t="s">
        <v>61</v>
      </c>
      <c r="N1070" s="377">
        <v>0</v>
      </c>
      <c r="O1070" s="378">
        <v>46974</v>
      </c>
      <c r="P1070" s="401">
        <f t="shared" si="16"/>
        <v>780</v>
      </c>
      <c r="R1070" s="30" t="s">
        <v>4908</v>
      </c>
      <c r="S1070">
        <v>1225</v>
      </c>
    </row>
    <row r="1071" spans="1:19" x14ac:dyDescent="0.25">
      <c r="A1071" s="1" t="s">
        <v>1941</v>
      </c>
      <c r="B1071" s="1" t="s">
        <v>353</v>
      </c>
      <c r="C1071" s="1" t="s">
        <v>110</v>
      </c>
      <c r="D1071" s="1" t="s">
        <v>1942</v>
      </c>
      <c r="E1071" s="1" t="s">
        <v>1943</v>
      </c>
      <c r="F1071" s="1" t="s">
        <v>84</v>
      </c>
      <c r="G1071" s="377">
        <v>1</v>
      </c>
      <c r="H1071" s="377">
        <v>0</v>
      </c>
      <c r="I1071" s="377">
        <v>0</v>
      </c>
      <c r="J1071" s="377">
        <v>0</v>
      </c>
      <c r="K1071" s="377">
        <v>0</v>
      </c>
      <c r="L1071" s="377">
        <v>0</v>
      </c>
      <c r="M1071" s="1" t="s">
        <v>61</v>
      </c>
      <c r="N1071" s="377">
        <v>0</v>
      </c>
      <c r="O1071" s="378">
        <v>46895</v>
      </c>
      <c r="P1071" s="401">
        <f t="shared" si="16"/>
        <v>1</v>
      </c>
      <c r="R1071" s="30" t="s">
        <v>4990</v>
      </c>
      <c r="S1071">
        <v>69300</v>
      </c>
    </row>
    <row r="1072" spans="1:19" x14ac:dyDescent="0.25">
      <c r="A1072" s="1" t="s">
        <v>1206</v>
      </c>
      <c r="B1072" s="1" t="s">
        <v>353</v>
      </c>
      <c r="C1072" s="1" t="s">
        <v>544</v>
      </c>
      <c r="D1072" s="1" t="s">
        <v>1207</v>
      </c>
      <c r="E1072" s="1" t="s">
        <v>1303</v>
      </c>
      <c r="F1072" s="1" t="s">
        <v>84</v>
      </c>
      <c r="G1072" s="377">
        <v>7333</v>
      </c>
      <c r="H1072" s="377">
        <v>0</v>
      </c>
      <c r="I1072" s="377">
        <v>0</v>
      </c>
      <c r="J1072" s="377">
        <v>0</v>
      </c>
      <c r="K1072" s="377">
        <v>0</v>
      </c>
      <c r="L1072" s="377">
        <v>0</v>
      </c>
      <c r="M1072" s="1" t="s">
        <v>61</v>
      </c>
      <c r="N1072" s="377">
        <v>0</v>
      </c>
      <c r="O1072" s="378">
        <v>46840</v>
      </c>
      <c r="P1072" s="401">
        <f t="shared" si="16"/>
        <v>7333</v>
      </c>
      <c r="R1072" s="30" t="s">
        <v>5133</v>
      </c>
      <c r="S1072">
        <v>72820</v>
      </c>
    </row>
    <row r="1073" spans="1:19" x14ac:dyDescent="0.25">
      <c r="A1073" s="1" t="s">
        <v>1206</v>
      </c>
      <c r="B1073" s="1" t="s">
        <v>353</v>
      </c>
      <c r="C1073" s="1" t="s">
        <v>544</v>
      </c>
      <c r="D1073" s="1" t="s">
        <v>1207</v>
      </c>
      <c r="E1073" s="1" t="s">
        <v>1848</v>
      </c>
      <c r="F1073" s="1" t="s">
        <v>84</v>
      </c>
      <c r="G1073" s="377">
        <v>2064</v>
      </c>
      <c r="H1073" s="377">
        <v>0</v>
      </c>
      <c r="I1073" s="377">
        <v>0</v>
      </c>
      <c r="J1073" s="377">
        <v>0</v>
      </c>
      <c r="K1073" s="377">
        <v>0</v>
      </c>
      <c r="L1073" s="377">
        <v>0</v>
      </c>
      <c r="M1073" s="1" t="s">
        <v>61</v>
      </c>
      <c r="N1073" s="377">
        <v>0</v>
      </c>
      <c r="O1073" s="378">
        <v>46899</v>
      </c>
      <c r="P1073" s="401">
        <f t="shared" si="16"/>
        <v>2064</v>
      </c>
      <c r="R1073" s="30" t="s">
        <v>4586</v>
      </c>
      <c r="S1073">
        <v>51550</v>
      </c>
    </row>
    <row r="1074" spans="1:19" x14ac:dyDescent="0.25">
      <c r="A1074" s="1" t="s">
        <v>1206</v>
      </c>
      <c r="B1074" s="1" t="s">
        <v>353</v>
      </c>
      <c r="C1074" s="1" t="s">
        <v>544</v>
      </c>
      <c r="D1074" s="1" t="s">
        <v>1207</v>
      </c>
      <c r="E1074" s="1" t="s">
        <v>1850</v>
      </c>
      <c r="F1074" s="1" t="s">
        <v>84</v>
      </c>
      <c r="G1074" s="377">
        <v>12071</v>
      </c>
      <c r="H1074" s="377">
        <v>0</v>
      </c>
      <c r="I1074" s="377">
        <v>0</v>
      </c>
      <c r="J1074" s="377">
        <v>0</v>
      </c>
      <c r="K1074" s="377">
        <v>0</v>
      </c>
      <c r="L1074" s="377">
        <v>0</v>
      </c>
      <c r="M1074" s="1" t="s">
        <v>61</v>
      </c>
      <c r="N1074" s="377">
        <v>0</v>
      </c>
      <c r="O1074" s="378">
        <v>46902</v>
      </c>
      <c r="P1074" s="401">
        <f t="shared" si="16"/>
        <v>12071</v>
      </c>
      <c r="R1074" s="30" t="s">
        <v>5827</v>
      </c>
      <c r="S1074">
        <v>168000</v>
      </c>
    </row>
    <row r="1075" spans="1:19" x14ac:dyDescent="0.25">
      <c r="A1075" s="1" t="s">
        <v>1206</v>
      </c>
      <c r="B1075" s="1" t="s">
        <v>353</v>
      </c>
      <c r="C1075" s="1" t="s">
        <v>544</v>
      </c>
      <c r="D1075" s="1" t="s">
        <v>1207</v>
      </c>
      <c r="E1075" s="1" t="s">
        <v>2286</v>
      </c>
      <c r="F1075" s="1" t="s">
        <v>84</v>
      </c>
      <c r="G1075" s="377">
        <v>1689</v>
      </c>
      <c r="H1075" s="377">
        <v>0</v>
      </c>
      <c r="I1075" s="377">
        <v>0</v>
      </c>
      <c r="J1075" s="377">
        <v>0</v>
      </c>
      <c r="K1075" s="377">
        <v>0</v>
      </c>
      <c r="L1075" s="377">
        <v>0</v>
      </c>
      <c r="M1075" s="1" t="s">
        <v>61</v>
      </c>
      <c r="N1075" s="377">
        <v>0</v>
      </c>
      <c r="O1075" s="378">
        <v>47000</v>
      </c>
      <c r="P1075" s="401">
        <f t="shared" si="16"/>
        <v>1689</v>
      </c>
      <c r="R1075" s="30" t="s">
        <v>5828</v>
      </c>
      <c r="S1075">
        <v>168000</v>
      </c>
    </row>
    <row r="1076" spans="1:19" x14ac:dyDescent="0.25">
      <c r="A1076" s="1" t="s">
        <v>1922</v>
      </c>
      <c r="B1076" s="1" t="s">
        <v>353</v>
      </c>
      <c r="C1076" s="1" t="s">
        <v>544</v>
      </c>
      <c r="D1076" s="1" t="s">
        <v>1923</v>
      </c>
      <c r="E1076" s="1" t="s">
        <v>1926</v>
      </c>
      <c r="F1076" s="1" t="s">
        <v>84</v>
      </c>
      <c r="G1076" s="377">
        <v>1038</v>
      </c>
      <c r="H1076" s="377">
        <v>0</v>
      </c>
      <c r="I1076" s="377">
        <v>0</v>
      </c>
      <c r="J1076" s="377">
        <v>0</v>
      </c>
      <c r="K1076" s="377">
        <v>0</v>
      </c>
      <c r="L1076" s="377">
        <v>0</v>
      </c>
      <c r="M1076" s="1" t="s">
        <v>61</v>
      </c>
      <c r="N1076" s="377">
        <v>0</v>
      </c>
      <c r="O1076" s="378">
        <v>46915</v>
      </c>
      <c r="P1076" s="401">
        <f t="shared" si="16"/>
        <v>1038</v>
      </c>
      <c r="R1076" s="30" t="s">
        <v>5829</v>
      </c>
      <c r="S1076">
        <v>168000</v>
      </c>
    </row>
    <row r="1077" spans="1:19" x14ac:dyDescent="0.25">
      <c r="A1077" s="1" t="s">
        <v>1922</v>
      </c>
      <c r="B1077" s="1" t="s">
        <v>353</v>
      </c>
      <c r="C1077" s="1" t="s">
        <v>544</v>
      </c>
      <c r="D1077" s="1" t="s">
        <v>1923</v>
      </c>
      <c r="E1077" s="1" t="s">
        <v>2261</v>
      </c>
      <c r="F1077" s="1" t="s">
        <v>84</v>
      </c>
      <c r="G1077" s="377">
        <v>380</v>
      </c>
      <c r="H1077" s="377">
        <v>0</v>
      </c>
      <c r="I1077" s="377">
        <v>0</v>
      </c>
      <c r="J1077" s="377">
        <v>0</v>
      </c>
      <c r="K1077" s="377">
        <v>0</v>
      </c>
      <c r="L1077" s="377">
        <v>0</v>
      </c>
      <c r="M1077" s="1" t="s">
        <v>61</v>
      </c>
      <c r="N1077" s="377">
        <v>0</v>
      </c>
      <c r="O1077" s="378">
        <v>46914</v>
      </c>
      <c r="P1077" s="401">
        <f t="shared" si="16"/>
        <v>380</v>
      </c>
      <c r="R1077" s="30" t="s">
        <v>5830</v>
      </c>
      <c r="S1077">
        <v>168960</v>
      </c>
    </row>
    <row r="1078" spans="1:19" x14ac:dyDescent="0.25">
      <c r="A1078" s="1" t="s">
        <v>1922</v>
      </c>
      <c r="B1078" s="1" t="s">
        <v>353</v>
      </c>
      <c r="C1078" s="1" t="s">
        <v>544</v>
      </c>
      <c r="D1078" s="1" t="s">
        <v>1923</v>
      </c>
      <c r="E1078" s="1" t="s">
        <v>4908</v>
      </c>
      <c r="F1078" s="1" t="s">
        <v>84</v>
      </c>
      <c r="G1078" s="377">
        <v>1225</v>
      </c>
      <c r="H1078" s="377">
        <v>0</v>
      </c>
      <c r="I1078" s="377">
        <v>0</v>
      </c>
      <c r="J1078" s="377">
        <v>0</v>
      </c>
      <c r="K1078" s="377">
        <v>0</v>
      </c>
      <c r="L1078" s="377">
        <v>0</v>
      </c>
      <c r="M1078" s="1" t="s">
        <v>61</v>
      </c>
      <c r="N1078" s="377">
        <v>0</v>
      </c>
      <c r="O1078" s="378">
        <v>46931</v>
      </c>
      <c r="P1078" s="401">
        <f t="shared" si="16"/>
        <v>1225</v>
      </c>
      <c r="R1078" s="30" t="s">
        <v>5831</v>
      </c>
      <c r="S1078">
        <v>168960</v>
      </c>
    </row>
    <row r="1079" spans="1:19" x14ac:dyDescent="0.25">
      <c r="A1079" s="1" t="s">
        <v>1922</v>
      </c>
      <c r="B1079" s="1" t="s">
        <v>353</v>
      </c>
      <c r="C1079" s="1" t="s">
        <v>544</v>
      </c>
      <c r="D1079" s="1" t="s">
        <v>1923</v>
      </c>
      <c r="E1079" s="1" t="s">
        <v>2273</v>
      </c>
      <c r="F1079" s="1" t="s">
        <v>84</v>
      </c>
      <c r="G1079" s="377">
        <v>0</v>
      </c>
      <c r="H1079" s="377">
        <v>0</v>
      </c>
      <c r="I1079" s="377">
        <v>0</v>
      </c>
      <c r="J1079" s="377">
        <v>0</v>
      </c>
      <c r="K1079" s="377">
        <v>547</v>
      </c>
      <c r="L1079" s="377">
        <v>0</v>
      </c>
      <c r="M1079" s="1" t="s">
        <v>61</v>
      </c>
      <c r="N1079" s="377">
        <v>0</v>
      </c>
      <c r="O1079" s="378">
        <v>46915</v>
      </c>
      <c r="P1079" s="401">
        <f t="shared" si="16"/>
        <v>0</v>
      </c>
      <c r="R1079" s="30" t="s">
        <v>5832</v>
      </c>
      <c r="S1079">
        <v>337920</v>
      </c>
    </row>
    <row r="1080" spans="1:19" x14ac:dyDescent="0.25">
      <c r="A1080" s="1" t="s">
        <v>1922</v>
      </c>
      <c r="B1080" s="1" t="s">
        <v>353</v>
      </c>
      <c r="C1080" s="1" t="s">
        <v>544</v>
      </c>
      <c r="D1080" s="1" t="s">
        <v>1923</v>
      </c>
      <c r="E1080" s="1" t="s">
        <v>9542</v>
      </c>
      <c r="F1080" s="1" t="s">
        <v>84</v>
      </c>
      <c r="G1080" s="377">
        <v>720</v>
      </c>
      <c r="H1080" s="377">
        <v>0</v>
      </c>
      <c r="I1080" s="377">
        <v>0</v>
      </c>
      <c r="J1080" s="377">
        <v>0</v>
      </c>
      <c r="K1080" s="377">
        <v>0</v>
      </c>
      <c r="L1080" s="377">
        <v>0</v>
      </c>
      <c r="M1080" s="1" t="s">
        <v>61</v>
      </c>
      <c r="N1080" s="377">
        <v>0</v>
      </c>
      <c r="O1080" s="378">
        <v>46999</v>
      </c>
      <c r="P1080" s="401">
        <f t="shared" si="16"/>
        <v>720</v>
      </c>
      <c r="R1080" s="30" t="s">
        <v>5833</v>
      </c>
      <c r="S1080">
        <v>337920</v>
      </c>
    </row>
    <row r="1081" spans="1:19" x14ac:dyDescent="0.25">
      <c r="A1081" s="1" t="s">
        <v>1922</v>
      </c>
      <c r="B1081" s="1" t="s">
        <v>353</v>
      </c>
      <c r="C1081" s="1" t="s">
        <v>544</v>
      </c>
      <c r="D1081" s="1" t="s">
        <v>1923</v>
      </c>
      <c r="E1081" s="1" t="s">
        <v>2315</v>
      </c>
      <c r="F1081" s="1" t="s">
        <v>84</v>
      </c>
      <c r="G1081" s="377">
        <v>285</v>
      </c>
      <c r="H1081" s="377">
        <v>0</v>
      </c>
      <c r="I1081" s="377">
        <v>0</v>
      </c>
      <c r="J1081" s="377">
        <v>0</v>
      </c>
      <c r="K1081" s="377">
        <v>0</v>
      </c>
      <c r="L1081" s="377">
        <v>0</v>
      </c>
      <c r="M1081" s="1" t="s">
        <v>61</v>
      </c>
      <c r="N1081" s="377">
        <v>0</v>
      </c>
      <c r="O1081" s="378">
        <v>47014</v>
      </c>
      <c r="P1081" s="401">
        <f t="shared" si="16"/>
        <v>285</v>
      </c>
      <c r="R1081" s="30" t="s">
        <v>5834</v>
      </c>
      <c r="S1081">
        <v>354816</v>
      </c>
    </row>
    <row r="1082" spans="1:19" x14ac:dyDescent="0.25">
      <c r="A1082" s="1" t="s">
        <v>1922</v>
      </c>
      <c r="B1082" s="1" t="s">
        <v>353</v>
      </c>
      <c r="C1082" s="1" t="s">
        <v>544</v>
      </c>
      <c r="D1082" s="1" t="s">
        <v>1923</v>
      </c>
      <c r="E1082" s="1" t="s">
        <v>4085</v>
      </c>
      <c r="F1082" s="1" t="s">
        <v>84</v>
      </c>
      <c r="G1082" s="377">
        <v>1819</v>
      </c>
      <c r="H1082" s="377">
        <v>0</v>
      </c>
      <c r="I1082" s="377">
        <v>0</v>
      </c>
      <c r="J1082" s="377">
        <v>0</v>
      </c>
      <c r="K1082" s="377">
        <v>0</v>
      </c>
      <c r="L1082" s="377">
        <v>0</v>
      </c>
      <c r="M1082" s="1" t="s">
        <v>61</v>
      </c>
      <c r="N1082" s="377">
        <v>0</v>
      </c>
      <c r="O1082" s="378">
        <v>47254</v>
      </c>
      <c r="P1082" s="401">
        <f t="shared" si="16"/>
        <v>1819</v>
      </c>
      <c r="R1082" s="30" t="s">
        <v>5835</v>
      </c>
      <c r="S1082">
        <v>337920</v>
      </c>
    </row>
    <row r="1083" spans="1:19" x14ac:dyDescent="0.25">
      <c r="A1083" s="1" t="s">
        <v>1922</v>
      </c>
      <c r="B1083" s="1" t="s">
        <v>353</v>
      </c>
      <c r="C1083" s="1" t="s">
        <v>110</v>
      </c>
      <c r="D1083" s="1" t="s">
        <v>1923</v>
      </c>
      <c r="E1083" s="1" t="s">
        <v>1926</v>
      </c>
      <c r="F1083" s="1" t="s">
        <v>84</v>
      </c>
      <c r="G1083" s="377">
        <v>2</v>
      </c>
      <c r="H1083" s="377">
        <v>0</v>
      </c>
      <c r="I1083" s="377">
        <v>0</v>
      </c>
      <c r="J1083" s="377">
        <v>0</v>
      </c>
      <c r="K1083" s="377">
        <v>0</v>
      </c>
      <c r="L1083" s="377">
        <v>0</v>
      </c>
      <c r="M1083" s="1" t="s">
        <v>61</v>
      </c>
      <c r="N1083" s="377">
        <v>0</v>
      </c>
      <c r="O1083" s="378">
        <v>46915</v>
      </c>
      <c r="P1083" s="401">
        <f t="shared" si="16"/>
        <v>2</v>
      </c>
      <c r="R1083" s="30" t="s">
        <v>5836</v>
      </c>
      <c r="S1083">
        <v>337920</v>
      </c>
    </row>
    <row r="1084" spans="1:19" x14ac:dyDescent="0.25">
      <c r="A1084" s="1" t="s">
        <v>1922</v>
      </c>
      <c r="B1084" s="1" t="s">
        <v>353</v>
      </c>
      <c r="C1084" s="1" t="s">
        <v>110</v>
      </c>
      <c r="D1084" s="1" t="s">
        <v>1923</v>
      </c>
      <c r="E1084" s="1" t="s">
        <v>2314</v>
      </c>
      <c r="F1084" s="1" t="s">
        <v>84</v>
      </c>
      <c r="G1084" s="377">
        <v>5</v>
      </c>
      <c r="H1084" s="377">
        <v>0</v>
      </c>
      <c r="I1084" s="377">
        <v>0</v>
      </c>
      <c r="J1084" s="377">
        <v>0</v>
      </c>
      <c r="K1084" s="377">
        <v>0</v>
      </c>
      <c r="L1084" s="377">
        <v>0</v>
      </c>
      <c r="M1084" s="1" t="s">
        <v>61</v>
      </c>
      <c r="N1084" s="377">
        <v>0</v>
      </c>
      <c r="O1084" s="378">
        <v>47013</v>
      </c>
      <c r="P1084" s="401">
        <f t="shared" si="16"/>
        <v>5</v>
      </c>
      <c r="R1084" s="30" t="s">
        <v>5837</v>
      </c>
      <c r="S1084">
        <v>325000</v>
      </c>
    </row>
    <row r="1085" spans="1:19" x14ac:dyDescent="0.25">
      <c r="A1085" s="1" t="s">
        <v>2165</v>
      </c>
      <c r="B1085" s="1" t="s">
        <v>353</v>
      </c>
      <c r="C1085" s="1" t="s">
        <v>544</v>
      </c>
      <c r="D1085" s="1" t="s">
        <v>2166</v>
      </c>
      <c r="E1085" s="1" t="s">
        <v>2173</v>
      </c>
      <c r="F1085" s="1" t="s">
        <v>84</v>
      </c>
      <c r="G1085" s="377">
        <v>0</v>
      </c>
      <c r="H1085" s="377">
        <v>0</v>
      </c>
      <c r="I1085" s="377">
        <v>0</v>
      </c>
      <c r="J1085" s="377">
        <v>0</v>
      </c>
      <c r="K1085" s="377">
        <v>1428</v>
      </c>
      <c r="L1085" s="377">
        <v>0</v>
      </c>
      <c r="M1085" s="1" t="s">
        <v>61</v>
      </c>
      <c r="N1085" s="377">
        <v>0</v>
      </c>
      <c r="O1085" s="378">
        <v>46984</v>
      </c>
      <c r="P1085" s="401">
        <f t="shared" si="16"/>
        <v>0</v>
      </c>
      <c r="R1085" s="30" t="s">
        <v>5838</v>
      </c>
      <c r="S1085">
        <v>325000</v>
      </c>
    </row>
    <row r="1086" spans="1:19" x14ac:dyDescent="0.25">
      <c r="A1086" s="1" t="s">
        <v>2165</v>
      </c>
      <c r="B1086" s="1" t="s">
        <v>353</v>
      </c>
      <c r="C1086" s="1" t="s">
        <v>544</v>
      </c>
      <c r="D1086" s="1" t="s">
        <v>2166</v>
      </c>
      <c r="E1086" s="1" t="s">
        <v>2234</v>
      </c>
      <c r="F1086" s="1" t="s">
        <v>84</v>
      </c>
      <c r="G1086" s="377">
        <v>0</v>
      </c>
      <c r="H1086" s="377">
        <v>0</v>
      </c>
      <c r="I1086" s="377">
        <v>0</v>
      </c>
      <c r="J1086" s="377">
        <v>0</v>
      </c>
      <c r="K1086" s="377">
        <v>1442</v>
      </c>
      <c r="L1086" s="377">
        <v>0</v>
      </c>
      <c r="M1086" s="1" t="s">
        <v>61</v>
      </c>
      <c r="N1086" s="377">
        <v>0</v>
      </c>
      <c r="O1086" s="378">
        <v>46985</v>
      </c>
      <c r="P1086" s="401">
        <f t="shared" si="16"/>
        <v>0</v>
      </c>
      <c r="R1086" s="30" t="s">
        <v>5839</v>
      </c>
      <c r="S1086">
        <v>325000</v>
      </c>
    </row>
    <row r="1087" spans="1:19" x14ac:dyDescent="0.25">
      <c r="A1087" s="1" t="s">
        <v>2165</v>
      </c>
      <c r="B1087" s="1" t="s">
        <v>353</v>
      </c>
      <c r="C1087" s="1" t="s">
        <v>110</v>
      </c>
      <c r="D1087" s="1" t="s">
        <v>2166</v>
      </c>
      <c r="E1087" s="1" t="s">
        <v>2173</v>
      </c>
      <c r="F1087" s="1" t="s">
        <v>84</v>
      </c>
      <c r="G1087" s="377">
        <v>0</v>
      </c>
      <c r="H1087" s="377">
        <v>0</v>
      </c>
      <c r="I1087" s="377">
        <v>0</v>
      </c>
      <c r="J1087" s="377">
        <v>0</v>
      </c>
      <c r="K1087" s="377">
        <v>1212</v>
      </c>
      <c r="L1087" s="377">
        <v>0</v>
      </c>
      <c r="M1087" s="1" t="s">
        <v>61</v>
      </c>
      <c r="N1087" s="377">
        <v>0</v>
      </c>
      <c r="O1087" s="378">
        <v>46984</v>
      </c>
      <c r="P1087" s="401">
        <f t="shared" si="16"/>
        <v>0</v>
      </c>
      <c r="R1087" s="30" t="s">
        <v>4236</v>
      </c>
      <c r="S1087">
        <v>37.706000000000003</v>
      </c>
    </row>
    <row r="1088" spans="1:19" x14ac:dyDescent="0.25">
      <c r="A1088" s="1" t="s">
        <v>2165</v>
      </c>
      <c r="B1088" s="1" t="s">
        <v>353</v>
      </c>
      <c r="C1088" s="1" t="s">
        <v>110</v>
      </c>
      <c r="D1088" s="1" t="s">
        <v>2166</v>
      </c>
      <c r="E1088" s="1" t="s">
        <v>2234</v>
      </c>
      <c r="F1088" s="1" t="s">
        <v>84</v>
      </c>
      <c r="G1088" s="377">
        <v>0</v>
      </c>
      <c r="H1088" s="377">
        <v>0</v>
      </c>
      <c r="I1088" s="377">
        <v>0</v>
      </c>
      <c r="J1088" s="377">
        <v>0</v>
      </c>
      <c r="K1088" s="377">
        <v>1074</v>
      </c>
      <c r="L1088" s="377">
        <v>0</v>
      </c>
      <c r="M1088" s="1" t="s">
        <v>61</v>
      </c>
      <c r="N1088" s="377">
        <v>0</v>
      </c>
      <c r="O1088" s="378">
        <v>46985</v>
      </c>
      <c r="P1088" s="401">
        <f t="shared" si="16"/>
        <v>0</v>
      </c>
      <c r="R1088" s="30" t="s">
        <v>4324</v>
      </c>
      <c r="S1088">
        <v>102.51900000000001</v>
      </c>
    </row>
    <row r="1089" spans="1:19" x14ac:dyDescent="0.25">
      <c r="A1089" s="1" t="s">
        <v>1745</v>
      </c>
      <c r="B1089" s="1" t="s">
        <v>353</v>
      </c>
      <c r="C1089" s="1" t="s">
        <v>544</v>
      </c>
      <c r="D1089" s="1" t="s">
        <v>1746</v>
      </c>
      <c r="E1089" s="1" t="s">
        <v>1747</v>
      </c>
      <c r="F1089" s="1" t="s">
        <v>84</v>
      </c>
      <c r="G1089" s="377">
        <v>2</v>
      </c>
      <c r="H1089" s="377">
        <v>0</v>
      </c>
      <c r="I1089" s="377">
        <v>0</v>
      </c>
      <c r="J1089" s="377">
        <v>0</v>
      </c>
      <c r="K1089" s="377">
        <v>0</v>
      </c>
      <c r="L1089" s="377">
        <v>0</v>
      </c>
      <c r="M1089" s="1" t="s">
        <v>1748</v>
      </c>
      <c r="N1089" s="377">
        <v>0</v>
      </c>
      <c r="O1089" s="378">
        <v>46904</v>
      </c>
      <c r="P1089" s="401">
        <f t="shared" si="16"/>
        <v>2</v>
      </c>
      <c r="R1089" s="30" t="s">
        <v>3497</v>
      </c>
      <c r="S1089">
        <v>203.18700000000001</v>
      </c>
    </row>
    <row r="1090" spans="1:19" x14ac:dyDescent="0.25">
      <c r="A1090" s="1" t="s">
        <v>11902</v>
      </c>
      <c r="B1090" s="1" t="s">
        <v>353</v>
      </c>
      <c r="C1090" s="1" t="s">
        <v>544</v>
      </c>
      <c r="D1090" s="1" t="s">
        <v>11903</v>
      </c>
      <c r="E1090" s="1" t="s">
        <v>11904</v>
      </c>
      <c r="F1090" s="1" t="s">
        <v>84</v>
      </c>
      <c r="G1090" s="377">
        <v>0</v>
      </c>
      <c r="H1090" s="377">
        <v>0</v>
      </c>
      <c r="I1090" s="377">
        <v>120</v>
      </c>
      <c r="J1090" s="377">
        <v>0</v>
      </c>
      <c r="K1090" s="377">
        <v>0</v>
      </c>
      <c r="L1090" s="377">
        <v>0</v>
      </c>
      <c r="M1090" s="1" t="s">
        <v>11905</v>
      </c>
      <c r="N1090" s="377">
        <v>0</v>
      </c>
      <c r="O1090" s="378">
        <v>47391</v>
      </c>
      <c r="P1090" s="401">
        <f t="shared" si="16"/>
        <v>120</v>
      </c>
      <c r="R1090" s="30" t="s">
        <v>3554</v>
      </c>
      <c r="S1090">
        <v>1101.1410000000001</v>
      </c>
    </row>
    <row r="1091" spans="1:19" x14ac:dyDescent="0.25">
      <c r="A1091" s="1" t="s">
        <v>3585</v>
      </c>
      <c r="B1091" s="1" t="s">
        <v>353</v>
      </c>
      <c r="C1091" s="1" t="s">
        <v>80</v>
      </c>
      <c r="D1091" s="1" t="s">
        <v>265</v>
      </c>
      <c r="E1091" s="1" t="s">
        <v>4165</v>
      </c>
      <c r="F1091" s="1" t="s">
        <v>82</v>
      </c>
      <c r="G1091" s="377">
        <v>401</v>
      </c>
      <c r="H1091" s="377">
        <v>0</v>
      </c>
      <c r="I1091" s="377">
        <v>0</v>
      </c>
      <c r="J1091" s="377">
        <v>0</v>
      </c>
      <c r="K1091" s="377">
        <v>0</v>
      </c>
      <c r="L1091" s="377">
        <v>0</v>
      </c>
      <c r="M1091" s="1" t="s">
        <v>61</v>
      </c>
      <c r="N1091" s="377">
        <v>0</v>
      </c>
      <c r="O1091" s="378">
        <v>46270</v>
      </c>
      <c r="P1091" s="401">
        <f t="shared" ref="P1091:P1154" si="17">G1091+I1091</f>
        <v>401</v>
      </c>
      <c r="R1091" s="30" t="s">
        <v>4166</v>
      </c>
      <c r="S1091">
        <v>390</v>
      </c>
    </row>
    <row r="1092" spans="1:19" x14ac:dyDescent="0.25">
      <c r="A1092" s="1" t="s">
        <v>3585</v>
      </c>
      <c r="B1092" s="1" t="s">
        <v>353</v>
      </c>
      <c r="C1092" s="1" t="s">
        <v>80</v>
      </c>
      <c r="D1092" s="1" t="s">
        <v>265</v>
      </c>
      <c r="E1092" s="1" t="s">
        <v>13027</v>
      </c>
      <c r="F1092" s="1" t="s">
        <v>82</v>
      </c>
      <c r="G1092" s="377">
        <v>400</v>
      </c>
      <c r="H1092" s="377">
        <v>0</v>
      </c>
      <c r="I1092" s="377">
        <v>0</v>
      </c>
      <c r="J1092" s="377">
        <v>0</v>
      </c>
      <c r="K1092" s="377">
        <v>0</v>
      </c>
      <c r="L1092" s="377">
        <v>0</v>
      </c>
      <c r="M1092" s="1" t="s">
        <v>61</v>
      </c>
      <c r="N1092" s="377">
        <v>0</v>
      </c>
      <c r="O1092" s="378">
        <v>46276</v>
      </c>
      <c r="P1092" s="401">
        <f t="shared" si="17"/>
        <v>400</v>
      </c>
      <c r="R1092" s="30" t="s">
        <v>5840</v>
      </c>
      <c r="S1092">
        <v>51000</v>
      </c>
    </row>
    <row r="1093" spans="1:19" x14ac:dyDescent="0.25">
      <c r="A1093" s="1" t="s">
        <v>3931</v>
      </c>
      <c r="B1093" s="1" t="s">
        <v>353</v>
      </c>
      <c r="C1093" s="1" t="s">
        <v>544</v>
      </c>
      <c r="D1093" s="1" t="s">
        <v>3932</v>
      </c>
      <c r="E1093" s="1" t="s">
        <v>3933</v>
      </c>
      <c r="F1093" s="1" t="s">
        <v>84</v>
      </c>
      <c r="G1093" s="377">
        <v>288</v>
      </c>
      <c r="H1093" s="377">
        <v>0</v>
      </c>
      <c r="I1093" s="377">
        <v>0</v>
      </c>
      <c r="J1093" s="377">
        <v>0</v>
      </c>
      <c r="K1093" s="377">
        <v>0</v>
      </c>
      <c r="L1093" s="377">
        <v>0</v>
      </c>
      <c r="M1093" s="1" t="s">
        <v>3934</v>
      </c>
      <c r="N1093" s="377">
        <v>0</v>
      </c>
      <c r="O1093" s="378">
        <v>47427</v>
      </c>
      <c r="P1093" s="401">
        <f t="shared" si="17"/>
        <v>288</v>
      </c>
      <c r="R1093" s="30" t="s">
        <v>5841</v>
      </c>
      <c r="S1093">
        <v>51000</v>
      </c>
    </row>
    <row r="1094" spans="1:19" x14ac:dyDescent="0.25">
      <c r="A1094" s="1" t="s">
        <v>1728</v>
      </c>
      <c r="B1094" s="1" t="s">
        <v>353</v>
      </c>
      <c r="C1094" s="1" t="s">
        <v>544</v>
      </c>
      <c r="D1094" s="1" t="s">
        <v>1729</v>
      </c>
      <c r="E1094" s="1" t="s">
        <v>1735</v>
      </c>
      <c r="F1094" s="1" t="s">
        <v>84</v>
      </c>
      <c r="G1094" s="377">
        <v>3</v>
      </c>
      <c r="H1094" s="377">
        <v>0</v>
      </c>
      <c r="I1094" s="377">
        <v>0</v>
      </c>
      <c r="J1094" s="377">
        <v>0</v>
      </c>
      <c r="K1094" s="377">
        <v>0</v>
      </c>
      <c r="L1094" s="377">
        <v>0</v>
      </c>
      <c r="M1094" s="1" t="s">
        <v>1730</v>
      </c>
      <c r="N1094" s="377">
        <v>0</v>
      </c>
      <c r="O1094" s="378">
        <v>46916</v>
      </c>
      <c r="P1094" s="401">
        <f t="shared" si="17"/>
        <v>3</v>
      </c>
      <c r="R1094" s="30" t="s">
        <v>5842</v>
      </c>
      <c r="S1094">
        <v>51000</v>
      </c>
    </row>
    <row r="1095" spans="1:19" x14ac:dyDescent="0.25">
      <c r="A1095" s="1" t="s">
        <v>2806</v>
      </c>
      <c r="B1095" s="1" t="s">
        <v>353</v>
      </c>
      <c r="C1095" s="1" t="s">
        <v>80</v>
      </c>
      <c r="D1095" s="1" t="s">
        <v>245</v>
      </c>
      <c r="E1095" s="1" t="s">
        <v>4174</v>
      </c>
      <c r="F1095" s="1" t="s">
        <v>82</v>
      </c>
      <c r="G1095" s="377">
        <v>1200</v>
      </c>
      <c r="H1095" s="377">
        <v>0</v>
      </c>
      <c r="I1095" s="377">
        <v>0</v>
      </c>
      <c r="J1095" s="377">
        <v>0</v>
      </c>
      <c r="K1095" s="377">
        <v>0</v>
      </c>
      <c r="L1095" s="377">
        <v>0</v>
      </c>
      <c r="M1095" s="1" t="s">
        <v>61</v>
      </c>
      <c r="N1095" s="377">
        <v>0</v>
      </c>
      <c r="O1095" s="378">
        <v>46267</v>
      </c>
      <c r="P1095" s="401">
        <f t="shared" si="17"/>
        <v>1200</v>
      </c>
      <c r="R1095" s="30" t="s">
        <v>5843</v>
      </c>
      <c r="S1095">
        <v>51000</v>
      </c>
    </row>
    <row r="1096" spans="1:19" x14ac:dyDescent="0.25">
      <c r="A1096" s="1" t="s">
        <v>3660</v>
      </c>
      <c r="B1096" s="1" t="s">
        <v>353</v>
      </c>
      <c r="C1096" s="1" t="s">
        <v>544</v>
      </c>
      <c r="D1096" s="1" t="s">
        <v>3661</v>
      </c>
      <c r="E1096" s="1" t="s">
        <v>3662</v>
      </c>
      <c r="F1096" s="1" t="s">
        <v>84</v>
      </c>
      <c r="G1096" s="377">
        <v>120</v>
      </c>
      <c r="H1096" s="377">
        <v>0</v>
      </c>
      <c r="I1096" s="377">
        <v>0</v>
      </c>
      <c r="J1096" s="377">
        <v>0</v>
      </c>
      <c r="K1096" s="377">
        <v>0</v>
      </c>
      <c r="L1096" s="377">
        <v>0</v>
      </c>
      <c r="M1096" s="1" t="s">
        <v>3663</v>
      </c>
      <c r="N1096" s="377">
        <v>0</v>
      </c>
      <c r="O1096" s="378">
        <v>47519</v>
      </c>
      <c r="P1096" s="401">
        <f t="shared" si="17"/>
        <v>120</v>
      </c>
      <c r="R1096" s="30" t="s">
        <v>4238</v>
      </c>
      <c r="S1096">
        <v>72.593000000000004</v>
      </c>
    </row>
    <row r="1097" spans="1:19" x14ac:dyDescent="0.25">
      <c r="A1097" s="1" t="s">
        <v>2801</v>
      </c>
      <c r="B1097" s="1" t="s">
        <v>353</v>
      </c>
      <c r="C1097" s="1" t="s">
        <v>544</v>
      </c>
      <c r="D1097" s="1" t="s">
        <v>2802</v>
      </c>
      <c r="E1097" s="1" t="s">
        <v>3215</v>
      </c>
      <c r="F1097" s="1" t="s">
        <v>84</v>
      </c>
      <c r="G1097" s="377">
        <v>539</v>
      </c>
      <c r="H1097" s="377">
        <v>0</v>
      </c>
      <c r="I1097" s="377">
        <v>0</v>
      </c>
      <c r="J1097" s="377">
        <v>0</v>
      </c>
      <c r="K1097" s="377">
        <v>0</v>
      </c>
      <c r="L1097" s="377">
        <v>0</v>
      </c>
      <c r="M1097" s="1" t="s">
        <v>2803</v>
      </c>
      <c r="N1097" s="377">
        <v>0</v>
      </c>
      <c r="O1097" s="378">
        <v>47495</v>
      </c>
      <c r="P1097" s="401">
        <f t="shared" si="17"/>
        <v>539</v>
      </c>
      <c r="R1097" s="30" t="s">
        <v>4332</v>
      </c>
      <c r="S1097">
        <v>149</v>
      </c>
    </row>
    <row r="1098" spans="1:19" x14ac:dyDescent="0.25">
      <c r="A1098" s="1" t="s">
        <v>2801</v>
      </c>
      <c r="B1098" s="1" t="s">
        <v>353</v>
      </c>
      <c r="C1098" s="1" t="s">
        <v>544</v>
      </c>
      <c r="D1098" s="1" t="s">
        <v>2802</v>
      </c>
      <c r="E1098" s="1" t="s">
        <v>3664</v>
      </c>
      <c r="F1098" s="1" t="s">
        <v>84</v>
      </c>
      <c r="G1098" s="377">
        <v>225</v>
      </c>
      <c r="H1098" s="377">
        <v>0</v>
      </c>
      <c r="I1098" s="377">
        <v>0</v>
      </c>
      <c r="J1098" s="377">
        <v>0</v>
      </c>
      <c r="K1098" s="377">
        <v>0</v>
      </c>
      <c r="L1098" s="377">
        <v>0</v>
      </c>
      <c r="M1098" s="1" t="s">
        <v>2803</v>
      </c>
      <c r="N1098" s="377">
        <v>0</v>
      </c>
      <c r="O1098" s="378">
        <v>47495</v>
      </c>
      <c r="P1098" s="401">
        <f t="shared" si="17"/>
        <v>225</v>
      </c>
      <c r="R1098" s="30" t="s">
        <v>4330</v>
      </c>
      <c r="S1098">
        <v>2.0630000000000002</v>
      </c>
    </row>
    <row r="1099" spans="1:19" x14ac:dyDescent="0.25">
      <c r="A1099" s="1" t="s">
        <v>2801</v>
      </c>
      <c r="B1099" s="1" t="s">
        <v>353</v>
      </c>
      <c r="C1099" s="1" t="s">
        <v>544</v>
      </c>
      <c r="D1099" s="1" t="s">
        <v>2802</v>
      </c>
      <c r="E1099" s="1" t="s">
        <v>3665</v>
      </c>
      <c r="F1099" s="1" t="s">
        <v>84</v>
      </c>
      <c r="G1099" s="377">
        <v>20</v>
      </c>
      <c r="H1099" s="377">
        <v>0</v>
      </c>
      <c r="I1099" s="377">
        <v>0</v>
      </c>
      <c r="J1099" s="377">
        <v>0</v>
      </c>
      <c r="K1099" s="377">
        <v>0</v>
      </c>
      <c r="L1099" s="377">
        <v>0</v>
      </c>
      <c r="M1099" s="1" t="s">
        <v>2803</v>
      </c>
      <c r="N1099" s="377">
        <v>0</v>
      </c>
      <c r="O1099" s="378">
        <v>47418</v>
      </c>
      <c r="P1099" s="401">
        <f t="shared" si="17"/>
        <v>20</v>
      </c>
      <c r="R1099" s="30" t="s">
        <v>4331</v>
      </c>
      <c r="S1099">
        <v>52.923999999999999</v>
      </c>
    </row>
    <row r="1100" spans="1:19" x14ac:dyDescent="0.25">
      <c r="A1100" s="1" t="s">
        <v>11906</v>
      </c>
      <c r="B1100" s="1" t="s">
        <v>353</v>
      </c>
      <c r="C1100" s="1" t="s">
        <v>544</v>
      </c>
      <c r="D1100" s="1" t="s">
        <v>11907</v>
      </c>
      <c r="E1100" s="1" t="s">
        <v>11908</v>
      </c>
      <c r="F1100" s="1" t="s">
        <v>84</v>
      </c>
      <c r="G1100" s="377">
        <v>0</v>
      </c>
      <c r="H1100" s="377">
        <v>0</v>
      </c>
      <c r="I1100" s="377">
        <v>60</v>
      </c>
      <c r="J1100" s="377">
        <v>0</v>
      </c>
      <c r="K1100" s="377">
        <v>0</v>
      </c>
      <c r="L1100" s="377">
        <v>0</v>
      </c>
      <c r="M1100" s="1" t="s">
        <v>11909</v>
      </c>
      <c r="N1100" s="377">
        <v>0</v>
      </c>
      <c r="O1100" s="378">
        <v>47463</v>
      </c>
      <c r="P1100" s="401">
        <f t="shared" si="17"/>
        <v>60</v>
      </c>
      <c r="R1100" s="30" t="s">
        <v>5846</v>
      </c>
      <c r="S1100">
        <v>10000</v>
      </c>
    </row>
    <row r="1101" spans="1:19" x14ac:dyDescent="0.25">
      <c r="A1101" s="1" t="s">
        <v>1305</v>
      </c>
      <c r="B1101" s="1" t="s">
        <v>353</v>
      </c>
      <c r="C1101" s="1" t="s">
        <v>544</v>
      </c>
      <c r="D1101" s="1" t="s">
        <v>1306</v>
      </c>
      <c r="E1101" s="1" t="s">
        <v>1307</v>
      </c>
      <c r="F1101" s="1" t="s">
        <v>84</v>
      </c>
      <c r="G1101" s="377">
        <v>768</v>
      </c>
      <c r="H1101" s="377">
        <v>0</v>
      </c>
      <c r="I1101" s="377">
        <v>0</v>
      </c>
      <c r="J1101" s="377">
        <v>0</v>
      </c>
      <c r="K1101" s="377">
        <v>0</v>
      </c>
      <c r="L1101" s="377">
        <v>0</v>
      </c>
      <c r="M1101" s="1" t="s">
        <v>1308</v>
      </c>
      <c r="N1101" s="377">
        <v>0</v>
      </c>
      <c r="O1101" s="378">
        <v>47007</v>
      </c>
      <c r="P1101" s="401">
        <f t="shared" si="17"/>
        <v>768</v>
      </c>
      <c r="R1101" s="30" t="s">
        <v>5847</v>
      </c>
      <c r="S1101">
        <v>45000</v>
      </c>
    </row>
    <row r="1102" spans="1:19" x14ac:dyDescent="0.25">
      <c r="A1102" s="1" t="s">
        <v>3935</v>
      </c>
      <c r="B1102" s="1" t="s">
        <v>353</v>
      </c>
      <c r="C1102" s="1" t="s">
        <v>544</v>
      </c>
      <c r="D1102" s="1" t="s">
        <v>3936</v>
      </c>
      <c r="E1102" s="1" t="s">
        <v>3937</v>
      </c>
      <c r="F1102" s="1" t="s">
        <v>84</v>
      </c>
      <c r="G1102" s="377">
        <v>96</v>
      </c>
      <c r="H1102" s="377">
        <v>0</v>
      </c>
      <c r="I1102" s="377">
        <v>0</v>
      </c>
      <c r="J1102" s="377">
        <v>0</v>
      </c>
      <c r="K1102" s="377">
        <v>0</v>
      </c>
      <c r="L1102" s="377">
        <v>0</v>
      </c>
      <c r="M1102" s="1" t="s">
        <v>3938</v>
      </c>
      <c r="N1102" s="377">
        <v>0</v>
      </c>
      <c r="O1102" s="378">
        <v>47502</v>
      </c>
      <c r="P1102" s="401">
        <f t="shared" si="17"/>
        <v>96</v>
      </c>
      <c r="R1102" s="30" t="s">
        <v>5848</v>
      </c>
      <c r="S1102">
        <v>66250</v>
      </c>
    </row>
    <row r="1103" spans="1:19" x14ac:dyDescent="0.25">
      <c r="A1103" s="1" t="s">
        <v>11910</v>
      </c>
      <c r="B1103" s="1" t="s">
        <v>353</v>
      </c>
      <c r="C1103" s="1" t="s">
        <v>544</v>
      </c>
      <c r="D1103" s="1" t="s">
        <v>11911</v>
      </c>
      <c r="E1103" s="1" t="s">
        <v>11912</v>
      </c>
      <c r="F1103" s="1" t="s">
        <v>84</v>
      </c>
      <c r="G1103" s="377">
        <v>0</v>
      </c>
      <c r="H1103" s="377">
        <v>0</v>
      </c>
      <c r="I1103" s="377">
        <v>168</v>
      </c>
      <c r="J1103" s="377">
        <v>0</v>
      </c>
      <c r="K1103" s="377">
        <v>0</v>
      </c>
      <c r="L1103" s="377">
        <v>0</v>
      </c>
      <c r="M1103" s="1" t="s">
        <v>11913</v>
      </c>
      <c r="N1103" s="377">
        <v>0</v>
      </c>
      <c r="O1103" s="378">
        <v>47513</v>
      </c>
      <c r="P1103" s="401">
        <f t="shared" si="17"/>
        <v>168</v>
      </c>
      <c r="R1103" s="30" t="s">
        <v>5849</v>
      </c>
      <c r="S1103">
        <v>52500</v>
      </c>
    </row>
    <row r="1104" spans="1:19" x14ac:dyDescent="0.25">
      <c r="A1104" s="1" t="s">
        <v>2325</v>
      </c>
      <c r="B1104" s="1" t="s">
        <v>353</v>
      </c>
      <c r="C1104" s="1" t="s">
        <v>544</v>
      </c>
      <c r="D1104" s="1" t="s">
        <v>2326</v>
      </c>
      <c r="E1104" s="1" t="s">
        <v>3939</v>
      </c>
      <c r="F1104" s="1" t="s">
        <v>84</v>
      </c>
      <c r="G1104" s="377">
        <v>384</v>
      </c>
      <c r="H1104" s="377">
        <v>0</v>
      </c>
      <c r="I1104" s="377">
        <v>0</v>
      </c>
      <c r="J1104" s="377">
        <v>0</v>
      </c>
      <c r="K1104" s="377">
        <v>0</v>
      </c>
      <c r="L1104" s="377">
        <v>0</v>
      </c>
      <c r="M1104" s="1" t="s">
        <v>2327</v>
      </c>
      <c r="N1104" s="377">
        <v>0</v>
      </c>
      <c r="O1104" s="378">
        <v>47470</v>
      </c>
      <c r="P1104" s="401">
        <f t="shared" si="17"/>
        <v>384</v>
      </c>
      <c r="R1104" s="30" t="s">
        <v>5850</v>
      </c>
      <c r="S1104">
        <v>52500</v>
      </c>
    </row>
    <row r="1105" spans="1:19" x14ac:dyDescent="0.25">
      <c r="A1105" s="1" t="s">
        <v>2325</v>
      </c>
      <c r="B1105" s="1" t="s">
        <v>353</v>
      </c>
      <c r="C1105" s="1" t="s">
        <v>544</v>
      </c>
      <c r="D1105" s="1" t="s">
        <v>2326</v>
      </c>
      <c r="E1105" s="1" t="s">
        <v>2506</v>
      </c>
      <c r="F1105" s="1" t="s">
        <v>84</v>
      </c>
      <c r="G1105" s="377">
        <v>4</v>
      </c>
      <c r="H1105" s="377">
        <v>0</v>
      </c>
      <c r="I1105" s="377">
        <v>0</v>
      </c>
      <c r="J1105" s="377">
        <v>0</v>
      </c>
      <c r="K1105" s="377">
        <v>0</v>
      </c>
      <c r="L1105" s="377">
        <v>0</v>
      </c>
      <c r="M1105" s="1" t="s">
        <v>2327</v>
      </c>
      <c r="N1105" s="377">
        <v>0</v>
      </c>
      <c r="O1105" s="378">
        <v>47350</v>
      </c>
      <c r="P1105" s="401">
        <f t="shared" si="17"/>
        <v>4</v>
      </c>
      <c r="R1105" s="30" t="s">
        <v>5852</v>
      </c>
      <c r="S1105">
        <v>1500</v>
      </c>
    </row>
    <row r="1106" spans="1:19" x14ac:dyDescent="0.25">
      <c r="A1106" s="1" t="s">
        <v>2538</v>
      </c>
      <c r="B1106" s="1" t="s">
        <v>353</v>
      </c>
      <c r="C1106" s="1" t="s">
        <v>544</v>
      </c>
      <c r="D1106" s="1" t="s">
        <v>2539</v>
      </c>
      <c r="E1106" s="1" t="s">
        <v>2541</v>
      </c>
      <c r="F1106" s="1" t="s">
        <v>84</v>
      </c>
      <c r="G1106" s="377">
        <v>4</v>
      </c>
      <c r="H1106" s="377">
        <v>0</v>
      </c>
      <c r="I1106" s="377">
        <v>0</v>
      </c>
      <c r="J1106" s="377">
        <v>0</v>
      </c>
      <c r="K1106" s="377">
        <v>0</v>
      </c>
      <c r="L1106" s="377">
        <v>0</v>
      </c>
      <c r="M1106" s="1" t="s">
        <v>2540</v>
      </c>
      <c r="N1106" s="377">
        <v>0</v>
      </c>
      <c r="O1106" s="378">
        <v>47275</v>
      </c>
      <c r="P1106" s="401">
        <f t="shared" si="17"/>
        <v>4</v>
      </c>
      <c r="R1106" s="30" t="s">
        <v>5853</v>
      </c>
      <c r="S1106">
        <v>38085</v>
      </c>
    </row>
    <row r="1107" spans="1:19" x14ac:dyDescent="0.25">
      <c r="A1107" s="1" t="s">
        <v>11914</v>
      </c>
      <c r="B1107" s="1" t="s">
        <v>353</v>
      </c>
      <c r="C1107" s="1" t="s">
        <v>544</v>
      </c>
      <c r="D1107" s="1" t="s">
        <v>11915</v>
      </c>
      <c r="E1107" s="1" t="s">
        <v>11916</v>
      </c>
      <c r="F1107" s="1" t="s">
        <v>84</v>
      </c>
      <c r="G1107" s="377">
        <v>0</v>
      </c>
      <c r="H1107" s="377">
        <v>0</v>
      </c>
      <c r="I1107" s="377">
        <v>60</v>
      </c>
      <c r="J1107" s="377">
        <v>0</v>
      </c>
      <c r="K1107" s="377">
        <v>0</v>
      </c>
      <c r="L1107" s="377">
        <v>0</v>
      </c>
      <c r="M1107" s="1" t="s">
        <v>11917</v>
      </c>
      <c r="N1107" s="377">
        <v>0</v>
      </c>
      <c r="O1107" s="378">
        <v>47519</v>
      </c>
      <c r="P1107" s="401">
        <f t="shared" si="17"/>
        <v>60</v>
      </c>
      <c r="R1107" s="30" t="s">
        <v>5854</v>
      </c>
      <c r="S1107">
        <v>54000</v>
      </c>
    </row>
    <row r="1108" spans="1:19" x14ac:dyDescent="0.25">
      <c r="A1108" s="1" t="s">
        <v>3940</v>
      </c>
      <c r="B1108" s="1" t="s">
        <v>353</v>
      </c>
      <c r="C1108" s="1" t="s">
        <v>544</v>
      </c>
      <c r="D1108" s="1" t="s">
        <v>3941</v>
      </c>
      <c r="E1108" s="1" t="s">
        <v>3942</v>
      </c>
      <c r="F1108" s="1" t="s">
        <v>84</v>
      </c>
      <c r="G1108" s="377">
        <v>40</v>
      </c>
      <c r="H1108" s="377">
        <v>0</v>
      </c>
      <c r="I1108" s="377">
        <v>0</v>
      </c>
      <c r="J1108" s="377">
        <v>0</v>
      </c>
      <c r="K1108" s="377">
        <v>0</v>
      </c>
      <c r="L1108" s="377">
        <v>0</v>
      </c>
      <c r="M1108" s="1" t="s">
        <v>3943</v>
      </c>
      <c r="N1108" s="377">
        <v>0</v>
      </c>
      <c r="O1108" s="378">
        <v>47432</v>
      </c>
      <c r="P1108" s="401">
        <f t="shared" si="17"/>
        <v>40</v>
      </c>
      <c r="R1108" s="30" t="s">
        <v>5860</v>
      </c>
      <c r="S1108">
        <v>9000</v>
      </c>
    </row>
    <row r="1109" spans="1:19" x14ac:dyDescent="0.25">
      <c r="A1109" s="1" t="s">
        <v>856</v>
      </c>
      <c r="B1109" s="1" t="s">
        <v>353</v>
      </c>
      <c r="C1109" s="1" t="s">
        <v>544</v>
      </c>
      <c r="D1109" s="1" t="s">
        <v>857</v>
      </c>
      <c r="E1109" s="1" t="s">
        <v>858</v>
      </c>
      <c r="F1109" s="1" t="s">
        <v>84</v>
      </c>
      <c r="G1109" s="377">
        <v>559</v>
      </c>
      <c r="H1109" s="377">
        <v>0</v>
      </c>
      <c r="I1109" s="377">
        <v>0</v>
      </c>
      <c r="J1109" s="377">
        <v>0</v>
      </c>
      <c r="K1109" s="377">
        <v>0</v>
      </c>
      <c r="L1109" s="377">
        <v>0</v>
      </c>
      <c r="M1109" s="1" t="s">
        <v>61</v>
      </c>
      <c r="N1109" s="377">
        <v>0</v>
      </c>
      <c r="O1109" s="378">
        <v>46311</v>
      </c>
      <c r="P1109" s="401">
        <f t="shared" si="17"/>
        <v>559</v>
      </c>
      <c r="R1109" s="30" t="s">
        <v>5861</v>
      </c>
      <c r="S1109">
        <v>9000</v>
      </c>
    </row>
    <row r="1110" spans="1:19" x14ac:dyDescent="0.25">
      <c r="A1110" s="1" t="s">
        <v>1777</v>
      </c>
      <c r="B1110" s="1" t="s">
        <v>353</v>
      </c>
      <c r="C1110" s="1" t="s">
        <v>544</v>
      </c>
      <c r="D1110" s="1" t="s">
        <v>1778</v>
      </c>
      <c r="E1110" s="1" t="s">
        <v>1779</v>
      </c>
      <c r="F1110" s="1" t="s">
        <v>84</v>
      </c>
      <c r="G1110" s="377">
        <v>9</v>
      </c>
      <c r="H1110" s="377">
        <v>0</v>
      </c>
      <c r="I1110" s="377">
        <v>0</v>
      </c>
      <c r="J1110" s="377">
        <v>0</v>
      </c>
      <c r="K1110" s="377">
        <v>0</v>
      </c>
      <c r="L1110" s="377">
        <v>0</v>
      </c>
      <c r="M1110" s="1" t="s">
        <v>61</v>
      </c>
      <c r="N1110" s="377">
        <v>0</v>
      </c>
      <c r="O1110" s="378">
        <v>47068</v>
      </c>
      <c r="P1110" s="401">
        <f t="shared" si="17"/>
        <v>9</v>
      </c>
      <c r="R1110" s="30" t="s">
        <v>5863</v>
      </c>
      <c r="S1110">
        <v>23952</v>
      </c>
    </row>
    <row r="1111" spans="1:19" x14ac:dyDescent="0.25">
      <c r="A1111" s="1" t="s">
        <v>1777</v>
      </c>
      <c r="B1111" s="1" t="s">
        <v>353</v>
      </c>
      <c r="C1111" s="1" t="s">
        <v>544</v>
      </c>
      <c r="D1111" s="1" t="s">
        <v>1778</v>
      </c>
      <c r="E1111" s="1" t="s">
        <v>1911</v>
      </c>
      <c r="F1111" s="1" t="s">
        <v>84</v>
      </c>
      <c r="G1111" s="377">
        <v>4</v>
      </c>
      <c r="H1111" s="377">
        <v>0</v>
      </c>
      <c r="I1111" s="377">
        <v>0</v>
      </c>
      <c r="J1111" s="377">
        <v>0</v>
      </c>
      <c r="K1111" s="377">
        <v>0</v>
      </c>
      <c r="L1111" s="377">
        <v>0</v>
      </c>
      <c r="M1111" s="1" t="s">
        <v>61</v>
      </c>
      <c r="N1111" s="377">
        <v>0</v>
      </c>
      <c r="O1111" s="378">
        <v>47162</v>
      </c>
      <c r="P1111" s="401">
        <f t="shared" si="17"/>
        <v>4</v>
      </c>
      <c r="R1111" s="30" t="s">
        <v>5864</v>
      </c>
      <c r="S1111">
        <v>49500</v>
      </c>
    </row>
    <row r="1112" spans="1:19" x14ac:dyDescent="0.25">
      <c r="A1112" s="1" t="s">
        <v>3216</v>
      </c>
      <c r="B1112" s="1" t="s">
        <v>353</v>
      </c>
      <c r="C1112" s="1" t="s">
        <v>544</v>
      </c>
      <c r="D1112" s="1" t="s">
        <v>3217</v>
      </c>
      <c r="E1112" s="1" t="s">
        <v>3218</v>
      </c>
      <c r="F1112" s="1" t="s">
        <v>84</v>
      </c>
      <c r="G1112" s="377">
        <v>150</v>
      </c>
      <c r="H1112" s="377">
        <v>0</v>
      </c>
      <c r="I1112" s="377">
        <v>0</v>
      </c>
      <c r="J1112" s="377">
        <v>0</v>
      </c>
      <c r="K1112" s="377">
        <v>0</v>
      </c>
      <c r="L1112" s="377">
        <v>0</v>
      </c>
      <c r="M1112" s="1" t="s">
        <v>3219</v>
      </c>
      <c r="N1112" s="377">
        <v>0</v>
      </c>
      <c r="O1112" s="378">
        <v>47495</v>
      </c>
      <c r="P1112" s="401">
        <f t="shared" si="17"/>
        <v>150</v>
      </c>
      <c r="R1112" s="30" t="s">
        <v>5865</v>
      </c>
      <c r="S1112">
        <v>84000</v>
      </c>
    </row>
    <row r="1113" spans="1:19" x14ac:dyDescent="0.25">
      <c r="A1113" s="1" t="s">
        <v>3216</v>
      </c>
      <c r="B1113" s="1" t="s">
        <v>353</v>
      </c>
      <c r="C1113" s="1" t="s">
        <v>544</v>
      </c>
      <c r="D1113" s="1" t="s">
        <v>3217</v>
      </c>
      <c r="E1113" s="1" t="s">
        <v>3666</v>
      </c>
      <c r="F1113" s="1" t="s">
        <v>84</v>
      </c>
      <c r="G1113" s="377">
        <v>225</v>
      </c>
      <c r="H1113" s="377">
        <v>0</v>
      </c>
      <c r="I1113" s="377">
        <v>0</v>
      </c>
      <c r="J1113" s="377">
        <v>0</v>
      </c>
      <c r="K1113" s="377">
        <v>0</v>
      </c>
      <c r="L1113" s="377">
        <v>0</v>
      </c>
      <c r="M1113" s="1" t="s">
        <v>3219</v>
      </c>
      <c r="N1113" s="377">
        <v>0</v>
      </c>
      <c r="O1113" s="378">
        <v>47495</v>
      </c>
      <c r="P1113" s="401">
        <f t="shared" si="17"/>
        <v>225</v>
      </c>
      <c r="R1113" s="30" t="s">
        <v>4646</v>
      </c>
      <c r="S1113">
        <v>452</v>
      </c>
    </row>
    <row r="1114" spans="1:19" x14ac:dyDescent="0.25">
      <c r="A1114" s="1" t="s">
        <v>11918</v>
      </c>
      <c r="B1114" s="1" t="s">
        <v>353</v>
      </c>
      <c r="C1114" s="1" t="s">
        <v>544</v>
      </c>
      <c r="D1114" s="1" t="s">
        <v>11919</v>
      </c>
      <c r="E1114" s="1" t="s">
        <v>11920</v>
      </c>
      <c r="F1114" s="1" t="s">
        <v>84</v>
      </c>
      <c r="G1114" s="377">
        <v>0</v>
      </c>
      <c r="H1114" s="377">
        <v>0</v>
      </c>
      <c r="I1114" s="377">
        <v>168</v>
      </c>
      <c r="J1114" s="377">
        <v>0</v>
      </c>
      <c r="K1114" s="377">
        <v>0</v>
      </c>
      <c r="L1114" s="377">
        <v>0</v>
      </c>
      <c r="M1114" s="1" t="s">
        <v>11921</v>
      </c>
      <c r="N1114" s="377">
        <v>0</v>
      </c>
      <c r="O1114" s="378">
        <v>47509</v>
      </c>
      <c r="P1114" s="401">
        <f t="shared" si="17"/>
        <v>168</v>
      </c>
      <c r="R1114" s="30" t="s">
        <v>5869</v>
      </c>
      <c r="S1114">
        <v>720.95799999999997</v>
      </c>
    </row>
    <row r="1115" spans="1:19" x14ac:dyDescent="0.25">
      <c r="A1115" s="1" t="s">
        <v>2359</v>
      </c>
      <c r="B1115" s="1" t="s">
        <v>353</v>
      </c>
      <c r="C1115" s="1" t="s">
        <v>544</v>
      </c>
      <c r="D1115" s="1" t="s">
        <v>2360</v>
      </c>
      <c r="E1115" s="1" t="s">
        <v>2361</v>
      </c>
      <c r="F1115" s="1" t="s">
        <v>84</v>
      </c>
      <c r="G1115" s="377">
        <v>12261</v>
      </c>
      <c r="H1115" s="377">
        <v>0</v>
      </c>
      <c r="I1115" s="377">
        <v>0</v>
      </c>
      <c r="J1115" s="377">
        <v>0</v>
      </c>
      <c r="K1115" s="377">
        <v>0</v>
      </c>
      <c r="L1115" s="377">
        <v>0</v>
      </c>
      <c r="M1115" s="1" t="s">
        <v>61</v>
      </c>
      <c r="N1115" s="377">
        <v>0</v>
      </c>
      <c r="O1115" s="378">
        <v>47030</v>
      </c>
      <c r="P1115" s="401">
        <f t="shared" si="17"/>
        <v>12261</v>
      </c>
      <c r="R1115" s="30" t="s">
        <v>5876</v>
      </c>
      <c r="S1115">
        <v>180480</v>
      </c>
    </row>
    <row r="1116" spans="1:19" x14ac:dyDescent="0.25">
      <c r="A1116" s="1" t="s">
        <v>1944</v>
      </c>
      <c r="B1116" s="1" t="s">
        <v>353</v>
      </c>
      <c r="C1116" s="1" t="s">
        <v>544</v>
      </c>
      <c r="D1116" s="1" t="s">
        <v>1945</v>
      </c>
      <c r="E1116" s="1" t="s">
        <v>2896</v>
      </c>
      <c r="F1116" s="1" t="s">
        <v>84</v>
      </c>
      <c r="G1116" s="377">
        <v>2184</v>
      </c>
      <c r="H1116" s="377">
        <v>0</v>
      </c>
      <c r="I1116" s="377">
        <v>0</v>
      </c>
      <c r="J1116" s="377">
        <v>0</v>
      </c>
      <c r="K1116" s="377">
        <v>0</v>
      </c>
      <c r="L1116" s="377">
        <v>0</v>
      </c>
      <c r="M1116" s="1" t="s">
        <v>61</v>
      </c>
      <c r="N1116" s="377">
        <v>0</v>
      </c>
      <c r="O1116" s="378">
        <v>47195</v>
      </c>
      <c r="P1116" s="401">
        <f t="shared" si="17"/>
        <v>2184</v>
      </c>
      <c r="R1116" s="30" t="s">
        <v>5877</v>
      </c>
      <c r="S1116">
        <v>90240</v>
      </c>
    </row>
    <row r="1117" spans="1:19" x14ac:dyDescent="0.25">
      <c r="A1117" s="1" t="s">
        <v>1944</v>
      </c>
      <c r="B1117" s="1" t="s">
        <v>353</v>
      </c>
      <c r="C1117" s="1" t="s">
        <v>544</v>
      </c>
      <c r="D1117" s="1" t="s">
        <v>1945</v>
      </c>
      <c r="E1117" s="1" t="s">
        <v>2897</v>
      </c>
      <c r="F1117" s="1" t="s">
        <v>84</v>
      </c>
      <c r="G1117" s="377">
        <v>21840</v>
      </c>
      <c r="H1117" s="377">
        <v>0</v>
      </c>
      <c r="I1117" s="377">
        <v>0</v>
      </c>
      <c r="J1117" s="377">
        <v>0</v>
      </c>
      <c r="K1117" s="377">
        <v>0</v>
      </c>
      <c r="L1117" s="377">
        <v>0</v>
      </c>
      <c r="M1117" s="1" t="s">
        <v>61</v>
      </c>
      <c r="N1117" s="377">
        <v>0</v>
      </c>
      <c r="O1117" s="378">
        <v>47195</v>
      </c>
      <c r="P1117" s="401">
        <f t="shared" si="17"/>
        <v>21840</v>
      </c>
      <c r="R1117" s="30" t="s">
        <v>5878</v>
      </c>
      <c r="S1117">
        <v>180480</v>
      </c>
    </row>
    <row r="1118" spans="1:19" x14ac:dyDescent="0.25">
      <c r="A1118" s="1" t="s">
        <v>1944</v>
      </c>
      <c r="B1118" s="1" t="s">
        <v>353</v>
      </c>
      <c r="C1118" s="1" t="s">
        <v>544</v>
      </c>
      <c r="D1118" s="1" t="s">
        <v>1945</v>
      </c>
      <c r="E1118" s="1" t="s">
        <v>2686</v>
      </c>
      <c r="F1118" s="1" t="s">
        <v>84</v>
      </c>
      <c r="G1118" s="377">
        <v>3120</v>
      </c>
      <c r="H1118" s="377">
        <v>0</v>
      </c>
      <c r="I1118" s="377">
        <v>0</v>
      </c>
      <c r="J1118" s="377">
        <v>0</v>
      </c>
      <c r="K1118" s="377">
        <v>0</v>
      </c>
      <c r="L1118" s="377">
        <v>0</v>
      </c>
      <c r="M1118" s="1" t="s">
        <v>61</v>
      </c>
      <c r="N1118" s="377">
        <v>0</v>
      </c>
      <c r="O1118" s="378">
        <v>47160</v>
      </c>
      <c r="P1118" s="401">
        <f t="shared" si="17"/>
        <v>3120</v>
      </c>
      <c r="R1118" s="30" t="s">
        <v>5879</v>
      </c>
      <c r="S1118">
        <v>85500</v>
      </c>
    </row>
    <row r="1119" spans="1:19" x14ac:dyDescent="0.25">
      <c r="A1119" s="1" t="s">
        <v>1944</v>
      </c>
      <c r="B1119" s="1" t="s">
        <v>353</v>
      </c>
      <c r="C1119" s="1" t="s">
        <v>544</v>
      </c>
      <c r="D1119" s="1" t="s">
        <v>1945</v>
      </c>
      <c r="E1119" s="1" t="s">
        <v>2687</v>
      </c>
      <c r="F1119" s="1" t="s">
        <v>84</v>
      </c>
      <c r="G1119" s="377">
        <v>8008</v>
      </c>
      <c r="H1119" s="377">
        <v>0</v>
      </c>
      <c r="I1119" s="377">
        <v>0</v>
      </c>
      <c r="J1119" s="377">
        <v>0</v>
      </c>
      <c r="K1119" s="377">
        <v>0</v>
      </c>
      <c r="L1119" s="377">
        <v>0</v>
      </c>
      <c r="M1119" s="1" t="s">
        <v>61</v>
      </c>
      <c r="N1119" s="377">
        <v>0</v>
      </c>
      <c r="O1119" s="378">
        <v>47163</v>
      </c>
      <c r="P1119" s="401">
        <f t="shared" si="17"/>
        <v>8008</v>
      </c>
      <c r="R1119" s="30" t="s">
        <v>5880</v>
      </c>
      <c r="S1119">
        <v>76500</v>
      </c>
    </row>
    <row r="1120" spans="1:19" x14ac:dyDescent="0.25">
      <c r="A1120" s="1" t="s">
        <v>9543</v>
      </c>
      <c r="B1120" s="1" t="s">
        <v>353</v>
      </c>
      <c r="C1120" s="1" t="s">
        <v>80</v>
      </c>
      <c r="D1120" s="1" t="s">
        <v>9544</v>
      </c>
      <c r="E1120" s="1" t="s">
        <v>13139</v>
      </c>
      <c r="F1120" s="1" t="s">
        <v>82</v>
      </c>
      <c r="G1120" s="377">
        <v>10000</v>
      </c>
      <c r="H1120" s="377">
        <v>0</v>
      </c>
      <c r="I1120" s="377">
        <v>0</v>
      </c>
      <c r="J1120" s="377">
        <v>0</v>
      </c>
      <c r="K1120" s="377">
        <v>0</v>
      </c>
      <c r="L1120" s="377">
        <v>0</v>
      </c>
      <c r="M1120" s="1" t="s">
        <v>61</v>
      </c>
      <c r="N1120" s="377">
        <v>0</v>
      </c>
      <c r="O1120" s="378">
        <v>46638</v>
      </c>
      <c r="P1120" s="401">
        <f t="shared" si="17"/>
        <v>10000</v>
      </c>
      <c r="R1120" s="30" t="s">
        <v>5881</v>
      </c>
      <c r="S1120">
        <v>85500</v>
      </c>
    </row>
    <row r="1121" spans="1:19" x14ac:dyDescent="0.25">
      <c r="A1121" s="1" t="s">
        <v>9543</v>
      </c>
      <c r="B1121" s="1" t="s">
        <v>353</v>
      </c>
      <c r="C1121" s="1" t="s">
        <v>80</v>
      </c>
      <c r="D1121" s="1" t="s">
        <v>9544</v>
      </c>
      <c r="E1121" s="1" t="s">
        <v>13476</v>
      </c>
      <c r="F1121" s="1" t="s">
        <v>82</v>
      </c>
      <c r="G1121" s="377">
        <v>10000</v>
      </c>
      <c r="H1121" s="377">
        <v>0</v>
      </c>
      <c r="I1121" s="377">
        <v>0</v>
      </c>
      <c r="J1121" s="377">
        <v>0</v>
      </c>
      <c r="K1121" s="377">
        <v>0</v>
      </c>
      <c r="L1121" s="377">
        <v>0</v>
      </c>
      <c r="M1121" s="1" t="s">
        <v>61</v>
      </c>
      <c r="N1121" s="377">
        <v>0</v>
      </c>
      <c r="O1121" s="378">
        <v>46639</v>
      </c>
      <c r="P1121" s="401">
        <f t="shared" si="17"/>
        <v>10000</v>
      </c>
      <c r="R1121" s="30" t="s">
        <v>5886</v>
      </c>
      <c r="S1121">
        <v>8383.5</v>
      </c>
    </row>
    <row r="1122" spans="1:19" x14ac:dyDescent="0.25">
      <c r="A1122" s="1" t="s">
        <v>9543</v>
      </c>
      <c r="B1122" s="1" t="s">
        <v>353</v>
      </c>
      <c r="C1122" s="1" t="s">
        <v>80</v>
      </c>
      <c r="D1122" s="1" t="s">
        <v>9544</v>
      </c>
      <c r="E1122" s="1" t="s">
        <v>14187</v>
      </c>
      <c r="F1122" s="1" t="s">
        <v>82</v>
      </c>
      <c r="G1122" s="377">
        <v>10000</v>
      </c>
      <c r="H1122" s="377">
        <v>0</v>
      </c>
      <c r="I1122" s="377">
        <v>0</v>
      </c>
      <c r="J1122" s="377">
        <v>0</v>
      </c>
      <c r="K1122" s="377">
        <v>0</v>
      </c>
      <c r="L1122" s="377">
        <v>0</v>
      </c>
      <c r="M1122" s="1" t="s">
        <v>61</v>
      </c>
      <c r="N1122" s="377">
        <v>0</v>
      </c>
      <c r="O1122" s="378">
        <v>46639</v>
      </c>
      <c r="P1122" s="401">
        <f t="shared" si="17"/>
        <v>10000</v>
      </c>
      <c r="R1122" s="30" t="s">
        <v>5887</v>
      </c>
      <c r="S1122">
        <v>29880</v>
      </c>
    </row>
    <row r="1123" spans="1:19" x14ac:dyDescent="0.25">
      <c r="A1123" s="1" t="s">
        <v>11924</v>
      </c>
      <c r="B1123" s="1" t="s">
        <v>353</v>
      </c>
      <c r="C1123" s="1" t="s">
        <v>544</v>
      </c>
      <c r="D1123" s="1" t="s">
        <v>11925</v>
      </c>
      <c r="E1123" s="1" t="s">
        <v>11926</v>
      </c>
      <c r="F1123" s="1" t="s">
        <v>84</v>
      </c>
      <c r="G1123" s="377">
        <v>0</v>
      </c>
      <c r="H1123" s="377">
        <v>0</v>
      </c>
      <c r="I1123" s="377">
        <v>80</v>
      </c>
      <c r="J1123" s="377">
        <v>0</v>
      </c>
      <c r="K1123" s="377">
        <v>0</v>
      </c>
      <c r="L1123" s="377">
        <v>0</v>
      </c>
      <c r="M1123" s="1" t="s">
        <v>11927</v>
      </c>
      <c r="N1123" s="377">
        <v>0</v>
      </c>
      <c r="O1123" s="378">
        <v>47526</v>
      </c>
      <c r="P1123" s="401">
        <f t="shared" si="17"/>
        <v>80</v>
      </c>
      <c r="R1123" s="30" t="s">
        <v>5888</v>
      </c>
      <c r="S1123">
        <v>29880</v>
      </c>
    </row>
    <row r="1124" spans="1:19" x14ac:dyDescent="0.25">
      <c r="A1124" s="1" t="s">
        <v>11928</v>
      </c>
      <c r="B1124" s="1" t="s">
        <v>353</v>
      </c>
      <c r="C1124" s="1" t="s">
        <v>544</v>
      </c>
      <c r="D1124" s="1" t="s">
        <v>11929</v>
      </c>
      <c r="E1124" s="1" t="s">
        <v>11930</v>
      </c>
      <c r="F1124" s="1" t="s">
        <v>84</v>
      </c>
      <c r="G1124" s="377">
        <v>0</v>
      </c>
      <c r="H1124" s="377">
        <v>0</v>
      </c>
      <c r="I1124" s="377">
        <v>220</v>
      </c>
      <c r="J1124" s="377">
        <v>0</v>
      </c>
      <c r="K1124" s="377">
        <v>0</v>
      </c>
      <c r="L1124" s="377">
        <v>0</v>
      </c>
      <c r="M1124" s="1" t="s">
        <v>11931</v>
      </c>
      <c r="N1124" s="377">
        <v>0</v>
      </c>
      <c r="O1124" s="378">
        <v>47526</v>
      </c>
      <c r="P1124" s="401">
        <f t="shared" si="17"/>
        <v>220</v>
      </c>
      <c r="R1124" s="30" t="s">
        <v>5889</v>
      </c>
      <c r="S1124">
        <v>29880</v>
      </c>
    </row>
    <row r="1125" spans="1:19" x14ac:dyDescent="0.25">
      <c r="A1125" s="1" t="s">
        <v>11932</v>
      </c>
      <c r="B1125" s="1" t="s">
        <v>353</v>
      </c>
      <c r="C1125" s="1" t="s">
        <v>544</v>
      </c>
      <c r="D1125" s="1" t="s">
        <v>11933</v>
      </c>
      <c r="E1125" s="1" t="s">
        <v>11934</v>
      </c>
      <c r="F1125" s="1" t="s">
        <v>84</v>
      </c>
      <c r="G1125" s="377">
        <v>0</v>
      </c>
      <c r="H1125" s="377">
        <v>0</v>
      </c>
      <c r="I1125" s="377">
        <v>40</v>
      </c>
      <c r="J1125" s="377">
        <v>0</v>
      </c>
      <c r="K1125" s="377">
        <v>0</v>
      </c>
      <c r="L1125" s="377">
        <v>0</v>
      </c>
      <c r="M1125" s="1" t="s">
        <v>11935</v>
      </c>
      <c r="N1125" s="377">
        <v>0</v>
      </c>
      <c r="O1125" s="378">
        <v>47547</v>
      </c>
      <c r="P1125" s="401">
        <f t="shared" si="17"/>
        <v>40</v>
      </c>
      <c r="R1125" s="30" t="s">
        <v>5890</v>
      </c>
      <c r="S1125">
        <v>24900</v>
      </c>
    </row>
    <row r="1126" spans="1:19" x14ac:dyDescent="0.25">
      <c r="A1126" s="1" t="s">
        <v>3944</v>
      </c>
      <c r="B1126" s="1" t="s">
        <v>353</v>
      </c>
      <c r="C1126" s="1" t="s">
        <v>544</v>
      </c>
      <c r="D1126" s="1" t="s">
        <v>3945</v>
      </c>
      <c r="E1126" s="1" t="s">
        <v>3946</v>
      </c>
      <c r="F1126" s="1" t="s">
        <v>84</v>
      </c>
      <c r="G1126" s="377">
        <v>90</v>
      </c>
      <c r="H1126" s="377">
        <v>0</v>
      </c>
      <c r="I1126" s="377">
        <v>0</v>
      </c>
      <c r="J1126" s="377">
        <v>0</v>
      </c>
      <c r="K1126" s="377">
        <v>0</v>
      </c>
      <c r="L1126" s="377">
        <v>0</v>
      </c>
      <c r="M1126" s="1" t="s">
        <v>3947</v>
      </c>
      <c r="N1126" s="377">
        <v>0</v>
      </c>
      <c r="O1126" s="378">
        <v>47530</v>
      </c>
      <c r="P1126" s="401">
        <f t="shared" si="17"/>
        <v>90</v>
      </c>
      <c r="R1126" s="30" t="s">
        <v>5891</v>
      </c>
      <c r="S1126">
        <v>29880</v>
      </c>
    </row>
    <row r="1127" spans="1:19" x14ac:dyDescent="0.25">
      <c r="A1127" s="1" t="s">
        <v>11936</v>
      </c>
      <c r="B1127" s="1" t="s">
        <v>353</v>
      </c>
      <c r="C1127" s="1" t="s">
        <v>544</v>
      </c>
      <c r="D1127" s="1" t="s">
        <v>11937</v>
      </c>
      <c r="E1127" s="1" t="s">
        <v>11938</v>
      </c>
      <c r="F1127" s="1" t="s">
        <v>84</v>
      </c>
      <c r="G1127" s="377">
        <v>0</v>
      </c>
      <c r="H1127" s="377">
        <v>0</v>
      </c>
      <c r="I1127" s="377">
        <v>80</v>
      </c>
      <c r="J1127" s="377">
        <v>0</v>
      </c>
      <c r="K1127" s="377">
        <v>0</v>
      </c>
      <c r="L1127" s="377">
        <v>0</v>
      </c>
      <c r="M1127" s="1" t="s">
        <v>11939</v>
      </c>
      <c r="N1127" s="377">
        <v>0</v>
      </c>
      <c r="O1127" s="378">
        <v>47531</v>
      </c>
      <c r="P1127" s="401">
        <f t="shared" si="17"/>
        <v>80</v>
      </c>
      <c r="R1127" s="30" t="s">
        <v>5892</v>
      </c>
      <c r="S1127">
        <v>29880</v>
      </c>
    </row>
    <row r="1128" spans="1:19" x14ac:dyDescent="0.25">
      <c r="A1128" s="1" t="s">
        <v>3948</v>
      </c>
      <c r="B1128" s="1" t="s">
        <v>353</v>
      </c>
      <c r="C1128" s="1" t="s">
        <v>544</v>
      </c>
      <c r="D1128" s="1" t="s">
        <v>3949</v>
      </c>
      <c r="E1128" s="1" t="s">
        <v>3950</v>
      </c>
      <c r="F1128" s="1" t="s">
        <v>84</v>
      </c>
      <c r="G1128" s="377">
        <v>20</v>
      </c>
      <c r="H1128" s="377">
        <v>0</v>
      </c>
      <c r="I1128" s="377">
        <v>0</v>
      </c>
      <c r="J1128" s="377">
        <v>0</v>
      </c>
      <c r="K1128" s="377">
        <v>0</v>
      </c>
      <c r="L1128" s="377">
        <v>0</v>
      </c>
      <c r="M1128" s="1" t="s">
        <v>3951</v>
      </c>
      <c r="N1128" s="377">
        <v>0</v>
      </c>
      <c r="O1128" s="378">
        <v>47496</v>
      </c>
      <c r="P1128" s="401">
        <f t="shared" si="17"/>
        <v>20</v>
      </c>
      <c r="R1128" s="30" t="s">
        <v>5893</v>
      </c>
      <c r="S1128">
        <v>138600</v>
      </c>
    </row>
    <row r="1129" spans="1:19" x14ac:dyDescent="0.25">
      <c r="A1129" s="1" t="s">
        <v>11940</v>
      </c>
      <c r="B1129" s="1" t="s">
        <v>353</v>
      </c>
      <c r="C1129" s="1" t="s">
        <v>544</v>
      </c>
      <c r="D1129" s="1" t="s">
        <v>11941</v>
      </c>
      <c r="E1129" s="1" t="s">
        <v>11942</v>
      </c>
      <c r="F1129" s="1" t="s">
        <v>84</v>
      </c>
      <c r="G1129" s="377">
        <v>0</v>
      </c>
      <c r="H1129" s="377">
        <v>0</v>
      </c>
      <c r="I1129" s="377">
        <v>30</v>
      </c>
      <c r="J1129" s="377">
        <v>0</v>
      </c>
      <c r="K1129" s="377">
        <v>0</v>
      </c>
      <c r="L1129" s="377">
        <v>0</v>
      </c>
      <c r="M1129" s="1" t="s">
        <v>11943</v>
      </c>
      <c r="N1129" s="377">
        <v>0</v>
      </c>
      <c r="O1129" s="378">
        <v>47471</v>
      </c>
      <c r="P1129" s="401">
        <f t="shared" si="17"/>
        <v>30</v>
      </c>
      <c r="R1129" s="30" t="s">
        <v>5894</v>
      </c>
      <c r="S1129">
        <v>150750</v>
      </c>
    </row>
    <row r="1130" spans="1:19" x14ac:dyDescent="0.25">
      <c r="A1130" s="1" t="s">
        <v>2847</v>
      </c>
      <c r="B1130" s="1" t="s">
        <v>353</v>
      </c>
      <c r="C1130" s="1" t="s">
        <v>544</v>
      </c>
      <c r="D1130" s="1" t="s">
        <v>2848</v>
      </c>
      <c r="E1130" s="1" t="s">
        <v>2849</v>
      </c>
      <c r="F1130" s="1" t="s">
        <v>84</v>
      </c>
      <c r="G1130" s="377">
        <v>90</v>
      </c>
      <c r="H1130" s="377">
        <v>0</v>
      </c>
      <c r="I1130" s="377">
        <v>0</v>
      </c>
      <c r="J1130" s="377">
        <v>0</v>
      </c>
      <c r="K1130" s="377">
        <v>0</v>
      </c>
      <c r="L1130" s="377">
        <v>0</v>
      </c>
      <c r="M1130" s="1" t="s">
        <v>2850</v>
      </c>
      <c r="N1130" s="377">
        <v>0</v>
      </c>
      <c r="O1130" s="378">
        <v>47434</v>
      </c>
      <c r="P1130" s="401">
        <f t="shared" si="17"/>
        <v>90</v>
      </c>
      <c r="R1130" s="30" t="s">
        <v>5895</v>
      </c>
      <c r="S1130">
        <v>97350</v>
      </c>
    </row>
    <row r="1131" spans="1:19" x14ac:dyDescent="0.25">
      <c r="A1131" s="1" t="s">
        <v>11944</v>
      </c>
      <c r="B1131" s="1" t="s">
        <v>353</v>
      </c>
      <c r="C1131" s="1" t="s">
        <v>544</v>
      </c>
      <c r="D1131" s="1" t="s">
        <v>11945</v>
      </c>
      <c r="E1131" s="1" t="s">
        <v>11946</v>
      </c>
      <c r="F1131" s="1" t="s">
        <v>84</v>
      </c>
      <c r="G1131" s="377">
        <v>0</v>
      </c>
      <c r="H1131" s="377">
        <v>0</v>
      </c>
      <c r="I1131" s="377">
        <v>80</v>
      </c>
      <c r="J1131" s="377">
        <v>0</v>
      </c>
      <c r="K1131" s="377">
        <v>0</v>
      </c>
      <c r="L1131" s="377">
        <v>0</v>
      </c>
      <c r="M1131" s="1" t="s">
        <v>11947</v>
      </c>
      <c r="N1131" s="377">
        <v>0</v>
      </c>
      <c r="O1131" s="378">
        <v>47469</v>
      </c>
      <c r="P1131" s="401">
        <f t="shared" si="17"/>
        <v>80</v>
      </c>
      <c r="R1131" s="30" t="s">
        <v>5896</v>
      </c>
      <c r="S1131">
        <v>138600</v>
      </c>
    </row>
    <row r="1132" spans="1:19" x14ac:dyDescent="0.25">
      <c r="A1132" s="1" t="s">
        <v>11948</v>
      </c>
      <c r="B1132" s="1" t="s">
        <v>353</v>
      </c>
      <c r="C1132" s="1" t="s">
        <v>544</v>
      </c>
      <c r="D1132" s="1" t="s">
        <v>11949</v>
      </c>
      <c r="E1132" s="1" t="s">
        <v>11950</v>
      </c>
      <c r="F1132" s="1" t="s">
        <v>84</v>
      </c>
      <c r="G1132" s="377">
        <v>0</v>
      </c>
      <c r="H1132" s="377">
        <v>0</v>
      </c>
      <c r="I1132" s="377">
        <v>64</v>
      </c>
      <c r="J1132" s="377">
        <v>0</v>
      </c>
      <c r="K1132" s="377">
        <v>0</v>
      </c>
      <c r="L1132" s="377">
        <v>0</v>
      </c>
      <c r="M1132" s="1" t="s">
        <v>11951</v>
      </c>
      <c r="N1132" s="377">
        <v>0</v>
      </c>
      <c r="O1132" s="378">
        <v>47518</v>
      </c>
      <c r="P1132" s="401">
        <f t="shared" si="17"/>
        <v>64</v>
      </c>
      <c r="R1132" s="30" t="s">
        <v>5897</v>
      </c>
      <c r="S1132">
        <v>10.891999999999999</v>
      </c>
    </row>
    <row r="1133" spans="1:19" x14ac:dyDescent="0.25">
      <c r="A1133" s="1" t="s">
        <v>1200</v>
      </c>
      <c r="B1133" s="1" t="s">
        <v>353</v>
      </c>
      <c r="C1133" s="1" t="s">
        <v>544</v>
      </c>
      <c r="D1133" s="1" t="s">
        <v>1201</v>
      </c>
      <c r="E1133" s="1" t="s">
        <v>1718</v>
      </c>
      <c r="F1133" s="1" t="s">
        <v>84</v>
      </c>
      <c r="G1133" s="377">
        <v>4</v>
      </c>
      <c r="H1133" s="377">
        <v>0</v>
      </c>
      <c r="I1133" s="377">
        <v>0</v>
      </c>
      <c r="J1133" s="377">
        <v>0</v>
      </c>
      <c r="K1133" s="377">
        <v>0</v>
      </c>
      <c r="L1133" s="377">
        <v>0</v>
      </c>
      <c r="M1133" s="1" t="s">
        <v>1202</v>
      </c>
      <c r="N1133" s="377">
        <v>0</v>
      </c>
      <c r="O1133" s="378">
        <v>47075</v>
      </c>
      <c r="P1133" s="401">
        <f t="shared" si="17"/>
        <v>4</v>
      </c>
      <c r="R1133" s="30" t="s">
        <v>5898</v>
      </c>
      <c r="S1133">
        <v>725.01900000000001</v>
      </c>
    </row>
    <row r="1134" spans="1:19" x14ac:dyDescent="0.25">
      <c r="A1134" s="1" t="s">
        <v>1767</v>
      </c>
      <c r="B1134" s="1" t="s">
        <v>353</v>
      </c>
      <c r="C1134" s="1" t="s">
        <v>544</v>
      </c>
      <c r="D1134" s="1" t="s">
        <v>1768</v>
      </c>
      <c r="E1134" s="1" t="s">
        <v>2341</v>
      </c>
      <c r="F1134" s="1" t="s">
        <v>84</v>
      </c>
      <c r="G1134" s="377">
        <v>2</v>
      </c>
      <c r="H1134" s="377">
        <v>0</v>
      </c>
      <c r="I1134" s="377">
        <v>0</v>
      </c>
      <c r="J1134" s="377">
        <v>0</v>
      </c>
      <c r="K1134" s="377">
        <v>0</v>
      </c>
      <c r="L1134" s="377">
        <v>0</v>
      </c>
      <c r="M1134" s="1" t="s">
        <v>1769</v>
      </c>
      <c r="N1134" s="377">
        <v>0</v>
      </c>
      <c r="O1134" s="378">
        <v>47225</v>
      </c>
      <c r="P1134" s="401">
        <f t="shared" si="17"/>
        <v>2</v>
      </c>
      <c r="R1134" s="30" t="s">
        <v>5902</v>
      </c>
      <c r="S1134">
        <v>481</v>
      </c>
    </row>
    <row r="1135" spans="1:19" x14ac:dyDescent="0.25">
      <c r="A1135" s="1" t="s">
        <v>2688</v>
      </c>
      <c r="B1135" s="1" t="s">
        <v>353</v>
      </c>
      <c r="C1135" s="1" t="s">
        <v>544</v>
      </c>
      <c r="D1135" s="1" t="s">
        <v>2689</v>
      </c>
      <c r="E1135" s="1" t="s">
        <v>2765</v>
      </c>
      <c r="F1135" s="1" t="s">
        <v>84</v>
      </c>
      <c r="G1135" s="377">
        <v>1</v>
      </c>
      <c r="H1135" s="377">
        <v>0</v>
      </c>
      <c r="I1135" s="377">
        <v>0</v>
      </c>
      <c r="J1135" s="377">
        <v>0</v>
      </c>
      <c r="K1135" s="377">
        <v>0</v>
      </c>
      <c r="L1135" s="377">
        <v>0</v>
      </c>
      <c r="M1135" s="1" t="s">
        <v>2690</v>
      </c>
      <c r="N1135" s="377">
        <v>0</v>
      </c>
      <c r="O1135" s="378">
        <v>47099</v>
      </c>
      <c r="P1135" s="401">
        <f t="shared" si="17"/>
        <v>1</v>
      </c>
      <c r="R1135" s="30" t="s">
        <v>5913</v>
      </c>
      <c r="S1135">
        <v>0</v>
      </c>
    </row>
    <row r="1136" spans="1:19" x14ac:dyDescent="0.25">
      <c r="A1136" s="1" t="s">
        <v>2688</v>
      </c>
      <c r="B1136" s="1" t="s">
        <v>353</v>
      </c>
      <c r="C1136" s="1" t="s">
        <v>544</v>
      </c>
      <c r="D1136" s="1" t="s">
        <v>2689</v>
      </c>
      <c r="E1136" s="1" t="s">
        <v>2748</v>
      </c>
      <c r="F1136" s="1" t="s">
        <v>84</v>
      </c>
      <c r="G1136" s="377">
        <v>1</v>
      </c>
      <c r="H1136" s="377">
        <v>0</v>
      </c>
      <c r="I1136" s="377">
        <v>0</v>
      </c>
      <c r="J1136" s="377">
        <v>0</v>
      </c>
      <c r="K1136" s="377">
        <v>0</v>
      </c>
      <c r="L1136" s="377">
        <v>0</v>
      </c>
      <c r="M1136" s="1" t="s">
        <v>2690</v>
      </c>
      <c r="N1136" s="377">
        <v>0</v>
      </c>
      <c r="O1136" s="378">
        <v>47180</v>
      </c>
      <c r="P1136" s="401">
        <f t="shared" si="17"/>
        <v>1</v>
      </c>
      <c r="R1136" s="30" t="s">
        <v>4337</v>
      </c>
      <c r="S1136">
        <v>94.07</v>
      </c>
    </row>
    <row r="1137" spans="1:19" x14ac:dyDescent="0.25">
      <c r="A1137" s="1" t="s">
        <v>1967</v>
      </c>
      <c r="B1137" s="1" t="s">
        <v>353</v>
      </c>
      <c r="C1137" s="1" t="s">
        <v>544</v>
      </c>
      <c r="D1137" s="1" t="s">
        <v>1968</v>
      </c>
      <c r="E1137" s="1" t="s">
        <v>2662</v>
      </c>
      <c r="F1137" s="1" t="s">
        <v>84</v>
      </c>
      <c r="G1137" s="377">
        <v>0</v>
      </c>
      <c r="H1137" s="377">
        <v>0</v>
      </c>
      <c r="I1137" s="377">
        <v>0</v>
      </c>
      <c r="J1137" s="377">
        <v>0</v>
      </c>
      <c r="K1137" s="377">
        <v>2520</v>
      </c>
      <c r="L1137" s="377">
        <v>0</v>
      </c>
      <c r="M1137" s="1" t="s">
        <v>61</v>
      </c>
      <c r="N1137" s="377">
        <v>0</v>
      </c>
      <c r="O1137" s="378">
        <v>47147</v>
      </c>
      <c r="P1137" s="401">
        <f t="shared" si="17"/>
        <v>0</v>
      </c>
      <c r="R1137" s="30" t="s">
        <v>5920</v>
      </c>
      <c r="S1137">
        <v>23000</v>
      </c>
    </row>
    <row r="1138" spans="1:19" x14ac:dyDescent="0.25">
      <c r="A1138" s="1" t="s">
        <v>1967</v>
      </c>
      <c r="B1138" s="1" t="s">
        <v>353</v>
      </c>
      <c r="C1138" s="1" t="s">
        <v>544</v>
      </c>
      <c r="D1138" s="1" t="s">
        <v>1968</v>
      </c>
      <c r="E1138" s="1" t="s">
        <v>3154</v>
      </c>
      <c r="F1138" s="1" t="s">
        <v>84</v>
      </c>
      <c r="G1138" s="377">
        <v>2520</v>
      </c>
      <c r="H1138" s="377">
        <v>0</v>
      </c>
      <c r="I1138" s="377">
        <v>0</v>
      </c>
      <c r="J1138" s="377">
        <v>0</v>
      </c>
      <c r="K1138" s="377">
        <v>0</v>
      </c>
      <c r="L1138" s="377">
        <v>0</v>
      </c>
      <c r="M1138" s="1" t="s">
        <v>61</v>
      </c>
      <c r="N1138" s="377">
        <v>0</v>
      </c>
      <c r="O1138" s="378">
        <v>47219</v>
      </c>
      <c r="P1138" s="401">
        <f t="shared" si="17"/>
        <v>2520</v>
      </c>
      <c r="R1138" s="30" t="s">
        <v>5921</v>
      </c>
      <c r="S1138">
        <v>20200</v>
      </c>
    </row>
    <row r="1139" spans="1:19" x14ac:dyDescent="0.25">
      <c r="A1139" s="1" t="s">
        <v>1978</v>
      </c>
      <c r="B1139" s="1" t="s">
        <v>353</v>
      </c>
      <c r="C1139" s="1" t="s">
        <v>544</v>
      </c>
      <c r="D1139" s="1" t="s">
        <v>1979</v>
      </c>
      <c r="E1139" s="1" t="s">
        <v>3201</v>
      </c>
      <c r="F1139" s="1" t="s">
        <v>84</v>
      </c>
      <c r="G1139" s="377">
        <v>2259</v>
      </c>
      <c r="H1139" s="377">
        <v>0</v>
      </c>
      <c r="I1139" s="377">
        <v>0</v>
      </c>
      <c r="J1139" s="377">
        <v>0</v>
      </c>
      <c r="K1139" s="377">
        <v>0</v>
      </c>
      <c r="L1139" s="377">
        <v>0</v>
      </c>
      <c r="M1139" s="1" t="s">
        <v>61</v>
      </c>
      <c r="N1139" s="377">
        <v>0</v>
      </c>
      <c r="O1139" s="378">
        <v>47170</v>
      </c>
      <c r="P1139" s="401">
        <f t="shared" si="17"/>
        <v>2259</v>
      </c>
      <c r="R1139" s="30" t="s">
        <v>4339</v>
      </c>
      <c r="S1139">
        <v>17.085999999999999</v>
      </c>
    </row>
    <row r="1140" spans="1:19" x14ac:dyDescent="0.25">
      <c r="A1140" s="1" t="s">
        <v>1985</v>
      </c>
      <c r="B1140" s="1" t="s">
        <v>353</v>
      </c>
      <c r="C1140" s="1" t="s">
        <v>544</v>
      </c>
      <c r="D1140" s="1" t="s">
        <v>1986</v>
      </c>
      <c r="E1140" s="1" t="s">
        <v>2815</v>
      </c>
      <c r="F1140" s="1" t="s">
        <v>84</v>
      </c>
      <c r="G1140" s="377">
        <v>6160</v>
      </c>
      <c r="H1140" s="377">
        <v>0</v>
      </c>
      <c r="I1140" s="377">
        <v>0</v>
      </c>
      <c r="J1140" s="377">
        <v>0</v>
      </c>
      <c r="K1140" s="377">
        <v>0</v>
      </c>
      <c r="L1140" s="377">
        <v>0</v>
      </c>
      <c r="M1140" s="1" t="s">
        <v>61</v>
      </c>
      <c r="N1140" s="377">
        <v>0</v>
      </c>
      <c r="O1140" s="378">
        <v>47181</v>
      </c>
      <c r="P1140" s="401">
        <f t="shared" si="17"/>
        <v>6160</v>
      </c>
      <c r="R1140" s="30" t="s">
        <v>5941</v>
      </c>
      <c r="S1140">
        <v>994</v>
      </c>
    </row>
    <row r="1141" spans="1:19" x14ac:dyDescent="0.25">
      <c r="A1141" s="1" t="s">
        <v>1985</v>
      </c>
      <c r="B1141" s="1" t="s">
        <v>353</v>
      </c>
      <c r="C1141" s="1" t="s">
        <v>544</v>
      </c>
      <c r="D1141" s="1" t="s">
        <v>1986</v>
      </c>
      <c r="E1141" s="1" t="s">
        <v>3118</v>
      </c>
      <c r="F1141" s="1" t="s">
        <v>84</v>
      </c>
      <c r="G1141" s="377">
        <v>19580</v>
      </c>
      <c r="H1141" s="377">
        <v>0</v>
      </c>
      <c r="I1141" s="377">
        <v>0</v>
      </c>
      <c r="J1141" s="377">
        <v>0</v>
      </c>
      <c r="K1141" s="377">
        <v>0</v>
      </c>
      <c r="L1141" s="377">
        <v>0</v>
      </c>
      <c r="M1141" s="1" t="s">
        <v>61</v>
      </c>
      <c r="N1141" s="377">
        <v>0</v>
      </c>
      <c r="O1141" s="378">
        <v>47216</v>
      </c>
      <c r="P1141" s="401">
        <f t="shared" si="17"/>
        <v>19580</v>
      </c>
      <c r="R1141" s="30" t="s">
        <v>5942</v>
      </c>
      <c r="S1141">
        <v>1024</v>
      </c>
    </row>
    <row r="1142" spans="1:19" x14ac:dyDescent="0.25">
      <c r="A1142" s="1" t="s">
        <v>1985</v>
      </c>
      <c r="B1142" s="1" t="s">
        <v>353</v>
      </c>
      <c r="C1142" s="1" t="s">
        <v>544</v>
      </c>
      <c r="D1142" s="1" t="s">
        <v>1986</v>
      </c>
      <c r="E1142" s="1" t="s">
        <v>3134</v>
      </c>
      <c r="F1142" s="1" t="s">
        <v>84</v>
      </c>
      <c r="G1142" s="377">
        <v>46479</v>
      </c>
      <c r="H1142" s="377">
        <v>0</v>
      </c>
      <c r="I1142" s="377">
        <v>0</v>
      </c>
      <c r="J1142" s="377">
        <v>0</v>
      </c>
      <c r="K1142" s="377">
        <v>0</v>
      </c>
      <c r="L1142" s="377">
        <v>0</v>
      </c>
      <c r="M1142" s="1" t="s">
        <v>61</v>
      </c>
      <c r="N1142" s="377">
        <v>0</v>
      </c>
      <c r="O1142" s="378">
        <v>47216</v>
      </c>
      <c r="P1142" s="401">
        <f t="shared" si="17"/>
        <v>46479</v>
      </c>
      <c r="R1142" s="30" t="s">
        <v>5943</v>
      </c>
      <c r="S1142">
        <v>3011</v>
      </c>
    </row>
    <row r="1143" spans="1:19" x14ac:dyDescent="0.25">
      <c r="A1143" s="1" t="s">
        <v>1985</v>
      </c>
      <c r="B1143" s="1" t="s">
        <v>353</v>
      </c>
      <c r="C1143" s="1" t="s">
        <v>544</v>
      </c>
      <c r="D1143" s="1" t="s">
        <v>1986</v>
      </c>
      <c r="E1143" s="1" t="s">
        <v>3155</v>
      </c>
      <c r="F1143" s="1" t="s">
        <v>84</v>
      </c>
      <c r="G1143" s="377">
        <v>76191</v>
      </c>
      <c r="H1143" s="377">
        <v>0</v>
      </c>
      <c r="I1143" s="377">
        <v>0</v>
      </c>
      <c r="J1143" s="377">
        <v>0</v>
      </c>
      <c r="K1143" s="377">
        <v>0</v>
      </c>
      <c r="L1143" s="377">
        <v>0</v>
      </c>
      <c r="M1143" s="1" t="s">
        <v>61</v>
      </c>
      <c r="N1143" s="377">
        <v>0</v>
      </c>
      <c r="O1143" s="378">
        <v>47217</v>
      </c>
      <c r="P1143" s="401">
        <f t="shared" si="17"/>
        <v>76191</v>
      </c>
      <c r="R1143" s="30" t="s">
        <v>5946</v>
      </c>
      <c r="S1143">
        <v>1010</v>
      </c>
    </row>
    <row r="1144" spans="1:19" x14ac:dyDescent="0.25">
      <c r="A1144" s="1" t="s">
        <v>1985</v>
      </c>
      <c r="B1144" s="1" t="s">
        <v>353</v>
      </c>
      <c r="C1144" s="1" t="s">
        <v>544</v>
      </c>
      <c r="D1144" s="1" t="s">
        <v>1986</v>
      </c>
      <c r="E1144" s="1" t="s">
        <v>3156</v>
      </c>
      <c r="F1144" s="1" t="s">
        <v>84</v>
      </c>
      <c r="G1144" s="377">
        <v>74854</v>
      </c>
      <c r="H1144" s="377">
        <v>0</v>
      </c>
      <c r="I1144" s="377">
        <v>0</v>
      </c>
      <c r="J1144" s="377">
        <v>0</v>
      </c>
      <c r="K1144" s="377">
        <v>0</v>
      </c>
      <c r="L1144" s="377">
        <v>0</v>
      </c>
      <c r="M1144" s="1" t="s">
        <v>61</v>
      </c>
      <c r="N1144" s="377">
        <v>0</v>
      </c>
      <c r="O1144" s="378">
        <v>47218</v>
      </c>
      <c r="P1144" s="401">
        <f t="shared" si="17"/>
        <v>74854</v>
      </c>
      <c r="R1144" s="30" t="s">
        <v>5947</v>
      </c>
      <c r="S1144">
        <v>2941</v>
      </c>
    </row>
    <row r="1145" spans="1:19" x14ac:dyDescent="0.25">
      <c r="A1145" s="1" t="s">
        <v>1985</v>
      </c>
      <c r="B1145" s="1" t="s">
        <v>353</v>
      </c>
      <c r="C1145" s="1" t="s">
        <v>544</v>
      </c>
      <c r="D1145" s="1" t="s">
        <v>1986</v>
      </c>
      <c r="E1145" s="1" t="s">
        <v>3190</v>
      </c>
      <c r="F1145" s="1" t="s">
        <v>84</v>
      </c>
      <c r="G1145" s="377">
        <v>71448</v>
      </c>
      <c r="H1145" s="377">
        <v>0</v>
      </c>
      <c r="I1145" s="377">
        <v>0</v>
      </c>
      <c r="J1145" s="377">
        <v>0</v>
      </c>
      <c r="K1145" s="377">
        <v>0</v>
      </c>
      <c r="L1145" s="377">
        <v>0</v>
      </c>
      <c r="M1145" s="1" t="s">
        <v>61</v>
      </c>
      <c r="N1145" s="377">
        <v>0</v>
      </c>
      <c r="O1145" s="378">
        <v>47219</v>
      </c>
      <c r="P1145" s="401">
        <f t="shared" si="17"/>
        <v>71448</v>
      </c>
      <c r="R1145" s="30" t="s">
        <v>5949</v>
      </c>
      <c r="S1145">
        <v>2014</v>
      </c>
    </row>
    <row r="1146" spans="1:19" x14ac:dyDescent="0.25">
      <c r="A1146" s="1" t="s">
        <v>1985</v>
      </c>
      <c r="B1146" s="1" t="s">
        <v>353</v>
      </c>
      <c r="C1146" s="1" t="s">
        <v>544</v>
      </c>
      <c r="D1146" s="1" t="s">
        <v>1986</v>
      </c>
      <c r="E1146" s="1" t="s">
        <v>3429</v>
      </c>
      <c r="F1146" s="1" t="s">
        <v>84</v>
      </c>
      <c r="G1146" s="377">
        <v>3960</v>
      </c>
      <c r="H1146" s="377">
        <v>0</v>
      </c>
      <c r="I1146" s="377">
        <v>0</v>
      </c>
      <c r="J1146" s="377">
        <v>0</v>
      </c>
      <c r="K1146" s="377">
        <v>0</v>
      </c>
      <c r="L1146" s="377">
        <v>0</v>
      </c>
      <c r="M1146" s="1" t="s">
        <v>61</v>
      </c>
      <c r="N1146" s="377">
        <v>0</v>
      </c>
      <c r="O1146" s="378">
        <v>47236</v>
      </c>
      <c r="P1146" s="401">
        <f t="shared" si="17"/>
        <v>3960</v>
      </c>
      <c r="R1146" s="30" t="s">
        <v>5950</v>
      </c>
      <c r="S1146">
        <v>2994</v>
      </c>
    </row>
    <row r="1147" spans="1:19" x14ac:dyDescent="0.25">
      <c r="A1147" s="1" t="s">
        <v>1985</v>
      </c>
      <c r="B1147" s="1" t="s">
        <v>353</v>
      </c>
      <c r="C1147" s="1" t="s">
        <v>544</v>
      </c>
      <c r="D1147" s="1" t="s">
        <v>1986</v>
      </c>
      <c r="E1147" s="1" t="s">
        <v>4093</v>
      </c>
      <c r="F1147" s="1" t="s">
        <v>84</v>
      </c>
      <c r="G1147" s="377">
        <v>71940</v>
      </c>
      <c r="H1147" s="377">
        <v>0</v>
      </c>
      <c r="I1147" s="377">
        <v>0</v>
      </c>
      <c r="J1147" s="377">
        <v>0</v>
      </c>
      <c r="K1147" s="377">
        <v>0</v>
      </c>
      <c r="L1147" s="377">
        <v>0</v>
      </c>
      <c r="M1147" s="1" t="s">
        <v>61</v>
      </c>
      <c r="N1147" s="377">
        <v>0</v>
      </c>
      <c r="O1147" s="378">
        <v>47259</v>
      </c>
      <c r="P1147" s="401">
        <f t="shared" si="17"/>
        <v>71940</v>
      </c>
      <c r="R1147" s="30" t="s">
        <v>5951</v>
      </c>
      <c r="S1147">
        <v>3052</v>
      </c>
    </row>
    <row r="1148" spans="1:19" x14ac:dyDescent="0.25">
      <c r="A1148" s="1" t="s">
        <v>1985</v>
      </c>
      <c r="B1148" s="1" t="s">
        <v>353</v>
      </c>
      <c r="C1148" s="1" t="s">
        <v>544</v>
      </c>
      <c r="D1148" s="1" t="s">
        <v>1986</v>
      </c>
      <c r="E1148" s="1" t="s">
        <v>4116</v>
      </c>
      <c r="F1148" s="1" t="s">
        <v>84</v>
      </c>
      <c r="G1148" s="377">
        <v>73700</v>
      </c>
      <c r="H1148" s="377">
        <v>0</v>
      </c>
      <c r="I1148" s="377">
        <v>0</v>
      </c>
      <c r="J1148" s="377">
        <v>0</v>
      </c>
      <c r="K1148" s="377">
        <v>0</v>
      </c>
      <c r="L1148" s="377">
        <v>0</v>
      </c>
      <c r="M1148" s="1" t="s">
        <v>61</v>
      </c>
      <c r="N1148" s="377">
        <v>0</v>
      </c>
      <c r="O1148" s="378">
        <v>47260</v>
      </c>
      <c r="P1148" s="401">
        <f t="shared" si="17"/>
        <v>73700</v>
      </c>
      <c r="R1148" s="30" t="s">
        <v>5952</v>
      </c>
      <c r="S1148">
        <v>3013</v>
      </c>
    </row>
    <row r="1149" spans="1:19" x14ac:dyDescent="0.25">
      <c r="A1149" s="1" t="s">
        <v>1990</v>
      </c>
      <c r="B1149" s="1" t="s">
        <v>353</v>
      </c>
      <c r="C1149" s="1" t="s">
        <v>544</v>
      </c>
      <c r="D1149" s="1" t="s">
        <v>1991</v>
      </c>
      <c r="E1149" s="1" t="s">
        <v>3202</v>
      </c>
      <c r="F1149" s="1" t="s">
        <v>84</v>
      </c>
      <c r="G1149" s="377">
        <v>47960</v>
      </c>
      <c r="H1149" s="377">
        <v>0</v>
      </c>
      <c r="I1149" s="377">
        <v>0</v>
      </c>
      <c r="J1149" s="377">
        <v>0</v>
      </c>
      <c r="K1149" s="377">
        <v>0</v>
      </c>
      <c r="L1149" s="377">
        <v>0</v>
      </c>
      <c r="M1149" s="1" t="s">
        <v>61</v>
      </c>
      <c r="N1149" s="377">
        <v>0</v>
      </c>
      <c r="O1149" s="378">
        <v>47219</v>
      </c>
      <c r="P1149" s="401">
        <f t="shared" si="17"/>
        <v>47960</v>
      </c>
      <c r="R1149" s="30" t="s">
        <v>4648</v>
      </c>
      <c r="S1149">
        <v>990</v>
      </c>
    </row>
    <row r="1150" spans="1:19" x14ac:dyDescent="0.25">
      <c r="A1150" s="1" t="s">
        <v>1990</v>
      </c>
      <c r="B1150" s="1" t="s">
        <v>353</v>
      </c>
      <c r="C1150" s="1" t="s">
        <v>544</v>
      </c>
      <c r="D1150" s="1" t="s">
        <v>1991</v>
      </c>
      <c r="E1150" s="1" t="s">
        <v>3220</v>
      </c>
      <c r="F1150" s="1" t="s">
        <v>84</v>
      </c>
      <c r="G1150" s="377">
        <v>76560</v>
      </c>
      <c r="H1150" s="377">
        <v>0</v>
      </c>
      <c r="I1150" s="377">
        <v>0</v>
      </c>
      <c r="J1150" s="377">
        <v>0</v>
      </c>
      <c r="K1150" s="377">
        <v>0</v>
      </c>
      <c r="L1150" s="377">
        <v>0</v>
      </c>
      <c r="M1150" s="1" t="s">
        <v>61</v>
      </c>
      <c r="N1150" s="377">
        <v>0</v>
      </c>
      <c r="O1150" s="378">
        <v>47221</v>
      </c>
      <c r="P1150" s="401">
        <f t="shared" si="17"/>
        <v>76560</v>
      </c>
      <c r="R1150" s="30" t="s">
        <v>4333</v>
      </c>
      <c r="S1150">
        <v>91.992999999999995</v>
      </c>
    </row>
    <row r="1151" spans="1:19" x14ac:dyDescent="0.25">
      <c r="A1151" s="1" t="s">
        <v>1982</v>
      </c>
      <c r="B1151" s="1" t="s">
        <v>353</v>
      </c>
      <c r="C1151" s="1" t="s">
        <v>544</v>
      </c>
      <c r="D1151" s="1" t="s">
        <v>1983</v>
      </c>
      <c r="E1151" s="1" t="s">
        <v>2410</v>
      </c>
      <c r="F1151" s="1" t="s">
        <v>84</v>
      </c>
      <c r="G1151" s="377">
        <v>30618</v>
      </c>
      <c r="H1151" s="377">
        <v>0</v>
      </c>
      <c r="I1151" s="377">
        <v>0</v>
      </c>
      <c r="J1151" s="377">
        <v>0</v>
      </c>
      <c r="K1151" s="377">
        <v>0</v>
      </c>
      <c r="L1151" s="377">
        <v>0</v>
      </c>
      <c r="M1151" s="1" t="s">
        <v>61</v>
      </c>
      <c r="N1151" s="377">
        <v>0</v>
      </c>
      <c r="O1151" s="378">
        <v>47036</v>
      </c>
      <c r="P1151" s="401">
        <f t="shared" si="17"/>
        <v>30618</v>
      </c>
      <c r="R1151" s="30" t="s">
        <v>4172</v>
      </c>
      <c r="S1151">
        <v>398</v>
      </c>
    </row>
    <row r="1152" spans="1:19" x14ac:dyDescent="0.25">
      <c r="A1152" s="1" t="s">
        <v>1982</v>
      </c>
      <c r="B1152" s="1" t="s">
        <v>353</v>
      </c>
      <c r="C1152" s="1" t="s">
        <v>544</v>
      </c>
      <c r="D1152" s="1" t="s">
        <v>1983</v>
      </c>
      <c r="E1152" s="1" t="s">
        <v>3028</v>
      </c>
      <c r="F1152" s="1" t="s">
        <v>84</v>
      </c>
      <c r="G1152" s="377">
        <v>89586</v>
      </c>
      <c r="H1152" s="377">
        <v>0</v>
      </c>
      <c r="I1152" s="377">
        <v>0</v>
      </c>
      <c r="J1152" s="377">
        <v>0</v>
      </c>
      <c r="K1152" s="377">
        <v>0</v>
      </c>
      <c r="L1152" s="377">
        <v>0</v>
      </c>
      <c r="M1152" s="1" t="s">
        <v>61</v>
      </c>
      <c r="N1152" s="377">
        <v>0</v>
      </c>
      <c r="O1152" s="378">
        <v>47203</v>
      </c>
      <c r="P1152" s="401">
        <f t="shared" si="17"/>
        <v>89586</v>
      </c>
      <c r="R1152" s="30" t="s">
        <v>4170</v>
      </c>
      <c r="S1152">
        <v>398</v>
      </c>
    </row>
    <row r="1153" spans="1:19" x14ac:dyDescent="0.25">
      <c r="A1153" s="1" t="s">
        <v>1982</v>
      </c>
      <c r="B1153" s="1" t="s">
        <v>353</v>
      </c>
      <c r="C1153" s="1" t="s">
        <v>544</v>
      </c>
      <c r="D1153" s="1" t="s">
        <v>1983</v>
      </c>
      <c r="E1153" s="1" t="s">
        <v>3047</v>
      </c>
      <c r="F1153" s="1" t="s">
        <v>84</v>
      </c>
      <c r="G1153" s="377">
        <v>122472</v>
      </c>
      <c r="H1153" s="377">
        <v>0</v>
      </c>
      <c r="I1153" s="377">
        <v>0</v>
      </c>
      <c r="J1153" s="377">
        <v>0</v>
      </c>
      <c r="K1153" s="377">
        <v>0</v>
      </c>
      <c r="L1153" s="377">
        <v>0</v>
      </c>
      <c r="M1153" s="1" t="s">
        <v>61</v>
      </c>
      <c r="N1153" s="377">
        <v>0</v>
      </c>
      <c r="O1153" s="378">
        <v>47203</v>
      </c>
      <c r="P1153" s="401">
        <f t="shared" si="17"/>
        <v>122472</v>
      </c>
      <c r="R1153" s="30" t="s">
        <v>4167</v>
      </c>
      <c r="S1153">
        <v>808</v>
      </c>
    </row>
    <row r="1154" spans="1:19" x14ac:dyDescent="0.25">
      <c r="A1154" s="1" t="s">
        <v>1982</v>
      </c>
      <c r="B1154" s="1" t="s">
        <v>353</v>
      </c>
      <c r="C1154" s="1" t="s">
        <v>544</v>
      </c>
      <c r="D1154" s="1" t="s">
        <v>1983</v>
      </c>
      <c r="E1154" s="1" t="s">
        <v>3048</v>
      </c>
      <c r="F1154" s="1" t="s">
        <v>84</v>
      </c>
      <c r="G1154" s="377">
        <v>46872</v>
      </c>
      <c r="H1154" s="377">
        <v>0</v>
      </c>
      <c r="I1154" s="377">
        <v>0</v>
      </c>
      <c r="J1154" s="377">
        <v>0</v>
      </c>
      <c r="K1154" s="377">
        <v>0</v>
      </c>
      <c r="L1154" s="377">
        <v>0</v>
      </c>
      <c r="M1154" s="1" t="s">
        <v>61</v>
      </c>
      <c r="N1154" s="377">
        <v>0</v>
      </c>
      <c r="O1154" s="378">
        <v>47203</v>
      </c>
      <c r="P1154" s="401">
        <f t="shared" si="17"/>
        <v>46872</v>
      </c>
      <c r="R1154" s="30" t="s">
        <v>4164</v>
      </c>
      <c r="S1154">
        <v>403</v>
      </c>
    </row>
    <row r="1155" spans="1:19" x14ac:dyDescent="0.25">
      <c r="A1155" s="1" t="s">
        <v>1987</v>
      </c>
      <c r="B1155" s="1" t="s">
        <v>353</v>
      </c>
      <c r="C1155" s="1" t="s">
        <v>544</v>
      </c>
      <c r="D1155" s="1" t="s">
        <v>1988</v>
      </c>
      <c r="E1155" s="1" t="s">
        <v>2667</v>
      </c>
      <c r="F1155" s="1" t="s">
        <v>84</v>
      </c>
      <c r="G1155" s="377">
        <v>14742</v>
      </c>
      <c r="H1155" s="377">
        <v>0</v>
      </c>
      <c r="I1155" s="377">
        <v>0</v>
      </c>
      <c r="J1155" s="377">
        <v>0</v>
      </c>
      <c r="K1155" s="377">
        <v>0</v>
      </c>
      <c r="L1155" s="377">
        <v>0</v>
      </c>
      <c r="M1155" s="1" t="s">
        <v>61</v>
      </c>
      <c r="N1155" s="377">
        <v>0</v>
      </c>
      <c r="O1155" s="378">
        <v>47156</v>
      </c>
      <c r="P1155" s="401">
        <f t="shared" ref="P1155:P1218" si="18">G1155+I1155</f>
        <v>14742</v>
      </c>
      <c r="R1155" s="30" t="s">
        <v>5960</v>
      </c>
      <c r="S1155">
        <v>46800</v>
      </c>
    </row>
    <row r="1156" spans="1:19" x14ac:dyDescent="0.25">
      <c r="A1156" s="1" t="s">
        <v>1987</v>
      </c>
      <c r="B1156" s="1" t="s">
        <v>353</v>
      </c>
      <c r="C1156" s="1" t="s">
        <v>544</v>
      </c>
      <c r="D1156" s="1" t="s">
        <v>1988</v>
      </c>
      <c r="E1156" s="1" t="s">
        <v>2671</v>
      </c>
      <c r="F1156" s="1" t="s">
        <v>84</v>
      </c>
      <c r="G1156" s="377">
        <v>84672</v>
      </c>
      <c r="H1156" s="377">
        <v>0</v>
      </c>
      <c r="I1156" s="377">
        <v>0</v>
      </c>
      <c r="J1156" s="377">
        <v>0</v>
      </c>
      <c r="K1156" s="377">
        <v>0</v>
      </c>
      <c r="L1156" s="377">
        <v>0</v>
      </c>
      <c r="M1156" s="1" t="s">
        <v>61</v>
      </c>
      <c r="N1156" s="377">
        <v>0</v>
      </c>
      <c r="O1156" s="378">
        <v>47158</v>
      </c>
      <c r="P1156" s="401">
        <f t="shared" si="18"/>
        <v>84672</v>
      </c>
      <c r="R1156" s="30" t="s">
        <v>5961</v>
      </c>
      <c r="S1156">
        <v>79200</v>
      </c>
    </row>
    <row r="1157" spans="1:19" x14ac:dyDescent="0.25">
      <c r="A1157" s="1" t="s">
        <v>1987</v>
      </c>
      <c r="B1157" s="1" t="s">
        <v>353</v>
      </c>
      <c r="C1157" s="1" t="s">
        <v>544</v>
      </c>
      <c r="D1157" s="1" t="s">
        <v>1988</v>
      </c>
      <c r="E1157" s="1" t="s">
        <v>2766</v>
      </c>
      <c r="F1157" s="1" t="s">
        <v>84</v>
      </c>
      <c r="G1157" s="377">
        <v>121338</v>
      </c>
      <c r="H1157" s="377">
        <v>0</v>
      </c>
      <c r="I1157" s="377">
        <v>0</v>
      </c>
      <c r="J1157" s="377">
        <v>0</v>
      </c>
      <c r="K1157" s="377">
        <v>0</v>
      </c>
      <c r="L1157" s="377">
        <v>0</v>
      </c>
      <c r="M1157" s="1" t="s">
        <v>61</v>
      </c>
      <c r="N1157" s="377">
        <v>0</v>
      </c>
      <c r="O1157" s="378">
        <v>47173</v>
      </c>
      <c r="P1157" s="401">
        <f t="shared" si="18"/>
        <v>121338</v>
      </c>
      <c r="R1157" s="30" t="s">
        <v>5962</v>
      </c>
      <c r="S1157">
        <v>76680</v>
      </c>
    </row>
    <row r="1158" spans="1:19" x14ac:dyDescent="0.25">
      <c r="A1158" s="1" t="s">
        <v>1987</v>
      </c>
      <c r="B1158" s="1" t="s">
        <v>353</v>
      </c>
      <c r="C1158" s="1" t="s">
        <v>544</v>
      </c>
      <c r="D1158" s="1" t="s">
        <v>1988</v>
      </c>
      <c r="E1158" s="1" t="s">
        <v>2781</v>
      </c>
      <c r="F1158" s="1" t="s">
        <v>84</v>
      </c>
      <c r="G1158" s="377">
        <v>21924</v>
      </c>
      <c r="H1158" s="377">
        <v>0</v>
      </c>
      <c r="I1158" s="377">
        <v>0</v>
      </c>
      <c r="J1158" s="377">
        <v>0</v>
      </c>
      <c r="K1158" s="377">
        <v>0</v>
      </c>
      <c r="L1158" s="377">
        <v>0</v>
      </c>
      <c r="M1158" s="1" t="s">
        <v>61</v>
      </c>
      <c r="N1158" s="377">
        <v>0</v>
      </c>
      <c r="O1158" s="378">
        <v>47174</v>
      </c>
      <c r="P1158" s="401">
        <f t="shared" si="18"/>
        <v>21924</v>
      </c>
      <c r="R1158" s="30" t="s">
        <v>5963</v>
      </c>
      <c r="S1158">
        <v>63000</v>
      </c>
    </row>
    <row r="1159" spans="1:19" x14ac:dyDescent="0.25">
      <c r="A1159" s="1" t="s">
        <v>2333</v>
      </c>
      <c r="B1159" s="1" t="s">
        <v>353</v>
      </c>
      <c r="C1159" s="1" t="s">
        <v>544</v>
      </c>
      <c r="D1159" s="1" t="s">
        <v>2334</v>
      </c>
      <c r="E1159" s="1" t="s">
        <v>2878</v>
      </c>
      <c r="F1159" s="1" t="s">
        <v>84</v>
      </c>
      <c r="G1159" s="377">
        <v>28728</v>
      </c>
      <c r="H1159" s="377">
        <v>0</v>
      </c>
      <c r="I1159" s="377">
        <v>0</v>
      </c>
      <c r="J1159" s="377">
        <v>0</v>
      </c>
      <c r="K1159" s="377">
        <v>0</v>
      </c>
      <c r="L1159" s="377">
        <v>0</v>
      </c>
      <c r="M1159" s="1" t="s">
        <v>61</v>
      </c>
      <c r="N1159" s="377">
        <v>0</v>
      </c>
      <c r="O1159" s="378">
        <v>47194</v>
      </c>
      <c r="P1159" s="401">
        <f t="shared" si="18"/>
        <v>28728</v>
      </c>
      <c r="R1159" s="30" t="s">
        <v>5964</v>
      </c>
      <c r="S1159">
        <v>138600</v>
      </c>
    </row>
    <row r="1160" spans="1:19" x14ac:dyDescent="0.25">
      <c r="A1160" s="1" t="s">
        <v>2333</v>
      </c>
      <c r="B1160" s="1" t="s">
        <v>353</v>
      </c>
      <c r="C1160" s="1" t="s">
        <v>544</v>
      </c>
      <c r="D1160" s="1" t="s">
        <v>2334</v>
      </c>
      <c r="E1160" s="1" t="s">
        <v>2898</v>
      </c>
      <c r="F1160" s="1" t="s">
        <v>84</v>
      </c>
      <c r="G1160" s="377">
        <v>92988</v>
      </c>
      <c r="H1160" s="377">
        <v>0</v>
      </c>
      <c r="I1160" s="377">
        <v>0</v>
      </c>
      <c r="J1160" s="377">
        <v>0</v>
      </c>
      <c r="K1160" s="377">
        <v>0</v>
      </c>
      <c r="L1160" s="377">
        <v>0</v>
      </c>
      <c r="M1160" s="1" t="s">
        <v>61</v>
      </c>
      <c r="N1160" s="377">
        <v>0</v>
      </c>
      <c r="O1160" s="378">
        <v>47194</v>
      </c>
      <c r="P1160" s="401">
        <f t="shared" si="18"/>
        <v>92988</v>
      </c>
      <c r="R1160" s="30" t="s">
        <v>5965</v>
      </c>
      <c r="S1160">
        <v>126000</v>
      </c>
    </row>
    <row r="1161" spans="1:19" x14ac:dyDescent="0.25">
      <c r="A1161" s="1" t="s">
        <v>2333</v>
      </c>
      <c r="B1161" s="1" t="s">
        <v>353</v>
      </c>
      <c r="C1161" s="1" t="s">
        <v>544</v>
      </c>
      <c r="D1161" s="1" t="s">
        <v>2334</v>
      </c>
      <c r="E1161" s="1" t="s">
        <v>2969</v>
      </c>
      <c r="F1161" s="1" t="s">
        <v>84</v>
      </c>
      <c r="G1161" s="377">
        <v>113400</v>
      </c>
      <c r="H1161" s="377">
        <v>0</v>
      </c>
      <c r="I1161" s="377">
        <v>0</v>
      </c>
      <c r="J1161" s="377">
        <v>0</v>
      </c>
      <c r="K1161" s="377">
        <v>0</v>
      </c>
      <c r="L1161" s="377">
        <v>0</v>
      </c>
      <c r="M1161" s="1" t="s">
        <v>61</v>
      </c>
      <c r="N1161" s="377">
        <v>0</v>
      </c>
      <c r="O1161" s="378">
        <v>47196</v>
      </c>
      <c r="P1161" s="401">
        <f t="shared" si="18"/>
        <v>113400</v>
      </c>
      <c r="R1161" s="30" t="s">
        <v>5966</v>
      </c>
      <c r="S1161">
        <v>138600</v>
      </c>
    </row>
    <row r="1162" spans="1:19" x14ac:dyDescent="0.25">
      <c r="A1162" s="1" t="s">
        <v>2333</v>
      </c>
      <c r="B1162" s="1" t="s">
        <v>353</v>
      </c>
      <c r="C1162" s="1" t="s">
        <v>544</v>
      </c>
      <c r="D1162" s="1" t="s">
        <v>2334</v>
      </c>
      <c r="E1162" s="1" t="s">
        <v>2983</v>
      </c>
      <c r="F1162" s="1" t="s">
        <v>84</v>
      </c>
      <c r="G1162" s="377">
        <v>135702</v>
      </c>
      <c r="H1162" s="377">
        <v>0</v>
      </c>
      <c r="I1162" s="377">
        <v>0</v>
      </c>
      <c r="J1162" s="377">
        <v>0</v>
      </c>
      <c r="K1162" s="377">
        <v>0</v>
      </c>
      <c r="L1162" s="377">
        <v>0</v>
      </c>
      <c r="M1162" s="1" t="s">
        <v>61</v>
      </c>
      <c r="N1162" s="377">
        <v>0</v>
      </c>
      <c r="O1162" s="378">
        <v>47196</v>
      </c>
      <c r="P1162" s="401">
        <f t="shared" si="18"/>
        <v>135702</v>
      </c>
      <c r="R1162" s="30" t="s">
        <v>4181</v>
      </c>
      <c r="S1162">
        <v>1006</v>
      </c>
    </row>
    <row r="1163" spans="1:19" x14ac:dyDescent="0.25">
      <c r="A1163" s="1" t="s">
        <v>2333</v>
      </c>
      <c r="B1163" s="1" t="s">
        <v>353</v>
      </c>
      <c r="C1163" s="1" t="s">
        <v>544</v>
      </c>
      <c r="D1163" s="1" t="s">
        <v>2334</v>
      </c>
      <c r="E1163" s="1" t="s">
        <v>2984</v>
      </c>
      <c r="F1163" s="1" t="s">
        <v>84</v>
      </c>
      <c r="G1163" s="377">
        <v>136458</v>
      </c>
      <c r="H1163" s="377">
        <v>0</v>
      </c>
      <c r="I1163" s="377">
        <v>0</v>
      </c>
      <c r="J1163" s="377">
        <v>0</v>
      </c>
      <c r="K1163" s="377">
        <v>0</v>
      </c>
      <c r="L1163" s="377">
        <v>0</v>
      </c>
      <c r="M1163" s="1" t="s">
        <v>61</v>
      </c>
      <c r="N1163" s="377">
        <v>0</v>
      </c>
      <c r="O1163" s="378">
        <v>47197</v>
      </c>
      <c r="P1163" s="401">
        <f t="shared" si="18"/>
        <v>136458</v>
      </c>
      <c r="R1163" s="30" t="s">
        <v>4165</v>
      </c>
      <c r="S1163">
        <v>401</v>
      </c>
    </row>
    <row r="1164" spans="1:19" x14ac:dyDescent="0.25">
      <c r="A1164" s="1" t="s">
        <v>11952</v>
      </c>
      <c r="B1164" s="1" t="s">
        <v>353</v>
      </c>
      <c r="C1164" s="1" t="s">
        <v>544</v>
      </c>
      <c r="D1164" s="1" t="s">
        <v>11953</v>
      </c>
      <c r="E1164" s="1" t="s">
        <v>11954</v>
      </c>
      <c r="F1164" s="1" t="s">
        <v>84</v>
      </c>
      <c r="G1164" s="377">
        <v>0</v>
      </c>
      <c r="H1164" s="377">
        <v>0</v>
      </c>
      <c r="I1164" s="377">
        <v>288</v>
      </c>
      <c r="J1164" s="377">
        <v>0</v>
      </c>
      <c r="K1164" s="377">
        <v>0</v>
      </c>
      <c r="L1164" s="377">
        <v>0</v>
      </c>
      <c r="M1164" s="1" t="s">
        <v>11955</v>
      </c>
      <c r="N1164" s="377">
        <v>0</v>
      </c>
      <c r="O1164" s="378">
        <v>47393</v>
      </c>
      <c r="P1164" s="401">
        <f t="shared" si="18"/>
        <v>288</v>
      </c>
      <c r="R1164" s="30" t="s">
        <v>4174</v>
      </c>
      <c r="S1164">
        <v>1200</v>
      </c>
    </row>
    <row r="1165" spans="1:19" x14ac:dyDescent="0.25">
      <c r="A1165" s="1" t="s">
        <v>11956</v>
      </c>
      <c r="B1165" s="1" t="s">
        <v>353</v>
      </c>
      <c r="C1165" s="1" t="s">
        <v>544</v>
      </c>
      <c r="D1165" s="1" t="s">
        <v>11957</v>
      </c>
      <c r="E1165" s="1" t="s">
        <v>11958</v>
      </c>
      <c r="F1165" s="1" t="s">
        <v>84</v>
      </c>
      <c r="G1165" s="377">
        <v>0</v>
      </c>
      <c r="H1165" s="377">
        <v>0</v>
      </c>
      <c r="I1165" s="377">
        <v>192</v>
      </c>
      <c r="J1165" s="377">
        <v>0</v>
      </c>
      <c r="K1165" s="377">
        <v>0</v>
      </c>
      <c r="L1165" s="377">
        <v>0</v>
      </c>
      <c r="M1165" s="1" t="s">
        <v>11959</v>
      </c>
      <c r="N1165" s="377">
        <v>0</v>
      </c>
      <c r="O1165" s="378">
        <v>47456</v>
      </c>
      <c r="P1165" s="401">
        <f t="shared" si="18"/>
        <v>192</v>
      </c>
      <c r="R1165" s="30" t="s">
        <v>5969</v>
      </c>
      <c r="S1165">
        <v>27000</v>
      </c>
    </row>
    <row r="1166" spans="1:19" x14ac:dyDescent="0.25">
      <c r="A1166" s="1" t="s">
        <v>3595</v>
      </c>
      <c r="B1166" s="1" t="s">
        <v>353</v>
      </c>
      <c r="C1166" s="1" t="s">
        <v>544</v>
      </c>
      <c r="D1166" s="1" t="s">
        <v>3596</v>
      </c>
      <c r="E1166" s="1" t="s">
        <v>3597</v>
      </c>
      <c r="F1166" s="1" t="s">
        <v>84</v>
      </c>
      <c r="G1166" s="377">
        <v>394</v>
      </c>
      <c r="H1166" s="377">
        <v>0</v>
      </c>
      <c r="I1166" s="377">
        <v>0</v>
      </c>
      <c r="J1166" s="377">
        <v>0</v>
      </c>
      <c r="K1166" s="377">
        <v>0</v>
      </c>
      <c r="L1166" s="377">
        <v>0</v>
      </c>
      <c r="M1166" s="1" t="s">
        <v>3598</v>
      </c>
      <c r="N1166" s="377">
        <v>0</v>
      </c>
      <c r="O1166" s="378">
        <v>47525</v>
      </c>
      <c r="P1166" s="401">
        <f t="shared" si="18"/>
        <v>394</v>
      </c>
      <c r="R1166" s="30" t="s">
        <v>5970</v>
      </c>
      <c r="S1166">
        <v>49500</v>
      </c>
    </row>
    <row r="1167" spans="1:19" x14ac:dyDescent="0.25">
      <c r="A1167" s="1" t="s">
        <v>3595</v>
      </c>
      <c r="B1167" s="1" t="s">
        <v>353</v>
      </c>
      <c r="C1167" s="1" t="s">
        <v>544</v>
      </c>
      <c r="D1167" s="1" t="s">
        <v>3596</v>
      </c>
      <c r="E1167" s="1" t="s">
        <v>11960</v>
      </c>
      <c r="F1167" s="1" t="s">
        <v>84</v>
      </c>
      <c r="G1167" s="377">
        <v>0</v>
      </c>
      <c r="H1167" s="377">
        <v>0</v>
      </c>
      <c r="I1167" s="377">
        <v>20</v>
      </c>
      <c r="J1167" s="377">
        <v>0</v>
      </c>
      <c r="K1167" s="377">
        <v>0</v>
      </c>
      <c r="L1167" s="377">
        <v>0</v>
      </c>
      <c r="M1167" s="1" t="s">
        <v>3598</v>
      </c>
      <c r="N1167" s="377">
        <v>0</v>
      </c>
      <c r="O1167" s="378">
        <v>47546</v>
      </c>
      <c r="P1167" s="401">
        <f t="shared" si="18"/>
        <v>20</v>
      </c>
      <c r="R1167" s="30" t="s">
        <v>5971</v>
      </c>
      <c r="S1167">
        <v>49500</v>
      </c>
    </row>
    <row r="1168" spans="1:19" x14ac:dyDescent="0.25">
      <c r="A1168" s="1" t="s">
        <v>3599</v>
      </c>
      <c r="B1168" s="1" t="s">
        <v>353</v>
      </c>
      <c r="C1168" s="1" t="s">
        <v>544</v>
      </c>
      <c r="D1168" s="1" t="s">
        <v>3600</v>
      </c>
      <c r="E1168" s="1" t="s">
        <v>3601</v>
      </c>
      <c r="F1168" s="1" t="s">
        <v>84</v>
      </c>
      <c r="G1168" s="377">
        <v>131</v>
      </c>
      <c r="H1168" s="377">
        <v>0</v>
      </c>
      <c r="I1168" s="377">
        <v>0</v>
      </c>
      <c r="J1168" s="377">
        <v>0</v>
      </c>
      <c r="K1168" s="377">
        <v>0</v>
      </c>
      <c r="L1168" s="377">
        <v>0</v>
      </c>
      <c r="M1168" s="1" t="s">
        <v>3602</v>
      </c>
      <c r="N1168" s="377">
        <v>0</v>
      </c>
      <c r="O1168" s="378">
        <v>47461</v>
      </c>
      <c r="P1168" s="401">
        <f t="shared" si="18"/>
        <v>131</v>
      </c>
      <c r="R1168" s="30" t="s">
        <v>5972</v>
      </c>
      <c r="S1168">
        <v>20250</v>
      </c>
    </row>
    <row r="1169" spans="1:19" x14ac:dyDescent="0.25">
      <c r="A1169" s="1" t="s">
        <v>2305</v>
      </c>
      <c r="B1169" s="1" t="s">
        <v>353</v>
      </c>
      <c r="C1169" s="1" t="s">
        <v>544</v>
      </c>
      <c r="D1169" s="1" t="s">
        <v>2306</v>
      </c>
      <c r="E1169" s="1" t="s">
        <v>2463</v>
      </c>
      <c r="F1169" s="1" t="s">
        <v>84</v>
      </c>
      <c r="G1169" s="377">
        <v>4900</v>
      </c>
      <c r="H1169" s="377">
        <v>0</v>
      </c>
      <c r="I1169" s="377">
        <v>0</v>
      </c>
      <c r="J1169" s="377">
        <v>0</v>
      </c>
      <c r="K1169" s="377">
        <v>0</v>
      </c>
      <c r="L1169" s="377">
        <v>0</v>
      </c>
      <c r="M1169" s="1" t="s">
        <v>61</v>
      </c>
      <c r="N1169" s="377">
        <v>0</v>
      </c>
      <c r="O1169" s="378">
        <v>47058</v>
      </c>
      <c r="P1169" s="401">
        <f t="shared" si="18"/>
        <v>4900</v>
      </c>
      <c r="R1169" s="30" t="s">
        <v>4286</v>
      </c>
      <c r="S1169">
        <v>1007</v>
      </c>
    </row>
    <row r="1170" spans="1:19" x14ac:dyDescent="0.25">
      <c r="A1170" s="1" t="s">
        <v>2305</v>
      </c>
      <c r="B1170" s="1" t="s">
        <v>353</v>
      </c>
      <c r="C1170" s="1" t="s">
        <v>544</v>
      </c>
      <c r="D1170" s="1" t="s">
        <v>2306</v>
      </c>
      <c r="E1170" s="1" t="s">
        <v>2472</v>
      </c>
      <c r="F1170" s="1" t="s">
        <v>84</v>
      </c>
      <c r="G1170" s="377">
        <v>27000</v>
      </c>
      <c r="H1170" s="377">
        <v>0</v>
      </c>
      <c r="I1170" s="377">
        <v>0</v>
      </c>
      <c r="J1170" s="377">
        <v>0</v>
      </c>
      <c r="K1170" s="377">
        <v>0</v>
      </c>
      <c r="L1170" s="377">
        <v>0</v>
      </c>
      <c r="M1170" s="1" t="s">
        <v>61</v>
      </c>
      <c r="N1170" s="377">
        <v>0</v>
      </c>
      <c r="O1170" s="378">
        <v>47070</v>
      </c>
      <c r="P1170" s="401">
        <f t="shared" si="18"/>
        <v>27000</v>
      </c>
      <c r="R1170" s="30" t="s">
        <v>4287</v>
      </c>
      <c r="S1170">
        <v>1010</v>
      </c>
    </row>
    <row r="1171" spans="1:19" x14ac:dyDescent="0.25">
      <c r="A1171" s="1" t="s">
        <v>2264</v>
      </c>
      <c r="B1171" s="1" t="s">
        <v>353</v>
      </c>
      <c r="C1171" s="1" t="s">
        <v>544</v>
      </c>
      <c r="D1171" s="1" t="s">
        <v>2265</v>
      </c>
      <c r="E1171" s="1" t="s">
        <v>4036</v>
      </c>
      <c r="F1171" s="1" t="s">
        <v>84</v>
      </c>
      <c r="G1171" s="377">
        <v>8400</v>
      </c>
      <c r="H1171" s="377">
        <v>0</v>
      </c>
      <c r="I1171" s="377">
        <v>0</v>
      </c>
      <c r="J1171" s="377">
        <v>0</v>
      </c>
      <c r="K1171" s="377">
        <v>6720</v>
      </c>
      <c r="L1171" s="377">
        <v>0</v>
      </c>
      <c r="M1171" s="1" t="s">
        <v>61</v>
      </c>
      <c r="N1171" s="377">
        <v>0</v>
      </c>
      <c r="O1171" s="378">
        <v>47256</v>
      </c>
      <c r="P1171" s="401">
        <f t="shared" si="18"/>
        <v>8400</v>
      </c>
      <c r="R1171" s="30" t="s">
        <v>6002</v>
      </c>
      <c r="S1171">
        <v>72600</v>
      </c>
    </row>
    <row r="1172" spans="1:19" x14ac:dyDescent="0.25">
      <c r="A1172" s="1" t="s">
        <v>2264</v>
      </c>
      <c r="B1172" s="1" t="s">
        <v>353</v>
      </c>
      <c r="C1172" s="1" t="s">
        <v>110</v>
      </c>
      <c r="D1172" s="1" t="s">
        <v>2265</v>
      </c>
      <c r="E1172" s="1" t="s">
        <v>4036</v>
      </c>
      <c r="F1172" s="1" t="s">
        <v>84</v>
      </c>
      <c r="G1172" s="377">
        <v>12865</v>
      </c>
      <c r="H1172" s="377">
        <v>0</v>
      </c>
      <c r="I1172" s="377">
        <v>0</v>
      </c>
      <c r="J1172" s="377">
        <v>0</v>
      </c>
      <c r="K1172" s="377">
        <v>13440</v>
      </c>
      <c r="L1172" s="377">
        <v>0</v>
      </c>
      <c r="M1172" s="1" t="s">
        <v>61</v>
      </c>
      <c r="N1172" s="377">
        <v>0</v>
      </c>
      <c r="O1172" s="378">
        <v>47256</v>
      </c>
      <c r="P1172" s="401">
        <f t="shared" si="18"/>
        <v>12865</v>
      </c>
      <c r="R1172" s="30" t="s">
        <v>6003</v>
      </c>
      <c r="S1172">
        <v>70400</v>
      </c>
    </row>
    <row r="1173" spans="1:19" x14ac:dyDescent="0.25">
      <c r="A1173" s="1" t="s">
        <v>2309</v>
      </c>
      <c r="B1173" s="1" t="s">
        <v>353</v>
      </c>
      <c r="C1173" s="1" t="s">
        <v>544</v>
      </c>
      <c r="D1173" s="1" t="s">
        <v>2310</v>
      </c>
      <c r="E1173" s="1" t="s">
        <v>2741</v>
      </c>
      <c r="F1173" s="1" t="s">
        <v>84</v>
      </c>
      <c r="G1173" s="377">
        <v>1680</v>
      </c>
      <c r="H1173" s="377">
        <v>0</v>
      </c>
      <c r="I1173" s="377">
        <v>0</v>
      </c>
      <c r="J1173" s="377">
        <v>0</v>
      </c>
      <c r="K1173" s="377">
        <v>0</v>
      </c>
      <c r="L1173" s="377">
        <v>0</v>
      </c>
      <c r="M1173" s="1" t="s">
        <v>61</v>
      </c>
      <c r="N1173" s="377">
        <v>0</v>
      </c>
      <c r="O1173" s="378">
        <v>47014</v>
      </c>
      <c r="P1173" s="401">
        <f t="shared" si="18"/>
        <v>1680</v>
      </c>
      <c r="R1173" s="30" t="s">
        <v>6004</v>
      </c>
      <c r="S1173">
        <v>72380</v>
      </c>
    </row>
    <row r="1174" spans="1:19" x14ac:dyDescent="0.25">
      <c r="A1174" s="1" t="s">
        <v>2309</v>
      </c>
      <c r="B1174" s="1" t="s">
        <v>353</v>
      </c>
      <c r="C1174" s="1" t="s">
        <v>544</v>
      </c>
      <c r="D1174" s="1" t="s">
        <v>2310</v>
      </c>
      <c r="E1174" s="1" t="s">
        <v>2483</v>
      </c>
      <c r="F1174" s="1" t="s">
        <v>84</v>
      </c>
      <c r="G1174" s="377">
        <v>172</v>
      </c>
      <c r="H1174" s="377">
        <v>0</v>
      </c>
      <c r="I1174" s="377">
        <v>0</v>
      </c>
      <c r="J1174" s="377">
        <v>0</v>
      </c>
      <c r="K1174" s="377">
        <v>0</v>
      </c>
      <c r="L1174" s="377">
        <v>0</v>
      </c>
      <c r="M1174" s="1" t="s">
        <v>61</v>
      </c>
      <c r="N1174" s="377">
        <v>0</v>
      </c>
      <c r="O1174" s="378">
        <v>47083</v>
      </c>
      <c r="P1174" s="401">
        <f t="shared" si="18"/>
        <v>172</v>
      </c>
      <c r="R1174" s="30" t="s">
        <v>6005</v>
      </c>
      <c r="S1174">
        <v>71940</v>
      </c>
    </row>
    <row r="1175" spans="1:19" x14ac:dyDescent="0.25">
      <c r="A1175" s="1" t="s">
        <v>2309</v>
      </c>
      <c r="B1175" s="1" t="s">
        <v>353</v>
      </c>
      <c r="C1175" s="1" t="s">
        <v>110</v>
      </c>
      <c r="D1175" s="1" t="s">
        <v>2310</v>
      </c>
      <c r="E1175" s="1" t="s">
        <v>4063</v>
      </c>
      <c r="F1175" s="1" t="s">
        <v>84</v>
      </c>
      <c r="G1175" s="377">
        <v>12792</v>
      </c>
      <c r="H1175" s="377">
        <v>0</v>
      </c>
      <c r="I1175" s="377">
        <v>0</v>
      </c>
      <c r="J1175" s="377">
        <v>0</v>
      </c>
      <c r="K1175" s="377">
        <v>0</v>
      </c>
      <c r="L1175" s="377">
        <v>0</v>
      </c>
      <c r="M1175" s="1" t="s">
        <v>61</v>
      </c>
      <c r="N1175" s="377">
        <v>0</v>
      </c>
      <c r="O1175" s="378">
        <v>47257</v>
      </c>
      <c r="P1175" s="401">
        <f t="shared" si="18"/>
        <v>12792</v>
      </c>
      <c r="R1175" s="30" t="s">
        <v>5776</v>
      </c>
      <c r="S1175">
        <v>101376</v>
      </c>
    </row>
    <row r="1176" spans="1:19" x14ac:dyDescent="0.25">
      <c r="A1176" s="1" t="s">
        <v>2269</v>
      </c>
      <c r="B1176" s="1" t="s">
        <v>353</v>
      </c>
      <c r="C1176" s="1" t="s">
        <v>544</v>
      </c>
      <c r="D1176" s="1" t="s">
        <v>2270</v>
      </c>
      <c r="E1176" s="1" t="s">
        <v>2559</v>
      </c>
      <c r="F1176" s="1" t="s">
        <v>84</v>
      </c>
      <c r="G1176" s="377">
        <v>9072</v>
      </c>
      <c r="H1176" s="377">
        <v>0</v>
      </c>
      <c r="I1176" s="377">
        <v>0</v>
      </c>
      <c r="J1176" s="377">
        <v>0</v>
      </c>
      <c r="K1176" s="377">
        <v>0</v>
      </c>
      <c r="L1176" s="377">
        <v>0</v>
      </c>
      <c r="M1176" s="1" t="s">
        <v>61</v>
      </c>
      <c r="N1176" s="377">
        <v>0</v>
      </c>
      <c r="O1176" s="378">
        <v>47120</v>
      </c>
      <c r="P1176" s="401">
        <f t="shared" si="18"/>
        <v>9072</v>
      </c>
      <c r="R1176" s="30" t="s">
        <v>3492</v>
      </c>
      <c r="S1176">
        <v>39</v>
      </c>
    </row>
    <row r="1177" spans="1:19" x14ac:dyDescent="0.25">
      <c r="A1177" s="1" t="s">
        <v>2269</v>
      </c>
      <c r="B1177" s="1" t="s">
        <v>353</v>
      </c>
      <c r="C1177" s="1" t="s">
        <v>544</v>
      </c>
      <c r="D1177" s="1" t="s">
        <v>2270</v>
      </c>
      <c r="E1177" s="1" t="s">
        <v>4117</v>
      </c>
      <c r="F1177" s="1" t="s">
        <v>84</v>
      </c>
      <c r="G1177" s="377">
        <v>53940</v>
      </c>
      <c r="H1177" s="377">
        <v>0</v>
      </c>
      <c r="I1177" s="377">
        <v>0</v>
      </c>
      <c r="J1177" s="377">
        <v>0</v>
      </c>
      <c r="K1177" s="377">
        <v>0</v>
      </c>
      <c r="L1177" s="377">
        <v>0</v>
      </c>
      <c r="M1177" s="1" t="s">
        <v>61</v>
      </c>
      <c r="N1177" s="377">
        <v>0</v>
      </c>
      <c r="O1177" s="378">
        <v>47259</v>
      </c>
      <c r="P1177" s="401">
        <f t="shared" si="18"/>
        <v>53940</v>
      </c>
      <c r="R1177" s="30" t="s">
        <v>9384</v>
      </c>
      <c r="S1177">
        <v>54000</v>
      </c>
    </row>
    <row r="1178" spans="1:19" x14ac:dyDescent="0.25">
      <c r="A1178" s="1" t="s">
        <v>2269</v>
      </c>
      <c r="B1178" s="1" t="s">
        <v>353</v>
      </c>
      <c r="C1178" s="1" t="s">
        <v>110</v>
      </c>
      <c r="D1178" s="1" t="s">
        <v>2270</v>
      </c>
      <c r="E1178" s="1" t="s">
        <v>4117</v>
      </c>
      <c r="F1178" s="1" t="s">
        <v>84</v>
      </c>
      <c r="G1178" s="377">
        <v>2010</v>
      </c>
      <c r="H1178" s="377">
        <v>0</v>
      </c>
      <c r="I1178" s="377">
        <v>0</v>
      </c>
      <c r="J1178" s="377">
        <v>0</v>
      </c>
      <c r="K1178" s="377">
        <v>0</v>
      </c>
      <c r="L1178" s="377">
        <v>0</v>
      </c>
      <c r="M1178" s="1" t="s">
        <v>61</v>
      </c>
      <c r="N1178" s="377">
        <v>0</v>
      </c>
      <c r="O1178" s="378">
        <v>47259</v>
      </c>
      <c r="P1178" s="401">
        <f t="shared" si="18"/>
        <v>2010</v>
      </c>
      <c r="R1178" s="30" t="s">
        <v>9386</v>
      </c>
      <c r="S1178">
        <v>113400</v>
      </c>
    </row>
    <row r="1179" spans="1:19" x14ac:dyDescent="0.25">
      <c r="A1179" s="1" t="s">
        <v>2266</v>
      </c>
      <c r="B1179" s="1" t="s">
        <v>353</v>
      </c>
      <c r="C1179" s="1" t="s">
        <v>544</v>
      </c>
      <c r="D1179" s="1" t="s">
        <v>2267</v>
      </c>
      <c r="E1179" s="1" t="s">
        <v>2268</v>
      </c>
      <c r="F1179" s="1" t="s">
        <v>84</v>
      </c>
      <c r="G1179" s="377">
        <v>0</v>
      </c>
      <c r="H1179" s="377">
        <v>0</v>
      </c>
      <c r="I1179" s="377">
        <v>0</v>
      </c>
      <c r="J1179" s="377">
        <v>0</v>
      </c>
      <c r="K1179" s="377">
        <v>215</v>
      </c>
      <c r="L1179" s="377">
        <v>0</v>
      </c>
      <c r="M1179" s="1" t="s">
        <v>61</v>
      </c>
      <c r="N1179" s="377">
        <v>0</v>
      </c>
      <c r="O1179" s="378">
        <v>46990</v>
      </c>
      <c r="P1179" s="401">
        <f t="shared" si="18"/>
        <v>0</v>
      </c>
      <c r="R1179" s="30" t="s">
        <v>9372</v>
      </c>
      <c r="S1179">
        <v>2935</v>
      </c>
    </row>
    <row r="1180" spans="1:19" x14ac:dyDescent="0.25">
      <c r="A1180" s="1" t="s">
        <v>2266</v>
      </c>
      <c r="B1180" s="1" t="s">
        <v>353</v>
      </c>
      <c r="C1180" s="1" t="s">
        <v>544</v>
      </c>
      <c r="D1180" s="1" t="s">
        <v>2267</v>
      </c>
      <c r="E1180" s="1" t="s">
        <v>2504</v>
      </c>
      <c r="F1180" s="1" t="s">
        <v>84</v>
      </c>
      <c r="G1180" s="377">
        <v>336</v>
      </c>
      <c r="H1180" s="377">
        <v>0</v>
      </c>
      <c r="I1180" s="377">
        <v>0</v>
      </c>
      <c r="J1180" s="377">
        <v>0</v>
      </c>
      <c r="K1180" s="377">
        <v>0</v>
      </c>
      <c r="L1180" s="377">
        <v>0</v>
      </c>
      <c r="M1180" s="1" t="s">
        <v>61</v>
      </c>
      <c r="N1180" s="377">
        <v>0</v>
      </c>
      <c r="O1180" s="378">
        <v>47086</v>
      </c>
      <c r="P1180" s="401">
        <f t="shared" si="18"/>
        <v>336</v>
      </c>
      <c r="R1180" s="30" t="s">
        <v>4297</v>
      </c>
      <c r="S1180">
        <v>1385</v>
      </c>
    </row>
    <row r="1181" spans="1:19" x14ac:dyDescent="0.25">
      <c r="A1181" s="1" t="s">
        <v>2266</v>
      </c>
      <c r="B1181" s="1" t="s">
        <v>353</v>
      </c>
      <c r="C1181" s="1" t="s">
        <v>544</v>
      </c>
      <c r="D1181" s="1" t="s">
        <v>2267</v>
      </c>
      <c r="E1181" s="1" t="s">
        <v>2511</v>
      </c>
      <c r="F1181" s="1" t="s">
        <v>84</v>
      </c>
      <c r="G1181" s="377">
        <v>1230</v>
      </c>
      <c r="H1181" s="377">
        <v>0</v>
      </c>
      <c r="I1181" s="377">
        <v>0</v>
      </c>
      <c r="J1181" s="377">
        <v>0</v>
      </c>
      <c r="K1181" s="377">
        <v>0</v>
      </c>
      <c r="L1181" s="377">
        <v>0</v>
      </c>
      <c r="M1181" s="1" t="s">
        <v>61</v>
      </c>
      <c r="N1181" s="377">
        <v>0</v>
      </c>
      <c r="O1181" s="378">
        <v>47088</v>
      </c>
      <c r="P1181" s="401">
        <f t="shared" si="18"/>
        <v>1230</v>
      </c>
      <c r="R1181" s="30" t="s">
        <v>9467</v>
      </c>
      <c r="S1181">
        <v>148.56899999999999</v>
      </c>
    </row>
    <row r="1182" spans="1:19" x14ac:dyDescent="0.25">
      <c r="A1182" s="1" t="s">
        <v>2266</v>
      </c>
      <c r="B1182" s="1" t="s">
        <v>353</v>
      </c>
      <c r="C1182" s="1" t="s">
        <v>544</v>
      </c>
      <c r="D1182" s="1" t="s">
        <v>2267</v>
      </c>
      <c r="E1182" s="1" t="s">
        <v>2518</v>
      </c>
      <c r="F1182" s="1" t="s">
        <v>84</v>
      </c>
      <c r="G1182" s="377">
        <v>12221</v>
      </c>
      <c r="H1182" s="377">
        <v>0</v>
      </c>
      <c r="I1182" s="377">
        <v>0</v>
      </c>
      <c r="J1182" s="377">
        <v>0</v>
      </c>
      <c r="K1182" s="377">
        <v>0</v>
      </c>
      <c r="L1182" s="377">
        <v>0</v>
      </c>
      <c r="M1182" s="1" t="s">
        <v>61</v>
      </c>
      <c r="N1182" s="377">
        <v>0</v>
      </c>
      <c r="O1182" s="378">
        <v>47089</v>
      </c>
      <c r="P1182" s="401">
        <f t="shared" si="18"/>
        <v>12221</v>
      </c>
      <c r="R1182" s="30" t="s">
        <v>9468</v>
      </c>
      <c r="S1182">
        <v>2500</v>
      </c>
    </row>
    <row r="1183" spans="1:19" x14ac:dyDescent="0.25">
      <c r="A1183" s="1" t="s">
        <v>2266</v>
      </c>
      <c r="B1183" s="1" t="s">
        <v>353</v>
      </c>
      <c r="C1183" s="1" t="s">
        <v>544</v>
      </c>
      <c r="D1183" s="1" t="s">
        <v>2267</v>
      </c>
      <c r="E1183" s="1" t="s">
        <v>4094</v>
      </c>
      <c r="F1183" s="1" t="s">
        <v>84</v>
      </c>
      <c r="G1183" s="377">
        <v>21816</v>
      </c>
      <c r="H1183" s="377">
        <v>0</v>
      </c>
      <c r="I1183" s="377">
        <v>0</v>
      </c>
      <c r="J1183" s="377">
        <v>0</v>
      </c>
      <c r="K1183" s="377">
        <v>0</v>
      </c>
      <c r="L1183" s="377">
        <v>0</v>
      </c>
      <c r="M1183" s="1" t="s">
        <v>61</v>
      </c>
      <c r="N1183" s="377">
        <v>0</v>
      </c>
      <c r="O1183" s="378">
        <v>47258</v>
      </c>
      <c r="P1183" s="401">
        <f t="shared" si="18"/>
        <v>21816</v>
      </c>
      <c r="R1183" s="30" t="s">
        <v>9475</v>
      </c>
      <c r="S1183">
        <v>229.9</v>
      </c>
    </row>
    <row r="1184" spans="1:19" x14ac:dyDescent="0.25">
      <c r="A1184" s="1" t="s">
        <v>2266</v>
      </c>
      <c r="B1184" s="1" t="s">
        <v>353</v>
      </c>
      <c r="C1184" s="1" t="s">
        <v>544</v>
      </c>
      <c r="D1184" s="1" t="s">
        <v>2267</v>
      </c>
      <c r="E1184" s="1" t="s">
        <v>13477</v>
      </c>
      <c r="F1184" s="1" t="s">
        <v>84</v>
      </c>
      <c r="G1184" s="377">
        <v>20208</v>
      </c>
      <c r="H1184" s="377">
        <v>0</v>
      </c>
      <c r="I1184" s="377">
        <v>0</v>
      </c>
      <c r="J1184" s="377">
        <v>0</v>
      </c>
      <c r="K1184" s="377">
        <v>0</v>
      </c>
      <c r="L1184" s="377">
        <v>0</v>
      </c>
      <c r="M1184" s="1" t="s">
        <v>61</v>
      </c>
      <c r="N1184" s="377">
        <v>0</v>
      </c>
      <c r="O1184" s="378">
        <v>47279</v>
      </c>
      <c r="P1184" s="401">
        <f t="shared" si="18"/>
        <v>20208</v>
      </c>
      <c r="R1184" s="30" t="s">
        <v>9476</v>
      </c>
      <c r="S1184">
        <v>168000</v>
      </c>
    </row>
    <row r="1185" spans="1:19" x14ac:dyDescent="0.25">
      <c r="A1185" s="1" t="s">
        <v>2266</v>
      </c>
      <c r="B1185" s="1" t="s">
        <v>353</v>
      </c>
      <c r="C1185" s="1" t="s">
        <v>110</v>
      </c>
      <c r="D1185" s="1" t="s">
        <v>2267</v>
      </c>
      <c r="E1185" s="1" t="s">
        <v>4094</v>
      </c>
      <c r="F1185" s="1" t="s">
        <v>84</v>
      </c>
      <c r="G1185" s="377">
        <v>2268</v>
      </c>
      <c r="H1185" s="377">
        <v>0</v>
      </c>
      <c r="I1185" s="377">
        <v>0</v>
      </c>
      <c r="J1185" s="377">
        <v>0</v>
      </c>
      <c r="K1185" s="377">
        <v>0</v>
      </c>
      <c r="L1185" s="377">
        <v>0</v>
      </c>
      <c r="M1185" s="1" t="s">
        <v>61</v>
      </c>
      <c r="N1185" s="377">
        <v>0</v>
      </c>
      <c r="O1185" s="378">
        <v>47258</v>
      </c>
      <c r="P1185" s="401">
        <f t="shared" si="18"/>
        <v>2268</v>
      </c>
      <c r="R1185" s="30" t="s">
        <v>9477</v>
      </c>
      <c r="S1185">
        <v>168000</v>
      </c>
    </row>
    <row r="1186" spans="1:19" x14ac:dyDescent="0.25">
      <c r="A1186" s="1" t="s">
        <v>2001</v>
      </c>
      <c r="B1186" s="1" t="s">
        <v>353</v>
      </c>
      <c r="C1186" s="1" t="s">
        <v>544</v>
      </c>
      <c r="D1186" s="1" t="s">
        <v>2002</v>
      </c>
      <c r="E1186" s="1" t="s">
        <v>4234</v>
      </c>
      <c r="F1186" s="1" t="s">
        <v>84</v>
      </c>
      <c r="G1186" s="377">
        <v>8250</v>
      </c>
      <c r="H1186" s="377">
        <v>0</v>
      </c>
      <c r="I1186" s="377">
        <v>0</v>
      </c>
      <c r="J1186" s="377">
        <v>0</v>
      </c>
      <c r="K1186" s="377">
        <v>0</v>
      </c>
      <c r="L1186" s="377">
        <v>0</v>
      </c>
      <c r="M1186" s="1" t="s">
        <v>61</v>
      </c>
      <c r="N1186" s="377">
        <v>0</v>
      </c>
      <c r="O1186" s="378">
        <v>47263</v>
      </c>
      <c r="P1186" s="401">
        <f t="shared" si="18"/>
        <v>8250</v>
      </c>
      <c r="R1186" s="30" t="s">
        <v>9481</v>
      </c>
      <c r="S1186">
        <v>26250</v>
      </c>
    </row>
    <row r="1187" spans="1:19" x14ac:dyDescent="0.25">
      <c r="A1187" s="1" t="s">
        <v>2001</v>
      </c>
      <c r="B1187" s="1" t="s">
        <v>353</v>
      </c>
      <c r="C1187" s="1" t="s">
        <v>544</v>
      </c>
      <c r="D1187" s="1" t="s">
        <v>2002</v>
      </c>
      <c r="E1187" s="1" t="s">
        <v>4264</v>
      </c>
      <c r="F1187" s="1" t="s">
        <v>84</v>
      </c>
      <c r="G1187" s="377">
        <v>54000</v>
      </c>
      <c r="H1187" s="377">
        <v>0</v>
      </c>
      <c r="I1187" s="377">
        <v>0</v>
      </c>
      <c r="J1187" s="377">
        <v>0</v>
      </c>
      <c r="K1187" s="377">
        <v>0</v>
      </c>
      <c r="L1187" s="377">
        <v>0</v>
      </c>
      <c r="M1187" s="1" t="s">
        <v>61</v>
      </c>
      <c r="N1187" s="377">
        <v>0</v>
      </c>
      <c r="O1187" s="378">
        <v>47265</v>
      </c>
      <c r="P1187" s="401">
        <f t="shared" si="18"/>
        <v>54000</v>
      </c>
      <c r="R1187" s="30" t="s">
        <v>9482</v>
      </c>
      <c r="S1187">
        <v>51000</v>
      </c>
    </row>
    <row r="1188" spans="1:19" x14ac:dyDescent="0.25">
      <c r="A1188" s="1" t="s">
        <v>2001</v>
      </c>
      <c r="B1188" s="1" t="s">
        <v>353</v>
      </c>
      <c r="C1188" s="1" t="s">
        <v>544</v>
      </c>
      <c r="D1188" s="1" t="s">
        <v>2002</v>
      </c>
      <c r="E1188" s="1" t="s">
        <v>5969</v>
      </c>
      <c r="F1188" s="1" t="s">
        <v>84</v>
      </c>
      <c r="G1188" s="377">
        <v>27000</v>
      </c>
      <c r="H1188" s="377">
        <v>0</v>
      </c>
      <c r="I1188" s="377">
        <v>0</v>
      </c>
      <c r="J1188" s="377">
        <v>0</v>
      </c>
      <c r="K1188" s="377">
        <v>0</v>
      </c>
      <c r="L1188" s="377">
        <v>0</v>
      </c>
      <c r="M1188" s="1" t="s">
        <v>61</v>
      </c>
      <c r="N1188" s="377">
        <v>0</v>
      </c>
      <c r="O1188" s="378">
        <v>47274</v>
      </c>
      <c r="P1188" s="401">
        <f t="shared" si="18"/>
        <v>27000</v>
      </c>
      <c r="R1188" s="30" t="s">
        <v>4336</v>
      </c>
      <c r="S1188">
        <v>36.383000000000003</v>
      </c>
    </row>
    <row r="1189" spans="1:19" x14ac:dyDescent="0.25">
      <c r="A1189" s="1" t="s">
        <v>2001</v>
      </c>
      <c r="B1189" s="1" t="s">
        <v>353</v>
      </c>
      <c r="C1189" s="1" t="s">
        <v>544</v>
      </c>
      <c r="D1189" s="1" t="s">
        <v>2002</v>
      </c>
      <c r="E1189" s="1" t="s">
        <v>9548</v>
      </c>
      <c r="F1189" s="1" t="s">
        <v>84</v>
      </c>
      <c r="G1189" s="377">
        <v>42750</v>
      </c>
      <c r="H1189" s="377">
        <v>0</v>
      </c>
      <c r="I1189" s="377">
        <v>0</v>
      </c>
      <c r="J1189" s="377">
        <v>0</v>
      </c>
      <c r="K1189" s="377">
        <v>0</v>
      </c>
      <c r="L1189" s="377">
        <v>0</v>
      </c>
      <c r="M1189" s="1" t="s">
        <v>61</v>
      </c>
      <c r="N1189" s="377">
        <v>0</v>
      </c>
      <c r="O1189" s="378">
        <v>47277</v>
      </c>
      <c r="P1189" s="401">
        <f t="shared" si="18"/>
        <v>42750</v>
      </c>
      <c r="R1189" s="30" t="s">
        <v>9483</v>
      </c>
      <c r="S1189">
        <v>312.40100000000001</v>
      </c>
    </row>
    <row r="1190" spans="1:19" x14ac:dyDescent="0.25">
      <c r="A1190" s="1" t="s">
        <v>2001</v>
      </c>
      <c r="B1190" s="1" t="s">
        <v>353</v>
      </c>
      <c r="C1190" s="1" t="s">
        <v>544</v>
      </c>
      <c r="D1190" s="1" t="s">
        <v>2002</v>
      </c>
      <c r="E1190" s="1" t="s">
        <v>10969</v>
      </c>
      <c r="F1190" s="1" t="s">
        <v>84</v>
      </c>
      <c r="G1190" s="377">
        <v>49500</v>
      </c>
      <c r="H1190" s="377">
        <v>0</v>
      </c>
      <c r="I1190" s="377">
        <v>0</v>
      </c>
      <c r="J1190" s="377">
        <v>0</v>
      </c>
      <c r="K1190" s="377">
        <v>0</v>
      </c>
      <c r="L1190" s="377">
        <v>0</v>
      </c>
      <c r="M1190" s="1" t="s">
        <v>61</v>
      </c>
      <c r="N1190" s="377">
        <v>0</v>
      </c>
      <c r="O1190" s="378">
        <v>47278</v>
      </c>
      <c r="P1190" s="401">
        <f t="shared" si="18"/>
        <v>49500</v>
      </c>
      <c r="R1190" s="30" t="s">
        <v>3493</v>
      </c>
      <c r="S1190">
        <v>700</v>
      </c>
    </row>
    <row r="1191" spans="1:19" x14ac:dyDescent="0.25">
      <c r="A1191" s="1" t="s">
        <v>2001</v>
      </c>
      <c r="B1191" s="1" t="s">
        <v>353</v>
      </c>
      <c r="C1191" s="1" t="s">
        <v>544</v>
      </c>
      <c r="D1191" s="1" t="s">
        <v>2002</v>
      </c>
      <c r="E1191" s="1" t="s">
        <v>11961</v>
      </c>
      <c r="F1191" s="1" t="s">
        <v>84</v>
      </c>
      <c r="G1191" s="377">
        <v>49500</v>
      </c>
      <c r="H1191" s="377">
        <v>0</v>
      </c>
      <c r="I1191" s="377">
        <v>0</v>
      </c>
      <c r="J1191" s="377">
        <v>0</v>
      </c>
      <c r="K1191" s="377">
        <v>0</v>
      </c>
      <c r="L1191" s="377">
        <v>0</v>
      </c>
      <c r="M1191" s="1" t="s">
        <v>61</v>
      </c>
      <c r="N1191" s="377">
        <v>0</v>
      </c>
      <c r="O1191" s="378">
        <v>47279</v>
      </c>
      <c r="P1191" s="401">
        <f t="shared" si="18"/>
        <v>49500</v>
      </c>
      <c r="R1191" s="30" t="s">
        <v>9484</v>
      </c>
      <c r="S1191">
        <v>54000</v>
      </c>
    </row>
    <row r="1192" spans="1:19" x14ac:dyDescent="0.25">
      <c r="A1192" s="1" t="s">
        <v>2001</v>
      </c>
      <c r="B1192" s="1" t="s">
        <v>353</v>
      </c>
      <c r="C1192" s="1" t="s">
        <v>544</v>
      </c>
      <c r="D1192" s="1" t="s">
        <v>2002</v>
      </c>
      <c r="E1192" s="1" t="s">
        <v>13478</v>
      </c>
      <c r="F1192" s="1" t="s">
        <v>84</v>
      </c>
      <c r="G1192" s="377">
        <v>29250</v>
      </c>
      <c r="H1192" s="377">
        <v>0</v>
      </c>
      <c r="I1192" s="377">
        <v>0</v>
      </c>
      <c r="J1192" s="377">
        <v>0</v>
      </c>
      <c r="K1192" s="377">
        <v>0</v>
      </c>
      <c r="L1192" s="377">
        <v>0</v>
      </c>
      <c r="M1192" s="1" t="s">
        <v>61</v>
      </c>
      <c r="N1192" s="377">
        <v>0</v>
      </c>
      <c r="O1192" s="378">
        <v>47280</v>
      </c>
      <c r="P1192" s="401">
        <f t="shared" si="18"/>
        <v>29250</v>
      </c>
      <c r="R1192" s="30" t="s">
        <v>9485</v>
      </c>
      <c r="S1192">
        <v>47904</v>
      </c>
    </row>
    <row r="1193" spans="1:19" x14ac:dyDescent="0.25">
      <c r="A1193" s="1" t="s">
        <v>2001</v>
      </c>
      <c r="B1193" s="1" t="s">
        <v>353</v>
      </c>
      <c r="C1193" s="1" t="s">
        <v>80</v>
      </c>
      <c r="D1193" s="1" t="s">
        <v>2002</v>
      </c>
      <c r="E1193" s="1" t="s">
        <v>4234</v>
      </c>
      <c r="F1193" s="1" t="s">
        <v>84</v>
      </c>
      <c r="G1193" s="377">
        <v>4866</v>
      </c>
      <c r="H1193" s="377">
        <v>0</v>
      </c>
      <c r="I1193" s="377">
        <v>0</v>
      </c>
      <c r="J1193" s="377">
        <v>0</v>
      </c>
      <c r="K1193" s="377">
        <v>0</v>
      </c>
      <c r="L1193" s="377">
        <v>0</v>
      </c>
      <c r="M1193" s="1" t="s">
        <v>61</v>
      </c>
      <c r="N1193" s="377">
        <v>0</v>
      </c>
      <c r="O1193" s="378">
        <v>47263</v>
      </c>
      <c r="P1193" s="401">
        <f t="shared" si="18"/>
        <v>4866</v>
      </c>
      <c r="R1193" s="30" t="s">
        <v>9488</v>
      </c>
      <c r="S1193">
        <v>76500</v>
      </c>
    </row>
    <row r="1194" spans="1:19" x14ac:dyDescent="0.25">
      <c r="A1194" s="1" t="s">
        <v>1992</v>
      </c>
      <c r="B1194" s="1" t="s">
        <v>353</v>
      </c>
      <c r="C1194" s="1" t="s">
        <v>544</v>
      </c>
      <c r="D1194" s="1" t="s">
        <v>2034</v>
      </c>
      <c r="E1194" s="1" t="s">
        <v>3952</v>
      </c>
      <c r="F1194" s="1" t="s">
        <v>84</v>
      </c>
      <c r="G1194" s="377">
        <v>4300</v>
      </c>
      <c r="H1194" s="377">
        <v>0</v>
      </c>
      <c r="I1194" s="377">
        <v>0</v>
      </c>
      <c r="J1194" s="377">
        <v>0</v>
      </c>
      <c r="K1194" s="377">
        <v>0</v>
      </c>
      <c r="L1194" s="377">
        <v>0</v>
      </c>
      <c r="M1194" s="1" t="s">
        <v>61</v>
      </c>
      <c r="N1194" s="377">
        <v>0</v>
      </c>
      <c r="O1194" s="378">
        <v>47256</v>
      </c>
      <c r="P1194" s="401">
        <f t="shared" si="18"/>
        <v>4300</v>
      </c>
      <c r="R1194" s="30" t="s">
        <v>9490</v>
      </c>
      <c r="S1194">
        <v>243600</v>
      </c>
    </row>
    <row r="1195" spans="1:19" x14ac:dyDescent="0.25">
      <c r="A1195" s="1" t="s">
        <v>1992</v>
      </c>
      <c r="B1195" s="1" t="s">
        <v>353</v>
      </c>
      <c r="C1195" s="1" t="s">
        <v>544</v>
      </c>
      <c r="D1195" s="1" t="s">
        <v>2034</v>
      </c>
      <c r="E1195" s="1" t="s">
        <v>4071</v>
      </c>
      <c r="F1195" s="1" t="s">
        <v>84</v>
      </c>
      <c r="G1195" s="377">
        <v>2250</v>
      </c>
      <c r="H1195" s="377">
        <v>0</v>
      </c>
      <c r="I1195" s="377">
        <v>0</v>
      </c>
      <c r="J1195" s="377">
        <v>0</v>
      </c>
      <c r="K1195" s="377">
        <v>0</v>
      </c>
      <c r="L1195" s="377">
        <v>0</v>
      </c>
      <c r="M1195" s="1" t="s">
        <v>61</v>
      </c>
      <c r="N1195" s="377">
        <v>0</v>
      </c>
      <c r="O1195" s="378">
        <v>47258</v>
      </c>
      <c r="P1195" s="401">
        <f t="shared" si="18"/>
        <v>2250</v>
      </c>
      <c r="R1195" s="30" t="s">
        <v>9500</v>
      </c>
      <c r="S1195">
        <v>90240</v>
      </c>
    </row>
    <row r="1196" spans="1:19" x14ac:dyDescent="0.25">
      <c r="A1196" s="1" t="s">
        <v>1992</v>
      </c>
      <c r="B1196" s="1" t="s">
        <v>353</v>
      </c>
      <c r="C1196" s="1" t="s">
        <v>544</v>
      </c>
      <c r="D1196" s="1" t="s">
        <v>2034</v>
      </c>
      <c r="E1196" s="1" t="s">
        <v>4419</v>
      </c>
      <c r="F1196" s="1" t="s">
        <v>84</v>
      </c>
      <c r="G1196" s="377">
        <v>40463</v>
      </c>
      <c r="H1196" s="377">
        <v>0</v>
      </c>
      <c r="I1196" s="377">
        <v>0</v>
      </c>
      <c r="J1196" s="377">
        <v>0</v>
      </c>
      <c r="K1196" s="377">
        <v>0</v>
      </c>
      <c r="L1196" s="377">
        <v>0</v>
      </c>
      <c r="M1196" s="1" t="s">
        <v>61</v>
      </c>
      <c r="N1196" s="377">
        <v>0</v>
      </c>
      <c r="O1196" s="378">
        <v>47268</v>
      </c>
      <c r="P1196" s="401">
        <f t="shared" si="18"/>
        <v>40463</v>
      </c>
      <c r="R1196" s="30" t="s">
        <v>9501</v>
      </c>
      <c r="S1196">
        <v>85500</v>
      </c>
    </row>
    <row r="1197" spans="1:19" x14ac:dyDescent="0.25">
      <c r="A1197" s="1" t="s">
        <v>1992</v>
      </c>
      <c r="B1197" s="1" t="s">
        <v>353</v>
      </c>
      <c r="C1197" s="1" t="s">
        <v>544</v>
      </c>
      <c r="D1197" s="1" t="s">
        <v>2034</v>
      </c>
      <c r="E1197" s="1" t="s">
        <v>5970</v>
      </c>
      <c r="F1197" s="1" t="s">
        <v>84</v>
      </c>
      <c r="G1197" s="377">
        <v>49500</v>
      </c>
      <c r="H1197" s="377">
        <v>0</v>
      </c>
      <c r="I1197" s="377">
        <v>0</v>
      </c>
      <c r="J1197" s="377">
        <v>0</v>
      </c>
      <c r="K1197" s="377">
        <v>0</v>
      </c>
      <c r="L1197" s="377">
        <v>0</v>
      </c>
      <c r="M1197" s="1" t="s">
        <v>61</v>
      </c>
      <c r="N1197" s="377">
        <v>0</v>
      </c>
      <c r="O1197" s="378">
        <v>47271</v>
      </c>
      <c r="P1197" s="401">
        <f t="shared" si="18"/>
        <v>49500</v>
      </c>
      <c r="R1197" s="30" t="s">
        <v>9502</v>
      </c>
      <c r="S1197">
        <v>29880</v>
      </c>
    </row>
    <row r="1198" spans="1:19" x14ac:dyDescent="0.25">
      <c r="A1198" s="1" t="s">
        <v>1992</v>
      </c>
      <c r="B1198" s="1" t="s">
        <v>353</v>
      </c>
      <c r="C1198" s="1" t="s">
        <v>544</v>
      </c>
      <c r="D1198" s="1" t="s">
        <v>2034</v>
      </c>
      <c r="E1198" s="1" t="s">
        <v>5971</v>
      </c>
      <c r="F1198" s="1" t="s">
        <v>84</v>
      </c>
      <c r="G1198" s="377">
        <v>49500</v>
      </c>
      <c r="H1198" s="377">
        <v>0</v>
      </c>
      <c r="I1198" s="377">
        <v>0</v>
      </c>
      <c r="J1198" s="377">
        <v>0</v>
      </c>
      <c r="K1198" s="377">
        <v>0</v>
      </c>
      <c r="L1198" s="377">
        <v>0</v>
      </c>
      <c r="M1198" s="1" t="s">
        <v>61</v>
      </c>
      <c r="N1198" s="377">
        <v>0</v>
      </c>
      <c r="O1198" s="378">
        <v>47273</v>
      </c>
      <c r="P1198" s="401">
        <f t="shared" si="18"/>
        <v>49500</v>
      </c>
      <c r="R1198" s="30" t="s">
        <v>9503</v>
      </c>
      <c r="S1198">
        <v>29880</v>
      </c>
    </row>
    <row r="1199" spans="1:19" x14ac:dyDescent="0.25">
      <c r="A1199" s="1" t="s">
        <v>1992</v>
      </c>
      <c r="B1199" s="1" t="s">
        <v>353</v>
      </c>
      <c r="C1199" s="1" t="s">
        <v>544</v>
      </c>
      <c r="D1199" s="1" t="s">
        <v>2034</v>
      </c>
      <c r="E1199" s="1" t="s">
        <v>5972</v>
      </c>
      <c r="F1199" s="1" t="s">
        <v>84</v>
      </c>
      <c r="G1199" s="377">
        <v>20250</v>
      </c>
      <c r="H1199" s="377">
        <v>0</v>
      </c>
      <c r="I1199" s="377">
        <v>0</v>
      </c>
      <c r="J1199" s="377">
        <v>0</v>
      </c>
      <c r="K1199" s="377">
        <v>0</v>
      </c>
      <c r="L1199" s="377">
        <v>0</v>
      </c>
      <c r="M1199" s="1" t="s">
        <v>61</v>
      </c>
      <c r="N1199" s="377">
        <v>0</v>
      </c>
      <c r="O1199" s="378">
        <v>47274</v>
      </c>
      <c r="P1199" s="401">
        <f t="shared" si="18"/>
        <v>20250</v>
      </c>
      <c r="R1199" s="30" t="s">
        <v>9504</v>
      </c>
      <c r="S1199">
        <v>151200</v>
      </c>
    </row>
    <row r="1200" spans="1:19" x14ac:dyDescent="0.25">
      <c r="A1200" s="1" t="s">
        <v>1992</v>
      </c>
      <c r="B1200" s="1" t="s">
        <v>353</v>
      </c>
      <c r="C1200" s="1" t="s">
        <v>80</v>
      </c>
      <c r="D1200" s="1" t="s">
        <v>2034</v>
      </c>
      <c r="E1200" s="1" t="s">
        <v>4419</v>
      </c>
      <c r="F1200" s="1" t="s">
        <v>84</v>
      </c>
      <c r="G1200" s="377">
        <v>5210</v>
      </c>
      <c r="H1200" s="377">
        <v>0</v>
      </c>
      <c r="I1200" s="377">
        <v>0</v>
      </c>
      <c r="J1200" s="377">
        <v>0</v>
      </c>
      <c r="K1200" s="377">
        <v>0</v>
      </c>
      <c r="L1200" s="377">
        <v>0</v>
      </c>
      <c r="M1200" s="1" t="s">
        <v>61</v>
      </c>
      <c r="N1200" s="377">
        <v>0</v>
      </c>
      <c r="O1200" s="378">
        <v>47268</v>
      </c>
      <c r="P1200" s="401">
        <f t="shared" si="18"/>
        <v>5210</v>
      </c>
      <c r="R1200" s="30" t="s">
        <v>9505</v>
      </c>
      <c r="S1200">
        <v>933</v>
      </c>
    </row>
    <row r="1201" spans="1:19" x14ac:dyDescent="0.25">
      <c r="A1201" s="1" t="s">
        <v>11033</v>
      </c>
      <c r="B1201" s="1" t="s">
        <v>353</v>
      </c>
      <c r="C1201" s="1" t="s">
        <v>80</v>
      </c>
      <c r="D1201" s="1" t="s">
        <v>11034</v>
      </c>
      <c r="E1201" s="1" t="s">
        <v>11963</v>
      </c>
      <c r="F1201" s="1" t="s">
        <v>82</v>
      </c>
      <c r="G1201" s="377">
        <v>1218</v>
      </c>
      <c r="H1201" s="377">
        <v>0</v>
      </c>
      <c r="I1201" s="377">
        <v>0</v>
      </c>
      <c r="J1201" s="377">
        <v>0</v>
      </c>
      <c r="K1201" s="377">
        <v>0</v>
      </c>
      <c r="L1201" s="377">
        <v>0</v>
      </c>
      <c r="M1201" s="1" t="s">
        <v>61</v>
      </c>
      <c r="N1201" s="377">
        <v>0</v>
      </c>
      <c r="O1201" s="378">
        <v>46191</v>
      </c>
      <c r="P1201" s="401">
        <f t="shared" si="18"/>
        <v>1218</v>
      </c>
      <c r="R1201" s="30" t="s">
        <v>9506</v>
      </c>
      <c r="S1201">
        <v>483</v>
      </c>
    </row>
    <row r="1202" spans="1:19" x14ac:dyDescent="0.25">
      <c r="A1202" s="1" t="s">
        <v>11033</v>
      </c>
      <c r="B1202" s="1" t="s">
        <v>353</v>
      </c>
      <c r="C1202" s="1" t="s">
        <v>80</v>
      </c>
      <c r="D1202" s="1" t="s">
        <v>11034</v>
      </c>
      <c r="E1202" s="1" t="s">
        <v>13479</v>
      </c>
      <c r="F1202" s="1" t="s">
        <v>82</v>
      </c>
      <c r="G1202" s="377">
        <v>1202</v>
      </c>
      <c r="H1202" s="377">
        <v>0</v>
      </c>
      <c r="I1202" s="377">
        <v>0</v>
      </c>
      <c r="J1202" s="377">
        <v>0</v>
      </c>
      <c r="K1202" s="377">
        <v>0</v>
      </c>
      <c r="L1202" s="377">
        <v>0</v>
      </c>
      <c r="M1202" s="1" t="s">
        <v>61</v>
      </c>
      <c r="N1202" s="377">
        <v>0</v>
      </c>
      <c r="O1202" s="378">
        <v>46191</v>
      </c>
      <c r="P1202" s="401">
        <f t="shared" si="18"/>
        <v>1202</v>
      </c>
      <c r="R1202" s="30" t="s">
        <v>9509</v>
      </c>
      <c r="S1202">
        <v>1965</v>
      </c>
    </row>
    <row r="1203" spans="1:19" x14ac:dyDescent="0.25">
      <c r="A1203" s="1" t="s">
        <v>11033</v>
      </c>
      <c r="B1203" s="1" t="s">
        <v>353</v>
      </c>
      <c r="C1203" s="1" t="s">
        <v>80</v>
      </c>
      <c r="D1203" s="1" t="s">
        <v>11034</v>
      </c>
      <c r="E1203" s="1" t="s">
        <v>13480</v>
      </c>
      <c r="F1203" s="1" t="s">
        <v>82</v>
      </c>
      <c r="G1203" s="377">
        <v>0</v>
      </c>
      <c r="H1203" s="377">
        <v>0</v>
      </c>
      <c r="I1203" s="377">
        <v>1203</v>
      </c>
      <c r="J1203" s="377">
        <v>0</v>
      </c>
      <c r="K1203" s="377">
        <v>0</v>
      </c>
      <c r="L1203" s="377">
        <v>0</v>
      </c>
      <c r="M1203" s="1" t="s">
        <v>61</v>
      </c>
      <c r="N1203" s="377">
        <v>0</v>
      </c>
      <c r="O1203" s="378">
        <v>46192</v>
      </c>
      <c r="P1203" s="401">
        <f t="shared" si="18"/>
        <v>1203</v>
      </c>
      <c r="R1203" s="30" t="s">
        <v>4173</v>
      </c>
      <c r="S1203">
        <v>400</v>
      </c>
    </row>
    <row r="1204" spans="1:19" x14ac:dyDescent="0.25">
      <c r="A1204" s="1" t="s">
        <v>11033</v>
      </c>
      <c r="B1204" s="1" t="s">
        <v>353</v>
      </c>
      <c r="C1204" s="1" t="s">
        <v>80</v>
      </c>
      <c r="D1204" s="1" t="s">
        <v>11034</v>
      </c>
      <c r="E1204" s="1" t="s">
        <v>14188</v>
      </c>
      <c r="F1204" s="1" t="s">
        <v>82</v>
      </c>
      <c r="G1204" s="377">
        <v>1195</v>
      </c>
      <c r="H1204" s="377">
        <v>0</v>
      </c>
      <c r="I1204" s="377">
        <v>0</v>
      </c>
      <c r="J1204" s="377">
        <v>0</v>
      </c>
      <c r="K1204" s="377">
        <v>0</v>
      </c>
      <c r="L1204" s="377">
        <v>0</v>
      </c>
      <c r="M1204" s="1" t="s">
        <v>61</v>
      </c>
      <c r="N1204" s="377">
        <v>0</v>
      </c>
      <c r="O1204" s="378">
        <v>46192</v>
      </c>
      <c r="P1204" s="401">
        <f t="shared" si="18"/>
        <v>1195</v>
      </c>
      <c r="R1204" s="30" t="s">
        <v>9515</v>
      </c>
      <c r="S1204">
        <v>2956</v>
      </c>
    </row>
    <row r="1205" spans="1:19" x14ac:dyDescent="0.25">
      <c r="A1205" s="1" t="s">
        <v>11033</v>
      </c>
      <c r="B1205" s="1" t="s">
        <v>353</v>
      </c>
      <c r="C1205" s="1" t="s">
        <v>80</v>
      </c>
      <c r="D1205" s="1" t="s">
        <v>11034</v>
      </c>
      <c r="E1205" s="1" t="s">
        <v>11037</v>
      </c>
      <c r="F1205" s="1" t="s">
        <v>82</v>
      </c>
      <c r="G1205" s="377">
        <v>1188</v>
      </c>
      <c r="H1205" s="377">
        <v>0</v>
      </c>
      <c r="I1205" s="377">
        <v>0</v>
      </c>
      <c r="J1205" s="377">
        <v>0</v>
      </c>
      <c r="K1205" s="377">
        <v>0</v>
      </c>
      <c r="L1205" s="377">
        <v>0</v>
      </c>
      <c r="M1205" s="1" t="s">
        <v>61</v>
      </c>
      <c r="N1205" s="377">
        <v>0</v>
      </c>
      <c r="O1205" s="378">
        <v>46190</v>
      </c>
      <c r="P1205" s="401">
        <f t="shared" si="18"/>
        <v>1188</v>
      </c>
      <c r="R1205" s="30" t="s">
        <v>9516</v>
      </c>
      <c r="S1205">
        <v>2967</v>
      </c>
    </row>
    <row r="1206" spans="1:19" x14ac:dyDescent="0.25">
      <c r="A1206" s="1" t="s">
        <v>11033</v>
      </c>
      <c r="B1206" s="1" t="s">
        <v>353</v>
      </c>
      <c r="C1206" s="1" t="s">
        <v>80</v>
      </c>
      <c r="D1206" s="1" t="s">
        <v>11034</v>
      </c>
      <c r="E1206" s="1" t="s">
        <v>11964</v>
      </c>
      <c r="F1206" s="1" t="s">
        <v>82</v>
      </c>
      <c r="G1206" s="377">
        <v>1201</v>
      </c>
      <c r="H1206" s="377">
        <v>0</v>
      </c>
      <c r="I1206" s="377">
        <v>0</v>
      </c>
      <c r="J1206" s="377">
        <v>0</v>
      </c>
      <c r="K1206" s="377">
        <v>0</v>
      </c>
      <c r="L1206" s="377">
        <v>0</v>
      </c>
      <c r="M1206" s="1" t="s">
        <v>61</v>
      </c>
      <c r="N1206" s="377">
        <v>0</v>
      </c>
      <c r="O1206" s="378">
        <v>46190</v>
      </c>
      <c r="P1206" s="401">
        <f t="shared" si="18"/>
        <v>1201</v>
      </c>
      <c r="R1206" s="30" t="s">
        <v>9517</v>
      </c>
      <c r="S1206">
        <v>2978</v>
      </c>
    </row>
    <row r="1207" spans="1:19" x14ac:dyDescent="0.25">
      <c r="A1207" s="1" t="s">
        <v>3293</v>
      </c>
      <c r="B1207" s="1" t="s">
        <v>353</v>
      </c>
      <c r="C1207" s="1" t="s">
        <v>80</v>
      </c>
      <c r="D1207" s="1" t="s">
        <v>3294</v>
      </c>
      <c r="E1207" s="1" t="s">
        <v>3326</v>
      </c>
      <c r="F1207" s="1" t="s">
        <v>82</v>
      </c>
      <c r="G1207" s="377">
        <v>1400</v>
      </c>
      <c r="H1207" s="377">
        <v>0</v>
      </c>
      <c r="I1207" s="377">
        <v>0</v>
      </c>
      <c r="J1207" s="377">
        <v>0</v>
      </c>
      <c r="K1207" s="377">
        <v>0</v>
      </c>
      <c r="L1207" s="377">
        <v>0</v>
      </c>
      <c r="M1207" s="1" t="s">
        <v>61</v>
      </c>
      <c r="N1207" s="377">
        <v>0</v>
      </c>
      <c r="O1207" s="378">
        <v>46225</v>
      </c>
      <c r="P1207" s="401">
        <f t="shared" si="18"/>
        <v>1400</v>
      </c>
      <c r="R1207" s="30" t="s">
        <v>9518</v>
      </c>
      <c r="S1207">
        <v>2938</v>
      </c>
    </row>
    <row r="1208" spans="1:19" x14ac:dyDescent="0.25">
      <c r="A1208" s="1" t="s">
        <v>3259</v>
      </c>
      <c r="B1208" s="1" t="s">
        <v>353</v>
      </c>
      <c r="C1208" s="1" t="s">
        <v>80</v>
      </c>
      <c r="D1208" s="1" t="s">
        <v>3260</v>
      </c>
      <c r="E1208" s="1" t="s">
        <v>3262</v>
      </c>
      <c r="F1208" s="1" t="s">
        <v>82</v>
      </c>
      <c r="G1208" s="379">
        <v>253.70599999999999</v>
      </c>
      <c r="H1208" s="377">
        <v>0</v>
      </c>
      <c r="I1208" s="377">
        <v>0</v>
      </c>
      <c r="J1208" s="377">
        <v>0</v>
      </c>
      <c r="K1208" s="377">
        <v>0</v>
      </c>
      <c r="L1208" s="377">
        <v>0</v>
      </c>
      <c r="M1208" s="1" t="s">
        <v>61</v>
      </c>
      <c r="N1208" s="377">
        <v>0</v>
      </c>
      <c r="O1208" s="378">
        <v>46219</v>
      </c>
      <c r="P1208" s="401">
        <f t="shared" si="18"/>
        <v>253.70599999999999</v>
      </c>
      <c r="R1208" s="30" t="s">
        <v>9519</v>
      </c>
      <c r="S1208">
        <v>2896</v>
      </c>
    </row>
    <row r="1209" spans="1:19" x14ac:dyDescent="0.25">
      <c r="A1209" s="1" t="s">
        <v>10870</v>
      </c>
      <c r="B1209" s="1" t="s">
        <v>353</v>
      </c>
      <c r="C1209" s="1" t="s">
        <v>80</v>
      </c>
      <c r="D1209" s="1" t="s">
        <v>10873</v>
      </c>
      <c r="E1209" s="1" t="s">
        <v>10876</v>
      </c>
      <c r="F1209" s="1" t="s">
        <v>82</v>
      </c>
      <c r="G1209" s="379">
        <v>878.07</v>
      </c>
      <c r="H1209" s="377">
        <v>0</v>
      </c>
      <c r="I1209" s="377">
        <v>0</v>
      </c>
      <c r="J1209" s="377">
        <v>0</v>
      </c>
      <c r="K1209" s="377">
        <v>0</v>
      </c>
      <c r="L1209" s="377">
        <v>0</v>
      </c>
      <c r="M1209" s="1" t="s">
        <v>61</v>
      </c>
      <c r="N1209" s="377">
        <v>0</v>
      </c>
      <c r="O1209" s="378">
        <v>46272</v>
      </c>
      <c r="P1209" s="401">
        <f t="shared" si="18"/>
        <v>878.07</v>
      </c>
      <c r="R1209" s="30" t="s">
        <v>9520</v>
      </c>
      <c r="S1209">
        <v>2920</v>
      </c>
    </row>
    <row r="1210" spans="1:19" x14ac:dyDescent="0.25">
      <c r="A1210" s="1" t="s">
        <v>10870</v>
      </c>
      <c r="B1210" s="1" t="s">
        <v>353</v>
      </c>
      <c r="C1210" s="1" t="s">
        <v>80</v>
      </c>
      <c r="D1210" s="1" t="s">
        <v>10873</v>
      </c>
      <c r="E1210" s="1" t="s">
        <v>10872</v>
      </c>
      <c r="F1210" s="1" t="s">
        <v>82</v>
      </c>
      <c r="G1210" s="377">
        <v>2508</v>
      </c>
      <c r="H1210" s="377">
        <v>0</v>
      </c>
      <c r="I1210" s="377">
        <v>0</v>
      </c>
      <c r="J1210" s="377">
        <v>0</v>
      </c>
      <c r="K1210" s="377">
        <v>0</v>
      </c>
      <c r="L1210" s="377">
        <v>0</v>
      </c>
      <c r="M1210" s="1" t="s">
        <v>61</v>
      </c>
      <c r="N1210" s="377">
        <v>0</v>
      </c>
      <c r="O1210" s="378">
        <v>46272</v>
      </c>
      <c r="P1210" s="401">
        <f t="shared" si="18"/>
        <v>2508</v>
      </c>
      <c r="R1210" s="30" t="s">
        <v>9521</v>
      </c>
      <c r="S1210">
        <v>2982</v>
      </c>
    </row>
    <row r="1211" spans="1:19" x14ac:dyDescent="0.25">
      <c r="A1211" s="1" t="s">
        <v>10870</v>
      </c>
      <c r="B1211" s="1" t="s">
        <v>353</v>
      </c>
      <c r="C1211" s="1" t="s">
        <v>80</v>
      </c>
      <c r="D1211" s="1" t="s">
        <v>10873</v>
      </c>
      <c r="E1211" s="1" t="s">
        <v>11965</v>
      </c>
      <c r="F1211" s="1" t="s">
        <v>82</v>
      </c>
      <c r="G1211" s="377">
        <v>2500</v>
      </c>
      <c r="H1211" s="377">
        <v>0</v>
      </c>
      <c r="I1211" s="377">
        <v>0</v>
      </c>
      <c r="J1211" s="377">
        <v>0</v>
      </c>
      <c r="K1211" s="377">
        <v>0</v>
      </c>
      <c r="L1211" s="377">
        <v>0</v>
      </c>
      <c r="M1211" s="1" t="s">
        <v>61</v>
      </c>
      <c r="N1211" s="377">
        <v>0</v>
      </c>
      <c r="O1211" s="378">
        <v>46275</v>
      </c>
      <c r="P1211" s="401">
        <f t="shared" si="18"/>
        <v>2500</v>
      </c>
      <c r="R1211" s="30" t="s">
        <v>9524</v>
      </c>
      <c r="S1211">
        <v>490</v>
      </c>
    </row>
    <row r="1212" spans="1:19" x14ac:dyDescent="0.25">
      <c r="A1212" s="1" t="s">
        <v>3021</v>
      </c>
      <c r="B1212" s="1" t="s">
        <v>353</v>
      </c>
      <c r="C1212" s="1" t="s">
        <v>80</v>
      </c>
      <c r="D1212" s="1" t="s">
        <v>3022</v>
      </c>
      <c r="E1212" s="1" t="s">
        <v>3023</v>
      </c>
      <c r="F1212" s="1" t="s">
        <v>82</v>
      </c>
      <c r="G1212" s="377">
        <v>0</v>
      </c>
      <c r="H1212" s="377">
        <v>0</v>
      </c>
      <c r="I1212" s="377">
        <v>479</v>
      </c>
      <c r="J1212" s="377">
        <v>0</v>
      </c>
      <c r="K1212" s="377">
        <v>0</v>
      </c>
      <c r="L1212" s="377">
        <v>0</v>
      </c>
      <c r="M1212" s="1" t="s">
        <v>61</v>
      </c>
      <c r="N1212" s="377">
        <v>0</v>
      </c>
      <c r="O1212" s="378">
        <v>46136</v>
      </c>
      <c r="P1212" s="401">
        <f t="shared" si="18"/>
        <v>479</v>
      </c>
      <c r="R1212" s="30" t="s">
        <v>9527</v>
      </c>
      <c r="S1212">
        <v>1964</v>
      </c>
    </row>
    <row r="1213" spans="1:19" x14ac:dyDescent="0.25">
      <c r="A1213" s="1" t="s">
        <v>11966</v>
      </c>
      <c r="B1213" s="1" t="s">
        <v>353</v>
      </c>
      <c r="C1213" s="1" t="s">
        <v>544</v>
      </c>
      <c r="D1213" s="1" t="s">
        <v>11967</v>
      </c>
      <c r="E1213" s="1" t="s">
        <v>11968</v>
      </c>
      <c r="F1213" s="1" t="s">
        <v>84</v>
      </c>
      <c r="G1213" s="377">
        <v>0</v>
      </c>
      <c r="H1213" s="377">
        <v>0</v>
      </c>
      <c r="I1213" s="377">
        <v>240</v>
      </c>
      <c r="J1213" s="377">
        <v>0</v>
      </c>
      <c r="K1213" s="377">
        <v>0</v>
      </c>
      <c r="L1213" s="377">
        <v>0</v>
      </c>
      <c r="M1213" s="1" t="s">
        <v>11969</v>
      </c>
      <c r="N1213" s="377">
        <v>0</v>
      </c>
      <c r="O1213" s="378">
        <v>47546</v>
      </c>
      <c r="P1213" s="401">
        <f t="shared" si="18"/>
        <v>240</v>
      </c>
      <c r="R1213" s="30" t="s">
        <v>9531</v>
      </c>
      <c r="S1213">
        <v>90240</v>
      </c>
    </row>
    <row r="1214" spans="1:19" x14ac:dyDescent="0.25">
      <c r="A1214" s="1" t="s">
        <v>1719</v>
      </c>
      <c r="B1214" s="1" t="s">
        <v>353</v>
      </c>
      <c r="C1214" s="1" t="s">
        <v>544</v>
      </c>
      <c r="D1214" s="1" t="s">
        <v>1720</v>
      </c>
      <c r="E1214" s="1" t="s">
        <v>1721</v>
      </c>
      <c r="F1214" s="1" t="s">
        <v>84</v>
      </c>
      <c r="G1214" s="377">
        <v>270</v>
      </c>
      <c r="H1214" s="377">
        <v>0</v>
      </c>
      <c r="I1214" s="377">
        <v>0</v>
      </c>
      <c r="J1214" s="377">
        <v>0</v>
      </c>
      <c r="K1214" s="377">
        <v>0</v>
      </c>
      <c r="L1214" s="377">
        <v>0</v>
      </c>
      <c r="M1214" s="1" t="s">
        <v>1722</v>
      </c>
      <c r="N1214" s="377">
        <v>0</v>
      </c>
      <c r="O1214" s="378">
        <v>46993</v>
      </c>
      <c r="P1214" s="401">
        <f t="shared" si="18"/>
        <v>270</v>
      </c>
      <c r="R1214" s="30" t="s">
        <v>4644</v>
      </c>
      <c r="S1214">
        <v>403</v>
      </c>
    </row>
    <row r="1215" spans="1:19" x14ac:dyDescent="0.25">
      <c r="A1215" s="1" t="s">
        <v>2831</v>
      </c>
      <c r="B1215" s="1" t="s">
        <v>353</v>
      </c>
      <c r="C1215" s="1" t="s">
        <v>544</v>
      </c>
      <c r="D1215" s="1" t="s">
        <v>2832</v>
      </c>
      <c r="E1215" s="1" t="s">
        <v>2833</v>
      </c>
      <c r="F1215" s="1" t="s">
        <v>84</v>
      </c>
      <c r="G1215" s="377">
        <v>40</v>
      </c>
      <c r="H1215" s="377">
        <v>0</v>
      </c>
      <c r="I1215" s="377">
        <v>0</v>
      </c>
      <c r="J1215" s="377">
        <v>0</v>
      </c>
      <c r="K1215" s="377">
        <v>0</v>
      </c>
      <c r="L1215" s="377">
        <v>0</v>
      </c>
      <c r="M1215" s="1" t="s">
        <v>61</v>
      </c>
      <c r="N1215" s="377">
        <v>0</v>
      </c>
      <c r="O1215" s="378">
        <v>46893</v>
      </c>
      <c r="P1215" s="401">
        <f t="shared" si="18"/>
        <v>40</v>
      </c>
      <c r="R1215" s="30" t="s">
        <v>9534</v>
      </c>
      <c r="S1215">
        <v>6270.7619999999997</v>
      </c>
    </row>
    <row r="1216" spans="1:19" x14ac:dyDescent="0.25">
      <c r="A1216" s="1" t="s">
        <v>2831</v>
      </c>
      <c r="B1216" s="1" t="s">
        <v>353</v>
      </c>
      <c r="C1216" s="1" t="s">
        <v>544</v>
      </c>
      <c r="D1216" s="1" t="s">
        <v>2832</v>
      </c>
      <c r="E1216" s="1" t="s">
        <v>4118</v>
      </c>
      <c r="F1216" s="1" t="s">
        <v>84</v>
      </c>
      <c r="G1216" s="377">
        <v>38766</v>
      </c>
      <c r="H1216" s="377">
        <v>0</v>
      </c>
      <c r="I1216" s="377">
        <v>0</v>
      </c>
      <c r="J1216" s="377">
        <v>0</v>
      </c>
      <c r="K1216" s="377">
        <v>0</v>
      </c>
      <c r="L1216" s="377">
        <v>0</v>
      </c>
      <c r="M1216" s="1" t="s">
        <v>61</v>
      </c>
      <c r="N1216" s="377">
        <v>0</v>
      </c>
      <c r="O1216" s="378">
        <v>47260</v>
      </c>
      <c r="P1216" s="401">
        <f t="shared" si="18"/>
        <v>38766</v>
      </c>
      <c r="R1216" s="30" t="s">
        <v>9535</v>
      </c>
      <c r="S1216">
        <v>9500</v>
      </c>
    </row>
    <row r="1217" spans="1:19" x14ac:dyDescent="0.25">
      <c r="A1217" s="1" t="s">
        <v>4420</v>
      </c>
      <c r="B1217" s="1" t="s">
        <v>353</v>
      </c>
      <c r="C1217" s="1" t="s">
        <v>544</v>
      </c>
      <c r="D1217" s="1" t="s">
        <v>4421</v>
      </c>
      <c r="E1217" s="1" t="s">
        <v>4422</v>
      </c>
      <c r="F1217" s="1" t="s">
        <v>84</v>
      </c>
      <c r="G1217" s="377">
        <v>50220</v>
      </c>
      <c r="H1217" s="377">
        <v>0</v>
      </c>
      <c r="I1217" s="377">
        <v>0</v>
      </c>
      <c r="J1217" s="377">
        <v>0</v>
      </c>
      <c r="K1217" s="377">
        <v>0</v>
      </c>
      <c r="L1217" s="377">
        <v>0</v>
      </c>
      <c r="M1217" s="1" t="s">
        <v>61</v>
      </c>
      <c r="N1217" s="377">
        <v>0</v>
      </c>
      <c r="O1217" s="378">
        <v>47267</v>
      </c>
      <c r="P1217" s="401">
        <f t="shared" si="18"/>
        <v>50220</v>
      </c>
      <c r="R1217" s="30" t="s">
        <v>9536</v>
      </c>
      <c r="S1217">
        <v>81000</v>
      </c>
    </row>
    <row r="1218" spans="1:19" x14ac:dyDescent="0.25">
      <c r="A1218" s="1" t="s">
        <v>2415</v>
      </c>
      <c r="B1218" s="1" t="s">
        <v>353</v>
      </c>
      <c r="C1218" s="1" t="s">
        <v>544</v>
      </c>
      <c r="D1218" s="1" t="s">
        <v>2416</v>
      </c>
      <c r="E1218" s="1" t="s">
        <v>2834</v>
      </c>
      <c r="F1218" s="1" t="s">
        <v>84</v>
      </c>
      <c r="G1218" s="377">
        <v>8228</v>
      </c>
      <c r="H1218" s="377">
        <v>0</v>
      </c>
      <c r="I1218" s="377">
        <v>0</v>
      </c>
      <c r="J1218" s="377">
        <v>0</v>
      </c>
      <c r="K1218" s="377">
        <v>0</v>
      </c>
      <c r="L1218" s="377">
        <v>0</v>
      </c>
      <c r="M1218" s="1" t="s">
        <v>61</v>
      </c>
      <c r="N1218" s="377">
        <v>0</v>
      </c>
      <c r="O1218" s="378">
        <v>46688</v>
      </c>
      <c r="P1218" s="401">
        <f t="shared" si="18"/>
        <v>8228</v>
      </c>
      <c r="R1218" s="30" t="s">
        <v>9537</v>
      </c>
      <c r="S1218">
        <v>138600</v>
      </c>
    </row>
    <row r="1219" spans="1:19" x14ac:dyDescent="0.25">
      <c r="A1219" s="1" t="s">
        <v>2415</v>
      </c>
      <c r="B1219" s="1" t="s">
        <v>353</v>
      </c>
      <c r="C1219" s="1" t="s">
        <v>544</v>
      </c>
      <c r="D1219" s="1" t="s">
        <v>2416</v>
      </c>
      <c r="E1219" s="1" t="s">
        <v>2835</v>
      </c>
      <c r="F1219" s="1" t="s">
        <v>84</v>
      </c>
      <c r="G1219" s="377">
        <v>10500</v>
      </c>
      <c r="H1219" s="377">
        <v>0</v>
      </c>
      <c r="I1219" s="377">
        <v>0</v>
      </c>
      <c r="J1219" s="377">
        <v>0</v>
      </c>
      <c r="K1219" s="377">
        <v>0</v>
      </c>
      <c r="L1219" s="377">
        <v>0</v>
      </c>
      <c r="M1219" s="1" t="s">
        <v>61</v>
      </c>
      <c r="N1219" s="377">
        <v>0</v>
      </c>
      <c r="O1219" s="378">
        <v>46689</v>
      </c>
      <c r="P1219" s="401">
        <f t="shared" ref="P1219:P1282" si="19">G1219+I1219</f>
        <v>10500</v>
      </c>
      <c r="R1219" s="30" t="s">
        <v>9542</v>
      </c>
      <c r="S1219">
        <v>720</v>
      </c>
    </row>
    <row r="1220" spans="1:19" x14ac:dyDescent="0.25">
      <c r="A1220" s="1" t="s">
        <v>2691</v>
      </c>
      <c r="B1220" s="1" t="s">
        <v>353</v>
      </c>
      <c r="C1220" s="1" t="s">
        <v>544</v>
      </c>
      <c r="D1220" s="1" t="s">
        <v>2692</v>
      </c>
      <c r="E1220" s="1" t="s">
        <v>2693</v>
      </c>
      <c r="F1220" s="1" t="s">
        <v>84</v>
      </c>
      <c r="G1220" s="377">
        <v>40</v>
      </c>
      <c r="H1220" s="377">
        <v>0</v>
      </c>
      <c r="I1220" s="377">
        <v>0</v>
      </c>
      <c r="J1220" s="377">
        <v>0</v>
      </c>
      <c r="K1220" s="377">
        <v>0</v>
      </c>
      <c r="L1220" s="377">
        <v>0</v>
      </c>
      <c r="M1220" s="1" t="s">
        <v>2694</v>
      </c>
      <c r="N1220" s="377">
        <v>0</v>
      </c>
      <c r="O1220" s="378">
        <v>47265</v>
      </c>
      <c r="P1220" s="401">
        <f t="shared" si="19"/>
        <v>40</v>
      </c>
      <c r="R1220" s="30" t="s">
        <v>9548</v>
      </c>
      <c r="S1220">
        <v>42750</v>
      </c>
    </row>
    <row r="1221" spans="1:19" x14ac:dyDescent="0.25">
      <c r="A1221" s="1" t="s">
        <v>2695</v>
      </c>
      <c r="B1221" s="1" t="s">
        <v>353</v>
      </c>
      <c r="C1221" s="1" t="s">
        <v>544</v>
      </c>
      <c r="D1221" s="1" t="s">
        <v>2696</v>
      </c>
      <c r="E1221" s="1" t="s">
        <v>2697</v>
      </c>
      <c r="F1221" s="1" t="s">
        <v>84</v>
      </c>
      <c r="G1221" s="377">
        <v>800</v>
      </c>
      <c r="H1221" s="377">
        <v>0</v>
      </c>
      <c r="I1221" s="377">
        <v>0</v>
      </c>
      <c r="J1221" s="377">
        <v>0</v>
      </c>
      <c r="K1221" s="377">
        <v>0</v>
      </c>
      <c r="L1221" s="377">
        <v>0</v>
      </c>
      <c r="M1221" s="1" t="s">
        <v>2698</v>
      </c>
      <c r="N1221" s="377">
        <v>0</v>
      </c>
      <c r="O1221" s="378">
        <v>47376</v>
      </c>
      <c r="P1221" s="401">
        <f t="shared" si="19"/>
        <v>800</v>
      </c>
      <c r="R1221" s="30" t="s">
        <v>4634</v>
      </c>
      <c r="S1221">
        <v>100</v>
      </c>
    </row>
    <row r="1222" spans="1:19" x14ac:dyDescent="0.25">
      <c r="A1222" s="1" t="s">
        <v>2699</v>
      </c>
      <c r="B1222" s="1" t="s">
        <v>353</v>
      </c>
      <c r="C1222" s="1" t="s">
        <v>544</v>
      </c>
      <c r="D1222" s="1" t="s">
        <v>2700</v>
      </c>
      <c r="E1222" s="1" t="s">
        <v>2995</v>
      </c>
      <c r="F1222" s="1" t="s">
        <v>84</v>
      </c>
      <c r="G1222" s="377">
        <v>20</v>
      </c>
      <c r="H1222" s="377">
        <v>0</v>
      </c>
      <c r="I1222" s="377">
        <v>0</v>
      </c>
      <c r="J1222" s="377">
        <v>0</v>
      </c>
      <c r="K1222" s="377">
        <v>0</v>
      </c>
      <c r="L1222" s="377">
        <v>0</v>
      </c>
      <c r="M1222" s="1" t="s">
        <v>2701</v>
      </c>
      <c r="N1222" s="377">
        <v>0</v>
      </c>
      <c r="O1222" s="378">
        <v>47422</v>
      </c>
      <c r="P1222" s="401">
        <f t="shared" si="19"/>
        <v>20</v>
      </c>
      <c r="R1222" s="30" t="s">
        <v>9553</v>
      </c>
      <c r="S1222">
        <v>73920</v>
      </c>
    </row>
    <row r="1223" spans="1:19" x14ac:dyDescent="0.25">
      <c r="A1223" s="1" t="s">
        <v>2699</v>
      </c>
      <c r="B1223" s="1" t="s">
        <v>353</v>
      </c>
      <c r="C1223" s="1" t="s">
        <v>544</v>
      </c>
      <c r="D1223" s="1" t="s">
        <v>2700</v>
      </c>
      <c r="E1223" s="1" t="s">
        <v>2996</v>
      </c>
      <c r="F1223" s="1" t="s">
        <v>84</v>
      </c>
      <c r="G1223" s="377">
        <v>6</v>
      </c>
      <c r="H1223" s="377">
        <v>0</v>
      </c>
      <c r="I1223" s="377">
        <v>0</v>
      </c>
      <c r="J1223" s="377">
        <v>0</v>
      </c>
      <c r="K1223" s="377">
        <v>0</v>
      </c>
      <c r="L1223" s="377">
        <v>0</v>
      </c>
      <c r="M1223" s="1" t="s">
        <v>2701</v>
      </c>
      <c r="N1223" s="377">
        <v>0</v>
      </c>
      <c r="O1223" s="378">
        <v>47450</v>
      </c>
      <c r="P1223" s="401">
        <f t="shared" si="19"/>
        <v>6</v>
      </c>
      <c r="R1223" s="30" t="s">
        <v>9554</v>
      </c>
      <c r="S1223">
        <v>74140</v>
      </c>
    </row>
    <row r="1224" spans="1:19" x14ac:dyDescent="0.25">
      <c r="A1224" s="1" t="s">
        <v>2699</v>
      </c>
      <c r="B1224" s="1" t="s">
        <v>353</v>
      </c>
      <c r="C1224" s="1" t="s">
        <v>544</v>
      </c>
      <c r="D1224" s="1" t="s">
        <v>2700</v>
      </c>
      <c r="E1224" s="1" t="s">
        <v>2997</v>
      </c>
      <c r="F1224" s="1" t="s">
        <v>84</v>
      </c>
      <c r="G1224" s="377">
        <v>1</v>
      </c>
      <c r="H1224" s="377">
        <v>0</v>
      </c>
      <c r="I1224" s="377">
        <v>0</v>
      </c>
      <c r="J1224" s="377">
        <v>0</v>
      </c>
      <c r="K1224" s="377">
        <v>0</v>
      </c>
      <c r="L1224" s="377">
        <v>0</v>
      </c>
      <c r="M1224" s="1" t="s">
        <v>2701</v>
      </c>
      <c r="N1224" s="377">
        <v>0</v>
      </c>
      <c r="O1224" s="378">
        <v>47342</v>
      </c>
      <c r="P1224" s="401">
        <f t="shared" si="19"/>
        <v>1</v>
      </c>
      <c r="R1224" s="30" t="s">
        <v>6032</v>
      </c>
      <c r="S1224">
        <v>101376</v>
      </c>
    </row>
    <row r="1225" spans="1:19" x14ac:dyDescent="0.25">
      <c r="A1225" s="1" t="s">
        <v>2699</v>
      </c>
      <c r="B1225" s="1" t="s">
        <v>353</v>
      </c>
      <c r="C1225" s="1" t="s">
        <v>544</v>
      </c>
      <c r="D1225" s="1" t="s">
        <v>2700</v>
      </c>
      <c r="E1225" s="1" t="s">
        <v>3953</v>
      </c>
      <c r="F1225" s="1" t="s">
        <v>84</v>
      </c>
      <c r="G1225" s="377">
        <v>1440</v>
      </c>
      <c r="H1225" s="377">
        <v>0</v>
      </c>
      <c r="I1225" s="377">
        <v>0</v>
      </c>
      <c r="J1225" s="377">
        <v>0</v>
      </c>
      <c r="K1225" s="377">
        <v>0</v>
      </c>
      <c r="L1225" s="377">
        <v>0</v>
      </c>
      <c r="M1225" s="1" t="s">
        <v>2701</v>
      </c>
      <c r="N1225" s="377">
        <v>0</v>
      </c>
      <c r="O1225" s="378">
        <v>47468</v>
      </c>
      <c r="P1225" s="401">
        <f t="shared" si="19"/>
        <v>1440</v>
      </c>
      <c r="R1225" s="30" t="s">
        <v>10982</v>
      </c>
      <c r="S1225">
        <v>2482</v>
      </c>
    </row>
    <row r="1226" spans="1:19" x14ac:dyDescent="0.25">
      <c r="A1226" s="1" t="s">
        <v>2699</v>
      </c>
      <c r="B1226" s="1" t="s">
        <v>353</v>
      </c>
      <c r="C1226" s="1" t="s">
        <v>544</v>
      </c>
      <c r="D1226" s="1" t="s">
        <v>2700</v>
      </c>
      <c r="E1226" s="1" t="s">
        <v>3050</v>
      </c>
      <c r="F1226" s="1" t="s">
        <v>84</v>
      </c>
      <c r="G1226" s="377">
        <v>22</v>
      </c>
      <c r="H1226" s="377">
        <v>0</v>
      </c>
      <c r="I1226" s="377">
        <v>0</v>
      </c>
      <c r="J1226" s="377">
        <v>0</v>
      </c>
      <c r="K1226" s="377">
        <v>0</v>
      </c>
      <c r="L1226" s="377">
        <v>0</v>
      </c>
      <c r="M1226" s="1" t="s">
        <v>2701</v>
      </c>
      <c r="N1226" s="377">
        <v>0</v>
      </c>
      <c r="O1226" s="378">
        <v>47300</v>
      </c>
      <c r="P1226" s="401">
        <f t="shared" si="19"/>
        <v>22</v>
      </c>
      <c r="R1226" s="30" t="s">
        <v>10863</v>
      </c>
      <c r="S1226">
        <v>168000</v>
      </c>
    </row>
    <row r="1227" spans="1:19" x14ac:dyDescent="0.25">
      <c r="A1227" s="1" t="s">
        <v>2699</v>
      </c>
      <c r="B1227" s="1" t="s">
        <v>353</v>
      </c>
      <c r="C1227" s="1" t="s">
        <v>110</v>
      </c>
      <c r="D1227" s="1" t="s">
        <v>2700</v>
      </c>
      <c r="E1227" s="1" t="s">
        <v>3751</v>
      </c>
      <c r="F1227" s="1" t="s">
        <v>84</v>
      </c>
      <c r="G1227" s="377">
        <v>0</v>
      </c>
      <c r="H1227" s="377">
        <v>0</v>
      </c>
      <c r="I1227" s="377">
        <v>0</v>
      </c>
      <c r="J1227" s="377">
        <v>0</v>
      </c>
      <c r="K1227" s="377">
        <v>1</v>
      </c>
      <c r="L1227" s="377">
        <v>0</v>
      </c>
      <c r="M1227" s="1" t="s">
        <v>2701</v>
      </c>
      <c r="N1227" s="377">
        <v>0</v>
      </c>
      <c r="O1227" s="378">
        <v>47468</v>
      </c>
      <c r="P1227" s="401">
        <f t="shared" si="19"/>
        <v>0</v>
      </c>
      <c r="R1227" s="30" t="s">
        <v>10866</v>
      </c>
      <c r="S1227">
        <v>168000</v>
      </c>
    </row>
    <row r="1228" spans="1:19" x14ac:dyDescent="0.25">
      <c r="A1228" s="1" t="s">
        <v>3752</v>
      </c>
      <c r="B1228" s="1" t="s">
        <v>353</v>
      </c>
      <c r="C1228" s="1" t="s">
        <v>110</v>
      </c>
      <c r="D1228" s="1" t="s">
        <v>3753</v>
      </c>
      <c r="E1228" s="1" t="s">
        <v>3754</v>
      </c>
      <c r="F1228" s="1" t="s">
        <v>84</v>
      </c>
      <c r="G1228" s="377">
        <v>0</v>
      </c>
      <c r="H1228" s="377">
        <v>0</v>
      </c>
      <c r="I1228" s="377">
        <v>0</v>
      </c>
      <c r="J1228" s="377">
        <v>0</v>
      </c>
      <c r="K1228" s="377">
        <v>114</v>
      </c>
      <c r="L1228" s="377">
        <v>0</v>
      </c>
      <c r="M1228" s="1" t="s">
        <v>3755</v>
      </c>
      <c r="N1228" s="377">
        <v>0</v>
      </c>
      <c r="O1228" s="378">
        <v>47510</v>
      </c>
      <c r="P1228" s="401">
        <f t="shared" si="19"/>
        <v>0</v>
      </c>
      <c r="R1228" s="30" t="s">
        <v>10983</v>
      </c>
      <c r="S1228">
        <v>337920</v>
      </c>
    </row>
    <row r="1229" spans="1:19" x14ac:dyDescent="0.25">
      <c r="A1229" s="1" t="s">
        <v>3752</v>
      </c>
      <c r="B1229" s="1" t="s">
        <v>353</v>
      </c>
      <c r="C1229" s="1" t="s">
        <v>110</v>
      </c>
      <c r="D1229" s="1" t="s">
        <v>3753</v>
      </c>
      <c r="E1229" s="1" t="s">
        <v>3756</v>
      </c>
      <c r="F1229" s="1" t="s">
        <v>84</v>
      </c>
      <c r="G1229" s="377">
        <v>0</v>
      </c>
      <c r="H1229" s="377">
        <v>0</v>
      </c>
      <c r="I1229" s="377">
        <v>0</v>
      </c>
      <c r="J1229" s="377">
        <v>0</v>
      </c>
      <c r="K1229" s="377">
        <v>55</v>
      </c>
      <c r="L1229" s="377">
        <v>0</v>
      </c>
      <c r="M1229" s="1" t="s">
        <v>3755</v>
      </c>
      <c r="N1229" s="377">
        <v>0</v>
      </c>
      <c r="O1229" s="378">
        <v>47469</v>
      </c>
      <c r="P1229" s="401">
        <f t="shared" si="19"/>
        <v>0</v>
      </c>
      <c r="R1229" s="30" t="s">
        <v>10984</v>
      </c>
      <c r="S1229">
        <v>325000</v>
      </c>
    </row>
    <row r="1230" spans="1:19" x14ac:dyDescent="0.25">
      <c r="A1230" s="1" t="s">
        <v>2702</v>
      </c>
      <c r="B1230" s="1" t="s">
        <v>353</v>
      </c>
      <c r="C1230" s="1" t="s">
        <v>544</v>
      </c>
      <c r="D1230" s="1" t="s">
        <v>2703</v>
      </c>
      <c r="E1230" s="1" t="s">
        <v>2998</v>
      </c>
      <c r="F1230" s="1" t="s">
        <v>84</v>
      </c>
      <c r="G1230" s="377">
        <v>6</v>
      </c>
      <c r="H1230" s="377">
        <v>0</v>
      </c>
      <c r="I1230" s="377">
        <v>0</v>
      </c>
      <c r="J1230" s="377">
        <v>0</v>
      </c>
      <c r="K1230" s="377">
        <v>0</v>
      </c>
      <c r="L1230" s="377">
        <v>0</v>
      </c>
      <c r="M1230" s="1" t="s">
        <v>2704</v>
      </c>
      <c r="N1230" s="377">
        <v>0</v>
      </c>
      <c r="O1230" s="378">
        <v>47222</v>
      </c>
      <c r="P1230" s="401">
        <f t="shared" si="19"/>
        <v>6</v>
      </c>
      <c r="R1230" s="30" t="s">
        <v>10985</v>
      </c>
      <c r="S1230">
        <v>325000</v>
      </c>
    </row>
    <row r="1231" spans="1:19" x14ac:dyDescent="0.25">
      <c r="A1231" s="1" t="s">
        <v>2702</v>
      </c>
      <c r="B1231" s="1" t="s">
        <v>353</v>
      </c>
      <c r="C1231" s="1" t="s">
        <v>544</v>
      </c>
      <c r="D1231" s="1" t="s">
        <v>2703</v>
      </c>
      <c r="E1231" s="1" t="s">
        <v>3954</v>
      </c>
      <c r="F1231" s="1" t="s">
        <v>84</v>
      </c>
      <c r="G1231" s="377">
        <v>1776</v>
      </c>
      <c r="H1231" s="377">
        <v>0</v>
      </c>
      <c r="I1231" s="377">
        <v>0</v>
      </c>
      <c r="J1231" s="377">
        <v>0</v>
      </c>
      <c r="K1231" s="377">
        <v>0</v>
      </c>
      <c r="L1231" s="377">
        <v>0</v>
      </c>
      <c r="M1231" s="1" t="s">
        <v>2704</v>
      </c>
      <c r="N1231" s="377">
        <v>0</v>
      </c>
      <c r="O1231" s="378">
        <v>47512</v>
      </c>
      <c r="P1231" s="401">
        <f t="shared" si="19"/>
        <v>1776</v>
      </c>
      <c r="R1231" s="30" t="s">
        <v>4237</v>
      </c>
      <c r="S1231">
        <v>39</v>
      </c>
    </row>
    <row r="1232" spans="1:19" x14ac:dyDescent="0.25">
      <c r="A1232" s="1" t="s">
        <v>2702</v>
      </c>
      <c r="B1232" s="1" t="s">
        <v>353</v>
      </c>
      <c r="C1232" s="1" t="s">
        <v>110</v>
      </c>
      <c r="D1232" s="1" t="s">
        <v>2703</v>
      </c>
      <c r="E1232" s="1" t="s">
        <v>2998</v>
      </c>
      <c r="F1232" s="1" t="s">
        <v>84</v>
      </c>
      <c r="G1232" s="377">
        <v>2</v>
      </c>
      <c r="H1232" s="377">
        <v>0</v>
      </c>
      <c r="I1232" s="377">
        <v>0</v>
      </c>
      <c r="J1232" s="377">
        <v>0</v>
      </c>
      <c r="K1232" s="377">
        <v>0</v>
      </c>
      <c r="L1232" s="377">
        <v>0</v>
      </c>
      <c r="M1232" s="1" t="s">
        <v>2704</v>
      </c>
      <c r="N1232" s="377">
        <v>0</v>
      </c>
      <c r="O1232" s="378">
        <v>47222</v>
      </c>
      <c r="P1232" s="401">
        <f t="shared" si="19"/>
        <v>2</v>
      </c>
      <c r="R1232" s="30" t="s">
        <v>3555</v>
      </c>
      <c r="S1232">
        <v>3490</v>
      </c>
    </row>
    <row r="1233" spans="1:19" x14ac:dyDescent="0.25">
      <c r="A1233" s="1" t="s">
        <v>2705</v>
      </c>
      <c r="B1233" s="1" t="s">
        <v>353</v>
      </c>
      <c r="C1233" s="1" t="s">
        <v>544</v>
      </c>
      <c r="D1233" s="1" t="s">
        <v>2706</v>
      </c>
      <c r="E1233" s="1" t="s">
        <v>2707</v>
      </c>
      <c r="F1233" s="1" t="s">
        <v>84</v>
      </c>
      <c r="G1233" s="377">
        <v>5</v>
      </c>
      <c r="H1233" s="377">
        <v>0</v>
      </c>
      <c r="I1233" s="377">
        <v>0</v>
      </c>
      <c r="J1233" s="377">
        <v>0</v>
      </c>
      <c r="K1233" s="377">
        <v>0</v>
      </c>
      <c r="L1233" s="377">
        <v>0</v>
      </c>
      <c r="M1233" s="1" t="s">
        <v>2708</v>
      </c>
      <c r="N1233" s="377">
        <v>0</v>
      </c>
      <c r="O1233" s="378">
        <v>47363</v>
      </c>
      <c r="P1233" s="401">
        <f t="shared" si="19"/>
        <v>5</v>
      </c>
      <c r="R1233" s="30" t="s">
        <v>3549</v>
      </c>
      <c r="S1233">
        <v>5</v>
      </c>
    </row>
    <row r="1234" spans="1:19" x14ac:dyDescent="0.25">
      <c r="A1234" s="1" t="s">
        <v>2705</v>
      </c>
      <c r="B1234" s="1" t="s">
        <v>353</v>
      </c>
      <c r="C1234" s="1" t="s">
        <v>544</v>
      </c>
      <c r="D1234" s="1" t="s">
        <v>2706</v>
      </c>
      <c r="E1234" s="1" t="s">
        <v>2782</v>
      </c>
      <c r="F1234" s="1" t="s">
        <v>84</v>
      </c>
      <c r="G1234" s="377">
        <v>9</v>
      </c>
      <c r="H1234" s="377">
        <v>0</v>
      </c>
      <c r="I1234" s="377">
        <v>0</v>
      </c>
      <c r="J1234" s="377">
        <v>0</v>
      </c>
      <c r="K1234" s="377">
        <v>0</v>
      </c>
      <c r="L1234" s="377">
        <v>0</v>
      </c>
      <c r="M1234" s="1" t="s">
        <v>2708</v>
      </c>
      <c r="N1234" s="377">
        <v>0</v>
      </c>
      <c r="O1234" s="378">
        <v>47363</v>
      </c>
      <c r="P1234" s="401">
        <f t="shared" si="19"/>
        <v>9</v>
      </c>
      <c r="R1234" s="30" t="s">
        <v>10990</v>
      </c>
      <c r="S1234">
        <v>54000</v>
      </c>
    </row>
    <row r="1235" spans="1:19" x14ac:dyDescent="0.25">
      <c r="A1235" s="1" t="s">
        <v>2705</v>
      </c>
      <c r="B1235" s="1" t="s">
        <v>353</v>
      </c>
      <c r="C1235" s="1" t="s">
        <v>110</v>
      </c>
      <c r="D1235" s="1" t="s">
        <v>2706</v>
      </c>
      <c r="E1235" s="1" t="s">
        <v>2782</v>
      </c>
      <c r="F1235" s="1" t="s">
        <v>84</v>
      </c>
      <c r="G1235" s="377">
        <v>1</v>
      </c>
      <c r="H1235" s="377">
        <v>0</v>
      </c>
      <c r="I1235" s="377">
        <v>0</v>
      </c>
      <c r="J1235" s="377">
        <v>0</v>
      </c>
      <c r="K1235" s="377">
        <v>0</v>
      </c>
      <c r="L1235" s="377">
        <v>0</v>
      </c>
      <c r="M1235" s="1" t="s">
        <v>2708</v>
      </c>
      <c r="N1235" s="377">
        <v>0</v>
      </c>
      <c r="O1235" s="378">
        <v>47363</v>
      </c>
      <c r="P1235" s="401">
        <f t="shared" si="19"/>
        <v>1</v>
      </c>
      <c r="R1235" s="30" t="s">
        <v>10991</v>
      </c>
      <c r="S1235">
        <v>24192</v>
      </c>
    </row>
    <row r="1236" spans="1:19" x14ac:dyDescent="0.25">
      <c r="A1236" s="1" t="s">
        <v>2705</v>
      </c>
      <c r="B1236" s="1" t="s">
        <v>353</v>
      </c>
      <c r="C1236" s="1" t="s">
        <v>110</v>
      </c>
      <c r="D1236" s="1" t="s">
        <v>2706</v>
      </c>
      <c r="E1236" s="1" t="s">
        <v>3955</v>
      </c>
      <c r="F1236" s="1" t="s">
        <v>84</v>
      </c>
      <c r="G1236" s="377">
        <v>2964</v>
      </c>
      <c r="H1236" s="377">
        <v>0</v>
      </c>
      <c r="I1236" s="377">
        <v>0</v>
      </c>
      <c r="J1236" s="377">
        <v>0</v>
      </c>
      <c r="K1236" s="377">
        <v>0</v>
      </c>
      <c r="L1236" s="377">
        <v>0</v>
      </c>
      <c r="M1236" s="1" t="s">
        <v>2708</v>
      </c>
      <c r="N1236" s="377">
        <v>0</v>
      </c>
      <c r="O1236" s="378">
        <v>47512</v>
      </c>
      <c r="P1236" s="401">
        <f t="shared" si="19"/>
        <v>2964</v>
      </c>
      <c r="R1236" s="30" t="s">
        <v>10756</v>
      </c>
      <c r="S1236">
        <v>72000</v>
      </c>
    </row>
    <row r="1237" spans="1:19" x14ac:dyDescent="0.25">
      <c r="A1237" s="1" t="s">
        <v>2709</v>
      </c>
      <c r="B1237" s="1" t="s">
        <v>353</v>
      </c>
      <c r="C1237" s="1" t="s">
        <v>544</v>
      </c>
      <c r="D1237" s="1" t="s">
        <v>2710</v>
      </c>
      <c r="E1237" s="1" t="s">
        <v>2783</v>
      </c>
      <c r="F1237" s="1" t="s">
        <v>84</v>
      </c>
      <c r="G1237" s="377">
        <v>600</v>
      </c>
      <c r="H1237" s="377">
        <v>0</v>
      </c>
      <c r="I1237" s="377">
        <v>0</v>
      </c>
      <c r="J1237" s="377">
        <v>0</v>
      </c>
      <c r="K1237" s="377">
        <v>0</v>
      </c>
      <c r="L1237" s="377">
        <v>0</v>
      </c>
      <c r="M1237" s="1" t="s">
        <v>2712</v>
      </c>
      <c r="N1237" s="377">
        <v>0</v>
      </c>
      <c r="O1237" s="378">
        <v>47365</v>
      </c>
      <c r="P1237" s="401">
        <f t="shared" si="19"/>
        <v>600</v>
      </c>
      <c r="R1237" s="30" t="s">
        <v>10760</v>
      </c>
      <c r="S1237">
        <v>54000</v>
      </c>
    </row>
    <row r="1238" spans="1:19" x14ac:dyDescent="0.25">
      <c r="A1238" s="1" t="s">
        <v>2709</v>
      </c>
      <c r="B1238" s="1" t="s">
        <v>353</v>
      </c>
      <c r="C1238" s="1" t="s">
        <v>544</v>
      </c>
      <c r="D1238" s="1" t="s">
        <v>2710</v>
      </c>
      <c r="E1238" s="1" t="s">
        <v>3956</v>
      </c>
      <c r="F1238" s="1" t="s">
        <v>84</v>
      </c>
      <c r="G1238" s="377">
        <v>1488</v>
      </c>
      <c r="H1238" s="377">
        <v>0</v>
      </c>
      <c r="I1238" s="377">
        <v>0</v>
      </c>
      <c r="J1238" s="377">
        <v>0</v>
      </c>
      <c r="K1238" s="377">
        <v>0</v>
      </c>
      <c r="L1238" s="377">
        <v>0</v>
      </c>
      <c r="M1238" s="1" t="s">
        <v>2712</v>
      </c>
      <c r="N1238" s="377">
        <v>0</v>
      </c>
      <c r="O1238" s="378">
        <v>47512</v>
      </c>
      <c r="P1238" s="401">
        <f t="shared" si="19"/>
        <v>1488</v>
      </c>
      <c r="R1238" s="30" t="s">
        <v>10994</v>
      </c>
      <c r="S1238">
        <v>84000</v>
      </c>
    </row>
    <row r="1239" spans="1:19" x14ac:dyDescent="0.25">
      <c r="A1239" s="1" t="s">
        <v>2709</v>
      </c>
      <c r="B1239" s="1" t="s">
        <v>353</v>
      </c>
      <c r="C1239" s="1" t="s">
        <v>544</v>
      </c>
      <c r="D1239" s="1" t="s">
        <v>2710</v>
      </c>
      <c r="E1239" s="1" t="s">
        <v>3957</v>
      </c>
      <c r="F1239" s="1" t="s">
        <v>84</v>
      </c>
      <c r="G1239" s="377">
        <v>156</v>
      </c>
      <c r="H1239" s="377">
        <v>0</v>
      </c>
      <c r="I1239" s="377">
        <v>0</v>
      </c>
      <c r="J1239" s="377">
        <v>0</v>
      </c>
      <c r="K1239" s="377">
        <v>0</v>
      </c>
      <c r="L1239" s="377">
        <v>0</v>
      </c>
      <c r="M1239" s="1" t="s">
        <v>2712</v>
      </c>
      <c r="N1239" s="377">
        <v>0</v>
      </c>
      <c r="O1239" s="378">
        <v>47365</v>
      </c>
      <c r="P1239" s="401">
        <f t="shared" si="19"/>
        <v>156</v>
      </c>
      <c r="R1239" s="30" t="s">
        <v>10997</v>
      </c>
      <c r="S1239">
        <v>55650</v>
      </c>
    </row>
    <row r="1240" spans="1:19" x14ac:dyDescent="0.25">
      <c r="A1240" s="1" t="s">
        <v>2709</v>
      </c>
      <c r="B1240" s="1" t="s">
        <v>353</v>
      </c>
      <c r="C1240" s="1" t="s">
        <v>110</v>
      </c>
      <c r="D1240" s="1" t="s">
        <v>2710</v>
      </c>
      <c r="E1240" s="1" t="s">
        <v>2711</v>
      </c>
      <c r="F1240" s="1" t="s">
        <v>84</v>
      </c>
      <c r="G1240" s="377">
        <v>1</v>
      </c>
      <c r="H1240" s="377">
        <v>0</v>
      </c>
      <c r="I1240" s="377">
        <v>0</v>
      </c>
      <c r="J1240" s="377">
        <v>0</v>
      </c>
      <c r="K1240" s="377">
        <v>0</v>
      </c>
      <c r="L1240" s="377">
        <v>0</v>
      </c>
      <c r="M1240" s="1" t="s">
        <v>2712</v>
      </c>
      <c r="N1240" s="377">
        <v>0</v>
      </c>
      <c r="O1240" s="378">
        <v>47191</v>
      </c>
      <c r="P1240" s="401">
        <f t="shared" si="19"/>
        <v>1</v>
      </c>
      <c r="R1240" s="30" t="s">
        <v>10998</v>
      </c>
      <c r="S1240">
        <v>29880</v>
      </c>
    </row>
    <row r="1241" spans="1:19" x14ac:dyDescent="0.25">
      <c r="A1241" s="1" t="s">
        <v>2709</v>
      </c>
      <c r="B1241" s="1" t="s">
        <v>353</v>
      </c>
      <c r="C1241" s="1" t="s">
        <v>110</v>
      </c>
      <c r="D1241" s="1" t="s">
        <v>2710</v>
      </c>
      <c r="E1241" s="1" t="s">
        <v>2713</v>
      </c>
      <c r="F1241" s="1" t="s">
        <v>84</v>
      </c>
      <c r="G1241" s="377">
        <v>133</v>
      </c>
      <c r="H1241" s="377">
        <v>0</v>
      </c>
      <c r="I1241" s="377">
        <v>0</v>
      </c>
      <c r="J1241" s="377">
        <v>0</v>
      </c>
      <c r="K1241" s="377">
        <v>0</v>
      </c>
      <c r="L1241" s="377">
        <v>0</v>
      </c>
      <c r="M1241" s="1" t="s">
        <v>2712</v>
      </c>
      <c r="N1241" s="377">
        <v>0</v>
      </c>
      <c r="O1241" s="378">
        <v>47365</v>
      </c>
      <c r="P1241" s="401">
        <f t="shared" si="19"/>
        <v>133</v>
      </c>
      <c r="R1241" s="30" t="s">
        <v>10999</v>
      </c>
      <c r="S1241">
        <v>29880</v>
      </c>
    </row>
    <row r="1242" spans="1:19" x14ac:dyDescent="0.25">
      <c r="A1242" s="1" t="s">
        <v>2709</v>
      </c>
      <c r="B1242" s="1" t="s">
        <v>353</v>
      </c>
      <c r="C1242" s="1" t="s">
        <v>110</v>
      </c>
      <c r="D1242" s="1" t="s">
        <v>2710</v>
      </c>
      <c r="E1242" s="1" t="s">
        <v>2999</v>
      </c>
      <c r="F1242" s="1" t="s">
        <v>84</v>
      </c>
      <c r="G1242" s="377">
        <v>3</v>
      </c>
      <c r="H1242" s="377">
        <v>0</v>
      </c>
      <c r="I1242" s="377">
        <v>0</v>
      </c>
      <c r="J1242" s="377">
        <v>0</v>
      </c>
      <c r="K1242" s="377">
        <v>0</v>
      </c>
      <c r="L1242" s="377">
        <v>0</v>
      </c>
      <c r="M1242" s="1" t="s">
        <v>2712</v>
      </c>
      <c r="N1242" s="377">
        <v>0</v>
      </c>
      <c r="O1242" s="378">
        <v>47365</v>
      </c>
      <c r="P1242" s="401">
        <f t="shared" si="19"/>
        <v>3</v>
      </c>
      <c r="R1242" s="30" t="s">
        <v>11000</v>
      </c>
      <c r="S1242">
        <v>2480</v>
      </c>
    </row>
    <row r="1243" spans="1:19" x14ac:dyDescent="0.25">
      <c r="A1243" s="1" t="s">
        <v>2714</v>
      </c>
      <c r="B1243" s="1" t="s">
        <v>353</v>
      </c>
      <c r="C1243" s="1" t="s">
        <v>544</v>
      </c>
      <c r="D1243" s="1" t="s">
        <v>2715</v>
      </c>
      <c r="E1243" s="1" t="s">
        <v>3000</v>
      </c>
      <c r="F1243" s="1" t="s">
        <v>84</v>
      </c>
      <c r="G1243" s="377">
        <v>2</v>
      </c>
      <c r="H1243" s="377">
        <v>0</v>
      </c>
      <c r="I1243" s="377">
        <v>0</v>
      </c>
      <c r="J1243" s="377">
        <v>0</v>
      </c>
      <c r="K1243" s="377">
        <v>0</v>
      </c>
      <c r="L1243" s="377">
        <v>0</v>
      </c>
      <c r="M1243" s="1" t="s">
        <v>2716</v>
      </c>
      <c r="N1243" s="377">
        <v>0</v>
      </c>
      <c r="O1243" s="378">
        <v>47425</v>
      </c>
      <c r="P1243" s="401">
        <f t="shared" si="19"/>
        <v>2</v>
      </c>
      <c r="R1243" s="30" t="s">
        <v>11003</v>
      </c>
      <c r="S1243">
        <v>1903</v>
      </c>
    </row>
    <row r="1244" spans="1:19" x14ac:dyDescent="0.25">
      <c r="A1244" s="1" t="s">
        <v>2714</v>
      </c>
      <c r="B1244" s="1" t="s">
        <v>353</v>
      </c>
      <c r="C1244" s="1" t="s">
        <v>544</v>
      </c>
      <c r="D1244" s="1" t="s">
        <v>2715</v>
      </c>
      <c r="E1244" s="1" t="s">
        <v>3958</v>
      </c>
      <c r="F1244" s="1" t="s">
        <v>84</v>
      </c>
      <c r="G1244" s="377">
        <v>468</v>
      </c>
      <c r="H1244" s="377">
        <v>0</v>
      </c>
      <c r="I1244" s="377">
        <v>0</v>
      </c>
      <c r="J1244" s="377">
        <v>0</v>
      </c>
      <c r="K1244" s="377">
        <v>0</v>
      </c>
      <c r="L1244" s="377">
        <v>0</v>
      </c>
      <c r="M1244" s="1" t="s">
        <v>2716</v>
      </c>
      <c r="N1244" s="377">
        <v>0</v>
      </c>
      <c r="O1244" s="378">
        <v>47509</v>
      </c>
      <c r="P1244" s="401">
        <f t="shared" si="19"/>
        <v>468</v>
      </c>
      <c r="R1244" s="30" t="s">
        <v>11004</v>
      </c>
      <c r="S1244">
        <v>2919</v>
      </c>
    </row>
    <row r="1245" spans="1:19" x14ac:dyDescent="0.25">
      <c r="A1245" s="1" t="s">
        <v>2714</v>
      </c>
      <c r="B1245" s="1" t="s">
        <v>353</v>
      </c>
      <c r="C1245" s="1" t="s">
        <v>544</v>
      </c>
      <c r="D1245" s="1" t="s">
        <v>2715</v>
      </c>
      <c r="E1245" s="1" t="s">
        <v>3959</v>
      </c>
      <c r="F1245" s="1" t="s">
        <v>84</v>
      </c>
      <c r="G1245" s="377">
        <v>204</v>
      </c>
      <c r="H1245" s="377">
        <v>0</v>
      </c>
      <c r="I1245" s="377">
        <v>0</v>
      </c>
      <c r="J1245" s="377">
        <v>0</v>
      </c>
      <c r="K1245" s="377">
        <v>0</v>
      </c>
      <c r="L1245" s="377">
        <v>0</v>
      </c>
      <c r="M1245" s="1" t="s">
        <v>2716</v>
      </c>
      <c r="N1245" s="377">
        <v>0</v>
      </c>
      <c r="O1245" s="378">
        <v>47469</v>
      </c>
      <c r="P1245" s="401">
        <f t="shared" si="19"/>
        <v>204</v>
      </c>
      <c r="R1245" s="30" t="s">
        <v>11005</v>
      </c>
      <c r="S1245">
        <v>1947</v>
      </c>
    </row>
    <row r="1246" spans="1:19" x14ac:dyDescent="0.25">
      <c r="A1246" s="1" t="s">
        <v>2714</v>
      </c>
      <c r="B1246" s="1" t="s">
        <v>353</v>
      </c>
      <c r="C1246" s="1" t="s">
        <v>110</v>
      </c>
      <c r="D1246" s="1" t="s">
        <v>2715</v>
      </c>
      <c r="E1246" s="1" t="s">
        <v>3757</v>
      </c>
      <c r="F1246" s="1" t="s">
        <v>84</v>
      </c>
      <c r="G1246" s="377">
        <v>0</v>
      </c>
      <c r="H1246" s="377">
        <v>0</v>
      </c>
      <c r="I1246" s="377">
        <v>0</v>
      </c>
      <c r="J1246" s="377">
        <v>0</v>
      </c>
      <c r="K1246" s="377">
        <v>7</v>
      </c>
      <c r="L1246" s="377">
        <v>0</v>
      </c>
      <c r="M1246" s="1" t="s">
        <v>2716</v>
      </c>
      <c r="N1246" s="377">
        <v>0</v>
      </c>
      <c r="O1246" s="378">
        <v>47469</v>
      </c>
      <c r="P1246" s="401">
        <f t="shared" si="19"/>
        <v>0</v>
      </c>
      <c r="R1246" s="30" t="s">
        <v>11008</v>
      </c>
      <c r="S1246">
        <v>21800</v>
      </c>
    </row>
    <row r="1247" spans="1:19" x14ac:dyDescent="0.25">
      <c r="A1247" s="1" t="s">
        <v>2290</v>
      </c>
      <c r="B1247" s="1" t="s">
        <v>353</v>
      </c>
      <c r="C1247" s="1" t="s">
        <v>544</v>
      </c>
      <c r="D1247" s="1" t="s">
        <v>2291</v>
      </c>
      <c r="E1247" s="1" t="s">
        <v>2717</v>
      </c>
      <c r="F1247" s="1" t="s">
        <v>84</v>
      </c>
      <c r="G1247" s="377">
        <v>900</v>
      </c>
      <c r="H1247" s="377">
        <v>0</v>
      </c>
      <c r="I1247" s="377">
        <v>0</v>
      </c>
      <c r="J1247" s="377">
        <v>0</v>
      </c>
      <c r="K1247" s="377">
        <v>0</v>
      </c>
      <c r="L1247" s="377">
        <v>0</v>
      </c>
      <c r="M1247" s="1" t="s">
        <v>2292</v>
      </c>
      <c r="N1247" s="377">
        <v>0</v>
      </c>
      <c r="O1247" s="378">
        <v>47350</v>
      </c>
      <c r="P1247" s="401">
        <f t="shared" si="19"/>
        <v>900</v>
      </c>
      <c r="R1247" s="30" t="s">
        <v>10884</v>
      </c>
      <c r="S1247">
        <v>2904</v>
      </c>
    </row>
    <row r="1248" spans="1:19" x14ac:dyDescent="0.25">
      <c r="A1248" s="1" t="s">
        <v>2290</v>
      </c>
      <c r="B1248" s="1" t="s">
        <v>353</v>
      </c>
      <c r="C1248" s="1" t="s">
        <v>544</v>
      </c>
      <c r="D1248" s="1" t="s">
        <v>2291</v>
      </c>
      <c r="E1248" s="1" t="s">
        <v>2784</v>
      </c>
      <c r="F1248" s="1" t="s">
        <v>84</v>
      </c>
      <c r="G1248" s="377">
        <v>2</v>
      </c>
      <c r="H1248" s="377">
        <v>0</v>
      </c>
      <c r="I1248" s="377">
        <v>0</v>
      </c>
      <c r="J1248" s="377">
        <v>0</v>
      </c>
      <c r="K1248" s="377">
        <v>0</v>
      </c>
      <c r="L1248" s="377">
        <v>0</v>
      </c>
      <c r="M1248" s="1" t="s">
        <v>2292</v>
      </c>
      <c r="N1248" s="377">
        <v>0</v>
      </c>
      <c r="O1248" s="378">
        <v>47350</v>
      </c>
      <c r="P1248" s="401">
        <f t="shared" si="19"/>
        <v>2</v>
      </c>
      <c r="R1248" s="30" t="s">
        <v>10887</v>
      </c>
      <c r="S1248">
        <v>2942</v>
      </c>
    </row>
    <row r="1249" spans="1:19" x14ac:dyDescent="0.25">
      <c r="A1249" s="1" t="s">
        <v>2290</v>
      </c>
      <c r="B1249" s="1" t="s">
        <v>353</v>
      </c>
      <c r="C1249" s="1" t="s">
        <v>544</v>
      </c>
      <c r="D1249" s="1" t="s">
        <v>2291</v>
      </c>
      <c r="E1249" s="1" t="s">
        <v>3001</v>
      </c>
      <c r="F1249" s="1" t="s">
        <v>84</v>
      </c>
      <c r="G1249" s="377">
        <v>2100</v>
      </c>
      <c r="H1249" s="377">
        <v>0</v>
      </c>
      <c r="I1249" s="377">
        <v>0</v>
      </c>
      <c r="J1249" s="377">
        <v>0</v>
      </c>
      <c r="K1249" s="377">
        <v>0</v>
      </c>
      <c r="L1249" s="377">
        <v>0</v>
      </c>
      <c r="M1249" s="1" t="s">
        <v>2292</v>
      </c>
      <c r="N1249" s="377">
        <v>0</v>
      </c>
      <c r="O1249" s="378">
        <v>47350</v>
      </c>
      <c r="P1249" s="401">
        <f t="shared" si="19"/>
        <v>2100</v>
      </c>
      <c r="R1249" s="30" t="s">
        <v>10890</v>
      </c>
      <c r="S1249">
        <v>2940</v>
      </c>
    </row>
    <row r="1250" spans="1:19" x14ac:dyDescent="0.25">
      <c r="A1250" s="1" t="s">
        <v>2290</v>
      </c>
      <c r="B1250" s="1" t="s">
        <v>353</v>
      </c>
      <c r="C1250" s="1" t="s">
        <v>544</v>
      </c>
      <c r="D1250" s="1" t="s">
        <v>2291</v>
      </c>
      <c r="E1250" s="1" t="s">
        <v>3960</v>
      </c>
      <c r="F1250" s="1" t="s">
        <v>84</v>
      </c>
      <c r="G1250" s="377">
        <v>1752</v>
      </c>
      <c r="H1250" s="377">
        <v>0</v>
      </c>
      <c r="I1250" s="377">
        <v>0</v>
      </c>
      <c r="J1250" s="377">
        <v>0</v>
      </c>
      <c r="K1250" s="377">
        <v>0</v>
      </c>
      <c r="L1250" s="377">
        <v>0</v>
      </c>
      <c r="M1250" s="1" t="s">
        <v>2292</v>
      </c>
      <c r="N1250" s="377">
        <v>0</v>
      </c>
      <c r="O1250" s="378">
        <v>47509</v>
      </c>
      <c r="P1250" s="401">
        <f t="shared" si="19"/>
        <v>1752</v>
      </c>
      <c r="R1250" s="30" t="s">
        <v>11012</v>
      </c>
      <c r="S1250">
        <v>2868</v>
      </c>
    </row>
    <row r="1251" spans="1:19" x14ac:dyDescent="0.25">
      <c r="A1251" s="1" t="s">
        <v>2290</v>
      </c>
      <c r="B1251" s="1" t="s">
        <v>353</v>
      </c>
      <c r="C1251" s="1" t="s">
        <v>544</v>
      </c>
      <c r="D1251" s="1" t="s">
        <v>2291</v>
      </c>
      <c r="E1251" s="1" t="s">
        <v>2328</v>
      </c>
      <c r="F1251" s="1" t="s">
        <v>84</v>
      </c>
      <c r="G1251" s="377">
        <v>49</v>
      </c>
      <c r="H1251" s="377">
        <v>0</v>
      </c>
      <c r="I1251" s="377">
        <v>0</v>
      </c>
      <c r="J1251" s="377">
        <v>0</v>
      </c>
      <c r="K1251" s="377">
        <v>0</v>
      </c>
      <c r="L1251" s="377">
        <v>0</v>
      </c>
      <c r="M1251" s="1" t="s">
        <v>2292</v>
      </c>
      <c r="N1251" s="377">
        <v>0</v>
      </c>
      <c r="O1251" s="378">
        <v>47191</v>
      </c>
      <c r="P1251" s="401">
        <f t="shared" si="19"/>
        <v>49</v>
      </c>
      <c r="R1251" s="30" t="s">
        <v>11013</v>
      </c>
      <c r="S1251">
        <v>3000</v>
      </c>
    </row>
    <row r="1252" spans="1:19" x14ac:dyDescent="0.25">
      <c r="A1252" s="1" t="s">
        <v>11970</v>
      </c>
      <c r="B1252" s="1" t="s">
        <v>353</v>
      </c>
      <c r="C1252" s="1" t="s">
        <v>544</v>
      </c>
      <c r="D1252" s="1" t="s">
        <v>11971</v>
      </c>
      <c r="E1252" s="1" t="s">
        <v>11972</v>
      </c>
      <c r="F1252" s="1" t="s">
        <v>84</v>
      </c>
      <c r="G1252" s="377">
        <v>0</v>
      </c>
      <c r="H1252" s="377">
        <v>0</v>
      </c>
      <c r="I1252" s="377">
        <v>480</v>
      </c>
      <c r="J1252" s="377">
        <v>0</v>
      </c>
      <c r="K1252" s="377">
        <v>0</v>
      </c>
      <c r="L1252" s="377">
        <v>0</v>
      </c>
      <c r="M1252" s="1" t="s">
        <v>11973</v>
      </c>
      <c r="N1252" s="377">
        <v>0</v>
      </c>
      <c r="O1252" s="378">
        <v>47446</v>
      </c>
      <c r="P1252" s="401">
        <f t="shared" si="19"/>
        <v>480</v>
      </c>
      <c r="R1252" s="30" t="s">
        <v>4334</v>
      </c>
      <c r="S1252">
        <v>149</v>
      </c>
    </row>
    <row r="1253" spans="1:19" x14ac:dyDescent="0.25">
      <c r="A1253" s="1" t="s">
        <v>2718</v>
      </c>
      <c r="B1253" s="1" t="s">
        <v>353</v>
      </c>
      <c r="C1253" s="1" t="s">
        <v>544</v>
      </c>
      <c r="D1253" s="1" t="s">
        <v>2719</v>
      </c>
      <c r="E1253" s="1" t="s">
        <v>2720</v>
      </c>
      <c r="F1253" s="1" t="s">
        <v>84</v>
      </c>
      <c r="G1253" s="377">
        <v>5</v>
      </c>
      <c r="H1253" s="377">
        <v>0</v>
      </c>
      <c r="I1253" s="377">
        <v>0</v>
      </c>
      <c r="J1253" s="377">
        <v>0</v>
      </c>
      <c r="K1253" s="377">
        <v>0</v>
      </c>
      <c r="L1253" s="377">
        <v>0</v>
      </c>
      <c r="M1253" s="1" t="s">
        <v>2721</v>
      </c>
      <c r="N1253" s="377">
        <v>0</v>
      </c>
      <c r="O1253" s="378">
        <v>47407</v>
      </c>
      <c r="P1253" s="401">
        <f t="shared" si="19"/>
        <v>5</v>
      </c>
      <c r="R1253" s="30" t="s">
        <v>11014</v>
      </c>
      <c r="S1253">
        <v>978</v>
      </c>
    </row>
    <row r="1254" spans="1:19" x14ac:dyDescent="0.25">
      <c r="A1254" s="1" t="s">
        <v>2718</v>
      </c>
      <c r="B1254" s="1" t="s">
        <v>353</v>
      </c>
      <c r="C1254" s="1" t="s">
        <v>544</v>
      </c>
      <c r="D1254" s="1" t="s">
        <v>2719</v>
      </c>
      <c r="E1254" s="1" t="s">
        <v>11974</v>
      </c>
      <c r="F1254" s="1" t="s">
        <v>84</v>
      </c>
      <c r="G1254" s="377">
        <v>0</v>
      </c>
      <c r="H1254" s="377">
        <v>0</v>
      </c>
      <c r="I1254" s="377">
        <v>792</v>
      </c>
      <c r="J1254" s="377">
        <v>0</v>
      </c>
      <c r="K1254" s="377">
        <v>0</v>
      </c>
      <c r="L1254" s="377">
        <v>0</v>
      </c>
      <c r="M1254" s="1" t="s">
        <v>2721</v>
      </c>
      <c r="N1254" s="377">
        <v>0</v>
      </c>
      <c r="O1254" s="378">
        <v>47510</v>
      </c>
      <c r="P1254" s="401">
        <f t="shared" si="19"/>
        <v>792</v>
      </c>
      <c r="R1254" s="30" t="s">
        <v>11015</v>
      </c>
      <c r="S1254">
        <v>486</v>
      </c>
    </row>
    <row r="1255" spans="1:19" x14ac:dyDescent="0.25">
      <c r="A1255" s="1" t="s">
        <v>3667</v>
      </c>
      <c r="B1255" s="1" t="s">
        <v>353</v>
      </c>
      <c r="C1255" s="1" t="s">
        <v>544</v>
      </c>
      <c r="D1255" s="1" t="s">
        <v>3668</v>
      </c>
      <c r="E1255" s="1" t="s">
        <v>3961</v>
      </c>
      <c r="F1255" s="1" t="s">
        <v>84</v>
      </c>
      <c r="G1255" s="377">
        <v>1584</v>
      </c>
      <c r="H1255" s="377">
        <v>0</v>
      </c>
      <c r="I1255" s="377">
        <v>0</v>
      </c>
      <c r="J1255" s="377">
        <v>0</v>
      </c>
      <c r="K1255" s="377">
        <v>0</v>
      </c>
      <c r="L1255" s="377">
        <v>0</v>
      </c>
      <c r="M1255" s="1" t="s">
        <v>3669</v>
      </c>
      <c r="N1255" s="377">
        <v>0</v>
      </c>
      <c r="O1255" s="378">
        <v>47532</v>
      </c>
      <c r="P1255" s="401">
        <f t="shared" si="19"/>
        <v>1584</v>
      </c>
      <c r="R1255" s="30" t="s">
        <v>11018</v>
      </c>
      <c r="S1255">
        <v>1961</v>
      </c>
    </row>
    <row r="1256" spans="1:19" x14ac:dyDescent="0.25">
      <c r="A1256" s="1" t="s">
        <v>1799</v>
      </c>
      <c r="B1256" s="1" t="s">
        <v>353</v>
      </c>
      <c r="C1256" s="1" t="s">
        <v>544</v>
      </c>
      <c r="D1256" s="1" t="s">
        <v>1800</v>
      </c>
      <c r="E1256" s="1" t="s">
        <v>3119</v>
      </c>
      <c r="F1256" s="1" t="s">
        <v>84</v>
      </c>
      <c r="G1256" s="377">
        <v>32736</v>
      </c>
      <c r="H1256" s="377">
        <v>0</v>
      </c>
      <c r="I1256" s="377">
        <v>0</v>
      </c>
      <c r="J1256" s="377">
        <v>0</v>
      </c>
      <c r="K1256" s="377">
        <v>0</v>
      </c>
      <c r="L1256" s="377">
        <v>0</v>
      </c>
      <c r="M1256" s="1" t="s">
        <v>61</v>
      </c>
      <c r="N1256" s="377">
        <v>0</v>
      </c>
      <c r="O1256" s="378">
        <v>46810</v>
      </c>
      <c r="P1256" s="401">
        <f t="shared" si="19"/>
        <v>32736</v>
      </c>
      <c r="R1256" s="30" t="s">
        <v>4171</v>
      </c>
      <c r="S1256">
        <v>400</v>
      </c>
    </row>
    <row r="1257" spans="1:19" x14ac:dyDescent="0.25">
      <c r="A1257" s="1" t="s">
        <v>1799</v>
      </c>
      <c r="B1257" s="1" t="s">
        <v>353</v>
      </c>
      <c r="C1257" s="1" t="s">
        <v>544</v>
      </c>
      <c r="D1257" s="1" t="s">
        <v>1800</v>
      </c>
      <c r="E1257" s="1" t="s">
        <v>3120</v>
      </c>
      <c r="F1257" s="1" t="s">
        <v>84</v>
      </c>
      <c r="G1257" s="377">
        <v>1800</v>
      </c>
      <c r="H1257" s="377">
        <v>0</v>
      </c>
      <c r="I1257" s="377">
        <v>0</v>
      </c>
      <c r="J1257" s="377">
        <v>0</v>
      </c>
      <c r="K1257" s="377">
        <v>0</v>
      </c>
      <c r="L1257" s="377">
        <v>0</v>
      </c>
      <c r="M1257" s="1" t="s">
        <v>61</v>
      </c>
      <c r="N1257" s="377">
        <v>0</v>
      </c>
      <c r="O1257" s="378">
        <v>46812</v>
      </c>
      <c r="P1257" s="401">
        <f t="shared" si="19"/>
        <v>1800</v>
      </c>
      <c r="R1257" s="30" t="s">
        <v>10974</v>
      </c>
      <c r="S1257">
        <v>180480</v>
      </c>
    </row>
    <row r="1258" spans="1:19" x14ac:dyDescent="0.25">
      <c r="A1258" s="1" t="s">
        <v>1799</v>
      </c>
      <c r="B1258" s="1" t="s">
        <v>353</v>
      </c>
      <c r="C1258" s="1" t="s">
        <v>544</v>
      </c>
      <c r="D1258" s="1" t="s">
        <v>1800</v>
      </c>
      <c r="E1258" s="1" t="s">
        <v>2003</v>
      </c>
      <c r="F1258" s="1" t="s">
        <v>84</v>
      </c>
      <c r="G1258" s="377">
        <v>0</v>
      </c>
      <c r="H1258" s="377">
        <v>0</v>
      </c>
      <c r="I1258" s="377">
        <v>1186</v>
      </c>
      <c r="J1258" s="377">
        <v>0</v>
      </c>
      <c r="K1258" s="377">
        <v>0</v>
      </c>
      <c r="L1258" s="377">
        <v>0</v>
      </c>
      <c r="M1258" s="1" t="s">
        <v>61</v>
      </c>
      <c r="N1258" s="377">
        <v>0</v>
      </c>
      <c r="O1258" s="378">
        <v>47321</v>
      </c>
      <c r="P1258" s="401">
        <f t="shared" si="19"/>
        <v>1186</v>
      </c>
      <c r="R1258" s="30" t="s">
        <v>10845</v>
      </c>
      <c r="S1258">
        <v>9500</v>
      </c>
    </row>
    <row r="1259" spans="1:19" x14ac:dyDescent="0.25">
      <c r="A1259" s="1" t="s">
        <v>2494</v>
      </c>
      <c r="B1259" s="1" t="s">
        <v>353</v>
      </c>
      <c r="C1259" s="1" t="s">
        <v>544</v>
      </c>
      <c r="D1259" s="1" t="s">
        <v>2495</v>
      </c>
      <c r="E1259" s="1" t="s">
        <v>1993</v>
      </c>
      <c r="F1259" s="1" t="s">
        <v>84</v>
      </c>
      <c r="G1259" s="377">
        <v>0</v>
      </c>
      <c r="H1259" s="377">
        <v>0</v>
      </c>
      <c r="I1259" s="377">
        <v>0</v>
      </c>
      <c r="J1259" s="377">
        <v>0</v>
      </c>
      <c r="K1259" s="377">
        <v>1600</v>
      </c>
      <c r="L1259" s="377">
        <v>0</v>
      </c>
      <c r="M1259" s="1" t="s">
        <v>61</v>
      </c>
      <c r="N1259" s="377">
        <v>0</v>
      </c>
      <c r="O1259" s="378">
        <v>47468</v>
      </c>
      <c r="P1259" s="401">
        <f t="shared" si="19"/>
        <v>0</v>
      </c>
      <c r="R1259" s="30" t="s">
        <v>11020</v>
      </c>
      <c r="S1259">
        <v>81000</v>
      </c>
    </row>
    <row r="1260" spans="1:19" x14ac:dyDescent="0.25">
      <c r="A1260" s="1" t="s">
        <v>2484</v>
      </c>
      <c r="B1260" s="1" t="s">
        <v>353</v>
      </c>
      <c r="C1260" s="1" t="s">
        <v>544</v>
      </c>
      <c r="D1260" s="1" t="s">
        <v>2485</v>
      </c>
      <c r="E1260" s="1" t="s">
        <v>2486</v>
      </c>
      <c r="F1260" s="1" t="s">
        <v>84</v>
      </c>
      <c r="G1260" s="377">
        <v>209</v>
      </c>
      <c r="H1260" s="377">
        <v>0</v>
      </c>
      <c r="I1260" s="377">
        <v>0</v>
      </c>
      <c r="J1260" s="377">
        <v>0</v>
      </c>
      <c r="K1260" s="377">
        <v>0</v>
      </c>
      <c r="L1260" s="377">
        <v>0</v>
      </c>
      <c r="M1260" s="1" t="s">
        <v>2487</v>
      </c>
      <c r="N1260" s="377">
        <v>0</v>
      </c>
      <c r="O1260" s="378">
        <v>47260</v>
      </c>
      <c r="P1260" s="401">
        <f t="shared" si="19"/>
        <v>209</v>
      </c>
      <c r="R1260" s="30" t="s">
        <v>11021</v>
      </c>
      <c r="S1260">
        <v>138600</v>
      </c>
    </row>
    <row r="1261" spans="1:19" x14ac:dyDescent="0.25">
      <c r="A1261" s="1" t="s">
        <v>13481</v>
      </c>
      <c r="B1261" s="1" t="s">
        <v>353</v>
      </c>
      <c r="C1261" s="1" t="s">
        <v>544</v>
      </c>
      <c r="D1261" s="1" t="s">
        <v>13482</v>
      </c>
      <c r="E1261" s="1" t="s">
        <v>13483</v>
      </c>
      <c r="F1261" s="1" t="s">
        <v>84</v>
      </c>
      <c r="G1261" s="377">
        <v>9960</v>
      </c>
      <c r="H1261" s="377">
        <v>0</v>
      </c>
      <c r="I1261" s="377">
        <v>0</v>
      </c>
      <c r="J1261" s="377">
        <v>0</v>
      </c>
      <c r="K1261" s="377">
        <v>0</v>
      </c>
      <c r="L1261" s="377">
        <v>0</v>
      </c>
      <c r="M1261" s="1" t="s">
        <v>61</v>
      </c>
      <c r="N1261" s="377">
        <v>0</v>
      </c>
      <c r="O1261" s="378">
        <v>47062</v>
      </c>
      <c r="P1261" s="401">
        <f t="shared" si="19"/>
        <v>9960</v>
      </c>
      <c r="R1261" s="30" t="s">
        <v>10751</v>
      </c>
      <c r="S1261">
        <v>322</v>
      </c>
    </row>
    <row r="1262" spans="1:19" x14ac:dyDescent="0.25">
      <c r="A1262" s="1" t="s">
        <v>2498</v>
      </c>
      <c r="B1262" s="1" t="s">
        <v>353</v>
      </c>
      <c r="C1262" s="1" t="s">
        <v>544</v>
      </c>
      <c r="D1262" s="1" t="s">
        <v>2499</v>
      </c>
      <c r="E1262" s="1" t="s">
        <v>2500</v>
      </c>
      <c r="F1262" s="1" t="s">
        <v>84</v>
      </c>
      <c r="G1262" s="377">
        <v>12648</v>
      </c>
      <c r="H1262" s="377">
        <v>0</v>
      </c>
      <c r="I1262" s="377">
        <v>0</v>
      </c>
      <c r="J1262" s="377">
        <v>0</v>
      </c>
      <c r="K1262" s="377">
        <v>0</v>
      </c>
      <c r="L1262" s="377">
        <v>0</v>
      </c>
      <c r="M1262" s="1" t="s">
        <v>61</v>
      </c>
      <c r="N1262" s="377">
        <v>0</v>
      </c>
      <c r="O1262" s="378">
        <v>47076</v>
      </c>
      <c r="P1262" s="401">
        <f t="shared" si="19"/>
        <v>12648</v>
      </c>
      <c r="R1262" s="30" t="s">
        <v>10969</v>
      </c>
      <c r="S1262">
        <v>49500</v>
      </c>
    </row>
    <row r="1263" spans="1:19" x14ac:dyDescent="0.25">
      <c r="A1263" s="1" t="s">
        <v>3425</v>
      </c>
      <c r="B1263" s="1" t="s">
        <v>353</v>
      </c>
      <c r="C1263" s="1" t="s">
        <v>544</v>
      </c>
      <c r="D1263" s="1" t="s">
        <v>3427</v>
      </c>
      <c r="E1263" s="1" t="s">
        <v>3426</v>
      </c>
      <c r="F1263" s="1" t="s">
        <v>84</v>
      </c>
      <c r="G1263" s="377">
        <v>2520</v>
      </c>
      <c r="H1263" s="377">
        <v>0</v>
      </c>
      <c r="I1263" s="377">
        <v>0</v>
      </c>
      <c r="J1263" s="377">
        <v>0</v>
      </c>
      <c r="K1263" s="377">
        <v>0</v>
      </c>
      <c r="L1263" s="377">
        <v>0</v>
      </c>
      <c r="M1263" s="1" t="s">
        <v>61</v>
      </c>
      <c r="N1263" s="377">
        <v>0</v>
      </c>
      <c r="O1263" s="378">
        <v>47233</v>
      </c>
      <c r="P1263" s="401">
        <f t="shared" si="19"/>
        <v>2520</v>
      </c>
      <c r="R1263" s="30" t="s">
        <v>11037</v>
      </c>
      <c r="S1263">
        <v>1188</v>
      </c>
    </row>
    <row r="1264" spans="1:19" x14ac:dyDescent="0.25">
      <c r="A1264" s="1" t="s">
        <v>3425</v>
      </c>
      <c r="B1264" s="1" t="s">
        <v>353</v>
      </c>
      <c r="C1264" s="1" t="s">
        <v>544</v>
      </c>
      <c r="D1264" s="1" t="s">
        <v>3427</v>
      </c>
      <c r="E1264" s="1" t="s">
        <v>3443</v>
      </c>
      <c r="F1264" s="1" t="s">
        <v>84</v>
      </c>
      <c r="G1264" s="377">
        <v>22176</v>
      </c>
      <c r="H1264" s="377">
        <v>0</v>
      </c>
      <c r="I1264" s="377">
        <v>0</v>
      </c>
      <c r="J1264" s="377">
        <v>0</v>
      </c>
      <c r="K1264" s="377">
        <v>0</v>
      </c>
      <c r="L1264" s="377">
        <v>0</v>
      </c>
      <c r="M1264" s="1" t="s">
        <v>61</v>
      </c>
      <c r="N1264" s="377">
        <v>0</v>
      </c>
      <c r="O1264" s="378">
        <v>47238</v>
      </c>
      <c r="P1264" s="401">
        <f t="shared" si="19"/>
        <v>22176</v>
      </c>
      <c r="R1264" s="30" t="s">
        <v>10876</v>
      </c>
      <c r="S1264">
        <v>878.07</v>
      </c>
    </row>
    <row r="1265" spans="1:19" x14ac:dyDescent="0.25">
      <c r="A1265" s="1" t="s">
        <v>3425</v>
      </c>
      <c r="B1265" s="1" t="s">
        <v>353</v>
      </c>
      <c r="C1265" s="1" t="s">
        <v>544</v>
      </c>
      <c r="D1265" s="1" t="s">
        <v>3427</v>
      </c>
      <c r="E1265" s="1" t="s">
        <v>3459</v>
      </c>
      <c r="F1265" s="1" t="s">
        <v>84</v>
      </c>
      <c r="G1265" s="377">
        <v>30240</v>
      </c>
      <c r="H1265" s="377">
        <v>0</v>
      </c>
      <c r="I1265" s="377">
        <v>0</v>
      </c>
      <c r="J1265" s="377">
        <v>0</v>
      </c>
      <c r="K1265" s="377">
        <v>0</v>
      </c>
      <c r="L1265" s="377">
        <v>0</v>
      </c>
      <c r="M1265" s="1" t="s">
        <v>61</v>
      </c>
      <c r="N1265" s="377">
        <v>0</v>
      </c>
      <c r="O1265" s="378">
        <v>47239</v>
      </c>
      <c r="P1265" s="401">
        <f t="shared" si="19"/>
        <v>30240</v>
      </c>
      <c r="R1265" s="30" t="s">
        <v>10872</v>
      </c>
      <c r="S1265">
        <v>2508</v>
      </c>
    </row>
    <row r="1266" spans="1:19" x14ac:dyDescent="0.25">
      <c r="A1266" s="1" t="s">
        <v>3425</v>
      </c>
      <c r="B1266" s="1" t="s">
        <v>353</v>
      </c>
      <c r="C1266" s="1" t="s">
        <v>544</v>
      </c>
      <c r="D1266" s="1" t="s">
        <v>3427</v>
      </c>
      <c r="E1266" s="1" t="s">
        <v>3460</v>
      </c>
      <c r="F1266" s="1" t="s">
        <v>84</v>
      </c>
      <c r="G1266" s="377">
        <v>30240</v>
      </c>
      <c r="H1266" s="377">
        <v>0</v>
      </c>
      <c r="I1266" s="377">
        <v>0</v>
      </c>
      <c r="J1266" s="377">
        <v>0</v>
      </c>
      <c r="K1266" s="377">
        <v>0</v>
      </c>
      <c r="L1266" s="377">
        <v>0</v>
      </c>
      <c r="M1266" s="1" t="s">
        <v>61</v>
      </c>
      <c r="N1266" s="377">
        <v>0</v>
      </c>
      <c r="O1266" s="378">
        <v>47239</v>
      </c>
      <c r="P1266" s="401">
        <f t="shared" si="19"/>
        <v>30240</v>
      </c>
      <c r="R1266" s="30" t="s">
        <v>4631</v>
      </c>
      <c r="S1266">
        <v>100</v>
      </c>
    </row>
    <row r="1267" spans="1:19" x14ac:dyDescent="0.25">
      <c r="A1267" s="1" t="s">
        <v>3425</v>
      </c>
      <c r="B1267" s="1" t="s">
        <v>353</v>
      </c>
      <c r="C1267" s="1" t="s">
        <v>544</v>
      </c>
      <c r="D1267" s="1" t="s">
        <v>3427</v>
      </c>
      <c r="E1267" s="1" t="s">
        <v>3461</v>
      </c>
      <c r="F1267" s="1" t="s">
        <v>84</v>
      </c>
      <c r="G1267" s="377">
        <v>30240</v>
      </c>
      <c r="H1267" s="377">
        <v>0</v>
      </c>
      <c r="I1267" s="377">
        <v>0</v>
      </c>
      <c r="J1267" s="377">
        <v>0</v>
      </c>
      <c r="K1267" s="377">
        <v>0</v>
      </c>
      <c r="L1267" s="377">
        <v>0</v>
      </c>
      <c r="M1267" s="1" t="s">
        <v>61</v>
      </c>
      <c r="N1267" s="377">
        <v>0</v>
      </c>
      <c r="O1267" s="378">
        <v>47242</v>
      </c>
      <c r="P1267" s="401">
        <f t="shared" si="19"/>
        <v>30240</v>
      </c>
      <c r="R1267" s="30" t="s">
        <v>9328</v>
      </c>
      <c r="S1267">
        <v>104763</v>
      </c>
    </row>
    <row r="1268" spans="1:19" x14ac:dyDescent="0.25">
      <c r="A1268" s="1" t="s">
        <v>3425</v>
      </c>
      <c r="B1268" s="1" t="s">
        <v>353</v>
      </c>
      <c r="C1268" s="1" t="s">
        <v>544</v>
      </c>
      <c r="D1268" s="1" t="s">
        <v>3427</v>
      </c>
      <c r="E1268" s="1" t="s">
        <v>3962</v>
      </c>
      <c r="F1268" s="1" t="s">
        <v>84</v>
      </c>
      <c r="G1268" s="377">
        <v>2520</v>
      </c>
      <c r="H1268" s="377">
        <v>0</v>
      </c>
      <c r="I1268" s="377">
        <v>0</v>
      </c>
      <c r="J1268" s="377">
        <v>0</v>
      </c>
      <c r="K1268" s="377">
        <v>0</v>
      </c>
      <c r="L1268" s="377">
        <v>0</v>
      </c>
      <c r="M1268" s="1" t="s">
        <v>61</v>
      </c>
      <c r="N1268" s="377">
        <v>0</v>
      </c>
      <c r="O1268" s="378">
        <v>47256</v>
      </c>
      <c r="P1268" s="401">
        <f t="shared" si="19"/>
        <v>2520</v>
      </c>
      <c r="R1268" s="30" t="s">
        <v>10933</v>
      </c>
      <c r="S1268">
        <v>234</v>
      </c>
    </row>
    <row r="1269" spans="1:19" x14ac:dyDescent="0.25">
      <c r="A1269" s="1" t="s">
        <v>3425</v>
      </c>
      <c r="B1269" s="1" t="s">
        <v>353</v>
      </c>
      <c r="C1269" s="1" t="s">
        <v>544</v>
      </c>
      <c r="D1269" s="1" t="s">
        <v>3427</v>
      </c>
      <c r="E1269" s="1" t="s">
        <v>3963</v>
      </c>
      <c r="F1269" s="1" t="s">
        <v>84</v>
      </c>
      <c r="G1269" s="377">
        <v>30240</v>
      </c>
      <c r="H1269" s="377">
        <v>0</v>
      </c>
      <c r="I1269" s="377">
        <v>0</v>
      </c>
      <c r="J1269" s="377">
        <v>0</v>
      </c>
      <c r="K1269" s="377">
        <v>0</v>
      </c>
      <c r="L1269" s="377">
        <v>0</v>
      </c>
      <c r="M1269" s="1" t="s">
        <v>61</v>
      </c>
      <c r="N1269" s="377">
        <v>0</v>
      </c>
      <c r="O1269" s="378">
        <v>47256</v>
      </c>
      <c r="P1269" s="401">
        <f t="shared" si="19"/>
        <v>30240</v>
      </c>
      <c r="R1269" s="30" t="s">
        <v>10530</v>
      </c>
      <c r="S1269">
        <v>64252</v>
      </c>
    </row>
    <row r="1270" spans="1:19" x14ac:dyDescent="0.25">
      <c r="A1270" s="1" t="s">
        <v>3425</v>
      </c>
      <c r="B1270" s="1" t="s">
        <v>353</v>
      </c>
      <c r="C1270" s="1" t="s">
        <v>544</v>
      </c>
      <c r="D1270" s="1" t="s">
        <v>3427</v>
      </c>
      <c r="E1270" s="1" t="s">
        <v>4058</v>
      </c>
      <c r="F1270" s="1" t="s">
        <v>84</v>
      </c>
      <c r="G1270" s="377">
        <v>30240</v>
      </c>
      <c r="H1270" s="377">
        <v>0</v>
      </c>
      <c r="I1270" s="377">
        <v>0</v>
      </c>
      <c r="J1270" s="377">
        <v>0</v>
      </c>
      <c r="K1270" s="377">
        <v>0</v>
      </c>
      <c r="L1270" s="377">
        <v>0</v>
      </c>
      <c r="M1270" s="1" t="s">
        <v>61</v>
      </c>
      <c r="N1270" s="377">
        <v>0</v>
      </c>
      <c r="O1270" s="378">
        <v>47257</v>
      </c>
      <c r="P1270" s="401">
        <f t="shared" si="19"/>
        <v>30240</v>
      </c>
      <c r="R1270" s="30" t="s">
        <v>11750</v>
      </c>
      <c r="S1270">
        <v>168000</v>
      </c>
    </row>
    <row r="1271" spans="1:19" x14ac:dyDescent="0.25">
      <c r="A1271" s="1" t="s">
        <v>3425</v>
      </c>
      <c r="B1271" s="1" t="s">
        <v>353</v>
      </c>
      <c r="C1271" s="1" t="s">
        <v>544</v>
      </c>
      <c r="D1271" s="1" t="s">
        <v>3427</v>
      </c>
      <c r="E1271" s="1" t="s">
        <v>4072</v>
      </c>
      <c r="F1271" s="1" t="s">
        <v>84</v>
      </c>
      <c r="G1271" s="377">
        <v>30240</v>
      </c>
      <c r="H1271" s="377">
        <v>0</v>
      </c>
      <c r="I1271" s="377">
        <v>0</v>
      </c>
      <c r="J1271" s="377">
        <v>0</v>
      </c>
      <c r="K1271" s="377">
        <v>0</v>
      </c>
      <c r="L1271" s="377">
        <v>0</v>
      </c>
      <c r="M1271" s="1" t="s">
        <v>61</v>
      </c>
      <c r="N1271" s="377">
        <v>0</v>
      </c>
      <c r="O1271" s="378">
        <v>47258</v>
      </c>
      <c r="P1271" s="401">
        <f t="shared" si="19"/>
        <v>30240</v>
      </c>
      <c r="R1271" s="30" t="s">
        <v>11751</v>
      </c>
      <c r="S1271">
        <v>168000</v>
      </c>
    </row>
    <row r="1272" spans="1:19" x14ac:dyDescent="0.25">
      <c r="A1272" s="1" t="s">
        <v>3425</v>
      </c>
      <c r="B1272" s="1" t="s">
        <v>353</v>
      </c>
      <c r="C1272" s="1" t="s">
        <v>544</v>
      </c>
      <c r="D1272" s="1" t="s">
        <v>3427</v>
      </c>
      <c r="E1272" s="1" t="s">
        <v>4086</v>
      </c>
      <c r="F1272" s="1" t="s">
        <v>84</v>
      </c>
      <c r="G1272" s="377">
        <v>30240</v>
      </c>
      <c r="H1272" s="377">
        <v>0</v>
      </c>
      <c r="I1272" s="377">
        <v>0</v>
      </c>
      <c r="J1272" s="377">
        <v>0</v>
      </c>
      <c r="K1272" s="377">
        <v>0</v>
      </c>
      <c r="L1272" s="377">
        <v>0</v>
      </c>
      <c r="M1272" s="1" t="s">
        <v>61</v>
      </c>
      <c r="N1272" s="377">
        <v>0</v>
      </c>
      <c r="O1272" s="378">
        <v>47259</v>
      </c>
      <c r="P1272" s="401">
        <f t="shared" si="19"/>
        <v>30240</v>
      </c>
      <c r="R1272" s="30" t="s">
        <v>11752</v>
      </c>
      <c r="S1272">
        <v>337920</v>
      </c>
    </row>
    <row r="1273" spans="1:19" x14ac:dyDescent="0.25">
      <c r="A1273" s="1" t="s">
        <v>3425</v>
      </c>
      <c r="B1273" s="1" t="s">
        <v>353</v>
      </c>
      <c r="C1273" s="1" t="s">
        <v>544</v>
      </c>
      <c r="D1273" s="1" t="s">
        <v>3427</v>
      </c>
      <c r="E1273" s="1" t="s">
        <v>4119</v>
      </c>
      <c r="F1273" s="1" t="s">
        <v>84</v>
      </c>
      <c r="G1273" s="377">
        <v>30240</v>
      </c>
      <c r="H1273" s="377">
        <v>0</v>
      </c>
      <c r="I1273" s="377">
        <v>0</v>
      </c>
      <c r="J1273" s="377">
        <v>0</v>
      </c>
      <c r="K1273" s="377">
        <v>0</v>
      </c>
      <c r="L1273" s="377">
        <v>0</v>
      </c>
      <c r="M1273" s="1" t="s">
        <v>61</v>
      </c>
      <c r="N1273" s="377">
        <v>0</v>
      </c>
      <c r="O1273" s="378">
        <v>47260</v>
      </c>
      <c r="P1273" s="401">
        <f t="shared" si="19"/>
        <v>30240</v>
      </c>
      <c r="R1273" s="30" t="s">
        <v>11753</v>
      </c>
      <c r="S1273">
        <v>325000</v>
      </c>
    </row>
    <row r="1274" spans="1:19" x14ac:dyDescent="0.25">
      <c r="A1274" s="1" t="s">
        <v>3425</v>
      </c>
      <c r="B1274" s="1" t="s">
        <v>353</v>
      </c>
      <c r="C1274" s="1" t="s">
        <v>544</v>
      </c>
      <c r="D1274" s="1" t="s">
        <v>3427</v>
      </c>
      <c r="E1274" s="1" t="s">
        <v>4120</v>
      </c>
      <c r="F1274" s="1" t="s">
        <v>84</v>
      </c>
      <c r="G1274" s="377">
        <v>31584</v>
      </c>
      <c r="H1274" s="377">
        <v>0</v>
      </c>
      <c r="I1274" s="377">
        <v>0</v>
      </c>
      <c r="J1274" s="377">
        <v>0</v>
      </c>
      <c r="K1274" s="377">
        <v>0</v>
      </c>
      <c r="L1274" s="377">
        <v>0</v>
      </c>
      <c r="M1274" s="1" t="s">
        <v>61</v>
      </c>
      <c r="N1274" s="377">
        <v>0</v>
      </c>
      <c r="O1274" s="378">
        <v>47261</v>
      </c>
      <c r="P1274" s="401">
        <f t="shared" si="19"/>
        <v>31584</v>
      </c>
      <c r="R1274" s="30" t="s">
        <v>11754</v>
      </c>
      <c r="S1274">
        <v>43200</v>
      </c>
    </row>
    <row r="1275" spans="1:19" x14ac:dyDescent="0.25">
      <c r="A1275" s="1" t="s">
        <v>3569</v>
      </c>
      <c r="B1275" s="1" t="s">
        <v>353</v>
      </c>
      <c r="C1275" s="1" t="s">
        <v>544</v>
      </c>
      <c r="D1275" s="1" t="s">
        <v>3570</v>
      </c>
      <c r="E1275" s="1" t="s">
        <v>3571</v>
      </c>
      <c r="F1275" s="1" t="s">
        <v>84</v>
      </c>
      <c r="G1275" s="377">
        <v>145621</v>
      </c>
      <c r="H1275" s="377">
        <v>0</v>
      </c>
      <c r="I1275" s="377">
        <v>0</v>
      </c>
      <c r="J1275" s="377">
        <v>0</v>
      </c>
      <c r="K1275" s="377">
        <v>0</v>
      </c>
      <c r="L1275" s="377">
        <v>0</v>
      </c>
      <c r="M1275" s="1" t="s">
        <v>61</v>
      </c>
      <c r="N1275" s="377">
        <v>0</v>
      </c>
      <c r="O1275" s="378">
        <v>47245</v>
      </c>
      <c r="P1275" s="401">
        <f t="shared" si="19"/>
        <v>145621</v>
      </c>
      <c r="R1275" s="30" t="s">
        <v>11755</v>
      </c>
      <c r="S1275">
        <v>3750</v>
      </c>
    </row>
    <row r="1276" spans="1:19" x14ac:dyDescent="0.25">
      <c r="A1276" s="1" t="s">
        <v>3569</v>
      </c>
      <c r="B1276" s="1" t="s">
        <v>353</v>
      </c>
      <c r="C1276" s="1" t="s">
        <v>544</v>
      </c>
      <c r="D1276" s="1" t="s">
        <v>3570</v>
      </c>
      <c r="E1276" s="1" t="s">
        <v>3572</v>
      </c>
      <c r="F1276" s="1" t="s">
        <v>84</v>
      </c>
      <c r="G1276" s="377">
        <v>180480</v>
      </c>
      <c r="H1276" s="377">
        <v>0</v>
      </c>
      <c r="I1276" s="377">
        <v>0</v>
      </c>
      <c r="J1276" s="377">
        <v>0</v>
      </c>
      <c r="K1276" s="377">
        <v>0</v>
      </c>
      <c r="L1276" s="377">
        <v>0</v>
      </c>
      <c r="M1276" s="1" t="s">
        <v>61</v>
      </c>
      <c r="N1276" s="377">
        <v>0</v>
      </c>
      <c r="O1276" s="378">
        <v>47246</v>
      </c>
      <c r="P1276" s="401">
        <f t="shared" si="19"/>
        <v>180480</v>
      </c>
      <c r="R1276" s="30" t="s">
        <v>11756</v>
      </c>
      <c r="S1276">
        <v>3750</v>
      </c>
    </row>
    <row r="1277" spans="1:19" x14ac:dyDescent="0.25">
      <c r="A1277" s="1" t="s">
        <v>3399</v>
      </c>
      <c r="B1277" s="1" t="s">
        <v>353</v>
      </c>
      <c r="C1277" s="1" t="s">
        <v>80</v>
      </c>
      <c r="D1277" s="1" t="s">
        <v>3400</v>
      </c>
      <c r="E1277" s="1" t="s">
        <v>3401</v>
      </c>
      <c r="F1277" s="1" t="s">
        <v>82</v>
      </c>
      <c r="G1277" s="377">
        <v>0</v>
      </c>
      <c r="H1277" s="377">
        <v>0</v>
      </c>
      <c r="I1277" s="377">
        <v>0</v>
      </c>
      <c r="J1277" s="379">
        <v>178.6</v>
      </c>
      <c r="K1277" s="377">
        <v>0</v>
      </c>
      <c r="L1277" s="377">
        <v>0</v>
      </c>
      <c r="M1277" s="1" t="s">
        <v>61</v>
      </c>
      <c r="N1277" s="377">
        <v>0</v>
      </c>
      <c r="O1277" s="378">
        <v>46111</v>
      </c>
      <c r="P1277" s="401">
        <f t="shared" si="19"/>
        <v>0</v>
      </c>
      <c r="R1277" s="30" t="s">
        <v>11721</v>
      </c>
      <c r="S1277">
        <v>51000</v>
      </c>
    </row>
    <row r="1278" spans="1:19" x14ac:dyDescent="0.25">
      <c r="A1278" s="1" t="s">
        <v>2468</v>
      </c>
      <c r="B1278" s="1" t="s">
        <v>353</v>
      </c>
      <c r="C1278" s="1" t="s">
        <v>544</v>
      </c>
      <c r="D1278" s="1" t="s">
        <v>2469</v>
      </c>
      <c r="E1278" s="1" t="s">
        <v>2470</v>
      </c>
      <c r="F1278" s="1" t="s">
        <v>84</v>
      </c>
      <c r="G1278" s="377">
        <v>0</v>
      </c>
      <c r="H1278" s="377">
        <v>0</v>
      </c>
      <c r="I1278" s="377">
        <v>0</v>
      </c>
      <c r="J1278" s="377">
        <v>0</v>
      </c>
      <c r="K1278" s="377">
        <v>96</v>
      </c>
      <c r="L1278" s="377">
        <v>0</v>
      </c>
      <c r="M1278" s="1" t="s">
        <v>2471</v>
      </c>
      <c r="N1278" s="377">
        <v>0</v>
      </c>
      <c r="O1278" s="378">
        <v>47365</v>
      </c>
      <c r="P1278" s="401">
        <f t="shared" si="19"/>
        <v>0</v>
      </c>
      <c r="R1278" s="30" t="s">
        <v>11757</v>
      </c>
      <c r="S1278">
        <v>28900</v>
      </c>
    </row>
    <row r="1279" spans="1:19" x14ac:dyDescent="0.25">
      <c r="A1279" s="1" t="s">
        <v>11975</v>
      </c>
      <c r="B1279" s="1" t="s">
        <v>353</v>
      </c>
      <c r="C1279" s="1" t="s">
        <v>544</v>
      </c>
      <c r="D1279" s="1" t="s">
        <v>11976</v>
      </c>
      <c r="E1279" s="1" t="s">
        <v>11977</v>
      </c>
      <c r="F1279" s="1" t="s">
        <v>84</v>
      </c>
      <c r="G1279" s="377">
        <v>0</v>
      </c>
      <c r="H1279" s="377">
        <v>0</v>
      </c>
      <c r="I1279" s="377">
        <v>220</v>
      </c>
      <c r="J1279" s="377">
        <v>0</v>
      </c>
      <c r="K1279" s="377">
        <v>0</v>
      </c>
      <c r="L1279" s="377">
        <v>0</v>
      </c>
      <c r="M1279" s="1" t="s">
        <v>11978</v>
      </c>
      <c r="N1279" s="377">
        <v>0</v>
      </c>
      <c r="O1279" s="378">
        <v>47538</v>
      </c>
      <c r="P1279" s="401">
        <f t="shared" si="19"/>
        <v>220</v>
      </c>
      <c r="R1279" s="30" t="s">
        <v>11758</v>
      </c>
      <c r="S1279">
        <v>8229.26</v>
      </c>
    </row>
    <row r="1280" spans="1:19" x14ac:dyDescent="0.25">
      <c r="A1280" s="1" t="s">
        <v>3670</v>
      </c>
      <c r="B1280" s="1" t="s">
        <v>353</v>
      </c>
      <c r="C1280" s="1" t="s">
        <v>110</v>
      </c>
      <c r="D1280" s="1" t="s">
        <v>3671</v>
      </c>
      <c r="E1280" s="1" t="s">
        <v>3672</v>
      </c>
      <c r="F1280" s="1" t="s">
        <v>84</v>
      </c>
      <c r="G1280" s="377">
        <v>0</v>
      </c>
      <c r="H1280" s="377">
        <v>0</v>
      </c>
      <c r="I1280" s="377">
        <v>0</v>
      </c>
      <c r="J1280" s="377">
        <v>0</v>
      </c>
      <c r="K1280" s="377">
        <v>2</v>
      </c>
      <c r="L1280" s="377">
        <v>0</v>
      </c>
      <c r="M1280" s="1" t="s">
        <v>3673</v>
      </c>
      <c r="N1280" s="377">
        <v>0</v>
      </c>
      <c r="O1280" s="378">
        <v>47519</v>
      </c>
      <c r="P1280" s="401">
        <f t="shared" si="19"/>
        <v>0</v>
      </c>
      <c r="R1280" s="30" t="s">
        <v>11759</v>
      </c>
      <c r="S1280">
        <v>54000</v>
      </c>
    </row>
    <row r="1281" spans="1:19" x14ac:dyDescent="0.25">
      <c r="A1281" s="1" t="s">
        <v>2656</v>
      </c>
      <c r="B1281" s="1" t="s">
        <v>353</v>
      </c>
      <c r="C1281" s="1" t="s">
        <v>544</v>
      </c>
      <c r="D1281" s="1" t="s">
        <v>2657</v>
      </c>
      <c r="E1281" s="1" t="s">
        <v>2874</v>
      </c>
      <c r="F1281" s="1" t="s">
        <v>84</v>
      </c>
      <c r="G1281" s="377">
        <v>1224</v>
      </c>
      <c r="H1281" s="377">
        <v>0</v>
      </c>
      <c r="I1281" s="377">
        <v>0</v>
      </c>
      <c r="J1281" s="377">
        <v>0</v>
      </c>
      <c r="K1281" s="377">
        <v>0</v>
      </c>
      <c r="L1281" s="377">
        <v>0</v>
      </c>
      <c r="M1281" s="1" t="s">
        <v>2658</v>
      </c>
      <c r="N1281" s="377">
        <v>0</v>
      </c>
      <c r="O1281" s="378">
        <v>47399</v>
      </c>
      <c r="P1281" s="401">
        <f t="shared" si="19"/>
        <v>1224</v>
      </c>
      <c r="R1281" s="30" t="s">
        <v>11760</v>
      </c>
      <c r="S1281">
        <v>2464</v>
      </c>
    </row>
    <row r="1282" spans="1:19" x14ac:dyDescent="0.25">
      <c r="A1282" s="1" t="s">
        <v>11979</v>
      </c>
      <c r="B1282" s="1" t="s">
        <v>353</v>
      </c>
      <c r="C1282" s="1" t="s">
        <v>544</v>
      </c>
      <c r="D1282" s="1" t="s">
        <v>11980</v>
      </c>
      <c r="E1282" s="1" t="s">
        <v>11981</v>
      </c>
      <c r="F1282" s="1" t="s">
        <v>84</v>
      </c>
      <c r="G1282" s="377">
        <v>0</v>
      </c>
      <c r="H1282" s="377">
        <v>0</v>
      </c>
      <c r="I1282" s="377">
        <v>24</v>
      </c>
      <c r="J1282" s="377">
        <v>0</v>
      </c>
      <c r="K1282" s="377">
        <v>0</v>
      </c>
      <c r="L1282" s="377">
        <v>0</v>
      </c>
      <c r="M1282" s="1" t="s">
        <v>11982</v>
      </c>
      <c r="N1282" s="377">
        <v>0</v>
      </c>
      <c r="O1282" s="378">
        <v>47538</v>
      </c>
      <c r="P1282" s="401">
        <f t="shared" si="19"/>
        <v>24</v>
      </c>
      <c r="R1282" s="30" t="s">
        <v>11761</v>
      </c>
      <c r="S1282">
        <v>52500</v>
      </c>
    </row>
    <row r="1283" spans="1:19" x14ac:dyDescent="0.25">
      <c r="A1283" s="1" t="s">
        <v>3964</v>
      </c>
      <c r="B1283" s="1" t="s">
        <v>353</v>
      </c>
      <c r="C1283" s="1" t="s">
        <v>544</v>
      </c>
      <c r="D1283" s="1" t="s">
        <v>3965</v>
      </c>
      <c r="E1283" s="1" t="s">
        <v>3966</v>
      </c>
      <c r="F1283" s="1" t="s">
        <v>84</v>
      </c>
      <c r="G1283" s="377">
        <v>18756</v>
      </c>
      <c r="H1283" s="377">
        <v>0</v>
      </c>
      <c r="I1283" s="377">
        <v>0</v>
      </c>
      <c r="J1283" s="377">
        <v>0</v>
      </c>
      <c r="K1283" s="377">
        <v>0</v>
      </c>
      <c r="L1283" s="377">
        <v>0</v>
      </c>
      <c r="M1283" s="1" t="s">
        <v>3967</v>
      </c>
      <c r="N1283" s="377">
        <v>0</v>
      </c>
      <c r="O1283" s="378">
        <v>47462</v>
      </c>
      <c r="P1283" s="401">
        <f t="shared" ref="P1283:P1346" si="20">G1283+I1283</f>
        <v>18756</v>
      </c>
      <c r="R1283" s="30" t="s">
        <v>11762</v>
      </c>
      <c r="S1283">
        <v>9200</v>
      </c>
    </row>
    <row r="1284" spans="1:19" x14ac:dyDescent="0.25">
      <c r="A1284" s="1" t="s">
        <v>3964</v>
      </c>
      <c r="B1284" s="1" t="s">
        <v>353</v>
      </c>
      <c r="C1284" s="1" t="s">
        <v>544</v>
      </c>
      <c r="D1284" s="1" t="s">
        <v>3965</v>
      </c>
      <c r="E1284" s="1" t="s">
        <v>11983</v>
      </c>
      <c r="F1284" s="1" t="s">
        <v>84</v>
      </c>
      <c r="G1284" s="377">
        <v>0</v>
      </c>
      <c r="H1284" s="377">
        <v>0</v>
      </c>
      <c r="I1284" s="377">
        <v>8232</v>
      </c>
      <c r="J1284" s="377">
        <v>0</v>
      </c>
      <c r="K1284" s="377">
        <v>0</v>
      </c>
      <c r="L1284" s="377">
        <v>0</v>
      </c>
      <c r="M1284" s="1" t="s">
        <v>3967</v>
      </c>
      <c r="N1284" s="377">
        <v>0</v>
      </c>
      <c r="O1284" s="378">
        <v>47462</v>
      </c>
      <c r="P1284" s="401">
        <f t="shared" si="20"/>
        <v>8232</v>
      </c>
      <c r="R1284" s="30" t="s">
        <v>11763</v>
      </c>
      <c r="S1284">
        <v>1800</v>
      </c>
    </row>
    <row r="1285" spans="1:19" x14ac:dyDescent="0.25">
      <c r="A1285" s="1" t="s">
        <v>3964</v>
      </c>
      <c r="B1285" s="1" t="s">
        <v>353</v>
      </c>
      <c r="C1285" s="1" t="s">
        <v>544</v>
      </c>
      <c r="D1285" s="1" t="s">
        <v>3965</v>
      </c>
      <c r="E1285" s="1" t="s">
        <v>11984</v>
      </c>
      <c r="F1285" s="1" t="s">
        <v>84</v>
      </c>
      <c r="G1285" s="377">
        <v>0</v>
      </c>
      <c r="H1285" s="377">
        <v>0</v>
      </c>
      <c r="I1285" s="377">
        <v>2352</v>
      </c>
      <c r="J1285" s="377">
        <v>0</v>
      </c>
      <c r="K1285" s="377">
        <v>0</v>
      </c>
      <c r="L1285" s="377">
        <v>0</v>
      </c>
      <c r="M1285" s="1" t="s">
        <v>3967</v>
      </c>
      <c r="N1285" s="377">
        <v>0</v>
      </c>
      <c r="O1285" s="378">
        <v>47523</v>
      </c>
      <c r="P1285" s="401">
        <f t="shared" si="20"/>
        <v>2352</v>
      </c>
      <c r="R1285" s="30" t="s">
        <v>11766</v>
      </c>
      <c r="S1285">
        <v>108</v>
      </c>
    </row>
    <row r="1286" spans="1:19" x14ac:dyDescent="0.25">
      <c r="A1286" s="1" t="s">
        <v>3968</v>
      </c>
      <c r="B1286" s="1" t="s">
        <v>353</v>
      </c>
      <c r="C1286" s="1" t="s">
        <v>110</v>
      </c>
      <c r="D1286" s="1" t="s">
        <v>3969</v>
      </c>
      <c r="E1286" s="1" t="s">
        <v>3970</v>
      </c>
      <c r="F1286" s="1" t="s">
        <v>84</v>
      </c>
      <c r="G1286" s="377">
        <v>3528</v>
      </c>
      <c r="H1286" s="377">
        <v>0</v>
      </c>
      <c r="I1286" s="377">
        <v>0</v>
      </c>
      <c r="J1286" s="377">
        <v>0</v>
      </c>
      <c r="K1286" s="377">
        <v>0</v>
      </c>
      <c r="L1286" s="377">
        <v>0</v>
      </c>
      <c r="M1286" s="1" t="s">
        <v>3971</v>
      </c>
      <c r="N1286" s="377">
        <v>0</v>
      </c>
      <c r="O1286" s="378">
        <v>47531</v>
      </c>
      <c r="P1286" s="401">
        <f t="shared" si="20"/>
        <v>3528</v>
      </c>
      <c r="R1286" s="30" t="s">
        <v>11768</v>
      </c>
      <c r="S1286">
        <v>54000</v>
      </c>
    </row>
    <row r="1287" spans="1:19" x14ac:dyDescent="0.25">
      <c r="A1287" s="1" t="s">
        <v>3968</v>
      </c>
      <c r="B1287" s="1" t="s">
        <v>353</v>
      </c>
      <c r="C1287" s="1" t="s">
        <v>110</v>
      </c>
      <c r="D1287" s="1" t="s">
        <v>3969</v>
      </c>
      <c r="E1287" s="1" t="s">
        <v>3972</v>
      </c>
      <c r="F1287" s="1" t="s">
        <v>84</v>
      </c>
      <c r="G1287" s="377">
        <v>108</v>
      </c>
      <c r="H1287" s="377">
        <v>0</v>
      </c>
      <c r="I1287" s="377">
        <v>0</v>
      </c>
      <c r="J1287" s="377">
        <v>0</v>
      </c>
      <c r="K1287" s="377">
        <v>0</v>
      </c>
      <c r="L1287" s="377">
        <v>0</v>
      </c>
      <c r="M1287" s="1" t="s">
        <v>3971</v>
      </c>
      <c r="N1287" s="377">
        <v>0</v>
      </c>
      <c r="O1287" s="378">
        <v>47464</v>
      </c>
      <c r="P1287" s="401">
        <f t="shared" si="20"/>
        <v>108</v>
      </c>
      <c r="R1287" s="30" t="s">
        <v>11771</v>
      </c>
      <c r="S1287">
        <v>90</v>
      </c>
    </row>
    <row r="1288" spans="1:19" x14ac:dyDescent="0.25">
      <c r="A1288" s="1" t="s">
        <v>3758</v>
      </c>
      <c r="B1288" s="1" t="s">
        <v>353</v>
      </c>
      <c r="C1288" s="1" t="s">
        <v>544</v>
      </c>
      <c r="D1288" s="1" t="s">
        <v>3759</v>
      </c>
      <c r="E1288" s="1" t="s">
        <v>3761</v>
      </c>
      <c r="F1288" s="1" t="s">
        <v>84</v>
      </c>
      <c r="G1288" s="377">
        <v>3</v>
      </c>
      <c r="H1288" s="377">
        <v>0</v>
      </c>
      <c r="I1288" s="377">
        <v>0</v>
      </c>
      <c r="J1288" s="377">
        <v>0</v>
      </c>
      <c r="K1288" s="377">
        <v>0</v>
      </c>
      <c r="L1288" s="377">
        <v>0</v>
      </c>
      <c r="M1288" s="1" t="s">
        <v>3760</v>
      </c>
      <c r="N1288" s="377">
        <v>0</v>
      </c>
      <c r="O1288" s="378">
        <v>47351</v>
      </c>
      <c r="P1288" s="401">
        <f t="shared" si="20"/>
        <v>3</v>
      </c>
      <c r="R1288" s="30" t="s">
        <v>11775</v>
      </c>
      <c r="S1288">
        <v>225</v>
      </c>
    </row>
    <row r="1289" spans="1:19" x14ac:dyDescent="0.25">
      <c r="A1289" s="1" t="s">
        <v>3758</v>
      </c>
      <c r="B1289" s="1" t="s">
        <v>353</v>
      </c>
      <c r="C1289" s="1" t="s">
        <v>544</v>
      </c>
      <c r="D1289" s="1" t="s">
        <v>3759</v>
      </c>
      <c r="E1289" s="1" t="s">
        <v>3973</v>
      </c>
      <c r="F1289" s="1" t="s">
        <v>84</v>
      </c>
      <c r="G1289" s="377">
        <v>312</v>
      </c>
      <c r="H1289" s="377">
        <v>0</v>
      </c>
      <c r="I1289" s="377">
        <v>0</v>
      </c>
      <c r="J1289" s="377">
        <v>0</v>
      </c>
      <c r="K1289" s="377">
        <v>0</v>
      </c>
      <c r="L1289" s="377">
        <v>0</v>
      </c>
      <c r="M1289" s="1" t="s">
        <v>3760</v>
      </c>
      <c r="N1289" s="377">
        <v>0</v>
      </c>
      <c r="O1289" s="378">
        <v>47537</v>
      </c>
      <c r="P1289" s="401">
        <f t="shared" si="20"/>
        <v>312</v>
      </c>
      <c r="R1289" s="30" t="s">
        <v>11777</v>
      </c>
      <c r="S1289">
        <v>24</v>
      </c>
    </row>
    <row r="1290" spans="1:19" x14ac:dyDescent="0.25">
      <c r="A1290" s="1" t="s">
        <v>3974</v>
      </c>
      <c r="B1290" s="1" t="s">
        <v>353</v>
      </c>
      <c r="C1290" s="1" t="s">
        <v>544</v>
      </c>
      <c r="D1290" s="1" t="s">
        <v>3975</v>
      </c>
      <c r="E1290" s="1" t="s">
        <v>3976</v>
      </c>
      <c r="F1290" s="1" t="s">
        <v>84</v>
      </c>
      <c r="G1290" s="377">
        <v>132</v>
      </c>
      <c r="H1290" s="377">
        <v>0</v>
      </c>
      <c r="I1290" s="377">
        <v>0</v>
      </c>
      <c r="J1290" s="377">
        <v>0</v>
      </c>
      <c r="K1290" s="377">
        <v>0</v>
      </c>
      <c r="L1290" s="377">
        <v>0</v>
      </c>
      <c r="M1290" s="1" t="s">
        <v>3977</v>
      </c>
      <c r="N1290" s="377">
        <v>0</v>
      </c>
      <c r="O1290" s="378">
        <v>47455</v>
      </c>
      <c r="P1290" s="401">
        <f t="shared" si="20"/>
        <v>132</v>
      </c>
      <c r="R1290" s="30" t="s">
        <v>11781</v>
      </c>
      <c r="S1290">
        <v>9500</v>
      </c>
    </row>
    <row r="1291" spans="1:19" x14ac:dyDescent="0.25">
      <c r="A1291" s="1" t="s">
        <v>2722</v>
      </c>
      <c r="B1291" s="1" t="s">
        <v>353</v>
      </c>
      <c r="C1291" s="1" t="s">
        <v>544</v>
      </c>
      <c r="D1291" s="1" t="s">
        <v>2723</v>
      </c>
      <c r="E1291" s="1" t="s">
        <v>2724</v>
      </c>
      <c r="F1291" s="1" t="s">
        <v>84</v>
      </c>
      <c r="G1291" s="377">
        <v>1200</v>
      </c>
      <c r="H1291" s="377">
        <v>0</v>
      </c>
      <c r="I1291" s="377">
        <v>0</v>
      </c>
      <c r="J1291" s="377">
        <v>0</v>
      </c>
      <c r="K1291" s="377">
        <v>0</v>
      </c>
      <c r="L1291" s="377">
        <v>0</v>
      </c>
      <c r="M1291" s="1" t="s">
        <v>2725</v>
      </c>
      <c r="N1291" s="377">
        <v>0</v>
      </c>
      <c r="O1291" s="378">
        <v>47433</v>
      </c>
      <c r="P1291" s="401">
        <f t="shared" si="20"/>
        <v>1200</v>
      </c>
      <c r="R1291" s="30" t="s">
        <v>11784</v>
      </c>
      <c r="S1291">
        <v>5000</v>
      </c>
    </row>
    <row r="1292" spans="1:19" x14ac:dyDescent="0.25">
      <c r="A1292" s="1" t="s">
        <v>2722</v>
      </c>
      <c r="B1292" s="1" t="s">
        <v>353</v>
      </c>
      <c r="C1292" s="1" t="s">
        <v>544</v>
      </c>
      <c r="D1292" s="1" t="s">
        <v>2723</v>
      </c>
      <c r="E1292" s="1" t="s">
        <v>2749</v>
      </c>
      <c r="F1292" s="1" t="s">
        <v>84</v>
      </c>
      <c r="G1292" s="377">
        <v>396</v>
      </c>
      <c r="H1292" s="377">
        <v>0</v>
      </c>
      <c r="I1292" s="377">
        <v>0</v>
      </c>
      <c r="J1292" s="377">
        <v>0</v>
      </c>
      <c r="K1292" s="377">
        <v>0</v>
      </c>
      <c r="L1292" s="377">
        <v>0</v>
      </c>
      <c r="M1292" s="1" t="s">
        <v>2725</v>
      </c>
      <c r="N1292" s="377">
        <v>0</v>
      </c>
      <c r="O1292" s="378">
        <v>47454</v>
      </c>
      <c r="P1292" s="401">
        <f t="shared" si="20"/>
        <v>396</v>
      </c>
      <c r="R1292" s="30" t="s">
        <v>11786</v>
      </c>
      <c r="S1292">
        <v>90240</v>
      </c>
    </row>
    <row r="1293" spans="1:19" x14ac:dyDescent="0.25">
      <c r="A1293" s="1" t="s">
        <v>3978</v>
      </c>
      <c r="B1293" s="1" t="s">
        <v>353</v>
      </c>
      <c r="C1293" s="1" t="s">
        <v>544</v>
      </c>
      <c r="D1293" s="1" t="s">
        <v>3979</v>
      </c>
      <c r="E1293" s="1" t="s">
        <v>3980</v>
      </c>
      <c r="F1293" s="1" t="s">
        <v>84</v>
      </c>
      <c r="G1293" s="377">
        <v>72</v>
      </c>
      <c r="H1293" s="377">
        <v>0</v>
      </c>
      <c r="I1293" s="377">
        <v>0</v>
      </c>
      <c r="J1293" s="377">
        <v>0</v>
      </c>
      <c r="K1293" s="377">
        <v>0</v>
      </c>
      <c r="L1293" s="377">
        <v>0</v>
      </c>
      <c r="M1293" s="1" t="s">
        <v>3981</v>
      </c>
      <c r="N1293" s="377">
        <v>0</v>
      </c>
      <c r="O1293" s="378">
        <v>47497</v>
      </c>
      <c r="P1293" s="401">
        <f t="shared" si="20"/>
        <v>72</v>
      </c>
      <c r="R1293" s="30" t="s">
        <v>11787</v>
      </c>
      <c r="S1293">
        <v>85500</v>
      </c>
    </row>
    <row r="1294" spans="1:19" x14ac:dyDescent="0.25">
      <c r="A1294" s="1" t="s">
        <v>3762</v>
      </c>
      <c r="B1294" s="1" t="s">
        <v>353</v>
      </c>
      <c r="C1294" s="1" t="s">
        <v>544</v>
      </c>
      <c r="D1294" s="1" t="s">
        <v>3763</v>
      </c>
      <c r="E1294" s="1" t="s">
        <v>3764</v>
      </c>
      <c r="F1294" s="1" t="s">
        <v>84</v>
      </c>
      <c r="G1294" s="377">
        <v>1200</v>
      </c>
      <c r="H1294" s="377">
        <v>0</v>
      </c>
      <c r="I1294" s="377">
        <v>0</v>
      </c>
      <c r="J1294" s="377">
        <v>0</v>
      </c>
      <c r="K1294" s="377">
        <v>0</v>
      </c>
      <c r="L1294" s="377">
        <v>0</v>
      </c>
      <c r="M1294" s="1" t="s">
        <v>3765</v>
      </c>
      <c r="N1294" s="377">
        <v>0</v>
      </c>
      <c r="O1294" s="378">
        <v>47512</v>
      </c>
      <c r="P1294" s="401">
        <f t="shared" si="20"/>
        <v>1200</v>
      </c>
      <c r="R1294" s="30" t="s">
        <v>11788</v>
      </c>
      <c r="S1294">
        <v>29880</v>
      </c>
    </row>
    <row r="1295" spans="1:19" x14ac:dyDescent="0.25">
      <c r="A1295" s="1" t="s">
        <v>3762</v>
      </c>
      <c r="B1295" s="1" t="s">
        <v>353</v>
      </c>
      <c r="C1295" s="1" t="s">
        <v>544</v>
      </c>
      <c r="D1295" s="1" t="s">
        <v>3763</v>
      </c>
      <c r="E1295" s="1" t="s">
        <v>3982</v>
      </c>
      <c r="F1295" s="1" t="s">
        <v>84</v>
      </c>
      <c r="G1295" s="377">
        <v>384</v>
      </c>
      <c r="H1295" s="377">
        <v>0</v>
      </c>
      <c r="I1295" s="377">
        <v>0</v>
      </c>
      <c r="J1295" s="377">
        <v>0</v>
      </c>
      <c r="K1295" s="377">
        <v>0</v>
      </c>
      <c r="L1295" s="377">
        <v>0</v>
      </c>
      <c r="M1295" s="1" t="s">
        <v>3765</v>
      </c>
      <c r="N1295" s="377">
        <v>0</v>
      </c>
      <c r="O1295" s="378">
        <v>47519</v>
      </c>
      <c r="P1295" s="401">
        <f t="shared" si="20"/>
        <v>384</v>
      </c>
      <c r="R1295" s="30" t="s">
        <v>11789</v>
      </c>
      <c r="S1295">
        <v>29880</v>
      </c>
    </row>
    <row r="1296" spans="1:19" x14ac:dyDescent="0.25">
      <c r="A1296" s="1" t="s">
        <v>3762</v>
      </c>
      <c r="B1296" s="1" t="s">
        <v>353</v>
      </c>
      <c r="C1296" s="1" t="s">
        <v>544</v>
      </c>
      <c r="D1296" s="1" t="s">
        <v>3763</v>
      </c>
      <c r="E1296" s="1" t="s">
        <v>3983</v>
      </c>
      <c r="F1296" s="1" t="s">
        <v>84</v>
      </c>
      <c r="G1296" s="377">
        <v>12</v>
      </c>
      <c r="H1296" s="377">
        <v>0</v>
      </c>
      <c r="I1296" s="377">
        <v>0</v>
      </c>
      <c r="J1296" s="377">
        <v>0</v>
      </c>
      <c r="K1296" s="377">
        <v>0</v>
      </c>
      <c r="L1296" s="377">
        <v>0</v>
      </c>
      <c r="M1296" s="1" t="s">
        <v>3765</v>
      </c>
      <c r="N1296" s="377">
        <v>0</v>
      </c>
      <c r="O1296" s="378">
        <v>47512</v>
      </c>
      <c r="P1296" s="401">
        <f t="shared" si="20"/>
        <v>12</v>
      </c>
      <c r="R1296" s="30" t="s">
        <v>11790</v>
      </c>
      <c r="S1296">
        <v>138600</v>
      </c>
    </row>
    <row r="1297" spans="1:19" x14ac:dyDescent="0.25">
      <c r="A1297" s="1" t="s">
        <v>11985</v>
      </c>
      <c r="B1297" s="1" t="s">
        <v>353</v>
      </c>
      <c r="C1297" s="1" t="s">
        <v>544</v>
      </c>
      <c r="D1297" s="1" t="s">
        <v>11986</v>
      </c>
      <c r="E1297" s="1" t="s">
        <v>11987</v>
      </c>
      <c r="F1297" s="1" t="s">
        <v>84</v>
      </c>
      <c r="G1297" s="377">
        <v>0</v>
      </c>
      <c r="H1297" s="377">
        <v>0</v>
      </c>
      <c r="I1297" s="377">
        <v>400</v>
      </c>
      <c r="J1297" s="377">
        <v>0</v>
      </c>
      <c r="K1297" s="377">
        <v>0</v>
      </c>
      <c r="L1297" s="377">
        <v>0</v>
      </c>
      <c r="M1297" s="1" t="s">
        <v>11988</v>
      </c>
      <c r="N1297" s="377">
        <v>0</v>
      </c>
      <c r="O1297" s="378">
        <v>47547</v>
      </c>
      <c r="P1297" s="401">
        <f t="shared" si="20"/>
        <v>400</v>
      </c>
      <c r="R1297" s="30" t="s">
        <v>11791</v>
      </c>
      <c r="S1297">
        <v>40</v>
      </c>
    </row>
    <row r="1298" spans="1:19" x14ac:dyDescent="0.25">
      <c r="A1298" s="1" t="s">
        <v>3002</v>
      </c>
      <c r="B1298" s="1" t="s">
        <v>353</v>
      </c>
      <c r="C1298" s="1" t="s">
        <v>544</v>
      </c>
      <c r="D1298" s="1" t="s">
        <v>3003</v>
      </c>
      <c r="E1298" s="1" t="s">
        <v>3004</v>
      </c>
      <c r="F1298" s="1" t="s">
        <v>84</v>
      </c>
      <c r="G1298" s="377">
        <v>228</v>
      </c>
      <c r="H1298" s="377">
        <v>0</v>
      </c>
      <c r="I1298" s="377">
        <v>0</v>
      </c>
      <c r="J1298" s="377">
        <v>0</v>
      </c>
      <c r="K1298" s="377">
        <v>0</v>
      </c>
      <c r="L1298" s="377">
        <v>0</v>
      </c>
      <c r="M1298" s="1" t="s">
        <v>3005</v>
      </c>
      <c r="N1298" s="377">
        <v>0</v>
      </c>
      <c r="O1298" s="378">
        <v>47440</v>
      </c>
      <c r="P1298" s="401">
        <f t="shared" si="20"/>
        <v>228</v>
      </c>
      <c r="R1298" s="30" t="s">
        <v>11794</v>
      </c>
      <c r="S1298">
        <v>72</v>
      </c>
    </row>
    <row r="1299" spans="1:19" x14ac:dyDescent="0.25">
      <c r="A1299" s="1" t="s">
        <v>3157</v>
      </c>
      <c r="B1299" s="1" t="s">
        <v>353</v>
      </c>
      <c r="C1299" s="1" t="s">
        <v>544</v>
      </c>
      <c r="D1299" s="1" t="s">
        <v>3158</v>
      </c>
      <c r="E1299" s="1" t="s">
        <v>3159</v>
      </c>
      <c r="F1299" s="1" t="s">
        <v>84</v>
      </c>
      <c r="G1299" s="377">
        <v>21</v>
      </c>
      <c r="H1299" s="377">
        <v>0</v>
      </c>
      <c r="I1299" s="377">
        <v>0</v>
      </c>
      <c r="J1299" s="377">
        <v>0</v>
      </c>
      <c r="K1299" s="377">
        <v>0</v>
      </c>
      <c r="L1299" s="377">
        <v>0</v>
      </c>
      <c r="M1299" s="1" t="s">
        <v>3160</v>
      </c>
      <c r="N1299" s="377">
        <v>0</v>
      </c>
      <c r="O1299" s="378">
        <v>47303</v>
      </c>
      <c r="P1299" s="401">
        <f t="shared" si="20"/>
        <v>21</v>
      </c>
      <c r="R1299" s="30" t="s">
        <v>11798</v>
      </c>
      <c r="S1299">
        <v>36</v>
      </c>
    </row>
    <row r="1300" spans="1:19" x14ac:dyDescent="0.25">
      <c r="A1300" s="1" t="s">
        <v>2342</v>
      </c>
      <c r="B1300" s="1" t="s">
        <v>353</v>
      </c>
      <c r="C1300" s="1" t="s">
        <v>544</v>
      </c>
      <c r="D1300" s="1" t="s">
        <v>2343</v>
      </c>
      <c r="E1300" s="1" t="s">
        <v>2344</v>
      </c>
      <c r="F1300" s="1" t="s">
        <v>84</v>
      </c>
      <c r="G1300" s="377">
        <v>0</v>
      </c>
      <c r="H1300" s="377">
        <v>0</v>
      </c>
      <c r="I1300" s="377">
        <v>0</v>
      </c>
      <c r="J1300" s="377">
        <v>0</v>
      </c>
      <c r="K1300" s="377">
        <v>36</v>
      </c>
      <c r="L1300" s="377">
        <v>0</v>
      </c>
      <c r="M1300" s="1" t="s">
        <v>2345</v>
      </c>
      <c r="N1300" s="377">
        <v>0</v>
      </c>
      <c r="O1300" s="378">
        <v>47303</v>
      </c>
      <c r="P1300" s="401">
        <f t="shared" si="20"/>
        <v>0</v>
      </c>
      <c r="R1300" s="30" t="s">
        <v>11800</v>
      </c>
      <c r="S1300">
        <v>464</v>
      </c>
    </row>
    <row r="1301" spans="1:19" x14ac:dyDescent="0.25">
      <c r="A1301" s="1" t="s">
        <v>2346</v>
      </c>
      <c r="B1301" s="1" t="s">
        <v>353</v>
      </c>
      <c r="C1301" s="1" t="s">
        <v>544</v>
      </c>
      <c r="D1301" s="1" t="s">
        <v>2347</v>
      </c>
      <c r="E1301" s="1" t="s">
        <v>2348</v>
      </c>
      <c r="F1301" s="1" t="s">
        <v>84</v>
      </c>
      <c r="G1301" s="377">
        <v>0</v>
      </c>
      <c r="H1301" s="377">
        <v>0</v>
      </c>
      <c r="I1301" s="377">
        <v>0</v>
      </c>
      <c r="J1301" s="377">
        <v>0</v>
      </c>
      <c r="K1301" s="377">
        <v>36</v>
      </c>
      <c r="L1301" s="377">
        <v>0</v>
      </c>
      <c r="M1301" s="1" t="s">
        <v>2349</v>
      </c>
      <c r="N1301" s="377">
        <v>0</v>
      </c>
      <c r="O1301" s="378">
        <v>47301</v>
      </c>
      <c r="P1301" s="401">
        <f t="shared" si="20"/>
        <v>0</v>
      </c>
      <c r="R1301" s="30" t="s">
        <v>11803</v>
      </c>
      <c r="S1301">
        <v>320</v>
      </c>
    </row>
    <row r="1302" spans="1:19" x14ac:dyDescent="0.25">
      <c r="A1302" s="1" t="s">
        <v>2350</v>
      </c>
      <c r="B1302" s="1" t="s">
        <v>353</v>
      </c>
      <c r="C1302" s="1" t="s">
        <v>544</v>
      </c>
      <c r="D1302" s="1" t="s">
        <v>2351</v>
      </c>
      <c r="E1302" s="1" t="s">
        <v>2352</v>
      </c>
      <c r="F1302" s="1" t="s">
        <v>84</v>
      </c>
      <c r="G1302" s="377">
        <v>0</v>
      </c>
      <c r="H1302" s="377">
        <v>0</v>
      </c>
      <c r="I1302" s="377">
        <v>0</v>
      </c>
      <c r="J1302" s="377">
        <v>0</v>
      </c>
      <c r="K1302" s="377">
        <v>36</v>
      </c>
      <c r="L1302" s="377">
        <v>0</v>
      </c>
      <c r="M1302" s="1" t="s">
        <v>2353</v>
      </c>
      <c r="N1302" s="377">
        <v>0</v>
      </c>
      <c r="O1302" s="378">
        <v>47303</v>
      </c>
      <c r="P1302" s="401">
        <f t="shared" si="20"/>
        <v>0</v>
      </c>
      <c r="R1302" s="30" t="s">
        <v>11807</v>
      </c>
      <c r="S1302">
        <v>312</v>
      </c>
    </row>
    <row r="1303" spans="1:19" x14ac:dyDescent="0.25">
      <c r="A1303" s="1" t="s">
        <v>11989</v>
      </c>
      <c r="B1303" s="1" t="s">
        <v>353</v>
      </c>
      <c r="C1303" s="1" t="s">
        <v>544</v>
      </c>
      <c r="D1303" s="1" t="s">
        <v>11990</v>
      </c>
      <c r="E1303" s="1" t="s">
        <v>11991</v>
      </c>
      <c r="F1303" s="1" t="s">
        <v>84</v>
      </c>
      <c r="G1303" s="377">
        <v>0</v>
      </c>
      <c r="H1303" s="377">
        <v>0</v>
      </c>
      <c r="I1303" s="377">
        <v>216</v>
      </c>
      <c r="J1303" s="377">
        <v>0</v>
      </c>
      <c r="K1303" s="377">
        <v>0</v>
      </c>
      <c r="L1303" s="377">
        <v>0</v>
      </c>
      <c r="M1303" s="1" t="s">
        <v>11992</v>
      </c>
      <c r="N1303" s="377">
        <v>0</v>
      </c>
      <c r="O1303" s="378">
        <v>47324</v>
      </c>
      <c r="P1303" s="401">
        <f t="shared" si="20"/>
        <v>216</v>
      </c>
      <c r="R1303" s="30" t="s">
        <v>11809</v>
      </c>
      <c r="S1303">
        <v>2840</v>
      </c>
    </row>
    <row r="1304" spans="1:19" x14ac:dyDescent="0.25">
      <c r="A1304" s="1" t="s">
        <v>11989</v>
      </c>
      <c r="B1304" s="1" t="s">
        <v>353</v>
      </c>
      <c r="C1304" s="1" t="s">
        <v>544</v>
      </c>
      <c r="D1304" s="1" t="s">
        <v>11990</v>
      </c>
      <c r="E1304" s="1" t="s">
        <v>11993</v>
      </c>
      <c r="F1304" s="1" t="s">
        <v>84</v>
      </c>
      <c r="G1304" s="377">
        <v>0</v>
      </c>
      <c r="H1304" s="377">
        <v>0</v>
      </c>
      <c r="I1304" s="377">
        <v>252</v>
      </c>
      <c r="J1304" s="377">
        <v>0</v>
      </c>
      <c r="K1304" s="377">
        <v>0</v>
      </c>
      <c r="L1304" s="377">
        <v>0</v>
      </c>
      <c r="M1304" s="1" t="s">
        <v>11992</v>
      </c>
      <c r="N1304" s="377">
        <v>0</v>
      </c>
      <c r="O1304" s="378">
        <v>47475</v>
      </c>
      <c r="P1304" s="401">
        <f t="shared" si="20"/>
        <v>252</v>
      </c>
      <c r="R1304" s="30" t="s">
        <v>11810</v>
      </c>
      <c r="S1304">
        <v>60</v>
      </c>
    </row>
    <row r="1305" spans="1:19" x14ac:dyDescent="0.25">
      <c r="A1305" s="1" t="s">
        <v>3984</v>
      </c>
      <c r="B1305" s="1" t="s">
        <v>353</v>
      </c>
      <c r="C1305" s="1" t="s">
        <v>544</v>
      </c>
      <c r="D1305" s="1" t="s">
        <v>3985</v>
      </c>
      <c r="E1305" s="1" t="s">
        <v>3988</v>
      </c>
      <c r="F1305" s="1" t="s">
        <v>84</v>
      </c>
      <c r="G1305" s="377">
        <v>288</v>
      </c>
      <c r="H1305" s="377">
        <v>0</v>
      </c>
      <c r="I1305" s="377">
        <v>0</v>
      </c>
      <c r="J1305" s="377">
        <v>0</v>
      </c>
      <c r="K1305" s="377">
        <v>0</v>
      </c>
      <c r="L1305" s="377">
        <v>0</v>
      </c>
      <c r="M1305" s="1" t="s">
        <v>3987</v>
      </c>
      <c r="N1305" s="377">
        <v>0</v>
      </c>
      <c r="O1305" s="378">
        <v>47495</v>
      </c>
      <c r="P1305" s="401">
        <f t="shared" si="20"/>
        <v>288</v>
      </c>
      <c r="R1305" s="30" t="s">
        <v>11812</v>
      </c>
      <c r="S1305">
        <v>2976</v>
      </c>
    </row>
    <row r="1306" spans="1:19" x14ac:dyDescent="0.25">
      <c r="A1306" s="1" t="s">
        <v>3984</v>
      </c>
      <c r="B1306" s="1" t="s">
        <v>353</v>
      </c>
      <c r="C1306" s="1" t="s">
        <v>110</v>
      </c>
      <c r="D1306" s="1" t="s">
        <v>3985</v>
      </c>
      <c r="E1306" s="1" t="s">
        <v>3986</v>
      </c>
      <c r="F1306" s="1" t="s">
        <v>84</v>
      </c>
      <c r="G1306" s="377">
        <v>1296</v>
      </c>
      <c r="H1306" s="377">
        <v>0</v>
      </c>
      <c r="I1306" s="377">
        <v>0</v>
      </c>
      <c r="J1306" s="377">
        <v>0</v>
      </c>
      <c r="K1306" s="377">
        <v>0</v>
      </c>
      <c r="L1306" s="377">
        <v>0</v>
      </c>
      <c r="M1306" s="1" t="s">
        <v>3987</v>
      </c>
      <c r="N1306" s="377">
        <v>0</v>
      </c>
      <c r="O1306" s="378">
        <v>47408</v>
      </c>
      <c r="P1306" s="401">
        <f t="shared" si="20"/>
        <v>1296</v>
      </c>
      <c r="R1306" s="30" t="s">
        <v>11813</v>
      </c>
      <c r="S1306">
        <v>2983</v>
      </c>
    </row>
    <row r="1307" spans="1:19" x14ac:dyDescent="0.25">
      <c r="A1307" s="1" t="s">
        <v>3984</v>
      </c>
      <c r="B1307" s="1" t="s">
        <v>353</v>
      </c>
      <c r="C1307" s="1" t="s">
        <v>110</v>
      </c>
      <c r="D1307" s="1" t="s">
        <v>3985</v>
      </c>
      <c r="E1307" s="1" t="s">
        <v>3988</v>
      </c>
      <c r="F1307" s="1" t="s">
        <v>84</v>
      </c>
      <c r="G1307" s="377">
        <v>204</v>
      </c>
      <c r="H1307" s="377">
        <v>0</v>
      </c>
      <c r="I1307" s="377">
        <v>0</v>
      </c>
      <c r="J1307" s="377">
        <v>0</v>
      </c>
      <c r="K1307" s="377">
        <v>0</v>
      </c>
      <c r="L1307" s="377">
        <v>0</v>
      </c>
      <c r="M1307" s="1" t="s">
        <v>3987</v>
      </c>
      <c r="N1307" s="377">
        <v>0</v>
      </c>
      <c r="O1307" s="378">
        <v>47495</v>
      </c>
      <c r="P1307" s="401">
        <f t="shared" si="20"/>
        <v>204</v>
      </c>
      <c r="R1307" s="30" t="s">
        <v>11814</v>
      </c>
      <c r="S1307">
        <v>3030</v>
      </c>
    </row>
    <row r="1308" spans="1:19" x14ac:dyDescent="0.25">
      <c r="A1308" s="1" t="s">
        <v>3989</v>
      </c>
      <c r="B1308" s="1" t="s">
        <v>353</v>
      </c>
      <c r="C1308" s="1" t="s">
        <v>544</v>
      </c>
      <c r="D1308" s="1" t="s">
        <v>3990</v>
      </c>
      <c r="E1308" s="1" t="s">
        <v>3991</v>
      </c>
      <c r="F1308" s="1" t="s">
        <v>84</v>
      </c>
      <c r="G1308" s="377">
        <v>1236</v>
      </c>
      <c r="H1308" s="377">
        <v>0</v>
      </c>
      <c r="I1308" s="377">
        <v>0</v>
      </c>
      <c r="J1308" s="377">
        <v>0</v>
      </c>
      <c r="K1308" s="377">
        <v>0</v>
      </c>
      <c r="L1308" s="377">
        <v>0</v>
      </c>
      <c r="M1308" s="1" t="s">
        <v>3992</v>
      </c>
      <c r="N1308" s="377">
        <v>0</v>
      </c>
      <c r="O1308" s="378">
        <v>47408</v>
      </c>
      <c r="P1308" s="401">
        <f t="shared" si="20"/>
        <v>1236</v>
      </c>
      <c r="R1308" s="30" t="s">
        <v>11815</v>
      </c>
      <c r="S1308">
        <v>488</v>
      </c>
    </row>
    <row r="1309" spans="1:19" x14ac:dyDescent="0.25">
      <c r="A1309" s="1" t="s">
        <v>3989</v>
      </c>
      <c r="B1309" s="1" t="s">
        <v>353</v>
      </c>
      <c r="C1309" s="1" t="s">
        <v>544</v>
      </c>
      <c r="D1309" s="1" t="s">
        <v>3990</v>
      </c>
      <c r="E1309" s="1" t="s">
        <v>3993</v>
      </c>
      <c r="F1309" s="1" t="s">
        <v>84</v>
      </c>
      <c r="G1309" s="377">
        <v>192</v>
      </c>
      <c r="H1309" s="377">
        <v>0</v>
      </c>
      <c r="I1309" s="377">
        <v>0</v>
      </c>
      <c r="J1309" s="377">
        <v>0</v>
      </c>
      <c r="K1309" s="377">
        <v>0</v>
      </c>
      <c r="L1309" s="377">
        <v>0</v>
      </c>
      <c r="M1309" s="1" t="s">
        <v>3992</v>
      </c>
      <c r="N1309" s="377">
        <v>0</v>
      </c>
      <c r="O1309" s="378">
        <v>47511</v>
      </c>
      <c r="P1309" s="401">
        <f t="shared" si="20"/>
        <v>192</v>
      </c>
      <c r="R1309" s="30" t="s">
        <v>11816</v>
      </c>
      <c r="S1309">
        <v>479</v>
      </c>
    </row>
    <row r="1310" spans="1:19" x14ac:dyDescent="0.25">
      <c r="A1310" s="1" t="s">
        <v>3989</v>
      </c>
      <c r="B1310" s="1" t="s">
        <v>353</v>
      </c>
      <c r="C1310" s="1" t="s">
        <v>544</v>
      </c>
      <c r="D1310" s="1" t="s">
        <v>3990</v>
      </c>
      <c r="E1310" s="1" t="s">
        <v>3994</v>
      </c>
      <c r="F1310" s="1" t="s">
        <v>84</v>
      </c>
      <c r="G1310" s="377">
        <v>120</v>
      </c>
      <c r="H1310" s="377">
        <v>0</v>
      </c>
      <c r="I1310" s="377">
        <v>0</v>
      </c>
      <c r="J1310" s="377">
        <v>0</v>
      </c>
      <c r="K1310" s="377">
        <v>0</v>
      </c>
      <c r="L1310" s="377">
        <v>0</v>
      </c>
      <c r="M1310" s="1" t="s">
        <v>3992</v>
      </c>
      <c r="N1310" s="377">
        <v>0</v>
      </c>
      <c r="O1310" s="378">
        <v>47337</v>
      </c>
      <c r="P1310" s="401">
        <f t="shared" si="20"/>
        <v>120</v>
      </c>
      <c r="R1310" s="30" t="s">
        <v>11819</v>
      </c>
      <c r="S1310">
        <v>1964</v>
      </c>
    </row>
    <row r="1311" spans="1:19" x14ac:dyDescent="0.25">
      <c r="A1311" s="1" t="s">
        <v>3006</v>
      </c>
      <c r="B1311" s="1" t="s">
        <v>353</v>
      </c>
      <c r="C1311" s="1" t="s">
        <v>544</v>
      </c>
      <c r="D1311" s="1" t="s">
        <v>3007</v>
      </c>
      <c r="E1311" s="1" t="s">
        <v>3009</v>
      </c>
      <c r="F1311" s="1" t="s">
        <v>84</v>
      </c>
      <c r="G1311" s="377">
        <v>1</v>
      </c>
      <c r="H1311" s="377">
        <v>0</v>
      </c>
      <c r="I1311" s="377">
        <v>0</v>
      </c>
      <c r="J1311" s="377">
        <v>0</v>
      </c>
      <c r="K1311" s="377">
        <v>0</v>
      </c>
      <c r="L1311" s="377">
        <v>0</v>
      </c>
      <c r="M1311" s="1" t="s">
        <v>3008</v>
      </c>
      <c r="N1311" s="377">
        <v>0</v>
      </c>
      <c r="O1311" s="378">
        <v>47449</v>
      </c>
      <c r="P1311" s="401">
        <f t="shared" si="20"/>
        <v>1</v>
      </c>
      <c r="R1311" s="30" t="s">
        <v>11820</v>
      </c>
      <c r="S1311">
        <v>900</v>
      </c>
    </row>
    <row r="1312" spans="1:19" x14ac:dyDescent="0.25">
      <c r="A1312" s="1" t="s">
        <v>3995</v>
      </c>
      <c r="B1312" s="1" t="s">
        <v>353</v>
      </c>
      <c r="C1312" s="1" t="s">
        <v>544</v>
      </c>
      <c r="D1312" s="1" t="s">
        <v>3996</v>
      </c>
      <c r="E1312" s="1" t="s">
        <v>3997</v>
      </c>
      <c r="F1312" s="1" t="s">
        <v>84</v>
      </c>
      <c r="G1312" s="377">
        <v>684</v>
      </c>
      <c r="H1312" s="377">
        <v>0</v>
      </c>
      <c r="I1312" s="377">
        <v>0</v>
      </c>
      <c r="J1312" s="377">
        <v>0</v>
      </c>
      <c r="K1312" s="377">
        <v>0</v>
      </c>
      <c r="L1312" s="377">
        <v>0</v>
      </c>
      <c r="M1312" s="1" t="s">
        <v>3998</v>
      </c>
      <c r="N1312" s="377">
        <v>0</v>
      </c>
      <c r="O1312" s="378">
        <v>47336</v>
      </c>
      <c r="P1312" s="401">
        <f t="shared" si="20"/>
        <v>684</v>
      </c>
      <c r="R1312" s="30" t="s">
        <v>11823</v>
      </c>
      <c r="S1312">
        <v>180</v>
      </c>
    </row>
    <row r="1313" spans="1:19" x14ac:dyDescent="0.25">
      <c r="A1313" s="1" t="s">
        <v>3995</v>
      </c>
      <c r="B1313" s="1" t="s">
        <v>353</v>
      </c>
      <c r="C1313" s="1" t="s">
        <v>110</v>
      </c>
      <c r="D1313" s="1" t="s">
        <v>3996</v>
      </c>
      <c r="E1313" s="1" t="s">
        <v>3999</v>
      </c>
      <c r="F1313" s="1" t="s">
        <v>84</v>
      </c>
      <c r="G1313" s="377">
        <v>48</v>
      </c>
      <c r="H1313" s="377">
        <v>0</v>
      </c>
      <c r="I1313" s="377">
        <v>0</v>
      </c>
      <c r="J1313" s="377">
        <v>0</v>
      </c>
      <c r="K1313" s="377">
        <v>0</v>
      </c>
      <c r="L1313" s="377">
        <v>0</v>
      </c>
      <c r="M1313" s="1" t="s">
        <v>3998</v>
      </c>
      <c r="N1313" s="377">
        <v>0</v>
      </c>
      <c r="O1313" s="378">
        <v>47412</v>
      </c>
      <c r="P1313" s="401">
        <f t="shared" si="20"/>
        <v>48</v>
      </c>
      <c r="R1313" s="30" t="s">
        <v>11825</v>
      </c>
      <c r="S1313">
        <v>1450</v>
      </c>
    </row>
    <row r="1314" spans="1:19" x14ac:dyDescent="0.25">
      <c r="A1314" s="1" t="s">
        <v>3221</v>
      </c>
      <c r="B1314" s="1" t="s">
        <v>353</v>
      </c>
      <c r="C1314" s="1" t="s">
        <v>544</v>
      </c>
      <c r="D1314" s="1" t="s">
        <v>3222</v>
      </c>
      <c r="E1314" s="1" t="s">
        <v>3223</v>
      </c>
      <c r="F1314" s="1" t="s">
        <v>84</v>
      </c>
      <c r="G1314" s="377">
        <v>408</v>
      </c>
      <c r="H1314" s="377">
        <v>0</v>
      </c>
      <c r="I1314" s="377">
        <v>0</v>
      </c>
      <c r="J1314" s="377">
        <v>0</v>
      </c>
      <c r="K1314" s="377">
        <v>0</v>
      </c>
      <c r="L1314" s="377">
        <v>0</v>
      </c>
      <c r="M1314" s="1" t="s">
        <v>3224</v>
      </c>
      <c r="N1314" s="377">
        <v>0</v>
      </c>
      <c r="O1314" s="378">
        <v>47399</v>
      </c>
      <c r="P1314" s="401">
        <f t="shared" si="20"/>
        <v>408</v>
      </c>
      <c r="R1314" s="30" t="s">
        <v>11828</v>
      </c>
      <c r="S1314">
        <v>0</v>
      </c>
    </row>
    <row r="1315" spans="1:19" x14ac:dyDescent="0.25">
      <c r="A1315" s="1" t="s">
        <v>4000</v>
      </c>
      <c r="B1315" s="1" t="s">
        <v>353</v>
      </c>
      <c r="C1315" s="1" t="s">
        <v>544</v>
      </c>
      <c r="D1315" s="1" t="s">
        <v>4001</v>
      </c>
      <c r="E1315" s="1" t="s">
        <v>4002</v>
      </c>
      <c r="F1315" s="1" t="s">
        <v>84</v>
      </c>
      <c r="G1315" s="377">
        <v>96</v>
      </c>
      <c r="H1315" s="377">
        <v>0</v>
      </c>
      <c r="I1315" s="377">
        <v>0</v>
      </c>
      <c r="J1315" s="377">
        <v>0</v>
      </c>
      <c r="K1315" s="377">
        <v>0</v>
      </c>
      <c r="L1315" s="377">
        <v>0</v>
      </c>
      <c r="M1315" s="1" t="s">
        <v>4003</v>
      </c>
      <c r="N1315" s="377">
        <v>0</v>
      </c>
      <c r="O1315" s="378">
        <v>47471</v>
      </c>
      <c r="P1315" s="401">
        <f t="shared" si="20"/>
        <v>96</v>
      </c>
      <c r="R1315" s="30" t="s">
        <v>11831</v>
      </c>
      <c r="S1315">
        <v>352</v>
      </c>
    </row>
    <row r="1316" spans="1:19" x14ac:dyDescent="0.25">
      <c r="A1316" s="1" t="s">
        <v>2354</v>
      </c>
      <c r="B1316" s="1" t="s">
        <v>353</v>
      </c>
      <c r="C1316" s="1" t="s">
        <v>544</v>
      </c>
      <c r="D1316" s="1" t="s">
        <v>2355</v>
      </c>
      <c r="E1316" s="1" t="s">
        <v>3674</v>
      </c>
      <c r="F1316" s="1" t="s">
        <v>84</v>
      </c>
      <c r="G1316" s="377">
        <v>168</v>
      </c>
      <c r="H1316" s="377">
        <v>0</v>
      </c>
      <c r="I1316" s="377">
        <v>0</v>
      </c>
      <c r="J1316" s="377">
        <v>0</v>
      </c>
      <c r="K1316" s="377">
        <v>0</v>
      </c>
      <c r="L1316" s="377">
        <v>0</v>
      </c>
      <c r="M1316" s="1" t="s">
        <v>2356</v>
      </c>
      <c r="N1316" s="377">
        <v>0</v>
      </c>
      <c r="O1316" s="378">
        <v>47434</v>
      </c>
      <c r="P1316" s="401">
        <f t="shared" si="20"/>
        <v>168</v>
      </c>
      <c r="R1316" s="30" t="s">
        <v>11835</v>
      </c>
      <c r="S1316">
        <v>12</v>
      </c>
    </row>
    <row r="1317" spans="1:19" x14ac:dyDescent="0.25">
      <c r="A1317" s="1" t="s">
        <v>2354</v>
      </c>
      <c r="B1317" s="1" t="s">
        <v>353</v>
      </c>
      <c r="C1317" s="1" t="s">
        <v>544</v>
      </c>
      <c r="D1317" s="1" t="s">
        <v>2355</v>
      </c>
      <c r="E1317" s="1" t="s">
        <v>3295</v>
      </c>
      <c r="F1317" s="1" t="s">
        <v>84</v>
      </c>
      <c r="G1317" s="377">
        <v>48</v>
      </c>
      <c r="H1317" s="377">
        <v>0</v>
      </c>
      <c r="I1317" s="377">
        <v>0</v>
      </c>
      <c r="J1317" s="377">
        <v>0</v>
      </c>
      <c r="K1317" s="377">
        <v>0</v>
      </c>
      <c r="L1317" s="377">
        <v>0</v>
      </c>
      <c r="M1317" s="1" t="s">
        <v>2356</v>
      </c>
      <c r="N1317" s="377">
        <v>0</v>
      </c>
      <c r="O1317" s="378">
        <v>47336</v>
      </c>
      <c r="P1317" s="401">
        <f t="shared" si="20"/>
        <v>48</v>
      </c>
      <c r="R1317" s="30" t="s">
        <v>11839</v>
      </c>
      <c r="S1317">
        <v>32</v>
      </c>
    </row>
    <row r="1318" spans="1:19" x14ac:dyDescent="0.25">
      <c r="A1318" s="1" t="s">
        <v>2726</v>
      </c>
      <c r="B1318" s="1" t="s">
        <v>353</v>
      </c>
      <c r="C1318" s="1" t="s">
        <v>544</v>
      </c>
      <c r="D1318" s="1" t="s">
        <v>2727</v>
      </c>
      <c r="E1318" s="1" t="s">
        <v>3603</v>
      </c>
      <c r="F1318" s="1" t="s">
        <v>84</v>
      </c>
      <c r="G1318" s="377">
        <v>9</v>
      </c>
      <c r="H1318" s="377">
        <v>0</v>
      </c>
      <c r="I1318" s="377">
        <v>0</v>
      </c>
      <c r="J1318" s="377">
        <v>0</v>
      </c>
      <c r="K1318" s="377">
        <v>0</v>
      </c>
      <c r="L1318" s="377">
        <v>0</v>
      </c>
      <c r="M1318" s="1" t="s">
        <v>2728</v>
      </c>
      <c r="N1318" s="377">
        <v>0</v>
      </c>
      <c r="O1318" s="378">
        <v>47308</v>
      </c>
      <c r="P1318" s="401">
        <f t="shared" si="20"/>
        <v>9</v>
      </c>
      <c r="R1318" s="30" t="s">
        <v>11843</v>
      </c>
      <c r="S1318">
        <v>48</v>
      </c>
    </row>
    <row r="1319" spans="1:19" x14ac:dyDescent="0.25">
      <c r="A1319" s="1" t="s">
        <v>2726</v>
      </c>
      <c r="B1319" s="1" t="s">
        <v>353</v>
      </c>
      <c r="C1319" s="1" t="s">
        <v>544</v>
      </c>
      <c r="D1319" s="1" t="s">
        <v>2727</v>
      </c>
      <c r="E1319" s="1" t="s">
        <v>4004</v>
      </c>
      <c r="F1319" s="1" t="s">
        <v>84</v>
      </c>
      <c r="G1319" s="377">
        <v>2</v>
      </c>
      <c r="H1319" s="377">
        <v>0</v>
      </c>
      <c r="I1319" s="377">
        <v>0</v>
      </c>
      <c r="J1319" s="377">
        <v>0</v>
      </c>
      <c r="K1319" s="377">
        <v>0</v>
      </c>
      <c r="L1319" s="377">
        <v>0</v>
      </c>
      <c r="M1319" s="1" t="s">
        <v>2728</v>
      </c>
      <c r="N1319" s="377">
        <v>0</v>
      </c>
      <c r="O1319" s="378">
        <v>47392</v>
      </c>
      <c r="P1319" s="401">
        <f t="shared" si="20"/>
        <v>2</v>
      </c>
      <c r="R1319" s="30" t="s">
        <v>11845</v>
      </c>
      <c r="S1319">
        <v>96</v>
      </c>
    </row>
    <row r="1320" spans="1:19" x14ac:dyDescent="0.25">
      <c r="A1320" s="1" t="s">
        <v>2488</v>
      </c>
      <c r="B1320" s="1" t="s">
        <v>353</v>
      </c>
      <c r="C1320" s="1" t="s">
        <v>544</v>
      </c>
      <c r="D1320" s="1" t="s">
        <v>2489</v>
      </c>
      <c r="E1320" s="1" t="s">
        <v>2555</v>
      </c>
      <c r="F1320" s="1" t="s">
        <v>84</v>
      </c>
      <c r="G1320" s="377">
        <v>0</v>
      </c>
      <c r="H1320" s="377">
        <v>0</v>
      </c>
      <c r="I1320" s="377">
        <v>0</v>
      </c>
      <c r="J1320" s="377">
        <v>0</v>
      </c>
      <c r="K1320" s="377">
        <v>12</v>
      </c>
      <c r="L1320" s="377">
        <v>0</v>
      </c>
      <c r="M1320" s="1" t="s">
        <v>2490</v>
      </c>
      <c r="N1320" s="377">
        <v>0</v>
      </c>
      <c r="O1320" s="378">
        <v>47371</v>
      </c>
      <c r="P1320" s="401">
        <f t="shared" si="20"/>
        <v>0</v>
      </c>
      <c r="R1320" s="30" t="s">
        <v>11846</v>
      </c>
      <c r="S1320">
        <v>60</v>
      </c>
    </row>
    <row r="1321" spans="1:19" x14ac:dyDescent="0.25">
      <c r="A1321" s="1" t="s">
        <v>2491</v>
      </c>
      <c r="B1321" s="1" t="s">
        <v>353</v>
      </c>
      <c r="C1321" s="1" t="s">
        <v>544</v>
      </c>
      <c r="D1321" s="1" t="s">
        <v>2492</v>
      </c>
      <c r="E1321" s="1" t="s">
        <v>2729</v>
      </c>
      <c r="F1321" s="1" t="s">
        <v>84</v>
      </c>
      <c r="G1321" s="377">
        <v>5532</v>
      </c>
      <c r="H1321" s="377">
        <v>0</v>
      </c>
      <c r="I1321" s="377">
        <v>0</v>
      </c>
      <c r="J1321" s="377">
        <v>0</v>
      </c>
      <c r="K1321" s="377">
        <v>0</v>
      </c>
      <c r="L1321" s="377">
        <v>0</v>
      </c>
      <c r="M1321" s="1" t="s">
        <v>2493</v>
      </c>
      <c r="N1321" s="377">
        <v>0</v>
      </c>
      <c r="O1321" s="378">
        <v>47350</v>
      </c>
      <c r="P1321" s="401">
        <f t="shared" si="20"/>
        <v>5532</v>
      </c>
      <c r="R1321" s="30" t="s">
        <v>11847</v>
      </c>
      <c r="S1321">
        <v>40</v>
      </c>
    </row>
    <row r="1322" spans="1:19" x14ac:dyDescent="0.25">
      <c r="A1322" s="1" t="s">
        <v>2513</v>
      </c>
      <c r="B1322" s="1" t="s">
        <v>353</v>
      </c>
      <c r="C1322" s="1" t="s">
        <v>544</v>
      </c>
      <c r="D1322" s="1" t="s">
        <v>2514</v>
      </c>
      <c r="E1322" s="1" t="s">
        <v>2750</v>
      </c>
      <c r="F1322" s="1" t="s">
        <v>84</v>
      </c>
      <c r="G1322" s="377">
        <v>13776</v>
      </c>
      <c r="H1322" s="377">
        <v>0</v>
      </c>
      <c r="I1322" s="377">
        <v>0</v>
      </c>
      <c r="J1322" s="377">
        <v>0</v>
      </c>
      <c r="K1322" s="377">
        <v>0</v>
      </c>
      <c r="L1322" s="377">
        <v>0</v>
      </c>
      <c r="M1322" s="1" t="s">
        <v>2516</v>
      </c>
      <c r="N1322" s="377">
        <v>0</v>
      </c>
      <c r="O1322" s="378">
        <v>46909</v>
      </c>
      <c r="P1322" s="401">
        <f t="shared" si="20"/>
        <v>13776</v>
      </c>
      <c r="R1322" s="30" t="s">
        <v>11848</v>
      </c>
      <c r="S1322">
        <v>2300</v>
      </c>
    </row>
    <row r="1323" spans="1:19" x14ac:dyDescent="0.25">
      <c r="A1323" s="1" t="s">
        <v>2513</v>
      </c>
      <c r="B1323" s="1" t="s">
        <v>353</v>
      </c>
      <c r="C1323" s="1" t="s">
        <v>544</v>
      </c>
      <c r="D1323" s="1" t="s">
        <v>2514</v>
      </c>
      <c r="E1323" s="1" t="s">
        <v>2785</v>
      </c>
      <c r="F1323" s="1" t="s">
        <v>84</v>
      </c>
      <c r="G1323" s="377">
        <v>840</v>
      </c>
      <c r="H1323" s="377">
        <v>0</v>
      </c>
      <c r="I1323" s="377">
        <v>0</v>
      </c>
      <c r="J1323" s="377">
        <v>0</v>
      </c>
      <c r="K1323" s="377">
        <v>0</v>
      </c>
      <c r="L1323" s="377">
        <v>0</v>
      </c>
      <c r="M1323" s="1" t="s">
        <v>2516</v>
      </c>
      <c r="N1323" s="377">
        <v>0</v>
      </c>
      <c r="O1323" s="378">
        <v>46909</v>
      </c>
      <c r="P1323" s="401">
        <f t="shared" si="20"/>
        <v>840</v>
      </c>
      <c r="R1323" s="30" t="s">
        <v>11851</v>
      </c>
      <c r="S1323">
        <v>192</v>
      </c>
    </row>
    <row r="1324" spans="1:19" x14ac:dyDescent="0.25">
      <c r="A1324" s="1" t="s">
        <v>2513</v>
      </c>
      <c r="B1324" s="1" t="s">
        <v>353</v>
      </c>
      <c r="C1324" s="1" t="s">
        <v>544</v>
      </c>
      <c r="D1324" s="1" t="s">
        <v>2514</v>
      </c>
      <c r="E1324" s="1" t="s">
        <v>2786</v>
      </c>
      <c r="F1324" s="1" t="s">
        <v>84</v>
      </c>
      <c r="G1324" s="377">
        <v>96</v>
      </c>
      <c r="H1324" s="377">
        <v>0</v>
      </c>
      <c r="I1324" s="377">
        <v>0</v>
      </c>
      <c r="J1324" s="377">
        <v>0</v>
      </c>
      <c r="K1324" s="377">
        <v>0</v>
      </c>
      <c r="L1324" s="377">
        <v>0</v>
      </c>
      <c r="M1324" s="1" t="s">
        <v>2516</v>
      </c>
      <c r="N1324" s="377">
        <v>0</v>
      </c>
      <c r="O1324" s="378">
        <v>46883</v>
      </c>
      <c r="P1324" s="401">
        <f t="shared" si="20"/>
        <v>96</v>
      </c>
      <c r="R1324" s="30" t="s">
        <v>11853</v>
      </c>
      <c r="S1324">
        <v>90240</v>
      </c>
    </row>
    <row r="1325" spans="1:19" x14ac:dyDescent="0.25">
      <c r="A1325" s="1" t="s">
        <v>2513</v>
      </c>
      <c r="B1325" s="1" t="s">
        <v>353</v>
      </c>
      <c r="C1325" s="1" t="s">
        <v>544</v>
      </c>
      <c r="D1325" s="1" t="s">
        <v>2514</v>
      </c>
      <c r="E1325" s="1" t="s">
        <v>2787</v>
      </c>
      <c r="F1325" s="1" t="s">
        <v>84</v>
      </c>
      <c r="G1325" s="377">
        <v>288</v>
      </c>
      <c r="H1325" s="377">
        <v>0</v>
      </c>
      <c r="I1325" s="377">
        <v>0</v>
      </c>
      <c r="J1325" s="377">
        <v>0</v>
      </c>
      <c r="K1325" s="377">
        <v>0</v>
      </c>
      <c r="L1325" s="377">
        <v>0</v>
      </c>
      <c r="M1325" s="1" t="s">
        <v>2516</v>
      </c>
      <c r="N1325" s="377">
        <v>0</v>
      </c>
      <c r="O1325" s="378">
        <v>46740</v>
      </c>
      <c r="P1325" s="401">
        <f t="shared" si="20"/>
        <v>288</v>
      </c>
      <c r="R1325" s="30" t="s">
        <v>4643</v>
      </c>
      <c r="S1325">
        <v>401</v>
      </c>
    </row>
    <row r="1326" spans="1:19" x14ac:dyDescent="0.25">
      <c r="A1326" s="1" t="s">
        <v>2513</v>
      </c>
      <c r="B1326" s="1" t="s">
        <v>353</v>
      </c>
      <c r="C1326" s="1" t="s">
        <v>544</v>
      </c>
      <c r="D1326" s="1" t="s">
        <v>2514</v>
      </c>
      <c r="E1326" s="1" t="s">
        <v>2515</v>
      </c>
      <c r="F1326" s="1" t="s">
        <v>84</v>
      </c>
      <c r="G1326" s="377">
        <v>5160</v>
      </c>
      <c r="H1326" s="377">
        <v>0</v>
      </c>
      <c r="I1326" s="377">
        <v>0</v>
      </c>
      <c r="J1326" s="377">
        <v>0</v>
      </c>
      <c r="K1326" s="377">
        <v>0</v>
      </c>
      <c r="L1326" s="377">
        <v>0</v>
      </c>
      <c r="M1326" s="1" t="s">
        <v>2516</v>
      </c>
      <c r="N1326" s="377">
        <v>0</v>
      </c>
      <c r="O1326" s="378">
        <v>46803</v>
      </c>
      <c r="P1326" s="401">
        <f t="shared" si="20"/>
        <v>5160</v>
      </c>
      <c r="R1326" s="30" t="s">
        <v>11856</v>
      </c>
      <c r="S1326">
        <v>540</v>
      </c>
    </row>
    <row r="1327" spans="1:19" x14ac:dyDescent="0.25">
      <c r="A1327" s="1" t="s">
        <v>2513</v>
      </c>
      <c r="B1327" s="1" t="s">
        <v>353</v>
      </c>
      <c r="C1327" s="1" t="s">
        <v>544</v>
      </c>
      <c r="D1327" s="1" t="s">
        <v>2514</v>
      </c>
      <c r="E1327" s="1" t="s">
        <v>2517</v>
      </c>
      <c r="F1327" s="1" t="s">
        <v>84</v>
      </c>
      <c r="G1327" s="377">
        <v>396</v>
      </c>
      <c r="H1327" s="377">
        <v>0</v>
      </c>
      <c r="I1327" s="377">
        <v>0</v>
      </c>
      <c r="J1327" s="377">
        <v>0</v>
      </c>
      <c r="K1327" s="377">
        <v>0</v>
      </c>
      <c r="L1327" s="377">
        <v>0</v>
      </c>
      <c r="M1327" s="1" t="s">
        <v>2516</v>
      </c>
      <c r="N1327" s="377">
        <v>0</v>
      </c>
      <c r="O1327" s="378">
        <v>46740</v>
      </c>
      <c r="P1327" s="401">
        <f t="shared" si="20"/>
        <v>396</v>
      </c>
      <c r="R1327" s="30" t="s">
        <v>11860</v>
      </c>
      <c r="S1327">
        <v>9500</v>
      </c>
    </row>
    <row r="1328" spans="1:19" x14ac:dyDescent="0.25">
      <c r="A1328" s="1" t="s">
        <v>4005</v>
      </c>
      <c r="B1328" s="1" t="s">
        <v>353</v>
      </c>
      <c r="C1328" s="1" t="s">
        <v>544</v>
      </c>
      <c r="D1328" s="1" t="s">
        <v>4006</v>
      </c>
      <c r="E1328" s="1" t="s">
        <v>4007</v>
      </c>
      <c r="F1328" s="1" t="s">
        <v>84</v>
      </c>
      <c r="G1328" s="377">
        <v>504</v>
      </c>
      <c r="H1328" s="377">
        <v>0</v>
      </c>
      <c r="I1328" s="377">
        <v>0</v>
      </c>
      <c r="J1328" s="377">
        <v>0</v>
      </c>
      <c r="K1328" s="377">
        <v>0</v>
      </c>
      <c r="L1328" s="377">
        <v>0</v>
      </c>
      <c r="M1328" s="1" t="s">
        <v>4008</v>
      </c>
      <c r="N1328" s="377">
        <v>0</v>
      </c>
      <c r="O1328" s="378">
        <v>47426</v>
      </c>
      <c r="P1328" s="401">
        <f t="shared" si="20"/>
        <v>504</v>
      </c>
      <c r="R1328" s="30" t="s">
        <v>11863</v>
      </c>
      <c r="S1328">
        <v>24</v>
      </c>
    </row>
    <row r="1329" spans="1:19" x14ac:dyDescent="0.25">
      <c r="A1329" s="1" t="s">
        <v>4652</v>
      </c>
      <c r="B1329" s="1" t="s">
        <v>353</v>
      </c>
      <c r="C1329" s="1" t="s">
        <v>80</v>
      </c>
      <c r="D1329" s="1" t="s">
        <v>4624</v>
      </c>
      <c r="E1329" s="1" t="s">
        <v>4631</v>
      </c>
      <c r="F1329" s="1" t="s">
        <v>82</v>
      </c>
      <c r="G1329" s="377">
        <v>100</v>
      </c>
      <c r="H1329" s="377">
        <v>0</v>
      </c>
      <c r="I1329" s="377">
        <v>0</v>
      </c>
      <c r="J1329" s="377">
        <v>0</v>
      </c>
      <c r="K1329" s="377">
        <v>0</v>
      </c>
      <c r="L1329" s="377">
        <v>0</v>
      </c>
      <c r="M1329" s="1" t="s">
        <v>61</v>
      </c>
      <c r="N1329" s="377">
        <v>0</v>
      </c>
      <c r="O1329" s="378">
        <v>46274</v>
      </c>
      <c r="P1329" s="401">
        <f t="shared" si="20"/>
        <v>100</v>
      </c>
      <c r="R1329" s="30" t="s">
        <v>11865</v>
      </c>
      <c r="S1329">
        <v>81782</v>
      </c>
    </row>
    <row r="1330" spans="1:19" x14ac:dyDescent="0.25">
      <c r="A1330" s="1" t="s">
        <v>4653</v>
      </c>
      <c r="B1330" s="1" t="s">
        <v>353</v>
      </c>
      <c r="C1330" s="1" t="s">
        <v>80</v>
      </c>
      <c r="D1330" s="1" t="s">
        <v>4625</v>
      </c>
      <c r="E1330" s="1" t="s">
        <v>4632</v>
      </c>
      <c r="F1330" s="1" t="s">
        <v>82</v>
      </c>
      <c r="G1330" s="377">
        <v>99</v>
      </c>
      <c r="H1330" s="377">
        <v>0</v>
      </c>
      <c r="I1330" s="377">
        <v>0</v>
      </c>
      <c r="J1330" s="377">
        <v>0</v>
      </c>
      <c r="K1330" s="377">
        <v>0</v>
      </c>
      <c r="L1330" s="377">
        <v>0</v>
      </c>
      <c r="M1330" s="1" t="s">
        <v>61</v>
      </c>
      <c r="N1330" s="377">
        <v>0</v>
      </c>
      <c r="O1330" s="378">
        <v>46275</v>
      </c>
      <c r="P1330" s="401">
        <f t="shared" si="20"/>
        <v>99</v>
      </c>
      <c r="R1330" s="30" t="s">
        <v>11866</v>
      </c>
      <c r="S1330">
        <v>990</v>
      </c>
    </row>
    <row r="1331" spans="1:19" x14ac:dyDescent="0.25">
      <c r="A1331" s="1" t="s">
        <v>4655</v>
      </c>
      <c r="B1331" s="1" t="s">
        <v>353</v>
      </c>
      <c r="C1331" s="1" t="s">
        <v>80</v>
      </c>
      <c r="D1331" s="1" t="s">
        <v>4627</v>
      </c>
      <c r="E1331" s="1" t="s">
        <v>4634</v>
      </c>
      <c r="F1331" s="1" t="s">
        <v>82</v>
      </c>
      <c r="G1331" s="377">
        <v>100</v>
      </c>
      <c r="H1331" s="377">
        <v>0</v>
      </c>
      <c r="I1331" s="377">
        <v>0</v>
      </c>
      <c r="J1331" s="377">
        <v>0</v>
      </c>
      <c r="K1331" s="377">
        <v>0</v>
      </c>
      <c r="L1331" s="377">
        <v>0</v>
      </c>
      <c r="M1331" s="1" t="s">
        <v>61</v>
      </c>
      <c r="N1331" s="377">
        <v>0</v>
      </c>
      <c r="O1331" s="378">
        <v>46273</v>
      </c>
      <c r="P1331" s="401">
        <f t="shared" si="20"/>
        <v>100</v>
      </c>
      <c r="R1331" s="30" t="s">
        <v>11869</v>
      </c>
      <c r="S1331">
        <v>96</v>
      </c>
    </row>
    <row r="1332" spans="1:19" x14ac:dyDescent="0.25">
      <c r="A1332" s="1" t="s">
        <v>2891</v>
      </c>
      <c r="B1332" s="1" t="s">
        <v>353</v>
      </c>
      <c r="C1332" s="1" t="s">
        <v>80</v>
      </c>
      <c r="D1332" s="1" t="s">
        <v>2879</v>
      </c>
      <c r="E1332" s="1" t="s">
        <v>2880</v>
      </c>
      <c r="F1332" s="1" t="s">
        <v>82</v>
      </c>
      <c r="G1332" s="377">
        <v>0</v>
      </c>
      <c r="H1332" s="377">
        <v>0</v>
      </c>
      <c r="I1332" s="377">
        <v>0</v>
      </c>
      <c r="J1332" s="377">
        <v>0</v>
      </c>
      <c r="K1332" s="377">
        <v>47</v>
      </c>
      <c r="L1332" s="377">
        <v>0</v>
      </c>
      <c r="M1332" s="1" t="s">
        <v>61</v>
      </c>
      <c r="N1332" s="377">
        <v>0</v>
      </c>
      <c r="O1332" s="378">
        <v>46197</v>
      </c>
      <c r="P1332" s="401">
        <f t="shared" si="20"/>
        <v>0</v>
      </c>
      <c r="R1332" s="30" t="s">
        <v>11873</v>
      </c>
      <c r="S1332">
        <v>75</v>
      </c>
    </row>
    <row r="1333" spans="1:19" x14ac:dyDescent="0.25">
      <c r="A1333" s="1" t="s">
        <v>2891</v>
      </c>
      <c r="B1333" s="1" t="s">
        <v>353</v>
      </c>
      <c r="C1333" s="1" t="s">
        <v>80</v>
      </c>
      <c r="D1333" s="1" t="s">
        <v>2879</v>
      </c>
      <c r="E1333" s="1" t="s">
        <v>4635</v>
      </c>
      <c r="F1333" s="1" t="s">
        <v>82</v>
      </c>
      <c r="G1333" s="377">
        <v>99</v>
      </c>
      <c r="H1333" s="377">
        <v>0</v>
      </c>
      <c r="I1333" s="377">
        <v>0</v>
      </c>
      <c r="J1333" s="377">
        <v>0</v>
      </c>
      <c r="K1333" s="377">
        <v>0</v>
      </c>
      <c r="L1333" s="377">
        <v>0</v>
      </c>
      <c r="M1333" s="1" t="s">
        <v>61</v>
      </c>
      <c r="N1333" s="377">
        <v>0</v>
      </c>
      <c r="O1333" s="378">
        <v>46267</v>
      </c>
      <c r="P1333" s="401">
        <f t="shared" si="20"/>
        <v>99</v>
      </c>
      <c r="R1333" s="30" t="s">
        <v>11877</v>
      </c>
      <c r="S1333">
        <v>1000</v>
      </c>
    </row>
    <row r="1334" spans="1:19" x14ac:dyDescent="0.25">
      <c r="A1334" s="1" t="s">
        <v>2563</v>
      </c>
      <c r="B1334" s="1" t="s">
        <v>353</v>
      </c>
      <c r="C1334" s="1" t="s">
        <v>544</v>
      </c>
      <c r="D1334" s="1" t="s">
        <v>2564</v>
      </c>
      <c r="E1334" s="1" t="s">
        <v>2565</v>
      </c>
      <c r="F1334" s="1" t="s">
        <v>84</v>
      </c>
      <c r="G1334" s="377">
        <v>36000</v>
      </c>
      <c r="H1334" s="377">
        <v>0</v>
      </c>
      <c r="I1334" s="377">
        <v>0</v>
      </c>
      <c r="J1334" s="377">
        <v>0</v>
      </c>
      <c r="K1334" s="377">
        <v>0</v>
      </c>
      <c r="L1334" s="377">
        <v>0</v>
      </c>
      <c r="M1334" s="1" t="s">
        <v>61</v>
      </c>
      <c r="N1334" s="377">
        <v>0</v>
      </c>
      <c r="O1334" s="378">
        <v>47120</v>
      </c>
      <c r="P1334" s="401">
        <f t="shared" si="20"/>
        <v>36000</v>
      </c>
      <c r="R1334" s="30" t="s">
        <v>11878</v>
      </c>
      <c r="S1334">
        <v>96</v>
      </c>
    </row>
    <row r="1335" spans="1:19" x14ac:dyDescent="0.25">
      <c r="A1335" s="1" t="s">
        <v>2563</v>
      </c>
      <c r="B1335" s="1" t="s">
        <v>353</v>
      </c>
      <c r="C1335" s="1" t="s">
        <v>544</v>
      </c>
      <c r="D1335" s="1" t="s">
        <v>2564</v>
      </c>
      <c r="E1335" s="1" t="s">
        <v>2569</v>
      </c>
      <c r="F1335" s="1" t="s">
        <v>84</v>
      </c>
      <c r="G1335" s="377">
        <v>44250</v>
      </c>
      <c r="H1335" s="377">
        <v>0</v>
      </c>
      <c r="I1335" s="377">
        <v>0</v>
      </c>
      <c r="J1335" s="377">
        <v>0</v>
      </c>
      <c r="K1335" s="377">
        <v>0</v>
      </c>
      <c r="L1335" s="377">
        <v>0</v>
      </c>
      <c r="M1335" s="1" t="s">
        <v>61</v>
      </c>
      <c r="N1335" s="377">
        <v>0</v>
      </c>
      <c r="O1335" s="378">
        <v>47124</v>
      </c>
      <c r="P1335" s="401">
        <f t="shared" si="20"/>
        <v>44250</v>
      </c>
      <c r="R1335" s="30" t="s">
        <v>4338</v>
      </c>
      <c r="S1335">
        <v>40</v>
      </c>
    </row>
    <row r="1336" spans="1:19" x14ac:dyDescent="0.25">
      <c r="A1336" s="1" t="s">
        <v>2571</v>
      </c>
      <c r="B1336" s="1" t="s">
        <v>353</v>
      </c>
      <c r="C1336" s="1" t="s">
        <v>544</v>
      </c>
      <c r="D1336" s="1" t="s">
        <v>2572</v>
      </c>
      <c r="E1336" s="1" t="s">
        <v>2573</v>
      </c>
      <c r="F1336" s="1" t="s">
        <v>84</v>
      </c>
      <c r="G1336" s="377">
        <v>75600</v>
      </c>
      <c r="H1336" s="377">
        <v>0</v>
      </c>
      <c r="I1336" s="377">
        <v>0</v>
      </c>
      <c r="J1336" s="377">
        <v>0</v>
      </c>
      <c r="K1336" s="377">
        <v>0</v>
      </c>
      <c r="L1336" s="377">
        <v>0</v>
      </c>
      <c r="M1336" s="1" t="s">
        <v>61</v>
      </c>
      <c r="N1336" s="377">
        <v>0</v>
      </c>
      <c r="O1336" s="378">
        <v>47120</v>
      </c>
      <c r="P1336" s="401">
        <f t="shared" si="20"/>
        <v>75600</v>
      </c>
      <c r="R1336" s="30" t="s">
        <v>11879</v>
      </c>
      <c r="S1336">
        <v>31403</v>
      </c>
    </row>
    <row r="1337" spans="1:19" x14ac:dyDescent="0.25">
      <c r="A1337" s="1" t="s">
        <v>2730</v>
      </c>
      <c r="B1337" s="1" t="s">
        <v>353</v>
      </c>
      <c r="C1337" s="1" t="s">
        <v>544</v>
      </c>
      <c r="D1337" s="1" t="s">
        <v>2731</v>
      </c>
      <c r="E1337" s="1" t="s">
        <v>3766</v>
      </c>
      <c r="F1337" s="1" t="s">
        <v>84</v>
      </c>
      <c r="G1337" s="377">
        <v>68</v>
      </c>
      <c r="H1337" s="377">
        <v>0</v>
      </c>
      <c r="I1337" s="377">
        <v>0</v>
      </c>
      <c r="J1337" s="377">
        <v>0</v>
      </c>
      <c r="K1337" s="377">
        <v>0</v>
      </c>
      <c r="L1337" s="377">
        <v>0</v>
      </c>
      <c r="M1337" s="1" t="s">
        <v>2732</v>
      </c>
      <c r="N1337" s="377">
        <v>0</v>
      </c>
      <c r="O1337" s="378">
        <v>47446</v>
      </c>
      <c r="P1337" s="401">
        <f t="shared" si="20"/>
        <v>68</v>
      </c>
      <c r="R1337" s="30" t="s">
        <v>11880</v>
      </c>
      <c r="S1337">
        <v>67</v>
      </c>
    </row>
    <row r="1338" spans="1:19" x14ac:dyDescent="0.25">
      <c r="A1338" s="1" t="s">
        <v>2730</v>
      </c>
      <c r="B1338" s="1" t="s">
        <v>353</v>
      </c>
      <c r="C1338" s="1" t="s">
        <v>544</v>
      </c>
      <c r="D1338" s="1" t="s">
        <v>2731</v>
      </c>
      <c r="E1338" s="1" t="s">
        <v>3767</v>
      </c>
      <c r="F1338" s="1" t="s">
        <v>84</v>
      </c>
      <c r="G1338" s="377">
        <v>1</v>
      </c>
      <c r="H1338" s="377">
        <v>0</v>
      </c>
      <c r="I1338" s="377">
        <v>0</v>
      </c>
      <c r="J1338" s="377">
        <v>0</v>
      </c>
      <c r="K1338" s="377">
        <v>0</v>
      </c>
      <c r="L1338" s="377">
        <v>0</v>
      </c>
      <c r="M1338" s="1" t="s">
        <v>2732</v>
      </c>
      <c r="N1338" s="377">
        <v>0</v>
      </c>
      <c r="O1338" s="378">
        <v>47421</v>
      </c>
      <c r="P1338" s="401">
        <f t="shared" si="20"/>
        <v>1</v>
      </c>
      <c r="R1338" s="30" t="s">
        <v>11881</v>
      </c>
      <c r="S1338">
        <v>40500</v>
      </c>
    </row>
    <row r="1339" spans="1:19" x14ac:dyDescent="0.25">
      <c r="A1339" s="1" t="s">
        <v>2751</v>
      </c>
      <c r="B1339" s="1" t="s">
        <v>353</v>
      </c>
      <c r="C1339" s="1" t="s">
        <v>544</v>
      </c>
      <c r="D1339" s="1" t="s">
        <v>2752</v>
      </c>
      <c r="E1339" s="1" t="s">
        <v>2753</v>
      </c>
      <c r="F1339" s="1" t="s">
        <v>84</v>
      </c>
      <c r="G1339" s="377">
        <v>599</v>
      </c>
      <c r="H1339" s="377">
        <v>0</v>
      </c>
      <c r="I1339" s="377">
        <v>0</v>
      </c>
      <c r="J1339" s="377">
        <v>0</v>
      </c>
      <c r="K1339" s="377">
        <v>0</v>
      </c>
      <c r="L1339" s="377">
        <v>0</v>
      </c>
      <c r="M1339" s="1" t="s">
        <v>2754</v>
      </c>
      <c r="N1339" s="377">
        <v>0</v>
      </c>
      <c r="O1339" s="378">
        <v>47420</v>
      </c>
      <c r="P1339" s="401">
        <f t="shared" si="20"/>
        <v>599</v>
      </c>
      <c r="R1339" s="30" t="s">
        <v>11884</v>
      </c>
      <c r="S1339">
        <v>100</v>
      </c>
    </row>
    <row r="1340" spans="1:19" x14ac:dyDescent="0.25">
      <c r="A1340" s="1" t="s">
        <v>2755</v>
      </c>
      <c r="B1340" s="1" t="s">
        <v>353</v>
      </c>
      <c r="C1340" s="1" t="s">
        <v>544</v>
      </c>
      <c r="D1340" s="1" t="s">
        <v>2756</v>
      </c>
      <c r="E1340" s="1" t="s">
        <v>2757</v>
      </c>
      <c r="F1340" s="1" t="s">
        <v>84</v>
      </c>
      <c r="G1340" s="377">
        <v>648</v>
      </c>
      <c r="H1340" s="377">
        <v>0</v>
      </c>
      <c r="I1340" s="377">
        <v>0</v>
      </c>
      <c r="J1340" s="377">
        <v>0</v>
      </c>
      <c r="K1340" s="377">
        <v>0</v>
      </c>
      <c r="L1340" s="377">
        <v>0</v>
      </c>
      <c r="M1340" s="1" t="s">
        <v>2758</v>
      </c>
      <c r="N1340" s="377">
        <v>0</v>
      </c>
      <c r="O1340" s="378">
        <v>47446</v>
      </c>
      <c r="P1340" s="401">
        <f t="shared" si="20"/>
        <v>648</v>
      </c>
      <c r="R1340" s="30" t="s">
        <v>11888</v>
      </c>
      <c r="S1340">
        <v>120</v>
      </c>
    </row>
    <row r="1341" spans="1:19" x14ac:dyDescent="0.25">
      <c r="A1341" s="1" t="s">
        <v>2755</v>
      </c>
      <c r="B1341" s="1" t="s">
        <v>353</v>
      </c>
      <c r="C1341" s="1" t="s">
        <v>544</v>
      </c>
      <c r="D1341" s="1" t="s">
        <v>2756</v>
      </c>
      <c r="E1341" s="1" t="s">
        <v>2788</v>
      </c>
      <c r="F1341" s="1" t="s">
        <v>84</v>
      </c>
      <c r="G1341" s="377">
        <v>156</v>
      </c>
      <c r="H1341" s="377">
        <v>0</v>
      </c>
      <c r="I1341" s="377">
        <v>0</v>
      </c>
      <c r="J1341" s="377">
        <v>0</v>
      </c>
      <c r="K1341" s="377">
        <v>0</v>
      </c>
      <c r="L1341" s="377">
        <v>0</v>
      </c>
      <c r="M1341" s="1" t="s">
        <v>2758</v>
      </c>
      <c r="N1341" s="377">
        <v>0</v>
      </c>
      <c r="O1341" s="378">
        <v>47446</v>
      </c>
      <c r="P1341" s="401">
        <f t="shared" si="20"/>
        <v>156</v>
      </c>
      <c r="R1341" s="30" t="s">
        <v>11892</v>
      </c>
      <c r="S1341">
        <v>40</v>
      </c>
    </row>
    <row r="1342" spans="1:19" x14ac:dyDescent="0.25">
      <c r="A1342" s="1" t="s">
        <v>3072</v>
      </c>
      <c r="B1342" s="1" t="s">
        <v>353</v>
      </c>
      <c r="C1342" s="1" t="s">
        <v>544</v>
      </c>
      <c r="D1342" s="1" t="s">
        <v>3073</v>
      </c>
      <c r="E1342" s="1" t="s">
        <v>4009</v>
      </c>
      <c r="F1342" s="1" t="s">
        <v>84</v>
      </c>
      <c r="G1342" s="377">
        <v>2160</v>
      </c>
      <c r="H1342" s="377">
        <v>0</v>
      </c>
      <c r="I1342" s="377">
        <v>0</v>
      </c>
      <c r="J1342" s="377">
        <v>0</v>
      </c>
      <c r="K1342" s="377">
        <v>0</v>
      </c>
      <c r="L1342" s="377">
        <v>0</v>
      </c>
      <c r="M1342" s="1" t="s">
        <v>3074</v>
      </c>
      <c r="N1342" s="377">
        <v>0</v>
      </c>
      <c r="O1342" s="378">
        <v>47530</v>
      </c>
      <c r="P1342" s="401">
        <f t="shared" si="20"/>
        <v>2160</v>
      </c>
      <c r="R1342" s="30" t="s">
        <v>11896</v>
      </c>
      <c r="S1342">
        <v>70</v>
      </c>
    </row>
    <row r="1343" spans="1:19" x14ac:dyDescent="0.25">
      <c r="A1343" s="1" t="s">
        <v>3072</v>
      </c>
      <c r="B1343" s="1" t="s">
        <v>353</v>
      </c>
      <c r="C1343" s="1" t="s">
        <v>544</v>
      </c>
      <c r="D1343" s="1" t="s">
        <v>3073</v>
      </c>
      <c r="E1343" s="1" t="s">
        <v>11994</v>
      </c>
      <c r="F1343" s="1" t="s">
        <v>84</v>
      </c>
      <c r="G1343" s="377">
        <v>0</v>
      </c>
      <c r="H1343" s="377">
        <v>0</v>
      </c>
      <c r="I1343" s="377">
        <v>1080</v>
      </c>
      <c r="J1343" s="377">
        <v>0</v>
      </c>
      <c r="K1343" s="377">
        <v>0</v>
      </c>
      <c r="L1343" s="377">
        <v>0</v>
      </c>
      <c r="M1343" s="1" t="s">
        <v>3074</v>
      </c>
      <c r="N1343" s="377">
        <v>0</v>
      </c>
      <c r="O1343" s="378">
        <v>47531</v>
      </c>
      <c r="P1343" s="401">
        <f t="shared" si="20"/>
        <v>1080</v>
      </c>
      <c r="R1343" s="30" t="s">
        <v>11900</v>
      </c>
      <c r="S1343">
        <v>60</v>
      </c>
    </row>
    <row r="1344" spans="1:19" x14ac:dyDescent="0.25">
      <c r="A1344" s="1" t="s">
        <v>3675</v>
      </c>
      <c r="B1344" s="1" t="s">
        <v>353</v>
      </c>
      <c r="C1344" s="1" t="s">
        <v>110</v>
      </c>
      <c r="D1344" s="1" t="s">
        <v>3676</v>
      </c>
      <c r="E1344" s="1" t="s">
        <v>4010</v>
      </c>
      <c r="F1344" s="1" t="s">
        <v>84</v>
      </c>
      <c r="G1344" s="377">
        <v>5</v>
      </c>
      <c r="H1344" s="377">
        <v>0</v>
      </c>
      <c r="I1344" s="377">
        <v>0</v>
      </c>
      <c r="J1344" s="377">
        <v>0</v>
      </c>
      <c r="K1344" s="377">
        <v>0</v>
      </c>
      <c r="L1344" s="377">
        <v>0</v>
      </c>
      <c r="M1344" s="1" t="s">
        <v>3677</v>
      </c>
      <c r="N1344" s="377">
        <v>0</v>
      </c>
      <c r="O1344" s="378">
        <v>47531</v>
      </c>
      <c r="P1344" s="401">
        <f t="shared" si="20"/>
        <v>5</v>
      </c>
      <c r="R1344" s="30" t="s">
        <v>11904</v>
      </c>
      <c r="S1344">
        <v>120</v>
      </c>
    </row>
    <row r="1345" spans="1:19" x14ac:dyDescent="0.25">
      <c r="A1345" s="1" t="s">
        <v>3296</v>
      </c>
      <c r="B1345" s="1" t="s">
        <v>353</v>
      </c>
      <c r="C1345" s="1" t="s">
        <v>544</v>
      </c>
      <c r="D1345" s="1" t="s">
        <v>3297</v>
      </c>
      <c r="E1345" s="1" t="s">
        <v>3298</v>
      </c>
      <c r="F1345" s="1" t="s">
        <v>84</v>
      </c>
      <c r="G1345" s="377">
        <v>4625</v>
      </c>
      <c r="H1345" s="377">
        <v>0</v>
      </c>
      <c r="I1345" s="377">
        <v>0</v>
      </c>
      <c r="J1345" s="377">
        <v>0</v>
      </c>
      <c r="K1345" s="377">
        <v>0</v>
      </c>
      <c r="L1345" s="377">
        <v>0</v>
      </c>
      <c r="M1345" s="1" t="s">
        <v>61</v>
      </c>
      <c r="N1345" s="377">
        <v>0</v>
      </c>
      <c r="O1345" s="378">
        <v>47226</v>
      </c>
      <c r="P1345" s="401">
        <f t="shared" si="20"/>
        <v>4625</v>
      </c>
      <c r="R1345" s="30" t="s">
        <v>11908</v>
      </c>
      <c r="S1345">
        <v>60</v>
      </c>
    </row>
    <row r="1346" spans="1:19" x14ac:dyDescent="0.25">
      <c r="A1346" s="1" t="s">
        <v>3299</v>
      </c>
      <c r="B1346" s="1" t="s">
        <v>353</v>
      </c>
      <c r="C1346" s="1" t="s">
        <v>544</v>
      </c>
      <c r="D1346" s="1" t="s">
        <v>3300</v>
      </c>
      <c r="E1346" s="1" t="s">
        <v>3301</v>
      </c>
      <c r="F1346" s="1" t="s">
        <v>84</v>
      </c>
      <c r="G1346" s="377">
        <v>5791</v>
      </c>
      <c r="H1346" s="377">
        <v>0</v>
      </c>
      <c r="I1346" s="377">
        <v>0</v>
      </c>
      <c r="J1346" s="377">
        <v>0</v>
      </c>
      <c r="K1346" s="377">
        <v>0</v>
      </c>
      <c r="L1346" s="377">
        <v>0</v>
      </c>
      <c r="M1346" s="1" t="s">
        <v>61</v>
      </c>
      <c r="N1346" s="377">
        <v>0</v>
      </c>
      <c r="O1346" s="378">
        <v>47226</v>
      </c>
      <c r="P1346" s="401">
        <f t="shared" si="20"/>
        <v>5791</v>
      </c>
      <c r="R1346" s="30" t="s">
        <v>11912</v>
      </c>
      <c r="S1346">
        <v>168</v>
      </c>
    </row>
    <row r="1347" spans="1:19" x14ac:dyDescent="0.25">
      <c r="A1347" s="1" t="s">
        <v>3509</v>
      </c>
      <c r="B1347" s="1" t="s">
        <v>353</v>
      </c>
      <c r="C1347" s="1" t="s">
        <v>544</v>
      </c>
      <c r="D1347" s="1" t="s">
        <v>3510</v>
      </c>
      <c r="E1347" s="1" t="s">
        <v>3511</v>
      </c>
      <c r="F1347" s="1" t="s">
        <v>84</v>
      </c>
      <c r="G1347" s="377">
        <v>4376</v>
      </c>
      <c r="H1347" s="377">
        <v>0</v>
      </c>
      <c r="I1347" s="377">
        <v>0</v>
      </c>
      <c r="J1347" s="377">
        <v>0</v>
      </c>
      <c r="K1347" s="377">
        <v>0</v>
      </c>
      <c r="L1347" s="377">
        <v>0</v>
      </c>
      <c r="M1347" s="1" t="s">
        <v>61</v>
      </c>
      <c r="N1347" s="377">
        <v>0</v>
      </c>
      <c r="O1347" s="378">
        <v>47228</v>
      </c>
      <c r="P1347" s="401">
        <f t="shared" ref="P1347:P1410" si="21">G1347+I1347</f>
        <v>4376</v>
      </c>
      <c r="R1347" s="30" t="s">
        <v>11916</v>
      </c>
      <c r="S1347">
        <v>60</v>
      </c>
    </row>
    <row r="1348" spans="1:19" x14ac:dyDescent="0.25">
      <c r="A1348" s="1" t="s">
        <v>3302</v>
      </c>
      <c r="B1348" s="1" t="s">
        <v>353</v>
      </c>
      <c r="C1348" s="1" t="s">
        <v>544</v>
      </c>
      <c r="D1348" s="1" t="s">
        <v>3303</v>
      </c>
      <c r="E1348" s="1" t="s">
        <v>3304</v>
      </c>
      <c r="F1348" s="1" t="s">
        <v>84</v>
      </c>
      <c r="G1348" s="377">
        <v>6709</v>
      </c>
      <c r="H1348" s="377">
        <v>0</v>
      </c>
      <c r="I1348" s="377">
        <v>0</v>
      </c>
      <c r="J1348" s="377">
        <v>0</v>
      </c>
      <c r="K1348" s="377">
        <v>0</v>
      </c>
      <c r="L1348" s="377">
        <v>0</v>
      </c>
      <c r="M1348" s="1" t="s">
        <v>61</v>
      </c>
      <c r="N1348" s="377">
        <v>0</v>
      </c>
      <c r="O1348" s="378">
        <v>47224</v>
      </c>
      <c r="P1348" s="401">
        <f t="shared" si="21"/>
        <v>6709</v>
      </c>
      <c r="R1348" s="30" t="s">
        <v>11920</v>
      </c>
      <c r="S1348">
        <v>168</v>
      </c>
    </row>
    <row r="1349" spans="1:19" x14ac:dyDescent="0.25">
      <c r="A1349" s="1" t="s">
        <v>3305</v>
      </c>
      <c r="B1349" s="1" t="s">
        <v>353</v>
      </c>
      <c r="C1349" s="1" t="s">
        <v>544</v>
      </c>
      <c r="D1349" s="1" t="s">
        <v>3306</v>
      </c>
      <c r="E1349" s="1" t="s">
        <v>3307</v>
      </c>
      <c r="F1349" s="1" t="s">
        <v>84</v>
      </c>
      <c r="G1349" s="377">
        <v>5382</v>
      </c>
      <c r="H1349" s="377">
        <v>0</v>
      </c>
      <c r="I1349" s="377">
        <v>0</v>
      </c>
      <c r="J1349" s="377">
        <v>0</v>
      </c>
      <c r="K1349" s="377">
        <v>0</v>
      </c>
      <c r="L1349" s="377">
        <v>0</v>
      </c>
      <c r="M1349" s="1" t="s">
        <v>61</v>
      </c>
      <c r="N1349" s="377">
        <v>0</v>
      </c>
      <c r="O1349" s="378">
        <v>47226</v>
      </c>
      <c r="P1349" s="401">
        <f t="shared" si="21"/>
        <v>5382</v>
      </c>
      <c r="R1349" s="30" t="s">
        <v>11926</v>
      </c>
      <c r="S1349">
        <v>80</v>
      </c>
    </row>
    <row r="1350" spans="1:19" x14ac:dyDescent="0.25">
      <c r="A1350" s="1" t="s">
        <v>3308</v>
      </c>
      <c r="B1350" s="1" t="s">
        <v>353</v>
      </c>
      <c r="C1350" s="1" t="s">
        <v>544</v>
      </c>
      <c r="D1350" s="1" t="s">
        <v>3309</v>
      </c>
      <c r="E1350" s="1" t="s">
        <v>3310</v>
      </c>
      <c r="F1350" s="1" t="s">
        <v>84</v>
      </c>
      <c r="G1350" s="377">
        <v>5809</v>
      </c>
      <c r="H1350" s="377">
        <v>0</v>
      </c>
      <c r="I1350" s="377">
        <v>0</v>
      </c>
      <c r="J1350" s="377">
        <v>0</v>
      </c>
      <c r="K1350" s="377">
        <v>0</v>
      </c>
      <c r="L1350" s="377">
        <v>0</v>
      </c>
      <c r="M1350" s="1" t="s">
        <v>61</v>
      </c>
      <c r="N1350" s="377">
        <v>0</v>
      </c>
      <c r="O1350" s="378">
        <v>47224</v>
      </c>
      <c r="P1350" s="401">
        <f t="shared" si="21"/>
        <v>5809</v>
      </c>
      <c r="R1350" s="30" t="s">
        <v>11930</v>
      </c>
      <c r="S1350">
        <v>220</v>
      </c>
    </row>
    <row r="1351" spans="1:19" x14ac:dyDescent="0.25">
      <c r="A1351" s="1" t="s">
        <v>3308</v>
      </c>
      <c r="B1351" s="1" t="s">
        <v>353</v>
      </c>
      <c r="C1351" s="1" t="s">
        <v>80</v>
      </c>
      <c r="D1351" s="1" t="s">
        <v>3309</v>
      </c>
      <c r="E1351" s="1" t="s">
        <v>3310</v>
      </c>
      <c r="F1351" s="1" t="s">
        <v>84</v>
      </c>
      <c r="G1351" s="377">
        <v>1391</v>
      </c>
      <c r="H1351" s="377">
        <v>0</v>
      </c>
      <c r="I1351" s="377">
        <v>0</v>
      </c>
      <c r="J1351" s="377">
        <v>0</v>
      </c>
      <c r="K1351" s="377">
        <v>0</v>
      </c>
      <c r="L1351" s="377">
        <v>0</v>
      </c>
      <c r="M1351" s="1" t="s">
        <v>61</v>
      </c>
      <c r="N1351" s="377">
        <v>0</v>
      </c>
      <c r="O1351" s="378">
        <v>47224</v>
      </c>
      <c r="P1351" s="401">
        <f t="shared" si="21"/>
        <v>1391</v>
      </c>
      <c r="R1351" s="30" t="s">
        <v>11934</v>
      </c>
      <c r="S1351">
        <v>40</v>
      </c>
    </row>
    <row r="1352" spans="1:19" x14ac:dyDescent="0.25">
      <c r="A1352" s="1" t="s">
        <v>3678</v>
      </c>
      <c r="B1352" s="1" t="s">
        <v>353</v>
      </c>
      <c r="C1352" s="1" t="s">
        <v>544</v>
      </c>
      <c r="D1352" s="1" t="s">
        <v>3679</v>
      </c>
      <c r="E1352" s="1" t="s">
        <v>3680</v>
      </c>
      <c r="F1352" s="1" t="s">
        <v>84</v>
      </c>
      <c r="G1352" s="377">
        <v>12363</v>
      </c>
      <c r="H1352" s="377">
        <v>0</v>
      </c>
      <c r="I1352" s="377">
        <v>0</v>
      </c>
      <c r="J1352" s="377">
        <v>0</v>
      </c>
      <c r="K1352" s="377">
        <v>0</v>
      </c>
      <c r="L1352" s="377">
        <v>0</v>
      </c>
      <c r="M1352" s="1" t="s">
        <v>61</v>
      </c>
      <c r="N1352" s="377">
        <v>0</v>
      </c>
      <c r="O1352" s="378">
        <v>47225</v>
      </c>
      <c r="P1352" s="401">
        <f t="shared" si="21"/>
        <v>12363</v>
      </c>
      <c r="R1352" s="30" t="s">
        <v>11938</v>
      </c>
      <c r="S1352">
        <v>80</v>
      </c>
    </row>
    <row r="1353" spans="1:19" x14ac:dyDescent="0.25">
      <c r="A1353" s="1" t="s">
        <v>2970</v>
      </c>
      <c r="B1353" s="1" t="s">
        <v>353</v>
      </c>
      <c r="C1353" s="1" t="s">
        <v>80</v>
      </c>
      <c r="D1353" s="1" t="s">
        <v>2900</v>
      </c>
      <c r="E1353" s="1" t="s">
        <v>4286</v>
      </c>
      <c r="F1353" s="1" t="s">
        <v>82</v>
      </c>
      <c r="G1353" s="377">
        <v>1007</v>
      </c>
      <c r="H1353" s="377">
        <v>0</v>
      </c>
      <c r="I1353" s="377">
        <v>0</v>
      </c>
      <c r="J1353" s="377">
        <v>0</v>
      </c>
      <c r="K1353" s="377">
        <v>0</v>
      </c>
      <c r="L1353" s="377">
        <v>0</v>
      </c>
      <c r="M1353" s="1" t="s">
        <v>61</v>
      </c>
      <c r="N1353" s="377">
        <v>0</v>
      </c>
      <c r="O1353" s="378">
        <v>46268</v>
      </c>
      <c r="P1353" s="401">
        <f t="shared" si="21"/>
        <v>1007</v>
      </c>
      <c r="R1353" s="30" t="s">
        <v>11942</v>
      </c>
      <c r="S1353">
        <v>30</v>
      </c>
    </row>
    <row r="1354" spans="1:19" x14ac:dyDescent="0.25">
      <c r="A1354" s="1" t="s">
        <v>2970</v>
      </c>
      <c r="B1354" s="1" t="s">
        <v>353</v>
      </c>
      <c r="C1354" s="1" t="s">
        <v>80</v>
      </c>
      <c r="D1354" s="1" t="s">
        <v>2900</v>
      </c>
      <c r="E1354" s="1" t="s">
        <v>4287</v>
      </c>
      <c r="F1354" s="1" t="s">
        <v>82</v>
      </c>
      <c r="G1354" s="377">
        <v>1010</v>
      </c>
      <c r="H1354" s="377">
        <v>0</v>
      </c>
      <c r="I1354" s="377">
        <v>0</v>
      </c>
      <c r="J1354" s="377">
        <v>0</v>
      </c>
      <c r="K1354" s="377">
        <v>0</v>
      </c>
      <c r="L1354" s="377">
        <v>0</v>
      </c>
      <c r="M1354" s="1" t="s">
        <v>61</v>
      </c>
      <c r="N1354" s="377">
        <v>0</v>
      </c>
      <c r="O1354" s="378">
        <v>46270</v>
      </c>
      <c r="P1354" s="401">
        <f t="shared" si="21"/>
        <v>1010</v>
      </c>
      <c r="R1354" s="30" t="s">
        <v>11946</v>
      </c>
      <c r="S1354">
        <v>80</v>
      </c>
    </row>
    <row r="1355" spans="1:19" x14ac:dyDescent="0.25">
      <c r="A1355" s="1" t="s">
        <v>2970</v>
      </c>
      <c r="B1355" s="1" t="s">
        <v>353</v>
      </c>
      <c r="C1355" s="1" t="s">
        <v>80</v>
      </c>
      <c r="D1355" s="1" t="s">
        <v>2900</v>
      </c>
      <c r="E1355" s="1" t="s">
        <v>4289</v>
      </c>
      <c r="F1355" s="1" t="s">
        <v>82</v>
      </c>
      <c r="G1355" s="377">
        <v>1008</v>
      </c>
      <c r="H1355" s="377">
        <v>0</v>
      </c>
      <c r="I1355" s="377">
        <v>0</v>
      </c>
      <c r="J1355" s="377">
        <v>0</v>
      </c>
      <c r="K1355" s="377">
        <v>0</v>
      </c>
      <c r="L1355" s="377">
        <v>0</v>
      </c>
      <c r="M1355" s="1" t="s">
        <v>61</v>
      </c>
      <c r="N1355" s="377">
        <v>0</v>
      </c>
      <c r="O1355" s="378">
        <v>46273</v>
      </c>
      <c r="P1355" s="401">
        <f t="shared" si="21"/>
        <v>1008</v>
      </c>
      <c r="R1355" s="30" t="s">
        <v>11950</v>
      </c>
      <c r="S1355">
        <v>64</v>
      </c>
    </row>
    <row r="1356" spans="1:19" x14ac:dyDescent="0.25">
      <c r="A1356" s="1" t="s">
        <v>2971</v>
      </c>
      <c r="B1356" s="1" t="s">
        <v>353</v>
      </c>
      <c r="C1356" s="1" t="s">
        <v>80</v>
      </c>
      <c r="D1356" s="1" t="s">
        <v>2899</v>
      </c>
      <c r="E1356" s="1" t="s">
        <v>4297</v>
      </c>
      <c r="F1356" s="1" t="s">
        <v>82</v>
      </c>
      <c r="G1356" s="377">
        <v>1385</v>
      </c>
      <c r="H1356" s="377">
        <v>0</v>
      </c>
      <c r="I1356" s="377">
        <v>0</v>
      </c>
      <c r="J1356" s="377">
        <v>0</v>
      </c>
      <c r="K1356" s="377">
        <v>0</v>
      </c>
      <c r="L1356" s="377">
        <v>0</v>
      </c>
      <c r="M1356" s="1" t="s">
        <v>61</v>
      </c>
      <c r="N1356" s="377">
        <v>0</v>
      </c>
      <c r="O1356" s="378">
        <v>46270</v>
      </c>
      <c r="P1356" s="401">
        <f t="shared" si="21"/>
        <v>1385</v>
      </c>
      <c r="R1356" s="30" t="s">
        <v>11954</v>
      </c>
      <c r="S1356">
        <v>288</v>
      </c>
    </row>
    <row r="1357" spans="1:19" x14ac:dyDescent="0.25">
      <c r="A1357" s="1" t="s">
        <v>2971</v>
      </c>
      <c r="B1357" s="1" t="s">
        <v>353</v>
      </c>
      <c r="C1357" s="1" t="s">
        <v>80</v>
      </c>
      <c r="D1357" s="1" t="s">
        <v>2899</v>
      </c>
      <c r="E1357" s="1" t="s">
        <v>4298</v>
      </c>
      <c r="F1357" s="1" t="s">
        <v>82</v>
      </c>
      <c r="G1357" s="377">
        <v>1398</v>
      </c>
      <c r="H1357" s="377">
        <v>0</v>
      </c>
      <c r="I1357" s="377">
        <v>0</v>
      </c>
      <c r="J1357" s="377">
        <v>0</v>
      </c>
      <c r="K1357" s="377">
        <v>0</v>
      </c>
      <c r="L1357" s="377">
        <v>0</v>
      </c>
      <c r="M1357" s="1" t="s">
        <v>61</v>
      </c>
      <c r="N1357" s="377">
        <v>0</v>
      </c>
      <c r="O1357" s="378">
        <v>46274</v>
      </c>
      <c r="P1357" s="401">
        <f t="shared" si="21"/>
        <v>1398</v>
      </c>
      <c r="R1357" s="30" t="s">
        <v>11958</v>
      </c>
      <c r="S1357">
        <v>192</v>
      </c>
    </row>
    <row r="1358" spans="1:19" x14ac:dyDescent="0.25">
      <c r="A1358" s="1" t="s">
        <v>2974</v>
      </c>
      <c r="B1358" s="1" t="s">
        <v>353</v>
      </c>
      <c r="C1358" s="1" t="s">
        <v>80</v>
      </c>
      <c r="D1358" s="1" t="s">
        <v>2903</v>
      </c>
      <c r="E1358" s="1" t="s">
        <v>4290</v>
      </c>
      <c r="F1358" s="1" t="s">
        <v>82</v>
      </c>
      <c r="G1358" s="377">
        <v>1006</v>
      </c>
      <c r="H1358" s="377">
        <v>0</v>
      </c>
      <c r="I1358" s="377">
        <v>0</v>
      </c>
      <c r="J1358" s="377">
        <v>0</v>
      </c>
      <c r="K1358" s="377">
        <v>0</v>
      </c>
      <c r="L1358" s="377">
        <v>0</v>
      </c>
      <c r="M1358" s="1" t="s">
        <v>61</v>
      </c>
      <c r="N1358" s="377">
        <v>0</v>
      </c>
      <c r="O1358" s="378">
        <v>46273</v>
      </c>
      <c r="P1358" s="401">
        <f t="shared" si="21"/>
        <v>1006</v>
      </c>
      <c r="R1358" s="30" t="s">
        <v>11960</v>
      </c>
      <c r="S1358">
        <v>20</v>
      </c>
    </row>
    <row r="1359" spans="1:19" x14ac:dyDescent="0.25">
      <c r="A1359" s="1" t="s">
        <v>2974</v>
      </c>
      <c r="B1359" s="1" t="s">
        <v>353</v>
      </c>
      <c r="C1359" s="1" t="s">
        <v>80</v>
      </c>
      <c r="D1359" s="1" t="s">
        <v>2903</v>
      </c>
      <c r="E1359" s="1" t="s">
        <v>4291</v>
      </c>
      <c r="F1359" s="1" t="s">
        <v>82</v>
      </c>
      <c r="G1359" s="377">
        <v>1013</v>
      </c>
      <c r="H1359" s="377">
        <v>0</v>
      </c>
      <c r="I1359" s="377">
        <v>0</v>
      </c>
      <c r="J1359" s="377">
        <v>0</v>
      </c>
      <c r="K1359" s="377">
        <v>0</v>
      </c>
      <c r="L1359" s="377">
        <v>0</v>
      </c>
      <c r="M1359" s="1" t="s">
        <v>61</v>
      </c>
      <c r="N1359" s="377">
        <v>0</v>
      </c>
      <c r="O1359" s="378">
        <v>46275</v>
      </c>
      <c r="P1359" s="401">
        <f t="shared" si="21"/>
        <v>1013</v>
      </c>
      <c r="R1359" s="30" t="s">
        <v>11961</v>
      </c>
      <c r="S1359">
        <v>49500</v>
      </c>
    </row>
    <row r="1360" spans="1:19" x14ac:dyDescent="0.25">
      <c r="A1360" s="1" t="s">
        <v>3225</v>
      </c>
      <c r="B1360" s="1" t="s">
        <v>353</v>
      </c>
      <c r="C1360" s="1" t="s">
        <v>544</v>
      </c>
      <c r="D1360" s="1" t="s">
        <v>3226</v>
      </c>
      <c r="E1360" s="1" t="s">
        <v>4011</v>
      </c>
      <c r="F1360" s="1" t="s">
        <v>84</v>
      </c>
      <c r="G1360" s="377">
        <v>120</v>
      </c>
      <c r="H1360" s="377">
        <v>0</v>
      </c>
      <c r="I1360" s="377">
        <v>0</v>
      </c>
      <c r="J1360" s="377">
        <v>0</v>
      </c>
      <c r="K1360" s="377">
        <v>0</v>
      </c>
      <c r="L1360" s="377">
        <v>0</v>
      </c>
      <c r="M1360" s="1" t="s">
        <v>3227</v>
      </c>
      <c r="N1360" s="377">
        <v>0</v>
      </c>
      <c r="O1360" s="378">
        <v>47531</v>
      </c>
      <c r="P1360" s="401">
        <f t="shared" si="21"/>
        <v>120</v>
      </c>
      <c r="R1360" s="30" t="s">
        <v>11963</v>
      </c>
      <c r="S1360">
        <v>1218</v>
      </c>
    </row>
    <row r="1361" spans="1:19" x14ac:dyDescent="0.25">
      <c r="A1361" s="1" t="s">
        <v>2851</v>
      </c>
      <c r="B1361" s="1" t="s">
        <v>353</v>
      </c>
      <c r="C1361" s="1" t="s">
        <v>544</v>
      </c>
      <c r="D1361" s="1" t="s">
        <v>2852</v>
      </c>
      <c r="E1361" s="1" t="s">
        <v>2854</v>
      </c>
      <c r="F1361" s="1" t="s">
        <v>84</v>
      </c>
      <c r="G1361" s="377">
        <v>20</v>
      </c>
      <c r="H1361" s="377">
        <v>0</v>
      </c>
      <c r="I1361" s="377">
        <v>0</v>
      </c>
      <c r="J1361" s="377">
        <v>0</v>
      </c>
      <c r="K1361" s="377">
        <v>0</v>
      </c>
      <c r="L1361" s="377">
        <v>0</v>
      </c>
      <c r="M1361" s="1" t="s">
        <v>2853</v>
      </c>
      <c r="N1361" s="377">
        <v>0</v>
      </c>
      <c r="O1361" s="378">
        <v>47447</v>
      </c>
      <c r="P1361" s="401">
        <f t="shared" si="21"/>
        <v>20</v>
      </c>
      <c r="R1361" s="30" t="s">
        <v>11964</v>
      </c>
      <c r="S1361">
        <v>1201</v>
      </c>
    </row>
    <row r="1362" spans="1:19" x14ac:dyDescent="0.25">
      <c r="A1362" s="1" t="s">
        <v>11995</v>
      </c>
      <c r="B1362" s="1" t="s">
        <v>353</v>
      </c>
      <c r="C1362" s="1" t="s">
        <v>80</v>
      </c>
      <c r="D1362" s="1" t="s">
        <v>11996</v>
      </c>
      <c r="E1362" s="1" t="s">
        <v>11997</v>
      </c>
      <c r="F1362" s="1" t="s">
        <v>82</v>
      </c>
      <c r="G1362" s="377">
        <v>9500</v>
      </c>
      <c r="H1362" s="377">
        <v>0</v>
      </c>
      <c r="I1362" s="377">
        <v>0</v>
      </c>
      <c r="J1362" s="377">
        <v>0</v>
      </c>
      <c r="K1362" s="377">
        <v>0</v>
      </c>
      <c r="L1362" s="377">
        <v>0</v>
      </c>
      <c r="M1362" s="1" t="s">
        <v>61</v>
      </c>
      <c r="N1362" s="377">
        <v>0</v>
      </c>
      <c r="O1362" s="378">
        <v>46198</v>
      </c>
      <c r="P1362" s="401">
        <f t="shared" si="21"/>
        <v>9500</v>
      </c>
      <c r="R1362" s="30" t="s">
        <v>11965</v>
      </c>
      <c r="S1362">
        <v>2500</v>
      </c>
    </row>
    <row r="1363" spans="1:19" x14ac:dyDescent="0.25">
      <c r="A1363" s="1" t="s">
        <v>3436</v>
      </c>
      <c r="B1363" s="1" t="s">
        <v>353</v>
      </c>
      <c r="C1363" s="1" t="s">
        <v>544</v>
      </c>
      <c r="D1363" s="1" t="s">
        <v>3437</v>
      </c>
      <c r="E1363" s="1" t="s">
        <v>3462</v>
      </c>
      <c r="F1363" s="1" t="s">
        <v>84</v>
      </c>
      <c r="G1363" s="377">
        <v>56413</v>
      </c>
      <c r="H1363" s="377">
        <v>0</v>
      </c>
      <c r="I1363" s="377">
        <v>0</v>
      </c>
      <c r="J1363" s="377">
        <v>0</v>
      </c>
      <c r="K1363" s="377">
        <v>0</v>
      </c>
      <c r="L1363" s="377">
        <v>0</v>
      </c>
      <c r="M1363" s="1" t="s">
        <v>61</v>
      </c>
      <c r="N1363" s="377">
        <v>0</v>
      </c>
      <c r="O1363" s="378">
        <v>47237</v>
      </c>
      <c r="P1363" s="401">
        <f t="shared" si="21"/>
        <v>56413</v>
      </c>
      <c r="R1363" s="30" t="s">
        <v>11968</v>
      </c>
      <c r="S1363">
        <v>240</v>
      </c>
    </row>
    <row r="1364" spans="1:19" x14ac:dyDescent="0.25">
      <c r="A1364" s="1" t="s">
        <v>3436</v>
      </c>
      <c r="B1364" s="1" t="s">
        <v>353</v>
      </c>
      <c r="C1364" s="1" t="s">
        <v>544</v>
      </c>
      <c r="D1364" s="1" t="s">
        <v>3437</v>
      </c>
      <c r="E1364" s="1" t="s">
        <v>3463</v>
      </c>
      <c r="F1364" s="1" t="s">
        <v>84</v>
      </c>
      <c r="G1364" s="377">
        <v>70840</v>
      </c>
      <c r="H1364" s="377">
        <v>0</v>
      </c>
      <c r="I1364" s="377">
        <v>0</v>
      </c>
      <c r="J1364" s="377">
        <v>0</v>
      </c>
      <c r="K1364" s="377">
        <v>0</v>
      </c>
      <c r="L1364" s="377">
        <v>0</v>
      </c>
      <c r="M1364" s="1" t="s">
        <v>61</v>
      </c>
      <c r="N1364" s="377">
        <v>0</v>
      </c>
      <c r="O1364" s="378">
        <v>47239</v>
      </c>
      <c r="P1364" s="401">
        <f t="shared" si="21"/>
        <v>70840</v>
      </c>
      <c r="R1364" s="30" t="s">
        <v>11972</v>
      </c>
      <c r="S1364">
        <v>480</v>
      </c>
    </row>
    <row r="1365" spans="1:19" x14ac:dyDescent="0.25">
      <c r="A1365" s="1" t="s">
        <v>3436</v>
      </c>
      <c r="B1365" s="1" t="s">
        <v>353</v>
      </c>
      <c r="C1365" s="1" t="s">
        <v>544</v>
      </c>
      <c r="D1365" s="1" t="s">
        <v>3437</v>
      </c>
      <c r="E1365" s="1" t="s">
        <v>3485</v>
      </c>
      <c r="F1365" s="1" t="s">
        <v>84</v>
      </c>
      <c r="G1365" s="377">
        <v>73548</v>
      </c>
      <c r="H1365" s="377">
        <v>0</v>
      </c>
      <c r="I1365" s="377">
        <v>0</v>
      </c>
      <c r="J1365" s="377">
        <v>0</v>
      </c>
      <c r="K1365" s="377">
        <v>0</v>
      </c>
      <c r="L1365" s="377">
        <v>0</v>
      </c>
      <c r="M1365" s="1" t="s">
        <v>61</v>
      </c>
      <c r="N1365" s="377">
        <v>0</v>
      </c>
      <c r="O1365" s="378">
        <v>47240</v>
      </c>
      <c r="P1365" s="401">
        <f t="shared" si="21"/>
        <v>73548</v>
      </c>
      <c r="R1365" s="30" t="s">
        <v>11974</v>
      </c>
      <c r="S1365">
        <v>792</v>
      </c>
    </row>
    <row r="1366" spans="1:19" x14ac:dyDescent="0.25">
      <c r="A1366" s="1" t="s">
        <v>3436</v>
      </c>
      <c r="B1366" s="1" t="s">
        <v>353</v>
      </c>
      <c r="C1366" s="1" t="s">
        <v>544</v>
      </c>
      <c r="D1366" s="1" t="s">
        <v>3437</v>
      </c>
      <c r="E1366" s="1" t="s">
        <v>3573</v>
      </c>
      <c r="F1366" s="1" t="s">
        <v>84</v>
      </c>
      <c r="G1366" s="377">
        <v>75020</v>
      </c>
      <c r="H1366" s="377">
        <v>0</v>
      </c>
      <c r="I1366" s="377">
        <v>0</v>
      </c>
      <c r="J1366" s="377">
        <v>0</v>
      </c>
      <c r="K1366" s="377">
        <v>0</v>
      </c>
      <c r="L1366" s="377">
        <v>0</v>
      </c>
      <c r="M1366" s="1" t="s">
        <v>61</v>
      </c>
      <c r="N1366" s="377">
        <v>0</v>
      </c>
      <c r="O1366" s="378">
        <v>47242</v>
      </c>
      <c r="P1366" s="401">
        <f t="shared" si="21"/>
        <v>75020</v>
      </c>
      <c r="R1366" s="30" t="s">
        <v>11977</v>
      </c>
      <c r="S1366">
        <v>220</v>
      </c>
    </row>
    <row r="1367" spans="1:19" x14ac:dyDescent="0.25">
      <c r="A1367" s="1" t="s">
        <v>3436</v>
      </c>
      <c r="B1367" s="1" t="s">
        <v>353</v>
      </c>
      <c r="C1367" s="1" t="s">
        <v>544</v>
      </c>
      <c r="D1367" s="1" t="s">
        <v>3437</v>
      </c>
      <c r="E1367" s="1" t="s">
        <v>3574</v>
      </c>
      <c r="F1367" s="1" t="s">
        <v>84</v>
      </c>
      <c r="G1367" s="377">
        <v>71500</v>
      </c>
      <c r="H1367" s="377">
        <v>0</v>
      </c>
      <c r="I1367" s="377">
        <v>0</v>
      </c>
      <c r="J1367" s="377">
        <v>0</v>
      </c>
      <c r="K1367" s="377">
        <v>0</v>
      </c>
      <c r="L1367" s="377">
        <v>0</v>
      </c>
      <c r="M1367" s="1" t="s">
        <v>61</v>
      </c>
      <c r="N1367" s="377">
        <v>0</v>
      </c>
      <c r="O1367" s="378">
        <v>47243</v>
      </c>
      <c r="P1367" s="401">
        <f t="shared" si="21"/>
        <v>71500</v>
      </c>
      <c r="R1367" s="30" t="s">
        <v>11981</v>
      </c>
      <c r="S1367">
        <v>24</v>
      </c>
    </row>
    <row r="1368" spans="1:19" x14ac:dyDescent="0.25">
      <c r="A1368" s="1" t="s">
        <v>3436</v>
      </c>
      <c r="B1368" s="1" t="s">
        <v>353</v>
      </c>
      <c r="C1368" s="1" t="s">
        <v>544</v>
      </c>
      <c r="D1368" s="1" t="s">
        <v>3437</v>
      </c>
      <c r="E1368" s="1" t="s">
        <v>3575</v>
      </c>
      <c r="F1368" s="1" t="s">
        <v>84</v>
      </c>
      <c r="G1368" s="377">
        <v>73088</v>
      </c>
      <c r="H1368" s="377">
        <v>0</v>
      </c>
      <c r="I1368" s="377">
        <v>0</v>
      </c>
      <c r="J1368" s="377">
        <v>0</v>
      </c>
      <c r="K1368" s="377">
        <v>0</v>
      </c>
      <c r="L1368" s="377">
        <v>0</v>
      </c>
      <c r="M1368" s="1" t="s">
        <v>61</v>
      </c>
      <c r="N1368" s="377">
        <v>0</v>
      </c>
      <c r="O1368" s="378">
        <v>47246</v>
      </c>
      <c r="P1368" s="401">
        <f t="shared" si="21"/>
        <v>73088</v>
      </c>
      <c r="R1368" s="30" t="s">
        <v>11983</v>
      </c>
      <c r="S1368">
        <v>8232</v>
      </c>
    </row>
    <row r="1369" spans="1:19" x14ac:dyDescent="0.25">
      <c r="A1369" s="1" t="s">
        <v>3436</v>
      </c>
      <c r="B1369" s="1" t="s">
        <v>353</v>
      </c>
      <c r="C1369" s="1" t="s">
        <v>544</v>
      </c>
      <c r="D1369" s="1" t="s">
        <v>3437</v>
      </c>
      <c r="E1369" s="1" t="s">
        <v>4265</v>
      </c>
      <c r="F1369" s="1" t="s">
        <v>84</v>
      </c>
      <c r="G1369" s="377">
        <v>72380</v>
      </c>
      <c r="H1369" s="377">
        <v>0</v>
      </c>
      <c r="I1369" s="377">
        <v>0</v>
      </c>
      <c r="J1369" s="377">
        <v>0</v>
      </c>
      <c r="K1369" s="377">
        <v>0</v>
      </c>
      <c r="L1369" s="377">
        <v>0</v>
      </c>
      <c r="M1369" s="1" t="s">
        <v>61</v>
      </c>
      <c r="N1369" s="377">
        <v>0</v>
      </c>
      <c r="O1369" s="378">
        <v>47263</v>
      </c>
      <c r="P1369" s="401">
        <f t="shared" si="21"/>
        <v>72380</v>
      </c>
      <c r="R1369" s="30" t="s">
        <v>11984</v>
      </c>
      <c r="S1369">
        <v>2352</v>
      </c>
    </row>
    <row r="1370" spans="1:19" x14ac:dyDescent="0.25">
      <c r="A1370" s="1" t="s">
        <v>3436</v>
      </c>
      <c r="B1370" s="1" t="s">
        <v>353</v>
      </c>
      <c r="C1370" s="1" t="s">
        <v>544</v>
      </c>
      <c r="D1370" s="1" t="s">
        <v>3437</v>
      </c>
      <c r="E1370" s="1" t="s">
        <v>4283</v>
      </c>
      <c r="F1370" s="1" t="s">
        <v>84</v>
      </c>
      <c r="G1370" s="377">
        <v>72380</v>
      </c>
      <c r="H1370" s="377">
        <v>0</v>
      </c>
      <c r="I1370" s="377">
        <v>0</v>
      </c>
      <c r="J1370" s="377">
        <v>0</v>
      </c>
      <c r="K1370" s="377">
        <v>0</v>
      </c>
      <c r="L1370" s="377">
        <v>0</v>
      </c>
      <c r="M1370" s="1" t="s">
        <v>61</v>
      </c>
      <c r="N1370" s="377">
        <v>0</v>
      </c>
      <c r="O1370" s="378">
        <v>47264</v>
      </c>
      <c r="P1370" s="401">
        <f t="shared" si="21"/>
        <v>72380</v>
      </c>
      <c r="R1370" s="30" t="s">
        <v>11987</v>
      </c>
      <c r="S1370">
        <v>400</v>
      </c>
    </row>
    <row r="1371" spans="1:19" x14ac:dyDescent="0.25">
      <c r="A1371" s="1" t="s">
        <v>3436</v>
      </c>
      <c r="B1371" s="1" t="s">
        <v>353</v>
      </c>
      <c r="C1371" s="1" t="s">
        <v>544</v>
      </c>
      <c r="D1371" s="1" t="s">
        <v>3437</v>
      </c>
      <c r="E1371" s="1" t="s">
        <v>4321</v>
      </c>
      <c r="F1371" s="1" t="s">
        <v>84</v>
      </c>
      <c r="G1371" s="377">
        <v>72160</v>
      </c>
      <c r="H1371" s="377">
        <v>0</v>
      </c>
      <c r="I1371" s="377">
        <v>0</v>
      </c>
      <c r="J1371" s="377">
        <v>0</v>
      </c>
      <c r="K1371" s="377">
        <v>0</v>
      </c>
      <c r="L1371" s="377">
        <v>0</v>
      </c>
      <c r="M1371" s="1" t="s">
        <v>61</v>
      </c>
      <c r="N1371" s="377">
        <v>0</v>
      </c>
      <c r="O1371" s="378">
        <v>47265</v>
      </c>
      <c r="P1371" s="401">
        <f t="shared" si="21"/>
        <v>72160</v>
      </c>
      <c r="R1371" s="30" t="s">
        <v>11991</v>
      </c>
      <c r="S1371">
        <v>216</v>
      </c>
    </row>
    <row r="1372" spans="1:19" x14ac:dyDescent="0.25">
      <c r="A1372" s="1" t="s">
        <v>3436</v>
      </c>
      <c r="B1372" s="1" t="s">
        <v>353</v>
      </c>
      <c r="C1372" s="1" t="s">
        <v>544</v>
      </c>
      <c r="D1372" s="1" t="s">
        <v>3437</v>
      </c>
      <c r="E1372" s="1" t="s">
        <v>4366</v>
      </c>
      <c r="F1372" s="1" t="s">
        <v>84</v>
      </c>
      <c r="G1372" s="377">
        <v>71940</v>
      </c>
      <c r="H1372" s="377">
        <v>0</v>
      </c>
      <c r="I1372" s="377">
        <v>0</v>
      </c>
      <c r="J1372" s="377">
        <v>0</v>
      </c>
      <c r="K1372" s="377">
        <v>0</v>
      </c>
      <c r="L1372" s="377">
        <v>0</v>
      </c>
      <c r="M1372" s="1" t="s">
        <v>61</v>
      </c>
      <c r="N1372" s="377">
        <v>0</v>
      </c>
      <c r="O1372" s="378">
        <v>47266</v>
      </c>
      <c r="P1372" s="401">
        <f t="shared" si="21"/>
        <v>71940</v>
      </c>
      <c r="R1372" s="30" t="s">
        <v>11993</v>
      </c>
      <c r="S1372">
        <v>252</v>
      </c>
    </row>
    <row r="1373" spans="1:19" x14ac:dyDescent="0.25">
      <c r="A1373" s="1" t="s">
        <v>3436</v>
      </c>
      <c r="B1373" s="1" t="s">
        <v>353</v>
      </c>
      <c r="C1373" s="1" t="s">
        <v>544</v>
      </c>
      <c r="D1373" s="1" t="s">
        <v>3437</v>
      </c>
      <c r="E1373" s="1" t="s">
        <v>4423</v>
      </c>
      <c r="F1373" s="1" t="s">
        <v>84</v>
      </c>
      <c r="G1373" s="377">
        <v>71425</v>
      </c>
      <c r="H1373" s="377">
        <v>0</v>
      </c>
      <c r="I1373" s="377">
        <v>0</v>
      </c>
      <c r="J1373" s="377">
        <v>0</v>
      </c>
      <c r="K1373" s="377">
        <v>0</v>
      </c>
      <c r="L1373" s="377">
        <v>0</v>
      </c>
      <c r="M1373" s="1" t="s">
        <v>61</v>
      </c>
      <c r="N1373" s="377">
        <v>0</v>
      </c>
      <c r="O1373" s="378">
        <v>47267</v>
      </c>
      <c r="P1373" s="401">
        <f t="shared" si="21"/>
        <v>71425</v>
      </c>
      <c r="R1373" s="30" t="s">
        <v>4632</v>
      </c>
      <c r="S1373">
        <v>99</v>
      </c>
    </row>
    <row r="1374" spans="1:19" x14ac:dyDescent="0.25">
      <c r="A1374" s="1" t="s">
        <v>3436</v>
      </c>
      <c r="B1374" s="1" t="s">
        <v>353</v>
      </c>
      <c r="C1374" s="1" t="s">
        <v>544</v>
      </c>
      <c r="D1374" s="1" t="s">
        <v>3437</v>
      </c>
      <c r="E1374" s="1" t="s">
        <v>4990</v>
      </c>
      <c r="F1374" s="1" t="s">
        <v>84</v>
      </c>
      <c r="G1374" s="377">
        <v>69300</v>
      </c>
      <c r="H1374" s="377">
        <v>0</v>
      </c>
      <c r="I1374" s="377">
        <v>0</v>
      </c>
      <c r="J1374" s="377">
        <v>0</v>
      </c>
      <c r="K1374" s="377">
        <v>0</v>
      </c>
      <c r="L1374" s="377">
        <v>0</v>
      </c>
      <c r="M1374" s="1" t="s">
        <v>61</v>
      </c>
      <c r="N1374" s="377">
        <v>0</v>
      </c>
      <c r="O1374" s="378">
        <v>47271</v>
      </c>
      <c r="P1374" s="401">
        <f t="shared" si="21"/>
        <v>69300</v>
      </c>
      <c r="R1374" s="30" t="s">
        <v>11994</v>
      </c>
      <c r="S1374">
        <v>1080</v>
      </c>
    </row>
    <row r="1375" spans="1:19" x14ac:dyDescent="0.25">
      <c r="A1375" s="1" t="s">
        <v>3436</v>
      </c>
      <c r="B1375" s="1" t="s">
        <v>353</v>
      </c>
      <c r="C1375" s="1" t="s">
        <v>544</v>
      </c>
      <c r="D1375" s="1" t="s">
        <v>3437</v>
      </c>
      <c r="E1375" s="1" t="s">
        <v>5133</v>
      </c>
      <c r="F1375" s="1" t="s">
        <v>84</v>
      </c>
      <c r="G1375" s="377">
        <v>72820</v>
      </c>
      <c r="H1375" s="377">
        <v>0</v>
      </c>
      <c r="I1375" s="377">
        <v>0</v>
      </c>
      <c r="J1375" s="377">
        <v>0</v>
      </c>
      <c r="K1375" s="377">
        <v>0</v>
      </c>
      <c r="L1375" s="377">
        <v>0</v>
      </c>
      <c r="M1375" s="1" t="s">
        <v>61</v>
      </c>
      <c r="N1375" s="377">
        <v>0</v>
      </c>
      <c r="O1375" s="378">
        <v>47271</v>
      </c>
      <c r="P1375" s="401">
        <f t="shared" si="21"/>
        <v>72820</v>
      </c>
      <c r="R1375" s="30" t="s">
        <v>4289</v>
      </c>
      <c r="S1375">
        <v>1008</v>
      </c>
    </row>
    <row r="1376" spans="1:19" x14ac:dyDescent="0.25">
      <c r="A1376" s="1" t="s">
        <v>3436</v>
      </c>
      <c r="B1376" s="1" t="s">
        <v>353</v>
      </c>
      <c r="C1376" s="1" t="s">
        <v>544</v>
      </c>
      <c r="D1376" s="1" t="s">
        <v>3437</v>
      </c>
      <c r="E1376" s="1" t="s">
        <v>6002</v>
      </c>
      <c r="F1376" s="1" t="s">
        <v>84</v>
      </c>
      <c r="G1376" s="377">
        <v>72600</v>
      </c>
      <c r="H1376" s="377">
        <v>0</v>
      </c>
      <c r="I1376" s="377">
        <v>0</v>
      </c>
      <c r="J1376" s="377">
        <v>0</v>
      </c>
      <c r="K1376" s="377">
        <v>0</v>
      </c>
      <c r="L1376" s="377">
        <v>0</v>
      </c>
      <c r="M1376" s="1" t="s">
        <v>61</v>
      </c>
      <c r="N1376" s="377">
        <v>0</v>
      </c>
      <c r="O1376" s="378">
        <v>47271</v>
      </c>
      <c r="P1376" s="401">
        <f t="shared" si="21"/>
        <v>72600</v>
      </c>
      <c r="R1376" s="30" t="s">
        <v>4298</v>
      </c>
      <c r="S1376">
        <v>1398</v>
      </c>
    </row>
    <row r="1377" spans="1:19" x14ac:dyDescent="0.25">
      <c r="A1377" s="1" t="s">
        <v>3436</v>
      </c>
      <c r="B1377" s="1" t="s">
        <v>353</v>
      </c>
      <c r="C1377" s="1" t="s">
        <v>544</v>
      </c>
      <c r="D1377" s="1" t="s">
        <v>3437</v>
      </c>
      <c r="E1377" s="1" t="s">
        <v>6003</v>
      </c>
      <c r="F1377" s="1" t="s">
        <v>84</v>
      </c>
      <c r="G1377" s="377">
        <v>70400</v>
      </c>
      <c r="H1377" s="377">
        <v>0</v>
      </c>
      <c r="I1377" s="377">
        <v>0</v>
      </c>
      <c r="J1377" s="377">
        <v>0</v>
      </c>
      <c r="K1377" s="377">
        <v>0</v>
      </c>
      <c r="L1377" s="377">
        <v>0</v>
      </c>
      <c r="M1377" s="1" t="s">
        <v>61</v>
      </c>
      <c r="N1377" s="377">
        <v>0</v>
      </c>
      <c r="O1377" s="378">
        <v>47272</v>
      </c>
      <c r="P1377" s="401">
        <f t="shared" si="21"/>
        <v>70400</v>
      </c>
      <c r="R1377" s="30" t="s">
        <v>4290</v>
      </c>
      <c r="S1377">
        <v>1006</v>
      </c>
    </row>
    <row r="1378" spans="1:19" x14ac:dyDescent="0.25">
      <c r="A1378" s="1" t="s">
        <v>3436</v>
      </c>
      <c r="B1378" s="1" t="s">
        <v>353</v>
      </c>
      <c r="C1378" s="1" t="s">
        <v>544</v>
      </c>
      <c r="D1378" s="1" t="s">
        <v>3437</v>
      </c>
      <c r="E1378" s="1" t="s">
        <v>6004</v>
      </c>
      <c r="F1378" s="1" t="s">
        <v>84</v>
      </c>
      <c r="G1378" s="377">
        <v>72380</v>
      </c>
      <c r="H1378" s="377">
        <v>0</v>
      </c>
      <c r="I1378" s="377">
        <v>0</v>
      </c>
      <c r="J1378" s="377">
        <v>0</v>
      </c>
      <c r="K1378" s="377">
        <v>0</v>
      </c>
      <c r="L1378" s="377">
        <v>0</v>
      </c>
      <c r="M1378" s="1" t="s">
        <v>61</v>
      </c>
      <c r="N1378" s="377">
        <v>0</v>
      </c>
      <c r="O1378" s="378">
        <v>47273</v>
      </c>
      <c r="P1378" s="401">
        <f t="shared" si="21"/>
        <v>72380</v>
      </c>
      <c r="R1378" s="30" t="s">
        <v>11997</v>
      </c>
      <c r="S1378">
        <v>9500</v>
      </c>
    </row>
    <row r="1379" spans="1:19" x14ac:dyDescent="0.25">
      <c r="A1379" s="1" t="s">
        <v>3436</v>
      </c>
      <c r="B1379" s="1" t="s">
        <v>353</v>
      </c>
      <c r="C1379" s="1" t="s">
        <v>544</v>
      </c>
      <c r="D1379" s="1" t="s">
        <v>3437</v>
      </c>
      <c r="E1379" s="1" t="s">
        <v>6005</v>
      </c>
      <c r="F1379" s="1" t="s">
        <v>84</v>
      </c>
      <c r="G1379" s="377">
        <v>71940</v>
      </c>
      <c r="H1379" s="377">
        <v>0</v>
      </c>
      <c r="I1379" s="377">
        <v>0</v>
      </c>
      <c r="J1379" s="377">
        <v>0</v>
      </c>
      <c r="K1379" s="377">
        <v>0</v>
      </c>
      <c r="L1379" s="377">
        <v>0</v>
      </c>
      <c r="M1379" s="1" t="s">
        <v>61</v>
      </c>
      <c r="N1379" s="377">
        <v>0</v>
      </c>
      <c r="O1379" s="378">
        <v>47273</v>
      </c>
      <c r="P1379" s="401">
        <f t="shared" si="21"/>
        <v>71940</v>
      </c>
      <c r="R1379" s="30" t="s">
        <v>12000</v>
      </c>
      <c r="S1379">
        <v>1080</v>
      </c>
    </row>
    <row r="1380" spans="1:19" x14ac:dyDescent="0.25">
      <c r="A1380" s="1" t="s">
        <v>3436</v>
      </c>
      <c r="B1380" s="1" t="s">
        <v>353</v>
      </c>
      <c r="C1380" s="1" t="s">
        <v>544</v>
      </c>
      <c r="D1380" s="1" t="s">
        <v>3437</v>
      </c>
      <c r="E1380" s="1" t="s">
        <v>9553</v>
      </c>
      <c r="F1380" s="1" t="s">
        <v>84</v>
      </c>
      <c r="G1380" s="377">
        <v>73920</v>
      </c>
      <c r="H1380" s="377">
        <v>0</v>
      </c>
      <c r="I1380" s="377">
        <v>0</v>
      </c>
      <c r="J1380" s="377">
        <v>0</v>
      </c>
      <c r="K1380" s="377">
        <v>0</v>
      </c>
      <c r="L1380" s="377">
        <v>0</v>
      </c>
      <c r="M1380" s="1" t="s">
        <v>61</v>
      </c>
      <c r="N1380" s="377">
        <v>0</v>
      </c>
      <c r="O1380" s="378">
        <v>47274</v>
      </c>
      <c r="P1380" s="401">
        <f t="shared" si="21"/>
        <v>73920</v>
      </c>
      <c r="R1380" s="30" t="s">
        <v>12002</v>
      </c>
      <c r="S1380">
        <v>990</v>
      </c>
    </row>
    <row r="1381" spans="1:19" x14ac:dyDescent="0.25">
      <c r="A1381" s="1" t="s">
        <v>3436</v>
      </c>
      <c r="B1381" s="1" t="s">
        <v>353</v>
      </c>
      <c r="C1381" s="1" t="s">
        <v>544</v>
      </c>
      <c r="D1381" s="1" t="s">
        <v>3437</v>
      </c>
      <c r="E1381" s="1" t="s">
        <v>9554</v>
      </c>
      <c r="F1381" s="1" t="s">
        <v>84</v>
      </c>
      <c r="G1381" s="377">
        <v>74140</v>
      </c>
      <c r="H1381" s="377">
        <v>0</v>
      </c>
      <c r="I1381" s="377">
        <v>0</v>
      </c>
      <c r="J1381" s="377">
        <v>0</v>
      </c>
      <c r="K1381" s="377">
        <v>0</v>
      </c>
      <c r="L1381" s="377">
        <v>0</v>
      </c>
      <c r="M1381" s="1" t="s">
        <v>61</v>
      </c>
      <c r="N1381" s="377">
        <v>0</v>
      </c>
      <c r="O1381" s="378">
        <v>47277</v>
      </c>
      <c r="P1381" s="401">
        <f t="shared" si="21"/>
        <v>74140</v>
      </c>
      <c r="R1381" s="30" t="s">
        <v>12005</v>
      </c>
      <c r="S1381">
        <v>16</v>
      </c>
    </row>
    <row r="1382" spans="1:19" x14ac:dyDescent="0.25">
      <c r="A1382" s="1" t="s">
        <v>3436</v>
      </c>
      <c r="B1382" s="1" t="s">
        <v>353</v>
      </c>
      <c r="C1382" s="1" t="s">
        <v>80</v>
      </c>
      <c r="D1382" s="1" t="s">
        <v>3437</v>
      </c>
      <c r="E1382" s="1" t="s">
        <v>3438</v>
      </c>
      <c r="F1382" s="1" t="s">
        <v>84</v>
      </c>
      <c r="G1382" s="377">
        <v>32767</v>
      </c>
      <c r="H1382" s="377">
        <v>0</v>
      </c>
      <c r="I1382" s="377">
        <v>0</v>
      </c>
      <c r="J1382" s="377">
        <v>0</v>
      </c>
      <c r="K1382" s="377">
        <v>0</v>
      </c>
      <c r="L1382" s="377">
        <v>0</v>
      </c>
      <c r="M1382" s="1" t="s">
        <v>61</v>
      </c>
      <c r="N1382" s="377">
        <v>0</v>
      </c>
      <c r="O1382" s="378">
        <v>47231</v>
      </c>
      <c r="P1382" s="401">
        <f t="shared" si="21"/>
        <v>32767</v>
      </c>
      <c r="R1382" s="30" t="s">
        <v>12007</v>
      </c>
      <c r="S1382">
        <v>216</v>
      </c>
    </row>
    <row r="1383" spans="1:19" x14ac:dyDescent="0.25">
      <c r="A1383" s="1" t="s">
        <v>3436</v>
      </c>
      <c r="B1383" s="1" t="s">
        <v>353</v>
      </c>
      <c r="C1383" s="1" t="s">
        <v>80</v>
      </c>
      <c r="D1383" s="1" t="s">
        <v>3437</v>
      </c>
      <c r="E1383" s="1" t="s">
        <v>3439</v>
      </c>
      <c r="F1383" s="1" t="s">
        <v>84</v>
      </c>
      <c r="G1383" s="377">
        <v>73839</v>
      </c>
      <c r="H1383" s="377">
        <v>0</v>
      </c>
      <c r="I1383" s="377">
        <v>0</v>
      </c>
      <c r="J1383" s="377">
        <v>0</v>
      </c>
      <c r="K1383" s="377">
        <v>0</v>
      </c>
      <c r="L1383" s="377">
        <v>0</v>
      </c>
      <c r="M1383" s="1" t="s">
        <v>61</v>
      </c>
      <c r="N1383" s="377">
        <v>0</v>
      </c>
      <c r="O1383" s="378">
        <v>47236</v>
      </c>
      <c r="P1383" s="401">
        <f t="shared" si="21"/>
        <v>73839</v>
      </c>
      <c r="R1383" s="30" t="s">
        <v>12010</v>
      </c>
      <c r="S1383">
        <v>336</v>
      </c>
    </row>
    <row r="1384" spans="1:19" x14ac:dyDescent="0.25">
      <c r="A1384" s="1" t="s">
        <v>3436</v>
      </c>
      <c r="B1384" s="1" t="s">
        <v>353</v>
      </c>
      <c r="C1384" s="1" t="s">
        <v>80</v>
      </c>
      <c r="D1384" s="1" t="s">
        <v>3437</v>
      </c>
      <c r="E1384" s="1" t="s">
        <v>3462</v>
      </c>
      <c r="F1384" s="1" t="s">
        <v>84</v>
      </c>
      <c r="G1384" s="377">
        <v>18480</v>
      </c>
      <c r="H1384" s="377">
        <v>0</v>
      </c>
      <c r="I1384" s="377">
        <v>0</v>
      </c>
      <c r="J1384" s="377">
        <v>0</v>
      </c>
      <c r="K1384" s="377">
        <v>0</v>
      </c>
      <c r="L1384" s="377">
        <v>0</v>
      </c>
      <c r="M1384" s="1" t="s">
        <v>61</v>
      </c>
      <c r="N1384" s="377">
        <v>0</v>
      </c>
      <c r="O1384" s="378">
        <v>47237</v>
      </c>
      <c r="P1384" s="401">
        <f t="shared" si="21"/>
        <v>18480</v>
      </c>
      <c r="R1384" s="30" t="s">
        <v>12014</v>
      </c>
      <c r="S1384">
        <v>336</v>
      </c>
    </row>
    <row r="1385" spans="1:19" x14ac:dyDescent="0.25">
      <c r="A1385" s="1" t="s">
        <v>3464</v>
      </c>
      <c r="B1385" s="1" t="s">
        <v>353</v>
      </c>
      <c r="C1385" s="1" t="s">
        <v>544</v>
      </c>
      <c r="D1385" s="1" t="s">
        <v>3465</v>
      </c>
      <c r="E1385" s="1" t="s">
        <v>3466</v>
      </c>
      <c r="F1385" s="1" t="s">
        <v>84</v>
      </c>
      <c r="G1385" s="377">
        <v>22805</v>
      </c>
      <c r="H1385" s="377">
        <v>0</v>
      </c>
      <c r="I1385" s="377">
        <v>0</v>
      </c>
      <c r="J1385" s="377">
        <v>0</v>
      </c>
      <c r="K1385" s="377">
        <v>0</v>
      </c>
      <c r="L1385" s="377">
        <v>0</v>
      </c>
      <c r="M1385" s="1" t="s">
        <v>61</v>
      </c>
      <c r="N1385" s="377">
        <v>0</v>
      </c>
      <c r="O1385" s="378">
        <v>47237</v>
      </c>
      <c r="P1385" s="401">
        <f t="shared" si="21"/>
        <v>22805</v>
      </c>
      <c r="R1385" s="30" t="s">
        <v>12016</v>
      </c>
      <c r="S1385">
        <v>240</v>
      </c>
    </row>
    <row r="1386" spans="1:19" x14ac:dyDescent="0.25">
      <c r="A1386" s="1" t="s">
        <v>3464</v>
      </c>
      <c r="B1386" s="1" t="s">
        <v>353</v>
      </c>
      <c r="C1386" s="1" t="s">
        <v>544</v>
      </c>
      <c r="D1386" s="1" t="s">
        <v>3465</v>
      </c>
      <c r="E1386" s="1" t="s">
        <v>3629</v>
      </c>
      <c r="F1386" s="1" t="s">
        <v>84</v>
      </c>
      <c r="G1386" s="377">
        <v>50528</v>
      </c>
      <c r="H1386" s="377">
        <v>0</v>
      </c>
      <c r="I1386" s="377">
        <v>0</v>
      </c>
      <c r="J1386" s="377">
        <v>0</v>
      </c>
      <c r="K1386" s="377">
        <v>0</v>
      </c>
      <c r="L1386" s="377">
        <v>0</v>
      </c>
      <c r="M1386" s="1" t="s">
        <v>61</v>
      </c>
      <c r="N1386" s="377">
        <v>0</v>
      </c>
      <c r="O1386" s="378">
        <v>47239</v>
      </c>
      <c r="P1386" s="401">
        <f t="shared" si="21"/>
        <v>50528</v>
      </c>
      <c r="R1386" s="30" t="s">
        <v>12019</v>
      </c>
      <c r="S1386">
        <v>9240</v>
      </c>
    </row>
    <row r="1387" spans="1:19" x14ac:dyDescent="0.25">
      <c r="A1387" s="1" t="s">
        <v>3464</v>
      </c>
      <c r="B1387" s="1" t="s">
        <v>353</v>
      </c>
      <c r="C1387" s="1" t="s">
        <v>544</v>
      </c>
      <c r="D1387" s="1" t="s">
        <v>3465</v>
      </c>
      <c r="E1387" s="1" t="s">
        <v>3604</v>
      </c>
      <c r="F1387" s="1" t="s">
        <v>84</v>
      </c>
      <c r="G1387" s="377">
        <v>48620</v>
      </c>
      <c r="H1387" s="377">
        <v>0</v>
      </c>
      <c r="I1387" s="377">
        <v>0</v>
      </c>
      <c r="J1387" s="377">
        <v>0</v>
      </c>
      <c r="K1387" s="377">
        <v>0</v>
      </c>
      <c r="L1387" s="377">
        <v>0</v>
      </c>
      <c r="M1387" s="1" t="s">
        <v>61</v>
      </c>
      <c r="N1387" s="377">
        <v>0</v>
      </c>
      <c r="O1387" s="378">
        <v>47249</v>
      </c>
      <c r="P1387" s="401">
        <f t="shared" si="21"/>
        <v>48620</v>
      </c>
      <c r="R1387" s="30" t="s">
        <v>12023</v>
      </c>
      <c r="S1387">
        <v>240</v>
      </c>
    </row>
    <row r="1388" spans="1:19" x14ac:dyDescent="0.25">
      <c r="A1388" s="1" t="s">
        <v>3171</v>
      </c>
      <c r="B1388" s="1" t="s">
        <v>353</v>
      </c>
      <c r="C1388" s="1" t="s">
        <v>544</v>
      </c>
      <c r="D1388" s="1" t="s">
        <v>3173</v>
      </c>
      <c r="E1388" s="1" t="s">
        <v>3172</v>
      </c>
      <c r="F1388" s="1" t="s">
        <v>84</v>
      </c>
      <c r="G1388" s="377">
        <v>127008</v>
      </c>
      <c r="H1388" s="377">
        <v>0</v>
      </c>
      <c r="I1388" s="377">
        <v>0</v>
      </c>
      <c r="J1388" s="377">
        <v>0</v>
      </c>
      <c r="K1388" s="377">
        <v>0</v>
      </c>
      <c r="L1388" s="377">
        <v>0</v>
      </c>
      <c r="M1388" s="1" t="s">
        <v>61</v>
      </c>
      <c r="N1388" s="377">
        <v>0</v>
      </c>
      <c r="O1388" s="378">
        <v>47218</v>
      </c>
      <c r="P1388" s="401">
        <f t="shared" si="21"/>
        <v>127008</v>
      </c>
      <c r="R1388" s="30" t="s">
        <v>12027</v>
      </c>
      <c r="S1388">
        <v>20</v>
      </c>
    </row>
    <row r="1389" spans="1:19" x14ac:dyDescent="0.25">
      <c r="A1389" s="1" t="s">
        <v>3171</v>
      </c>
      <c r="B1389" s="1" t="s">
        <v>353</v>
      </c>
      <c r="C1389" s="1" t="s">
        <v>544</v>
      </c>
      <c r="D1389" s="1" t="s">
        <v>3173</v>
      </c>
      <c r="E1389" s="1" t="s">
        <v>3191</v>
      </c>
      <c r="F1389" s="1" t="s">
        <v>84</v>
      </c>
      <c r="G1389" s="377">
        <v>133986</v>
      </c>
      <c r="H1389" s="377">
        <v>0</v>
      </c>
      <c r="I1389" s="377">
        <v>0</v>
      </c>
      <c r="J1389" s="377">
        <v>0</v>
      </c>
      <c r="K1389" s="377">
        <v>0</v>
      </c>
      <c r="L1389" s="377">
        <v>0</v>
      </c>
      <c r="M1389" s="1" t="s">
        <v>61</v>
      </c>
      <c r="N1389" s="377">
        <v>0</v>
      </c>
      <c r="O1389" s="378">
        <v>47219</v>
      </c>
      <c r="P1389" s="401">
        <f t="shared" si="21"/>
        <v>133986</v>
      </c>
      <c r="R1389" s="30" t="s">
        <v>12031</v>
      </c>
      <c r="S1389">
        <v>220</v>
      </c>
    </row>
    <row r="1390" spans="1:19" x14ac:dyDescent="0.25">
      <c r="A1390" s="1" t="s">
        <v>3013</v>
      </c>
      <c r="B1390" s="1" t="s">
        <v>353</v>
      </c>
      <c r="C1390" s="1" t="s">
        <v>544</v>
      </c>
      <c r="D1390" s="1" t="s">
        <v>3014</v>
      </c>
      <c r="E1390" s="1" t="s">
        <v>3015</v>
      </c>
      <c r="F1390" s="1" t="s">
        <v>84</v>
      </c>
      <c r="G1390" s="377">
        <v>10584</v>
      </c>
      <c r="H1390" s="377">
        <v>0</v>
      </c>
      <c r="I1390" s="377">
        <v>0</v>
      </c>
      <c r="J1390" s="377">
        <v>0</v>
      </c>
      <c r="K1390" s="377">
        <v>0</v>
      </c>
      <c r="L1390" s="377">
        <v>0</v>
      </c>
      <c r="M1390" s="1" t="s">
        <v>61</v>
      </c>
      <c r="N1390" s="377">
        <v>0</v>
      </c>
      <c r="O1390" s="378">
        <v>47199</v>
      </c>
      <c r="P1390" s="401">
        <f t="shared" si="21"/>
        <v>10584</v>
      </c>
      <c r="R1390" s="30" t="s">
        <v>12033</v>
      </c>
      <c r="S1390">
        <v>14760</v>
      </c>
    </row>
    <row r="1391" spans="1:19" x14ac:dyDescent="0.25">
      <c r="A1391" s="1" t="s">
        <v>3013</v>
      </c>
      <c r="B1391" s="1" t="s">
        <v>353</v>
      </c>
      <c r="C1391" s="1" t="s">
        <v>544</v>
      </c>
      <c r="D1391" s="1" t="s">
        <v>3014</v>
      </c>
      <c r="E1391" s="1" t="s">
        <v>3402</v>
      </c>
      <c r="F1391" s="1" t="s">
        <v>84</v>
      </c>
      <c r="G1391" s="377">
        <v>117936</v>
      </c>
      <c r="H1391" s="377">
        <v>0</v>
      </c>
      <c r="I1391" s="377">
        <v>0</v>
      </c>
      <c r="J1391" s="377">
        <v>0</v>
      </c>
      <c r="K1391" s="377">
        <v>0</v>
      </c>
      <c r="L1391" s="377">
        <v>0</v>
      </c>
      <c r="M1391" s="1" t="s">
        <v>61</v>
      </c>
      <c r="N1391" s="377">
        <v>0</v>
      </c>
      <c r="O1391" s="378">
        <v>47232</v>
      </c>
      <c r="P1391" s="401">
        <f t="shared" si="21"/>
        <v>117936</v>
      </c>
      <c r="R1391" s="30" t="s">
        <v>12034</v>
      </c>
      <c r="S1391">
        <v>5508</v>
      </c>
    </row>
    <row r="1392" spans="1:19" x14ac:dyDescent="0.25">
      <c r="A1392" s="1" t="s">
        <v>3013</v>
      </c>
      <c r="B1392" s="1" t="s">
        <v>353</v>
      </c>
      <c r="C1392" s="1" t="s">
        <v>544</v>
      </c>
      <c r="D1392" s="1" t="s">
        <v>3014</v>
      </c>
      <c r="E1392" s="1" t="s">
        <v>3407</v>
      </c>
      <c r="F1392" s="1" t="s">
        <v>84</v>
      </c>
      <c r="G1392" s="377">
        <v>131166</v>
      </c>
      <c r="H1392" s="377">
        <v>0</v>
      </c>
      <c r="I1392" s="377">
        <v>0</v>
      </c>
      <c r="J1392" s="377">
        <v>0</v>
      </c>
      <c r="K1392" s="377">
        <v>0</v>
      </c>
      <c r="L1392" s="377">
        <v>0</v>
      </c>
      <c r="M1392" s="1" t="s">
        <v>61</v>
      </c>
      <c r="N1392" s="377">
        <v>0</v>
      </c>
      <c r="O1392" s="378">
        <v>47233</v>
      </c>
      <c r="P1392" s="401">
        <f t="shared" si="21"/>
        <v>131166</v>
      </c>
      <c r="R1392" s="30" t="s">
        <v>12037</v>
      </c>
      <c r="S1392">
        <v>336</v>
      </c>
    </row>
    <row r="1393" spans="1:19" x14ac:dyDescent="0.25">
      <c r="A1393" s="1" t="s">
        <v>3013</v>
      </c>
      <c r="B1393" s="1" t="s">
        <v>353</v>
      </c>
      <c r="C1393" s="1" t="s">
        <v>544</v>
      </c>
      <c r="D1393" s="1" t="s">
        <v>3014</v>
      </c>
      <c r="E1393" s="1" t="s">
        <v>3420</v>
      </c>
      <c r="F1393" s="1" t="s">
        <v>84</v>
      </c>
      <c r="G1393" s="377">
        <v>130032</v>
      </c>
      <c r="H1393" s="377">
        <v>0</v>
      </c>
      <c r="I1393" s="377">
        <v>0</v>
      </c>
      <c r="J1393" s="377">
        <v>0</v>
      </c>
      <c r="K1393" s="377">
        <v>0</v>
      </c>
      <c r="L1393" s="377">
        <v>0</v>
      </c>
      <c r="M1393" s="1" t="s">
        <v>61</v>
      </c>
      <c r="N1393" s="377">
        <v>0</v>
      </c>
      <c r="O1393" s="378">
        <v>47233</v>
      </c>
      <c r="P1393" s="401">
        <f t="shared" si="21"/>
        <v>130032</v>
      </c>
      <c r="R1393" s="30" t="s">
        <v>12041</v>
      </c>
      <c r="S1393">
        <v>30</v>
      </c>
    </row>
    <row r="1394" spans="1:19" x14ac:dyDescent="0.25">
      <c r="A1394" s="1" t="s">
        <v>3013</v>
      </c>
      <c r="B1394" s="1" t="s">
        <v>353</v>
      </c>
      <c r="C1394" s="1" t="s">
        <v>544</v>
      </c>
      <c r="D1394" s="1" t="s">
        <v>3014</v>
      </c>
      <c r="E1394" s="1" t="s">
        <v>3428</v>
      </c>
      <c r="F1394" s="1" t="s">
        <v>84</v>
      </c>
      <c r="G1394" s="377">
        <v>132300</v>
      </c>
      <c r="H1394" s="377">
        <v>0</v>
      </c>
      <c r="I1394" s="377">
        <v>0</v>
      </c>
      <c r="J1394" s="377">
        <v>0</v>
      </c>
      <c r="K1394" s="377">
        <v>0</v>
      </c>
      <c r="L1394" s="377">
        <v>0</v>
      </c>
      <c r="M1394" s="1" t="s">
        <v>61</v>
      </c>
      <c r="N1394" s="377">
        <v>0</v>
      </c>
      <c r="O1394" s="378">
        <v>47236</v>
      </c>
      <c r="P1394" s="401">
        <f t="shared" si="21"/>
        <v>132300</v>
      </c>
      <c r="R1394" s="30" t="s">
        <v>12043</v>
      </c>
      <c r="S1394">
        <v>32</v>
      </c>
    </row>
    <row r="1395" spans="1:19" x14ac:dyDescent="0.25">
      <c r="A1395" s="1" t="s">
        <v>3013</v>
      </c>
      <c r="B1395" s="1" t="s">
        <v>353</v>
      </c>
      <c r="C1395" s="1" t="s">
        <v>544</v>
      </c>
      <c r="D1395" s="1" t="s">
        <v>3014</v>
      </c>
      <c r="E1395" s="1" t="s">
        <v>3440</v>
      </c>
      <c r="F1395" s="1" t="s">
        <v>84</v>
      </c>
      <c r="G1395" s="377">
        <v>137592</v>
      </c>
      <c r="H1395" s="377">
        <v>0</v>
      </c>
      <c r="I1395" s="377">
        <v>0</v>
      </c>
      <c r="J1395" s="377">
        <v>0</v>
      </c>
      <c r="K1395" s="377">
        <v>0</v>
      </c>
      <c r="L1395" s="377">
        <v>0</v>
      </c>
      <c r="M1395" s="1" t="s">
        <v>61</v>
      </c>
      <c r="N1395" s="377">
        <v>0</v>
      </c>
      <c r="O1395" s="378">
        <v>47236</v>
      </c>
      <c r="P1395" s="401">
        <f t="shared" si="21"/>
        <v>137592</v>
      </c>
      <c r="R1395" s="30" t="s">
        <v>12046</v>
      </c>
      <c r="S1395">
        <v>300</v>
      </c>
    </row>
    <row r="1396" spans="1:19" x14ac:dyDescent="0.25">
      <c r="A1396" s="1" t="s">
        <v>3013</v>
      </c>
      <c r="B1396" s="1" t="s">
        <v>353</v>
      </c>
      <c r="C1396" s="1" t="s">
        <v>544</v>
      </c>
      <c r="D1396" s="1" t="s">
        <v>3014</v>
      </c>
      <c r="E1396" s="1" t="s">
        <v>3851</v>
      </c>
      <c r="F1396" s="1" t="s">
        <v>84</v>
      </c>
      <c r="G1396" s="377">
        <v>123228</v>
      </c>
      <c r="H1396" s="377">
        <v>0</v>
      </c>
      <c r="I1396" s="377">
        <v>0</v>
      </c>
      <c r="J1396" s="377">
        <v>0</v>
      </c>
      <c r="K1396" s="377">
        <v>0</v>
      </c>
      <c r="L1396" s="377">
        <v>0</v>
      </c>
      <c r="M1396" s="1" t="s">
        <v>61</v>
      </c>
      <c r="N1396" s="377">
        <v>0</v>
      </c>
      <c r="O1396" s="378">
        <v>47254</v>
      </c>
      <c r="P1396" s="401">
        <f t="shared" si="21"/>
        <v>123228</v>
      </c>
      <c r="R1396" s="30" t="s">
        <v>12050</v>
      </c>
      <c r="S1396">
        <v>75</v>
      </c>
    </row>
    <row r="1397" spans="1:19" x14ac:dyDescent="0.25">
      <c r="A1397" s="1" t="s">
        <v>3013</v>
      </c>
      <c r="B1397" s="1" t="s">
        <v>353</v>
      </c>
      <c r="C1397" s="1" t="s">
        <v>544</v>
      </c>
      <c r="D1397" s="1" t="s">
        <v>3014</v>
      </c>
      <c r="E1397" s="1" t="s">
        <v>4012</v>
      </c>
      <c r="F1397" s="1" t="s">
        <v>84</v>
      </c>
      <c r="G1397" s="377">
        <v>135702</v>
      </c>
      <c r="H1397" s="377">
        <v>0</v>
      </c>
      <c r="I1397" s="377">
        <v>0</v>
      </c>
      <c r="J1397" s="377">
        <v>0</v>
      </c>
      <c r="K1397" s="377">
        <v>0</v>
      </c>
      <c r="L1397" s="377">
        <v>0</v>
      </c>
      <c r="M1397" s="1" t="s">
        <v>61</v>
      </c>
      <c r="N1397" s="377">
        <v>0</v>
      </c>
      <c r="O1397" s="378">
        <v>47256</v>
      </c>
      <c r="P1397" s="401">
        <f t="shared" si="21"/>
        <v>135702</v>
      </c>
      <c r="R1397" s="30" t="s">
        <v>12052</v>
      </c>
      <c r="S1397">
        <v>840</v>
      </c>
    </row>
    <row r="1398" spans="1:19" x14ac:dyDescent="0.25">
      <c r="A1398" s="1" t="s">
        <v>3013</v>
      </c>
      <c r="B1398" s="1" t="s">
        <v>353</v>
      </c>
      <c r="C1398" s="1" t="s">
        <v>544</v>
      </c>
      <c r="D1398" s="1" t="s">
        <v>3014</v>
      </c>
      <c r="E1398" s="1" t="s">
        <v>4059</v>
      </c>
      <c r="F1398" s="1" t="s">
        <v>84</v>
      </c>
      <c r="G1398" s="377">
        <v>135702</v>
      </c>
      <c r="H1398" s="377">
        <v>0</v>
      </c>
      <c r="I1398" s="377">
        <v>0</v>
      </c>
      <c r="J1398" s="377">
        <v>0</v>
      </c>
      <c r="K1398" s="377">
        <v>0</v>
      </c>
      <c r="L1398" s="377">
        <v>0</v>
      </c>
      <c r="M1398" s="1" t="s">
        <v>61</v>
      </c>
      <c r="N1398" s="377">
        <v>0</v>
      </c>
      <c r="O1398" s="378">
        <v>47256</v>
      </c>
      <c r="P1398" s="401">
        <f t="shared" si="21"/>
        <v>135702</v>
      </c>
      <c r="R1398" s="30" t="s">
        <v>13414</v>
      </c>
      <c r="S1398">
        <v>168000</v>
      </c>
    </row>
    <row r="1399" spans="1:19" x14ac:dyDescent="0.25">
      <c r="A1399" s="1" t="s">
        <v>3013</v>
      </c>
      <c r="B1399" s="1" t="s">
        <v>353</v>
      </c>
      <c r="C1399" s="1" t="s">
        <v>544</v>
      </c>
      <c r="D1399" s="1" t="s">
        <v>3014</v>
      </c>
      <c r="E1399" s="1" t="s">
        <v>4062</v>
      </c>
      <c r="F1399" s="1" t="s">
        <v>84</v>
      </c>
      <c r="G1399" s="377">
        <v>131922</v>
      </c>
      <c r="H1399" s="377">
        <v>0</v>
      </c>
      <c r="I1399" s="377">
        <v>0</v>
      </c>
      <c r="J1399" s="377">
        <v>0</v>
      </c>
      <c r="K1399" s="377">
        <v>0</v>
      </c>
      <c r="L1399" s="377">
        <v>0</v>
      </c>
      <c r="M1399" s="1" t="s">
        <v>61</v>
      </c>
      <c r="N1399" s="377">
        <v>0</v>
      </c>
      <c r="O1399" s="378">
        <v>47257</v>
      </c>
      <c r="P1399" s="401">
        <f t="shared" si="21"/>
        <v>131922</v>
      </c>
      <c r="R1399" s="30" t="s">
        <v>13445</v>
      </c>
      <c r="S1399">
        <v>168000</v>
      </c>
    </row>
    <row r="1400" spans="1:19" x14ac:dyDescent="0.25">
      <c r="A1400" s="1" t="s">
        <v>3013</v>
      </c>
      <c r="B1400" s="1" t="s">
        <v>353</v>
      </c>
      <c r="C1400" s="1" t="s">
        <v>544</v>
      </c>
      <c r="D1400" s="1" t="s">
        <v>3014</v>
      </c>
      <c r="E1400" s="1" t="s">
        <v>4087</v>
      </c>
      <c r="F1400" s="1" t="s">
        <v>84</v>
      </c>
      <c r="G1400" s="377">
        <v>135702</v>
      </c>
      <c r="H1400" s="377">
        <v>0</v>
      </c>
      <c r="I1400" s="377">
        <v>0</v>
      </c>
      <c r="J1400" s="377">
        <v>0</v>
      </c>
      <c r="K1400" s="377">
        <v>0</v>
      </c>
      <c r="L1400" s="377">
        <v>0</v>
      </c>
      <c r="M1400" s="1" t="s">
        <v>61</v>
      </c>
      <c r="N1400" s="377">
        <v>0</v>
      </c>
      <c r="O1400" s="378">
        <v>47258</v>
      </c>
      <c r="P1400" s="401">
        <f t="shared" si="21"/>
        <v>135702</v>
      </c>
      <c r="R1400" s="30" t="s">
        <v>13446</v>
      </c>
      <c r="S1400">
        <v>337920</v>
      </c>
    </row>
    <row r="1401" spans="1:19" x14ac:dyDescent="0.25">
      <c r="A1401" s="1" t="s">
        <v>3013</v>
      </c>
      <c r="B1401" s="1" t="s">
        <v>353</v>
      </c>
      <c r="C1401" s="1" t="s">
        <v>80</v>
      </c>
      <c r="D1401" s="1" t="s">
        <v>3014</v>
      </c>
      <c r="E1401" s="1" t="s">
        <v>3015</v>
      </c>
      <c r="F1401" s="1" t="s">
        <v>84</v>
      </c>
      <c r="G1401" s="377">
        <v>111762</v>
      </c>
      <c r="H1401" s="377">
        <v>0</v>
      </c>
      <c r="I1401" s="377">
        <v>0</v>
      </c>
      <c r="J1401" s="377">
        <v>0</v>
      </c>
      <c r="K1401" s="377">
        <v>0</v>
      </c>
      <c r="L1401" s="377">
        <v>0</v>
      </c>
      <c r="M1401" s="1" t="s">
        <v>61</v>
      </c>
      <c r="N1401" s="377">
        <v>0</v>
      </c>
      <c r="O1401" s="378">
        <v>47199</v>
      </c>
      <c r="P1401" s="401">
        <f t="shared" si="21"/>
        <v>111762</v>
      </c>
      <c r="R1401" s="30" t="s">
        <v>13447</v>
      </c>
      <c r="S1401">
        <v>325000</v>
      </c>
    </row>
    <row r="1402" spans="1:19" x14ac:dyDescent="0.25">
      <c r="A1402" s="1" t="s">
        <v>3013</v>
      </c>
      <c r="B1402" s="1" t="s">
        <v>353</v>
      </c>
      <c r="C1402" s="1" t="s">
        <v>80</v>
      </c>
      <c r="D1402" s="1" t="s">
        <v>3014</v>
      </c>
      <c r="E1402" s="1" t="s">
        <v>3402</v>
      </c>
      <c r="F1402" s="1" t="s">
        <v>84</v>
      </c>
      <c r="G1402" s="377">
        <v>10584</v>
      </c>
      <c r="H1402" s="377">
        <v>0</v>
      </c>
      <c r="I1402" s="377">
        <v>0</v>
      </c>
      <c r="J1402" s="377">
        <v>0</v>
      </c>
      <c r="K1402" s="377">
        <v>0</v>
      </c>
      <c r="L1402" s="377">
        <v>0</v>
      </c>
      <c r="M1402" s="1" t="s">
        <v>61</v>
      </c>
      <c r="N1402" s="377">
        <v>0</v>
      </c>
      <c r="O1402" s="378">
        <v>47232</v>
      </c>
      <c r="P1402" s="401">
        <f t="shared" si="21"/>
        <v>10584</v>
      </c>
      <c r="R1402" s="30" t="s">
        <v>4325</v>
      </c>
      <c r="S1402">
        <v>149</v>
      </c>
    </row>
    <row r="1403" spans="1:19" x14ac:dyDescent="0.25">
      <c r="A1403" s="1" t="s">
        <v>3311</v>
      </c>
      <c r="B1403" s="1" t="s">
        <v>353</v>
      </c>
      <c r="C1403" s="1" t="s">
        <v>544</v>
      </c>
      <c r="D1403" s="1" t="s">
        <v>3312</v>
      </c>
      <c r="E1403" s="1" t="s">
        <v>3313</v>
      </c>
      <c r="F1403" s="1" t="s">
        <v>84</v>
      </c>
      <c r="G1403" s="377">
        <v>126408</v>
      </c>
      <c r="H1403" s="377">
        <v>0</v>
      </c>
      <c r="I1403" s="377">
        <v>0</v>
      </c>
      <c r="J1403" s="377">
        <v>0</v>
      </c>
      <c r="K1403" s="377">
        <v>0</v>
      </c>
      <c r="L1403" s="377">
        <v>0</v>
      </c>
      <c r="M1403" s="1" t="s">
        <v>61</v>
      </c>
      <c r="N1403" s="377">
        <v>0</v>
      </c>
      <c r="O1403" s="378">
        <v>47224</v>
      </c>
      <c r="P1403" s="401">
        <f t="shared" si="21"/>
        <v>126408</v>
      </c>
      <c r="R1403" s="30" t="s">
        <v>3556</v>
      </c>
      <c r="S1403">
        <v>3495</v>
      </c>
    </row>
    <row r="1404" spans="1:19" x14ac:dyDescent="0.25">
      <c r="A1404" s="1" t="s">
        <v>3311</v>
      </c>
      <c r="B1404" s="1" t="s">
        <v>353</v>
      </c>
      <c r="C1404" s="1" t="s">
        <v>544</v>
      </c>
      <c r="D1404" s="1" t="s">
        <v>3312</v>
      </c>
      <c r="E1404" s="1" t="s">
        <v>3319</v>
      </c>
      <c r="F1404" s="1" t="s">
        <v>84</v>
      </c>
      <c r="G1404" s="377">
        <v>135702</v>
      </c>
      <c r="H1404" s="377">
        <v>0</v>
      </c>
      <c r="I1404" s="377">
        <v>0</v>
      </c>
      <c r="J1404" s="377">
        <v>0</v>
      </c>
      <c r="K1404" s="377">
        <v>0</v>
      </c>
      <c r="L1404" s="377">
        <v>0</v>
      </c>
      <c r="M1404" s="1" t="s">
        <v>61</v>
      </c>
      <c r="N1404" s="377">
        <v>0</v>
      </c>
      <c r="O1404" s="378">
        <v>47225</v>
      </c>
      <c r="P1404" s="401">
        <f t="shared" si="21"/>
        <v>135702</v>
      </c>
      <c r="R1404" s="30" t="s">
        <v>3789</v>
      </c>
      <c r="S1404">
        <v>3485</v>
      </c>
    </row>
    <row r="1405" spans="1:19" x14ac:dyDescent="0.25">
      <c r="A1405" s="1" t="s">
        <v>3311</v>
      </c>
      <c r="B1405" s="1" t="s">
        <v>353</v>
      </c>
      <c r="C1405" s="1" t="s">
        <v>544</v>
      </c>
      <c r="D1405" s="1" t="s">
        <v>3312</v>
      </c>
      <c r="E1405" s="1" t="s">
        <v>3379</v>
      </c>
      <c r="F1405" s="1" t="s">
        <v>84</v>
      </c>
      <c r="G1405" s="377">
        <v>138726</v>
      </c>
      <c r="H1405" s="377">
        <v>0</v>
      </c>
      <c r="I1405" s="377">
        <v>0</v>
      </c>
      <c r="J1405" s="377">
        <v>0</v>
      </c>
      <c r="K1405" s="377">
        <v>0</v>
      </c>
      <c r="L1405" s="377">
        <v>0</v>
      </c>
      <c r="M1405" s="1" t="s">
        <v>61</v>
      </c>
      <c r="N1405" s="377">
        <v>0</v>
      </c>
      <c r="O1405" s="378">
        <v>47230</v>
      </c>
      <c r="P1405" s="401">
        <f t="shared" si="21"/>
        <v>138726</v>
      </c>
      <c r="R1405" s="30" t="s">
        <v>13448</v>
      </c>
      <c r="S1405">
        <v>10800</v>
      </c>
    </row>
    <row r="1406" spans="1:19" x14ac:dyDescent="0.25">
      <c r="A1406" s="1" t="s">
        <v>3793</v>
      </c>
      <c r="B1406" s="1" t="s">
        <v>353</v>
      </c>
      <c r="C1406" s="1" t="s">
        <v>544</v>
      </c>
      <c r="D1406" s="1" t="s">
        <v>3795</v>
      </c>
      <c r="E1406" s="1" t="s">
        <v>3794</v>
      </c>
      <c r="F1406" s="1" t="s">
        <v>84</v>
      </c>
      <c r="G1406" s="377">
        <v>123228</v>
      </c>
      <c r="H1406" s="377">
        <v>0</v>
      </c>
      <c r="I1406" s="377">
        <v>0</v>
      </c>
      <c r="J1406" s="377">
        <v>0</v>
      </c>
      <c r="K1406" s="377">
        <v>0</v>
      </c>
      <c r="L1406" s="377">
        <v>0</v>
      </c>
      <c r="M1406" s="1" t="s">
        <v>61</v>
      </c>
      <c r="N1406" s="377">
        <v>0</v>
      </c>
      <c r="O1406" s="378">
        <v>47250</v>
      </c>
      <c r="P1406" s="401">
        <f t="shared" si="21"/>
        <v>123228</v>
      </c>
      <c r="R1406" s="30" t="s">
        <v>13449</v>
      </c>
      <c r="S1406">
        <v>8985</v>
      </c>
    </row>
    <row r="1407" spans="1:19" x14ac:dyDescent="0.25">
      <c r="A1407" s="1" t="s">
        <v>3793</v>
      </c>
      <c r="B1407" s="1" t="s">
        <v>353</v>
      </c>
      <c r="C1407" s="1" t="s">
        <v>544</v>
      </c>
      <c r="D1407" s="1" t="s">
        <v>3795</v>
      </c>
      <c r="E1407" s="1" t="s">
        <v>3820</v>
      </c>
      <c r="F1407" s="1" t="s">
        <v>84</v>
      </c>
      <c r="G1407" s="377">
        <v>130410</v>
      </c>
      <c r="H1407" s="377">
        <v>0</v>
      </c>
      <c r="I1407" s="377">
        <v>0</v>
      </c>
      <c r="J1407" s="377">
        <v>0</v>
      </c>
      <c r="K1407" s="377">
        <v>0</v>
      </c>
      <c r="L1407" s="377">
        <v>0</v>
      </c>
      <c r="M1407" s="1" t="s">
        <v>61</v>
      </c>
      <c r="N1407" s="377">
        <v>0</v>
      </c>
      <c r="O1407" s="378">
        <v>47251</v>
      </c>
      <c r="P1407" s="401">
        <f t="shared" si="21"/>
        <v>130410</v>
      </c>
      <c r="R1407" s="30" t="s">
        <v>9465</v>
      </c>
      <c r="S1407">
        <v>150</v>
      </c>
    </row>
    <row r="1408" spans="1:19" x14ac:dyDescent="0.25">
      <c r="A1408" s="1" t="s">
        <v>3098</v>
      </c>
      <c r="B1408" s="1" t="s">
        <v>353</v>
      </c>
      <c r="C1408" s="1" t="s">
        <v>544</v>
      </c>
      <c r="D1408" s="1" t="s">
        <v>3099</v>
      </c>
      <c r="E1408" s="1" t="s">
        <v>3100</v>
      </c>
      <c r="F1408" s="1" t="s">
        <v>84</v>
      </c>
      <c r="G1408" s="377">
        <v>137592</v>
      </c>
      <c r="H1408" s="377">
        <v>0</v>
      </c>
      <c r="I1408" s="377">
        <v>0</v>
      </c>
      <c r="J1408" s="377">
        <v>0</v>
      </c>
      <c r="K1408" s="377">
        <v>0</v>
      </c>
      <c r="L1408" s="377">
        <v>0</v>
      </c>
      <c r="M1408" s="1" t="s">
        <v>61</v>
      </c>
      <c r="N1408" s="377">
        <v>0</v>
      </c>
      <c r="O1408" s="378">
        <v>47209</v>
      </c>
      <c r="P1408" s="401">
        <f t="shared" si="21"/>
        <v>137592</v>
      </c>
      <c r="R1408" s="30" t="s">
        <v>13450</v>
      </c>
      <c r="S1408">
        <v>24000</v>
      </c>
    </row>
    <row r="1409" spans="1:19" x14ac:dyDescent="0.25">
      <c r="A1409" s="1" t="s">
        <v>3098</v>
      </c>
      <c r="B1409" s="1" t="s">
        <v>353</v>
      </c>
      <c r="C1409" s="1" t="s">
        <v>544</v>
      </c>
      <c r="D1409" s="1" t="s">
        <v>3099</v>
      </c>
      <c r="E1409" s="1" t="s">
        <v>3105</v>
      </c>
      <c r="F1409" s="1" t="s">
        <v>84</v>
      </c>
      <c r="G1409" s="377">
        <v>132300</v>
      </c>
      <c r="H1409" s="377">
        <v>0</v>
      </c>
      <c r="I1409" s="377">
        <v>0</v>
      </c>
      <c r="J1409" s="377">
        <v>0</v>
      </c>
      <c r="K1409" s="377">
        <v>0</v>
      </c>
      <c r="L1409" s="377">
        <v>0</v>
      </c>
      <c r="M1409" s="1" t="s">
        <v>61</v>
      </c>
      <c r="N1409" s="377">
        <v>0</v>
      </c>
      <c r="O1409" s="378">
        <v>47210</v>
      </c>
      <c r="P1409" s="401">
        <f t="shared" si="21"/>
        <v>132300</v>
      </c>
      <c r="R1409" s="30" t="s">
        <v>13356</v>
      </c>
      <c r="S1409">
        <v>52500</v>
      </c>
    </row>
    <row r="1410" spans="1:19" x14ac:dyDescent="0.25">
      <c r="A1410" s="1" t="s">
        <v>3098</v>
      </c>
      <c r="B1410" s="1" t="s">
        <v>353</v>
      </c>
      <c r="C1410" s="1" t="s">
        <v>544</v>
      </c>
      <c r="D1410" s="1" t="s">
        <v>3099</v>
      </c>
      <c r="E1410" s="1" t="s">
        <v>14189</v>
      </c>
      <c r="F1410" s="1" t="s">
        <v>84</v>
      </c>
      <c r="G1410" s="377">
        <v>63504</v>
      </c>
      <c r="H1410" s="377">
        <v>0</v>
      </c>
      <c r="I1410" s="377">
        <v>0</v>
      </c>
      <c r="J1410" s="377">
        <v>0</v>
      </c>
      <c r="K1410" s="377">
        <v>0</v>
      </c>
      <c r="L1410" s="377">
        <v>0</v>
      </c>
      <c r="M1410" s="1" t="s">
        <v>61</v>
      </c>
      <c r="N1410" s="377">
        <v>0</v>
      </c>
      <c r="O1410" s="378">
        <v>47280</v>
      </c>
      <c r="P1410" s="401">
        <f t="shared" si="21"/>
        <v>63504</v>
      </c>
      <c r="R1410" s="30" t="s">
        <v>13451</v>
      </c>
      <c r="S1410">
        <v>9200</v>
      </c>
    </row>
    <row r="1411" spans="1:19" x14ac:dyDescent="0.25">
      <c r="A1411" s="1" t="s">
        <v>3075</v>
      </c>
      <c r="B1411" s="1" t="s">
        <v>353</v>
      </c>
      <c r="C1411" s="1" t="s">
        <v>544</v>
      </c>
      <c r="D1411" s="1" t="s">
        <v>3076</v>
      </c>
      <c r="E1411" s="1" t="s">
        <v>4073</v>
      </c>
      <c r="F1411" s="1" t="s">
        <v>84</v>
      </c>
      <c r="G1411" s="377">
        <v>3</v>
      </c>
      <c r="H1411" s="377">
        <v>0</v>
      </c>
      <c r="I1411" s="377">
        <v>0</v>
      </c>
      <c r="J1411" s="377">
        <v>0</v>
      </c>
      <c r="K1411" s="377">
        <v>0</v>
      </c>
      <c r="L1411" s="377">
        <v>0</v>
      </c>
      <c r="M1411" s="1" t="s">
        <v>3077</v>
      </c>
      <c r="N1411" s="377">
        <v>0</v>
      </c>
      <c r="O1411" s="378">
        <v>47511</v>
      </c>
      <c r="P1411" s="401">
        <f t="shared" ref="P1411:P1474" si="22">G1411+I1411</f>
        <v>3</v>
      </c>
      <c r="R1411" s="30" t="s">
        <v>13351</v>
      </c>
      <c r="S1411">
        <v>54000</v>
      </c>
    </row>
    <row r="1412" spans="1:19" x14ac:dyDescent="0.25">
      <c r="A1412" s="1" t="s">
        <v>11998</v>
      </c>
      <c r="B1412" s="1" t="s">
        <v>353</v>
      </c>
      <c r="C1412" s="1" t="s">
        <v>544</v>
      </c>
      <c r="D1412" s="1" t="s">
        <v>11999</v>
      </c>
      <c r="E1412" s="1" t="s">
        <v>12000</v>
      </c>
      <c r="F1412" s="1" t="s">
        <v>84</v>
      </c>
      <c r="G1412" s="377">
        <v>0</v>
      </c>
      <c r="H1412" s="377">
        <v>0</v>
      </c>
      <c r="I1412" s="377">
        <v>1080</v>
      </c>
      <c r="J1412" s="377">
        <v>0</v>
      </c>
      <c r="K1412" s="377">
        <v>0</v>
      </c>
      <c r="L1412" s="377">
        <v>0</v>
      </c>
      <c r="M1412" s="1" t="s">
        <v>12001</v>
      </c>
      <c r="N1412" s="377">
        <v>0</v>
      </c>
      <c r="O1412" s="378">
        <v>47524</v>
      </c>
      <c r="P1412" s="401">
        <f t="shared" si="22"/>
        <v>1080</v>
      </c>
      <c r="R1412" s="30" t="s">
        <v>9450</v>
      </c>
      <c r="S1412">
        <v>400</v>
      </c>
    </row>
    <row r="1413" spans="1:19" x14ac:dyDescent="0.25">
      <c r="A1413" s="1" t="s">
        <v>2591</v>
      </c>
      <c r="B1413" s="1" t="s">
        <v>353</v>
      </c>
      <c r="C1413" s="1" t="s">
        <v>544</v>
      </c>
      <c r="D1413" s="1" t="s">
        <v>2592</v>
      </c>
      <c r="E1413" s="1" t="s">
        <v>2593</v>
      </c>
      <c r="F1413" s="1" t="s">
        <v>84</v>
      </c>
      <c r="G1413" s="377">
        <v>1386</v>
      </c>
      <c r="H1413" s="377">
        <v>0</v>
      </c>
      <c r="I1413" s="377">
        <v>0</v>
      </c>
      <c r="J1413" s="377">
        <v>0</v>
      </c>
      <c r="K1413" s="377">
        <v>0</v>
      </c>
      <c r="L1413" s="377">
        <v>0</v>
      </c>
      <c r="M1413" s="1" t="s">
        <v>2594</v>
      </c>
      <c r="N1413" s="377">
        <v>0</v>
      </c>
      <c r="O1413" s="378">
        <v>46971</v>
      </c>
      <c r="P1413" s="401">
        <f t="shared" si="22"/>
        <v>1386</v>
      </c>
      <c r="R1413" s="30" t="s">
        <v>13452</v>
      </c>
      <c r="S1413">
        <v>8600</v>
      </c>
    </row>
    <row r="1414" spans="1:19" x14ac:dyDescent="0.25">
      <c r="A1414" s="1" t="s">
        <v>3605</v>
      </c>
      <c r="B1414" s="1" t="s">
        <v>353</v>
      </c>
      <c r="C1414" s="1" t="s">
        <v>544</v>
      </c>
      <c r="D1414" s="1" t="s">
        <v>3606</v>
      </c>
      <c r="E1414" s="1" t="s">
        <v>3681</v>
      </c>
      <c r="F1414" s="1" t="s">
        <v>84</v>
      </c>
      <c r="G1414" s="377">
        <v>30</v>
      </c>
      <c r="H1414" s="377">
        <v>0</v>
      </c>
      <c r="I1414" s="377">
        <v>0</v>
      </c>
      <c r="J1414" s="377">
        <v>0</v>
      </c>
      <c r="K1414" s="377">
        <v>0</v>
      </c>
      <c r="L1414" s="377">
        <v>0</v>
      </c>
      <c r="M1414" s="1" t="s">
        <v>3607</v>
      </c>
      <c r="N1414" s="377">
        <v>0</v>
      </c>
      <c r="O1414" s="378">
        <v>47504</v>
      </c>
      <c r="P1414" s="401">
        <f t="shared" si="22"/>
        <v>30</v>
      </c>
      <c r="R1414" s="30" t="s">
        <v>13453</v>
      </c>
      <c r="S1414">
        <v>9500</v>
      </c>
    </row>
    <row r="1415" spans="1:19" x14ac:dyDescent="0.25">
      <c r="A1415" s="1" t="s">
        <v>3605</v>
      </c>
      <c r="B1415" s="1" t="s">
        <v>353</v>
      </c>
      <c r="C1415" s="1" t="s">
        <v>544</v>
      </c>
      <c r="D1415" s="1" t="s">
        <v>3606</v>
      </c>
      <c r="E1415" s="1" t="s">
        <v>4013</v>
      </c>
      <c r="F1415" s="1" t="s">
        <v>84</v>
      </c>
      <c r="G1415" s="377">
        <v>1980</v>
      </c>
      <c r="H1415" s="377">
        <v>0</v>
      </c>
      <c r="I1415" s="377">
        <v>0</v>
      </c>
      <c r="J1415" s="377">
        <v>0</v>
      </c>
      <c r="K1415" s="377">
        <v>0</v>
      </c>
      <c r="L1415" s="377">
        <v>0</v>
      </c>
      <c r="M1415" s="1" t="s">
        <v>3607</v>
      </c>
      <c r="N1415" s="377">
        <v>0</v>
      </c>
      <c r="O1415" s="378">
        <v>47504</v>
      </c>
      <c r="P1415" s="401">
        <f t="shared" si="22"/>
        <v>1980</v>
      </c>
      <c r="R1415" s="30" t="s">
        <v>13454</v>
      </c>
      <c r="S1415">
        <v>5000</v>
      </c>
    </row>
    <row r="1416" spans="1:19" x14ac:dyDescent="0.25">
      <c r="A1416" s="1" t="s">
        <v>3605</v>
      </c>
      <c r="B1416" s="1" t="s">
        <v>353</v>
      </c>
      <c r="C1416" s="1" t="s">
        <v>544</v>
      </c>
      <c r="D1416" s="1" t="s">
        <v>3606</v>
      </c>
      <c r="E1416" s="1" t="s">
        <v>12002</v>
      </c>
      <c r="F1416" s="1" t="s">
        <v>84</v>
      </c>
      <c r="G1416" s="377">
        <v>0</v>
      </c>
      <c r="H1416" s="377">
        <v>0</v>
      </c>
      <c r="I1416" s="377">
        <v>990</v>
      </c>
      <c r="J1416" s="377">
        <v>0</v>
      </c>
      <c r="K1416" s="377">
        <v>0</v>
      </c>
      <c r="L1416" s="377">
        <v>0</v>
      </c>
      <c r="M1416" s="1" t="s">
        <v>3607</v>
      </c>
      <c r="N1416" s="377">
        <v>0</v>
      </c>
      <c r="O1416" s="378">
        <v>47554</v>
      </c>
      <c r="P1416" s="401">
        <f t="shared" si="22"/>
        <v>990</v>
      </c>
      <c r="R1416" s="30" t="s">
        <v>13455</v>
      </c>
      <c r="S1416">
        <v>5000</v>
      </c>
    </row>
    <row r="1417" spans="1:19" x14ac:dyDescent="0.25">
      <c r="A1417" s="1" t="s">
        <v>3078</v>
      </c>
      <c r="B1417" s="1" t="s">
        <v>353</v>
      </c>
      <c r="C1417" s="1" t="s">
        <v>544</v>
      </c>
      <c r="D1417" s="1" t="s">
        <v>3079</v>
      </c>
      <c r="E1417" s="1" t="s">
        <v>3080</v>
      </c>
      <c r="F1417" s="1" t="s">
        <v>84</v>
      </c>
      <c r="G1417" s="377">
        <v>255</v>
      </c>
      <c r="H1417" s="377">
        <v>0</v>
      </c>
      <c r="I1417" s="377">
        <v>0</v>
      </c>
      <c r="J1417" s="377">
        <v>0</v>
      </c>
      <c r="K1417" s="377">
        <v>0</v>
      </c>
      <c r="L1417" s="377">
        <v>0</v>
      </c>
      <c r="M1417" s="1" t="s">
        <v>3081</v>
      </c>
      <c r="N1417" s="377">
        <v>0</v>
      </c>
      <c r="O1417" s="378">
        <v>47503</v>
      </c>
      <c r="P1417" s="401">
        <f t="shared" si="22"/>
        <v>255</v>
      </c>
      <c r="R1417" s="30" t="s">
        <v>13456</v>
      </c>
      <c r="S1417">
        <v>180480</v>
      </c>
    </row>
    <row r="1418" spans="1:19" x14ac:dyDescent="0.25">
      <c r="A1418" s="1" t="s">
        <v>2767</v>
      </c>
      <c r="B1418" s="1" t="s">
        <v>353</v>
      </c>
      <c r="C1418" s="1" t="s">
        <v>544</v>
      </c>
      <c r="D1418" s="1" t="s">
        <v>2768</v>
      </c>
      <c r="E1418" s="1" t="s">
        <v>2770</v>
      </c>
      <c r="F1418" s="1" t="s">
        <v>84</v>
      </c>
      <c r="G1418" s="377">
        <v>26</v>
      </c>
      <c r="H1418" s="377">
        <v>0</v>
      </c>
      <c r="I1418" s="377">
        <v>0</v>
      </c>
      <c r="J1418" s="377">
        <v>0</v>
      </c>
      <c r="K1418" s="377">
        <v>0</v>
      </c>
      <c r="L1418" s="377">
        <v>0</v>
      </c>
      <c r="M1418" s="1" t="s">
        <v>2769</v>
      </c>
      <c r="N1418" s="377">
        <v>0</v>
      </c>
      <c r="O1418" s="378">
        <v>47204</v>
      </c>
      <c r="P1418" s="401">
        <f t="shared" si="22"/>
        <v>26</v>
      </c>
      <c r="R1418" s="30" t="s">
        <v>13457</v>
      </c>
      <c r="S1418">
        <v>42750</v>
      </c>
    </row>
    <row r="1419" spans="1:19" x14ac:dyDescent="0.25">
      <c r="A1419" s="1" t="s">
        <v>3528</v>
      </c>
      <c r="B1419" s="1" t="s">
        <v>353</v>
      </c>
      <c r="C1419" s="1" t="s">
        <v>544</v>
      </c>
      <c r="D1419" s="1" t="s">
        <v>3529</v>
      </c>
      <c r="E1419" s="1" t="s">
        <v>3530</v>
      </c>
      <c r="F1419" s="1" t="s">
        <v>84</v>
      </c>
      <c r="G1419" s="377">
        <v>389</v>
      </c>
      <c r="H1419" s="377">
        <v>0</v>
      </c>
      <c r="I1419" s="377">
        <v>0</v>
      </c>
      <c r="J1419" s="377">
        <v>0</v>
      </c>
      <c r="K1419" s="377">
        <v>0</v>
      </c>
      <c r="L1419" s="377">
        <v>0</v>
      </c>
      <c r="M1419" s="1" t="s">
        <v>3531</v>
      </c>
      <c r="N1419" s="377">
        <v>0</v>
      </c>
      <c r="O1419" s="378">
        <v>47518</v>
      </c>
      <c r="P1419" s="401">
        <f t="shared" si="22"/>
        <v>389</v>
      </c>
      <c r="R1419" s="30" t="s">
        <v>13458</v>
      </c>
      <c r="S1419">
        <v>9960</v>
      </c>
    </row>
    <row r="1420" spans="1:19" x14ac:dyDescent="0.25">
      <c r="A1420" s="1" t="s">
        <v>3528</v>
      </c>
      <c r="B1420" s="1" t="s">
        <v>353</v>
      </c>
      <c r="C1420" s="1" t="s">
        <v>544</v>
      </c>
      <c r="D1420" s="1" t="s">
        <v>3529</v>
      </c>
      <c r="E1420" s="1" t="s">
        <v>3608</v>
      </c>
      <c r="F1420" s="1" t="s">
        <v>84</v>
      </c>
      <c r="G1420" s="377">
        <v>1440</v>
      </c>
      <c r="H1420" s="377">
        <v>0</v>
      </c>
      <c r="I1420" s="377">
        <v>0</v>
      </c>
      <c r="J1420" s="377">
        <v>0</v>
      </c>
      <c r="K1420" s="377">
        <v>0</v>
      </c>
      <c r="L1420" s="377">
        <v>0</v>
      </c>
      <c r="M1420" s="1" t="s">
        <v>3531</v>
      </c>
      <c r="N1420" s="377">
        <v>0</v>
      </c>
      <c r="O1420" s="378">
        <v>47518</v>
      </c>
      <c r="P1420" s="401">
        <f t="shared" si="22"/>
        <v>1440</v>
      </c>
      <c r="R1420" s="30" t="s">
        <v>13134</v>
      </c>
      <c r="S1420">
        <v>29880</v>
      </c>
    </row>
    <row r="1421" spans="1:19" x14ac:dyDescent="0.25">
      <c r="A1421" s="1" t="s">
        <v>2855</v>
      </c>
      <c r="B1421" s="1" t="s">
        <v>353</v>
      </c>
      <c r="C1421" s="1" t="s">
        <v>544</v>
      </c>
      <c r="D1421" s="1" t="s">
        <v>2856</v>
      </c>
      <c r="E1421" s="1" t="s">
        <v>2857</v>
      </c>
      <c r="F1421" s="1" t="s">
        <v>84</v>
      </c>
      <c r="G1421" s="377">
        <v>1080</v>
      </c>
      <c r="H1421" s="377">
        <v>0</v>
      </c>
      <c r="I1421" s="377">
        <v>0</v>
      </c>
      <c r="J1421" s="377">
        <v>0</v>
      </c>
      <c r="K1421" s="377">
        <v>0</v>
      </c>
      <c r="L1421" s="377">
        <v>0</v>
      </c>
      <c r="M1421" s="1" t="s">
        <v>2858</v>
      </c>
      <c r="N1421" s="377">
        <v>0</v>
      </c>
      <c r="O1421" s="378">
        <v>47495</v>
      </c>
      <c r="P1421" s="401">
        <f t="shared" si="22"/>
        <v>1080</v>
      </c>
      <c r="R1421" s="30" t="s">
        <v>13459</v>
      </c>
      <c r="S1421">
        <v>29880</v>
      </c>
    </row>
    <row r="1422" spans="1:19" x14ac:dyDescent="0.25">
      <c r="A1422" s="1" t="s">
        <v>2855</v>
      </c>
      <c r="B1422" s="1" t="s">
        <v>353</v>
      </c>
      <c r="C1422" s="1" t="s">
        <v>544</v>
      </c>
      <c r="D1422" s="1" t="s">
        <v>2856</v>
      </c>
      <c r="E1422" s="1" t="s">
        <v>2859</v>
      </c>
      <c r="F1422" s="1" t="s">
        <v>84</v>
      </c>
      <c r="G1422" s="377">
        <v>540</v>
      </c>
      <c r="H1422" s="377">
        <v>0</v>
      </c>
      <c r="I1422" s="377">
        <v>0</v>
      </c>
      <c r="J1422" s="377">
        <v>0</v>
      </c>
      <c r="K1422" s="377">
        <v>0</v>
      </c>
      <c r="L1422" s="377">
        <v>0</v>
      </c>
      <c r="M1422" s="1" t="s">
        <v>2858</v>
      </c>
      <c r="N1422" s="377">
        <v>0</v>
      </c>
      <c r="O1422" s="378">
        <v>47442</v>
      </c>
      <c r="P1422" s="401">
        <f t="shared" si="22"/>
        <v>540</v>
      </c>
      <c r="R1422" s="30" t="s">
        <v>13150</v>
      </c>
      <c r="S1422">
        <v>138600</v>
      </c>
    </row>
    <row r="1423" spans="1:19" x14ac:dyDescent="0.25">
      <c r="A1423" s="1" t="s">
        <v>2860</v>
      </c>
      <c r="B1423" s="1" t="s">
        <v>353</v>
      </c>
      <c r="C1423" s="1" t="s">
        <v>110</v>
      </c>
      <c r="D1423" s="1" t="s">
        <v>2861</v>
      </c>
      <c r="E1423" s="1" t="s">
        <v>2862</v>
      </c>
      <c r="F1423" s="1" t="s">
        <v>84</v>
      </c>
      <c r="G1423" s="377">
        <v>3072</v>
      </c>
      <c r="H1423" s="377">
        <v>0</v>
      </c>
      <c r="I1423" s="377">
        <v>0</v>
      </c>
      <c r="J1423" s="377">
        <v>0</v>
      </c>
      <c r="K1423" s="377">
        <v>0</v>
      </c>
      <c r="L1423" s="377">
        <v>0</v>
      </c>
      <c r="M1423" s="1" t="s">
        <v>2863</v>
      </c>
      <c r="N1423" s="377">
        <v>0</v>
      </c>
      <c r="O1423" s="378">
        <v>47488</v>
      </c>
      <c r="P1423" s="401">
        <f t="shared" si="22"/>
        <v>3072</v>
      </c>
      <c r="R1423" s="30" t="s">
        <v>13371</v>
      </c>
      <c r="S1423">
        <v>92250</v>
      </c>
    </row>
    <row r="1424" spans="1:19" x14ac:dyDescent="0.25">
      <c r="A1424" s="1" t="s">
        <v>12003</v>
      </c>
      <c r="B1424" s="1" t="s">
        <v>353</v>
      </c>
      <c r="C1424" s="1" t="s">
        <v>544</v>
      </c>
      <c r="D1424" s="1" t="s">
        <v>12004</v>
      </c>
      <c r="E1424" s="1" t="s">
        <v>12005</v>
      </c>
      <c r="F1424" s="1" t="s">
        <v>84</v>
      </c>
      <c r="G1424" s="377">
        <v>0</v>
      </c>
      <c r="H1424" s="377">
        <v>0</v>
      </c>
      <c r="I1424" s="377">
        <v>16</v>
      </c>
      <c r="J1424" s="377">
        <v>0</v>
      </c>
      <c r="K1424" s="377">
        <v>0</v>
      </c>
      <c r="L1424" s="377">
        <v>0</v>
      </c>
      <c r="M1424" s="1" t="s">
        <v>12006</v>
      </c>
      <c r="N1424" s="377">
        <v>0</v>
      </c>
      <c r="O1424" s="378">
        <v>47520</v>
      </c>
      <c r="P1424" s="401">
        <f t="shared" si="22"/>
        <v>16</v>
      </c>
      <c r="R1424" s="30" t="s">
        <v>13161</v>
      </c>
      <c r="S1424">
        <v>2953</v>
      </c>
    </row>
    <row r="1425" spans="1:19" x14ac:dyDescent="0.25">
      <c r="A1425" s="1" t="s">
        <v>3082</v>
      </c>
      <c r="B1425" s="1" t="s">
        <v>353</v>
      </c>
      <c r="C1425" s="1" t="s">
        <v>544</v>
      </c>
      <c r="D1425" s="1" t="s">
        <v>3083</v>
      </c>
      <c r="E1425" s="1" t="s">
        <v>3121</v>
      </c>
      <c r="F1425" s="1" t="s">
        <v>84</v>
      </c>
      <c r="G1425" s="377">
        <v>12</v>
      </c>
      <c r="H1425" s="377">
        <v>0</v>
      </c>
      <c r="I1425" s="377">
        <v>0</v>
      </c>
      <c r="J1425" s="377">
        <v>0</v>
      </c>
      <c r="K1425" s="377">
        <v>0</v>
      </c>
      <c r="L1425" s="377">
        <v>0</v>
      </c>
      <c r="M1425" s="1" t="s">
        <v>3084</v>
      </c>
      <c r="N1425" s="377">
        <v>0</v>
      </c>
      <c r="O1425" s="378">
        <v>47496</v>
      </c>
      <c r="P1425" s="401">
        <f t="shared" si="22"/>
        <v>12</v>
      </c>
      <c r="R1425" s="30" t="s">
        <v>13158</v>
      </c>
      <c r="S1425">
        <v>3095</v>
      </c>
    </row>
    <row r="1426" spans="1:19" x14ac:dyDescent="0.25">
      <c r="A1426" s="1" t="s">
        <v>3082</v>
      </c>
      <c r="B1426" s="1" t="s">
        <v>353</v>
      </c>
      <c r="C1426" s="1" t="s">
        <v>544</v>
      </c>
      <c r="D1426" s="1" t="s">
        <v>3083</v>
      </c>
      <c r="E1426" s="1" t="s">
        <v>12007</v>
      </c>
      <c r="F1426" s="1" t="s">
        <v>84</v>
      </c>
      <c r="G1426" s="377">
        <v>0</v>
      </c>
      <c r="H1426" s="377">
        <v>0</v>
      </c>
      <c r="I1426" s="377">
        <v>216</v>
      </c>
      <c r="J1426" s="377">
        <v>0</v>
      </c>
      <c r="K1426" s="377">
        <v>0</v>
      </c>
      <c r="L1426" s="377">
        <v>0</v>
      </c>
      <c r="M1426" s="1" t="s">
        <v>3084</v>
      </c>
      <c r="N1426" s="377">
        <v>0</v>
      </c>
      <c r="O1426" s="378">
        <v>47520</v>
      </c>
      <c r="P1426" s="401">
        <f t="shared" si="22"/>
        <v>216</v>
      </c>
      <c r="R1426" s="30" t="s">
        <v>13421</v>
      </c>
      <c r="S1426">
        <v>2998</v>
      </c>
    </row>
    <row r="1427" spans="1:19" x14ac:dyDescent="0.25">
      <c r="A1427" s="1" t="s">
        <v>12008</v>
      </c>
      <c r="B1427" s="1" t="s">
        <v>353</v>
      </c>
      <c r="C1427" s="1" t="s">
        <v>544</v>
      </c>
      <c r="D1427" s="1" t="s">
        <v>12009</v>
      </c>
      <c r="E1427" s="1" t="s">
        <v>12010</v>
      </c>
      <c r="F1427" s="1" t="s">
        <v>84</v>
      </c>
      <c r="G1427" s="377">
        <v>0</v>
      </c>
      <c r="H1427" s="377">
        <v>0</v>
      </c>
      <c r="I1427" s="377">
        <v>336</v>
      </c>
      <c r="J1427" s="377">
        <v>0</v>
      </c>
      <c r="K1427" s="377">
        <v>0</v>
      </c>
      <c r="L1427" s="377">
        <v>0</v>
      </c>
      <c r="M1427" s="1" t="s">
        <v>12011</v>
      </c>
      <c r="N1427" s="377">
        <v>0</v>
      </c>
      <c r="O1427" s="378">
        <v>47517</v>
      </c>
      <c r="P1427" s="401">
        <f t="shared" si="22"/>
        <v>336</v>
      </c>
      <c r="R1427" s="30" t="s">
        <v>13418</v>
      </c>
      <c r="S1427">
        <v>2983</v>
      </c>
    </row>
    <row r="1428" spans="1:19" x14ac:dyDescent="0.25">
      <c r="A1428" s="1" t="s">
        <v>12012</v>
      </c>
      <c r="B1428" s="1" t="s">
        <v>353</v>
      </c>
      <c r="C1428" s="1" t="s">
        <v>544</v>
      </c>
      <c r="D1428" s="1" t="s">
        <v>12013</v>
      </c>
      <c r="E1428" s="1" t="s">
        <v>12014</v>
      </c>
      <c r="F1428" s="1" t="s">
        <v>84</v>
      </c>
      <c r="G1428" s="377">
        <v>0</v>
      </c>
      <c r="H1428" s="377">
        <v>0</v>
      </c>
      <c r="I1428" s="377">
        <v>336</v>
      </c>
      <c r="J1428" s="377">
        <v>0</v>
      </c>
      <c r="K1428" s="377">
        <v>0</v>
      </c>
      <c r="L1428" s="377">
        <v>0</v>
      </c>
      <c r="M1428" s="1" t="s">
        <v>12015</v>
      </c>
      <c r="N1428" s="377">
        <v>0</v>
      </c>
      <c r="O1428" s="378">
        <v>47532</v>
      </c>
      <c r="P1428" s="401">
        <f t="shared" si="22"/>
        <v>336</v>
      </c>
      <c r="R1428" s="30" t="s">
        <v>13460</v>
      </c>
      <c r="S1428">
        <v>2500</v>
      </c>
    </row>
    <row r="1429" spans="1:19" x14ac:dyDescent="0.25">
      <c r="A1429" s="1" t="s">
        <v>3609</v>
      </c>
      <c r="B1429" s="1" t="s">
        <v>353</v>
      </c>
      <c r="C1429" s="1" t="s">
        <v>544</v>
      </c>
      <c r="D1429" s="1" t="s">
        <v>3610</v>
      </c>
      <c r="E1429" s="1" t="s">
        <v>3611</v>
      </c>
      <c r="F1429" s="1" t="s">
        <v>84</v>
      </c>
      <c r="G1429" s="377">
        <v>5376</v>
      </c>
      <c r="H1429" s="377">
        <v>0</v>
      </c>
      <c r="I1429" s="377">
        <v>0</v>
      </c>
      <c r="J1429" s="377">
        <v>0</v>
      </c>
      <c r="K1429" s="377">
        <v>0</v>
      </c>
      <c r="L1429" s="377">
        <v>0</v>
      </c>
      <c r="M1429" s="1" t="s">
        <v>3612</v>
      </c>
      <c r="N1429" s="377">
        <v>0</v>
      </c>
      <c r="O1429" s="378">
        <v>47525</v>
      </c>
      <c r="P1429" s="401">
        <f t="shared" si="22"/>
        <v>5376</v>
      </c>
      <c r="R1429" s="30" t="s">
        <v>13461</v>
      </c>
      <c r="S1429">
        <v>481</v>
      </c>
    </row>
    <row r="1430" spans="1:19" x14ac:dyDescent="0.25">
      <c r="A1430" s="1" t="s">
        <v>3609</v>
      </c>
      <c r="B1430" s="1" t="s">
        <v>353</v>
      </c>
      <c r="C1430" s="1" t="s">
        <v>544</v>
      </c>
      <c r="D1430" s="1" t="s">
        <v>3610</v>
      </c>
      <c r="E1430" s="1" t="s">
        <v>3613</v>
      </c>
      <c r="F1430" s="1" t="s">
        <v>84</v>
      </c>
      <c r="G1430" s="377">
        <v>1536</v>
      </c>
      <c r="H1430" s="377">
        <v>0</v>
      </c>
      <c r="I1430" s="377">
        <v>0</v>
      </c>
      <c r="J1430" s="377">
        <v>0</v>
      </c>
      <c r="K1430" s="377">
        <v>0</v>
      </c>
      <c r="L1430" s="377">
        <v>0</v>
      </c>
      <c r="M1430" s="1" t="s">
        <v>3612</v>
      </c>
      <c r="N1430" s="377">
        <v>0</v>
      </c>
      <c r="O1430" s="378">
        <v>47509</v>
      </c>
      <c r="P1430" s="401">
        <f t="shared" si="22"/>
        <v>1536</v>
      </c>
      <c r="R1430" s="30" t="s">
        <v>13424</v>
      </c>
      <c r="S1430">
        <v>1933</v>
      </c>
    </row>
    <row r="1431" spans="1:19" x14ac:dyDescent="0.25">
      <c r="A1431" s="1" t="s">
        <v>3609</v>
      </c>
      <c r="B1431" s="1" t="s">
        <v>353</v>
      </c>
      <c r="C1431" s="1" t="s">
        <v>544</v>
      </c>
      <c r="D1431" s="1" t="s">
        <v>3610</v>
      </c>
      <c r="E1431" s="1" t="s">
        <v>3614</v>
      </c>
      <c r="F1431" s="1" t="s">
        <v>84</v>
      </c>
      <c r="G1431" s="377">
        <v>768</v>
      </c>
      <c r="H1431" s="377">
        <v>0</v>
      </c>
      <c r="I1431" s="377">
        <v>0</v>
      </c>
      <c r="J1431" s="377">
        <v>0</v>
      </c>
      <c r="K1431" s="377">
        <v>0</v>
      </c>
      <c r="L1431" s="377">
        <v>0</v>
      </c>
      <c r="M1431" s="1" t="s">
        <v>3612</v>
      </c>
      <c r="N1431" s="377">
        <v>0</v>
      </c>
      <c r="O1431" s="378">
        <v>47533</v>
      </c>
      <c r="P1431" s="401">
        <f t="shared" si="22"/>
        <v>768</v>
      </c>
      <c r="R1431" s="30" t="s">
        <v>13462</v>
      </c>
      <c r="S1431">
        <v>2901</v>
      </c>
    </row>
    <row r="1432" spans="1:19" x14ac:dyDescent="0.25">
      <c r="A1432" s="1" t="s">
        <v>3609</v>
      </c>
      <c r="B1432" s="1" t="s">
        <v>353</v>
      </c>
      <c r="C1432" s="1" t="s">
        <v>110</v>
      </c>
      <c r="D1432" s="1" t="s">
        <v>3610</v>
      </c>
      <c r="E1432" s="1" t="s">
        <v>3611</v>
      </c>
      <c r="F1432" s="1" t="s">
        <v>84</v>
      </c>
      <c r="G1432" s="377">
        <v>26880</v>
      </c>
      <c r="H1432" s="377">
        <v>0</v>
      </c>
      <c r="I1432" s="377">
        <v>0</v>
      </c>
      <c r="J1432" s="377">
        <v>0</v>
      </c>
      <c r="K1432" s="377">
        <v>0</v>
      </c>
      <c r="L1432" s="377">
        <v>0</v>
      </c>
      <c r="M1432" s="1" t="s">
        <v>3612</v>
      </c>
      <c r="N1432" s="377">
        <v>0</v>
      </c>
      <c r="O1432" s="378">
        <v>47525</v>
      </c>
      <c r="P1432" s="401">
        <f t="shared" si="22"/>
        <v>26880</v>
      </c>
      <c r="R1432" s="30" t="s">
        <v>13463</v>
      </c>
      <c r="S1432">
        <v>2938</v>
      </c>
    </row>
    <row r="1433" spans="1:19" x14ac:dyDescent="0.25">
      <c r="A1433" s="1" t="s">
        <v>3085</v>
      </c>
      <c r="B1433" s="1" t="s">
        <v>353</v>
      </c>
      <c r="C1433" s="1" t="s">
        <v>544</v>
      </c>
      <c r="D1433" s="1" t="s">
        <v>3086</v>
      </c>
      <c r="E1433" s="1" t="s">
        <v>3087</v>
      </c>
      <c r="F1433" s="1" t="s">
        <v>84</v>
      </c>
      <c r="G1433" s="377">
        <v>2</v>
      </c>
      <c r="H1433" s="377">
        <v>0</v>
      </c>
      <c r="I1433" s="377">
        <v>0</v>
      </c>
      <c r="J1433" s="377">
        <v>0</v>
      </c>
      <c r="K1433" s="377">
        <v>0</v>
      </c>
      <c r="L1433" s="377">
        <v>0</v>
      </c>
      <c r="M1433" s="1" t="s">
        <v>3088</v>
      </c>
      <c r="N1433" s="377">
        <v>0</v>
      </c>
      <c r="O1433" s="378">
        <v>47455</v>
      </c>
      <c r="P1433" s="401">
        <f t="shared" si="22"/>
        <v>2</v>
      </c>
      <c r="R1433" s="30" t="s">
        <v>13464</v>
      </c>
      <c r="S1433">
        <v>2957</v>
      </c>
    </row>
    <row r="1434" spans="1:19" x14ac:dyDescent="0.25">
      <c r="A1434" s="1" t="s">
        <v>3085</v>
      </c>
      <c r="B1434" s="1" t="s">
        <v>353</v>
      </c>
      <c r="C1434" s="1" t="s">
        <v>544</v>
      </c>
      <c r="D1434" s="1" t="s">
        <v>3086</v>
      </c>
      <c r="E1434" s="1" t="s">
        <v>12016</v>
      </c>
      <c r="F1434" s="1" t="s">
        <v>84</v>
      </c>
      <c r="G1434" s="377">
        <v>0</v>
      </c>
      <c r="H1434" s="377">
        <v>0</v>
      </c>
      <c r="I1434" s="377">
        <v>240</v>
      </c>
      <c r="J1434" s="377">
        <v>0</v>
      </c>
      <c r="K1434" s="377">
        <v>0</v>
      </c>
      <c r="L1434" s="377">
        <v>0</v>
      </c>
      <c r="M1434" s="1" t="s">
        <v>3088</v>
      </c>
      <c r="N1434" s="377">
        <v>0</v>
      </c>
      <c r="O1434" s="378">
        <v>47537</v>
      </c>
      <c r="P1434" s="401">
        <f t="shared" si="22"/>
        <v>240</v>
      </c>
      <c r="R1434" s="30" t="s">
        <v>13465</v>
      </c>
      <c r="S1434">
        <v>2901</v>
      </c>
    </row>
    <row r="1435" spans="1:19" x14ac:dyDescent="0.25">
      <c r="A1435" s="1" t="s">
        <v>3615</v>
      </c>
      <c r="B1435" s="1" t="s">
        <v>353</v>
      </c>
      <c r="C1435" s="1" t="s">
        <v>544</v>
      </c>
      <c r="D1435" s="1" t="s">
        <v>3616</v>
      </c>
      <c r="E1435" s="1" t="s">
        <v>3617</v>
      </c>
      <c r="F1435" s="1" t="s">
        <v>84</v>
      </c>
      <c r="G1435" s="377">
        <v>120</v>
      </c>
      <c r="H1435" s="377">
        <v>0</v>
      </c>
      <c r="I1435" s="377">
        <v>0</v>
      </c>
      <c r="J1435" s="377">
        <v>0</v>
      </c>
      <c r="K1435" s="377">
        <v>0</v>
      </c>
      <c r="L1435" s="377">
        <v>0</v>
      </c>
      <c r="M1435" s="1" t="s">
        <v>3618</v>
      </c>
      <c r="N1435" s="377">
        <v>0</v>
      </c>
      <c r="O1435" s="378">
        <v>47499</v>
      </c>
      <c r="P1435" s="401">
        <f t="shared" si="22"/>
        <v>120</v>
      </c>
      <c r="R1435" s="30" t="s">
        <v>13466</v>
      </c>
      <c r="S1435">
        <v>2917</v>
      </c>
    </row>
    <row r="1436" spans="1:19" x14ac:dyDescent="0.25">
      <c r="A1436" s="1" t="s">
        <v>3615</v>
      </c>
      <c r="B1436" s="1" t="s">
        <v>353</v>
      </c>
      <c r="C1436" s="1" t="s">
        <v>544</v>
      </c>
      <c r="D1436" s="1" t="s">
        <v>3616</v>
      </c>
      <c r="E1436" s="1" t="s">
        <v>3619</v>
      </c>
      <c r="F1436" s="1" t="s">
        <v>84</v>
      </c>
      <c r="G1436" s="377">
        <v>360</v>
      </c>
      <c r="H1436" s="377">
        <v>0</v>
      </c>
      <c r="I1436" s="377">
        <v>0</v>
      </c>
      <c r="J1436" s="377">
        <v>0</v>
      </c>
      <c r="K1436" s="377">
        <v>0</v>
      </c>
      <c r="L1436" s="377">
        <v>0</v>
      </c>
      <c r="M1436" s="1" t="s">
        <v>3618</v>
      </c>
      <c r="N1436" s="377">
        <v>0</v>
      </c>
      <c r="O1436" s="378">
        <v>47534</v>
      </c>
      <c r="P1436" s="401">
        <f t="shared" si="22"/>
        <v>360</v>
      </c>
      <c r="R1436" s="30" t="s">
        <v>9452</v>
      </c>
      <c r="S1436">
        <v>400</v>
      </c>
    </row>
    <row r="1437" spans="1:19" x14ac:dyDescent="0.25">
      <c r="A1437" s="1" t="s">
        <v>3615</v>
      </c>
      <c r="B1437" s="1" t="s">
        <v>353</v>
      </c>
      <c r="C1437" s="1" t="s">
        <v>544</v>
      </c>
      <c r="D1437" s="1" t="s">
        <v>3616</v>
      </c>
      <c r="E1437" s="1" t="s">
        <v>3620</v>
      </c>
      <c r="F1437" s="1" t="s">
        <v>84</v>
      </c>
      <c r="G1437" s="377">
        <v>5</v>
      </c>
      <c r="H1437" s="377">
        <v>0</v>
      </c>
      <c r="I1437" s="377">
        <v>0</v>
      </c>
      <c r="J1437" s="377">
        <v>0</v>
      </c>
      <c r="K1437" s="377">
        <v>0</v>
      </c>
      <c r="L1437" s="377">
        <v>0</v>
      </c>
      <c r="M1437" s="1" t="s">
        <v>3618</v>
      </c>
      <c r="N1437" s="377">
        <v>0</v>
      </c>
      <c r="O1437" s="378">
        <v>47457</v>
      </c>
      <c r="P1437" s="401">
        <f t="shared" si="22"/>
        <v>5</v>
      </c>
      <c r="R1437" s="30" t="s">
        <v>13346</v>
      </c>
      <c r="S1437">
        <v>476</v>
      </c>
    </row>
    <row r="1438" spans="1:19" x14ac:dyDescent="0.25">
      <c r="A1438" s="1" t="s">
        <v>3615</v>
      </c>
      <c r="B1438" s="1" t="s">
        <v>353</v>
      </c>
      <c r="C1438" s="1" t="s">
        <v>544</v>
      </c>
      <c r="D1438" s="1" t="s">
        <v>3616</v>
      </c>
      <c r="E1438" s="1" t="s">
        <v>4123</v>
      </c>
      <c r="F1438" s="1" t="s">
        <v>84</v>
      </c>
      <c r="G1438" s="377">
        <v>2880</v>
      </c>
      <c r="H1438" s="377">
        <v>0</v>
      </c>
      <c r="I1438" s="377">
        <v>0</v>
      </c>
      <c r="J1438" s="377">
        <v>0</v>
      </c>
      <c r="K1438" s="377">
        <v>0</v>
      </c>
      <c r="L1438" s="377">
        <v>0</v>
      </c>
      <c r="M1438" s="1" t="s">
        <v>3618</v>
      </c>
      <c r="N1438" s="377">
        <v>0</v>
      </c>
      <c r="O1438" s="378">
        <v>47534</v>
      </c>
      <c r="P1438" s="401">
        <f t="shared" si="22"/>
        <v>2880</v>
      </c>
      <c r="R1438" s="30" t="s">
        <v>13469</v>
      </c>
      <c r="S1438">
        <v>490</v>
      </c>
    </row>
    <row r="1439" spans="1:19" x14ac:dyDescent="0.25">
      <c r="A1439" s="1" t="s">
        <v>3615</v>
      </c>
      <c r="B1439" s="1" t="s">
        <v>353</v>
      </c>
      <c r="C1439" s="1" t="s">
        <v>544</v>
      </c>
      <c r="D1439" s="1" t="s">
        <v>3616</v>
      </c>
      <c r="E1439" s="1" t="s">
        <v>4124</v>
      </c>
      <c r="F1439" s="1" t="s">
        <v>84</v>
      </c>
      <c r="G1439" s="377">
        <v>120</v>
      </c>
      <c r="H1439" s="377">
        <v>0</v>
      </c>
      <c r="I1439" s="377">
        <v>0</v>
      </c>
      <c r="J1439" s="377">
        <v>0</v>
      </c>
      <c r="K1439" s="377">
        <v>0</v>
      </c>
      <c r="L1439" s="377">
        <v>0</v>
      </c>
      <c r="M1439" s="1" t="s">
        <v>3618</v>
      </c>
      <c r="N1439" s="377">
        <v>0</v>
      </c>
      <c r="O1439" s="378">
        <v>47499</v>
      </c>
      <c r="P1439" s="401">
        <f t="shared" si="22"/>
        <v>120</v>
      </c>
      <c r="R1439" s="30" t="s">
        <v>13472</v>
      </c>
      <c r="S1439">
        <v>985</v>
      </c>
    </row>
    <row r="1440" spans="1:19" x14ac:dyDescent="0.25">
      <c r="A1440" s="1" t="s">
        <v>3089</v>
      </c>
      <c r="B1440" s="1" t="s">
        <v>353</v>
      </c>
      <c r="C1440" s="1" t="s">
        <v>544</v>
      </c>
      <c r="D1440" s="1" t="s">
        <v>3090</v>
      </c>
      <c r="E1440" s="1" t="s">
        <v>3122</v>
      </c>
      <c r="F1440" s="1" t="s">
        <v>84</v>
      </c>
      <c r="G1440" s="377">
        <v>24</v>
      </c>
      <c r="H1440" s="377">
        <v>0</v>
      </c>
      <c r="I1440" s="377">
        <v>0</v>
      </c>
      <c r="J1440" s="377">
        <v>0</v>
      </c>
      <c r="K1440" s="377">
        <v>0</v>
      </c>
      <c r="L1440" s="377">
        <v>0</v>
      </c>
      <c r="M1440" s="1" t="s">
        <v>3091</v>
      </c>
      <c r="N1440" s="377">
        <v>0</v>
      </c>
      <c r="O1440" s="378">
        <v>47471</v>
      </c>
      <c r="P1440" s="401">
        <f t="shared" si="22"/>
        <v>24</v>
      </c>
      <c r="R1440" s="30" t="s">
        <v>13473</v>
      </c>
      <c r="S1440">
        <v>9500</v>
      </c>
    </row>
    <row r="1441" spans="1:19" x14ac:dyDescent="0.25">
      <c r="A1441" s="1" t="s">
        <v>3532</v>
      </c>
      <c r="B1441" s="1" t="s">
        <v>353</v>
      </c>
      <c r="C1441" s="1" t="s">
        <v>544</v>
      </c>
      <c r="D1441" s="1" t="s">
        <v>3533</v>
      </c>
      <c r="E1441" s="1" t="s">
        <v>3534</v>
      </c>
      <c r="F1441" s="1" t="s">
        <v>84</v>
      </c>
      <c r="G1441" s="377">
        <v>747</v>
      </c>
      <c r="H1441" s="377">
        <v>0</v>
      </c>
      <c r="I1441" s="377">
        <v>0</v>
      </c>
      <c r="J1441" s="377">
        <v>0</v>
      </c>
      <c r="K1441" s="377">
        <v>0</v>
      </c>
      <c r="L1441" s="377">
        <v>0</v>
      </c>
      <c r="M1441" s="1" t="s">
        <v>3535</v>
      </c>
      <c r="N1441" s="377">
        <v>0</v>
      </c>
      <c r="O1441" s="378">
        <v>47499</v>
      </c>
      <c r="P1441" s="401">
        <f t="shared" si="22"/>
        <v>747</v>
      </c>
      <c r="R1441" s="30" t="s">
        <v>10548</v>
      </c>
      <c r="S1441">
        <v>400</v>
      </c>
    </row>
    <row r="1442" spans="1:19" x14ac:dyDescent="0.25">
      <c r="A1442" s="1" t="s">
        <v>3532</v>
      </c>
      <c r="B1442" s="1" t="s">
        <v>353</v>
      </c>
      <c r="C1442" s="1" t="s">
        <v>544</v>
      </c>
      <c r="D1442" s="1" t="s">
        <v>3533</v>
      </c>
      <c r="E1442" s="1" t="s">
        <v>3536</v>
      </c>
      <c r="F1442" s="1" t="s">
        <v>84</v>
      </c>
      <c r="G1442" s="377">
        <v>135</v>
      </c>
      <c r="H1442" s="377">
        <v>0</v>
      </c>
      <c r="I1442" s="377">
        <v>0</v>
      </c>
      <c r="J1442" s="377">
        <v>0</v>
      </c>
      <c r="K1442" s="377">
        <v>0</v>
      </c>
      <c r="L1442" s="377">
        <v>0</v>
      </c>
      <c r="M1442" s="1" t="s">
        <v>3535</v>
      </c>
      <c r="N1442" s="377">
        <v>0</v>
      </c>
      <c r="O1442" s="378">
        <v>47534</v>
      </c>
      <c r="P1442" s="401">
        <f t="shared" si="22"/>
        <v>135</v>
      </c>
      <c r="R1442" s="30" t="s">
        <v>13474</v>
      </c>
      <c r="S1442">
        <v>30600</v>
      </c>
    </row>
    <row r="1443" spans="1:19" x14ac:dyDescent="0.25">
      <c r="A1443" s="1" t="s">
        <v>3532</v>
      </c>
      <c r="B1443" s="1" t="s">
        <v>353</v>
      </c>
      <c r="C1443" s="1" t="s">
        <v>544</v>
      </c>
      <c r="D1443" s="1" t="s">
        <v>3533</v>
      </c>
      <c r="E1443" s="1" t="s">
        <v>4125</v>
      </c>
      <c r="F1443" s="1" t="s">
        <v>84</v>
      </c>
      <c r="G1443" s="377">
        <v>2160</v>
      </c>
      <c r="H1443" s="377">
        <v>0</v>
      </c>
      <c r="I1443" s="377">
        <v>0</v>
      </c>
      <c r="J1443" s="377">
        <v>0</v>
      </c>
      <c r="K1443" s="377">
        <v>0</v>
      </c>
      <c r="L1443" s="377">
        <v>0</v>
      </c>
      <c r="M1443" s="1" t="s">
        <v>3535</v>
      </c>
      <c r="N1443" s="377">
        <v>0</v>
      </c>
      <c r="O1443" s="378">
        <v>47534</v>
      </c>
      <c r="P1443" s="401">
        <f t="shared" si="22"/>
        <v>2160</v>
      </c>
      <c r="R1443" s="30" t="s">
        <v>13153</v>
      </c>
      <c r="S1443">
        <v>138600</v>
      </c>
    </row>
    <row r="1444" spans="1:19" x14ac:dyDescent="0.25">
      <c r="A1444" s="1" t="s">
        <v>4126</v>
      </c>
      <c r="B1444" s="1" t="s">
        <v>353</v>
      </c>
      <c r="C1444" s="1" t="s">
        <v>544</v>
      </c>
      <c r="D1444" s="1" t="s">
        <v>4127</v>
      </c>
      <c r="E1444" s="1" t="s">
        <v>4128</v>
      </c>
      <c r="F1444" s="1" t="s">
        <v>84</v>
      </c>
      <c r="G1444" s="377">
        <v>2160</v>
      </c>
      <c r="H1444" s="377">
        <v>0</v>
      </c>
      <c r="I1444" s="377">
        <v>0</v>
      </c>
      <c r="J1444" s="377">
        <v>0</v>
      </c>
      <c r="K1444" s="377">
        <v>0</v>
      </c>
      <c r="L1444" s="377">
        <v>0</v>
      </c>
      <c r="M1444" s="1" t="s">
        <v>4129</v>
      </c>
      <c r="N1444" s="377">
        <v>0</v>
      </c>
      <c r="O1444" s="378">
        <v>47534</v>
      </c>
      <c r="P1444" s="401">
        <f t="shared" si="22"/>
        <v>2160</v>
      </c>
      <c r="R1444" s="30" t="s">
        <v>13339</v>
      </c>
      <c r="S1444">
        <v>1000</v>
      </c>
    </row>
    <row r="1445" spans="1:19" x14ac:dyDescent="0.25">
      <c r="A1445" s="1" t="s">
        <v>12017</v>
      </c>
      <c r="B1445" s="1" t="s">
        <v>353</v>
      </c>
      <c r="C1445" s="1" t="s">
        <v>544</v>
      </c>
      <c r="D1445" s="1" t="s">
        <v>12018</v>
      </c>
      <c r="E1445" s="1" t="s">
        <v>12019</v>
      </c>
      <c r="F1445" s="1" t="s">
        <v>84</v>
      </c>
      <c r="G1445" s="377">
        <v>0</v>
      </c>
      <c r="H1445" s="377">
        <v>0</v>
      </c>
      <c r="I1445" s="377">
        <v>9240</v>
      </c>
      <c r="J1445" s="377">
        <v>0</v>
      </c>
      <c r="K1445" s="377">
        <v>0</v>
      </c>
      <c r="L1445" s="377">
        <v>0</v>
      </c>
      <c r="M1445" s="1" t="s">
        <v>12020</v>
      </c>
      <c r="N1445" s="377">
        <v>0</v>
      </c>
      <c r="O1445" s="378">
        <v>47539</v>
      </c>
      <c r="P1445" s="401">
        <f t="shared" si="22"/>
        <v>9240</v>
      </c>
      <c r="R1445" s="30" t="s">
        <v>13342</v>
      </c>
      <c r="S1445">
        <v>33480</v>
      </c>
    </row>
    <row r="1446" spans="1:19" x14ac:dyDescent="0.25">
      <c r="A1446" s="1" t="s">
        <v>12021</v>
      </c>
      <c r="B1446" s="1" t="s">
        <v>353</v>
      </c>
      <c r="C1446" s="1" t="s">
        <v>544</v>
      </c>
      <c r="D1446" s="1" t="s">
        <v>12022</v>
      </c>
      <c r="E1446" s="1" t="s">
        <v>12023</v>
      </c>
      <c r="F1446" s="1" t="s">
        <v>84</v>
      </c>
      <c r="G1446" s="377">
        <v>0</v>
      </c>
      <c r="H1446" s="377">
        <v>0</v>
      </c>
      <c r="I1446" s="377">
        <v>240</v>
      </c>
      <c r="J1446" s="377">
        <v>0</v>
      </c>
      <c r="K1446" s="377">
        <v>0</v>
      </c>
      <c r="L1446" s="377">
        <v>0</v>
      </c>
      <c r="M1446" s="1" t="s">
        <v>12024</v>
      </c>
      <c r="N1446" s="377">
        <v>0</v>
      </c>
      <c r="O1446" s="378">
        <v>47506</v>
      </c>
      <c r="P1446" s="401">
        <f t="shared" si="22"/>
        <v>240</v>
      </c>
      <c r="R1446" s="30" t="s">
        <v>13475</v>
      </c>
      <c r="S1446">
        <v>40500</v>
      </c>
    </row>
    <row r="1447" spans="1:19" x14ac:dyDescent="0.25">
      <c r="A1447" s="1" t="s">
        <v>12025</v>
      </c>
      <c r="B1447" s="1" t="s">
        <v>353</v>
      </c>
      <c r="C1447" s="1" t="s">
        <v>544</v>
      </c>
      <c r="D1447" s="1" t="s">
        <v>12026</v>
      </c>
      <c r="E1447" s="1" t="s">
        <v>12027</v>
      </c>
      <c r="F1447" s="1" t="s">
        <v>84</v>
      </c>
      <c r="G1447" s="377">
        <v>0</v>
      </c>
      <c r="H1447" s="377">
        <v>0</v>
      </c>
      <c r="I1447" s="377">
        <v>20</v>
      </c>
      <c r="J1447" s="377">
        <v>0</v>
      </c>
      <c r="K1447" s="377">
        <v>0</v>
      </c>
      <c r="L1447" s="377">
        <v>0</v>
      </c>
      <c r="M1447" s="1" t="s">
        <v>12028</v>
      </c>
      <c r="N1447" s="377">
        <v>0</v>
      </c>
      <c r="O1447" s="378">
        <v>47534</v>
      </c>
      <c r="P1447" s="401">
        <f t="shared" si="22"/>
        <v>20</v>
      </c>
      <c r="R1447" s="30" t="s">
        <v>13027</v>
      </c>
      <c r="S1447">
        <v>400</v>
      </c>
    </row>
    <row r="1448" spans="1:19" x14ac:dyDescent="0.25">
      <c r="A1448" s="1" t="s">
        <v>12029</v>
      </c>
      <c r="B1448" s="1" t="s">
        <v>353</v>
      </c>
      <c r="C1448" s="1" t="s">
        <v>544</v>
      </c>
      <c r="D1448" s="1" t="s">
        <v>12030</v>
      </c>
      <c r="E1448" s="1" t="s">
        <v>12031</v>
      </c>
      <c r="F1448" s="1" t="s">
        <v>84</v>
      </c>
      <c r="G1448" s="377">
        <v>0</v>
      </c>
      <c r="H1448" s="377">
        <v>0</v>
      </c>
      <c r="I1448" s="377">
        <v>220</v>
      </c>
      <c r="J1448" s="377">
        <v>0</v>
      </c>
      <c r="K1448" s="377">
        <v>0</v>
      </c>
      <c r="L1448" s="377">
        <v>0</v>
      </c>
      <c r="M1448" s="1" t="s">
        <v>12032</v>
      </c>
      <c r="N1448" s="377">
        <v>0</v>
      </c>
      <c r="O1448" s="378">
        <v>47545</v>
      </c>
      <c r="P1448" s="401">
        <f t="shared" si="22"/>
        <v>220</v>
      </c>
      <c r="R1448" s="30" t="s">
        <v>13139</v>
      </c>
      <c r="S1448">
        <v>10000</v>
      </c>
    </row>
    <row r="1449" spans="1:19" x14ac:dyDescent="0.25">
      <c r="A1449" s="1" t="s">
        <v>2771</v>
      </c>
      <c r="B1449" s="1" t="s">
        <v>353</v>
      </c>
      <c r="C1449" s="1" t="s">
        <v>544</v>
      </c>
      <c r="D1449" s="1" t="s">
        <v>2772</v>
      </c>
      <c r="E1449" s="1" t="s">
        <v>2773</v>
      </c>
      <c r="F1449" s="1" t="s">
        <v>84</v>
      </c>
      <c r="G1449" s="377">
        <v>5184</v>
      </c>
      <c r="H1449" s="377">
        <v>0</v>
      </c>
      <c r="I1449" s="377">
        <v>0</v>
      </c>
      <c r="J1449" s="377">
        <v>0</v>
      </c>
      <c r="K1449" s="377">
        <v>0</v>
      </c>
      <c r="L1449" s="377">
        <v>0</v>
      </c>
      <c r="M1449" s="1" t="s">
        <v>2774</v>
      </c>
      <c r="N1449" s="377">
        <v>0</v>
      </c>
      <c r="O1449" s="378">
        <v>47053</v>
      </c>
      <c r="P1449" s="401">
        <f t="shared" si="22"/>
        <v>5184</v>
      </c>
      <c r="R1449" s="30" t="s">
        <v>13476</v>
      </c>
      <c r="S1449">
        <v>10000</v>
      </c>
    </row>
    <row r="1450" spans="1:19" x14ac:dyDescent="0.25">
      <c r="A1450" s="1" t="s">
        <v>2771</v>
      </c>
      <c r="B1450" s="1" t="s">
        <v>353</v>
      </c>
      <c r="C1450" s="1" t="s">
        <v>544</v>
      </c>
      <c r="D1450" s="1" t="s">
        <v>2772</v>
      </c>
      <c r="E1450" s="1" t="s">
        <v>2789</v>
      </c>
      <c r="F1450" s="1" t="s">
        <v>84</v>
      </c>
      <c r="G1450" s="377">
        <v>1392</v>
      </c>
      <c r="H1450" s="377">
        <v>0</v>
      </c>
      <c r="I1450" s="377">
        <v>0</v>
      </c>
      <c r="J1450" s="377">
        <v>0</v>
      </c>
      <c r="K1450" s="377">
        <v>0</v>
      </c>
      <c r="L1450" s="377">
        <v>0</v>
      </c>
      <c r="M1450" s="1" t="s">
        <v>2774</v>
      </c>
      <c r="N1450" s="377">
        <v>0</v>
      </c>
      <c r="O1450" s="378">
        <v>47053</v>
      </c>
      <c r="P1450" s="401">
        <f t="shared" si="22"/>
        <v>1392</v>
      </c>
      <c r="R1450" s="30" t="s">
        <v>13477</v>
      </c>
      <c r="S1450">
        <v>20208</v>
      </c>
    </row>
    <row r="1451" spans="1:19" x14ac:dyDescent="0.25">
      <c r="A1451" s="1" t="s">
        <v>2790</v>
      </c>
      <c r="B1451" s="1" t="s">
        <v>353</v>
      </c>
      <c r="C1451" s="1" t="s">
        <v>544</v>
      </c>
      <c r="D1451" s="1" t="s">
        <v>2791</v>
      </c>
      <c r="E1451" s="1" t="s">
        <v>2792</v>
      </c>
      <c r="F1451" s="1" t="s">
        <v>84</v>
      </c>
      <c r="G1451" s="377">
        <v>4860</v>
      </c>
      <c r="H1451" s="377">
        <v>0</v>
      </c>
      <c r="I1451" s="377">
        <v>0</v>
      </c>
      <c r="J1451" s="377">
        <v>0</v>
      </c>
      <c r="K1451" s="377">
        <v>0</v>
      </c>
      <c r="L1451" s="377">
        <v>0</v>
      </c>
      <c r="M1451" s="1" t="s">
        <v>2793</v>
      </c>
      <c r="N1451" s="377">
        <v>0</v>
      </c>
      <c r="O1451" s="378">
        <v>47205</v>
      </c>
      <c r="P1451" s="401">
        <f t="shared" si="22"/>
        <v>4860</v>
      </c>
      <c r="R1451" s="30" t="s">
        <v>13478</v>
      </c>
      <c r="S1451">
        <v>29250</v>
      </c>
    </row>
    <row r="1452" spans="1:19" x14ac:dyDescent="0.25">
      <c r="A1452" s="1" t="s">
        <v>2790</v>
      </c>
      <c r="B1452" s="1" t="s">
        <v>353</v>
      </c>
      <c r="C1452" s="1" t="s">
        <v>544</v>
      </c>
      <c r="D1452" s="1" t="s">
        <v>2791</v>
      </c>
      <c r="E1452" s="1" t="s">
        <v>4014</v>
      </c>
      <c r="F1452" s="1" t="s">
        <v>84</v>
      </c>
      <c r="G1452" s="377">
        <v>972</v>
      </c>
      <c r="H1452" s="377">
        <v>0</v>
      </c>
      <c r="I1452" s="377">
        <v>0</v>
      </c>
      <c r="J1452" s="377">
        <v>0</v>
      </c>
      <c r="K1452" s="377">
        <v>0</v>
      </c>
      <c r="L1452" s="377">
        <v>0</v>
      </c>
      <c r="M1452" s="1" t="s">
        <v>2793</v>
      </c>
      <c r="N1452" s="377">
        <v>0</v>
      </c>
      <c r="O1452" s="378">
        <v>47205</v>
      </c>
      <c r="P1452" s="401">
        <f t="shared" si="22"/>
        <v>972</v>
      </c>
      <c r="R1452" s="30" t="s">
        <v>13479</v>
      </c>
      <c r="S1452">
        <v>1202</v>
      </c>
    </row>
    <row r="1453" spans="1:19" x14ac:dyDescent="0.25">
      <c r="A1453" s="1" t="s">
        <v>2790</v>
      </c>
      <c r="B1453" s="1" t="s">
        <v>353</v>
      </c>
      <c r="C1453" s="1" t="s">
        <v>544</v>
      </c>
      <c r="D1453" s="1" t="s">
        <v>2791</v>
      </c>
      <c r="E1453" s="1" t="s">
        <v>12033</v>
      </c>
      <c r="F1453" s="1" t="s">
        <v>84</v>
      </c>
      <c r="G1453" s="377">
        <v>0</v>
      </c>
      <c r="H1453" s="377">
        <v>0</v>
      </c>
      <c r="I1453" s="377">
        <v>14760</v>
      </c>
      <c r="J1453" s="377">
        <v>0</v>
      </c>
      <c r="K1453" s="377">
        <v>0</v>
      </c>
      <c r="L1453" s="377">
        <v>0</v>
      </c>
      <c r="M1453" s="1" t="s">
        <v>2793</v>
      </c>
      <c r="N1453" s="377">
        <v>0</v>
      </c>
      <c r="O1453" s="378">
        <v>47412</v>
      </c>
      <c r="P1453" s="401">
        <f t="shared" si="22"/>
        <v>14760</v>
      </c>
      <c r="R1453" s="30" t="s">
        <v>13480</v>
      </c>
      <c r="S1453">
        <v>1203</v>
      </c>
    </row>
    <row r="1454" spans="1:19" x14ac:dyDescent="0.25">
      <c r="A1454" s="1" t="s">
        <v>2790</v>
      </c>
      <c r="B1454" s="1" t="s">
        <v>353</v>
      </c>
      <c r="C1454" s="1" t="s">
        <v>544</v>
      </c>
      <c r="D1454" s="1" t="s">
        <v>2791</v>
      </c>
      <c r="E1454" s="1" t="s">
        <v>12034</v>
      </c>
      <c r="F1454" s="1" t="s">
        <v>84</v>
      </c>
      <c r="G1454" s="377">
        <v>0</v>
      </c>
      <c r="H1454" s="377">
        <v>0</v>
      </c>
      <c r="I1454" s="377">
        <v>5508</v>
      </c>
      <c r="J1454" s="377">
        <v>0</v>
      </c>
      <c r="K1454" s="377">
        <v>0</v>
      </c>
      <c r="L1454" s="377">
        <v>0</v>
      </c>
      <c r="M1454" s="1" t="s">
        <v>2793</v>
      </c>
      <c r="N1454" s="377">
        <v>0</v>
      </c>
      <c r="O1454" s="378">
        <v>47205</v>
      </c>
      <c r="P1454" s="401">
        <f t="shared" si="22"/>
        <v>5508</v>
      </c>
      <c r="R1454" s="30" t="s">
        <v>4635</v>
      </c>
      <c r="S1454">
        <v>99</v>
      </c>
    </row>
    <row r="1455" spans="1:19" x14ac:dyDescent="0.25">
      <c r="A1455" s="1" t="s">
        <v>12035</v>
      </c>
      <c r="B1455" s="1" t="s">
        <v>353</v>
      </c>
      <c r="C1455" s="1" t="s">
        <v>544</v>
      </c>
      <c r="D1455" s="1" t="s">
        <v>12036</v>
      </c>
      <c r="E1455" s="1" t="s">
        <v>12037</v>
      </c>
      <c r="F1455" s="1" t="s">
        <v>84</v>
      </c>
      <c r="G1455" s="377">
        <v>0</v>
      </c>
      <c r="H1455" s="377">
        <v>0</v>
      </c>
      <c r="I1455" s="377">
        <v>336</v>
      </c>
      <c r="J1455" s="377">
        <v>0</v>
      </c>
      <c r="K1455" s="377">
        <v>0</v>
      </c>
      <c r="L1455" s="377">
        <v>0</v>
      </c>
      <c r="M1455" s="1" t="s">
        <v>12038</v>
      </c>
      <c r="N1455" s="377">
        <v>0</v>
      </c>
      <c r="O1455" s="378">
        <v>47552</v>
      </c>
      <c r="P1455" s="401">
        <f t="shared" si="22"/>
        <v>336</v>
      </c>
      <c r="R1455" s="30" t="s">
        <v>11683</v>
      </c>
      <c r="S1455">
        <v>11865</v>
      </c>
    </row>
    <row r="1456" spans="1:19" x14ac:dyDescent="0.25">
      <c r="A1456" s="1" t="s">
        <v>3768</v>
      </c>
      <c r="B1456" s="1" t="s">
        <v>353</v>
      </c>
      <c r="C1456" s="1" t="s">
        <v>110</v>
      </c>
      <c r="D1456" s="1" t="s">
        <v>3769</v>
      </c>
      <c r="E1456" s="1" t="s">
        <v>3770</v>
      </c>
      <c r="F1456" s="1" t="s">
        <v>84</v>
      </c>
      <c r="G1456" s="377">
        <v>0</v>
      </c>
      <c r="H1456" s="377">
        <v>0</v>
      </c>
      <c r="I1456" s="377">
        <v>0</v>
      </c>
      <c r="J1456" s="377">
        <v>0</v>
      </c>
      <c r="K1456" s="377">
        <v>1</v>
      </c>
      <c r="L1456" s="377">
        <v>0</v>
      </c>
      <c r="M1456" s="1" t="s">
        <v>3771</v>
      </c>
      <c r="N1456" s="377">
        <v>0</v>
      </c>
      <c r="O1456" s="378">
        <v>47443</v>
      </c>
      <c r="P1456" s="401">
        <f t="shared" si="22"/>
        <v>0</v>
      </c>
      <c r="R1456" s="30" t="s">
        <v>14167</v>
      </c>
      <c r="S1456">
        <v>2465</v>
      </c>
    </row>
    <row r="1457" spans="1:19" x14ac:dyDescent="0.25">
      <c r="A1457" s="1" t="s">
        <v>2733</v>
      </c>
      <c r="B1457" s="1" t="s">
        <v>353</v>
      </c>
      <c r="C1457" s="1" t="s">
        <v>544</v>
      </c>
      <c r="D1457" s="1" t="s">
        <v>2734</v>
      </c>
      <c r="E1457" s="1" t="s">
        <v>2775</v>
      </c>
      <c r="F1457" s="1" t="s">
        <v>84</v>
      </c>
      <c r="G1457" s="377">
        <v>12</v>
      </c>
      <c r="H1457" s="377">
        <v>0</v>
      </c>
      <c r="I1457" s="377">
        <v>0</v>
      </c>
      <c r="J1457" s="377">
        <v>0</v>
      </c>
      <c r="K1457" s="377">
        <v>0</v>
      </c>
      <c r="L1457" s="377">
        <v>0</v>
      </c>
      <c r="M1457" s="1" t="s">
        <v>2735</v>
      </c>
      <c r="N1457" s="377">
        <v>0</v>
      </c>
      <c r="O1457" s="378">
        <v>47050</v>
      </c>
      <c r="P1457" s="401">
        <f t="shared" si="22"/>
        <v>12</v>
      </c>
      <c r="R1457" s="30" t="s">
        <v>14168</v>
      </c>
      <c r="S1457">
        <v>84000</v>
      </c>
    </row>
    <row r="1458" spans="1:19" x14ac:dyDescent="0.25">
      <c r="A1458" s="1" t="s">
        <v>2733</v>
      </c>
      <c r="B1458" s="1" t="s">
        <v>353</v>
      </c>
      <c r="C1458" s="1" t="s">
        <v>544</v>
      </c>
      <c r="D1458" s="1" t="s">
        <v>2734</v>
      </c>
      <c r="E1458" s="1" t="s">
        <v>3772</v>
      </c>
      <c r="F1458" s="1" t="s">
        <v>84</v>
      </c>
      <c r="G1458" s="377">
        <v>1</v>
      </c>
      <c r="H1458" s="377">
        <v>0</v>
      </c>
      <c r="I1458" s="377">
        <v>0</v>
      </c>
      <c r="J1458" s="377">
        <v>0</v>
      </c>
      <c r="K1458" s="377">
        <v>0</v>
      </c>
      <c r="L1458" s="377">
        <v>0</v>
      </c>
      <c r="M1458" s="1" t="s">
        <v>2735</v>
      </c>
      <c r="N1458" s="377">
        <v>0</v>
      </c>
      <c r="O1458" s="378">
        <v>47202</v>
      </c>
      <c r="P1458" s="401">
        <f t="shared" si="22"/>
        <v>1</v>
      </c>
      <c r="R1458" s="30" t="s">
        <v>14169</v>
      </c>
      <c r="S1458">
        <v>84000</v>
      </c>
    </row>
    <row r="1459" spans="1:19" x14ac:dyDescent="0.25">
      <c r="A1459" s="1" t="s">
        <v>2733</v>
      </c>
      <c r="B1459" s="1" t="s">
        <v>353</v>
      </c>
      <c r="C1459" s="1" t="s">
        <v>544</v>
      </c>
      <c r="D1459" s="1" t="s">
        <v>2734</v>
      </c>
      <c r="E1459" s="1" t="s">
        <v>3773</v>
      </c>
      <c r="F1459" s="1" t="s">
        <v>84</v>
      </c>
      <c r="G1459" s="377">
        <v>5</v>
      </c>
      <c r="H1459" s="377">
        <v>0</v>
      </c>
      <c r="I1459" s="377">
        <v>0</v>
      </c>
      <c r="J1459" s="377">
        <v>0</v>
      </c>
      <c r="K1459" s="377">
        <v>0</v>
      </c>
      <c r="L1459" s="377">
        <v>0</v>
      </c>
      <c r="M1459" s="1" t="s">
        <v>2735</v>
      </c>
      <c r="N1459" s="377">
        <v>0</v>
      </c>
      <c r="O1459" s="378">
        <v>47050</v>
      </c>
      <c r="P1459" s="401">
        <f t="shared" si="22"/>
        <v>5</v>
      </c>
      <c r="R1459" s="30" t="s">
        <v>14170</v>
      </c>
      <c r="S1459">
        <v>84480</v>
      </c>
    </row>
    <row r="1460" spans="1:19" x14ac:dyDescent="0.25">
      <c r="A1460" s="1" t="s">
        <v>2733</v>
      </c>
      <c r="B1460" s="1" t="s">
        <v>353</v>
      </c>
      <c r="C1460" s="1" t="s">
        <v>544</v>
      </c>
      <c r="D1460" s="1" t="s">
        <v>2734</v>
      </c>
      <c r="E1460" s="1" t="s">
        <v>3774</v>
      </c>
      <c r="F1460" s="1" t="s">
        <v>84</v>
      </c>
      <c r="G1460" s="377">
        <v>2</v>
      </c>
      <c r="H1460" s="377">
        <v>0</v>
      </c>
      <c r="I1460" s="377">
        <v>0</v>
      </c>
      <c r="J1460" s="377">
        <v>0</v>
      </c>
      <c r="K1460" s="377">
        <v>0</v>
      </c>
      <c r="L1460" s="377">
        <v>0</v>
      </c>
      <c r="M1460" s="1" t="s">
        <v>2735</v>
      </c>
      <c r="N1460" s="377">
        <v>0</v>
      </c>
      <c r="O1460" s="378">
        <v>47026</v>
      </c>
      <c r="P1460" s="401">
        <f t="shared" si="22"/>
        <v>2</v>
      </c>
      <c r="R1460" s="30" t="s">
        <v>14173</v>
      </c>
      <c r="S1460">
        <v>1915</v>
      </c>
    </row>
    <row r="1461" spans="1:19" x14ac:dyDescent="0.25">
      <c r="A1461" s="1" t="s">
        <v>2733</v>
      </c>
      <c r="B1461" s="1" t="s">
        <v>353</v>
      </c>
      <c r="C1461" s="1" t="s">
        <v>544</v>
      </c>
      <c r="D1461" s="1" t="s">
        <v>2734</v>
      </c>
      <c r="E1461" s="1" t="s">
        <v>3775</v>
      </c>
      <c r="F1461" s="1" t="s">
        <v>84</v>
      </c>
      <c r="G1461" s="377">
        <v>3</v>
      </c>
      <c r="H1461" s="377">
        <v>0</v>
      </c>
      <c r="I1461" s="377">
        <v>0</v>
      </c>
      <c r="J1461" s="377">
        <v>0</v>
      </c>
      <c r="K1461" s="377">
        <v>0</v>
      </c>
      <c r="L1461" s="377">
        <v>0</v>
      </c>
      <c r="M1461" s="1" t="s">
        <v>2735</v>
      </c>
      <c r="N1461" s="377">
        <v>0</v>
      </c>
      <c r="O1461" s="378">
        <v>47155</v>
      </c>
      <c r="P1461" s="401">
        <f t="shared" si="22"/>
        <v>3</v>
      </c>
      <c r="R1461" s="30" t="s">
        <v>14174</v>
      </c>
      <c r="S1461">
        <v>7500</v>
      </c>
    </row>
    <row r="1462" spans="1:19" x14ac:dyDescent="0.25">
      <c r="A1462" s="1" t="s">
        <v>3621</v>
      </c>
      <c r="B1462" s="1" t="s">
        <v>353</v>
      </c>
      <c r="C1462" s="1" t="s">
        <v>544</v>
      </c>
      <c r="D1462" s="1" t="s">
        <v>3622</v>
      </c>
      <c r="E1462" s="1" t="s">
        <v>3623</v>
      </c>
      <c r="F1462" s="1" t="s">
        <v>84</v>
      </c>
      <c r="G1462" s="377">
        <v>135</v>
      </c>
      <c r="H1462" s="377">
        <v>0</v>
      </c>
      <c r="I1462" s="377">
        <v>0</v>
      </c>
      <c r="J1462" s="377">
        <v>0</v>
      </c>
      <c r="K1462" s="377">
        <v>0</v>
      </c>
      <c r="L1462" s="377">
        <v>0</v>
      </c>
      <c r="M1462" s="1" t="s">
        <v>3624</v>
      </c>
      <c r="N1462" s="377">
        <v>0</v>
      </c>
      <c r="O1462" s="378">
        <v>47503</v>
      </c>
      <c r="P1462" s="401">
        <f t="shared" si="22"/>
        <v>135</v>
      </c>
      <c r="R1462" s="30" t="s">
        <v>14175</v>
      </c>
      <c r="S1462">
        <v>9500</v>
      </c>
    </row>
    <row r="1463" spans="1:19" x14ac:dyDescent="0.25">
      <c r="A1463" s="1" t="s">
        <v>3228</v>
      </c>
      <c r="B1463" s="1" t="s">
        <v>353</v>
      </c>
      <c r="C1463" s="1" t="s">
        <v>544</v>
      </c>
      <c r="D1463" s="1" t="s">
        <v>3467</v>
      </c>
      <c r="E1463" s="1" t="s">
        <v>3229</v>
      </c>
      <c r="F1463" s="1" t="s">
        <v>84</v>
      </c>
      <c r="G1463" s="377">
        <v>678</v>
      </c>
      <c r="H1463" s="377">
        <v>0</v>
      </c>
      <c r="I1463" s="377">
        <v>0</v>
      </c>
      <c r="J1463" s="377">
        <v>0</v>
      </c>
      <c r="K1463" s="377">
        <v>0</v>
      </c>
      <c r="L1463" s="377">
        <v>0</v>
      </c>
      <c r="M1463" s="1" t="s">
        <v>3230</v>
      </c>
      <c r="N1463" s="377">
        <v>0</v>
      </c>
      <c r="O1463" s="378">
        <v>46803</v>
      </c>
      <c r="P1463" s="401">
        <f t="shared" si="22"/>
        <v>678</v>
      </c>
      <c r="R1463" s="30" t="s">
        <v>14176</v>
      </c>
      <c r="S1463">
        <v>4980</v>
      </c>
    </row>
    <row r="1464" spans="1:19" x14ac:dyDescent="0.25">
      <c r="A1464" s="1" t="s">
        <v>3228</v>
      </c>
      <c r="B1464" s="1" t="s">
        <v>353</v>
      </c>
      <c r="C1464" s="1" t="s">
        <v>544</v>
      </c>
      <c r="D1464" s="1" t="s">
        <v>3467</v>
      </c>
      <c r="E1464" s="1" t="s">
        <v>3231</v>
      </c>
      <c r="F1464" s="1" t="s">
        <v>84</v>
      </c>
      <c r="G1464" s="377">
        <v>324</v>
      </c>
      <c r="H1464" s="377">
        <v>0</v>
      </c>
      <c r="I1464" s="377">
        <v>0</v>
      </c>
      <c r="J1464" s="377">
        <v>0</v>
      </c>
      <c r="K1464" s="377">
        <v>0</v>
      </c>
      <c r="L1464" s="377">
        <v>0</v>
      </c>
      <c r="M1464" s="1" t="s">
        <v>3230</v>
      </c>
      <c r="N1464" s="377">
        <v>0</v>
      </c>
      <c r="O1464" s="378">
        <v>46803</v>
      </c>
      <c r="P1464" s="401">
        <f t="shared" si="22"/>
        <v>324</v>
      </c>
      <c r="R1464" s="30" t="s">
        <v>14177</v>
      </c>
      <c r="S1464">
        <v>12600</v>
      </c>
    </row>
    <row r="1465" spans="1:19" x14ac:dyDescent="0.25">
      <c r="A1465" s="1" t="s">
        <v>3232</v>
      </c>
      <c r="B1465" s="1" t="s">
        <v>353</v>
      </c>
      <c r="C1465" s="1" t="s">
        <v>544</v>
      </c>
      <c r="D1465" s="1" t="s">
        <v>3468</v>
      </c>
      <c r="E1465" s="1" t="s">
        <v>3233</v>
      </c>
      <c r="F1465" s="1" t="s">
        <v>84</v>
      </c>
      <c r="G1465" s="377">
        <v>864</v>
      </c>
      <c r="H1465" s="377">
        <v>0</v>
      </c>
      <c r="I1465" s="377">
        <v>0</v>
      </c>
      <c r="J1465" s="377">
        <v>0</v>
      </c>
      <c r="K1465" s="377">
        <v>0</v>
      </c>
      <c r="L1465" s="377">
        <v>0</v>
      </c>
      <c r="M1465" s="1" t="s">
        <v>3234</v>
      </c>
      <c r="N1465" s="377">
        <v>0</v>
      </c>
      <c r="O1465" s="378">
        <v>47025</v>
      </c>
      <c r="P1465" s="401">
        <f t="shared" si="22"/>
        <v>864</v>
      </c>
      <c r="R1465" s="30" t="s">
        <v>14178</v>
      </c>
      <c r="S1465">
        <v>11250</v>
      </c>
    </row>
    <row r="1466" spans="1:19" x14ac:dyDescent="0.25">
      <c r="A1466" s="1" t="s">
        <v>3232</v>
      </c>
      <c r="B1466" s="1" t="s">
        <v>353</v>
      </c>
      <c r="C1466" s="1" t="s">
        <v>544</v>
      </c>
      <c r="D1466" s="1" t="s">
        <v>3468</v>
      </c>
      <c r="E1466" s="1" t="s">
        <v>3235</v>
      </c>
      <c r="F1466" s="1" t="s">
        <v>84</v>
      </c>
      <c r="G1466" s="377">
        <v>636</v>
      </c>
      <c r="H1466" s="377">
        <v>0</v>
      </c>
      <c r="I1466" s="377">
        <v>0</v>
      </c>
      <c r="J1466" s="377">
        <v>0</v>
      </c>
      <c r="K1466" s="377">
        <v>0</v>
      </c>
      <c r="L1466" s="377">
        <v>0</v>
      </c>
      <c r="M1466" s="1" t="s">
        <v>3234</v>
      </c>
      <c r="N1466" s="377">
        <v>0</v>
      </c>
      <c r="O1466" s="378">
        <v>47025</v>
      </c>
      <c r="P1466" s="401">
        <f t="shared" si="22"/>
        <v>636</v>
      </c>
      <c r="R1466" s="30" t="s">
        <v>14179</v>
      </c>
      <c r="S1466">
        <v>2480</v>
      </c>
    </row>
    <row r="1467" spans="1:19" x14ac:dyDescent="0.25">
      <c r="A1467" s="1" t="s">
        <v>4130</v>
      </c>
      <c r="B1467" s="1" t="s">
        <v>353</v>
      </c>
      <c r="C1467" s="1" t="s">
        <v>544</v>
      </c>
      <c r="D1467" s="1" t="s">
        <v>4131</v>
      </c>
      <c r="E1467" s="1" t="s">
        <v>4132</v>
      </c>
      <c r="F1467" s="1" t="s">
        <v>84</v>
      </c>
      <c r="G1467" s="377">
        <v>980</v>
      </c>
      <c r="H1467" s="377">
        <v>0</v>
      </c>
      <c r="I1467" s="377">
        <v>0</v>
      </c>
      <c r="J1467" s="377">
        <v>0</v>
      </c>
      <c r="K1467" s="377">
        <v>0</v>
      </c>
      <c r="L1467" s="377">
        <v>0</v>
      </c>
      <c r="M1467" s="1" t="s">
        <v>4133</v>
      </c>
      <c r="N1467" s="377">
        <v>0</v>
      </c>
      <c r="O1467" s="378">
        <v>47526</v>
      </c>
      <c r="P1467" s="401">
        <f t="shared" si="22"/>
        <v>980</v>
      </c>
      <c r="R1467" s="30" t="s">
        <v>14180</v>
      </c>
      <c r="S1467">
        <v>1210</v>
      </c>
    </row>
    <row r="1468" spans="1:19" x14ac:dyDescent="0.25">
      <c r="A1468" s="1" t="s">
        <v>4134</v>
      </c>
      <c r="B1468" s="1" t="s">
        <v>353</v>
      </c>
      <c r="C1468" s="1" t="s">
        <v>110</v>
      </c>
      <c r="D1468" s="1" t="s">
        <v>4135</v>
      </c>
      <c r="E1468" s="1" t="s">
        <v>4136</v>
      </c>
      <c r="F1468" s="1" t="s">
        <v>84</v>
      </c>
      <c r="G1468" s="377">
        <v>1</v>
      </c>
      <c r="H1468" s="377">
        <v>0</v>
      </c>
      <c r="I1468" s="377">
        <v>0</v>
      </c>
      <c r="J1468" s="377">
        <v>0</v>
      </c>
      <c r="K1468" s="377">
        <v>0</v>
      </c>
      <c r="L1468" s="377">
        <v>0</v>
      </c>
      <c r="M1468" s="1" t="s">
        <v>4137</v>
      </c>
      <c r="N1468" s="377">
        <v>0</v>
      </c>
      <c r="O1468" s="378">
        <v>47520</v>
      </c>
      <c r="P1468" s="401">
        <f t="shared" si="22"/>
        <v>1</v>
      </c>
      <c r="R1468" s="30" t="s">
        <v>14181</v>
      </c>
      <c r="S1468">
        <v>3011</v>
      </c>
    </row>
    <row r="1469" spans="1:19" x14ac:dyDescent="0.25">
      <c r="A1469" s="1" t="s">
        <v>4138</v>
      </c>
      <c r="B1469" s="1" t="s">
        <v>353</v>
      </c>
      <c r="C1469" s="1" t="s">
        <v>544</v>
      </c>
      <c r="D1469" s="1" t="s">
        <v>4139</v>
      </c>
      <c r="E1469" s="1" t="s">
        <v>4140</v>
      </c>
      <c r="F1469" s="1" t="s">
        <v>84</v>
      </c>
      <c r="G1469" s="377">
        <v>3000</v>
      </c>
      <c r="H1469" s="377">
        <v>0</v>
      </c>
      <c r="I1469" s="377">
        <v>0</v>
      </c>
      <c r="J1469" s="377">
        <v>0</v>
      </c>
      <c r="K1469" s="377">
        <v>0</v>
      </c>
      <c r="L1469" s="377">
        <v>0</v>
      </c>
      <c r="M1469" s="1" t="s">
        <v>4141</v>
      </c>
      <c r="N1469" s="377">
        <v>0</v>
      </c>
      <c r="O1469" s="378">
        <v>47531</v>
      </c>
      <c r="P1469" s="401">
        <f t="shared" si="22"/>
        <v>3000</v>
      </c>
      <c r="R1469" s="30" t="s">
        <v>14182</v>
      </c>
      <c r="S1469">
        <v>2980</v>
      </c>
    </row>
    <row r="1470" spans="1:19" x14ac:dyDescent="0.25">
      <c r="A1470" s="1" t="s">
        <v>4142</v>
      </c>
      <c r="B1470" s="1" t="s">
        <v>353</v>
      </c>
      <c r="C1470" s="1" t="s">
        <v>544</v>
      </c>
      <c r="D1470" s="1" t="s">
        <v>4143</v>
      </c>
      <c r="E1470" s="1" t="s">
        <v>4144</v>
      </c>
      <c r="F1470" s="1" t="s">
        <v>84</v>
      </c>
      <c r="G1470" s="377">
        <v>3072</v>
      </c>
      <c r="H1470" s="377">
        <v>0</v>
      </c>
      <c r="I1470" s="377">
        <v>0</v>
      </c>
      <c r="J1470" s="377">
        <v>0</v>
      </c>
      <c r="K1470" s="377">
        <v>0</v>
      </c>
      <c r="L1470" s="377">
        <v>0</v>
      </c>
      <c r="M1470" s="1" t="s">
        <v>4145</v>
      </c>
      <c r="N1470" s="377">
        <v>0</v>
      </c>
      <c r="O1470" s="378">
        <v>47525</v>
      </c>
      <c r="P1470" s="401">
        <f t="shared" si="22"/>
        <v>3072</v>
      </c>
      <c r="R1470" s="30" t="s">
        <v>10550</v>
      </c>
      <c r="S1470">
        <v>591</v>
      </c>
    </row>
    <row r="1471" spans="1:19" x14ac:dyDescent="0.25">
      <c r="A1471" s="1" t="s">
        <v>4146</v>
      </c>
      <c r="B1471" s="1" t="s">
        <v>353</v>
      </c>
      <c r="C1471" s="1" t="s">
        <v>544</v>
      </c>
      <c r="D1471" s="1" t="s">
        <v>4147</v>
      </c>
      <c r="E1471" s="1" t="s">
        <v>4148</v>
      </c>
      <c r="F1471" s="1" t="s">
        <v>84</v>
      </c>
      <c r="G1471" s="377">
        <v>340</v>
      </c>
      <c r="H1471" s="377">
        <v>0</v>
      </c>
      <c r="I1471" s="377">
        <v>0</v>
      </c>
      <c r="J1471" s="377">
        <v>0</v>
      </c>
      <c r="K1471" s="377">
        <v>0</v>
      </c>
      <c r="L1471" s="377">
        <v>0</v>
      </c>
      <c r="M1471" s="1" t="s">
        <v>4149</v>
      </c>
      <c r="N1471" s="377">
        <v>0</v>
      </c>
      <c r="O1471" s="378">
        <v>47531</v>
      </c>
      <c r="P1471" s="401">
        <f t="shared" si="22"/>
        <v>340</v>
      </c>
      <c r="R1471" s="30" t="s">
        <v>9453</v>
      </c>
      <c r="S1471">
        <v>401</v>
      </c>
    </row>
    <row r="1472" spans="1:19" x14ac:dyDescent="0.25">
      <c r="A1472" s="1" t="s">
        <v>12039</v>
      </c>
      <c r="B1472" s="1" t="s">
        <v>353</v>
      </c>
      <c r="C1472" s="1" t="s">
        <v>544</v>
      </c>
      <c r="D1472" s="1" t="s">
        <v>12040</v>
      </c>
      <c r="E1472" s="1" t="s">
        <v>12041</v>
      </c>
      <c r="F1472" s="1" t="s">
        <v>84</v>
      </c>
      <c r="G1472" s="377">
        <v>0</v>
      </c>
      <c r="H1472" s="377">
        <v>0</v>
      </c>
      <c r="I1472" s="377">
        <v>30</v>
      </c>
      <c r="J1472" s="377">
        <v>0</v>
      </c>
      <c r="K1472" s="377">
        <v>0</v>
      </c>
      <c r="L1472" s="377">
        <v>0</v>
      </c>
      <c r="M1472" s="1" t="s">
        <v>12042</v>
      </c>
      <c r="N1472" s="377">
        <v>0</v>
      </c>
      <c r="O1472" s="378">
        <v>47502</v>
      </c>
      <c r="P1472" s="401">
        <f t="shared" si="22"/>
        <v>30</v>
      </c>
      <c r="R1472" s="30" t="s">
        <v>14183</v>
      </c>
      <c r="S1472">
        <v>37800</v>
      </c>
    </row>
    <row r="1473" spans="1:19" x14ac:dyDescent="0.25">
      <c r="A1473" s="1" t="s">
        <v>3682</v>
      </c>
      <c r="B1473" s="1" t="s">
        <v>353</v>
      </c>
      <c r="C1473" s="1" t="s">
        <v>544</v>
      </c>
      <c r="D1473" s="1" t="s">
        <v>3683</v>
      </c>
      <c r="E1473" s="1" t="s">
        <v>3684</v>
      </c>
      <c r="F1473" s="1" t="s">
        <v>84</v>
      </c>
      <c r="G1473" s="377">
        <v>1120</v>
      </c>
      <c r="H1473" s="377">
        <v>0</v>
      </c>
      <c r="I1473" s="377">
        <v>0</v>
      </c>
      <c r="J1473" s="377">
        <v>0</v>
      </c>
      <c r="K1473" s="377">
        <v>0</v>
      </c>
      <c r="L1473" s="377">
        <v>0</v>
      </c>
      <c r="M1473" s="1" t="s">
        <v>3685</v>
      </c>
      <c r="N1473" s="377">
        <v>0</v>
      </c>
      <c r="O1473" s="378">
        <v>47446</v>
      </c>
      <c r="P1473" s="401">
        <f t="shared" si="22"/>
        <v>1120</v>
      </c>
      <c r="R1473" s="30" t="s">
        <v>14186</v>
      </c>
      <c r="S1473">
        <v>1000</v>
      </c>
    </row>
    <row r="1474" spans="1:19" x14ac:dyDescent="0.25">
      <c r="A1474" s="1" t="s">
        <v>3686</v>
      </c>
      <c r="B1474" s="1" t="s">
        <v>353</v>
      </c>
      <c r="C1474" s="1" t="s">
        <v>110</v>
      </c>
      <c r="D1474" s="1" t="s">
        <v>3687</v>
      </c>
      <c r="E1474" s="1" t="s">
        <v>3688</v>
      </c>
      <c r="F1474" s="1" t="s">
        <v>84</v>
      </c>
      <c r="G1474" s="377">
        <v>1240</v>
      </c>
      <c r="H1474" s="377">
        <v>0</v>
      </c>
      <c r="I1474" s="377">
        <v>0</v>
      </c>
      <c r="J1474" s="377">
        <v>0</v>
      </c>
      <c r="K1474" s="377">
        <v>0</v>
      </c>
      <c r="L1474" s="377">
        <v>0</v>
      </c>
      <c r="M1474" s="1" t="s">
        <v>3689</v>
      </c>
      <c r="N1474" s="377">
        <v>0</v>
      </c>
      <c r="O1474" s="378">
        <v>47463</v>
      </c>
      <c r="P1474" s="401">
        <f t="shared" si="22"/>
        <v>1240</v>
      </c>
      <c r="R1474" s="30" t="s">
        <v>14187</v>
      </c>
      <c r="S1474">
        <v>10000</v>
      </c>
    </row>
    <row r="1475" spans="1:19" x14ac:dyDescent="0.25">
      <c r="A1475" s="1" t="s">
        <v>3690</v>
      </c>
      <c r="B1475" s="1" t="s">
        <v>353</v>
      </c>
      <c r="C1475" s="1" t="s">
        <v>544</v>
      </c>
      <c r="D1475" s="1" t="s">
        <v>3691</v>
      </c>
      <c r="E1475" s="1" t="s">
        <v>3692</v>
      </c>
      <c r="F1475" s="1" t="s">
        <v>84</v>
      </c>
      <c r="G1475" s="377">
        <v>592</v>
      </c>
      <c r="H1475" s="377">
        <v>0</v>
      </c>
      <c r="I1475" s="377">
        <v>0</v>
      </c>
      <c r="J1475" s="377">
        <v>0</v>
      </c>
      <c r="K1475" s="377">
        <v>0</v>
      </c>
      <c r="L1475" s="377">
        <v>0</v>
      </c>
      <c r="M1475" s="1" t="s">
        <v>3693</v>
      </c>
      <c r="N1475" s="377">
        <v>0</v>
      </c>
      <c r="O1475" s="378">
        <v>47442</v>
      </c>
      <c r="P1475" s="401">
        <f t="shared" ref="P1475:P1538" si="23">G1475+I1475</f>
        <v>592</v>
      </c>
      <c r="R1475" s="30" t="s">
        <v>14188</v>
      </c>
      <c r="S1475">
        <v>1195</v>
      </c>
    </row>
    <row r="1476" spans="1:19" x14ac:dyDescent="0.25">
      <c r="A1476" s="1" t="s">
        <v>3694</v>
      </c>
      <c r="B1476" s="1" t="s">
        <v>353</v>
      </c>
      <c r="C1476" s="1" t="s">
        <v>544</v>
      </c>
      <c r="D1476" s="1" t="s">
        <v>3695</v>
      </c>
      <c r="E1476" s="1" t="s">
        <v>3696</v>
      </c>
      <c r="F1476" s="1" t="s">
        <v>84</v>
      </c>
      <c r="G1476" s="377">
        <v>496</v>
      </c>
      <c r="H1476" s="377">
        <v>0</v>
      </c>
      <c r="I1476" s="377">
        <v>0</v>
      </c>
      <c r="J1476" s="377">
        <v>0</v>
      </c>
      <c r="K1476" s="377">
        <v>0</v>
      </c>
      <c r="L1476" s="377">
        <v>0</v>
      </c>
      <c r="M1476" s="1" t="s">
        <v>3697</v>
      </c>
      <c r="N1476" s="377">
        <v>0</v>
      </c>
      <c r="O1476" s="378">
        <v>47504</v>
      </c>
      <c r="P1476" s="401">
        <f t="shared" si="23"/>
        <v>496</v>
      </c>
      <c r="R1476" s="30" t="s">
        <v>4291</v>
      </c>
      <c r="S1476">
        <v>1013</v>
      </c>
    </row>
    <row r="1477" spans="1:19" x14ac:dyDescent="0.25">
      <c r="A1477" s="1" t="s">
        <v>3694</v>
      </c>
      <c r="B1477" s="1" t="s">
        <v>353</v>
      </c>
      <c r="C1477" s="1" t="s">
        <v>544</v>
      </c>
      <c r="D1477" s="1" t="s">
        <v>3695</v>
      </c>
      <c r="E1477" s="1" t="s">
        <v>4015</v>
      </c>
      <c r="F1477" s="1" t="s">
        <v>84</v>
      </c>
      <c r="G1477" s="377">
        <v>960</v>
      </c>
      <c r="H1477" s="377">
        <v>0</v>
      </c>
      <c r="I1477" s="377">
        <v>0</v>
      </c>
      <c r="J1477" s="377">
        <v>0</v>
      </c>
      <c r="K1477" s="377">
        <v>0</v>
      </c>
      <c r="L1477" s="377">
        <v>0</v>
      </c>
      <c r="M1477" s="1" t="s">
        <v>3697</v>
      </c>
      <c r="N1477" s="377">
        <v>0</v>
      </c>
      <c r="O1477" s="378">
        <v>47504</v>
      </c>
      <c r="P1477" s="401">
        <f t="shared" si="23"/>
        <v>960</v>
      </c>
      <c r="R1477" s="30" t="s">
        <v>14189</v>
      </c>
      <c r="S1477">
        <v>63504</v>
      </c>
    </row>
    <row r="1478" spans="1:19" x14ac:dyDescent="0.25">
      <c r="A1478" s="1" t="s">
        <v>4016</v>
      </c>
      <c r="B1478" s="1" t="s">
        <v>353</v>
      </c>
      <c r="C1478" s="1" t="s">
        <v>544</v>
      </c>
      <c r="D1478" s="1" t="s">
        <v>4017</v>
      </c>
      <c r="E1478" s="1" t="s">
        <v>4018</v>
      </c>
      <c r="F1478" s="1" t="s">
        <v>84</v>
      </c>
      <c r="G1478" s="377">
        <v>4950</v>
      </c>
      <c r="H1478" s="377">
        <v>0</v>
      </c>
      <c r="I1478" s="377">
        <v>0</v>
      </c>
      <c r="J1478" s="377">
        <v>0</v>
      </c>
      <c r="K1478" s="377">
        <v>0</v>
      </c>
      <c r="L1478" s="377">
        <v>0</v>
      </c>
      <c r="M1478" s="1" t="s">
        <v>4019</v>
      </c>
      <c r="N1478" s="377">
        <v>0</v>
      </c>
      <c r="O1478" s="378">
        <v>47499</v>
      </c>
      <c r="P1478" s="401">
        <f t="shared" si="23"/>
        <v>4950</v>
      </c>
      <c r="R1478" s="30" t="s">
        <v>237</v>
      </c>
      <c r="S1478">
        <v>51092988.318999998</v>
      </c>
    </row>
    <row r="1479" spans="1:19" x14ac:dyDescent="0.25">
      <c r="A1479" s="1" t="s">
        <v>4020</v>
      </c>
      <c r="B1479" s="1" t="s">
        <v>353</v>
      </c>
      <c r="C1479" s="1" t="s">
        <v>544</v>
      </c>
      <c r="D1479" s="1" t="s">
        <v>4021</v>
      </c>
      <c r="E1479" s="1" t="s">
        <v>4022</v>
      </c>
      <c r="F1479" s="1" t="s">
        <v>84</v>
      </c>
      <c r="G1479" s="377">
        <v>32</v>
      </c>
      <c r="H1479" s="377">
        <v>0</v>
      </c>
      <c r="I1479" s="377">
        <v>0</v>
      </c>
      <c r="J1479" s="377">
        <v>0</v>
      </c>
      <c r="K1479" s="377">
        <v>0</v>
      </c>
      <c r="L1479" s="377">
        <v>0</v>
      </c>
      <c r="M1479" s="1" t="s">
        <v>4023</v>
      </c>
      <c r="N1479" s="377">
        <v>0</v>
      </c>
      <c r="O1479" s="378">
        <v>47463</v>
      </c>
      <c r="P1479" s="401">
        <f t="shared" si="23"/>
        <v>32</v>
      </c>
    </row>
    <row r="1480" spans="1:19" x14ac:dyDescent="0.25">
      <c r="A1480" s="1" t="s">
        <v>4020</v>
      </c>
      <c r="B1480" s="1" t="s">
        <v>353</v>
      </c>
      <c r="C1480" s="1" t="s">
        <v>544</v>
      </c>
      <c r="D1480" s="1" t="s">
        <v>4021</v>
      </c>
      <c r="E1480" s="1" t="s">
        <v>12043</v>
      </c>
      <c r="F1480" s="1" t="s">
        <v>84</v>
      </c>
      <c r="G1480" s="377">
        <v>0</v>
      </c>
      <c r="H1480" s="377">
        <v>0</v>
      </c>
      <c r="I1480" s="377">
        <v>32</v>
      </c>
      <c r="J1480" s="377">
        <v>0</v>
      </c>
      <c r="K1480" s="377">
        <v>0</v>
      </c>
      <c r="L1480" s="377">
        <v>0</v>
      </c>
      <c r="M1480" s="1" t="s">
        <v>4023</v>
      </c>
      <c r="N1480" s="377">
        <v>0</v>
      </c>
      <c r="O1480" s="378">
        <v>47463</v>
      </c>
      <c r="P1480" s="401">
        <f t="shared" si="23"/>
        <v>32</v>
      </c>
    </row>
    <row r="1481" spans="1:19" x14ac:dyDescent="0.25">
      <c r="A1481" s="1" t="s">
        <v>12044</v>
      </c>
      <c r="B1481" s="1" t="s">
        <v>353</v>
      </c>
      <c r="C1481" s="1" t="s">
        <v>544</v>
      </c>
      <c r="D1481" s="1" t="s">
        <v>12045</v>
      </c>
      <c r="E1481" s="1" t="s">
        <v>12046</v>
      </c>
      <c r="F1481" s="1" t="s">
        <v>84</v>
      </c>
      <c r="G1481" s="377">
        <v>0</v>
      </c>
      <c r="H1481" s="377">
        <v>0</v>
      </c>
      <c r="I1481" s="377">
        <v>300</v>
      </c>
      <c r="J1481" s="377">
        <v>0</v>
      </c>
      <c r="K1481" s="377">
        <v>0</v>
      </c>
      <c r="L1481" s="377">
        <v>0</v>
      </c>
      <c r="M1481" s="1" t="s">
        <v>12047</v>
      </c>
      <c r="N1481" s="377">
        <v>0</v>
      </c>
      <c r="O1481" s="378">
        <v>47470</v>
      </c>
      <c r="P1481" s="401">
        <f t="shared" si="23"/>
        <v>300</v>
      </c>
    </row>
    <row r="1482" spans="1:19" x14ac:dyDescent="0.25">
      <c r="A1482" s="1" t="s">
        <v>12048</v>
      </c>
      <c r="B1482" s="1" t="s">
        <v>353</v>
      </c>
      <c r="C1482" s="1" t="s">
        <v>544</v>
      </c>
      <c r="D1482" s="1" t="s">
        <v>12049</v>
      </c>
      <c r="E1482" s="1" t="s">
        <v>12050</v>
      </c>
      <c r="F1482" s="1" t="s">
        <v>84</v>
      </c>
      <c r="G1482" s="377">
        <v>0</v>
      </c>
      <c r="H1482" s="377">
        <v>0</v>
      </c>
      <c r="I1482" s="377">
        <v>75</v>
      </c>
      <c r="J1482" s="377">
        <v>0</v>
      </c>
      <c r="K1482" s="377">
        <v>0</v>
      </c>
      <c r="L1482" s="377">
        <v>0</v>
      </c>
      <c r="M1482" s="1" t="s">
        <v>12051</v>
      </c>
      <c r="N1482" s="377">
        <v>0</v>
      </c>
      <c r="O1482" s="378">
        <v>47498</v>
      </c>
      <c r="P1482" s="401">
        <f t="shared" si="23"/>
        <v>75</v>
      </c>
    </row>
    <row r="1483" spans="1:19" x14ac:dyDescent="0.25">
      <c r="A1483" s="1" t="s">
        <v>4150</v>
      </c>
      <c r="B1483" s="1" t="s">
        <v>353</v>
      </c>
      <c r="C1483" s="1" t="s">
        <v>544</v>
      </c>
      <c r="D1483" s="1" t="s">
        <v>4151</v>
      </c>
      <c r="E1483" s="1" t="s">
        <v>4152</v>
      </c>
      <c r="F1483" s="1" t="s">
        <v>84</v>
      </c>
      <c r="G1483" s="377">
        <v>640</v>
      </c>
      <c r="H1483" s="377">
        <v>0</v>
      </c>
      <c r="I1483" s="377">
        <v>0</v>
      </c>
      <c r="J1483" s="377">
        <v>0</v>
      </c>
      <c r="K1483" s="377">
        <v>0</v>
      </c>
      <c r="L1483" s="377">
        <v>0</v>
      </c>
      <c r="M1483" s="1" t="s">
        <v>4153</v>
      </c>
      <c r="N1483" s="377">
        <v>0</v>
      </c>
      <c r="O1483" s="378">
        <v>47524</v>
      </c>
      <c r="P1483" s="401">
        <f t="shared" si="23"/>
        <v>640</v>
      </c>
    </row>
    <row r="1484" spans="1:19" x14ac:dyDescent="0.25">
      <c r="A1484" s="1" t="s">
        <v>4154</v>
      </c>
      <c r="B1484" s="1" t="s">
        <v>353</v>
      </c>
      <c r="C1484" s="1" t="s">
        <v>544</v>
      </c>
      <c r="D1484" s="1" t="s">
        <v>4155</v>
      </c>
      <c r="E1484" s="1" t="s">
        <v>4156</v>
      </c>
      <c r="F1484" s="1" t="s">
        <v>84</v>
      </c>
      <c r="G1484" s="377">
        <v>640</v>
      </c>
      <c r="H1484" s="377">
        <v>0</v>
      </c>
      <c r="I1484" s="377">
        <v>0</v>
      </c>
      <c r="J1484" s="377">
        <v>0</v>
      </c>
      <c r="K1484" s="377">
        <v>0</v>
      </c>
      <c r="L1484" s="377">
        <v>0</v>
      </c>
      <c r="M1484" s="1" t="s">
        <v>4157</v>
      </c>
      <c r="N1484" s="377">
        <v>0</v>
      </c>
      <c r="O1484" s="378">
        <v>47520</v>
      </c>
      <c r="P1484" s="401">
        <f t="shared" si="23"/>
        <v>640</v>
      </c>
    </row>
    <row r="1485" spans="1:19" x14ac:dyDescent="0.25">
      <c r="A1485" s="1" t="s">
        <v>4424</v>
      </c>
      <c r="B1485" s="1" t="s">
        <v>353</v>
      </c>
      <c r="C1485" s="1" t="s">
        <v>544</v>
      </c>
      <c r="D1485" s="1" t="s">
        <v>4425</v>
      </c>
      <c r="E1485" s="1" t="s">
        <v>4426</v>
      </c>
      <c r="F1485" s="1" t="s">
        <v>84</v>
      </c>
      <c r="G1485" s="377">
        <v>5172</v>
      </c>
      <c r="H1485" s="377">
        <v>0</v>
      </c>
      <c r="I1485" s="377">
        <v>0</v>
      </c>
      <c r="J1485" s="377">
        <v>0</v>
      </c>
      <c r="K1485" s="377">
        <v>0</v>
      </c>
      <c r="L1485" s="377">
        <v>0</v>
      </c>
      <c r="M1485" s="1" t="s">
        <v>4427</v>
      </c>
      <c r="N1485" s="377">
        <v>0</v>
      </c>
      <c r="O1485" s="378">
        <v>47502</v>
      </c>
      <c r="P1485" s="401">
        <f t="shared" si="23"/>
        <v>5172</v>
      </c>
    </row>
    <row r="1486" spans="1:19" x14ac:dyDescent="0.25">
      <c r="A1486" s="1" t="s">
        <v>4024</v>
      </c>
      <c r="B1486" s="1" t="s">
        <v>353</v>
      </c>
      <c r="C1486" s="1" t="s">
        <v>544</v>
      </c>
      <c r="D1486" s="1" t="s">
        <v>4025</v>
      </c>
      <c r="E1486" s="1" t="s">
        <v>4026</v>
      </c>
      <c r="F1486" s="1" t="s">
        <v>84</v>
      </c>
      <c r="G1486" s="377">
        <v>24</v>
      </c>
      <c r="H1486" s="377">
        <v>0</v>
      </c>
      <c r="I1486" s="377">
        <v>0</v>
      </c>
      <c r="J1486" s="377">
        <v>0</v>
      </c>
      <c r="K1486" s="377">
        <v>0</v>
      </c>
      <c r="L1486" s="377">
        <v>0</v>
      </c>
      <c r="M1486" s="1" t="s">
        <v>4027</v>
      </c>
      <c r="N1486" s="377">
        <v>0</v>
      </c>
      <c r="O1486" s="378">
        <v>47504</v>
      </c>
      <c r="P1486" s="401">
        <f t="shared" si="23"/>
        <v>24</v>
      </c>
    </row>
    <row r="1487" spans="1:19" x14ac:dyDescent="0.25">
      <c r="A1487" s="1" t="s">
        <v>4024</v>
      </c>
      <c r="B1487" s="1" t="s">
        <v>353</v>
      </c>
      <c r="C1487" s="1" t="s">
        <v>544</v>
      </c>
      <c r="D1487" s="1" t="s">
        <v>4025</v>
      </c>
      <c r="E1487" s="1" t="s">
        <v>4428</v>
      </c>
      <c r="F1487" s="1" t="s">
        <v>84</v>
      </c>
      <c r="G1487" s="377">
        <v>4080</v>
      </c>
      <c r="H1487" s="377">
        <v>0</v>
      </c>
      <c r="I1487" s="377">
        <v>0</v>
      </c>
      <c r="J1487" s="377">
        <v>0</v>
      </c>
      <c r="K1487" s="377">
        <v>0</v>
      </c>
      <c r="L1487" s="377">
        <v>0</v>
      </c>
      <c r="M1487" s="1" t="s">
        <v>4027</v>
      </c>
      <c r="N1487" s="377">
        <v>0</v>
      </c>
      <c r="O1487" s="378">
        <v>47504</v>
      </c>
      <c r="P1487" s="401">
        <f t="shared" si="23"/>
        <v>4080</v>
      </c>
    </row>
    <row r="1488" spans="1:19" x14ac:dyDescent="0.25">
      <c r="A1488" s="1" t="s">
        <v>3135</v>
      </c>
      <c r="B1488" s="1" t="s">
        <v>353</v>
      </c>
      <c r="C1488" s="1" t="s">
        <v>544</v>
      </c>
      <c r="D1488" s="1" t="s">
        <v>3136</v>
      </c>
      <c r="E1488" s="1" t="s">
        <v>4088</v>
      </c>
      <c r="F1488" s="1" t="s">
        <v>84</v>
      </c>
      <c r="G1488" s="377">
        <v>3</v>
      </c>
      <c r="H1488" s="377">
        <v>0</v>
      </c>
      <c r="I1488" s="377">
        <v>0</v>
      </c>
      <c r="J1488" s="377">
        <v>0</v>
      </c>
      <c r="K1488" s="377">
        <v>0</v>
      </c>
      <c r="L1488" s="377">
        <v>0</v>
      </c>
      <c r="M1488" s="1" t="s">
        <v>3137</v>
      </c>
      <c r="N1488" s="377">
        <v>0</v>
      </c>
      <c r="O1488" s="378">
        <v>47362</v>
      </c>
      <c r="P1488" s="401">
        <f t="shared" si="23"/>
        <v>3</v>
      </c>
    </row>
    <row r="1489" spans="1:16" x14ac:dyDescent="0.25">
      <c r="A1489" s="1" t="s">
        <v>3135</v>
      </c>
      <c r="B1489" s="1" t="s">
        <v>353</v>
      </c>
      <c r="C1489" s="1" t="s">
        <v>544</v>
      </c>
      <c r="D1489" s="1" t="s">
        <v>3136</v>
      </c>
      <c r="E1489" s="1" t="s">
        <v>4429</v>
      </c>
      <c r="F1489" s="1" t="s">
        <v>84</v>
      </c>
      <c r="G1489" s="377">
        <v>6084</v>
      </c>
      <c r="H1489" s="377">
        <v>0</v>
      </c>
      <c r="I1489" s="377">
        <v>0</v>
      </c>
      <c r="J1489" s="377">
        <v>0</v>
      </c>
      <c r="K1489" s="377">
        <v>0</v>
      </c>
      <c r="L1489" s="377">
        <v>0</v>
      </c>
      <c r="M1489" s="1" t="s">
        <v>3137</v>
      </c>
      <c r="N1489" s="377">
        <v>0</v>
      </c>
      <c r="O1489" s="378">
        <v>47505</v>
      </c>
      <c r="P1489" s="401">
        <f t="shared" si="23"/>
        <v>6084</v>
      </c>
    </row>
    <row r="1490" spans="1:16" x14ac:dyDescent="0.25">
      <c r="A1490" s="1" t="s">
        <v>3135</v>
      </c>
      <c r="B1490" s="1" t="s">
        <v>353</v>
      </c>
      <c r="C1490" s="1" t="s">
        <v>110</v>
      </c>
      <c r="D1490" s="1" t="s">
        <v>3136</v>
      </c>
      <c r="E1490" s="1" t="s">
        <v>3698</v>
      </c>
      <c r="F1490" s="1" t="s">
        <v>84</v>
      </c>
      <c r="G1490" s="377">
        <v>0</v>
      </c>
      <c r="H1490" s="377">
        <v>0</v>
      </c>
      <c r="I1490" s="377">
        <v>0</v>
      </c>
      <c r="J1490" s="377">
        <v>0</v>
      </c>
      <c r="K1490" s="377">
        <v>1</v>
      </c>
      <c r="L1490" s="377">
        <v>0</v>
      </c>
      <c r="M1490" s="1" t="s">
        <v>3137</v>
      </c>
      <c r="N1490" s="377">
        <v>0</v>
      </c>
      <c r="O1490" s="378">
        <v>47505</v>
      </c>
      <c r="P1490" s="401">
        <f t="shared" si="23"/>
        <v>0</v>
      </c>
    </row>
    <row r="1491" spans="1:16" x14ac:dyDescent="0.25">
      <c r="A1491" s="1" t="s">
        <v>4430</v>
      </c>
      <c r="B1491" s="1" t="s">
        <v>353</v>
      </c>
      <c r="C1491" s="1" t="s">
        <v>110</v>
      </c>
      <c r="D1491" s="1" t="s">
        <v>4431</v>
      </c>
      <c r="E1491" s="1" t="s">
        <v>4432</v>
      </c>
      <c r="F1491" s="1" t="s">
        <v>84</v>
      </c>
      <c r="G1491" s="377">
        <v>29</v>
      </c>
      <c r="H1491" s="377">
        <v>0</v>
      </c>
      <c r="I1491" s="377">
        <v>0</v>
      </c>
      <c r="J1491" s="377">
        <v>0</v>
      </c>
      <c r="K1491" s="377">
        <v>0</v>
      </c>
      <c r="L1491" s="377">
        <v>0</v>
      </c>
      <c r="M1491" s="1" t="s">
        <v>3005</v>
      </c>
      <c r="N1491" s="377">
        <v>0</v>
      </c>
      <c r="O1491" s="378">
        <v>47505</v>
      </c>
      <c r="P1491" s="401">
        <f t="shared" si="23"/>
        <v>29</v>
      </c>
    </row>
    <row r="1492" spans="1:16" x14ac:dyDescent="0.25">
      <c r="A1492" s="1" t="s">
        <v>4433</v>
      </c>
      <c r="B1492" s="1" t="s">
        <v>353</v>
      </c>
      <c r="C1492" s="1" t="s">
        <v>544</v>
      </c>
      <c r="D1492" s="1" t="s">
        <v>4434</v>
      </c>
      <c r="E1492" s="1" t="s">
        <v>4435</v>
      </c>
      <c r="F1492" s="1" t="s">
        <v>84</v>
      </c>
      <c r="G1492" s="377">
        <v>1224</v>
      </c>
      <c r="H1492" s="377">
        <v>0</v>
      </c>
      <c r="I1492" s="377">
        <v>0</v>
      </c>
      <c r="J1492" s="377">
        <v>0</v>
      </c>
      <c r="K1492" s="377">
        <v>0</v>
      </c>
      <c r="L1492" s="377">
        <v>0</v>
      </c>
      <c r="M1492" s="1" t="s">
        <v>3160</v>
      </c>
      <c r="N1492" s="377">
        <v>0</v>
      </c>
      <c r="O1492" s="378">
        <v>47509</v>
      </c>
      <c r="P1492" s="401">
        <f t="shared" si="23"/>
        <v>1224</v>
      </c>
    </row>
    <row r="1493" spans="1:16" x14ac:dyDescent="0.25">
      <c r="A1493" s="1" t="s">
        <v>3699</v>
      </c>
      <c r="B1493" s="1" t="s">
        <v>353</v>
      </c>
      <c r="C1493" s="1" t="s">
        <v>544</v>
      </c>
      <c r="D1493" s="1" t="s">
        <v>3700</v>
      </c>
      <c r="E1493" s="1" t="s">
        <v>4028</v>
      </c>
      <c r="F1493" s="1" t="s">
        <v>84</v>
      </c>
      <c r="G1493" s="377">
        <v>3212</v>
      </c>
      <c r="H1493" s="377">
        <v>0</v>
      </c>
      <c r="I1493" s="377">
        <v>0</v>
      </c>
      <c r="J1493" s="377">
        <v>0</v>
      </c>
      <c r="K1493" s="377">
        <v>0</v>
      </c>
      <c r="L1493" s="377">
        <v>0</v>
      </c>
      <c r="M1493" s="1" t="s">
        <v>2345</v>
      </c>
      <c r="N1493" s="377">
        <v>0</v>
      </c>
      <c r="O1493" s="378">
        <v>47509</v>
      </c>
      <c r="P1493" s="401">
        <f t="shared" si="23"/>
        <v>3212</v>
      </c>
    </row>
    <row r="1494" spans="1:16" x14ac:dyDescent="0.25">
      <c r="A1494" s="1" t="s">
        <v>3699</v>
      </c>
      <c r="B1494" s="1" t="s">
        <v>353</v>
      </c>
      <c r="C1494" s="1" t="s">
        <v>544</v>
      </c>
      <c r="D1494" s="1" t="s">
        <v>3700</v>
      </c>
      <c r="E1494" s="1" t="s">
        <v>12052</v>
      </c>
      <c r="F1494" s="1" t="s">
        <v>84</v>
      </c>
      <c r="G1494" s="377">
        <v>840</v>
      </c>
      <c r="H1494" s="377">
        <v>0</v>
      </c>
      <c r="I1494" s="377">
        <v>0</v>
      </c>
      <c r="J1494" s="377">
        <v>0</v>
      </c>
      <c r="K1494" s="377">
        <v>0</v>
      </c>
      <c r="L1494" s="377">
        <v>0</v>
      </c>
      <c r="M1494" s="1" t="s">
        <v>2345</v>
      </c>
      <c r="N1494" s="377">
        <v>0</v>
      </c>
      <c r="O1494" s="378">
        <v>47547</v>
      </c>
      <c r="P1494" s="401">
        <f t="shared" si="23"/>
        <v>840</v>
      </c>
    </row>
    <row r="1495" spans="1:16" x14ac:dyDescent="0.25">
      <c r="A1495" s="1" t="s">
        <v>3701</v>
      </c>
      <c r="B1495" s="1" t="s">
        <v>353</v>
      </c>
      <c r="C1495" s="1" t="s">
        <v>544</v>
      </c>
      <c r="D1495" s="1" t="s">
        <v>3702</v>
      </c>
      <c r="E1495" s="1" t="s">
        <v>3703</v>
      </c>
      <c r="F1495" s="1" t="s">
        <v>84</v>
      </c>
      <c r="G1495" s="377">
        <v>372</v>
      </c>
      <c r="H1495" s="377">
        <v>0</v>
      </c>
      <c r="I1495" s="377">
        <v>0</v>
      </c>
      <c r="J1495" s="377">
        <v>0</v>
      </c>
      <c r="K1495" s="377">
        <v>0</v>
      </c>
      <c r="L1495" s="377">
        <v>0</v>
      </c>
      <c r="M1495" s="1" t="s">
        <v>2349</v>
      </c>
      <c r="N1495" s="377">
        <v>0</v>
      </c>
      <c r="O1495" s="378">
        <v>47499</v>
      </c>
      <c r="P1495" s="401">
        <f t="shared" si="23"/>
        <v>372</v>
      </c>
    </row>
    <row r="1496" spans="1:16" x14ac:dyDescent="0.25">
      <c r="A1496" s="1" t="s">
        <v>3701</v>
      </c>
      <c r="B1496" s="1" t="s">
        <v>353</v>
      </c>
      <c r="C1496" s="1" t="s">
        <v>544</v>
      </c>
      <c r="D1496" s="1" t="s">
        <v>3702</v>
      </c>
      <c r="E1496" s="1" t="s">
        <v>4029</v>
      </c>
      <c r="F1496" s="1" t="s">
        <v>84</v>
      </c>
      <c r="G1496" s="377">
        <v>3360</v>
      </c>
      <c r="H1496" s="377">
        <v>0</v>
      </c>
      <c r="I1496" s="377">
        <v>0</v>
      </c>
      <c r="J1496" s="377">
        <v>0</v>
      </c>
      <c r="K1496" s="377">
        <v>0</v>
      </c>
      <c r="L1496" s="377">
        <v>0</v>
      </c>
      <c r="M1496" s="1" t="s">
        <v>2349</v>
      </c>
      <c r="N1496" s="377">
        <v>0</v>
      </c>
      <c r="O1496" s="378">
        <v>47499</v>
      </c>
      <c r="P1496" s="401">
        <f t="shared" si="23"/>
        <v>3360</v>
      </c>
    </row>
    <row r="1497" spans="1:16" x14ac:dyDescent="0.25">
      <c r="A1497" s="1" t="s">
        <v>3701</v>
      </c>
      <c r="B1497" s="1" t="s">
        <v>353</v>
      </c>
      <c r="C1497" s="1" t="s">
        <v>544</v>
      </c>
      <c r="D1497" s="1" t="s">
        <v>3702</v>
      </c>
      <c r="E1497" s="1" t="s">
        <v>4436</v>
      </c>
      <c r="F1497" s="1" t="s">
        <v>84</v>
      </c>
      <c r="G1497" s="377">
        <v>1608</v>
      </c>
      <c r="H1497" s="377">
        <v>0</v>
      </c>
      <c r="I1497" s="377">
        <v>0</v>
      </c>
      <c r="J1497" s="377">
        <v>0</v>
      </c>
      <c r="K1497" s="377">
        <v>0</v>
      </c>
      <c r="L1497" s="377">
        <v>0</v>
      </c>
      <c r="M1497" s="1" t="s">
        <v>2349</v>
      </c>
      <c r="N1497" s="377">
        <v>0</v>
      </c>
      <c r="O1497" s="378">
        <v>47499</v>
      </c>
      <c r="P1497" s="401">
        <f t="shared" si="23"/>
        <v>1608</v>
      </c>
    </row>
    <row r="1498" spans="1:16" x14ac:dyDescent="0.25">
      <c r="A1498" s="1" t="s">
        <v>3704</v>
      </c>
      <c r="B1498" s="1" t="s">
        <v>353</v>
      </c>
      <c r="C1498" s="1" t="s">
        <v>544</v>
      </c>
      <c r="D1498" s="1" t="s">
        <v>3705</v>
      </c>
      <c r="E1498" s="1" t="s">
        <v>4030</v>
      </c>
      <c r="F1498" s="1" t="s">
        <v>84</v>
      </c>
      <c r="G1498" s="377">
        <v>3360</v>
      </c>
      <c r="H1498" s="377">
        <v>0</v>
      </c>
      <c r="I1498" s="377">
        <v>0</v>
      </c>
      <c r="J1498" s="377">
        <v>0</v>
      </c>
      <c r="K1498" s="377">
        <v>0</v>
      </c>
      <c r="L1498" s="377">
        <v>0</v>
      </c>
      <c r="M1498" s="1" t="s">
        <v>2353</v>
      </c>
      <c r="N1498" s="377">
        <v>0</v>
      </c>
      <c r="O1498" s="378">
        <v>47510</v>
      </c>
      <c r="P1498" s="401">
        <f t="shared" si="23"/>
        <v>3360</v>
      </c>
    </row>
    <row r="1499" spans="1:16" x14ac:dyDescent="0.25">
      <c r="A1499" s="1" t="s">
        <v>3704</v>
      </c>
      <c r="B1499" s="1" t="s">
        <v>353</v>
      </c>
      <c r="C1499" s="1" t="s">
        <v>544</v>
      </c>
      <c r="D1499" s="1" t="s">
        <v>3705</v>
      </c>
      <c r="E1499" s="1" t="s">
        <v>4437</v>
      </c>
      <c r="F1499" s="1" t="s">
        <v>84</v>
      </c>
      <c r="G1499" s="377">
        <v>1501</v>
      </c>
      <c r="H1499" s="377">
        <v>0</v>
      </c>
      <c r="I1499" s="377">
        <v>0</v>
      </c>
      <c r="J1499" s="377">
        <v>0</v>
      </c>
      <c r="K1499" s="377">
        <v>0</v>
      </c>
      <c r="L1499" s="377">
        <v>0</v>
      </c>
      <c r="M1499" s="1" t="s">
        <v>2353</v>
      </c>
      <c r="N1499" s="377">
        <v>0</v>
      </c>
      <c r="O1499" s="378">
        <v>47510</v>
      </c>
      <c r="P1499" s="401">
        <f t="shared" si="23"/>
        <v>1501</v>
      </c>
    </row>
    <row r="1500" spans="1:16" x14ac:dyDescent="0.25">
      <c r="A1500" s="1" t="s">
        <v>3138</v>
      </c>
      <c r="B1500" s="1" t="s">
        <v>353</v>
      </c>
      <c r="C1500" s="1" t="s">
        <v>544</v>
      </c>
      <c r="D1500" s="1" t="s">
        <v>3139</v>
      </c>
      <c r="E1500" s="1" t="s">
        <v>4158</v>
      </c>
      <c r="F1500" s="1" t="s">
        <v>84</v>
      </c>
      <c r="G1500" s="377">
        <v>768</v>
      </c>
      <c r="H1500" s="377">
        <v>0</v>
      </c>
      <c r="I1500" s="377">
        <v>0</v>
      </c>
      <c r="J1500" s="377">
        <v>0</v>
      </c>
      <c r="K1500" s="377">
        <v>0</v>
      </c>
      <c r="L1500" s="377">
        <v>0</v>
      </c>
      <c r="M1500" s="1" t="s">
        <v>3140</v>
      </c>
      <c r="N1500" s="377">
        <v>0</v>
      </c>
      <c r="O1500" s="378">
        <v>47406</v>
      </c>
      <c r="P1500" s="401">
        <f t="shared" si="23"/>
        <v>768</v>
      </c>
    </row>
    <row r="1501" spans="1:16" x14ac:dyDescent="0.25">
      <c r="A1501" s="1" t="s">
        <v>3625</v>
      </c>
      <c r="B1501" s="1" t="s">
        <v>353</v>
      </c>
      <c r="C1501" s="1" t="s">
        <v>544</v>
      </c>
      <c r="D1501" s="1" t="s">
        <v>3626</v>
      </c>
      <c r="E1501" s="1" t="s">
        <v>4159</v>
      </c>
      <c r="F1501" s="1" t="s">
        <v>84</v>
      </c>
      <c r="G1501" s="377">
        <v>768</v>
      </c>
      <c r="H1501" s="377">
        <v>0</v>
      </c>
      <c r="I1501" s="377">
        <v>0</v>
      </c>
      <c r="J1501" s="377">
        <v>0</v>
      </c>
      <c r="K1501" s="377">
        <v>0</v>
      </c>
      <c r="L1501" s="377">
        <v>0</v>
      </c>
      <c r="M1501" s="1" t="s">
        <v>3627</v>
      </c>
      <c r="N1501" s="377">
        <v>0</v>
      </c>
      <c r="O1501" s="378">
        <v>47341</v>
      </c>
      <c r="P1501" s="401">
        <f t="shared" si="23"/>
        <v>768</v>
      </c>
    </row>
    <row r="1502" spans="1:16" x14ac:dyDescent="0.25">
      <c r="A1502" s="1" t="s">
        <v>2171</v>
      </c>
      <c r="B1502" s="1" t="s">
        <v>353</v>
      </c>
      <c r="C1502" s="1" t="s">
        <v>544</v>
      </c>
      <c r="D1502" s="1" t="s">
        <v>3266</v>
      </c>
      <c r="E1502" s="1" t="s">
        <v>3265</v>
      </c>
      <c r="F1502" s="1" t="s">
        <v>84</v>
      </c>
      <c r="G1502" s="377">
        <v>41472</v>
      </c>
      <c r="H1502" s="377">
        <v>0</v>
      </c>
      <c r="I1502" s="377">
        <v>0</v>
      </c>
      <c r="J1502" s="377">
        <v>0</v>
      </c>
      <c r="K1502" s="377">
        <v>0</v>
      </c>
      <c r="L1502" s="377">
        <v>0</v>
      </c>
      <c r="M1502" s="1" t="s">
        <v>2170</v>
      </c>
      <c r="N1502" s="377">
        <v>0</v>
      </c>
      <c r="O1502" s="378">
        <v>47119</v>
      </c>
      <c r="P1502" s="401">
        <f t="shared" si="23"/>
        <v>41472</v>
      </c>
    </row>
    <row r="1503" spans="1:16" x14ac:dyDescent="0.25">
      <c r="A1503" s="1" t="s">
        <v>3821</v>
      </c>
      <c r="B1503" s="1" t="s">
        <v>353</v>
      </c>
      <c r="C1503" s="1" t="s">
        <v>544</v>
      </c>
      <c r="D1503" s="1" t="s">
        <v>3822</v>
      </c>
      <c r="E1503" s="1" t="s">
        <v>3731</v>
      </c>
      <c r="F1503" s="1" t="s">
        <v>84</v>
      </c>
      <c r="G1503" s="377">
        <v>82944</v>
      </c>
      <c r="H1503" s="377">
        <v>0</v>
      </c>
      <c r="I1503" s="377">
        <v>0</v>
      </c>
      <c r="J1503" s="377">
        <v>0</v>
      </c>
      <c r="K1503" s="377">
        <v>0</v>
      </c>
      <c r="L1503" s="377">
        <v>0</v>
      </c>
      <c r="M1503" s="1" t="s">
        <v>3823</v>
      </c>
      <c r="N1503" s="377">
        <v>0</v>
      </c>
      <c r="O1503" s="378">
        <v>47252</v>
      </c>
      <c r="P1503" s="401">
        <f t="shared" si="23"/>
        <v>82944</v>
      </c>
    </row>
    <row r="1504" spans="1:16" x14ac:dyDescent="0.25">
      <c r="A1504" s="1" t="s">
        <v>3821</v>
      </c>
      <c r="B1504" s="1" t="s">
        <v>353</v>
      </c>
      <c r="C1504" s="1" t="s">
        <v>544</v>
      </c>
      <c r="D1504" s="1" t="s">
        <v>3822</v>
      </c>
      <c r="E1504" s="1" t="s">
        <v>3824</v>
      </c>
      <c r="F1504" s="1" t="s">
        <v>84</v>
      </c>
      <c r="G1504" s="377">
        <v>41472</v>
      </c>
      <c r="H1504" s="377">
        <v>0</v>
      </c>
      <c r="I1504" s="377">
        <v>0</v>
      </c>
      <c r="J1504" s="377">
        <v>0</v>
      </c>
      <c r="K1504" s="377">
        <v>0</v>
      </c>
      <c r="L1504" s="377">
        <v>0</v>
      </c>
      <c r="M1504" s="1" t="s">
        <v>3823</v>
      </c>
      <c r="N1504" s="377">
        <v>0</v>
      </c>
      <c r="O1504" s="378">
        <v>47254</v>
      </c>
      <c r="P1504" s="401">
        <f t="shared" si="23"/>
        <v>41472</v>
      </c>
    </row>
    <row r="1505" spans="1:16" x14ac:dyDescent="0.25">
      <c r="A1505" s="1" t="s">
        <v>2422</v>
      </c>
      <c r="B1505" s="1" t="s">
        <v>353</v>
      </c>
      <c r="C1505" s="1" t="s">
        <v>544</v>
      </c>
      <c r="D1505" s="1" t="s">
        <v>3254</v>
      </c>
      <c r="E1505" s="1" t="s">
        <v>3261</v>
      </c>
      <c r="F1505" s="1" t="s">
        <v>84</v>
      </c>
      <c r="G1505" s="377">
        <v>82944</v>
      </c>
      <c r="H1505" s="377">
        <v>0</v>
      </c>
      <c r="I1505" s="377">
        <v>0</v>
      </c>
      <c r="J1505" s="377">
        <v>0</v>
      </c>
      <c r="K1505" s="377">
        <v>0</v>
      </c>
      <c r="L1505" s="377">
        <v>0</v>
      </c>
      <c r="M1505" s="1" t="s">
        <v>2421</v>
      </c>
      <c r="N1505" s="377">
        <v>0</v>
      </c>
      <c r="O1505" s="378">
        <v>47035</v>
      </c>
      <c r="P1505" s="401">
        <f t="shared" si="23"/>
        <v>82944</v>
      </c>
    </row>
    <row r="1506" spans="1:16" x14ac:dyDescent="0.25">
      <c r="A1506" s="1" t="s">
        <v>2422</v>
      </c>
      <c r="B1506" s="1" t="s">
        <v>353</v>
      </c>
      <c r="C1506" s="1" t="s">
        <v>544</v>
      </c>
      <c r="D1506" s="1" t="s">
        <v>3254</v>
      </c>
      <c r="E1506" s="1" t="s">
        <v>3109</v>
      </c>
      <c r="F1506" s="1" t="s">
        <v>84</v>
      </c>
      <c r="G1506" s="377">
        <v>82944</v>
      </c>
      <c r="H1506" s="377">
        <v>0</v>
      </c>
      <c r="I1506" s="377">
        <v>0</v>
      </c>
      <c r="J1506" s="377">
        <v>0</v>
      </c>
      <c r="K1506" s="377">
        <v>0</v>
      </c>
      <c r="L1506" s="377">
        <v>0</v>
      </c>
      <c r="M1506" s="1" t="s">
        <v>2421</v>
      </c>
      <c r="N1506" s="377">
        <v>0</v>
      </c>
      <c r="O1506" s="378">
        <v>47066</v>
      </c>
      <c r="P1506" s="401">
        <f t="shared" si="23"/>
        <v>82944</v>
      </c>
    </row>
    <row r="1507" spans="1:16" x14ac:dyDescent="0.25">
      <c r="A1507" s="1" t="s">
        <v>2537</v>
      </c>
      <c r="B1507" s="1" t="s">
        <v>353</v>
      </c>
      <c r="C1507" s="1" t="s">
        <v>544</v>
      </c>
      <c r="D1507" s="1" t="s">
        <v>2964</v>
      </c>
      <c r="E1507" s="1" t="s">
        <v>2965</v>
      </c>
      <c r="F1507" s="1" t="s">
        <v>84</v>
      </c>
      <c r="G1507" s="377">
        <v>41472</v>
      </c>
      <c r="H1507" s="377">
        <v>0</v>
      </c>
      <c r="I1507" s="377">
        <v>0</v>
      </c>
      <c r="J1507" s="377">
        <v>0</v>
      </c>
      <c r="K1507" s="377">
        <v>0</v>
      </c>
      <c r="L1507" s="377">
        <v>0</v>
      </c>
      <c r="M1507" s="1" t="s">
        <v>2167</v>
      </c>
      <c r="N1507" s="377">
        <v>0</v>
      </c>
      <c r="O1507" s="378">
        <v>47105</v>
      </c>
      <c r="P1507" s="401">
        <f t="shared" si="23"/>
        <v>41472</v>
      </c>
    </row>
    <row r="1508" spans="1:16" x14ac:dyDescent="0.25">
      <c r="A1508" s="1" t="s">
        <v>2537</v>
      </c>
      <c r="B1508" s="1" t="s">
        <v>353</v>
      </c>
      <c r="C1508" s="1" t="s">
        <v>544</v>
      </c>
      <c r="D1508" s="1" t="s">
        <v>2964</v>
      </c>
      <c r="E1508" s="1" t="s">
        <v>3576</v>
      </c>
      <c r="F1508" s="1" t="s">
        <v>84</v>
      </c>
      <c r="G1508" s="377">
        <v>101376</v>
      </c>
      <c r="H1508" s="377">
        <v>0</v>
      </c>
      <c r="I1508" s="377">
        <v>0</v>
      </c>
      <c r="J1508" s="377">
        <v>0</v>
      </c>
      <c r="K1508" s="377">
        <v>0</v>
      </c>
      <c r="L1508" s="377">
        <v>0</v>
      </c>
      <c r="M1508" s="1" t="s">
        <v>2167</v>
      </c>
      <c r="N1508" s="377">
        <v>0</v>
      </c>
      <c r="O1508" s="378">
        <v>47247</v>
      </c>
      <c r="P1508" s="401">
        <f t="shared" si="23"/>
        <v>101376</v>
      </c>
    </row>
    <row r="1509" spans="1:16" x14ac:dyDescent="0.25">
      <c r="A1509" s="1" t="s">
        <v>2537</v>
      </c>
      <c r="B1509" s="1" t="s">
        <v>353</v>
      </c>
      <c r="C1509" s="1" t="s">
        <v>544</v>
      </c>
      <c r="D1509" s="1" t="s">
        <v>2964</v>
      </c>
      <c r="E1509" s="1" t="s">
        <v>3628</v>
      </c>
      <c r="F1509" s="1" t="s">
        <v>84</v>
      </c>
      <c r="G1509" s="377">
        <v>101376</v>
      </c>
      <c r="H1509" s="377">
        <v>0</v>
      </c>
      <c r="I1509" s="377">
        <v>0</v>
      </c>
      <c r="J1509" s="377">
        <v>0</v>
      </c>
      <c r="K1509" s="377">
        <v>0</v>
      </c>
      <c r="L1509" s="377">
        <v>0</v>
      </c>
      <c r="M1509" s="1" t="s">
        <v>2167</v>
      </c>
      <c r="N1509" s="377">
        <v>0</v>
      </c>
      <c r="O1509" s="378">
        <v>47250</v>
      </c>
      <c r="P1509" s="401">
        <f t="shared" si="23"/>
        <v>101376</v>
      </c>
    </row>
    <row r="1510" spans="1:16" x14ac:dyDescent="0.25">
      <c r="A1510" s="1" t="s">
        <v>2537</v>
      </c>
      <c r="B1510" s="1" t="s">
        <v>353</v>
      </c>
      <c r="C1510" s="1" t="s">
        <v>544</v>
      </c>
      <c r="D1510" s="1" t="s">
        <v>2964</v>
      </c>
      <c r="E1510" s="1" t="s">
        <v>3708</v>
      </c>
      <c r="F1510" s="1" t="s">
        <v>84</v>
      </c>
      <c r="G1510" s="377">
        <v>101376</v>
      </c>
      <c r="H1510" s="377">
        <v>0</v>
      </c>
      <c r="I1510" s="377">
        <v>0</v>
      </c>
      <c r="J1510" s="377">
        <v>0</v>
      </c>
      <c r="K1510" s="377">
        <v>0</v>
      </c>
      <c r="L1510" s="377">
        <v>0</v>
      </c>
      <c r="M1510" s="1" t="s">
        <v>2167</v>
      </c>
      <c r="N1510" s="377">
        <v>0</v>
      </c>
      <c r="O1510" s="378">
        <v>47251</v>
      </c>
      <c r="P1510" s="401">
        <f t="shared" si="23"/>
        <v>101376</v>
      </c>
    </row>
    <row r="1511" spans="1:16" x14ac:dyDescent="0.25">
      <c r="A1511" s="1" t="s">
        <v>2537</v>
      </c>
      <c r="B1511" s="1" t="s">
        <v>353</v>
      </c>
      <c r="C1511" s="1" t="s">
        <v>544</v>
      </c>
      <c r="D1511" s="1" t="s">
        <v>2964</v>
      </c>
      <c r="E1511" s="1" t="s">
        <v>3824</v>
      </c>
      <c r="F1511" s="1" t="s">
        <v>84</v>
      </c>
      <c r="G1511" s="377">
        <v>101376</v>
      </c>
      <c r="H1511" s="377">
        <v>0</v>
      </c>
      <c r="I1511" s="377">
        <v>0</v>
      </c>
      <c r="J1511" s="377">
        <v>0</v>
      </c>
      <c r="K1511" s="377">
        <v>0</v>
      </c>
      <c r="L1511" s="377">
        <v>0</v>
      </c>
      <c r="M1511" s="1" t="s">
        <v>2167</v>
      </c>
      <c r="N1511" s="377">
        <v>0</v>
      </c>
      <c r="O1511" s="378">
        <v>47254</v>
      </c>
      <c r="P1511" s="401">
        <f t="shared" si="23"/>
        <v>101376</v>
      </c>
    </row>
    <row r="1512" spans="1:16" x14ac:dyDescent="0.25">
      <c r="A1512" s="1" t="s">
        <v>2537</v>
      </c>
      <c r="B1512" s="1" t="s">
        <v>353</v>
      </c>
      <c r="C1512" s="1" t="s">
        <v>544</v>
      </c>
      <c r="D1512" s="1" t="s">
        <v>2964</v>
      </c>
      <c r="E1512" s="1" t="s">
        <v>4035</v>
      </c>
      <c r="F1512" s="1" t="s">
        <v>84</v>
      </c>
      <c r="G1512" s="377">
        <v>50686</v>
      </c>
      <c r="H1512" s="377">
        <v>0</v>
      </c>
      <c r="I1512" s="377">
        <v>0</v>
      </c>
      <c r="J1512" s="377">
        <v>0</v>
      </c>
      <c r="K1512" s="377">
        <v>0</v>
      </c>
      <c r="L1512" s="377">
        <v>0</v>
      </c>
      <c r="M1512" s="1" t="s">
        <v>2167</v>
      </c>
      <c r="N1512" s="377">
        <v>0</v>
      </c>
      <c r="O1512" s="378">
        <v>47257</v>
      </c>
      <c r="P1512" s="401">
        <f t="shared" si="23"/>
        <v>50686</v>
      </c>
    </row>
    <row r="1513" spans="1:16" x14ac:dyDescent="0.25">
      <c r="A1513" s="1" t="s">
        <v>2537</v>
      </c>
      <c r="B1513" s="1" t="s">
        <v>353</v>
      </c>
      <c r="C1513" s="1" t="s">
        <v>544</v>
      </c>
      <c r="D1513" s="1" t="s">
        <v>2964</v>
      </c>
      <c r="E1513" s="1" t="s">
        <v>5776</v>
      </c>
      <c r="F1513" s="1" t="s">
        <v>84</v>
      </c>
      <c r="G1513" s="377">
        <v>101376</v>
      </c>
      <c r="H1513" s="377">
        <v>0</v>
      </c>
      <c r="I1513" s="377">
        <v>0</v>
      </c>
      <c r="J1513" s="377">
        <v>0</v>
      </c>
      <c r="K1513" s="377">
        <v>0</v>
      </c>
      <c r="L1513" s="377">
        <v>0</v>
      </c>
      <c r="M1513" s="1" t="s">
        <v>2167</v>
      </c>
      <c r="N1513" s="377">
        <v>0</v>
      </c>
      <c r="O1513" s="378">
        <v>47272</v>
      </c>
      <c r="P1513" s="401">
        <f t="shared" si="23"/>
        <v>101376</v>
      </c>
    </row>
    <row r="1514" spans="1:16" x14ac:dyDescent="0.25">
      <c r="A1514" s="1" t="s">
        <v>2537</v>
      </c>
      <c r="B1514" s="1" t="s">
        <v>353</v>
      </c>
      <c r="C1514" s="1" t="s">
        <v>544</v>
      </c>
      <c r="D1514" s="1" t="s">
        <v>2964</v>
      </c>
      <c r="E1514" s="1" t="s">
        <v>6032</v>
      </c>
      <c r="F1514" s="1" t="s">
        <v>84</v>
      </c>
      <c r="G1514" s="377">
        <v>101376</v>
      </c>
      <c r="H1514" s="377">
        <v>0</v>
      </c>
      <c r="I1514" s="377">
        <v>0</v>
      </c>
      <c r="J1514" s="377">
        <v>0</v>
      </c>
      <c r="K1514" s="377">
        <v>0</v>
      </c>
      <c r="L1514" s="377">
        <v>0</v>
      </c>
      <c r="M1514" s="1" t="s">
        <v>2167</v>
      </c>
      <c r="N1514" s="377">
        <v>0</v>
      </c>
      <c r="O1514" s="378">
        <v>47274</v>
      </c>
      <c r="P1514" s="401">
        <f t="shared" si="23"/>
        <v>101376</v>
      </c>
    </row>
    <row r="1515" spans="1:16" x14ac:dyDescent="0.25">
      <c r="A1515" s="1" t="s">
        <v>2537</v>
      </c>
      <c r="B1515" s="1" t="s">
        <v>353</v>
      </c>
      <c r="C1515" s="1" t="s">
        <v>544</v>
      </c>
      <c r="D1515" s="1" t="s">
        <v>2964</v>
      </c>
      <c r="E1515" s="1" t="s">
        <v>9328</v>
      </c>
      <c r="F1515" s="1" t="s">
        <v>84</v>
      </c>
      <c r="G1515" s="377">
        <v>101376</v>
      </c>
      <c r="H1515" s="377">
        <v>0</v>
      </c>
      <c r="I1515" s="377">
        <v>0</v>
      </c>
      <c r="J1515" s="377">
        <v>0</v>
      </c>
      <c r="K1515" s="377">
        <v>0</v>
      </c>
      <c r="L1515" s="377">
        <v>0</v>
      </c>
      <c r="M1515" s="1" t="s">
        <v>2167</v>
      </c>
      <c r="N1515" s="377">
        <v>0</v>
      </c>
      <c r="O1515" s="378">
        <v>47277</v>
      </c>
      <c r="P1515" s="401">
        <f t="shared" si="23"/>
        <v>101376</v>
      </c>
    </row>
    <row r="1516" spans="1:16" x14ac:dyDescent="0.25">
      <c r="A1516" s="1" t="s">
        <v>2272</v>
      </c>
      <c r="B1516" s="1" t="s">
        <v>353</v>
      </c>
      <c r="C1516" s="1" t="s">
        <v>544</v>
      </c>
      <c r="D1516" s="1" t="s">
        <v>3020</v>
      </c>
      <c r="E1516" s="1" t="s">
        <v>3106</v>
      </c>
      <c r="F1516" s="1" t="s">
        <v>84</v>
      </c>
      <c r="G1516" s="377">
        <v>101376</v>
      </c>
      <c r="H1516" s="377">
        <v>0</v>
      </c>
      <c r="I1516" s="377">
        <v>0</v>
      </c>
      <c r="J1516" s="377">
        <v>0</v>
      </c>
      <c r="K1516" s="377">
        <v>0</v>
      </c>
      <c r="L1516" s="377">
        <v>0</v>
      </c>
      <c r="M1516" s="1" t="s">
        <v>2271</v>
      </c>
      <c r="N1516" s="377">
        <v>0</v>
      </c>
      <c r="O1516" s="378">
        <v>47076</v>
      </c>
      <c r="P1516" s="401">
        <f t="shared" si="23"/>
        <v>101376</v>
      </c>
    </row>
    <row r="1517" spans="1:16" x14ac:dyDescent="0.25">
      <c r="A1517" s="1" t="s">
        <v>2272</v>
      </c>
      <c r="B1517" s="1" t="s">
        <v>353</v>
      </c>
      <c r="C1517" s="1" t="s">
        <v>544</v>
      </c>
      <c r="D1517" s="1" t="s">
        <v>3020</v>
      </c>
      <c r="E1517" s="1" t="s">
        <v>3061</v>
      </c>
      <c r="F1517" s="1" t="s">
        <v>84</v>
      </c>
      <c r="G1517" s="377">
        <v>101376</v>
      </c>
      <c r="H1517" s="377">
        <v>0</v>
      </c>
      <c r="I1517" s="377">
        <v>0</v>
      </c>
      <c r="J1517" s="377">
        <v>0</v>
      </c>
      <c r="K1517" s="377">
        <v>0</v>
      </c>
      <c r="L1517" s="377">
        <v>0</v>
      </c>
      <c r="M1517" s="1" t="s">
        <v>2271</v>
      </c>
      <c r="N1517" s="377">
        <v>0</v>
      </c>
      <c r="O1517" s="378">
        <v>47077</v>
      </c>
      <c r="P1517" s="401">
        <f t="shared" si="23"/>
        <v>101376</v>
      </c>
    </row>
    <row r="1518" spans="1:16" x14ac:dyDescent="0.25">
      <c r="A1518" s="1" t="s">
        <v>2272</v>
      </c>
      <c r="B1518" s="1" t="s">
        <v>353</v>
      </c>
      <c r="C1518" s="1" t="s">
        <v>544</v>
      </c>
      <c r="D1518" s="1" t="s">
        <v>3020</v>
      </c>
      <c r="E1518" s="1" t="s">
        <v>3166</v>
      </c>
      <c r="F1518" s="1" t="s">
        <v>84</v>
      </c>
      <c r="G1518" s="377">
        <v>101376</v>
      </c>
      <c r="H1518" s="377">
        <v>0</v>
      </c>
      <c r="I1518" s="377">
        <v>0</v>
      </c>
      <c r="J1518" s="377">
        <v>0</v>
      </c>
      <c r="K1518" s="377">
        <v>0</v>
      </c>
      <c r="L1518" s="377">
        <v>0</v>
      </c>
      <c r="M1518" s="1" t="s">
        <v>2271</v>
      </c>
      <c r="N1518" s="377">
        <v>0</v>
      </c>
      <c r="O1518" s="378">
        <v>47066</v>
      </c>
      <c r="P1518" s="401">
        <f t="shared" si="23"/>
        <v>101376</v>
      </c>
    </row>
    <row r="1519" spans="1:16" x14ac:dyDescent="0.25">
      <c r="A1519" s="1" t="s">
        <v>2272</v>
      </c>
      <c r="B1519" s="1" t="s">
        <v>353</v>
      </c>
      <c r="C1519" s="1" t="s">
        <v>544</v>
      </c>
      <c r="D1519" s="1" t="s">
        <v>3020</v>
      </c>
      <c r="E1519" s="1" t="s">
        <v>3141</v>
      </c>
      <c r="F1519" s="1" t="s">
        <v>84</v>
      </c>
      <c r="G1519" s="377">
        <v>101376</v>
      </c>
      <c r="H1519" s="377">
        <v>0</v>
      </c>
      <c r="I1519" s="377">
        <v>0</v>
      </c>
      <c r="J1519" s="377">
        <v>0</v>
      </c>
      <c r="K1519" s="377">
        <v>0</v>
      </c>
      <c r="L1519" s="377">
        <v>0</v>
      </c>
      <c r="M1519" s="1" t="s">
        <v>2271</v>
      </c>
      <c r="N1519" s="377">
        <v>0</v>
      </c>
      <c r="O1519" s="378">
        <v>47077</v>
      </c>
      <c r="P1519" s="401">
        <f t="shared" si="23"/>
        <v>101376</v>
      </c>
    </row>
    <row r="1520" spans="1:16" x14ac:dyDescent="0.25">
      <c r="A1520" s="1" t="s">
        <v>2272</v>
      </c>
      <c r="B1520" s="1" t="s">
        <v>353</v>
      </c>
      <c r="C1520" s="1" t="s">
        <v>544</v>
      </c>
      <c r="D1520" s="1" t="s">
        <v>3020</v>
      </c>
      <c r="E1520" s="1" t="s">
        <v>3167</v>
      </c>
      <c r="F1520" s="1" t="s">
        <v>84</v>
      </c>
      <c r="G1520" s="377">
        <v>101376</v>
      </c>
      <c r="H1520" s="377">
        <v>0</v>
      </c>
      <c r="I1520" s="377">
        <v>0</v>
      </c>
      <c r="J1520" s="377">
        <v>0</v>
      </c>
      <c r="K1520" s="377">
        <v>0</v>
      </c>
      <c r="L1520" s="377">
        <v>0</v>
      </c>
      <c r="M1520" s="1" t="s">
        <v>2271</v>
      </c>
      <c r="N1520" s="377">
        <v>0</v>
      </c>
      <c r="O1520" s="378">
        <v>47066</v>
      </c>
      <c r="P1520" s="401">
        <f t="shared" si="23"/>
        <v>101376</v>
      </c>
    </row>
    <row r="1521" spans="1:16" x14ac:dyDescent="0.25">
      <c r="A1521" s="1" t="s">
        <v>2272</v>
      </c>
      <c r="B1521" s="1" t="s">
        <v>353</v>
      </c>
      <c r="C1521" s="1" t="s">
        <v>544</v>
      </c>
      <c r="D1521" s="1" t="s">
        <v>3020</v>
      </c>
      <c r="E1521" s="1" t="s">
        <v>3253</v>
      </c>
      <c r="F1521" s="1" t="s">
        <v>84</v>
      </c>
      <c r="G1521" s="377">
        <v>101376</v>
      </c>
      <c r="H1521" s="377">
        <v>0</v>
      </c>
      <c r="I1521" s="377">
        <v>0</v>
      </c>
      <c r="J1521" s="377">
        <v>0</v>
      </c>
      <c r="K1521" s="377">
        <v>0</v>
      </c>
      <c r="L1521" s="377">
        <v>0</v>
      </c>
      <c r="M1521" s="1" t="s">
        <v>2271</v>
      </c>
      <c r="N1521" s="377">
        <v>0</v>
      </c>
      <c r="O1521" s="378">
        <v>47066</v>
      </c>
      <c r="P1521" s="401">
        <f t="shared" si="23"/>
        <v>101376</v>
      </c>
    </row>
    <row r="1522" spans="1:16" x14ac:dyDescent="0.25">
      <c r="A1522" s="1" t="s">
        <v>2272</v>
      </c>
      <c r="B1522" s="1" t="s">
        <v>353</v>
      </c>
      <c r="C1522" s="1" t="s">
        <v>544</v>
      </c>
      <c r="D1522" s="1" t="s">
        <v>3020</v>
      </c>
      <c r="E1522" s="1" t="s">
        <v>3063</v>
      </c>
      <c r="F1522" s="1" t="s">
        <v>84</v>
      </c>
      <c r="G1522" s="377">
        <v>101376</v>
      </c>
      <c r="H1522" s="377">
        <v>0</v>
      </c>
      <c r="I1522" s="377">
        <v>0</v>
      </c>
      <c r="J1522" s="377">
        <v>0</v>
      </c>
      <c r="K1522" s="377">
        <v>0</v>
      </c>
      <c r="L1522" s="377">
        <v>0</v>
      </c>
      <c r="M1522" s="1" t="s">
        <v>2271</v>
      </c>
      <c r="N1522" s="377">
        <v>0</v>
      </c>
      <c r="O1522" s="378">
        <v>47066</v>
      </c>
      <c r="P1522" s="401">
        <f t="shared" si="23"/>
        <v>101376</v>
      </c>
    </row>
    <row r="1523" spans="1:16" x14ac:dyDescent="0.25">
      <c r="A1523" s="1" t="s">
        <v>2272</v>
      </c>
      <c r="B1523" s="1" t="s">
        <v>353</v>
      </c>
      <c r="C1523" s="1" t="s">
        <v>544</v>
      </c>
      <c r="D1523" s="1" t="s">
        <v>3020</v>
      </c>
      <c r="E1523" s="1" t="s">
        <v>3142</v>
      </c>
      <c r="F1523" s="1" t="s">
        <v>84</v>
      </c>
      <c r="G1523" s="377">
        <v>101376</v>
      </c>
      <c r="H1523" s="377">
        <v>0</v>
      </c>
      <c r="I1523" s="377">
        <v>0</v>
      </c>
      <c r="J1523" s="377">
        <v>0</v>
      </c>
      <c r="K1523" s="377">
        <v>0</v>
      </c>
      <c r="L1523" s="377">
        <v>0</v>
      </c>
      <c r="M1523" s="1" t="s">
        <v>2271</v>
      </c>
      <c r="N1523" s="377">
        <v>0</v>
      </c>
      <c r="O1523" s="378">
        <v>47096</v>
      </c>
      <c r="P1523" s="401">
        <f t="shared" si="23"/>
        <v>101376</v>
      </c>
    </row>
    <row r="1524" spans="1:16" x14ac:dyDescent="0.25">
      <c r="A1524" s="1" t="s">
        <v>2272</v>
      </c>
      <c r="B1524" s="1" t="s">
        <v>353</v>
      </c>
      <c r="C1524" s="1" t="s">
        <v>544</v>
      </c>
      <c r="D1524" s="1" t="s">
        <v>3020</v>
      </c>
      <c r="E1524" s="1" t="s">
        <v>3252</v>
      </c>
      <c r="F1524" s="1" t="s">
        <v>84</v>
      </c>
      <c r="G1524" s="377">
        <v>50688</v>
      </c>
      <c r="H1524" s="377">
        <v>0</v>
      </c>
      <c r="I1524" s="377">
        <v>0</v>
      </c>
      <c r="J1524" s="377">
        <v>0</v>
      </c>
      <c r="K1524" s="377">
        <v>0</v>
      </c>
      <c r="L1524" s="377">
        <v>0</v>
      </c>
      <c r="M1524" s="1" t="s">
        <v>2271</v>
      </c>
      <c r="N1524" s="377">
        <v>0</v>
      </c>
      <c r="O1524" s="378">
        <v>47096</v>
      </c>
      <c r="P1524" s="401">
        <f t="shared" si="23"/>
        <v>50688</v>
      </c>
    </row>
    <row r="1525" spans="1:16" x14ac:dyDescent="0.25">
      <c r="A1525" s="1" t="s">
        <v>2272</v>
      </c>
      <c r="B1525" s="1" t="s">
        <v>353</v>
      </c>
      <c r="C1525" s="1" t="s">
        <v>544</v>
      </c>
      <c r="D1525" s="1" t="s">
        <v>3020</v>
      </c>
      <c r="E1525" s="1" t="s">
        <v>2986</v>
      </c>
      <c r="F1525" s="1" t="s">
        <v>84</v>
      </c>
      <c r="G1525" s="377">
        <v>50688</v>
      </c>
      <c r="H1525" s="377">
        <v>0</v>
      </c>
      <c r="I1525" s="377">
        <v>0</v>
      </c>
      <c r="J1525" s="377">
        <v>0</v>
      </c>
      <c r="K1525" s="377">
        <v>0</v>
      </c>
      <c r="L1525" s="377">
        <v>0</v>
      </c>
      <c r="M1525" s="1" t="s">
        <v>2271</v>
      </c>
      <c r="N1525" s="377">
        <v>0</v>
      </c>
      <c r="O1525" s="378">
        <v>47201</v>
      </c>
      <c r="P1525" s="401">
        <f t="shared" si="23"/>
        <v>50688</v>
      </c>
    </row>
    <row r="1526" spans="1:16" x14ac:dyDescent="0.25">
      <c r="A1526" s="1" t="s">
        <v>2272</v>
      </c>
      <c r="B1526" s="1" t="s">
        <v>353</v>
      </c>
      <c r="C1526" s="1" t="s">
        <v>544</v>
      </c>
      <c r="D1526" s="1" t="s">
        <v>3020</v>
      </c>
      <c r="E1526" s="1" t="s">
        <v>4586</v>
      </c>
      <c r="F1526" s="1" t="s">
        <v>84</v>
      </c>
      <c r="G1526" s="377">
        <v>50688</v>
      </c>
      <c r="H1526" s="377">
        <v>0</v>
      </c>
      <c r="I1526" s="377">
        <v>0</v>
      </c>
      <c r="J1526" s="377">
        <v>0</v>
      </c>
      <c r="K1526" s="377">
        <v>0</v>
      </c>
      <c r="L1526" s="377">
        <v>0</v>
      </c>
      <c r="M1526" s="1" t="s">
        <v>2271</v>
      </c>
      <c r="N1526" s="377">
        <v>0</v>
      </c>
      <c r="O1526" s="378">
        <v>47271</v>
      </c>
      <c r="P1526" s="401">
        <f t="shared" si="23"/>
        <v>50688</v>
      </c>
    </row>
    <row r="1527" spans="1:16" x14ac:dyDescent="0.25">
      <c r="A1527" s="1" t="s">
        <v>3469</v>
      </c>
      <c r="B1527" s="1" t="s">
        <v>353</v>
      </c>
      <c r="C1527" s="1" t="s">
        <v>544</v>
      </c>
      <c r="D1527" s="1" t="s">
        <v>3470</v>
      </c>
      <c r="E1527" s="1" t="s">
        <v>4060</v>
      </c>
      <c r="F1527" s="1" t="s">
        <v>84</v>
      </c>
      <c r="G1527" s="377">
        <v>101376</v>
      </c>
      <c r="H1527" s="377">
        <v>0</v>
      </c>
      <c r="I1527" s="377">
        <v>0</v>
      </c>
      <c r="J1527" s="377">
        <v>0</v>
      </c>
      <c r="K1527" s="377">
        <v>0</v>
      </c>
      <c r="L1527" s="377">
        <v>0</v>
      </c>
      <c r="M1527" s="1" t="s">
        <v>4089</v>
      </c>
      <c r="N1527" s="377">
        <v>0</v>
      </c>
      <c r="O1527" s="378">
        <v>47258</v>
      </c>
      <c r="P1527" s="401">
        <f t="shared" si="23"/>
        <v>101376</v>
      </c>
    </row>
    <row r="1528" spans="1:16" x14ac:dyDescent="0.25">
      <c r="A1528" s="1" t="s">
        <v>3469</v>
      </c>
      <c r="B1528" s="1" t="s">
        <v>353</v>
      </c>
      <c r="C1528" s="1" t="s">
        <v>544</v>
      </c>
      <c r="D1528" s="1" t="s">
        <v>3470</v>
      </c>
      <c r="E1528" s="1" t="s">
        <v>4074</v>
      </c>
      <c r="F1528" s="1" t="s">
        <v>84</v>
      </c>
      <c r="G1528" s="377">
        <v>101376</v>
      </c>
      <c r="H1528" s="377">
        <v>0</v>
      </c>
      <c r="I1528" s="377">
        <v>0</v>
      </c>
      <c r="J1528" s="377">
        <v>0</v>
      </c>
      <c r="K1528" s="377">
        <v>0</v>
      </c>
      <c r="L1528" s="377">
        <v>0</v>
      </c>
      <c r="M1528" s="1" t="s">
        <v>4089</v>
      </c>
      <c r="N1528" s="377">
        <v>0</v>
      </c>
      <c r="O1528" s="378">
        <v>47259</v>
      </c>
      <c r="P1528" s="401">
        <f t="shared" si="23"/>
        <v>101376</v>
      </c>
    </row>
    <row r="1529" spans="1:16" x14ac:dyDescent="0.25">
      <c r="A1529" s="1" t="s">
        <v>3469</v>
      </c>
      <c r="B1529" s="1" t="s">
        <v>353</v>
      </c>
      <c r="C1529" s="1" t="s">
        <v>544</v>
      </c>
      <c r="D1529" s="1" t="s">
        <v>3470</v>
      </c>
      <c r="E1529" s="1" t="s">
        <v>4160</v>
      </c>
      <c r="F1529" s="1" t="s">
        <v>84</v>
      </c>
      <c r="G1529" s="377">
        <v>101376</v>
      </c>
      <c r="H1529" s="377">
        <v>0</v>
      </c>
      <c r="I1529" s="377">
        <v>0</v>
      </c>
      <c r="J1529" s="377">
        <v>0</v>
      </c>
      <c r="K1529" s="377">
        <v>0</v>
      </c>
      <c r="L1529" s="377">
        <v>0</v>
      </c>
      <c r="M1529" s="1" t="s">
        <v>4089</v>
      </c>
      <c r="N1529" s="377">
        <v>0</v>
      </c>
      <c r="O1529" s="378">
        <v>47261</v>
      </c>
      <c r="P1529" s="401">
        <f t="shared" si="23"/>
        <v>101376</v>
      </c>
    </row>
    <row r="1530" spans="1:16" x14ac:dyDescent="0.25">
      <c r="A1530" s="1" t="s">
        <v>3469</v>
      </c>
      <c r="B1530" s="1" t="s">
        <v>353</v>
      </c>
      <c r="C1530" s="1" t="s">
        <v>544</v>
      </c>
      <c r="D1530" s="1" t="s">
        <v>3470</v>
      </c>
      <c r="E1530" s="1" t="s">
        <v>4235</v>
      </c>
      <c r="F1530" s="1" t="s">
        <v>84</v>
      </c>
      <c r="G1530" s="377">
        <v>50688</v>
      </c>
      <c r="H1530" s="377">
        <v>0</v>
      </c>
      <c r="I1530" s="377">
        <v>0</v>
      </c>
      <c r="J1530" s="377">
        <v>0</v>
      </c>
      <c r="K1530" s="377">
        <v>0</v>
      </c>
      <c r="L1530" s="377">
        <v>0</v>
      </c>
      <c r="M1530" s="1" t="s">
        <v>4089</v>
      </c>
      <c r="N1530" s="377">
        <v>0</v>
      </c>
      <c r="O1530" s="378">
        <v>47264</v>
      </c>
      <c r="P1530" s="401">
        <f t="shared" si="23"/>
        <v>50688</v>
      </c>
    </row>
    <row r="1531" spans="1:16" x14ac:dyDescent="0.25">
      <c r="A1531" s="1" t="s">
        <v>3512</v>
      </c>
      <c r="B1531" s="1" t="s">
        <v>353</v>
      </c>
      <c r="C1531" s="1" t="s">
        <v>544</v>
      </c>
      <c r="D1531" s="1" t="s">
        <v>3513</v>
      </c>
      <c r="E1531" s="1" t="s">
        <v>3486</v>
      </c>
      <c r="F1531" s="1" t="s">
        <v>84</v>
      </c>
      <c r="G1531" s="377">
        <v>50688</v>
      </c>
      <c r="H1531" s="377">
        <v>0</v>
      </c>
      <c r="I1531" s="377">
        <v>0</v>
      </c>
      <c r="J1531" s="377">
        <v>0</v>
      </c>
      <c r="K1531" s="377">
        <v>0</v>
      </c>
      <c r="L1531" s="377">
        <v>0</v>
      </c>
      <c r="M1531" s="1" t="s">
        <v>3514</v>
      </c>
      <c r="N1531" s="377">
        <v>0</v>
      </c>
      <c r="O1531" s="378">
        <v>47243</v>
      </c>
      <c r="P1531" s="401">
        <f t="shared" si="23"/>
        <v>50688</v>
      </c>
    </row>
    <row r="1532" spans="1:16" x14ac:dyDescent="0.25">
      <c r="A1532" s="1" t="s">
        <v>3512</v>
      </c>
      <c r="B1532" s="1" t="s">
        <v>353</v>
      </c>
      <c r="C1532" s="1" t="s">
        <v>544</v>
      </c>
      <c r="D1532" s="1" t="s">
        <v>3513</v>
      </c>
      <c r="E1532" s="1" t="s">
        <v>3576</v>
      </c>
      <c r="F1532" s="1" t="s">
        <v>84</v>
      </c>
      <c r="G1532" s="377">
        <v>101376</v>
      </c>
      <c r="H1532" s="377">
        <v>0</v>
      </c>
      <c r="I1532" s="377">
        <v>0</v>
      </c>
      <c r="J1532" s="377">
        <v>0</v>
      </c>
      <c r="K1532" s="377">
        <v>0</v>
      </c>
      <c r="L1532" s="377">
        <v>0</v>
      </c>
      <c r="M1532" s="1" t="s">
        <v>3514</v>
      </c>
      <c r="N1532" s="377">
        <v>0</v>
      </c>
      <c r="O1532" s="378">
        <v>47247</v>
      </c>
      <c r="P1532" s="401">
        <f t="shared" si="23"/>
        <v>101376</v>
      </c>
    </row>
    <row r="1533" spans="1:16" x14ac:dyDescent="0.25">
      <c r="A1533" s="1" t="s">
        <v>3512</v>
      </c>
      <c r="B1533" s="1" t="s">
        <v>353</v>
      </c>
      <c r="C1533" s="1" t="s">
        <v>544</v>
      </c>
      <c r="D1533" s="1" t="s">
        <v>3513</v>
      </c>
      <c r="E1533" s="1" t="s">
        <v>10530</v>
      </c>
      <c r="F1533" s="1" t="s">
        <v>84</v>
      </c>
      <c r="G1533" s="377">
        <v>50688</v>
      </c>
      <c r="H1533" s="377">
        <v>0</v>
      </c>
      <c r="I1533" s="377">
        <v>0</v>
      </c>
      <c r="J1533" s="377">
        <v>0</v>
      </c>
      <c r="K1533" s="377">
        <v>0</v>
      </c>
      <c r="L1533" s="377">
        <v>0</v>
      </c>
      <c r="M1533" s="1" t="s">
        <v>3514</v>
      </c>
      <c r="N1533" s="377">
        <v>0</v>
      </c>
      <c r="O1533" s="378">
        <v>47278</v>
      </c>
      <c r="P1533" s="401">
        <f t="shared" si="23"/>
        <v>50688</v>
      </c>
    </row>
    <row r="1534" spans="1:16" x14ac:dyDescent="0.25">
      <c r="A1534" s="1" t="s">
        <v>2164</v>
      </c>
      <c r="B1534" s="1" t="s">
        <v>353</v>
      </c>
      <c r="C1534" s="1" t="s">
        <v>544</v>
      </c>
      <c r="D1534" s="1" t="s">
        <v>3244</v>
      </c>
      <c r="E1534" s="1" t="s">
        <v>3264</v>
      </c>
      <c r="F1534" s="1" t="s">
        <v>84</v>
      </c>
      <c r="G1534" s="377">
        <v>41472</v>
      </c>
      <c r="H1534" s="377">
        <v>0</v>
      </c>
      <c r="I1534" s="377">
        <v>0</v>
      </c>
      <c r="J1534" s="377">
        <v>0</v>
      </c>
      <c r="K1534" s="377">
        <v>0</v>
      </c>
      <c r="L1534" s="377">
        <v>0</v>
      </c>
      <c r="M1534" s="1" t="s">
        <v>2163</v>
      </c>
      <c r="N1534" s="377">
        <v>0</v>
      </c>
      <c r="O1534" s="378">
        <v>47210</v>
      </c>
      <c r="P1534" s="401">
        <f t="shared" si="23"/>
        <v>41472</v>
      </c>
    </row>
    <row r="1535" spans="1:16" x14ac:dyDescent="0.25">
      <c r="A1535" s="1" t="s">
        <v>2164</v>
      </c>
      <c r="B1535" s="1" t="s">
        <v>353</v>
      </c>
      <c r="C1535" s="1" t="s">
        <v>544</v>
      </c>
      <c r="D1535" s="1" t="s">
        <v>3244</v>
      </c>
      <c r="E1535" s="1" t="s">
        <v>3237</v>
      </c>
      <c r="F1535" s="1" t="s">
        <v>84</v>
      </c>
      <c r="G1535" s="377">
        <v>41472</v>
      </c>
      <c r="H1535" s="377">
        <v>0</v>
      </c>
      <c r="I1535" s="377">
        <v>0</v>
      </c>
      <c r="J1535" s="377">
        <v>0</v>
      </c>
      <c r="K1535" s="377">
        <v>0</v>
      </c>
      <c r="L1535" s="377">
        <v>0</v>
      </c>
      <c r="M1535" s="1" t="s">
        <v>2163</v>
      </c>
      <c r="N1535" s="377">
        <v>0</v>
      </c>
      <c r="O1535" s="378">
        <v>47027</v>
      </c>
      <c r="P1535" s="401">
        <f t="shared" si="23"/>
        <v>41472</v>
      </c>
    </row>
    <row r="1536" spans="1:16" x14ac:dyDescent="0.25">
      <c r="A1536" s="1" t="s">
        <v>2363</v>
      </c>
      <c r="B1536" s="1" t="s">
        <v>353</v>
      </c>
      <c r="C1536" s="1" t="s">
        <v>544</v>
      </c>
      <c r="D1536" s="1" t="s">
        <v>3236</v>
      </c>
      <c r="E1536" s="1" t="s">
        <v>3237</v>
      </c>
      <c r="F1536" s="1" t="s">
        <v>84</v>
      </c>
      <c r="G1536" s="377">
        <v>82944</v>
      </c>
      <c r="H1536" s="377">
        <v>0</v>
      </c>
      <c r="I1536" s="377">
        <v>0</v>
      </c>
      <c r="J1536" s="377">
        <v>0</v>
      </c>
      <c r="K1536" s="377">
        <v>0</v>
      </c>
      <c r="L1536" s="377">
        <v>0</v>
      </c>
      <c r="M1536" s="1" t="s">
        <v>2362</v>
      </c>
      <c r="N1536" s="377">
        <v>0</v>
      </c>
      <c r="O1536" s="378">
        <v>47027</v>
      </c>
      <c r="P1536" s="401">
        <f t="shared" si="23"/>
        <v>82944</v>
      </c>
    </row>
    <row r="1537" spans="1:16" x14ac:dyDescent="0.25">
      <c r="A1537" s="1" t="s">
        <v>3706</v>
      </c>
      <c r="B1537" s="1" t="s">
        <v>353</v>
      </c>
      <c r="C1537" s="1" t="s">
        <v>544</v>
      </c>
      <c r="D1537" s="1" t="s">
        <v>3707</v>
      </c>
      <c r="E1537" s="1" t="s">
        <v>3578</v>
      </c>
      <c r="F1537" s="1" t="s">
        <v>84</v>
      </c>
      <c r="G1537" s="377">
        <v>82944</v>
      </c>
      <c r="H1537" s="377">
        <v>0</v>
      </c>
      <c r="I1537" s="377">
        <v>0</v>
      </c>
      <c r="J1537" s="377">
        <v>0</v>
      </c>
      <c r="K1537" s="377">
        <v>0</v>
      </c>
      <c r="L1537" s="377">
        <v>0</v>
      </c>
      <c r="M1537" s="1" t="s">
        <v>3728</v>
      </c>
      <c r="N1537" s="377">
        <v>0</v>
      </c>
      <c r="O1537" s="378">
        <v>47249</v>
      </c>
      <c r="P1537" s="401">
        <f t="shared" si="23"/>
        <v>82944</v>
      </c>
    </row>
    <row r="1538" spans="1:16" x14ac:dyDescent="0.25">
      <c r="A1538" s="1" t="s">
        <v>3729</v>
      </c>
      <c r="B1538" s="1" t="s">
        <v>353</v>
      </c>
      <c r="C1538" s="1" t="s">
        <v>544</v>
      </c>
      <c r="D1538" s="1" t="s">
        <v>3730</v>
      </c>
      <c r="E1538" s="1" t="s">
        <v>3628</v>
      </c>
      <c r="F1538" s="1" t="s">
        <v>84</v>
      </c>
      <c r="G1538" s="377">
        <v>41472</v>
      </c>
      <c r="H1538" s="377">
        <v>0</v>
      </c>
      <c r="I1538" s="377">
        <v>0</v>
      </c>
      <c r="J1538" s="377">
        <v>0</v>
      </c>
      <c r="K1538" s="377">
        <v>0</v>
      </c>
      <c r="L1538" s="377">
        <v>0</v>
      </c>
      <c r="M1538" s="1" t="s">
        <v>3776</v>
      </c>
      <c r="N1538" s="377">
        <v>0</v>
      </c>
      <c r="O1538" s="378">
        <v>47250</v>
      </c>
      <c r="P1538" s="401">
        <f t="shared" si="23"/>
        <v>41472</v>
      </c>
    </row>
    <row r="1539" spans="1:16" x14ac:dyDescent="0.25">
      <c r="A1539" s="1" t="s">
        <v>3777</v>
      </c>
      <c r="B1539" s="1" t="s">
        <v>353</v>
      </c>
      <c r="C1539" s="1" t="s">
        <v>544</v>
      </c>
      <c r="D1539" s="1" t="s">
        <v>3778</v>
      </c>
      <c r="E1539" s="1" t="s">
        <v>3708</v>
      </c>
      <c r="F1539" s="1" t="s">
        <v>84</v>
      </c>
      <c r="G1539" s="377">
        <v>41472</v>
      </c>
      <c r="H1539" s="377">
        <v>0</v>
      </c>
      <c r="I1539" s="377">
        <v>0</v>
      </c>
      <c r="J1539" s="377">
        <v>0</v>
      </c>
      <c r="K1539" s="377">
        <v>0</v>
      </c>
      <c r="L1539" s="377">
        <v>0</v>
      </c>
      <c r="M1539" s="1" t="s">
        <v>3779</v>
      </c>
      <c r="N1539" s="377">
        <v>0</v>
      </c>
      <c r="O1539" s="378">
        <v>47251</v>
      </c>
      <c r="P1539" s="401">
        <f t="shared" ref="P1539:P1602" si="24">G1539+I1539</f>
        <v>41472</v>
      </c>
    </row>
    <row r="1540" spans="1:16" x14ac:dyDescent="0.25">
      <c r="A1540" s="1" t="s">
        <v>2169</v>
      </c>
      <c r="B1540" s="1" t="s">
        <v>353</v>
      </c>
      <c r="C1540" s="1" t="s">
        <v>544</v>
      </c>
      <c r="D1540" s="1" t="s">
        <v>3161</v>
      </c>
      <c r="E1540" s="1" t="s">
        <v>3162</v>
      </c>
      <c r="F1540" s="1" t="s">
        <v>84</v>
      </c>
      <c r="G1540" s="377">
        <v>82944</v>
      </c>
      <c r="H1540" s="377">
        <v>0</v>
      </c>
      <c r="I1540" s="377">
        <v>0</v>
      </c>
      <c r="J1540" s="377">
        <v>0</v>
      </c>
      <c r="K1540" s="377">
        <v>0</v>
      </c>
      <c r="L1540" s="377">
        <v>0</v>
      </c>
      <c r="M1540" s="1" t="s">
        <v>2168</v>
      </c>
      <c r="N1540" s="377">
        <v>0</v>
      </c>
      <c r="O1540" s="378">
        <v>46997</v>
      </c>
      <c r="P1540" s="401">
        <f t="shared" si="24"/>
        <v>82944</v>
      </c>
    </row>
    <row r="1541" spans="1:16" x14ac:dyDescent="0.25">
      <c r="A1541" s="1" t="s">
        <v>1960</v>
      </c>
      <c r="B1541" s="1" t="s">
        <v>353</v>
      </c>
      <c r="C1541" s="1" t="s">
        <v>544</v>
      </c>
      <c r="D1541" s="1" t="s">
        <v>3062</v>
      </c>
      <c r="E1541" s="1" t="s">
        <v>3061</v>
      </c>
      <c r="F1541" s="1" t="s">
        <v>84</v>
      </c>
      <c r="G1541" s="377">
        <v>41472</v>
      </c>
      <c r="H1541" s="377">
        <v>0</v>
      </c>
      <c r="I1541" s="377">
        <v>0</v>
      </c>
      <c r="J1541" s="377">
        <v>0</v>
      </c>
      <c r="K1541" s="377">
        <v>0</v>
      </c>
      <c r="L1541" s="377">
        <v>0</v>
      </c>
      <c r="M1541" s="1" t="s">
        <v>1849</v>
      </c>
      <c r="N1541" s="377">
        <v>0</v>
      </c>
      <c r="O1541" s="378">
        <v>47087</v>
      </c>
      <c r="P1541" s="401">
        <f t="shared" si="24"/>
        <v>41472</v>
      </c>
    </row>
    <row r="1542" spans="1:16" x14ac:dyDescent="0.25">
      <c r="A1542" s="1" t="s">
        <v>1971</v>
      </c>
      <c r="B1542" s="1" t="s">
        <v>353</v>
      </c>
      <c r="C1542" s="1" t="s">
        <v>544</v>
      </c>
      <c r="D1542" s="1" t="s">
        <v>3163</v>
      </c>
      <c r="E1542" s="1" t="s">
        <v>3251</v>
      </c>
      <c r="F1542" s="1" t="s">
        <v>84</v>
      </c>
      <c r="G1542" s="377">
        <v>41472</v>
      </c>
      <c r="H1542" s="377">
        <v>0</v>
      </c>
      <c r="I1542" s="377">
        <v>0</v>
      </c>
      <c r="J1542" s="377">
        <v>0</v>
      </c>
      <c r="K1542" s="377">
        <v>0</v>
      </c>
      <c r="L1542" s="377">
        <v>0</v>
      </c>
      <c r="M1542" s="1" t="s">
        <v>1212</v>
      </c>
      <c r="N1542" s="377">
        <v>0</v>
      </c>
      <c r="O1542" s="378">
        <v>46997</v>
      </c>
      <c r="P1542" s="401">
        <f t="shared" si="24"/>
        <v>41472</v>
      </c>
    </row>
    <row r="1543" spans="1:16" x14ac:dyDescent="0.25">
      <c r="A1543" s="1" t="s">
        <v>1971</v>
      </c>
      <c r="B1543" s="1" t="s">
        <v>353</v>
      </c>
      <c r="C1543" s="1" t="s">
        <v>544</v>
      </c>
      <c r="D1543" s="1" t="s">
        <v>3163</v>
      </c>
      <c r="E1543" s="1" t="s">
        <v>3164</v>
      </c>
      <c r="F1543" s="1" t="s">
        <v>84</v>
      </c>
      <c r="G1543" s="377">
        <v>41472</v>
      </c>
      <c r="H1543" s="377">
        <v>0</v>
      </c>
      <c r="I1543" s="377">
        <v>0</v>
      </c>
      <c r="J1543" s="377">
        <v>0</v>
      </c>
      <c r="K1543" s="377">
        <v>0</v>
      </c>
      <c r="L1543" s="377">
        <v>0</v>
      </c>
      <c r="M1543" s="1" t="s">
        <v>1212</v>
      </c>
      <c r="N1543" s="377">
        <v>0</v>
      </c>
      <c r="O1543" s="378">
        <v>46997</v>
      </c>
      <c r="P1543" s="401">
        <f t="shared" si="24"/>
        <v>41472</v>
      </c>
    </row>
    <row r="1544" spans="1:16" x14ac:dyDescent="0.25">
      <c r="A1544" s="1" t="s">
        <v>1971</v>
      </c>
      <c r="B1544" s="1" t="s">
        <v>353</v>
      </c>
      <c r="C1544" s="1" t="s">
        <v>544</v>
      </c>
      <c r="D1544" s="1" t="s">
        <v>3163</v>
      </c>
      <c r="E1544" s="1" t="s">
        <v>3238</v>
      </c>
      <c r="F1544" s="1" t="s">
        <v>84</v>
      </c>
      <c r="G1544" s="377">
        <v>82944</v>
      </c>
      <c r="H1544" s="377">
        <v>0</v>
      </c>
      <c r="I1544" s="377">
        <v>0</v>
      </c>
      <c r="J1544" s="377">
        <v>0</v>
      </c>
      <c r="K1544" s="377">
        <v>0</v>
      </c>
      <c r="L1544" s="377">
        <v>0</v>
      </c>
      <c r="M1544" s="1" t="s">
        <v>1212</v>
      </c>
      <c r="N1544" s="377">
        <v>0</v>
      </c>
      <c r="O1544" s="378">
        <v>46997</v>
      </c>
      <c r="P1544" s="401">
        <f t="shared" si="24"/>
        <v>82944</v>
      </c>
    </row>
    <row r="1545" spans="1:16" x14ac:dyDescent="0.25">
      <c r="A1545" s="1" t="s">
        <v>1972</v>
      </c>
      <c r="B1545" s="1" t="s">
        <v>353</v>
      </c>
      <c r="C1545" s="1" t="s">
        <v>544</v>
      </c>
      <c r="D1545" s="1" t="s">
        <v>3058</v>
      </c>
      <c r="E1545" s="1" t="s">
        <v>3107</v>
      </c>
      <c r="F1545" s="1" t="s">
        <v>84</v>
      </c>
      <c r="G1545" s="377">
        <v>41472</v>
      </c>
      <c r="H1545" s="377">
        <v>0</v>
      </c>
      <c r="I1545" s="377">
        <v>0</v>
      </c>
      <c r="J1545" s="377">
        <v>0</v>
      </c>
      <c r="K1545" s="377">
        <v>0</v>
      </c>
      <c r="L1545" s="377">
        <v>0</v>
      </c>
      <c r="M1545" s="1" t="s">
        <v>1727</v>
      </c>
      <c r="N1545" s="377">
        <v>0</v>
      </c>
      <c r="O1545" s="378">
        <v>47058</v>
      </c>
      <c r="P1545" s="401">
        <f t="shared" si="24"/>
        <v>41472</v>
      </c>
    </row>
    <row r="1546" spans="1:16" x14ac:dyDescent="0.25">
      <c r="A1546" s="1" t="s">
        <v>1972</v>
      </c>
      <c r="B1546" s="1" t="s">
        <v>353</v>
      </c>
      <c r="C1546" s="1" t="s">
        <v>544</v>
      </c>
      <c r="D1546" s="1" t="s">
        <v>3058</v>
      </c>
      <c r="E1546" s="1" t="s">
        <v>3057</v>
      </c>
      <c r="F1546" s="1" t="s">
        <v>84</v>
      </c>
      <c r="G1546" s="377">
        <v>41472</v>
      </c>
      <c r="H1546" s="377">
        <v>0</v>
      </c>
      <c r="I1546" s="377">
        <v>0</v>
      </c>
      <c r="J1546" s="377">
        <v>0</v>
      </c>
      <c r="K1546" s="377">
        <v>0</v>
      </c>
      <c r="L1546" s="377">
        <v>0</v>
      </c>
      <c r="M1546" s="1" t="s">
        <v>1727</v>
      </c>
      <c r="N1546" s="377">
        <v>0</v>
      </c>
      <c r="O1546" s="378">
        <v>47087</v>
      </c>
      <c r="P1546" s="401">
        <f t="shared" si="24"/>
        <v>41472</v>
      </c>
    </row>
    <row r="1547" spans="1:16" x14ac:dyDescent="0.25">
      <c r="A1547" s="1" t="s">
        <v>1972</v>
      </c>
      <c r="B1547" s="1" t="s">
        <v>353</v>
      </c>
      <c r="C1547" s="1" t="s">
        <v>544</v>
      </c>
      <c r="D1547" s="1" t="s">
        <v>3058</v>
      </c>
      <c r="E1547" s="1" t="s">
        <v>3092</v>
      </c>
      <c r="F1547" s="1" t="s">
        <v>84</v>
      </c>
      <c r="G1547" s="377">
        <v>41472</v>
      </c>
      <c r="H1547" s="377">
        <v>0</v>
      </c>
      <c r="I1547" s="377">
        <v>0</v>
      </c>
      <c r="J1547" s="377">
        <v>0</v>
      </c>
      <c r="K1547" s="377">
        <v>0</v>
      </c>
      <c r="L1547" s="377">
        <v>0</v>
      </c>
      <c r="M1547" s="1" t="s">
        <v>1727</v>
      </c>
      <c r="N1547" s="377">
        <v>0</v>
      </c>
      <c r="O1547" s="378">
        <v>47087</v>
      </c>
      <c r="P1547" s="401">
        <f t="shared" si="24"/>
        <v>41472</v>
      </c>
    </row>
    <row r="1548" spans="1:16" x14ac:dyDescent="0.25">
      <c r="A1548" s="1" t="s">
        <v>1975</v>
      </c>
      <c r="B1548" s="1" t="s">
        <v>353</v>
      </c>
      <c r="C1548" s="1" t="s">
        <v>544</v>
      </c>
      <c r="D1548" s="1" t="s">
        <v>3239</v>
      </c>
      <c r="E1548" s="1" t="s">
        <v>3263</v>
      </c>
      <c r="F1548" s="1" t="s">
        <v>84</v>
      </c>
      <c r="G1548" s="377">
        <v>82944</v>
      </c>
      <c r="H1548" s="377">
        <v>0</v>
      </c>
      <c r="I1548" s="377">
        <v>0</v>
      </c>
      <c r="J1548" s="377">
        <v>0</v>
      </c>
      <c r="K1548" s="377">
        <v>0</v>
      </c>
      <c r="L1548" s="377">
        <v>0</v>
      </c>
      <c r="M1548" s="1" t="s">
        <v>1927</v>
      </c>
      <c r="N1548" s="377">
        <v>0</v>
      </c>
      <c r="O1548" s="378">
        <v>47210</v>
      </c>
      <c r="P1548" s="401">
        <f t="shared" si="24"/>
        <v>82944</v>
      </c>
    </row>
    <row r="1549" spans="1:16" x14ac:dyDescent="0.25">
      <c r="A1549" s="1" t="s">
        <v>1975</v>
      </c>
      <c r="B1549" s="1" t="s">
        <v>353</v>
      </c>
      <c r="C1549" s="1" t="s">
        <v>544</v>
      </c>
      <c r="D1549" s="1" t="s">
        <v>3239</v>
      </c>
      <c r="E1549" s="1" t="s">
        <v>3240</v>
      </c>
      <c r="F1549" s="1" t="s">
        <v>84</v>
      </c>
      <c r="G1549" s="377">
        <v>41472</v>
      </c>
      <c r="H1549" s="377">
        <v>0</v>
      </c>
      <c r="I1549" s="377">
        <v>0</v>
      </c>
      <c r="J1549" s="377">
        <v>0</v>
      </c>
      <c r="K1549" s="377">
        <v>0</v>
      </c>
      <c r="L1549" s="377">
        <v>0</v>
      </c>
      <c r="M1549" s="1" t="s">
        <v>1927</v>
      </c>
      <c r="N1549" s="377">
        <v>0</v>
      </c>
      <c r="O1549" s="378">
        <v>47027</v>
      </c>
      <c r="P1549" s="401">
        <f t="shared" si="24"/>
        <v>41472</v>
      </c>
    </row>
    <row r="1550" spans="1:16" x14ac:dyDescent="0.25">
      <c r="A1550" s="1" t="s">
        <v>1975</v>
      </c>
      <c r="B1550" s="1" t="s">
        <v>353</v>
      </c>
      <c r="C1550" s="1" t="s">
        <v>544</v>
      </c>
      <c r="D1550" s="1" t="s">
        <v>3239</v>
      </c>
      <c r="E1550" s="1" t="s">
        <v>3241</v>
      </c>
      <c r="F1550" s="1" t="s">
        <v>84</v>
      </c>
      <c r="G1550" s="377">
        <v>41472</v>
      </c>
      <c r="H1550" s="377">
        <v>0</v>
      </c>
      <c r="I1550" s="377">
        <v>0</v>
      </c>
      <c r="J1550" s="377">
        <v>0</v>
      </c>
      <c r="K1550" s="377">
        <v>0</v>
      </c>
      <c r="L1550" s="377">
        <v>0</v>
      </c>
      <c r="M1550" s="1" t="s">
        <v>1927</v>
      </c>
      <c r="N1550" s="377">
        <v>0</v>
      </c>
      <c r="O1550" s="378">
        <v>47058</v>
      </c>
      <c r="P1550" s="401">
        <f t="shared" si="24"/>
        <v>41472</v>
      </c>
    </row>
    <row r="1551" spans="1:16" x14ac:dyDescent="0.25">
      <c r="A1551" s="1" t="s">
        <v>2319</v>
      </c>
      <c r="B1551" s="1" t="s">
        <v>353</v>
      </c>
      <c r="C1551" s="1" t="s">
        <v>544</v>
      </c>
      <c r="D1551" s="1" t="s">
        <v>3108</v>
      </c>
      <c r="E1551" s="1" t="s">
        <v>3109</v>
      </c>
      <c r="F1551" s="1" t="s">
        <v>84</v>
      </c>
      <c r="G1551" s="377">
        <v>82944</v>
      </c>
      <c r="H1551" s="377">
        <v>0</v>
      </c>
      <c r="I1551" s="377">
        <v>0</v>
      </c>
      <c r="J1551" s="377">
        <v>0</v>
      </c>
      <c r="K1551" s="377">
        <v>0</v>
      </c>
      <c r="L1551" s="377">
        <v>0</v>
      </c>
      <c r="M1551" s="1" t="s">
        <v>2318</v>
      </c>
      <c r="N1551" s="377">
        <v>0</v>
      </c>
      <c r="O1551" s="378">
        <v>47058</v>
      </c>
      <c r="P1551" s="401">
        <f t="shared" si="24"/>
        <v>82944</v>
      </c>
    </row>
    <row r="1552" spans="1:16" x14ac:dyDescent="0.25">
      <c r="A1552" s="1" t="s">
        <v>2331</v>
      </c>
      <c r="B1552" s="1" t="s">
        <v>353</v>
      </c>
      <c r="C1552" s="1" t="s">
        <v>544</v>
      </c>
      <c r="D1552" s="1" t="s">
        <v>3060</v>
      </c>
      <c r="E1552" s="1" t="s">
        <v>3059</v>
      </c>
      <c r="F1552" s="1" t="s">
        <v>84</v>
      </c>
      <c r="G1552" s="377">
        <v>41472</v>
      </c>
      <c r="H1552" s="377">
        <v>0</v>
      </c>
      <c r="I1552" s="377">
        <v>0</v>
      </c>
      <c r="J1552" s="377">
        <v>0</v>
      </c>
      <c r="K1552" s="377">
        <v>0</v>
      </c>
      <c r="L1552" s="377">
        <v>0</v>
      </c>
      <c r="M1552" s="1" t="s">
        <v>2330</v>
      </c>
      <c r="N1552" s="377">
        <v>0</v>
      </c>
      <c r="O1552" s="378">
        <v>47087</v>
      </c>
      <c r="P1552" s="401">
        <f t="shared" si="24"/>
        <v>41472</v>
      </c>
    </row>
    <row r="1553" spans="1:16" x14ac:dyDescent="0.25">
      <c r="A1553" s="1" t="s">
        <v>1984</v>
      </c>
      <c r="B1553" s="1" t="s">
        <v>353</v>
      </c>
      <c r="C1553" s="1" t="s">
        <v>544</v>
      </c>
      <c r="D1553" s="1" t="s">
        <v>3165</v>
      </c>
      <c r="E1553" s="1" t="s">
        <v>3242</v>
      </c>
      <c r="F1553" s="1" t="s">
        <v>84</v>
      </c>
      <c r="G1553" s="377">
        <v>82944</v>
      </c>
      <c r="H1553" s="377">
        <v>0</v>
      </c>
      <c r="I1553" s="377">
        <v>0</v>
      </c>
      <c r="J1553" s="377">
        <v>0</v>
      </c>
      <c r="K1553" s="377">
        <v>0</v>
      </c>
      <c r="L1553" s="377">
        <v>0</v>
      </c>
      <c r="M1553" s="1" t="s">
        <v>1736</v>
      </c>
      <c r="N1553" s="377">
        <v>0</v>
      </c>
      <c r="O1553" s="378">
        <v>47027</v>
      </c>
      <c r="P1553" s="401">
        <f t="shared" si="24"/>
        <v>82944</v>
      </c>
    </row>
    <row r="1554" spans="1:16" x14ac:dyDescent="0.25">
      <c r="A1554" s="1" t="s">
        <v>1984</v>
      </c>
      <c r="B1554" s="1" t="s">
        <v>353</v>
      </c>
      <c r="C1554" s="1" t="s">
        <v>544</v>
      </c>
      <c r="D1554" s="1" t="s">
        <v>3165</v>
      </c>
      <c r="E1554" s="1" t="s">
        <v>3166</v>
      </c>
      <c r="F1554" s="1" t="s">
        <v>84</v>
      </c>
      <c r="G1554" s="377">
        <v>82944</v>
      </c>
      <c r="H1554" s="377">
        <v>0</v>
      </c>
      <c r="I1554" s="377">
        <v>0</v>
      </c>
      <c r="J1554" s="377">
        <v>0</v>
      </c>
      <c r="K1554" s="377">
        <v>0</v>
      </c>
      <c r="L1554" s="377">
        <v>0</v>
      </c>
      <c r="M1554" s="1" t="s">
        <v>1736</v>
      </c>
      <c r="N1554" s="377">
        <v>0</v>
      </c>
      <c r="O1554" s="378">
        <v>47058</v>
      </c>
      <c r="P1554" s="401">
        <f t="shared" si="24"/>
        <v>82944</v>
      </c>
    </row>
    <row r="1555" spans="1:16" x14ac:dyDescent="0.25">
      <c r="A1555" s="1" t="s">
        <v>1984</v>
      </c>
      <c r="B1555" s="1" t="s">
        <v>353</v>
      </c>
      <c r="C1555" s="1" t="s">
        <v>544</v>
      </c>
      <c r="D1555" s="1" t="s">
        <v>3165</v>
      </c>
      <c r="E1555" s="1" t="s">
        <v>3243</v>
      </c>
      <c r="F1555" s="1" t="s">
        <v>84</v>
      </c>
      <c r="G1555" s="377">
        <v>82944</v>
      </c>
      <c r="H1555" s="377">
        <v>0</v>
      </c>
      <c r="I1555" s="377">
        <v>0</v>
      </c>
      <c r="J1555" s="377">
        <v>0</v>
      </c>
      <c r="K1555" s="377">
        <v>0</v>
      </c>
      <c r="L1555" s="377">
        <v>0</v>
      </c>
      <c r="M1555" s="1" t="s">
        <v>1736</v>
      </c>
      <c r="N1555" s="377">
        <v>0</v>
      </c>
      <c r="O1555" s="378">
        <v>47119</v>
      </c>
      <c r="P1555" s="401">
        <f t="shared" si="24"/>
        <v>82944</v>
      </c>
    </row>
    <row r="1556" spans="1:16" x14ac:dyDescent="0.25">
      <c r="A1556" s="1" t="s">
        <v>12142</v>
      </c>
      <c r="B1556" s="1" t="s">
        <v>353</v>
      </c>
      <c r="C1556" s="1" t="s">
        <v>80</v>
      </c>
      <c r="D1556" s="1" t="s">
        <v>12144</v>
      </c>
      <c r="E1556" s="1" t="s">
        <v>10530</v>
      </c>
      <c r="F1556" s="1" t="s">
        <v>84</v>
      </c>
      <c r="G1556" s="377">
        <v>888</v>
      </c>
      <c r="H1556" s="377">
        <v>0</v>
      </c>
      <c r="I1556" s="377">
        <v>0</v>
      </c>
      <c r="J1556" s="377">
        <v>0</v>
      </c>
      <c r="K1556" s="377">
        <v>0</v>
      </c>
      <c r="L1556" s="377">
        <v>0</v>
      </c>
      <c r="M1556" s="1" t="s">
        <v>13484</v>
      </c>
      <c r="N1556" s="377">
        <v>0</v>
      </c>
      <c r="O1556" s="378">
        <v>47278</v>
      </c>
      <c r="P1556" s="401">
        <f t="shared" si="24"/>
        <v>888</v>
      </c>
    </row>
    <row r="1557" spans="1:16" x14ac:dyDescent="0.25">
      <c r="A1557" s="1" t="s">
        <v>12147</v>
      </c>
      <c r="B1557" s="1" t="s">
        <v>353</v>
      </c>
      <c r="C1557" s="1" t="s">
        <v>80</v>
      </c>
      <c r="D1557" s="1" t="s">
        <v>12149</v>
      </c>
      <c r="E1557" s="1" t="s">
        <v>10530</v>
      </c>
      <c r="F1557" s="1" t="s">
        <v>84</v>
      </c>
      <c r="G1557" s="377">
        <v>5880</v>
      </c>
      <c r="H1557" s="377">
        <v>0</v>
      </c>
      <c r="I1557" s="377">
        <v>0</v>
      </c>
      <c r="J1557" s="377">
        <v>0</v>
      </c>
      <c r="K1557" s="377">
        <v>0</v>
      </c>
      <c r="L1557" s="377">
        <v>0</v>
      </c>
      <c r="M1557" s="1" t="s">
        <v>13485</v>
      </c>
      <c r="N1557" s="377">
        <v>0</v>
      </c>
      <c r="O1557" s="378">
        <v>47278</v>
      </c>
      <c r="P1557" s="401">
        <f t="shared" si="24"/>
        <v>5880</v>
      </c>
    </row>
    <row r="1558" spans="1:16" x14ac:dyDescent="0.25">
      <c r="A1558" s="1" t="s">
        <v>13037</v>
      </c>
      <c r="B1558" s="1" t="s">
        <v>353</v>
      </c>
      <c r="C1558" s="1" t="s">
        <v>80</v>
      </c>
      <c r="D1558" s="1" t="s">
        <v>13039</v>
      </c>
      <c r="E1558" s="1" t="s">
        <v>10530</v>
      </c>
      <c r="F1558" s="1" t="s">
        <v>84</v>
      </c>
      <c r="G1558" s="377">
        <v>1848</v>
      </c>
      <c r="H1558" s="377">
        <v>0</v>
      </c>
      <c r="I1558" s="377">
        <v>0</v>
      </c>
      <c r="J1558" s="377">
        <v>0</v>
      </c>
      <c r="K1558" s="377">
        <v>0</v>
      </c>
      <c r="L1558" s="377">
        <v>0</v>
      </c>
      <c r="M1558" s="1" t="s">
        <v>13486</v>
      </c>
      <c r="N1558" s="377">
        <v>0</v>
      </c>
      <c r="O1558" s="378">
        <v>47278</v>
      </c>
      <c r="P1558" s="401">
        <f t="shared" si="24"/>
        <v>1848</v>
      </c>
    </row>
    <row r="1559" spans="1:16" x14ac:dyDescent="0.25">
      <c r="A1559" s="1" t="s">
        <v>13214</v>
      </c>
      <c r="B1559" s="1" t="s">
        <v>353</v>
      </c>
      <c r="C1559" s="1" t="s">
        <v>80</v>
      </c>
      <c r="D1559" s="1" t="s">
        <v>13216</v>
      </c>
      <c r="E1559" s="1" t="s">
        <v>11683</v>
      </c>
      <c r="F1559" s="1" t="s">
        <v>84</v>
      </c>
      <c r="G1559" s="377">
        <v>5880</v>
      </c>
      <c r="H1559" s="377">
        <v>0</v>
      </c>
      <c r="I1559" s="377">
        <v>0</v>
      </c>
      <c r="J1559" s="377">
        <v>0</v>
      </c>
      <c r="K1559" s="377">
        <v>0</v>
      </c>
      <c r="L1559" s="377">
        <v>0</v>
      </c>
      <c r="M1559" s="1" t="s">
        <v>13487</v>
      </c>
      <c r="N1559" s="377">
        <v>0</v>
      </c>
      <c r="O1559" s="378">
        <v>47279</v>
      </c>
      <c r="P1559" s="401">
        <f t="shared" si="24"/>
        <v>5880</v>
      </c>
    </row>
    <row r="1560" spans="1:16" x14ac:dyDescent="0.25">
      <c r="A1560" s="1" t="s">
        <v>13218</v>
      </c>
      <c r="B1560" s="1" t="s">
        <v>353</v>
      </c>
      <c r="C1560" s="1" t="s">
        <v>80</v>
      </c>
      <c r="D1560" s="1" t="s">
        <v>13220</v>
      </c>
      <c r="E1560" s="1" t="s">
        <v>11683</v>
      </c>
      <c r="F1560" s="1" t="s">
        <v>84</v>
      </c>
      <c r="G1560" s="377">
        <v>5880</v>
      </c>
      <c r="H1560" s="377">
        <v>0</v>
      </c>
      <c r="I1560" s="377">
        <v>0</v>
      </c>
      <c r="J1560" s="377">
        <v>0</v>
      </c>
      <c r="K1560" s="377">
        <v>0</v>
      </c>
      <c r="L1560" s="377">
        <v>0</v>
      </c>
      <c r="M1560" s="1" t="s">
        <v>13488</v>
      </c>
      <c r="N1560" s="377">
        <v>0</v>
      </c>
      <c r="O1560" s="378">
        <v>47279</v>
      </c>
      <c r="P1560" s="401">
        <f t="shared" si="24"/>
        <v>5880</v>
      </c>
    </row>
    <row r="1561" spans="1:16" x14ac:dyDescent="0.25">
      <c r="A1561" s="1" t="s">
        <v>12153</v>
      </c>
      <c r="B1561" s="1" t="s">
        <v>353</v>
      </c>
      <c r="C1561" s="1" t="s">
        <v>80</v>
      </c>
      <c r="D1561" s="1" t="s">
        <v>12155</v>
      </c>
      <c r="E1561" s="1" t="s">
        <v>10530</v>
      </c>
      <c r="F1561" s="1" t="s">
        <v>84</v>
      </c>
      <c r="G1561" s="377">
        <v>4752</v>
      </c>
      <c r="H1561" s="377">
        <v>0</v>
      </c>
      <c r="I1561" s="377">
        <v>0</v>
      </c>
      <c r="J1561" s="377">
        <v>0</v>
      </c>
      <c r="K1561" s="377">
        <v>0</v>
      </c>
      <c r="L1561" s="377">
        <v>0</v>
      </c>
      <c r="M1561" s="1" t="s">
        <v>13489</v>
      </c>
      <c r="N1561" s="377">
        <v>0</v>
      </c>
      <c r="O1561" s="378">
        <v>47278</v>
      </c>
      <c r="P1561" s="401">
        <f t="shared" si="24"/>
        <v>4752</v>
      </c>
    </row>
    <row r="1562" spans="1:16" x14ac:dyDescent="0.25">
      <c r="A1562" s="1" t="s">
        <v>12053</v>
      </c>
      <c r="B1562" s="1" t="s">
        <v>353</v>
      </c>
      <c r="C1562" s="1" t="s">
        <v>80</v>
      </c>
      <c r="D1562" s="1" t="s">
        <v>12054</v>
      </c>
      <c r="E1562" s="1" t="s">
        <v>9328</v>
      </c>
      <c r="F1562" s="1" t="s">
        <v>83</v>
      </c>
      <c r="G1562" s="377">
        <v>2835</v>
      </c>
      <c r="H1562" s="377">
        <v>0</v>
      </c>
      <c r="I1562" s="377">
        <v>0</v>
      </c>
      <c r="J1562" s="377">
        <v>0</v>
      </c>
      <c r="K1562" s="377">
        <v>0</v>
      </c>
      <c r="L1562" s="377">
        <v>0</v>
      </c>
      <c r="M1562" s="1" t="s">
        <v>12055</v>
      </c>
      <c r="N1562" s="377">
        <v>0</v>
      </c>
      <c r="O1562" s="378">
        <v>47185</v>
      </c>
      <c r="P1562" s="401">
        <f t="shared" si="24"/>
        <v>2835</v>
      </c>
    </row>
    <row r="1563" spans="1:16" x14ac:dyDescent="0.25">
      <c r="A1563" s="1" t="s">
        <v>12053</v>
      </c>
      <c r="B1563" s="1" t="s">
        <v>353</v>
      </c>
      <c r="C1563" s="1" t="s">
        <v>80</v>
      </c>
      <c r="D1563" s="1" t="s">
        <v>12054</v>
      </c>
      <c r="E1563" s="1" t="s">
        <v>11683</v>
      </c>
      <c r="F1563" s="1" t="s">
        <v>83</v>
      </c>
      <c r="G1563" s="377">
        <v>105</v>
      </c>
      <c r="H1563" s="377">
        <v>0</v>
      </c>
      <c r="I1563" s="377">
        <v>0</v>
      </c>
      <c r="J1563" s="377">
        <v>0</v>
      </c>
      <c r="K1563" s="377">
        <v>0</v>
      </c>
      <c r="L1563" s="377">
        <v>0</v>
      </c>
      <c r="M1563" s="1" t="s">
        <v>12055</v>
      </c>
      <c r="N1563" s="377">
        <v>0</v>
      </c>
      <c r="O1563" s="378">
        <v>47187</v>
      </c>
      <c r="P1563" s="401">
        <f t="shared" si="24"/>
        <v>105</v>
      </c>
    </row>
    <row r="1564" spans="1:16" x14ac:dyDescent="0.25">
      <c r="P1564" s="401">
        <f t="shared" si="24"/>
        <v>0</v>
      </c>
    </row>
    <row r="1565" spans="1:16" x14ac:dyDescent="0.25">
      <c r="P1565" s="401">
        <f t="shared" si="24"/>
        <v>0</v>
      </c>
    </row>
    <row r="1566" spans="1:16" x14ac:dyDescent="0.25">
      <c r="P1566" s="401">
        <f t="shared" si="24"/>
        <v>0</v>
      </c>
    </row>
    <row r="1567" spans="1:16" x14ac:dyDescent="0.25">
      <c r="P1567" s="401">
        <f t="shared" si="24"/>
        <v>0</v>
      </c>
    </row>
    <row r="1568" spans="1:16" x14ac:dyDescent="0.25">
      <c r="P1568" s="401">
        <f t="shared" si="24"/>
        <v>0</v>
      </c>
    </row>
    <row r="1569" spans="16:16" x14ac:dyDescent="0.25">
      <c r="P1569" s="401">
        <f t="shared" si="24"/>
        <v>0</v>
      </c>
    </row>
    <row r="1570" spans="16:16" x14ac:dyDescent="0.25">
      <c r="P1570" s="401">
        <f t="shared" si="24"/>
        <v>0</v>
      </c>
    </row>
    <row r="1571" spans="16:16" x14ac:dyDescent="0.25">
      <c r="P1571" s="401">
        <f t="shared" si="24"/>
        <v>0</v>
      </c>
    </row>
    <row r="1572" spans="16:16" x14ac:dyDescent="0.25">
      <c r="P1572" s="401">
        <f t="shared" si="24"/>
        <v>0</v>
      </c>
    </row>
    <row r="1573" spans="16:16" x14ac:dyDescent="0.25">
      <c r="P1573" s="401">
        <f t="shared" si="24"/>
        <v>0</v>
      </c>
    </row>
    <row r="1574" spans="16:16" x14ac:dyDescent="0.25">
      <c r="P1574" s="401">
        <f t="shared" si="24"/>
        <v>0</v>
      </c>
    </row>
    <row r="1575" spans="16:16" x14ac:dyDescent="0.25">
      <c r="P1575" s="401">
        <f t="shared" si="24"/>
        <v>0</v>
      </c>
    </row>
    <row r="1576" spans="16:16" x14ac:dyDescent="0.25">
      <c r="P1576" s="401">
        <f t="shared" si="24"/>
        <v>0</v>
      </c>
    </row>
    <row r="1577" spans="16:16" x14ac:dyDescent="0.25">
      <c r="P1577" s="401">
        <f t="shared" si="24"/>
        <v>0</v>
      </c>
    </row>
    <row r="1578" spans="16:16" x14ac:dyDescent="0.25">
      <c r="P1578" s="401">
        <f t="shared" si="24"/>
        <v>0</v>
      </c>
    </row>
    <row r="1579" spans="16:16" x14ac:dyDescent="0.25">
      <c r="P1579" s="401">
        <f t="shared" si="24"/>
        <v>0</v>
      </c>
    </row>
    <row r="1580" spans="16:16" x14ac:dyDescent="0.25">
      <c r="P1580" s="401">
        <f t="shared" si="24"/>
        <v>0</v>
      </c>
    </row>
    <row r="1581" spans="16:16" x14ac:dyDescent="0.25">
      <c r="P1581" s="401">
        <f t="shared" si="24"/>
        <v>0</v>
      </c>
    </row>
    <row r="1582" spans="16:16" x14ac:dyDescent="0.25">
      <c r="P1582" s="401">
        <f t="shared" si="24"/>
        <v>0</v>
      </c>
    </row>
    <row r="1583" spans="16:16" x14ac:dyDescent="0.25">
      <c r="P1583" s="401">
        <f t="shared" si="24"/>
        <v>0</v>
      </c>
    </row>
    <row r="1584" spans="16:16" x14ac:dyDescent="0.25">
      <c r="P1584" s="401">
        <f t="shared" si="24"/>
        <v>0</v>
      </c>
    </row>
    <row r="1585" spans="16:16" x14ac:dyDescent="0.25">
      <c r="P1585" s="401">
        <f t="shared" si="24"/>
        <v>0</v>
      </c>
    </row>
    <row r="1586" spans="16:16" x14ac:dyDescent="0.25">
      <c r="P1586" s="401">
        <f t="shared" si="24"/>
        <v>0</v>
      </c>
    </row>
    <row r="1587" spans="16:16" x14ac:dyDescent="0.25">
      <c r="P1587" s="401">
        <f t="shared" si="24"/>
        <v>0</v>
      </c>
    </row>
    <row r="1588" spans="16:16" x14ac:dyDescent="0.25">
      <c r="P1588" s="401">
        <f t="shared" si="24"/>
        <v>0</v>
      </c>
    </row>
    <row r="1589" spans="16:16" x14ac:dyDescent="0.25">
      <c r="P1589" s="401">
        <f t="shared" si="24"/>
        <v>0</v>
      </c>
    </row>
    <row r="1590" spans="16:16" x14ac:dyDescent="0.25">
      <c r="P1590" s="401">
        <f t="shared" si="24"/>
        <v>0</v>
      </c>
    </row>
    <row r="1591" spans="16:16" x14ac:dyDescent="0.25">
      <c r="P1591" s="401">
        <f t="shared" si="24"/>
        <v>0</v>
      </c>
    </row>
    <row r="1592" spans="16:16" x14ac:dyDescent="0.25">
      <c r="P1592" s="401">
        <f t="shared" si="24"/>
        <v>0</v>
      </c>
    </row>
    <row r="1593" spans="16:16" x14ac:dyDescent="0.25">
      <c r="P1593" s="401">
        <f t="shared" si="24"/>
        <v>0</v>
      </c>
    </row>
    <row r="1594" spans="16:16" x14ac:dyDescent="0.25">
      <c r="P1594" s="401">
        <f t="shared" si="24"/>
        <v>0</v>
      </c>
    </row>
    <row r="1595" spans="16:16" x14ac:dyDescent="0.25">
      <c r="P1595" s="401">
        <f t="shared" si="24"/>
        <v>0</v>
      </c>
    </row>
    <row r="1596" spans="16:16" x14ac:dyDescent="0.25">
      <c r="P1596" s="401">
        <f t="shared" si="24"/>
        <v>0</v>
      </c>
    </row>
    <row r="1597" spans="16:16" x14ac:dyDescent="0.25">
      <c r="P1597" s="401">
        <f t="shared" si="24"/>
        <v>0</v>
      </c>
    </row>
    <row r="1598" spans="16:16" x14ac:dyDescent="0.25">
      <c r="P1598" s="401">
        <f t="shared" si="24"/>
        <v>0</v>
      </c>
    </row>
    <row r="1599" spans="16:16" x14ac:dyDescent="0.25">
      <c r="P1599" s="401">
        <f t="shared" si="24"/>
        <v>0</v>
      </c>
    </row>
    <row r="1600" spans="16:16" x14ac:dyDescent="0.25">
      <c r="P1600" s="401">
        <f t="shared" si="24"/>
        <v>0</v>
      </c>
    </row>
    <row r="1601" spans="16:16" x14ac:dyDescent="0.25">
      <c r="P1601" s="401">
        <f t="shared" si="24"/>
        <v>0</v>
      </c>
    </row>
    <row r="1602" spans="16:16" x14ac:dyDescent="0.25">
      <c r="P1602" s="401">
        <f t="shared" si="24"/>
        <v>0</v>
      </c>
    </row>
    <row r="1603" spans="16:16" x14ac:dyDescent="0.25">
      <c r="P1603" s="401">
        <f t="shared" ref="P1603:P1666" si="25">G1603+I1603</f>
        <v>0</v>
      </c>
    </row>
    <row r="1604" spans="16:16" x14ac:dyDescent="0.25">
      <c r="P1604" s="401">
        <f t="shared" si="25"/>
        <v>0</v>
      </c>
    </row>
    <row r="1605" spans="16:16" x14ac:dyDescent="0.25">
      <c r="P1605" s="401">
        <f t="shared" si="25"/>
        <v>0</v>
      </c>
    </row>
    <row r="1606" spans="16:16" x14ac:dyDescent="0.25">
      <c r="P1606" s="401">
        <f t="shared" si="25"/>
        <v>0</v>
      </c>
    </row>
    <row r="1607" spans="16:16" x14ac:dyDescent="0.25">
      <c r="P1607" s="401">
        <f t="shared" si="25"/>
        <v>0</v>
      </c>
    </row>
    <row r="1608" spans="16:16" x14ac:dyDescent="0.25">
      <c r="P1608" s="401">
        <f t="shared" si="25"/>
        <v>0</v>
      </c>
    </row>
    <row r="1609" spans="16:16" x14ac:dyDescent="0.25">
      <c r="P1609" s="401">
        <f t="shared" si="25"/>
        <v>0</v>
      </c>
    </row>
    <row r="1610" spans="16:16" x14ac:dyDescent="0.25">
      <c r="P1610" s="401">
        <f t="shared" si="25"/>
        <v>0</v>
      </c>
    </row>
    <row r="1611" spans="16:16" x14ac:dyDescent="0.25">
      <c r="P1611" s="401">
        <f t="shared" si="25"/>
        <v>0</v>
      </c>
    </row>
    <row r="1612" spans="16:16" x14ac:dyDescent="0.25">
      <c r="P1612" s="401">
        <f t="shared" si="25"/>
        <v>0</v>
      </c>
    </row>
    <row r="1613" spans="16:16" x14ac:dyDescent="0.25">
      <c r="P1613" s="401">
        <f t="shared" si="25"/>
        <v>0</v>
      </c>
    </row>
    <row r="1614" spans="16:16" x14ac:dyDescent="0.25">
      <c r="P1614" s="401">
        <f t="shared" si="25"/>
        <v>0</v>
      </c>
    </row>
    <row r="1615" spans="16:16" x14ac:dyDescent="0.25">
      <c r="P1615" s="401">
        <f t="shared" si="25"/>
        <v>0</v>
      </c>
    </row>
    <row r="1616" spans="16:16" x14ac:dyDescent="0.25">
      <c r="P1616" s="401">
        <f t="shared" si="25"/>
        <v>0</v>
      </c>
    </row>
    <row r="1617" spans="16:16" x14ac:dyDescent="0.25">
      <c r="P1617" s="401">
        <f t="shared" si="25"/>
        <v>0</v>
      </c>
    </row>
    <row r="1618" spans="16:16" x14ac:dyDescent="0.25">
      <c r="P1618" s="401">
        <f t="shared" si="25"/>
        <v>0</v>
      </c>
    </row>
    <row r="1619" spans="16:16" x14ac:dyDescent="0.25">
      <c r="P1619" s="401">
        <f t="shared" si="25"/>
        <v>0</v>
      </c>
    </row>
    <row r="1620" spans="16:16" x14ac:dyDescent="0.25">
      <c r="P1620" s="401">
        <f t="shared" si="25"/>
        <v>0</v>
      </c>
    </row>
    <row r="1621" spans="16:16" x14ac:dyDescent="0.25">
      <c r="P1621" s="401">
        <f t="shared" si="25"/>
        <v>0</v>
      </c>
    </row>
    <row r="1622" spans="16:16" x14ac:dyDescent="0.25">
      <c r="P1622" s="401">
        <f t="shared" si="25"/>
        <v>0</v>
      </c>
    </row>
    <row r="1623" spans="16:16" x14ac:dyDescent="0.25">
      <c r="P1623" s="401">
        <f t="shared" si="25"/>
        <v>0</v>
      </c>
    </row>
    <row r="1624" spans="16:16" x14ac:dyDescent="0.25">
      <c r="P1624" s="401">
        <f t="shared" si="25"/>
        <v>0</v>
      </c>
    </row>
    <row r="1625" spans="16:16" x14ac:dyDescent="0.25">
      <c r="P1625" s="401">
        <f t="shared" si="25"/>
        <v>0</v>
      </c>
    </row>
    <row r="1626" spans="16:16" x14ac:dyDescent="0.25">
      <c r="P1626" s="401">
        <f t="shared" si="25"/>
        <v>0</v>
      </c>
    </row>
    <row r="1627" spans="16:16" x14ac:dyDescent="0.25">
      <c r="P1627" s="401">
        <f t="shared" si="25"/>
        <v>0</v>
      </c>
    </row>
    <row r="1628" spans="16:16" x14ac:dyDescent="0.25">
      <c r="P1628" s="401">
        <f t="shared" si="25"/>
        <v>0</v>
      </c>
    </row>
    <row r="1629" spans="16:16" x14ac:dyDescent="0.25">
      <c r="P1629" s="401">
        <f t="shared" si="25"/>
        <v>0</v>
      </c>
    </row>
    <row r="1630" spans="16:16" x14ac:dyDescent="0.25">
      <c r="P1630" s="401">
        <f t="shared" si="25"/>
        <v>0</v>
      </c>
    </row>
    <row r="1631" spans="16:16" x14ac:dyDescent="0.25">
      <c r="P1631" s="401">
        <f t="shared" si="25"/>
        <v>0</v>
      </c>
    </row>
    <row r="1632" spans="16:16" x14ac:dyDescent="0.25">
      <c r="P1632" s="401">
        <f t="shared" si="25"/>
        <v>0</v>
      </c>
    </row>
    <row r="1633" spans="16:16" x14ac:dyDescent="0.25">
      <c r="P1633" s="401">
        <f t="shared" si="25"/>
        <v>0</v>
      </c>
    </row>
    <row r="1634" spans="16:16" x14ac:dyDescent="0.25">
      <c r="P1634" s="401">
        <f t="shared" si="25"/>
        <v>0</v>
      </c>
    </row>
    <row r="1635" spans="16:16" x14ac:dyDescent="0.25">
      <c r="P1635" s="401">
        <f t="shared" si="25"/>
        <v>0</v>
      </c>
    </row>
    <row r="1636" spans="16:16" x14ac:dyDescent="0.25">
      <c r="P1636" s="401">
        <f t="shared" si="25"/>
        <v>0</v>
      </c>
    </row>
    <row r="1637" spans="16:16" x14ac:dyDescent="0.25">
      <c r="P1637" s="401">
        <f t="shared" si="25"/>
        <v>0</v>
      </c>
    </row>
    <row r="1638" spans="16:16" x14ac:dyDescent="0.25">
      <c r="P1638" s="401">
        <f t="shared" si="25"/>
        <v>0</v>
      </c>
    </row>
    <row r="1639" spans="16:16" x14ac:dyDescent="0.25">
      <c r="P1639" s="401">
        <f t="shared" si="25"/>
        <v>0</v>
      </c>
    </row>
    <row r="1640" spans="16:16" x14ac:dyDescent="0.25">
      <c r="P1640" s="401">
        <f t="shared" si="25"/>
        <v>0</v>
      </c>
    </row>
    <row r="1641" spans="16:16" x14ac:dyDescent="0.25">
      <c r="P1641" s="401">
        <f t="shared" si="25"/>
        <v>0</v>
      </c>
    </row>
    <row r="1642" spans="16:16" x14ac:dyDescent="0.25">
      <c r="P1642" s="401">
        <f t="shared" si="25"/>
        <v>0</v>
      </c>
    </row>
    <row r="1643" spans="16:16" x14ac:dyDescent="0.25">
      <c r="P1643" s="401">
        <f t="shared" si="25"/>
        <v>0</v>
      </c>
    </row>
    <row r="1644" spans="16:16" x14ac:dyDescent="0.25">
      <c r="P1644" s="401">
        <f t="shared" si="25"/>
        <v>0</v>
      </c>
    </row>
    <row r="1645" spans="16:16" x14ac:dyDescent="0.25">
      <c r="P1645" s="401">
        <f t="shared" si="25"/>
        <v>0</v>
      </c>
    </row>
    <row r="1646" spans="16:16" x14ac:dyDescent="0.25">
      <c r="P1646" s="401">
        <f t="shared" si="25"/>
        <v>0</v>
      </c>
    </row>
    <row r="1647" spans="16:16" x14ac:dyDescent="0.25">
      <c r="P1647" s="401">
        <f t="shared" si="25"/>
        <v>0</v>
      </c>
    </row>
    <row r="1648" spans="16:16" x14ac:dyDescent="0.25">
      <c r="P1648" s="401">
        <f t="shared" si="25"/>
        <v>0</v>
      </c>
    </row>
    <row r="1649" spans="16:16" x14ac:dyDescent="0.25">
      <c r="P1649" s="401">
        <f t="shared" si="25"/>
        <v>0</v>
      </c>
    </row>
    <row r="1650" spans="16:16" x14ac:dyDescent="0.25">
      <c r="P1650" s="401">
        <f t="shared" si="25"/>
        <v>0</v>
      </c>
    </row>
    <row r="1651" spans="16:16" x14ac:dyDescent="0.25">
      <c r="P1651" s="401">
        <f t="shared" si="25"/>
        <v>0</v>
      </c>
    </row>
    <row r="1652" spans="16:16" x14ac:dyDescent="0.25">
      <c r="P1652" s="401">
        <f t="shared" si="25"/>
        <v>0</v>
      </c>
    </row>
    <row r="1653" spans="16:16" x14ac:dyDescent="0.25">
      <c r="P1653" s="401">
        <f t="shared" si="25"/>
        <v>0</v>
      </c>
    </row>
    <row r="1654" spans="16:16" x14ac:dyDescent="0.25">
      <c r="P1654" s="401">
        <f t="shared" si="25"/>
        <v>0</v>
      </c>
    </row>
    <row r="1655" spans="16:16" x14ac:dyDescent="0.25">
      <c r="P1655" s="401">
        <f t="shared" si="25"/>
        <v>0</v>
      </c>
    </row>
    <row r="1656" spans="16:16" x14ac:dyDescent="0.25">
      <c r="P1656" s="401">
        <f t="shared" si="25"/>
        <v>0</v>
      </c>
    </row>
    <row r="1657" spans="16:16" x14ac:dyDescent="0.25">
      <c r="P1657" s="401">
        <f t="shared" si="25"/>
        <v>0</v>
      </c>
    </row>
    <row r="1658" spans="16:16" x14ac:dyDescent="0.25">
      <c r="P1658" s="401">
        <f t="shared" si="25"/>
        <v>0</v>
      </c>
    </row>
    <row r="1659" spans="16:16" x14ac:dyDescent="0.25">
      <c r="P1659" s="401">
        <f t="shared" si="25"/>
        <v>0</v>
      </c>
    </row>
    <row r="1660" spans="16:16" x14ac:dyDescent="0.25">
      <c r="P1660" s="401">
        <f t="shared" si="25"/>
        <v>0</v>
      </c>
    </row>
    <row r="1661" spans="16:16" x14ac:dyDescent="0.25">
      <c r="P1661" s="401">
        <f t="shared" si="25"/>
        <v>0</v>
      </c>
    </row>
    <row r="1662" spans="16:16" x14ac:dyDescent="0.25">
      <c r="P1662" s="401">
        <f t="shared" si="25"/>
        <v>0</v>
      </c>
    </row>
    <row r="1663" spans="16:16" x14ac:dyDescent="0.25">
      <c r="P1663" s="401">
        <f t="shared" si="25"/>
        <v>0</v>
      </c>
    </row>
    <row r="1664" spans="16:16" x14ac:dyDescent="0.25">
      <c r="P1664" s="401">
        <f t="shared" si="25"/>
        <v>0</v>
      </c>
    </row>
    <row r="1665" spans="16:16" x14ac:dyDescent="0.25">
      <c r="P1665" s="401">
        <f t="shared" si="25"/>
        <v>0</v>
      </c>
    </row>
    <row r="1666" spans="16:16" x14ac:dyDescent="0.25">
      <c r="P1666" s="401">
        <f t="shared" si="25"/>
        <v>0</v>
      </c>
    </row>
    <row r="1667" spans="16:16" x14ac:dyDescent="0.25">
      <c r="P1667" s="401">
        <f t="shared" ref="P1667:P1730" si="26">G1667+I1667</f>
        <v>0</v>
      </c>
    </row>
    <row r="1668" spans="16:16" x14ac:dyDescent="0.25">
      <c r="P1668" s="401">
        <f t="shared" si="26"/>
        <v>0</v>
      </c>
    </row>
    <row r="1669" spans="16:16" x14ac:dyDescent="0.25">
      <c r="P1669" s="401">
        <f t="shared" si="26"/>
        <v>0</v>
      </c>
    </row>
    <row r="1670" spans="16:16" x14ac:dyDescent="0.25">
      <c r="P1670" s="401">
        <f t="shared" si="26"/>
        <v>0</v>
      </c>
    </row>
    <row r="1671" spans="16:16" x14ac:dyDescent="0.25">
      <c r="P1671" s="401">
        <f t="shared" si="26"/>
        <v>0</v>
      </c>
    </row>
    <row r="1672" spans="16:16" x14ac:dyDescent="0.25">
      <c r="P1672" s="401">
        <f t="shared" si="26"/>
        <v>0</v>
      </c>
    </row>
    <row r="1673" spans="16:16" x14ac:dyDescent="0.25">
      <c r="P1673" s="401">
        <f t="shared" si="26"/>
        <v>0</v>
      </c>
    </row>
    <row r="1674" spans="16:16" x14ac:dyDescent="0.25">
      <c r="P1674" s="401">
        <f t="shared" si="26"/>
        <v>0</v>
      </c>
    </row>
    <row r="1675" spans="16:16" x14ac:dyDescent="0.25">
      <c r="P1675" s="401">
        <f t="shared" si="26"/>
        <v>0</v>
      </c>
    </row>
    <row r="1676" spans="16:16" x14ac:dyDescent="0.25">
      <c r="P1676" s="401">
        <f t="shared" si="26"/>
        <v>0</v>
      </c>
    </row>
    <row r="1677" spans="16:16" x14ac:dyDescent="0.25">
      <c r="P1677" s="401">
        <f t="shared" si="26"/>
        <v>0</v>
      </c>
    </row>
    <row r="1678" spans="16:16" x14ac:dyDescent="0.25">
      <c r="P1678" s="401">
        <f t="shared" si="26"/>
        <v>0</v>
      </c>
    </row>
    <row r="1679" spans="16:16" x14ac:dyDescent="0.25">
      <c r="P1679" s="401">
        <f t="shared" si="26"/>
        <v>0</v>
      </c>
    </row>
    <row r="1680" spans="16:16" x14ac:dyDescent="0.25">
      <c r="P1680" s="401">
        <f t="shared" si="26"/>
        <v>0</v>
      </c>
    </row>
    <row r="1681" spans="16:16" x14ac:dyDescent="0.25">
      <c r="P1681" s="401">
        <f t="shared" si="26"/>
        <v>0</v>
      </c>
    </row>
    <row r="1682" spans="16:16" x14ac:dyDescent="0.25">
      <c r="P1682" s="401">
        <f t="shared" si="26"/>
        <v>0</v>
      </c>
    </row>
    <row r="1683" spans="16:16" x14ac:dyDescent="0.25">
      <c r="P1683" s="401">
        <f t="shared" si="26"/>
        <v>0</v>
      </c>
    </row>
    <row r="1684" spans="16:16" x14ac:dyDescent="0.25">
      <c r="P1684" s="401">
        <f t="shared" si="26"/>
        <v>0</v>
      </c>
    </row>
    <row r="1685" spans="16:16" x14ac:dyDescent="0.25">
      <c r="P1685" s="401">
        <f t="shared" si="26"/>
        <v>0</v>
      </c>
    </row>
    <row r="1686" spans="16:16" x14ac:dyDescent="0.25">
      <c r="P1686" s="401">
        <f t="shared" si="26"/>
        <v>0</v>
      </c>
    </row>
    <row r="1687" spans="16:16" x14ac:dyDescent="0.25">
      <c r="P1687" s="401">
        <f t="shared" si="26"/>
        <v>0</v>
      </c>
    </row>
    <row r="1688" spans="16:16" x14ac:dyDescent="0.25">
      <c r="P1688" s="401">
        <f t="shared" si="26"/>
        <v>0</v>
      </c>
    </row>
    <row r="1689" spans="16:16" x14ac:dyDescent="0.25">
      <c r="P1689" s="401">
        <f t="shared" si="26"/>
        <v>0</v>
      </c>
    </row>
    <row r="1690" spans="16:16" x14ac:dyDescent="0.25">
      <c r="P1690" s="401">
        <f t="shared" si="26"/>
        <v>0</v>
      </c>
    </row>
    <row r="1691" spans="16:16" x14ac:dyDescent="0.25">
      <c r="P1691" s="401">
        <f t="shared" si="26"/>
        <v>0</v>
      </c>
    </row>
    <row r="1692" spans="16:16" x14ac:dyDescent="0.25">
      <c r="P1692" s="401">
        <f t="shared" si="26"/>
        <v>0</v>
      </c>
    </row>
    <row r="1693" spans="16:16" x14ac:dyDescent="0.25">
      <c r="P1693" s="401">
        <f t="shared" si="26"/>
        <v>0</v>
      </c>
    </row>
    <row r="1694" spans="16:16" x14ac:dyDescent="0.25">
      <c r="P1694" s="401">
        <f t="shared" si="26"/>
        <v>0</v>
      </c>
    </row>
    <row r="1695" spans="16:16" x14ac:dyDescent="0.25">
      <c r="P1695" s="401">
        <f t="shared" si="26"/>
        <v>0</v>
      </c>
    </row>
    <row r="1696" spans="16:16" x14ac:dyDescent="0.25">
      <c r="P1696" s="401">
        <f t="shared" si="26"/>
        <v>0</v>
      </c>
    </row>
    <row r="1697" spans="16:16" x14ac:dyDescent="0.25">
      <c r="P1697" s="401">
        <f t="shared" si="26"/>
        <v>0</v>
      </c>
    </row>
    <row r="1698" spans="16:16" x14ac:dyDescent="0.25">
      <c r="P1698" s="401">
        <f t="shared" si="26"/>
        <v>0</v>
      </c>
    </row>
    <row r="1699" spans="16:16" x14ac:dyDescent="0.25">
      <c r="P1699" s="401">
        <f t="shared" si="26"/>
        <v>0</v>
      </c>
    </row>
    <row r="1700" spans="16:16" x14ac:dyDescent="0.25">
      <c r="P1700" s="401">
        <f t="shared" si="26"/>
        <v>0</v>
      </c>
    </row>
    <row r="1701" spans="16:16" x14ac:dyDescent="0.25">
      <c r="P1701" s="401">
        <f t="shared" si="26"/>
        <v>0</v>
      </c>
    </row>
    <row r="1702" spans="16:16" x14ac:dyDescent="0.25">
      <c r="P1702" s="401">
        <f t="shared" si="26"/>
        <v>0</v>
      </c>
    </row>
    <row r="1703" spans="16:16" x14ac:dyDescent="0.25">
      <c r="P1703" s="401">
        <f t="shared" si="26"/>
        <v>0</v>
      </c>
    </row>
    <row r="1704" spans="16:16" x14ac:dyDescent="0.25">
      <c r="P1704" s="401">
        <f t="shared" si="26"/>
        <v>0</v>
      </c>
    </row>
    <row r="1705" spans="16:16" x14ac:dyDescent="0.25">
      <c r="P1705" s="401">
        <f t="shared" si="26"/>
        <v>0</v>
      </c>
    </row>
    <row r="1706" spans="16:16" x14ac:dyDescent="0.25">
      <c r="P1706" s="401">
        <f t="shared" si="26"/>
        <v>0</v>
      </c>
    </row>
    <row r="1707" spans="16:16" x14ac:dyDescent="0.25">
      <c r="P1707" s="401">
        <f t="shared" si="26"/>
        <v>0</v>
      </c>
    </row>
    <row r="1708" spans="16:16" x14ac:dyDescent="0.25">
      <c r="P1708" s="401">
        <f t="shared" si="26"/>
        <v>0</v>
      </c>
    </row>
    <row r="1709" spans="16:16" x14ac:dyDescent="0.25">
      <c r="P1709" s="401">
        <f t="shared" si="26"/>
        <v>0</v>
      </c>
    </row>
    <row r="1710" spans="16:16" x14ac:dyDescent="0.25">
      <c r="P1710" s="401">
        <f t="shared" si="26"/>
        <v>0</v>
      </c>
    </row>
    <row r="1711" spans="16:16" x14ac:dyDescent="0.25">
      <c r="P1711" s="401">
        <f t="shared" si="26"/>
        <v>0</v>
      </c>
    </row>
    <row r="1712" spans="16:16" x14ac:dyDescent="0.25">
      <c r="P1712" s="401">
        <f t="shared" si="26"/>
        <v>0</v>
      </c>
    </row>
    <row r="1713" spans="16:16" x14ac:dyDescent="0.25">
      <c r="P1713" s="401">
        <f t="shared" si="26"/>
        <v>0</v>
      </c>
    </row>
    <row r="1714" spans="16:16" x14ac:dyDescent="0.25">
      <c r="P1714" s="401">
        <f t="shared" si="26"/>
        <v>0</v>
      </c>
    </row>
    <row r="1715" spans="16:16" x14ac:dyDescent="0.25">
      <c r="P1715" s="401">
        <f t="shared" si="26"/>
        <v>0</v>
      </c>
    </row>
    <row r="1716" spans="16:16" x14ac:dyDescent="0.25">
      <c r="P1716" s="401">
        <f t="shared" si="26"/>
        <v>0</v>
      </c>
    </row>
    <row r="1717" spans="16:16" x14ac:dyDescent="0.25">
      <c r="P1717" s="401">
        <f t="shared" si="26"/>
        <v>0</v>
      </c>
    </row>
    <row r="1718" spans="16:16" x14ac:dyDescent="0.25">
      <c r="P1718" s="401">
        <f t="shared" si="26"/>
        <v>0</v>
      </c>
    </row>
    <row r="1719" spans="16:16" x14ac:dyDescent="0.25">
      <c r="P1719" s="401">
        <f t="shared" si="26"/>
        <v>0</v>
      </c>
    </row>
    <row r="1720" spans="16:16" x14ac:dyDescent="0.25">
      <c r="P1720" s="401">
        <f t="shared" si="26"/>
        <v>0</v>
      </c>
    </row>
    <row r="1721" spans="16:16" x14ac:dyDescent="0.25">
      <c r="P1721" s="401">
        <f t="shared" si="26"/>
        <v>0</v>
      </c>
    </row>
    <row r="1722" spans="16:16" x14ac:dyDescent="0.25">
      <c r="P1722" s="401">
        <f t="shared" si="26"/>
        <v>0</v>
      </c>
    </row>
    <row r="1723" spans="16:16" x14ac:dyDescent="0.25">
      <c r="P1723" s="401">
        <f t="shared" si="26"/>
        <v>0</v>
      </c>
    </row>
    <row r="1724" spans="16:16" x14ac:dyDescent="0.25">
      <c r="P1724" s="401">
        <f t="shared" si="26"/>
        <v>0</v>
      </c>
    </row>
    <row r="1725" spans="16:16" x14ac:dyDescent="0.25">
      <c r="P1725" s="401">
        <f t="shared" si="26"/>
        <v>0</v>
      </c>
    </row>
    <row r="1726" spans="16:16" x14ac:dyDescent="0.25">
      <c r="P1726" s="401">
        <f t="shared" si="26"/>
        <v>0</v>
      </c>
    </row>
    <row r="1727" spans="16:16" x14ac:dyDescent="0.25">
      <c r="P1727" s="401">
        <f t="shared" si="26"/>
        <v>0</v>
      </c>
    </row>
    <row r="1728" spans="16:16" x14ac:dyDescent="0.25">
      <c r="P1728" s="401">
        <f t="shared" si="26"/>
        <v>0</v>
      </c>
    </row>
    <row r="1729" spans="16:16" x14ac:dyDescent="0.25">
      <c r="P1729" s="401">
        <f t="shared" si="26"/>
        <v>0</v>
      </c>
    </row>
    <row r="1730" spans="16:16" x14ac:dyDescent="0.25">
      <c r="P1730" s="401">
        <f t="shared" si="26"/>
        <v>0</v>
      </c>
    </row>
    <row r="1731" spans="16:16" x14ac:dyDescent="0.25">
      <c r="P1731" s="401">
        <f t="shared" ref="P1731:P1794" si="27">G1731+I1731</f>
        <v>0</v>
      </c>
    </row>
    <row r="1732" spans="16:16" x14ac:dyDescent="0.25">
      <c r="P1732" s="401">
        <f t="shared" si="27"/>
        <v>0</v>
      </c>
    </row>
    <row r="1733" spans="16:16" x14ac:dyDescent="0.25">
      <c r="P1733" s="401">
        <f t="shared" si="27"/>
        <v>0</v>
      </c>
    </row>
    <row r="1734" spans="16:16" x14ac:dyDescent="0.25">
      <c r="P1734" s="401">
        <f t="shared" si="27"/>
        <v>0</v>
      </c>
    </row>
    <row r="1735" spans="16:16" x14ac:dyDescent="0.25">
      <c r="P1735" s="401">
        <f t="shared" si="27"/>
        <v>0</v>
      </c>
    </row>
    <row r="1736" spans="16:16" x14ac:dyDescent="0.25">
      <c r="P1736" s="401">
        <f t="shared" si="27"/>
        <v>0</v>
      </c>
    </row>
    <row r="1737" spans="16:16" x14ac:dyDescent="0.25">
      <c r="P1737" s="401">
        <f t="shared" si="27"/>
        <v>0</v>
      </c>
    </row>
    <row r="1738" spans="16:16" x14ac:dyDescent="0.25">
      <c r="P1738" s="401">
        <f t="shared" si="27"/>
        <v>0</v>
      </c>
    </row>
    <row r="1739" spans="16:16" x14ac:dyDescent="0.25">
      <c r="P1739" s="401">
        <f t="shared" si="27"/>
        <v>0</v>
      </c>
    </row>
    <row r="1740" spans="16:16" x14ac:dyDescent="0.25">
      <c r="P1740" s="401">
        <f t="shared" si="27"/>
        <v>0</v>
      </c>
    </row>
    <row r="1741" spans="16:16" x14ac:dyDescent="0.25">
      <c r="P1741" s="401">
        <f t="shared" si="27"/>
        <v>0</v>
      </c>
    </row>
    <row r="1742" spans="16:16" x14ac:dyDescent="0.25">
      <c r="P1742" s="401">
        <f t="shared" si="27"/>
        <v>0</v>
      </c>
    </row>
    <row r="1743" spans="16:16" x14ac:dyDescent="0.25">
      <c r="P1743" s="401">
        <f t="shared" si="27"/>
        <v>0</v>
      </c>
    </row>
    <row r="1744" spans="16:16" x14ac:dyDescent="0.25">
      <c r="P1744" s="401">
        <f t="shared" si="27"/>
        <v>0</v>
      </c>
    </row>
    <row r="1745" spans="16:16" x14ac:dyDescent="0.25">
      <c r="P1745" s="401">
        <f t="shared" si="27"/>
        <v>0</v>
      </c>
    </row>
    <row r="1746" spans="16:16" x14ac:dyDescent="0.25">
      <c r="P1746" s="401">
        <f t="shared" si="27"/>
        <v>0</v>
      </c>
    </row>
    <row r="1747" spans="16:16" x14ac:dyDescent="0.25">
      <c r="P1747" s="401">
        <f t="shared" si="27"/>
        <v>0</v>
      </c>
    </row>
    <row r="1748" spans="16:16" x14ac:dyDescent="0.25">
      <c r="P1748" s="401">
        <f t="shared" si="27"/>
        <v>0</v>
      </c>
    </row>
    <row r="1749" spans="16:16" x14ac:dyDescent="0.25">
      <c r="P1749" s="401">
        <f t="shared" si="27"/>
        <v>0</v>
      </c>
    </row>
    <row r="1750" spans="16:16" x14ac:dyDescent="0.25">
      <c r="P1750" s="401">
        <f t="shared" si="27"/>
        <v>0</v>
      </c>
    </row>
    <row r="1751" spans="16:16" x14ac:dyDescent="0.25">
      <c r="P1751" s="401">
        <f t="shared" si="27"/>
        <v>0</v>
      </c>
    </row>
    <row r="1752" spans="16:16" x14ac:dyDescent="0.25">
      <c r="P1752" s="401">
        <f t="shared" si="27"/>
        <v>0</v>
      </c>
    </row>
    <row r="1753" spans="16:16" x14ac:dyDescent="0.25">
      <c r="P1753" s="401">
        <f t="shared" si="27"/>
        <v>0</v>
      </c>
    </row>
    <row r="1754" spans="16:16" x14ac:dyDescent="0.25">
      <c r="P1754" s="401">
        <f t="shared" si="27"/>
        <v>0</v>
      </c>
    </row>
    <row r="1755" spans="16:16" x14ac:dyDescent="0.25">
      <c r="P1755" s="401">
        <f t="shared" si="27"/>
        <v>0</v>
      </c>
    </row>
    <row r="1756" spans="16:16" x14ac:dyDescent="0.25">
      <c r="P1756" s="401">
        <f t="shared" si="27"/>
        <v>0</v>
      </c>
    </row>
    <row r="1757" spans="16:16" x14ac:dyDescent="0.25">
      <c r="P1757" s="401">
        <f t="shared" si="27"/>
        <v>0</v>
      </c>
    </row>
    <row r="1758" spans="16:16" x14ac:dyDescent="0.25">
      <c r="P1758" s="401">
        <f t="shared" si="27"/>
        <v>0</v>
      </c>
    </row>
    <row r="1759" spans="16:16" x14ac:dyDescent="0.25">
      <c r="P1759" s="401">
        <f t="shared" si="27"/>
        <v>0</v>
      </c>
    </row>
    <row r="1760" spans="16:16" x14ac:dyDescent="0.25">
      <c r="P1760" s="401">
        <f t="shared" si="27"/>
        <v>0</v>
      </c>
    </row>
    <row r="1761" spans="16:16" x14ac:dyDescent="0.25">
      <c r="P1761" s="401">
        <f t="shared" si="27"/>
        <v>0</v>
      </c>
    </row>
    <row r="1762" spans="16:16" x14ac:dyDescent="0.25">
      <c r="P1762" s="401">
        <f t="shared" si="27"/>
        <v>0</v>
      </c>
    </row>
    <row r="1763" spans="16:16" x14ac:dyDescent="0.25">
      <c r="P1763" s="401">
        <f t="shared" si="27"/>
        <v>0</v>
      </c>
    </row>
    <row r="1764" spans="16:16" x14ac:dyDescent="0.25">
      <c r="P1764" s="401">
        <f t="shared" si="27"/>
        <v>0</v>
      </c>
    </row>
    <row r="1765" spans="16:16" x14ac:dyDescent="0.25">
      <c r="P1765" s="401">
        <f t="shared" si="27"/>
        <v>0</v>
      </c>
    </row>
    <row r="1766" spans="16:16" x14ac:dyDescent="0.25">
      <c r="P1766" s="401">
        <f t="shared" si="27"/>
        <v>0</v>
      </c>
    </row>
    <row r="1767" spans="16:16" x14ac:dyDescent="0.25">
      <c r="P1767" s="401">
        <f t="shared" si="27"/>
        <v>0</v>
      </c>
    </row>
    <row r="1768" spans="16:16" x14ac:dyDescent="0.25">
      <c r="P1768" s="401">
        <f t="shared" si="27"/>
        <v>0</v>
      </c>
    </row>
    <row r="1769" spans="16:16" x14ac:dyDescent="0.25">
      <c r="P1769" s="401">
        <f t="shared" si="27"/>
        <v>0</v>
      </c>
    </row>
    <row r="1770" spans="16:16" x14ac:dyDescent="0.25">
      <c r="P1770" s="401">
        <f t="shared" si="27"/>
        <v>0</v>
      </c>
    </row>
    <row r="1771" spans="16:16" x14ac:dyDescent="0.25">
      <c r="P1771" s="401">
        <f t="shared" si="27"/>
        <v>0</v>
      </c>
    </row>
    <row r="1772" spans="16:16" x14ac:dyDescent="0.25">
      <c r="P1772" s="401">
        <f t="shared" si="27"/>
        <v>0</v>
      </c>
    </row>
    <row r="1773" spans="16:16" x14ac:dyDescent="0.25">
      <c r="P1773" s="401">
        <f t="shared" si="27"/>
        <v>0</v>
      </c>
    </row>
    <row r="1774" spans="16:16" x14ac:dyDescent="0.25">
      <c r="P1774" s="401">
        <f t="shared" si="27"/>
        <v>0</v>
      </c>
    </row>
    <row r="1775" spans="16:16" x14ac:dyDescent="0.25">
      <c r="P1775" s="401">
        <f t="shared" si="27"/>
        <v>0</v>
      </c>
    </row>
    <row r="1776" spans="16:16" x14ac:dyDescent="0.25">
      <c r="P1776" s="401">
        <f t="shared" si="27"/>
        <v>0</v>
      </c>
    </row>
    <row r="1777" spans="16:16" x14ac:dyDescent="0.25">
      <c r="P1777" s="401">
        <f t="shared" si="27"/>
        <v>0</v>
      </c>
    </row>
    <row r="1778" spans="16:16" x14ac:dyDescent="0.25">
      <c r="P1778" s="401">
        <f t="shared" si="27"/>
        <v>0</v>
      </c>
    </row>
    <row r="1779" spans="16:16" x14ac:dyDescent="0.25">
      <c r="P1779" s="401">
        <f t="shared" si="27"/>
        <v>0</v>
      </c>
    </row>
    <row r="1780" spans="16:16" x14ac:dyDescent="0.25">
      <c r="P1780" s="401">
        <f t="shared" si="27"/>
        <v>0</v>
      </c>
    </row>
    <row r="1781" spans="16:16" x14ac:dyDescent="0.25">
      <c r="P1781" s="401">
        <f t="shared" si="27"/>
        <v>0</v>
      </c>
    </row>
    <row r="1782" spans="16:16" x14ac:dyDescent="0.25">
      <c r="P1782" s="401">
        <f t="shared" si="27"/>
        <v>0</v>
      </c>
    </row>
    <row r="1783" spans="16:16" x14ac:dyDescent="0.25">
      <c r="P1783" s="401">
        <f t="shared" si="27"/>
        <v>0</v>
      </c>
    </row>
    <row r="1784" spans="16:16" x14ac:dyDescent="0.25">
      <c r="P1784" s="401">
        <f t="shared" si="27"/>
        <v>0</v>
      </c>
    </row>
    <row r="1785" spans="16:16" x14ac:dyDescent="0.25">
      <c r="P1785" s="401">
        <f t="shared" si="27"/>
        <v>0</v>
      </c>
    </row>
    <row r="1786" spans="16:16" x14ac:dyDescent="0.25">
      <c r="P1786" s="401">
        <f t="shared" si="27"/>
        <v>0</v>
      </c>
    </row>
    <row r="1787" spans="16:16" x14ac:dyDescent="0.25">
      <c r="P1787" s="401">
        <f t="shared" si="27"/>
        <v>0</v>
      </c>
    </row>
    <row r="1788" spans="16:16" x14ac:dyDescent="0.25">
      <c r="P1788" s="401">
        <f t="shared" si="27"/>
        <v>0</v>
      </c>
    </row>
    <row r="1789" spans="16:16" x14ac:dyDescent="0.25">
      <c r="P1789" s="401">
        <f t="shared" si="27"/>
        <v>0</v>
      </c>
    </row>
    <row r="1790" spans="16:16" x14ac:dyDescent="0.25">
      <c r="P1790" s="401">
        <f t="shared" si="27"/>
        <v>0</v>
      </c>
    </row>
    <row r="1791" spans="16:16" x14ac:dyDescent="0.25">
      <c r="P1791" s="401">
        <f t="shared" si="27"/>
        <v>0</v>
      </c>
    </row>
    <row r="1792" spans="16:16" x14ac:dyDescent="0.25">
      <c r="P1792" s="401">
        <f t="shared" si="27"/>
        <v>0</v>
      </c>
    </row>
    <row r="1793" spans="16:16" x14ac:dyDescent="0.25">
      <c r="P1793" s="401">
        <f t="shared" si="27"/>
        <v>0</v>
      </c>
    </row>
    <row r="1794" spans="16:16" x14ac:dyDescent="0.25">
      <c r="P1794" s="401">
        <f t="shared" si="27"/>
        <v>0</v>
      </c>
    </row>
    <row r="1795" spans="16:16" x14ac:dyDescent="0.25">
      <c r="P1795" s="401">
        <f t="shared" ref="P1795:P1858" si="28">G1795+I1795</f>
        <v>0</v>
      </c>
    </row>
    <row r="1796" spans="16:16" x14ac:dyDescent="0.25">
      <c r="P1796" s="401">
        <f t="shared" si="28"/>
        <v>0</v>
      </c>
    </row>
    <row r="1797" spans="16:16" x14ac:dyDescent="0.25">
      <c r="P1797" s="401">
        <f t="shared" si="28"/>
        <v>0</v>
      </c>
    </row>
    <row r="1798" spans="16:16" x14ac:dyDescent="0.25">
      <c r="P1798" s="401">
        <f t="shared" si="28"/>
        <v>0</v>
      </c>
    </row>
    <row r="1799" spans="16:16" x14ac:dyDescent="0.25">
      <c r="P1799" s="401">
        <f t="shared" si="28"/>
        <v>0</v>
      </c>
    </row>
    <row r="1800" spans="16:16" x14ac:dyDescent="0.25">
      <c r="P1800" s="401">
        <f t="shared" si="28"/>
        <v>0</v>
      </c>
    </row>
    <row r="1801" spans="16:16" x14ac:dyDescent="0.25">
      <c r="P1801" s="401">
        <f t="shared" si="28"/>
        <v>0</v>
      </c>
    </row>
    <row r="1802" spans="16:16" x14ac:dyDescent="0.25">
      <c r="P1802" s="401">
        <f t="shared" si="28"/>
        <v>0</v>
      </c>
    </row>
    <row r="1803" spans="16:16" x14ac:dyDescent="0.25">
      <c r="P1803" s="401">
        <f t="shared" si="28"/>
        <v>0</v>
      </c>
    </row>
    <row r="1804" spans="16:16" x14ac:dyDescent="0.25">
      <c r="P1804" s="401">
        <f t="shared" si="28"/>
        <v>0</v>
      </c>
    </row>
    <row r="1805" spans="16:16" x14ac:dyDescent="0.25">
      <c r="P1805" s="401">
        <f t="shared" si="28"/>
        <v>0</v>
      </c>
    </row>
    <row r="1806" spans="16:16" x14ac:dyDescent="0.25">
      <c r="P1806" s="401">
        <f t="shared" si="28"/>
        <v>0</v>
      </c>
    </row>
    <row r="1807" spans="16:16" x14ac:dyDescent="0.25">
      <c r="P1807" s="401">
        <f t="shared" si="28"/>
        <v>0</v>
      </c>
    </row>
    <row r="1808" spans="16:16" x14ac:dyDescent="0.25">
      <c r="P1808" s="401">
        <f t="shared" si="28"/>
        <v>0</v>
      </c>
    </row>
    <row r="1809" spans="16:16" x14ac:dyDescent="0.25">
      <c r="P1809" s="401">
        <f t="shared" si="28"/>
        <v>0</v>
      </c>
    </row>
    <row r="1810" spans="16:16" x14ac:dyDescent="0.25">
      <c r="P1810" s="401">
        <f t="shared" si="28"/>
        <v>0</v>
      </c>
    </row>
    <row r="1811" spans="16:16" x14ac:dyDescent="0.25">
      <c r="P1811" s="401">
        <f t="shared" si="28"/>
        <v>0</v>
      </c>
    </row>
    <row r="1812" spans="16:16" x14ac:dyDescent="0.25">
      <c r="P1812" s="401">
        <f t="shared" si="28"/>
        <v>0</v>
      </c>
    </row>
    <row r="1813" spans="16:16" x14ac:dyDescent="0.25">
      <c r="P1813" s="401">
        <f t="shared" si="28"/>
        <v>0</v>
      </c>
    </row>
    <row r="1814" spans="16:16" x14ac:dyDescent="0.25">
      <c r="P1814" s="401">
        <f t="shared" si="28"/>
        <v>0</v>
      </c>
    </row>
    <row r="1815" spans="16:16" x14ac:dyDescent="0.25">
      <c r="P1815" s="401">
        <f t="shared" si="28"/>
        <v>0</v>
      </c>
    </row>
    <row r="1816" spans="16:16" x14ac:dyDescent="0.25">
      <c r="P1816" s="401">
        <f t="shared" si="28"/>
        <v>0</v>
      </c>
    </row>
    <row r="1817" spans="16:16" x14ac:dyDescent="0.25">
      <c r="P1817" s="401">
        <f t="shared" si="28"/>
        <v>0</v>
      </c>
    </row>
    <row r="1818" spans="16:16" x14ac:dyDescent="0.25">
      <c r="P1818" s="401">
        <f t="shared" si="28"/>
        <v>0</v>
      </c>
    </row>
    <row r="1819" spans="16:16" x14ac:dyDescent="0.25">
      <c r="P1819" s="401">
        <f t="shared" si="28"/>
        <v>0</v>
      </c>
    </row>
    <row r="1820" spans="16:16" x14ac:dyDescent="0.25">
      <c r="P1820" s="401">
        <f t="shared" si="28"/>
        <v>0</v>
      </c>
    </row>
    <row r="1821" spans="16:16" x14ac:dyDescent="0.25">
      <c r="P1821" s="401">
        <f t="shared" si="28"/>
        <v>0</v>
      </c>
    </row>
    <row r="1822" spans="16:16" x14ac:dyDescent="0.25">
      <c r="P1822" s="401">
        <f t="shared" si="28"/>
        <v>0</v>
      </c>
    </row>
    <row r="1823" spans="16:16" x14ac:dyDescent="0.25">
      <c r="P1823" s="401">
        <f t="shared" si="28"/>
        <v>0</v>
      </c>
    </row>
    <row r="1824" spans="16:16" x14ac:dyDescent="0.25">
      <c r="P1824" s="401">
        <f t="shared" si="28"/>
        <v>0</v>
      </c>
    </row>
    <row r="1825" spans="16:16" x14ac:dyDescent="0.25">
      <c r="P1825" s="401">
        <f t="shared" si="28"/>
        <v>0</v>
      </c>
    </row>
    <row r="1826" spans="16:16" x14ac:dyDescent="0.25">
      <c r="P1826" s="401">
        <f t="shared" si="28"/>
        <v>0</v>
      </c>
    </row>
    <row r="1827" spans="16:16" x14ac:dyDescent="0.25">
      <c r="P1827" s="401">
        <f t="shared" si="28"/>
        <v>0</v>
      </c>
    </row>
    <row r="1828" spans="16:16" x14ac:dyDescent="0.25">
      <c r="P1828" s="401">
        <f t="shared" si="28"/>
        <v>0</v>
      </c>
    </row>
    <row r="1829" spans="16:16" x14ac:dyDescent="0.25">
      <c r="P1829" s="401">
        <f t="shared" si="28"/>
        <v>0</v>
      </c>
    </row>
    <row r="1830" spans="16:16" x14ac:dyDescent="0.25">
      <c r="P1830" s="401">
        <f t="shared" si="28"/>
        <v>0</v>
      </c>
    </row>
    <row r="1831" spans="16:16" x14ac:dyDescent="0.25">
      <c r="P1831" s="401">
        <f t="shared" si="28"/>
        <v>0</v>
      </c>
    </row>
    <row r="1832" spans="16:16" x14ac:dyDescent="0.25">
      <c r="P1832" s="401">
        <f t="shared" si="28"/>
        <v>0</v>
      </c>
    </row>
    <row r="1833" spans="16:16" x14ac:dyDescent="0.25">
      <c r="P1833" s="401">
        <f t="shared" si="28"/>
        <v>0</v>
      </c>
    </row>
    <row r="1834" spans="16:16" x14ac:dyDescent="0.25">
      <c r="P1834" s="401">
        <f t="shared" si="28"/>
        <v>0</v>
      </c>
    </row>
    <row r="1835" spans="16:16" x14ac:dyDescent="0.25">
      <c r="P1835" s="401">
        <f t="shared" si="28"/>
        <v>0</v>
      </c>
    </row>
    <row r="1836" spans="16:16" x14ac:dyDescent="0.25">
      <c r="P1836" s="401">
        <f t="shared" si="28"/>
        <v>0</v>
      </c>
    </row>
    <row r="1837" spans="16:16" x14ac:dyDescent="0.25">
      <c r="P1837" s="401">
        <f t="shared" si="28"/>
        <v>0</v>
      </c>
    </row>
    <row r="1838" spans="16:16" x14ac:dyDescent="0.25">
      <c r="P1838" s="401">
        <f t="shared" si="28"/>
        <v>0</v>
      </c>
    </row>
    <row r="1839" spans="16:16" x14ac:dyDescent="0.25">
      <c r="P1839" s="401">
        <f t="shared" si="28"/>
        <v>0</v>
      </c>
    </row>
    <row r="1840" spans="16:16" x14ac:dyDescent="0.25">
      <c r="P1840" s="401">
        <f t="shared" si="28"/>
        <v>0</v>
      </c>
    </row>
    <row r="1841" spans="16:16" x14ac:dyDescent="0.25">
      <c r="P1841" s="401">
        <f t="shared" si="28"/>
        <v>0</v>
      </c>
    </row>
    <row r="1842" spans="16:16" x14ac:dyDescent="0.25">
      <c r="P1842" s="401">
        <f t="shared" si="28"/>
        <v>0</v>
      </c>
    </row>
    <row r="1843" spans="16:16" x14ac:dyDescent="0.25">
      <c r="P1843" s="401">
        <f t="shared" si="28"/>
        <v>0</v>
      </c>
    </row>
    <row r="1844" spans="16:16" x14ac:dyDescent="0.25">
      <c r="P1844" s="401">
        <f t="shared" si="28"/>
        <v>0</v>
      </c>
    </row>
    <row r="1845" spans="16:16" x14ac:dyDescent="0.25">
      <c r="P1845" s="401">
        <f t="shared" si="28"/>
        <v>0</v>
      </c>
    </row>
    <row r="1846" spans="16:16" x14ac:dyDescent="0.25">
      <c r="P1846" s="401">
        <f t="shared" si="28"/>
        <v>0</v>
      </c>
    </row>
    <row r="1847" spans="16:16" x14ac:dyDescent="0.25">
      <c r="P1847" s="401">
        <f t="shared" si="28"/>
        <v>0</v>
      </c>
    </row>
    <row r="1848" spans="16:16" x14ac:dyDescent="0.25">
      <c r="P1848" s="401">
        <f t="shared" si="28"/>
        <v>0</v>
      </c>
    </row>
    <row r="1849" spans="16:16" x14ac:dyDescent="0.25">
      <c r="P1849" s="401">
        <f t="shared" si="28"/>
        <v>0</v>
      </c>
    </row>
    <row r="1850" spans="16:16" x14ac:dyDescent="0.25">
      <c r="P1850" s="401">
        <f t="shared" si="28"/>
        <v>0</v>
      </c>
    </row>
    <row r="1851" spans="16:16" x14ac:dyDescent="0.25">
      <c r="P1851" s="401">
        <f t="shared" si="28"/>
        <v>0</v>
      </c>
    </row>
    <row r="1852" spans="16:16" x14ac:dyDescent="0.25">
      <c r="P1852" s="401">
        <f t="shared" si="28"/>
        <v>0</v>
      </c>
    </row>
    <row r="1853" spans="16:16" x14ac:dyDescent="0.25">
      <c r="P1853" s="401">
        <f t="shared" si="28"/>
        <v>0</v>
      </c>
    </row>
    <row r="1854" spans="16:16" x14ac:dyDescent="0.25">
      <c r="P1854" s="401">
        <f t="shared" si="28"/>
        <v>0</v>
      </c>
    </row>
    <row r="1855" spans="16:16" x14ac:dyDescent="0.25">
      <c r="P1855" s="401">
        <f t="shared" si="28"/>
        <v>0</v>
      </c>
    </row>
    <row r="1856" spans="16:16" x14ac:dyDescent="0.25">
      <c r="P1856" s="401">
        <f t="shared" si="28"/>
        <v>0</v>
      </c>
    </row>
    <row r="1857" spans="16:16" x14ac:dyDescent="0.25">
      <c r="P1857" s="401">
        <f t="shared" si="28"/>
        <v>0</v>
      </c>
    </row>
    <row r="1858" spans="16:16" x14ac:dyDescent="0.25">
      <c r="P1858" s="401">
        <f t="shared" si="28"/>
        <v>0</v>
      </c>
    </row>
    <row r="1859" spans="16:16" x14ac:dyDescent="0.25">
      <c r="P1859" s="401">
        <f t="shared" ref="P1859:P1922" si="29">G1859+I1859</f>
        <v>0</v>
      </c>
    </row>
    <row r="1860" spans="16:16" x14ac:dyDescent="0.25">
      <c r="P1860" s="401">
        <f t="shared" si="29"/>
        <v>0</v>
      </c>
    </row>
    <row r="1861" spans="16:16" x14ac:dyDescent="0.25">
      <c r="P1861" s="401">
        <f t="shared" si="29"/>
        <v>0</v>
      </c>
    </row>
    <row r="1862" spans="16:16" x14ac:dyDescent="0.25">
      <c r="P1862" s="401">
        <f t="shared" si="29"/>
        <v>0</v>
      </c>
    </row>
    <row r="1863" spans="16:16" x14ac:dyDescent="0.25">
      <c r="P1863" s="401">
        <f t="shared" si="29"/>
        <v>0</v>
      </c>
    </row>
    <row r="1864" spans="16:16" x14ac:dyDescent="0.25">
      <c r="P1864" s="401">
        <f t="shared" si="29"/>
        <v>0</v>
      </c>
    </row>
    <row r="1865" spans="16:16" x14ac:dyDescent="0.25">
      <c r="P1865" s="401">
        <f t="shared" si="29"/>
        <v>0</v>
      </c>
    </row>
    <row r="1866" spans="16:16" x14ac:dyDescent="0.25">
      <c r="P1866" s="401">
        <f t="shared" si="29"/>
        <v>0</v>
      </c>
    </row>
    <row r="1867" spans="16:16" x14ac:dyDescent="0.25">
      <c r="P1867" s="401">
        <f t="shared" si="29"/>
        <v>0</v>
      </c>
    </row>
    <row r="1868" spans="16:16" x14ac:dyDescent="0.25">
      <c r="P1868" s="401">
        <f t="shared" si="29"/>
        <v>0</v>
      </c>
    </row>
    <row r="1869" spans="16:16" x14ac:dyDescent="0.25">
      <c r="P1869" s="401">
        <f t="shared" si="29"/>
        <v>0</v>
      </c>
    </row>
    <row r="1870" spans="16:16" x14ac:dyDescent="0.25">
      <c r="P1870" s="401">
        <f t="shared" si="29"/>
        <v>0</v>
      </c>
    </row>
    <row r="1871" spans="16:16" x14ac:dyDescent="0.25">
      <c r="P1871" s="401">
        <f t="shared" si="29"/>
        <v>0</v>
      </c>
    </row>
    <row r="1872" spans="16:16" x14ac:dyDescent="0.25">
      <c r="P1872" s="401">
        <f t="shared" si="29"/>
        <v>0</v>
      </c>
    </row>
    <row r="1873" spans="16:16" x14ac:dyDescent="0.25">
      <c r="P1873" s="401">
        <f t="shared" si="29"/>
        <v>0</v>
      </c>
    </row>
    <row r="1874" spans="16:16" x14ac:dyDescent="0.25">
      <c r="P1874" s="401">
        <f t="shared" si="29"/>
        <v>0</v>
      </c>
    </row>
    <row r="1875" spans="16:16" x14ac:dyDescent="0.25">
      <c r="P1875" s="401">
        <f t="shared" si="29"/>
        <v>0</v>
      </c>
    </row>
    <row r="1876" spans="16:16" x14ac:dyDescent="0.25">
      <c r="P1876" s="401">
        <f t="shared" si="29"/>
        <v>0</v>
      </c>
    </row>
    <row r="1877" spans="16:16" x14ac:dyDescent="0.25">
      <c r="P1877" s="401">
        <f t="shared" si="29"/>
        <v>0</v>
      </c>
    </row>
    <row r="1878" spans="16:16" x14ac:dyDescent="0.25">
      <c r="P1878" s="401">
        <f t="shared" si="29"/>
        <v>0</v>
      </c>
    </row>
    <row r="1879" spans="16:16" x14ac:dyDescent="0.25">
      <c r="P1879" s="401">
        <f t="shared" si="29"/>
        <v>0</v>
      </c>
    </row>
    <row r="1880" spans="16:16" x14ac:dyDescent="0.25">
      <c r="P1880" s="401">
        <f t="shared" si="29"/>
        <v>0</v>
      </c>
    </row>
    <row r="1881" spans="16:16" x14ac:dyDescent="0.25">
      <c r="P1881" s="401">
        <f t="shared" si="29"/>
        <v>0</v>
      </c>
    </row>
    <row r="1882" spans="16:16" x14ac:dyDescent="0.25">
      <c r="P1882" s="401">
        <f t="shared" si="29"/>
        <v>0</v>
      </c>
    </row>
    <row r="1883" spans="16:16" x14ac:dyDescent="0.25">
      <c r="P1883" s="401">
        <f t="shared" si="29"/>
        <v>0</v>
      </c>
    </row>
    <row r="1884" spans="16:16" x14ac:dyDescent="0.25">
      <c r="P1884" s="401">
        <f t="shared" si="29"/>
        <v>0</v>
      </c>
    </row>
    <row r="1885" spans="16:16" x14ac:dyDescent="0.25">
      <c r="P1885" s="401">
        <f t="shared" si="29"/>
        <v>0</v>
      </c>
    </row>
    <row r="1886" spans="16:16" x14ac:dyDescent="0.25">
      <c r="P1886" s="401">
        <f t="shared" si="29"/>
        <v>0</v>
      </c>
    </row>
    <row r="1887" spans="16:16" x14ac:dyDescent="0.25">
      <c r="P1887" s="401">
        <f t="shared" si="29"/>
        <v>0</v>
      </c>
    </row>
    <row r="1888" spans="16:16" x14ac:dyDescent="0.25">
      <c r="P1888" s="401">
        <f t="shared" si="29"/>
        <v>0</v>
      </c>
    </row>
    <row r="1889" spans="16:16" x14ac:dyDescent="0.25">
      <c r="P1889" s="401">
        <f t="shared" si="29"/>
        <v>0</v>
      </c>
    </row>
    <row r="1890" spans="16:16" x14ac:dyDescent="0.25">
      <c r="P1890" s="401">
        <f t="shared" si="29"/>
        <v>0</v>
      </c>
    </row>
    <row r="1891" spans="16:16" x14ac:dyDescent="0.25">
      <c r="P1891" s="401">
        <f t="shared" si="29"/>
        <v>0</v>
      </c>
    </row>
    <row r="1892" spans="16:16" x14ac:dyDescent="0.25">
      <c r="P1892" s="401">
        <f t="shared" si="29"/>
        <v>0</v>
      </c>
    </row>
    <row r="1893" spans="16:16" x14ac:dyDescent="0.25">
      <c r="P1893" s="401">
        <f t="shared" si="29"/>
        <v>0</v>
      </c>
    </row>
    <row r="1894" spans="16:16" x14ac:dyDescent="0.25">
      <c r="P1894" s="401">
        <f t="shared" si="29"/>
        <v>0</v>
      </c>
    </row>
    <row r="1895" spans="16:16" x14ac:dyDescent="0.25">
      <c r="P1895" s="401">
        <f t="shared" si="29"/>
        <v>0</v>
      </c>
    </row>
    <row r="1896" spans="16:16" x14ac:dyDescent="0.25">
      <c r="P1896" s="401">
        <f t="shared" si="29"/>
        <v>0</v>
      </c>
    </row>
    <row r="1897" spans="16:16" x14ac:dyDescent="0.25">
      <c r="P1897" s="401">
        <f t="shared" si="29"/>
        <v>0</v>
      </c>
    </row>
    <row r="1898" spans="16:16" x14ac:dyDescent="0.25">
      <c r="P1898" s="401">
        <f t="shared" si="29"/>
        <v>0</v>
      </c>
    </row>
    <row r="1899" spans="16:16" x14ac:dyDescent="0.25">
      <c r="P1899" s="401">
        <f t="shared" si="29"/>
        <v>0</v>
      </c>
    </row>
    <row r="1900" spans="16:16" x14ac:dyDescent="0.25">
      <c r="P1900" s="401">
        <f t="shared" si="29"/>
        <v>0</v>
      </c>
    </row>
    <row r="1901" spans="16:16" x14ac:dyDescent="0.25">
      <c r="P1901" s="401">
        <f t="shared" si="29"/>
        <v>0</v>
      </c>
    </row>
    <row r="1902" spans="16:16" x14ac:dyDescent="0.25">
      <c r="P1902" s="401">
        <f t="shared" si="29"/>
        <v>0</v>
      </c>
    </row>
    <row r="1903" spans="16:16" x14ac:dyDescent="0.25">
      <c r="P1903" s="401">
        <f t="shared" si="29"/>
        <v>0</v>
      </c>
    </row>
    <row r="1904" spans="16:16" x14ac:dyDescent="0.25">
      <c r="P1904" s="401">
        <f t="shared" si="29"/>
        <v>0</v>
      </c>
    </row>
    <row r="1905" spans="16:16" x14ac:dyDescent="0.25">
      <c r="P1905" s="401">
        <f t="shared" si="29"/>
        <v>0</v>
      </c>
    </row>
    <row r="1906" spans="16:16" x14ac:dyDescent="0.25">
      <c r="P1906" s="401">
        <f t="shared" si="29"/>
        <v>0</v>
      </c>
    </row>
    <row r="1907" spans="16:16" x14ac:dyDescent="0.25">
      <c r="P1907" s="401">
        <f t="shared" si="29"/>
        <v>0</v>
      </c>
    </row>
    <row r="1908" spans="16:16" x14ac:dyDescent="0.25">
      <c r="P1908" s="401">
        <f t="shared" si="29"/>
        <v>0</v>
      </c>
    </row>
    <row r="1909" spans="16:16" x14ac:dyDescent="0.25">
      <c r="P1909" s="401">
        <f t="shared" si="29"/>
        <v>0</v>
      </c>
    </row>
    <row r="1910" spans="16:16" x14ac:dyDescent="0.25">
      <c r="P1910" s="401">
        <f t="shared" si="29"/>
        <v>0</v>
      </c>
    </row>
    <row r="1911" spans="16:16" x14ac:dyDescent="0.25">
      <c r="P1911" s="401">
        <f t="shared" si="29"/>
        <v>0</v>
      </c>
    </row>
    <row r="1912" spans="16:16" x14ac:dyDescent="0.25">
      <c r="P1912" s="401">
        <f t="shared" si="29"/>
        <v>0</v>
      </c>
    </row>
    <row r="1913" spans="16:16" x14ac:dyDescent="0.25">
      <c r="P1913" s="401">
        <f t="shared" si="29"/>
        <v>0</v>
      </c>
    </row>
    <row r="1914" spans="16:16" x14ac:dyDescent="0.25">
      <c r="P1914" s="401">
        <f t="shared" si="29"/>
        <v>0</v>
      </c>
    </row>
    <row r="1915" spans="16:16" x14ac:dyDescent="0.25">
      <c r="P1915" s="401">
        <f t="shared" si="29"/>
        <v>0</v>
      </c>
    </row>
    <row r="1916" spans="16:16" x14ac:dyDescent="0.25">
      <c r="P1916" s="401">
        <f t="shared" si="29"/>
        <v>0</v>
      </c>
    </row>
    <row r="1917" spans="16:16" x14ac:dyDescent="0.25">
      <c r="P1917" s="401">
        <f t="shared" si="29"/>
        <v>0</v>
      </c>
    </row>
    <row r="1918" spans="16:16" x14ac:dyDescent="0.25">
      <c r="P1918" s="401">
        <f t="shared" si="29"/>
        <v>0</v>
      </c>
    </row>
    <row r="1919" spans="16:16" x14ac:dyDescent="0.25">
      <c r="P1919" s="401">
        <f t="shared" si="29"/>
        <v>0</v>
      </c>
    </row>
    <row r="1920" spans="16:16" x14ac:dyDescent="0.25">
      <c r="P1920" s="401">
        <f t="shared" si="29"/>
        <v>0</v>
      </c>
    </row>
    <row r="1921" spans="16:16" x14ac:dyDescent="0.25">
      <c r="P1921" s="401">
        <f t="shared" si="29"/>
        <v>0</v>
      </c>
    </row>
    <row r="1922" spans="16:16" x14ac:dyDescent="0.25">
      <c r="P1922" s="401">
        <f t="shared" si="29"/>
        <v>0</v>
      </c>
    </row>
    <row r="1923" spans="16:16" x14ac:dyDescent="0.25">
      <c r="P1923" s="401">
        <f t="shared" ref="P1923:P1986" si="30">G1923+I1923</f>
        <v>0</v>
      </c>
    </row>
    <row r="1924" spans="16:16" x14ac:dyDescent="0.25">
      <c r="P1924" s="401">
        <f t="shared" si="30"/>
        <v>0</v>
      </c>
    </row>
    <row r="1925" spans="16:16" x14ac:dyDescent="0.25">
      <c r="P1925" s="401">
        <f t="shared" si="30"/>
        <v>0</v>
      </c>
    </row>
    <row r="1926" spans="16:16" x14ac:dyDescent="0.25">
      <c r="P1926" s="401">
        <f t="shared" si="30"/>
        <v>0</v>
      </c>
    </row>
    <row r="1927" spans="16:16" x14ac:dyDescent="0.25">
      <c r="P1927" s="401">
        <f t="shared" si="30"/>
        <v>0</v>
      </c>
    </row>
    <row r="1928" spans="16:16" x14ac:dyDescent="0.25">
      <c r="P1928" s="401">
        <f t="shared" si="30"/>
        <v>0</v>
      </c>
    </row>
    <row r="1929" spans="16:16" x14ac:dyDescent="0.25">
      <c r="P1929" s="401">
        <f t="shared" si="30"/>
        <v>0</v>
      </c>
    </row>
    <row r="1930" spans="16:16" x14ac:dyDescent="0.25">
      <c r="P1930" s="401">
        <f t="shared" si="30"/>
        <v>0</v>
      </c>
    </row>
    <row r="1931" spans="16:16" x14ac:dyDescent="0.25">
      <c r="P1931" s="401">
        <f t="shared" si="30"/>
        <v>0</v>
      </c>
    </row>
    <row r="1932" spans="16:16" x14ac:dyDescent="0.25">
      <c r="P1932" s="401">
        <f t="shared" si="30"/>
        <v>0</v>
      </c>
    </row>
    <row r="1933" spans="16:16" x14ac:dyDescent="0.25">
      <c r="P1933" s="401">
        <f t="shared" si="30"/>
        <v>0</v>
      </c>
    </row>
    <row r="1934" spans="16:16" x14ac:dyDescent="0.25">
      <c r="P1934" s="401">
        <f t="shared" si="30"/>
        <v>0</v>
      </c>
    </row>
    <row r="1935" spans="16:16" x14ac:dyDescent="0.25">
      <c r="P1935" s="401">
        <f t="shared" si="30"/>
        <v>0</v>
      </c>
    </row>
    <row r="1936" spans="16:16" x14ac:dyDescent="0.25">
      <c r="P1936" s="401">
        <f t="shared" si="30"/>
        <v>0</v>
      </c>
    </row>
    <row r="1937" spans="16:16" x14ac:dyDescent="0.25">
      <c r="P1937" s="401">
        <f t="shared" si="30"/>
        <v>0</v>
      </c>
    </row>
    <row r="1938" spans="16:16" x14ac:dyDescent="0.25">
      <c r="P1938" s="401">
        <f t="shared" si="30"/>
        <v>0</v>
      </c>
    </row>
    <row r="1939" spans="16:16" x14ac:dyDescent="0.25">
      <c r="P1939" s="401">
        <f t="shared" si="30"/>
        <v>0</v>
      </c>
    </row>
    <row r="1940" spans="16:16" x14ac:dyDescent="0.25">
      <c r="P1940" s="401">
        <f t="shared" si="30"/>
        <v>0</v>
      </c>
    </row>
    <row r="1941" spans="16:16" x14ac:dyDescent="0.25">
      <c r="P1941" s="401">
        <f t="shared" si="30"/>
        <v>0</v>
      </c>
    </row>
    <row r="1942" spans="16:16" x14ac:dyDescent="0.25">
      <c r="P1942" s="401">
        <f t="shared" si="30"/>
        <v>0</v>
      </c>
    </row>
    <row r="1943" spans="16:16" x14ac:dyDescent="0.25">
      <c r="P1943" s="401">
        <f t="shared" si="30"/>
        <v>0</v>
      </c>
    </row>
    <row r="1944" spans="16:16" x14ac:dyDescent="0.25">
      <c r="P1944" s="401">
        <f t="shared" si="30"/>
        <v>0</v>
      </c>
    </row>
    <row r="1945" spans="16:16" x14ac:dyDescent="0.25">
      <c r="P1945" s="401">
        <f t="shared" si="30"/>
        <v>0</v>
      </c>
    </row>
    <row r="1946" spans="16:16" x14ac:dyDescent="0.25">
      <c r="P1946" s="401">
        <f t="shared" si="30"/>
        <v>0</v>
      </c>
    </row>
    <row r="1947" spans="16:16" x14ac:dyDescent="0.25">
      <c r="P1947" s="401">
        <f t="shared" si="30"/>
        <v>0</v>
      </c>
    </row>
    <row r="1948" spans="16:16" x14ac:dyDescent="0.25">
      <c r="P1948" s="401">
        <f t="shared" si="30"/>
        <v>0</v>
      </c>
    </row>
    <row r="1949" spans="16:16" x14ac:dyDescent="0.25">
      <c r="P1949" s="401">
        <f t="shared" si="30"/>
        <v>0</v>
      </c>
    </row>
    <row r="1950" spans="16:16" x14ac:dyDescent="0.25">
      <c r="P1950" s="401">
        <f t="shared" si="30"/>
        <v>0</v>
      </c>
    </row>
    <row r="1951" spans="16:16" x14ac:dyDescent="0.25">
      <c r="P1951" s="401">
        <f t="shared" si="30"/>
        <v>0</v>
      </c>
    </row>
    <row r="1952" spans="16:16" x14ac:dyDescent="0.25">
      <c r="P1952" s="401">
        <f t="shared" si="30"/>
        <v>0</v>
      </c>
    </row>
    <row r="1953" spans="16:16" x14ac:dyDescent="0.25">
      <c r="P1953" s="401">
        <f t="shared" si="30"/>
        <v>0</v>
      </c>
    </row>
    <row r="1954" spans="16:16" x14ac:dyDescent="0.25">
      <c r="P1954" s="401">
        <f t="shared" si="30"/>
        <v>0</v>
      </c>
    </row>
    <row r="1955" spans="16:16" x14ac:dyDescent="0.25">
      <c r="P1955" s="401">
        <f t="shared" si="30"/>
        <v>0</v>
      </c>
    </row>
    <row r="1956" spans="16:16" x14ac:dyDescent="0.25">
      <c r="P1956" s="401">
        <f t="shared" si="30"/>
        <v>0</v>
      </c>
    </row>
    <row r="1957" spans="16:16" x14ac:dyDescent="0.25">
      <c r="P1957" s="401">
        <f t="shared" si="30"/>
        <v>0</v>
      </c>
    </row>
    <row r="1958" spans="16:16" x14ac:dyDescent="0.25">
      <c r="P1958" s="401">
        <f t="shared" si="30"/>
        <v>0</v>
      </c>
    </row>
    <row r="1959" spans="16:16" x14ac:dyDescent="0.25">
      <c r="P1959" s="401">
        <f t="shared" si="30"/>
        <v>0</v>
      </c>
    </row>
    <row r="1960" spans="16:16" x14ac:dyDescent="0.25">
      <c r="P1960" s="401">
        <f t="shared" si="30"/>
        <v>0</v>
      </c>
    </row>
    <row r="1961" spans="16:16" x14ac:dyDescent="0.25">
      <c r="P1961" s="401">
        <f t="shared" si="30"/>
        <v>0</v>
      </c>
    </row>
    <row r="1962" spans="16:16" x14ac:dyDescent="0.25">
      <c r="P1962" s="401">
        <f t="shared" si="30"/>
        <v>0</v>
      </c>
    </row>
    <row r="1963" spans="16:16" x14ac:dyDescent="0.25">
      <c r="P1963" s="401">
        <f t="shared" si="30"/>
        <v>0</v>
      </c>
    </row>
    <row r="1964" spans="16:16" x14ac:dyDescent="0.25">
      <c r="P1964" s="401">
        <f t="shared" si="30"/>
        <v>0</v>
      </c>
    </row>
    <row r="1965" spans="16:16" x14ac:dyDescent="0.25">
      <c r="P1965" s="401">
        <f t="shared" si="30"/>
        <v>0</v>
      </c>
    </row>
    <row r="1966" spans="16:16" x14ac:dyDescent="0.25">
      <c r="P1966" s="401">
        <f t="shared" si="30"/>
        <v>0</v>
      </c>
    </row>
    <row r="1967" spans="16:16" x14ac:dyDescent="0.25">
      <c r="P1967" s="401">
        <f t="shared" si="30"/>
        <v>0</v>
      </c>
    </row>
    <row r="1968" spans="16:16" x14ac:dyDescent="0.25">
      <c r="P1968" s="401">
        <f t="shared" si="30"/>
        <v>0</v>
      </c>
    </row>
    <row r="1969" spans="16:16" x14ac:dyDescent="0.25">
      <c r="P1969" s="401">
        <f t="shared" si="30"/>
        <v>0</v>
      </c>
    </row>
    <row r="1970" spans="16:16" x14ac:dyDescent="0.25">
      <c r="P1970" s="401">
        <f t="shared" si="30"/>
        <v>0</v>
      </c>
    </row>
    <row r="1971" spans="16:16" x14ac:dyDescent="0.25">
      <c r="P1971" s="401">
        <f t="shared" si="30"/>
        <v>0</v>
      </c>
    </row>
    <row r="1972" spans="16:16" x14ac:dyDescent="0.25">
      <c r="P1972" s="401">
        <f t="shared" si="30"/>
        <v>0</v>
      </c>
    </row>
    <row r="1973" spans="16:16" x14ac:dyDescent="0.25">
      <c r="P1973" s="401">
        <f t="shared" si="30"/>
        <v>0</v>
      </c>
    </row>
    <row r="1974" spans="16:16" x14ac:dyDescent="0.25">
      <c r="P1974" s="401">
        <f t="shared" si="30"/>
        <v>0</v>
      </c>
    </row>
    <row r="1975" spans="16:16" x14ac:dyDescent="0.25">
      <c r="P1975" s="401">
        <f t="shared" si="30"/>
        <v>0</v>
      </c>
    </row>
    <row r="1976" spans="16:16" x14ac:dyDescent="0.25">
      <c r="P1976" s="401">
        <f t="shared" si="30"/>
        <v>0</v>
      </c>
    </row>
    <row r="1977" spans="16:16" x14ac:dyDescent="0.25">
      <c r="P1977" s="401">
        <f t="shared" si="30"/>
        <v>0</v>
      </c>
    </row>
    <row r="1978" spans="16:16" x14ac:dyDescent="0.25">
      <c r="P1978" s="401">
        <f t="shared" si="30"/>
        <v>0</v>
      </c>
    </row>
    <row r="1979" spans="16:16" x14ac:dyDescent="0.25">
      <c r="P1979" s="401">
        <f t="shared" si="30"/>
        <v>0</v>
      </c>
    </row>
    <row r="1980" spans="16:16" x14ac:dyDescent="0.25">
      <c r="P1980" s="401">
        <f t="shared" si="30"/>
        <v>0</v>
      </c>
    </row>
    <row r="1981" spans="16:16" x14ac:dyDescent="0.25">
      <c r="P1981" s="401">
        <f t="shared" si="30"/>
        <v>0</v>
      </c>
    </row>
    <row r="1982" spans="16:16" x14ac:dyDescent="0.25">
      <c r="P1982" s="401">
        <f t="shared" si="30"/>
        <v>0</v>
      </c>
    </row>
    <row r="1983" spans="16:16" x14ac:dyDescent="0.25">
      <c r="P1983" s="401">
        <f t="shared" si="30"/>
        <v>0</v>
      </c>
    </row>
    <row r="1984" spans="16:16" x14ac:dyDescent="0.25">
      <c r="P1984" s="401">
        <f t="shared" si="30"/>
        <v>0</v>
      </c>
    </row>
    <row r="1985" spans="16:16" x14ac:dyDescent="0.25">
      <c r="P1985" s="401">
        <f t="shared" si="30"/>
        <v>0</v>
      </c>
    </row>
    <row r="1986" spans="16:16" x14ac:dyDescent="0.25">
      <c r="P1986" s="401">
        <f t="shared" si="30"/>
        <v>0</v>
      </c>
    </row>
    <row r="1987" spans="16:16" x14ac:dyDescent="0.25">
      <c r="P1987" s="401">
        <f t="shared" ref="P1987:P2050" si="31">G1987+I1987</f>
        <v>0</v>
      </c>
    </row>
    <row r="1988" spans="16:16" x14ac:dyDescent="0.25">
      <c r="P1988" s="401">
        <f t="shared" si="31"/>
        <v>0</v>
      </c>
    </row>
    <row r="1989" spans="16:16" x14ac:dyDescent="0.25">
      <c r="P1989" s="401">
        <f t="shared" si="31"/>
        <v>0</v>
      </c>
    </row>
    <row r="1990" spans="16:16" x14ac:dyDescent="0.25">
      <c r="P1990" s="401">
        <f t="shared" si="31"/>
        <v>0</v>
      </c>
    </row>
    <row r="1991" spans="16:16" x14ac:dyDescent="0.25">
      <c r="P1991" s="401">
        <f t="shared" si="31"/>
        <v>0</v>
      </c>
    </row>
    <row r="1992" spans="16:16" x14ac:dyDescent="0.25">
      <c r="P1992" s="401">
        <f t="shared" si="31"/>
        <v>0</v>
      </c>
    </row>
    <row r="1993" spans="16:16" x14ac:dyDescent="0.25">
      <c r="P1993" s="401">
        <f t="shared" si="31"/>
        <v>0</v>
      </c>
    </row>
    <row r="1994" spans="16:16" x14ac:dyDescent="0.25">
      <c r="P1994" s="401">
        <f t="shared" si="31"/>
        <v>0</v>
      </c>
    </row>
    <row r="1995" spans="16:16" x14ac:dyDescent="0.25">
      <c r="P1995" s="401">
        <f t="shared" si="31"/>
        <v>0</v>
      </c>
    </row>
    <row r="1996" spans="16:16" x14ac:dyDescent="0.25">
      <c r="P1996" s="401">
        <f t="shared" si="31"/>
        <v>0</v>
      </c>
    </row>
    <row r="1997" spans="16:16" x14ac:dyDescent="0.25">
      <c r="P1997" s="401">
        <f t="shared" si="31"/>
        <v>0</v>
      </c>
    </row>
    <row r="1998" spans="16:16" x14ac:dyDescent="0.25">
      <c r="P1998" s="401">
        <f t="shared" si="31"/>
        <v>0</v>
      </c>
    </row>
    <row r="1999" spans="16:16" x14ac:dyDescent="0.25">
      <c r="P1999" s="401">
        <f t="shared" si="31"/>
        <v>0</v>
      </c>
    </row>
    <row r="2000" spans="16:16" x14ac:dyDescent="0.25">
      <c r="P2000" s="401">
        <f t="shared" si="31"/>
        <v>0</v>
      </c>
    </row>
    <row r="2001" spans="16:16" x14ac:dyDescent="0.25">
      <c r="P2001" s="401">
        <f t="shared" si="31"/>
        <v>0</v>
      </c>
    </row>
    <row r="2002" spans="16:16" x14ac:dyDescent="0.25">
      <c r="P2002" s="401">
        <f t="shared" si="31"/>
        <v>0</v>
      </c>
    </row>
    <row r="2003" spans="16:16" x14ac:dyDescent="0.25">
      <c r="P2003" s="401">
        <f t="shared" si="31"/>
        <v>0</v>
      </c>
    </row>
    <row r="2004" spans="16:16" x14ac:dyDescent="0.25">
      <c r="P2004" s="401">
        <f t="shared" si="31"/>
        <v>0</v>
      </c>
    </row>
    <row r="2005" spans="16:16" x14ac:dyDescent="0.25">
      <c r="P2005" s="401">
        <f t="shared" si="31"/>
        <v>0</v>
      </c>
    </row>
    <row r="2006" spans="16:16" x14ac:dyDescent="0.25">
      <c r="P2006" s="401">
        <f t="shared" si="31"/>
        <v>0</v>
      </c>
    </row>
    <row r="2007" spans="16:16" x14ac:dyDescent="0.25">
      <c r="P2007" s="401">
        <f t="shared" si="31"/>
        <v>0</v>
      </c>
    </row>
    <row r="2008" spans="16:16" x14ac:dyDescent="0.25">
      <c r="P2008" s="401">
        <f t="shared" si="31"/>
        <v>0</v>
      </c>
    </row>
    <row r="2009" spans="16:16" x14ac:dyDescent="0.25">
      <c r="P2009" s="401">
        <f t="shared" si="31"/>
        <v>0</v>
      </c>
    </row>
    <row r="2010" spans="16:16" x14ac:dyDescent="0.25">
      <c r="P2010" s="401">
        <f t="shared" si="31"/>
        <v>0</v>
      </c>
    </row>
    <row r="2011" spans="16:16" x14ac:dyDescent="0.25">
      <c r="P2011" s="401">
        <f t="shared" si="31"/>
        <v>0</v>
      </c>
    </row>
    <row r="2012" spans="16:16" x14ac:dyDescent="0.25">
      <c r="P2012" s="401">
        <f t="shared" si="31"/>
        <v>0</v>
      </c>
    </row>
    <row r="2013" spans="16:16" x14ac:dyDescent="0.25">
      <c r="P2013" s="401">
        <f t="shared" si="31"/>
        <v>0</v>
      </c>
    </row>
    <row r="2014" spans="16:16" x14ac:dyDescent="0.25">
      <c r="P2014" s="401">
        <f t="shared" si="31"/>
        <v>0</v>
      </c>
    </row>
    <row r="2015" spans="16:16" x14ac:dyDescent="0.25">
      <c r="P2015" s="401">
        <f t="shared" si="31"/>
        <v>0</v>
      </c>
    </row>
    <row r="2016" spans="16:16" x14ac:dyDescent="0.25">
      <c r="P2016" s="401">
        <f t="shared" si="31"/>
        <v>0</v>
      </c>
    </row>
    <row r="2017" spans="16:16" x14ac:dyDescent="0.25">
      <c r="P2017" s="401">
        <f t="shared" si="31"/>
        <v>0</v>
      </c>
    </row>
    <row r="2018" spans="16:16" x14ac:dyDescent="0.25">
      <c r="P2018" s="401">
        <f t="shared" si="31"/>
        <v>0</v>
      </c>
    </row>
    <row r="2019" spans="16:16" x14ac:dyDescent="0.25">
      <c r="P2019" s="401">
        <f t="shared" si="31"/>
        <v>0</v>
      </c>
    </row>
    <row r="2020" spans="16:16" x14ac:dyDescent="0.25">
      <c r="P2020" s="401">
        <f t="shared" si="31"/>
        <v>0</v>
      </c>
    </row>
    <row r="2021" spans="16:16" x14ac:dyDescent="0.25">
      <c r="P2021" s="401">
        <f t="shared" si="31"/>
        <v>0</v>
      </c>
    </row>
    <row r="2022" spans="16:16" x14ac:dyDescent="0.25">
      <c r="P2022" s="401">
        <f t="shared" si="31"/>
        <v>0</v>
      </c>
    </row>
    <row r="2023" spans="16:16" x14ac:dyDescent="0.25">
      <c r="P2023" s="401">
        <f t="shared" si="31"/>
        <v>0</v>
      </c>
    </row>
    <row r="2024" spans="16:16" x14ac:dyDescent="0.25">
      <c r="P2024" s="401">
        <f t="shared" si="31"/>
        <v>0</v>
      </c>
    </row>
    <row r="2025" spans="16:16" x14ac:dyDescent="0.25">
      <c r="P2025" s="401">
        <f t="shared" si="31"/>
        <v>0</v>
      </c>
    </row>
    <row r="2026" spans="16:16" x14ac:dyDescent="0.25">
      <c r="P2026" s="401">
        <f t="shared" si="31"/>
        <v>0</v>
      </c>
    </row>
    <row r="2027" spans="16:16" x14ac:dyDescent="0.25">
      <c r="P2027" s="401">
        <f t="shared" si="31"/>
        <v>0</v>
      </c>
    </row>
    <row r="2028" spans="16:16" x14ac:dyDescent="0.25">
      <c r="P2028" s="401">
        <f t="shared" si="31"/>
        <v>0</v>
      </c>
    </row>
    <row r="2029" spans="16:16" x14ac:dyDescent="0.25">
      <c r="P2029" s="401">
        <f t="shared" si="31"/>
        <v>0</v>
      </c>
    </row>
    <row r="2030" spans="16:16" x14ac:dyDescent="0.25">
      <c r="P2030" s="401">
        <f t="shared" si="31"/>
        <v>0</v>
      </c>
    </row>
    <row r="2031" spans="16:16" x14ac:dyDescent="0.25">
      <c r="P2031" s="401">
        <f t="shared" si="31"/>
        <v>0</v>
      </c>
    </row>
    <row r="2032" spans="16:16" x14ac:dyDescent="0.25">
      <c r="P2032" s="401">
        <f t="shared" si="31"/>
        <v>0</v>
      </c>
    </row>
    <row r="2033" spans="16:16" x14ac:dyDescent="0.25">
      <c r="P2033" s="401">
        <f t="shared" si="31"/>
        <v>0</v>
      </c>
    </row>
    <row r="2034" spans="16:16" x14ac:dyDescent="0.25">
      <c r="P2034" s="401">
        <f t="shared" si="31"/>
        <v>0</v>
      </c>
    </row>
    <row r="2035" spans="16:16" x14ac:dyDescent="0.25">
      <c r="P2035" s="401">
        <f t="shared" si="31"/>
        <v>0</v>
      </c>
    </row>
    <row r="2036" spans="16:16" x14ac:dyDescent="0.25">
      <c r="P2036" s="401">
        <f t="shared" si="31"/>
        <v>0</v>
      </c>
    </row>
    <row r="2037" spans="16:16" x14ac:dyDescent="0.25">
      <c r="P2037" s="401">
        <f t="shared" si="31"/>
        <v>0</v>
      </c>
    </row>
    <row r="2038" spans="16:16" x14ac:dyDescent="0.25">
      <c r="P2038" s="401">
        <f t="shared" si="31"/>
        <v>0</v>
      </c>
    </row>
    <row r="2039" spans="16:16" x14ac:dyDescent="0.25">
      <c r="P2039" s="401">
        <f t="shared" si="31"/>
        <v>0</v>
      </c>
    </row>
    <row r="2040" spans="16:16" x14ac:dyDescent="0.25">
      <c r="P2040" s="401">
        <f t="shared" si="31"/>
        <v>0</v>
      </c>
    </row>
    <row r="2041" spans="16:16" x14ac:dyDescent="0.25">
      <c r="P2041" s="401">
        <f t="shared" si="31"/>
        <v>0</v>
      </c>
    </row>
    <row r="2042" spans="16:16" x14ac:dyDescent="0.25">
      <c r="P2042" s="401">
        <f t="shared" si="31"/>
        <v>0</v>
      </c>
    </row>
    <row r="2043" spans="16:16" x14ac:dyDescent="0.25">
      <c r="P2043" s="401">
        <f t="shared" si="31"/>
        <v>0</v>
      </c>
    </row>
    <row r="2044" spans="16:16" x14ac:dyDescent="0.25">
      <c r="P2044" s="401">
        <f t="shared" si="31"/>
        <v>0</v>
      </c>
    </row>
    <row r="2045" spans="16:16" x14ac:dyDescent="0.25">
      <c r="P2045" s="401">
        <f t="shared" si="31"/>
        <v>0</v>
      </c>
    </row>
    <row r="2046" spans="16:16" x14ac:dyDescent="0.25">
      <c r="P2046" s="401">
        <f t="shared" si="31"/>
        <v>0</v>
      </c>
    </row>
    <row r="2047" spans="16:16" x14ac:dyDescent="0.25">
      <c r="P2047" s="401">
        <f t="shared" si="31"/>
        <v>0</v>
      </c>
    </row>
    <row r="2048" spans="16:16" x14ac:dyDescent="0.25">
      <c r="P2048" s="401">
        <f t="shared" si="31"/>
        <v>0</v>
      </c>
    </row>
    <row r="2049" spans="16:16" x14ac:dyDescent="0.25">
      <c r="P2049" s="401">
        <f t="shared" si="31"/>
        <v>0</v>
      </c>
    </row>
    <row r="2050" spans="16:16" x14ac:dyDescent="0.25">
      <c r="P2050" s="401">
        <f t="shared" si="31"/>
        <v>0</v>
      </c>
    </row>
    <row r="2051" spans="16:16" x14ac:dyDescent="0.25">
      <c r="P2051" s="401">
        <f t="shared" ref="P2051:P2114" si="32">G2051+I2051</f>
        <v>0</v>
      </c>
    </row>
    <row r="2052" spans="16:16" x14ac:dyDescent="0.25">
      <c r="P2052" s="401">
        <f t="shared" si="32"/>
        <v>0</v>
      </c>
    </row>
    <row r="2053" spans="16:16" x14ac:dyDescent="0.25">
      <c r="P2053" s="401">
        <f t="shared" si="32"/>
        <v>0</v>
      </c>
    </row>
    <row r="2054" spans="16:16" x14ac:dyDescent="0.25">
      <c r="P2054" s="401">
        <f t="shared" si="32"/>
        <v>0</v>
      </c>
    </row>
    <row r="2055" spans="16:16" x14ac:dyDescent="0.25">
      <c r="P2055" s="401">
        <f t="shared" si="32"/>
        <v>0</v>
      </c>
    </row>
    <row r="2056" spans="16:16" x14ac:dyDescent="0.25">
      <c r="P2056" s="401">
        <f t="shared" si="32"/>
        <v>0</v>
      </c>
    </row>
    <row r="2057" spans="16:16" x14ac:dyDescent="0.25">
      <c r="P2057" s="401">
        <f t="shared" si="32"/>
        <v>0</v>
      </c>
    </row>
    <row r="2058" spans="16:16" x14ac:dyDescent="0.25">
      <c r="P2058" s="401">
        <f t="shared" si="32"/>
        <v>0</v>
      </c>
    </row>
    <row r="2059" spans="16:16" x14ac:dyDescent="0.25">
      <c r="P2059" s="401">
        <f t="shared" si="32"/>
        <v>0</v>
      </c>
    </row>
    <row r="2060" spans="16:16" x14ac:dyDescent="0.25">
      <c r="P2060" s="401">
        <f t="shared" si="32"/>
        <v>0</v>
      </c>
    </row>
    <row r="2061" spans="16:16" x14ac:dyDescent="0.25">
      <c r="P2061" s="401">
        <f t="shared" si="32"/>
        <v>0</v>
      </c>
    </row>
    <row r="2062" spans="16:16" x14ac:dyDescent="0.25">
      <c r="P2062" s="401">
        <f t="shared" si="32"/>
        <v>0</v>
      </c>
    </row>
    <row r="2063" spans="16:16" x14ac:dyDescent="0.25">
      <c r="P2063" s="401">
        <f t="shared" si="32"/>
        <v>0</v>
      </c>
    </row>
    <row r="2064" spans="16:16" x14ac:dyDescent="0.25">
      <c r="P2064" s="401">
        <f t="shared" si="32"/>
        <v>0</v>
      </c>
    </row>
    <row r="2065" spans="16:16" x14ac:dyDescent="0.25">
      <c r="P2065" s="401">
        <f t="shared" si="32"/>
        <v>0</v>
      </c>
    </row>
    <row r="2066" spans="16:16" x14ac:dyDescent="0.25">
      <c r="P2066" s="401">
        <f t="shared" si="32"/>
        <v>0</v>
      </c>
    </row>
    <row r="2067" spans="16:16" x14ac:dyDescent="0.25">
      <c r="P2067" s="401">
        <f t="shared" si="32"/>
        <v>0</v>
      </c>
    </row>
    <row r="2068" spans="16:16" x14ac:dyDescent="0.25">
      <c r="P2068" s="401">
        <f t="shared" si="32"/>
        <v>0</v>
      </c>
    </row>
    <row r="2069" spans="16:16" x14ac:dyDescent="0.25">
      <c r="P2069" s="401">
        <f t="shared" si="32"/>
        <v>0</v>
      </c>
    </row>
    <row r="2070" spans="16:16" x14ac:dyDescent="0.25">
      <c r="P2070" s="401">
        <f t="shared" si="32"/>
        <v>0</v>
      </c>
    </row>
    <row r="2071" spans="16:16" x14ac:dyDescent="0.25">
      <c r="P2071" s="401">
        <f t="shared" si="32"/>
        <v>0</v>
      </c>
    </row>
    <row r="2072" spans="16:16" x14ac:dyDescent="0.25">
      <c r="P2072" s="401">
        <f t="shared" si="32"/>
        <v>0</v>
      </c>
    </row>
    <row r="2073" spans="16:16" x14ac:dyDescent="0.25">
      <c r="P2073" s="401">
        <f t="shared" si="32"/>
        <v>0</v>
      </c>
    </row>
    <row r="2074" spans="16:16" x14ac:dyDescent="0.25">
      <c r="P2074" s="401">
        <f t="shared" si="32"/>
        <v>0</v>
      </c>
    </row>
    <row r="2075" spans="16:16" x14ac:dyDescent="0.25">
      <c r="P2075" s="401">
        <f t="shared" si="32"/>
        <v>0</v>
      </c>
    </row>
    <row r="2076" spans="16:16" x14ac:dyDescent="0.25">
      <c r="P2076" s="401">
        <f t="shared" si="32"/>
        <v>0</v>
      </c>
    </row>
    <row r="2077" spans="16:16" x14ac:dyDescent="0.25">
      <c r="P2077" s="401">
        <f t="shared" si="32"/>
        <v>0</v>
      </c>
    </row>
    <row r="2078" spans="16:16" x14ac:dyDescent="0.25">
      <c r="P2078" s="401">
        <f t="shared" si="32"/>
        <v>0</v>
      </c>
    </row>
    <row r="2079" spans="16:16" x14ac:dyDescent="0.25">
      <c r="P2079" s="401">
        <f t="shared" si="32"/>
        <v>0</v>
      </c>
    </row>
    <row r="2080" spans="16:16" x14ac:dyDescent="0.25">
      <c r="P2080" s="401">
        <f t="shared" si="32"/>
        <v>0</v>
      </c>
    </row>
    <row r="2081" spans="16:16" x14ac:dyDescent="0.25">
      <c r="P2081" s="401">
        <f t="shared" si="32"/>
        <v>0</v>
      </c>
    </row>
    <row r="2082" spans="16:16" x14ac:dyDescent="0.25">
      <c r="P2082" s="401">
        <f t="shared" si="32"/>
        <v>0</v>
      </c>
    </row>
    <row r="2083" spans="16:16" x14ac:dyDescent="0.25">
      <c r="P2083" s="401">
        <f t="shared" si="32"/>
        <v>0</v>
      </c>
    </row>
    <row r="2084" spans="16:16" x14ac:dyDescent="0.25">
      <c r="P2084" s="401">
        <f t="shared" si="32"/>
        <v>0</v>
      </c>
    </row>
    <row r="2085" spans="16:16" x14ac:dyDescent="0.25">
      <c r="P2085" s="401">
        <f t="shared" si="32"/>
        <v>0</v>
      </c>
    </row>
    <row r="2086" spans="16:16" x14ac:dyDescent="0.25">
      <c r="P2086" s="401">
        <f t="shared" si="32"/>
        <v>0</v>
      </c>
    </row>
    <row r="2087" spans="16:16" x14ac:dyDescent="0.25">
      <c r="P2087" s="401">
        <f t="shared" si="32"/>
        <v>0</v>
      </c>
    </row>
    <row r="2088" spans="16:16" x14ac:dyDescent="0.25">
      <c r="P2088" s="401">
        <f t="shared" si="32"/>
        <v>0</v>
      </c>
    </row>
    <row r="2089" spans="16:16" x14ac:dyDescent="0.25">
      <c r="P2089" s="401">
        <f t="shared" si="32"/>
        <v>0</v>
      </c>
    </row>
    <row r="2090" spans="16:16" x14ac:dyDescent="0.25">
      <c r="P2090" s="401">
        <f t="shared" si="32"/>
        <v>0</v>
      </c>
    </row>
    <row r="2091" spans="16:16" x14ac:dyDescent="0.25">
      <c r="P2091" s="401">
        <f t="shared" si="32"/>
        <v>0</v>
      </c>
    </row>
    <row r="2092" spans="16:16" x14ac:dyDescent="0.25">
      <c r="P2092" s="401">
        <f t="shared" si="32"/>
        <v>0</v>
      </c>
    </row>
    <row r="2093" spans="16:16" x14ac:dyDescent="0.25">
      <c r="P2093" s="401">
        <f t="shared" si="32"/>
        <v>0</v>
      </c>
    </row>
    <row r="2094" spans="16:16" x14ac:dyDescent="0.25">
      <c r="P2094" s="401">
        <f t="shared" si="32"/>
        <v>0</v>
      </c>
    </row>
    <row r="2095" spans="16:16" x14ac:dyDescent="0.25">
      <c r="P2095" s="401">
        <f t="shared" si="32"/>
        <v>0</v>
      </c>
    </row>
    <row r="2096" spans="16:16" x14ac:dyDescent="0.25">
      <c r="P2096" s="401">
        <f t="shared" si="32"/>
        <v>0</v>
      </c>
    </row>
    <row r="2097" spans="16:16" x14ac:dyDescent="0.25">
      <c r="P2097" s="401">
        <f t="shared" si="32"/>
        <v>0</v>
      </c>
    </row>
    <row r="2098" spans="16:16" x14ac:dyDescent="0.25">
      <c r="P2098" s="401">
        <f t="shared" si="32"/>
        <v>0</v>
      </c>
    </row>
    <row r="2099" spans="16:16" x14ac:dyDescent="0.25">
      <c r="P2099" s="401">
        <f t="shared" si="32"/>
        <v>0</v>
      </c>
    </row>
    <row r="2100" spans="16:16" x14ac:dyDescent="0.25">
      <c r="P2100" s="401">
        <f t="shared" si="32"/>
        <v>0</v>
      </c>
    </row>
    <row r="2101" spans="16:16" x14ac:dyDescent="0.25">
      <c r="P2101" s="401">
        <f t="shared" si="32"/>
        <v>0</v>
      </c>
    </row>
    <row r="2102" spans="16:16" x14ac:dyDescent="0.25">
      <c r="P2102" s="401">
        <f t="shared" si="32"/>
        <v>0</v>
      </c>
    </row>
    <row r="2103" spans="16:16" x14ac:dyDescent="0.25">
      <c r="P2103" s="401">
        <f t="shared" si="32"/>
        <v>0</v>
      </c>
    </row>
    <row r="2104" spans="16:16" x14ac:dyDescent="0.25">
      <c r="P2104" s="401">
        <f t="shared" si="32"/>
        <v>0</v>
      </c>
    </row>
    <row r="2105" spans="16:16" x14ac:dyDescent="0.25">
      <c r="P2105" s="401">
        <f t="shared" si="32"/>
        <v>0</v>
      </c>
    </row>
    <row r="2106" spans="16:16" x14ac:dyDescent="0.25">
      <c r="P2106" s="401">
        <f t="shared" si="32"/>
        <v>0</v>
      </c>
    </row>
    <row r="2107" spans="16:16" x14ac:dyDescent="0.25">
      <c r="P2107" s="401">
        <f t="shared" si="32"/>
        <v>0</v>
      </c>
    </row>
    <row r="2108" spans="16:16" x14ac:dyDescent="0.25">
      <c r="P2108" s="401">
        <f t="shared" si="32"/>
        <v>0</v>
      </c>
    </row>
    <row r="2109" spans="16:16" x14ac:dyDescent="0.25">
      <c r="P2109" s="401">
        <f t="shared" si="32"/>
        <v>0</v>
      </c>
    </row>
    <row r="2110" spans="16:16" x14ac:dyDescent="0.25">
      <c r="P2110" s="401">
        <f t="shared" si="32"/>
        <v>0</v>
      </c>
    </row>
    <row r="2111" spans="16:16" x14ac:dyDescent="0.25">
      <c r="P2111" s="401">
        <f t="shared" si="32"/>
        <v>0</v>
      </c>
    </row>
    <row r="2112" spans="16:16" x14ac:dyDescent="0.25">
      <c r="P2112" s="401">
        <f t="shared" si="32"/>
        <v>0</v>
      </c>
    </row>
    <row r="2113" spans="16:16" x14ac:dyDescent="0.25">
      <c r="P2113" s="401">
        <f t="shared" si="32"/>
        <v>0</v>
      </c>
    </row>
    <row r="2114" spans="16:16" x14ac:dyDescent="0.25">
      <c r="P2114" s="401">
        <f t="shared" si="32"/>
        <v>0</v>
      </c>
    </row>
    <row r="2115" spans="16:16" x14ac:dyDescent="0.25">
      <c r="P2115" s="401">
        <f t="shared" ref="P2115:P2178" si="33">G2115+I2115</f>
        <v>0</v>
      </c>
    </row>
    <row r="2116" spans="16:16" x14ac:dyDescent="0.25">
      <c r="P2116" s="401">
        <f t="shared" si="33"/>
        <v>0</v>
      </c>
    </row>
    <row r="2117" spans="16:16" x14ac:dyDescent="0.25">
      <c r="P2117" s="401">
        <f t="shared" si="33"/>
        <v>0</v>
      </c>
    </row>
    <row r="2118" spans="16:16" x14ac:dyDescent="0.25">
      <c r="P2118" s="401">
        <f t="shared" si="33"/>
        <v>0</v>
      </c>
    </row>
    <row r="2119" spans="16:16" x14ac:dyDescent="0.25">
      <c r="P2119" s="401">
        <f t="shared" si="33"/>
        <v>0</v>
      </c>
    </row>
    <row r="2120" spans="16:16" x14ac:dyDescent="0.25">
      <c r="P2120" s="401">
        <f t="shared" si="33"/>
        <v>0</v>
      </c>
    </row>
    <row r="2121" spans="16:16" x14ac:dyDescent="0.25">
      <c r="P2121" s="401">
        <f t="shared" si="33"/>
        <v>0</v>
      </c>
    </row>
    <row r="2122" spans="16:16" x14ac:dyDescent="0.25">
      <c r="P2122" s="401">
        <f t="shared" si="33"/>
        <v>0</v>
      </c>
    </row>
    <row r="2123" spans="16:16" x14ac:dyDescent="0.25">
      <c r="P2123" s="401">
        <f t="shared" si="33"/>
        <v>0</v>
      </c>
    </row>
    <row r="2124" spans="16:16" x14ac:dyDescent="0.25">
      <c r="P2124" s="401">
        <f t="shared" si="33"/>
        <v>0</v>
      </c>
    </row>
    <row r="2125" spans="16:16" x14ac:dyDescent="0.25">
      <c r="P2125" s="401">
        <f t="shared" si="33"/>
        <v>0</v>
      </c>
    </row>
    <row r="2126" spans="16:16" x14ac:dyDescent="0.25">
      <c r="P2126" s="401">
        <f t="shared" si="33"/>
        <v>0</v>
      </c>
    </row>
    <row r="2127" spans="16:16" x14ac:dyDescent="0.25">
      <c r="P2127" s="401">
        <f t="shared" si="33"/>
        <v>0</v>
      </c>
    </row>
    <row r="2128" spans="16:16" x14ac:dyDescent="0.25">
      <c r="P2128" s="401">
        <f t="shared" si="33"/>
        <v>0</v>
      </c>
    </row>
    <row r="2129" spans="16:16" x14ac:dyDescent="0.25">
      <c r="P2129" s="401">
        <f t="shared" si="33"/>
        <v>0</v>
      </c>
    </row>
    <row r="2130" spans="16:16" x14ac:dyDescent="0.25">
      <c r="P2130" s="401">
        <f t="shared" si="33"/>
        <v>0</v>
      </c>
    </row>
    <row r="2131" spans="16:16" x14ac:dyDescent="0.25">
      <c r="P2131" s="401">
        <f t="shared" si="33"/>
        <v>0</v>
      </c>
    </row>
    <row r="2132" spans="16:16" x14ac:dyDescent="0.25">
      <c r="P2132" s="401">
        <f t="shared" si="33"/>
        <v>0</v>
      </c>
    </row>
    <row r="2133" spans="16:16" x14ac:dyDescent="0.25">
      <c r="P2133" s="401">
        <f t="shared" si="33"/>
        <v>0</v>
      </c>
    </row>
    <row r="2134" spans="16:16" x14ac:dyDescent="0.25">
      <c r="P2134" s="401">
        <f t="shared" si="33"/>
        <v>0</v>
      </c>
    </row>
    <row r="2135" spans="16:16" x14ac:dyDescent="0.25">
      <c r="P2135" s="401">
        <f t="shared" si="33"/>
        <v>0</v>
      </c>
    </row>
    <row r="2136" spans="16:16" x14ac:dyDescent="0.25">
      <c r="P2136" s="401">
        <f t="shared" si="33"/>
        <v>0</v>
      </c>
    </row>
    <row r="2137" spans="16:16" x14ac:dyDescent="0.25">
      <c r="P2137" s="401">
        <f t="shared" si="33"/>
        <v>0</v>
      </c>
    </row>
    <row r="2138" spans="16:16" x14ac:dyDescent="0.25">
      <c r="P2138" s="401">
        <f t="shared" si="33"/>
        <v>0</v>
      </c>
    </row>
    <row r="2139" spans="16:16" x14ac:dyDescent="0.25">
      <c r="P2139" s="401">
        <f t="shared" si="33"/>
        <v>0</v>
      </c>
    </row>
    <row r="2140" spans="16:16" x14ac:dyDescent="0.25">
      <c r="P2140" s="401">
        <f t="shared" si="33"/>
        <v>0</v>
      </c>
    </row>
    <row r="2141" spans="16:16" x14ac:dyDescent="0.25">
      <c r="P2141" s="401">
        <f t="shared" si="33"/>
        <v>0</v>
      </c>
    </row>
    <row r="2142" spans="16:16" x14ac:dyDescent="0.25">
      <c r="P2142" s="401">
        <f t="shared" si="33"/>
        <v>0</v>
      </c>
    </row>
    <row r="2143" spans="16:16" x14ac:dyDescent="0.25">
      <c r="P2143" s="401">
        <f t="shared" si="33"/>
        <v>0</v>
      </c>
    </row>
    <row r="2144" spans="16:16" x14ac:dyDescent="0.25">
      <c r="P2144" s="401">
        <f t="shared" si="33"/>
        <v>0</v>
      </c>
    </row>
    <row r="2145" spans="16:16" x14ac:dyDescent="0.25">
      <c r="P2145" s="401">
        <f t="shared" si="33"/>
        <v>0</v>
      </c>
    </row>
    <row r="2146" spans="16:16" x14ac:dyDescent="0.25">
      <c r="P2146" s="401">
        <f t="shared" si="33"/>
        <v>0</v>
      </c>
    </row>
    <row r="2147" spans="16:16" x14ac:dyDescent="0.25">
      <c r="P2147" s="401">
        <f t="shared" si="33"/>
        <v>0</v>
      </c>
    </row>
    <row r="2148" spans="16:16" x14ac:dyDescent="0.25">
      <c r="P2148" s="401">
        <f t="shared" si="33"/>
        <v>0</v>
      </c>
    </row>
    <row r="2149" spans="16:16" x14ac:dyDescent="0.25">
      <c r="P2149" s="401">
        <f t="shared" si="33"/>
        <v>0</v>
      </c>
    </row>
    <row r="2150" spans="16:16" x14ac:dyDescent="0.25">
      <c r="P2150" s="401">
        <f t="shared" si="33"/>
        <v>0</v>
      </c>
    </row>
    <row r="2151" spans="16:16" x14ac:dyDescent="0.25">
      <c r="P2151" s="401">
        <f t="shared" si="33"/>
        <v>0</v>
      </c>
    </row>
    <row r="2152" spans="16:16" x14ac:dyDescent="0.25">
      <c r="P2152" s="401">
        <f t="shared" si="33"/>
        <v>0</v>
      </c>
    </row>
    <row r="2153" spans="16:16" x14ac:dyDescent="0.25">
      <c r="P2153" s="401">
        <f t="shared" si="33"/>
        <v>0</v>
      </c>
    </row>
    <row r="2154" spans="16:16" x14ac:dyDescent="0.25">
      <c r="P2154" s="401">
        <f t="shared" si="33"/>
        <v>0</v>
      </c>
    </row>
    <row r="2155" spans="16:16" x14ac:dyDescent="0.25">
      <c r="P2155" s="401">
        <f t="shared" si="33"/>
        <v>0</v>
      </c>
    </row>
    <row r="2156" spans="16:16" x14ac:dyDescent="0.25">
      <c r="P2156" s="401">
        <f t="shared" si="33"/>
        <v>0</v>
      </c>
    </row>
    <row r="2157" spans="16:16" x14ac:dyDescent="0.25">
      <c r="P2157" s="401">
        <f t="shared" si="33"/>
        <v>0</v>
      </c>
    </row>
    <row r="2158" spans="16:16" x14ac:dyDescent="0.25">
      <c r="P2158" s="401">
        <f t="shared" si="33"/>
        <v>0</v>
      </c>
    </row>
    <row r="2159" spans="16:16" x14ac:dyDescent="0.25">
      <c r="P2159" s="401">
        <f t="shared" si="33"/>
        <v>0</v>
      </c>
    </row>
    <row r="2160" spans="16:16" x14ac:dyDescent="0.25">
      <c r="P2160" s="401">
        <f t="shared" si="33"/>
        <v>0</v>
      </c>
    </row>
    <row r="2161" spans="16:16" x14ac:dyDescent="0.25">
      <c r="P2161" s="401">
        <f t="shared" si="33"/>
        <v>0</v>
      </c>
    </row>
    <row r="2162" spans="16:16" x14ac:dyDescent="0.25">
      <c r="P2162" s="401">
        <f t="shared" si="33"/>
        <v>0</v>
      </c>
    </row>
    <row r="2163" spans="16:16" x14ac:dyDescent="0.25">
      <c r="P2163" s="401">
        <f t="shared" si="33"/>
        <v>0</v>
      </c>
    </row>
    <row r="2164" spans="16:16" x14ac:dyDescent="0.25">
      <c r="P2164" s="401">
        <f t="shared" si="33"/>
        <v>0</v>
      </c>
    </row>
    <row r="2165" spans="16:16" x14ac:dyDescent="0.25">
      <c r="P2165" s="401">
        <f t="shared" si="33"/>
        <v>0</v>
      </c>
    </row>
    <row r="2166" spans="16:16" x14ac:dyDescent="0.25">
      <c r="P2166" s="401">
        <f t="shared" si="33"/>
        <v>0</v>
      </c>
    </row>
    <row r="2167" spans="16:16" x14ac:dyDescent="0.25">
      <c r="P2167" s="401">
        <f t="shared" si="33"/>
        <v>0</v>
      </c>
    </row>
    <row r="2168" spans="16:16" x14ac:dyDescent="0.25">
      <c r="P2168" s="401">
        <f t="shared" si="33"/>
        <v>0</v>
      </c>
    </row>
    <row r="2169" spans="16:16" x14ac:dyDescent="0.25">
      <c r="P2169" s="401">
        <f t="shared" si="33"/>
        <v>0</v>
      </c>
    </row>
    <row r="2170" spans="16:16" x14ac:dyDescent="0.25">
      <c r="P2170" s="401">
        <f t="shared" si="33"/>
        <v>0</v>
      </c>
    </row>
    <row r="2171" spans="16:16" x14ac:dyDescent="0.25">
      <c r="P2171" s="401">
        <f t="shared" si="33"/>
        <v>0</v>
      </c>
    </row>
    <row r="2172" spans="16:16" x14ac:dyDescent="0.25">
      <c r="P2172" s="401">
        <f t="shared" si="33"/>
        <v>0</v>
      </c>
    </row>
    <row r="2173" spans="16:16" x14ac:dyDescent="0.25">
      <c r="P2173" s="401">
        <f t="shared" si="33"/>
        <v>0</v>
      </c>
    </row>
    <row r="2174" spans="16:16" x14ac:dyDescent="0.25">
      <c r="P2174" s="401">
        <f t="shared" si="33"/>
        <v>0</v>
      </c>
    </row>
    <row r="2175" spans="16:16" x14ac:dyDescent="0.25">
      <c r="P2175" s="401">
        <f t="shared" si="33"/>
        <v>0</v>
      </c>
    </row>
    <row r="2176" spans="16:16" x14ac:dyDescent="0.25">
      <c r="P2176" s="401">
        <f t="shared" si="33"/>
        <v>0</v>
      </c>
    </row>
    <row r="2177" spans="16:16" x14ac:dyDescent="0.25">
      <c r="P2177" s="401">
        <f t="shared" si="33"/>
        <v>0</v>
      </c>
    </row>
    <row r="2178" spans="16:16" x14ac:dyDescent="0.25">
      <c r="P2178" s="401">
        <f t="shared" si="33"/>
        <v>0</v>
      </c>
    </row>
    <row r="2179" spans="16:16" x14ac:dyDescent="0.25">
      <c r="P2179" s="401">
        <f t="shared" ref="P2179:P2242" si="34">G2179+I2179</f>
        <v>0</v>
      </c>
    </row>
    <row r="2180" spans="16:16" x14ac:dyDescent="0.25">
      <c r="P2180" s="401">
        <f t="shared" si="34"/>
        <v>0</v>
      </c>
    </row>
    <row r="2181" spans="16:16" x14ac:dyDescent="0.25">
      <c r="P2181" s="401">
        <f t="shared" si="34"/>
        <v>0</v>
      </c>
    </row>
    <row r="2182" spans="16:16" x14ac:dyDescent="0.25">
      <c r="P2182" s="401">
        <f t="shared" si="34"/>
        <v>0</v>
      </c>
    </row>
    <row r="2183" spans="16:16" x14ac:dyDescent="0.25">
      <c r="P2183" s="401">
        <f t="shared" si="34"/>
        <v>0</v>
      </c>
    </row>
    <row r="2184" spans="16:16" x14ac:dyDescent="0.25">
      <c r="P2184" s="401">
        <f t="shared" si="34"/>
        <v>0</v>
      </c>
    </row>
    <row r="2185" spans="16:16" x14ac:dyDescent="0.25">
      <c r="P2185" s="401">
        <f t="shared" si="34"/>
        <v>0</v>
      </c>
    </row>
    <row r="2186" spans="16:16" x14ac:dyDescent="0.25">
      <c r="P2186" s="401">
        <f t="shared" si="34"/>
        <v>0</v>
      </c>
    </row>
    <row r="2187" spans="16:16" x14ac:dyDescent="0.25">
      <c r="P2187" s="401">
        <f t="shared" si="34"/>
        <v>0</v>
      </c>
    </row>
    <row r="2188" spans="16:16" x14ac:dyDescent="0.25">
      <c r="P2188" s="401">
        <f t="shared" si="34"/>
        <v>0</v>
      </c>
    </row>
    <row r="2189" spans="16:16" x14ac:dyDescent="0.25">
      <c r="P2189" s="401">
        <f t="shared" si="34"/>
        <v>0</v>
      </c>
    </row>
    <row r="2190" spans="16:16" x14ac:dyDescent="0.25">
      <c r="P2190" s="401">
        <f t="shared" si="34"/>
        <v>0</v>
      </c>
    </row>
    <row r="2191" spans="16:16" x14ac:dyDescent="0.25">
      <c r="P2191" s="401">
        <f t="shared" si="34"/>
        <v>0</v>
      </c>
    </row>
    <row r="2192" spans="16:16" x14ac:dyDescent="0.25">
      <c r="P2192" s="401">
        <f t="shared" si="34"/>
        <v>0</v>
      </c>
    </row>
    <row r="2193" spans="16:16" x14ac:dyDescent="0.25">
      <c r="P2193" s="401">
        <f t="shared" si="34"/>
        <v>0</v>
      </c>
    </row>
    <row r="2194" spans="16:16" x14ac:dyDescent="0.25">
      <c r="P2194" s="401">
        <f t="shared" si="34"/>
        <v>0</v>
      </c>
    </row>
    <row r="2195" spans="16:16" x14ac:dyDescent="0.25">
      <c r="P2195" s="401">
        <f t="shared" si="34"/>
        <v>0</v>
      </c>
    </row>
    <row r="2196" spans="16:16" x14ac:dyDescent="0.25">
      <c r="P2196" s="401">
        <f t="shared" si="34"/>
        <v>0</v>
      </c>
    </row>
    <row r="2197" spans="16:16" x14ac:dyDescent="0.25">
      <c r="P2197" s="401">
        <f t="shared" si="34"/>
        <v>0</v>
      </c>
    </row>
    <row r="2198" spans="16:16" x14ac:dyDescent="0.25">
      <c r="P2198" s="401">
        <f t="shared" si="34"/>
        <v>0</v>
      </c>
    </row>
    <row r="2199" spans="16:16" x14ac:dyDescent="0.25">
      <c r="P2199" s="401">
        <f t="shared" si="34"/>
        <v>0</v>
      </c>
    </row>
    <row r="2200" spans="16:16" x14ac:dyDescent="0.25">
      <c r="P2200" s="401">
        <f t="shared" si="34"/>
        <v>0</v>
      </c>
    </row>
    <row r="2201" spans="16:16" x14ac:dyDescent="0.25">
      <c r="P2201" s="401">
        <f t="shared" si="34"/>
        <v>0</v>
      </c>
    </row>
    <row r="2202" spans="16:16" x14ac:dyDescent="0.25">
      <c r="P2202" s="401">
        <f t="shared" si="34"/>
        <v>0</v>
      </c>
    </row>
    <row r="2203" spans="16:16" x14ac:dyDescent="0.25">
      <c r="P2203" s="401">
        <f t="shared" si="34"/>
        <v>0</v>
      </c>
    </row>
    <row r="2204" spans="16:16" x14ac:dyDescent="0.25">
      <c r="P2204" s="401">
        <f t="shared" si="34"/>
        <v>0</v>
      </c>
    </row>
    <row r="2205" spans="16:16" x14ac:dyDescent="0.25">
      <c r="P2205" s="401">
        <f t="shared" si="34"/>
        <v>0</v>
      </c>
    </row>
    <row r="2206" spans="16:16" x14ac:dyDescent="0.25">
      <c r="P2206" s="401">
        <f t="shared" si="34"/>
        <v>0</v>
      </c>
    </row>
    <row r="2207" spans="16:16" x14ac:dyDescent="0.25">
      <c r="P2207" s="401">
        <f t="shared" si="34"/>
        <v>0</v>
      </c>
    </row>
    <row r="2208" spans="16:16" x14ac:dyDescent="0.25">
      <c r="P2208" s="401">
        <f t="shared" si="34"/>
        <v>0</v>
      </c>
    </row>
    <row r="2209" spans="16:16" x14ac:dyDescent="0.25">
      <c r="P2209" s="401">
        <f t="shared" si="34"/>
        <v>0</v>
      </c>
    </row>
    <row r="2210" spans="16:16" x14ac:dyDescent="0.25">
      <c r="P2210" s="401">
        <f t="shared" si="34"/>
        <v>0</v>
      </c>
    </row>
    <row r="2211" spans="16:16" x14ac:dyDescent="0.25">
      <c r="P2211" s="401">
        <f t="shared" si="34"/>
        <v>0</v>
      </c>
    </row>
    <row r="2212" spans="16:16" x14ac:dyDescent="0.25">
      <c r="P2212" s="401">
        <f t="shared" si="34"/>
        <v>0</v>
      </c>
    </row>
    <row r="2213" spans="16:16" x14ac:dyDescent="0.25">
      <c r="P2213" s="401">
        <f t="shared" si="34"/>
        <v>0</v>
      </c>
    </row>
    <row r="2214" spans="16:16" x14ac:dyDescent="0.25">
      <c r="P2214" s="401">
        <f t="shared" si="34"/>
        <v>0</v>
      </c>
    </row>
    <row r="2215" spans="16:16" x14ac:dyDescent="0.25">
      <c r="P2215" s="401">
        <f t="shared" si="34"/>
        <v>0</v>
      </c>
    </row>
    <row r="2216" spans="16:16" x14ac:dyDescent="0.25">
      <c r="P2216" s="401">
        <f t="shared" si="34"/>
        <v>0</v>
      </c>
    </row>
    <row r="2217" spans="16:16" x14ac:dyDescent="0.25">
      <c r="P2217" s="401">
        <f t="shared" si="34"/>
        <v>0</v>
      </c>
    </row>
    <row r="2218" spans="16:16" x14ac:dyDescent="0.25">
      <c r="P2218" s="401">
        <f t="shared" si="34"/>
        <v>0</v>
      </c>
    </row>
    <row r="2219" spans="16:16" x14ac:dyDescent="0.25">
      <c r="P2219" s="401">
        <f t="shared" si="34"/>
        <v>0</v>
      </c>
    </row>
    <row r="2220" spans="16:16" x14ac:dyDescent="0.25">
      <c r="P2220" s="401">
        <f t="shared" si="34"/>
        <v>0</v>
      </c>
    </row>
    <row r="2221" spans="16:16" x14ac:dyDescent="0.25">
      <c r="P2221" s="401">
        <f t="shared" si="34"/>
        <v>0</v>
      </c>
    </row>
    <row r="2222" spans="16:16" x14ac:dyDescent="0.25">
      <c r="P2222" s="401">
        <f t="shared" si="34"/>
        <v>0</v>
      </c>
    </row>
    <row r="2223" spans="16:16" x14ac:dyDescent="0.25">
      <c r="P2223" s="401">
        <f t="shared" si="34"/>
        <v>0</v>
      </c>
    </row>
    <row r="2224" spans="16:16" x14ac:dyDescent="0.25">
      <c r="P2224" s="401">
        <f t="shared" si="34"/>
        <v>0</v>
      </c>
    </row>
    <row r="2225" spans="16:16" x14ac:dyDescent="0.25">
      <c r="P2225" s="401">
        <f t="shared" si="34"/>
        <v>0</v>
      </c>
    </row>
    <row r="2226" spans="16:16" x14ac:dyDescent="0.25">
      <c r="P2226" s="401">
        <f t="shared" si="34"/>
        <v>0</v>
      </c>
    </row>
    <row r="2227" spans="16:16" x14ac:dyDescent="0.25">
      <c r="P2227" s="401">
        <f t="shared" si="34"/>
        <v>0</v>
      </c>
    </row>
    <row r="2228" spans="16:16" x14ac:dyDescent="0.25">
      <c r="P2228" s="401">
        <f t="shared" si="34"/>
        <v>0</v>
      </c>
    </row>
    <row r="2229" spans="16:16" x14ac:dyDescent="0.25">
      <c r="P2229" s="401">
        <f t="shared" si="34"/>
        <v>0</v>
      </c>
    </row>
    <row r="2230" spans="16:16" x14ac:dyDescent="0.25">
      <c r="P2230" s="401">
        <f t="shared" si="34"/>
        <v>0</v>
      </c>
    </row>
    <row r="2231" spans="16:16" x14ac:dyDescent="0.25">
      <c r="P2231" s="401">
        <f t="shared" si="34"/>
        <v>0</v>
      </c>
    </row>
    <row r="2232" spans="16:16" x14ac:dyDescent="0.25">
      <c r="P2232" s="401">
        <f t="shared" si="34"/>
        <v>0</v>
      </c>
    </row>
    <row r="2233" spans="16:16" x14ac:dyDescent="0.25">
      <c r="P2233" s="401">
        <f t="shared" si="34"/>
        <v>0</v>
      </c>
    </row>
    <row r="2234" spans="16:16" x14ac:dyDescent="0.25">
      <c r="P2234" s="401">
        <f t="shared" si="34"/>
        <v>0</v>
      </c>
    </row>
    <row r="2235" spans="16:16" x14ac:dyDescent="0.25">
      <c r="P2235" s="401">
        <f t="shared" si="34"/>
        <v>0</v>
      </c>
    </row>
    <row r="2236" spans="16:16" x14ac:dyDescent="0.25">
      <c r="P2236" s="401">
        <f t="shared" si="34"/>
        <v>0</v>
      </c>
    </row>
    <row r="2237" spans="16:16" x14ac:dyDescent="0.25">
      <c r="P2237" s="401">
        <f t="shared" si="34"/>
        <v>0</v>
      </c>
    </row>
    <row r="2238" spans="16:16" x14ac:dyDescent="0.25">
      <c r="P2238" s="401">
        <f t="shared" si="34"/>
        <v>0</v>
      </c>
    </row>
    <row r="2239" spans="16:16" x14ac:dyDescent="0.25">
      <c r="P2239" s="401">
        <f t="shared" si="34"/>
        <v>0</v>
      </c>
    </row>
    <row r="2240" spans="16:16" x14ac:dyDescent="0.25">
      <c r="P2240" s="401">
        <f t="shared" si="34"/>
        <v>0</v>
      </c>
    </row>
    <row r="2241" spans="16:16" x14ac:dyDescent="0.25">
      <c r="P2241" s="401">
        <f t="shared" si="34"/>
        <v>0</v>
      </c>
    </row>
    <row r="2242" spans="16:16" x14ac:dyDescent="0.25">
      <c r="P2242" s="401">
        <f t="shared" si="34"/>
        <v>0</v>
      </c>
    </row>
    <row r="2243" spans="16:16" x14ac:dyDescent="0.25">
      <c r="P2243" s="401">
        <f t="shared" ref="P2243:P2306" si="35">G2243+I2243</f>
        <v>0</v>
      </c>
    </row>
    <row r="2244" spans="16:16" x14ac:dyDescent="0.25">
      <c r="P2244" s="401">
        <f t="shared" si="35"/>
        <v>0</v>
      </c>
    </row>
    <row r="2245" spans="16:16" x14ac:dyDescent="0.25">
      <c r="P2245" s="401">
        <f t="shared" si="35"/>
        <v>0</v>
      </c>
    </row>
    <row r="2246" spans="16:16" x14ac:dyDescent="0.25">
      <c r="P2246" s="401">
        <f t="shared" si="35"/>
        <v>0</v>
      </c>
    </row>
    <row r="2247" spans="16:16" x14ac:dyDescent="0.25">
      <c r="P2247" s="401">
        <f t="shared" si="35"/>
        <v>0</v>
      </c>
    </row>
    <row r="2248" spans="16:16" x14ac:dyDescent="0.25">
      <c r="P2248" s="401">
        <f t="shared" si="35"/>
        <v>0</v>
      </c>
    </row>
    <row r="2249" spans="16:16" x14ac:dyDescent="0.25">
      <c r="P2249" s="401">
        <f t="shared" si="35"/>
        <v>0</v>
      </c>
    </row>
    <row r="2250" spans="16:16" x14ac:dyDescent="0.25">
      <c r="P2250" s="401">
        <f t="shared" si="35"/>
        <v>0</v>
      </c>
    </row>
    <row r="2251" spans="16:16" x14ac:dyDescent="0.25">
      <c r="P2251" s="401">
        <f t="shared" si="35"/>
        <v>0</v>
      </c>
    </row>
    <row r="2252" spans="16:16" x14ac:dyDescent="0.25">
      <c r="P2252" s="401">
        <f t="shared" si="35"/>
        <v>0</v>
      </c>
    </row>
    <row r="2253" spans="16:16" x14ac:dyDescent="0.25">
      <c r="P2253" s="401">
        <f t="shared" si="35"/>
        <v>0</v>
      </c>
    </row>
    <row r="2254" spans="16:16" x14ac:dyDescent="0.25">
      <c r="P2254" s="401">
        <f t="shared" si="35"/>
        <v>0</v>
      </c>
    </row>
    <row r="2255" spans="16:16" x14ac:dyDescent="0.25">
      <c r="P2255" s="401">
        <f t="shared" si="35"/>
        <v>0</v>
      </c>
    </row>
    <row r="2256" spans="16:16" x14ac:dyDescent="0.25">
      <c r="P2256" s="401">
        <f t="shared" si="35"/>
        <v>0</v>
      </c>
    </row>
    <row r="2257" spans="16:16" x14ac:dyDescent="0.25">
      <c r="P2257" s="401">
        <f t="shared" si="35"/>
        <v>0</v>
      </c>
    </row>
    <row r="2258" spans="16:16" x14ac:dyDescent="0.25">
      <c r="P2258" s="401">
        <f t="shared" si="35"/>
        <v>0</v>
      </c>
    </row>
    <row r="2259" spans="16:16" x14ac:dyDescent="0.25">
      <c r="P2259" s="401">
        <f t="shared" si="35"/>
        <v>0</v>
      </c>
    </row>
    <row r="2260" spans="16:16" x14ac:dyDescent="0.25">
      <c r="P2260" s="401">
        <f t="shared" si="35"/>
        <v>0</v>
      </c>
    </row>
    <row r="2261" spans="16:16" x14ac:dyDescent="0.25">
      <c r="P2261" s="401">
        <f t="shared" si="35"/>
        <v>0</v>
      </c>
    </row>
    <row r="2262" spans="16:16" x14ac:dyDescent="0.25">
      <c r="P2262" s="401">
        <f t="shared" si="35"/>
        <v>0</v>
      </c>
    </row>
    <row r="2263" spans="16:16" x14ac:dyDescent="0.25">
      <c r="P2263" s="401">
        <f t="shared" si="35"/>
        <v>0</v>
      </c>
    </row>
    <row r="2264" spans="16:16" x14ac:dyDescent="0.25">
      <c r="P2264" s="401">
        <f t="shared" si="35"/>
        <v>0</v>
      </c>
    </row>
    <row r="2265" spans="16:16" x14ac:dyDescent="0.25">
      <c r="P2265" s="401">
        <f t="shared" si="35"/>
        <v>0</v>
      </c>
    </row>
    <row r="2266" spans="16:16" x14ac:dyDescent="0.25">
      <c r="P2266" s="401">
        <f t="shared" si="35"/>
        <v>0</v>
      </c>
    </row>
    <row r="2267" spans="16:16" x14ac:dyDescent="0.25">
      <c r="P2267" s="401">
        <f t="shared" si="35"/>
        <v>0</v>
      </c>
    </row>
    <row r="2268" spans="16:16" x14ac:dyDescent="0.25">
      <c r="P2268" s="401">
        <f t="shared" si="35"/>
        <v>0</v>
      </c>
    </row>
    <row r="2269" spans="16:16" x14ac:dyDescent="0.25">
      <c r="P2269" s="401">
        <f t="shared" si="35"/>
        <v>0</v>
      </c>
    </row>
    <row r="2270" spans="16:16" x14ac:dyDescent="0.25">
      <c r="P2270" s="401">
        <f t="shared" si="35"/>
        <v>0</v>
      </c>
    </row>
    <row r="2271" spans="16:16" x14ac:dyDescent="0.25">
      <c r="P2271" s="401">
        <f t="shared" si="35"/>
        <v>0</v>
      </c>
    </row>
    <row r="2272" spans="16:16" x14ac:dyDescent="0.25">
      <c r="P2272" s="401">
        <f t="shared" si="35"/>
        <v>0</v>
      </c>
    </row>
    <row r="2273" spans="16:16" x14ac:dyDescent="0.25">
      <c r="P2273" s="401">
        <f t="shared" si="35"/>
        <v>0</v>
      </c>
    </row>
    <row r="2274" spans="16:16" x14ac:dyDescent="0.25">
      <c r="P2274" s="401">
        <f t="shared" si="35"/>
        <v>0</v>
      </c>
    </row>
    <row r="2275" spans="16:16" x14ac:dyDescent="0.25">
      <c r="P2275" s="401">
        <f t="shared" si="35"/>
        <v>0</v>
      </c>
    </row>
    <row r="2276" spans="16:16" x14ac:dyDescent="0.25">
      <c r="P2276" s="401">
        <f t="shared" si="35"/>
        <v>0</v>
      </c>
    </row>
    <row r="2277" spans="16:16" x14ac:dyDescent="0.25">
      <c r="P2277" s="401">
        <f t="shared" si="35"/>
        <v>0</v>
      </c>
    </row>
    <row r="2278" spans="16:16" x14ac:dyDescent="0.25">
      <c r="P2278" s="401">
        <f t="shared" si="35"/>
        <v>0</v>
      </c>
    </row>
    <row r="2279" spans="16:16" x14ac:dyDescent="0.25">
      <c r="P2279" s="401">
        <f t="shared" si="35"/>
        <v>0</v>
      </c>
    </row>
    <row r="2280" spans="16:16" x14ac:dyDescent="0.25">
      <c r="P2280" s="401">
        <f t="shared" si="35"/>
        <v>0</v>
      </c>
    </row>
    <row r="2281" spans="16:16" x14ac:dyDescent="0.25">
      <c r="P2281" s="401">
        <f t="shared" si="35"/>
        <v>0</v>
      </c>
    </row>
    <row r="2282" spans="16:16" x14ac:dyDescent="0.25">
      <c r="P2282" s="401">
        <f t="shared" si="35"/>
        <v>0</v>
      </c>
    </row>
    <row r="2283" spans="16:16" x14ac:dyDescent="0.25">
      <c r="P2283" s="401">
        <f t="shared" si="35"/>
        <v>0</v>
      </c>
    </row>
    <row r="2284" spans="16:16" x14ac:dyDescent="0.25">
      <c r="P2284" s="401">
        <f t="shared" si="35"/>
        <v>0</v>
      </c>
    </row>
    <row r="2285" spans="16:16" x14ac:dyDescent="0.25">
      <c r="P2285" s="401">
        <f t="shared" si="35"/>
        <v>0</v>
      </c>
    </row>
    <row r="2286" spans="16:16" x14ac:dyDescent="0.25">
      <c r="P2286" s="401">
        <f t="shared" si="35"/>
        <v>0</v>
      </c>
    </row>
    <row r="2287" spans="16:16" x14ac:dyDescent="0.25">
      <c r="P2287" s="401">
        <f t="shared" si="35"/>
        <v>0</v>
      </c>
    </row>
    <row r="2288" spans="16:16" x14ac:dyDescent="0.25">
      <c r="P2288" s="401">
        <f t="shared" si="35"/>
        <v>0</v>
      </c>
    </row>
    <row r="2289" spans="16:16" x14ac:dyDescent="0.25">
      <c r="P2289" s="401">
        <f t="shared" si="35"/>
        <v>0</v>
      </c>
    </row>
    <row r="2290" spans="16:16" x14ac:dyDescent="0.25">
      <c r="P2290" s="401">
        <f t="shared" si="35"/>
        <v>0</v>
      </c>
    </row>
    <row r="2291" spans="16:16" x14ac:dyDescent="0.25">
      <c r="P2291" s="401">
        <f t="shared" si="35"/>
        <v>0</v>
      </c>
    </row>
    <row r="2292" spans="16:16" x14ac:dyDescent="0.25">
      <c r="P2292" s="401">
        <f t="shared" si="35"/>
        <v>0</v>
      </c>
    </row>
    <row r="2293" spans="16:16" x14ac:dyDescent="0.25">
      <c r="P2293" s="401">
        <f t="shared" si="35"/>
        <v>0</v>
      </c>
    </row>
    <row r="2294" spans="16:16" x14ac:dyDescent="0.25">
      <c r="P2294" s="401">
        <f t="shared" si="35"/>
        <v>0</v>
      </c>
    </row>
    <row r="2295" spans="16:16" x14ac:dyDescent="0.25">
      <c r="P2295" s="401">
        <f t="shared" si="35"/>
        <v>0</v>
      </c>
    </row>
    <row r="2296" spans="16:16" x14ac:dyDescent="0.25">
      <c r="P2296" s="401">
        <f t="shared" si="35"/>
        <v>0</v>
      </c>
    </row>
    <row r="2297" spans="16:16" x14ac:dyDescent="0.25">
      <c r="P2297" s="401">
        <f t="shared" si="35"/>
        <v>0</v>
      </c>
    </row>
    <row r="2298" spans="16:16" x14ac:dyDescent="0.25">
      <c r="P2298" s="401">
        <f t="shared" si="35"/>
        <v>0</v>
      </c>
    </row>
    <row r="2299" spans="16:16" x14ac:dyDescent="0.25">
      <c r="P2299" s="401">
        <f t="shared" si="35"/>
        <v>0</v>
      </c>
    </row>
    <row r="2300" spans="16:16" x14ac:dyDescent="0.25">
      <c r="P2300" s="401">
        <f t="shared" si="35"/>
        <v>0</v>
      </c>
    </row>
    <row r="2301" spans="16:16" x14ac:dyDescent="0.25">
      <c r="P2301" s="401">
        <f t="shared" si="35"/>
        <v>0</v>
      </c>
    </row>
    <row r="2302" spans="16:16" x14ac:dyDescent="0.25">
      <c r="P2302" s="401">
        <f t="shared" si="35"/>
        <v>0</v>
      </c>
    </row>
    <row r="2303" spans="16:16" x14ac:dyDescent="0.25">
      <c r="P2303" s="401">
        <f t="shared" si="35"/>
        <v>0</v>
      </c>
    </row>
    <row r="2304" spans="16:16" x14ac:dyDescent="0.25">
      <c r="P2304" s="401">
        <f t="shared" si="35"/>
        <v>0</v>
      </c>
    </row>
    <row r="2305" spans="16:16" x14ac:dyDescent="0.25">
      <c r="P2305" s="401">
        <f t="shared" si="35"/>
        <v>0</v>
      </c>
    </row>
    <row r="2306" spans="16:16" x14ac:dyDescent="0.25">
      <c r="P2306" s="401">
        <f t="shared" si="35"/>
        <v>0</v>
      </c>
    </row>
    <row r="2307" spans="16:16" x14ac:dyDescent="0.25">
      <c r="P2307" s="401">
        <f t="shared" ref="P2307:P2370" si="36">G2307+I2307</f>
        <v>0</v>
      </c>
    </row>
    <row r="2308" spans="16:16" x14ac:dyDescent="0.25">
      <c r="P2308" s="401">
        <f t="shared" si="36"/>
        <v>0</v>
      </c>
    </row>
    <row r="2309" spans="16:16" x14ac:dyDescent="0.25">
      <c r="P2309" s="401">
        <f t="shared" si="36"/>
        <v>0</v>
      </c>
    </row>
    <row r="2310" spans="16:16" x14ac:dyDescent="0.25">
      <c r="P2310" s="401">
        <f t="shared" si="36"/>
        <v>0</v>
      </c>
    </row>
    <row r="2311" spans="16:16" x14ac:dyDescent="0.25">
      <c r="P2311" s="401">
        <f t="shared" si="36"/>
        <v>0</v>
      </c>
    </row>
    <row r="2312" spans="16:16" x14ac:dyDescent="0.25">
      <c r="P2312" s="401">
        <f t="shared" si="36"/>
        <v>0</v>
      </c>
    </row>
    <row r="2313" spans="16:16" x14ac:dyDescent="0.25">
      <c r="P2313" s="401">
        <f t="shared" si="36"/>
        <v>0</v>
      </c>
    </row>
    <row r="2314" spans="16:16" x14ac:dyDescent="0.25">
      <c r="P2314" s="401">
        <f t="shared" si="36"/>
        <v>0</v>
      </c>
    </row>
    <row r="2315" spans="16:16" x14ac:dyDescent="0.25">
      <c r="P2315" s="401">
        <f t="shared" si="36"/>
        <v>0</v>
      </c>
    </row>
    <row r="2316" spans="16:16" x14ac:dyDescent="0.25">
      <c r="P2316" s="401">
        <f t="shared" si="36"/>
        <v>0</v>
      </c>
    </row>
    <row r="2317" spans="16:16" x14ac:dyDescent="0.25">
      <c r="P2317" s="401">
        <f t="shared" si="36"/>
        <v>0</v>
      </c>
    </row>
    <row r="2318" spans="16:16" x14ac:dyDescent="0.25">
      <c r="P2318" s="401">
        <f t="shared" si="36"/>
        <v>0</v>
      </c>
    </row>
    <row r="2319" spans="16:16" x14ac:dyDescent="0.25">
      <c r="P2319" s="401">
        <f t="shared" si="36"/>
        <v>0</v>
      </c>
    </row>
    <row r="2320" spans="16:16" x14ac:dyDescent="0.25">
      <c r="P2320" s="401">
        <f t="shared" si="36"/>
        <v>0</v>
      </c>
    </row>
    <row r="2321" spans="16:16" x14ac:dyDescent="0.25">
      <c r="P2321" s="401">
        <f t="shared" si="36"/>
        <v>0</v>
      </c>
    </row>
    <row r="2322" spans="16:16" x14ac:dyDescent="0.25">
      <c r="P2322" s="401">
        <f t="shared" si="36"/>
        <v>0</v>
      </c>
    </row>
    <row r="2323" spans="16:16" x14ac:dyDescent="0.25">
      <c r="P2323" s="401">
        <f t="shared" si="36"/>
        <v>0</v>
      </c>
    </row>
    <row r="2324" spans="16:16" x14ac:dyDescent="0.25">
      <c r="P2324" s="401">
        <f t="shared" si="36"/>
        <v>0</v>
      </c>
    </row>
    <row r="2325" spans="16:16" x14ac:dyDescent="0.25">
      <c r="P2325" s="401">
        <f t="shared" si="36"/>
        <v>0</v>
      </c>
    </row>
    <row r="2326" spans="16:16" x14ac:dyDescent="0.25">
      <c r="P2326" s="401">
        <f t="shared" si="36"/>
        <v>0</v>
      </c>
    </row>
    <row r="2327" spans="16:16" x14ac:dyDescent="0.25">
      <c r="P2327" s="401">
        <f t="shared" si="36"/>
        <v>0</v>
      </c>
    </row>
    <row r="2328" spans="16:16" x14ac:dyDescent="0.25">
      <c r="P2328" s="401">
        <f t="shared" si="36"/>
        <v>0</v>
      </c>
    </row>
    <row r="2329" spans="16:16" x14ac:dyDescent="0.25">
      <c r="P2329" s="401">
        <f t="shared" si="36"/>
        <v>0</v>
      </c>
    </row>
    <row r="2330" spans="16:16" x14ac:dyDescent="0.25">
      <c r="P2330" s="401">
        <f t="shared" si="36"/>
        <v>0</v>
      </c>
    </row>
    <row r="2331" spans="16:16" x14ac:dyDescent="0.25">
      <c r="P2331" s="401">
        <f t="shared" si="36"/>
        <v>0</v>
      </c>
    </row>
    <row r="2332" spans="16:16" x14ac:dyDescent="0.25">
      <c r="P2332" s="401">
        <f t="shared" si="36"/>
        <v>0</v>
      </c>
    </row>
    <row r="2333" spans="16:16" x14ac:dyDescent="0.25">
      <c r="P2333" s="401">
        <f t="shared" si="36"/>
        <v>0</v>
      </c>
    </row>
    <row r="2334" spans="16:16" x14ac:dyDescent="0.25">
      <c r="P2334" s="401">
        <f t="shared" si="36"/>
        <v>0</v>
      </c>
    </row>
    <row r="2335" spans="16:16" x14ac:dyDescent="0.25">
      <c r="P2335" s="401">
        <f t="shared" si="36"/>
        <v>0</v>
      </c>
    </row>
    <row r="2336" spans="16:16" x14ac:dyDescent="0.25">
      <c r="P2336" s="401">
        <f t="shared" si="36"/>
        <v>0</v>
      </c>
    </row>
    <row r="2337" spans="16:16" x14ac:dyDescent="0.25">
      <c r="P2337" s="401">
        <f t="shared" si="36"/>
        <v>0</v>
      </c>
    </row>
    <row r="2338" spans="16:16" x14ac:dyDescent="0.25">
      <c r="P2338" s="401">
        <f t="shared" si="36"/>
        <v>0</v>
      </c>
    </row>
    <row r="2339" spans="16:16" x14ac:dyDescent="0.25">
      <c r="P2339" s="401">
        <f t="shared" si="36"/>
        <v>0</v>
      </c>
    </row>
    <row r="2340" spans="16:16" x14ac:dyDescent="0.25">
      <c r="P2340" s="401">
        <f t="shared" si="36"/>
        <v>0</v>
      </c>
    </row>
    <row r="2341" spans="16:16" x14ac:dyDescent="0.25">
      <c r="P2341" s="401">
        <f t="shared" si="36"/>
        <v>0</v>
      </c>
    </row>
    <row r="2342" spans="16:16" x14ac:dyDescent="0.25">
      <c r="P2342" s="401">
        <f t="shared" si="36"/>
        <v>0</v>
      </c>
    </row>
    <row r="2343" spans="16:16" x14ac:dyDescent="0.25">
      <c r="P2343" s="401">
        <f t="shared" si="36"/>
        <v>0</v>
      </c>
    </row>
    <row r="2344" spans="16:16" x14ac:dyDescent="0.25">
      <c r="P2344" s="401">
        <f t="shared" si="36"/>
        <v>0</v>
      </c>
    </row>
    <row r="2345" spans="16:16" x14ac:dyDescent="0.25">
      <c r="P2345" s="401">
        <f t="shared" si="36"/>
        <v>0</v>
      </c>
    </row>
    <row r="2346" spans="16:16" x14ac:dyDescent="0.25">
      <c r="P2346" s="401">
        <f t="shared" si="36"/>
        <v>0</v>
      </c>
    </row>
    <row r="2347" spans="16:16" x14ac:dyDescent="0.25">
      <c r="P2347" s="401">
        <f t="shared" si="36"/>
        <v>0</v>
      </c>
    </row>
    <row r="2348" spans="16:16" x14ac:dyDescent="0.25">
      <c r="P2348" s="401">
        <f t="shared" si="36"/>
        <v>0</v>
      </c>
    </row>
    <row r="2349" spans="16:16" x14ac:dyDescent="0.25">
      <c r="P2349" s="401">
        <f t="shared" si="36"/>
        <v>0</v>
      </c>
    </row>
    <row r="2350" spans="16:16" x14ac:dyDescent="0.25">
      <c r="P2350" s="401">
        <f t="shared" si="36"/>
        <v>0</v>
      </c>
    </row>
    <row r="2351" spans="16:16" x14ac:dyDescent="0.25">
      <c r="P2351" s="401">
        <f t="shared" si="36"/>
        <v>0</v>
      </c>
    </row>
    <row r="2352" spans="16:16" x14ac:dyDescent="0.25">
      <c r="P2352" s="401">
        <f t="shared" si="36"/>
        <v>0</v>
      </c>
    </row>
    <row r="2353" spans="16:16" x14ac:dyDescent="0.25">
      <c r="P2353" s="401">
        <f t="shared" si="36"/>
        <v>0</v>
      </c>
    </row>
    <row r="2354" spans="16:16" x14ac:dyDescent="0.25">
      <c r="P2354" s="401">
        <f t="shared" si="36"/>
        <v>0</v>
      </c>
    </row>
    <row r="2355" spans="16:16" x14ac:dyDescent="0.25">
      <c r="P2355" s="401">
        <f t="shared" si="36"/>
        <v>0</v>
      </c>
    </row>
    <row r="2356" spans="16:16" x14ac:dyDescent="0.25">
      <c r="P2356" s="401">
        <f t="shared" si="36"/>
        <v>0</v>
      </c>
    </row>
    <row r="2357" spans="16:16" x14ac:dyDescent="0.25">
      <c r="P2357" s="401">
        <f t="shared" si="36"/>
        <v>0</v>
      </c>
    </row>
    <row r="2358" spans="16:16" x14ac:dyDescent="0.25">
      <c r="P2358" s="401">
        <f t="shared" si="36"/>
        <v>0</v>
      </c>
    </row>
    <row r="2359" spans="16:16" x14ac:dyDescent="0.25">
      <c r="P2359" s="401">
        <f t="shared" si="36"/>
        <v>0</v>
      </c>
    </row>
    <row r="2360" spans="16:16" x14ac:dyDescent="0.25">
      <c r="P2360" s="401">
        <f t="shared" si="36"/>
        <v>0</v>
      </c>
    </row>
    <row r="2361" spans="16:16" x14ac:dyDescent="0.25">
      <c r="P2361" s="401">
        <f t="shared" si="36"/>
        <v>0</v>
      </c>
    </row>
    <row r="2362" spans="16:16" x14ac:dyDescent="0.25">
      <c r="P2362" s="401">
        <f t="shared" si="36"/>
        <v>0</v>
      </c>
    </row>
    <row r="2363" spans="16:16" x14ac:dyDescent="0.25">
      <c r="P2363" s="401">
        <f t="shared" si="36"/>
        <v>0</v>
      </c>
    </row>
    <row r="2364" spans="16:16" x14ac:dyDescent="0.25">
      <c r="P2364" s="401">
        <f t="shared" si="36"/>
        <v>0</v>
      </c>
    </row>
    <row r="2365" spans="16:16" x14ac:dyDescent="0.25">
      <c r="P2365" s="401">
        <f t="shared" si="36"/>
        <v>0</v>
      </c>
    </row>
    <row r="2366" spans="16:16" x14ac:dyDescent="0.25">
      <c r="P2366" s="401">
        <f t="shared" si="36"/>
        <v>0</v>
      </c>
    </row>
    <row r="2367" spans="16:16" x14ac:dyDescent="0.25">
      <c r="P2367" s="401">
        <f t="shared" si="36"/>
        <v>0</v>
      </c>
    </row>
    <row r="2368" spans="16:16" x14ac:dyDescent="0.25">
      <c r="P2368" s="401">
        <f t="shared" si="36"/>
        <v>0</v>
      </c>
    </row>
    <row r="2369" spans="16:16" x14ac:dyDescent="0.25">
      <c r="P2369" s="401">
        <f t="shared" si="36"/>
        <v>0</v>
      </c>
    </row>
    <row r="2370" spans="16:16" x14ac:dyDescent="0.25">
      <c r="P2370" s="401">
        <f t="shared" si="36"/>
        <v>0</v>
      </c>
    </row>
    <row r="2371" spans="16:16" x14ac:dyDescent="0.25">
      <c r="P2371" s="401">
        <f t="shared" ref="P2371:P2434" si="37">G2371+I2371</f>
        <v>0</v>
      </c>
    </row>
    <row r="2372" spans="16:16" x14ac:dyDescent="0.25">
      <c r="P2372" s="401">
        <f t="shared" si="37"/>
        <v>0</v>
      </c>
    </row>
    <row r="2373" spans="16:16" x14ac:dyDescent="0.25">
      <c r="P2373" s="401">
        <f t="shared" si="37"/>
        <v>0</v>
      </c>
    </row>
    <row r="2374" spans="16:16" x14ac:dyDescent="0.25">
      <c r="P2374" s="401">
        <f t="shared" si="37"/>
        <v>0</v>
      </c>
    </row>
    <row r="2375" spans="16:16" x14ac:dyDescent="0.25">
      <c r="P2375" s="401">
        <f t="shared" si="37"/>
        <v>0</v>
      </c>
    </row>
    <row r="2376" spans="16:16" x14ac:dyDescent="0.25">
      <c r="P2376" s="401">
        <f t="shared" si="37"/>
        <v>0</v>
      </c>
    </row>
    <row r="2377" spans="16:16" x14ac:dyDescent="0.25">
      <c r="P2377" s="401">
        <f t="shared" si="37"/>
        <v>0</v>
      </c>
    </row>
    <row r="2378" spans="16:16" x14ac:dyDescent="0.25">
      <c r="P2378" s="401">
        <f t="shared" si="37"/>
        <v>0</v>
      </c>
    </row>
    <row r="2379" spans="16:16" x14ac:dyDescent="0.25">
      <c r="P2379" s="401">
        <f t="shared" si="37"/>
        <v>0</v>
      </c>
    </row>
    <row r="2380" spans="16:16" x14ac:dyDescent="0.25">
      <c r="P2380" s="401">
        <f t="shared" si="37"/>
        <v>0</v>
      </c>
    </row>
    <row r="2381" spans="16:16" x14ac:dyDescent="0.25">
      <c r="P2381" s="401">
        <f t="shared" si="37"/>
        <v>0</v>
      </c>
    </row>
    <row r="2382" spans="16:16" x14ac:dyDescent="0.25">
      <c r="P2382" s="401">
        <f t="shared" si="37"/>
        <v>0</v>
      </c>
    </row>
    <row r="2383" spans="16:16" x14ac:dyDescent="0.25">
      <c r="P2383" s="401">
        <f t="shared" si="37"/>
        <v>0</v>
      </c>
    </row>
    <row r="2384" spans="16:16" x14ac:dyDescent="0.25">
      <c r="P2384" s="401">
        <f t="shared" si="37"/>
        <v>0</v>
      </c>
    </row>
    <row r="2385" spans="16:16" x14ac:dyDescent="0.25">
      <c r="P2385" s="401">
        <f t="shared" si="37"/>
        <v>0</v>
      </c>
    </row>
    <row r="2386" spans="16:16" x14ac:dyDescent="0.25">
      <c r="P2386" s="401">
        <f t="shared" si="37"/>
        <v>0</v>
      </c>
    </row>
    <row r="2387" spans="16:16" x14ac:dyDescent="0.25">
      <c r="P2387" s="401">
        <f t="shared" si="37"/>
        <v>0</v>
      </c>
    </row>
    <row r="2388" spans="16:16" x14ac:dyDescent="0.25">
      <c r="P2388" s="401">
        <f t="shared" si="37"/>
        <v>0</v>
      </c>
    </row>
    <row r="2389" spans="16:16" x14ac:dyDescent="0.25">
      <c r="P2389" s="401">
        <f t="shared" si="37"/>
        <v>0</v>
      </c>
    </row>
    <row r="2390" spans="16:16" x14ac:dyDescent="0.25">
      <c r="P2390" s="401">
        <f t="shared" si="37"/>
        <v>0</v>
      </c>
    </row>
    <row r="2391" spans="16:16" x14ac:dyDescent="0.25">
      <c r="P2391" s="401">
        <f t="shared" si="37"/>
        <v>0</v>
      </c>
    </row>
    <row r="2392" spans="16:16" x14ac:dyDescent="0.25">
      <c r="P2392" s="401">
        <f t="shared" si="37"/>
        <v>0</v>
      </c>
    </row>
    <row r="2393" spans="16:16" x14ac:dyDescent="0.25">
      <c r="P2393" s="401">
        <f t="shared" si="37"/>
        <v>0</v>
      </c>
    </row>
    <row r="2394" spans="16:16" x14ac:dyDescent="0.25">
      <c r="P2394" s="401">
        <f t="shared" si="37"/>
        <v>0</v>
      </c>
    </row>
    <row r="2395" spans="16:16" x14ac:dyDescent="0.25">
      <c r="P2395" s="401">
        <f t="shared" si="37"/>
        <v>0</v>
      </c>
    </row>
    <row r="2396" spans="16:16" x14ac:dyDescent="0.25">
      <c r="P2396" s="401">
        <f t="shared" si="37"/>
        <v>0</v>
      </c>
    </row>
    <row r="2397" spans="16:16" x14ac:dyDescent="0.25">
      <c r="P2397" s="401">
        <f t="shared" si="37"/>
        <v>0</v>
      </c>
    </row>
    <row r="2398" spans="16:16" x14ac:dyDescent="0.25">
      <c r="P2398" s="401">
        <f t="shared" si="37"/>
        <v>0</v>
      </c>
    </row>
    <row r="2399" spans="16:16" x14ac:dyDescent="0.25">
      <c r="P2399" s="401">
        <f t="shared" si="37"/>
        <v>0</v>
      </c>
    </row>
    <row r="2400" spans="16:16" x14ac:dyDescent="0.25">
      <c r="P2400" s="401">
        <f t="shared" si="37"/>
        <v>0</v>
      </c>
    </row>
    <row r="2401" spans="16:16" x14ac:dyDescent="0.25">
      <c r="P2401" s="401">
        <f t="shared" si="37"/>
        <v>0</v>
      </c>
    </row>
    <row r="2402" spans="16:16" x14ac:dyDescent="0.25">
      <c r="P2402" s="401">
        <f t="shared" si="37"/>
        <v>0</v>
      </c>
    </row>
    <row r="2403" spans="16:16" x14ac:dyDescent="0.25">
      <c r="P2403" s="401">
        <f t="shared" si="37"/>
        <v>0</v>
      </c>
    </row>
    <row r="2404" spans="16:16" x14ac:dyDescent="0.25">
      <c r="P2404" s="401">
        <f t="shared" si="37"/>
        <v>0</v>
      </c>
    </row>
    <row r="2405" spans="16:16" x14ac:dyDescent="0.25">
      <c r="P2405" s="401">
        <f t="shared" si="37"/>
        <v>0</v>
      </c>
    </row>
    <row r="2406" spans="16:16" x14ac:dyDescent="0.25">
      <c r="P2406" s="401">
        <f t="shared" si="37"/>
        <v>0</v>
      </c>
    </row>
    <row r="2407" spans="16:16" x14ac:dyDescent="0.25">
      <c r="P2407" s="401">
        <f t="shared" si="37"/>
        <v>0</v>
      </c>
    </row>
    <row r="2408" spans="16:16" x14ac:dyDescent="0.25">
      <c r="P2408" s="401">
        <f t="shared" si="37"/>
        <v>0</v>
      </c>
    </row>
    <row r="2409" spans="16:16" x14ac:dyDescent="0.25">
      <c r="P2409" s="401">
        <f t="shared" si="37"/>
        <v>0</v>
      </c>
    </row>
    <row r="2410" spans="16:16" x14ac:dyDescent="0.25">
      <c r="P2410" s="401">
        <f t="shared" si="37"/>
        <v>0</v>
      </c>
    </row>
    <row r="2411" spans="16:16" x14ac:dyDescent="0.25">
      <c r="P2411" s="401">
        <f t="shared" si="37"/>
        <v>0</v>
      </c>
    </row>
    <row r="2412" spans="16:16" x14ac:dyDescent="0.25">
      <c r="P2412" s="401">
        <f t="shared" si="37"/>
        <v>0</v>
      </c>
    </row>
    <row r="2413" spans="16:16" x14ac:dyDescent="0.25">
      <c r="P2413" s="401">
        <f t="shared" si="37"/>
        <v>0</v>
      </c>
    </row>
    <row r="2414" spans="16:16" x14ac:dyDescent="0.25">
      <c r="P2414" s="401">
        <f t="shared" si="37"/>
        <v>0</v>
      </c>
    </row>
    <row r="2415" spans="16:16" x14ac:dyDescent="0.25">
      <c r="P2415" s="401">
        <f t="shared" si="37"/>
        <v>0</v>
      </c>
    </row>
    <row r="2416" spans="16:16" x14ac:dyDescent="0.25">
      <c r="P2416" s="401">
        <f t="shared" si="37"/>
        <v>0</v>
      </c>
    </row>
    <row r="2417" spans="16:16" x14ac:dyDescent="0.25">
      <c r="P2417" s="401">
        <f t="shared" si="37"/>
        <v>0</v>
      </c>
    </row>
    <row r="2418" spans="16:16" x14ac:dyDescent="0.25">
      <c r="P2418" s="401">
        <f t="shared" si="37"/>
        <v>0</v>
      </c>
    </row>
    <row r="2419" spans="16:16" x14ac:dyDescent="0.25">
      <c r="P2419" s="401">
        <f t="shared" si="37"/>
        <v>0</v>
      </c>
    </row>
    <row r="2420" spans="16:16" x14ac:dyDescent="0.25">
      <c r="P2420" s="401">
        <f t="shared" si="37"/>
        <v>0</v>
      </c>
    </row>
    <row r="2421" spans="16:16" x14ac:dyDescent="0.25">
      <c r="P2421" s="401">
        <f t="shared" si="37"/>
        <v>0</v>
      </c>
    </row>
    <row r="2422" spans="16:16" x14ac:dyDescent="0.25">
      <c r="P2422" s="401">
        <f t="shared" si="37"/>
        <v>0</v>
      </c>
    </row>
    <row r="2423" spans="16:16" x14ac:dyDescent="0.25">
      <c r="P2423" s="401">
        <f t="shared" si="37"/>
        <v>0</v>
      </c>
    </row>
    <row r="2424" spans="16:16" x14ac:dyDescent="0.25">
      <c r="P2424" s="401">
        <f t="shared" si="37"/>
        <v>0</v>
      </c>
    </row>
    <row r="2425" spans="16:16" x14ac:dyDescent="0.25">
      <c r="P2425" s="401">
        <f t="shared" si="37"/>
        <v>0</v>
      </c>
    </row>
    <row r="2426" spans="16:16" x14ac:dyDescent="0.25">
      <c r="P2426" s="401">
        <f t="shared" si="37"/>
        <v>0</v>
      </c>
    </row>
    <row r="2427" spans="16:16" x14ac:dyDescent="0.25">
      <c r="P2427" s="401">
        <f t="shared" si="37"/>
        <v>0</v>
      </c>
    </row>
    <row r="2428" spans="16:16" x14ac:dyDescent="0.25">
      <c r="P2428" s="401">
        <f t="shared" si="37"/>
        <v>0</v>
      </c>
    </row>
    <row r="2429" spans="16:16" x14ac:dyDescent="0.25">
      <c r="P2429" s="401">
        <f t="shared" si="37"/>
        <v>0</v>
      </c>
    </row>
    <row r="2430" spans="16:16" x14ac:dyDescent="0.25">
      <c r="P2430" s="401">
        <f t="shared" si="37"/>
        <v>0</v>
      </c>
    </row>
    <row r="2431" spans="16:16" x14ac:dyDescent="0.25">
      <c r="P2431" s="401">
        <f t="shared" si="37"/>
        <v>0</v>
      </c>
    </row>
    <row r="2432" spans="16:16" x14ac:dyDescent="0.25">
      <c r="P2432" s="401">
        <f t="shared" si="37"/>
        <v>0</v>
      </c>
    </row>
    <row r="2433" spans="16:16" x14ac:dyDescent="0.25">
      <c r="P2433" s="401">
        <f t="shared" si="37"/>
        <v>0</v>
      </c>
    </row>
    <row r="2434" spans="16:16" x14ac:dyDescent="0.25">
      <c r="P2434" s="401">
        <f t="shared" si="37"/>
        <v>0</v>
      </c>
    </row>
    <row r="2435" spans="16:16" x14ac:dyDescent="0.25">
      <c r="P2435" s="401">
        <f t="shared" ref="P2435:P2498" si="38">G2435+I2435</f>
        <v>0</v>
      </c>
    </row>
    <row r="2436" spans="16:16" x14ac:dyDescent="0.25">
      <c r="P2436" s="401">
        <f t="shared" si="38"/>
        <v>0</v>
      </c>
    </row>
    <row r="2437" spans="16:16" x14ac:dyDescent="0.25">
      <c r="P2437" s="401">
        <f t="shared" si="38"/>
        <v>0</v>
      </c>
    </row>
    <row r="2438" spans="16:16" x14ac:dyDescent="0.25">
      <c r="P2438" s="401">
        <f t="shared" si="38"/>
        <v>0</v>
      </c>
    </row>
    <row r="2439" spans="16:16" x14ac:dyDescent="0.25">
      <c r="P2439" s="401">
        <f t="shared" si="38"/>
        <v>0</v>
      </c>
    </row>
    <row r="2440" spans="16:16" x14ac:dyDescent="0.25">
      <c r="P2440" s="401">
        <f t="shared" si="38"/>
        <v>0</v>
      </c>
    </row>
    <row r="2441" spans="16:16" x14ac:dyDescent="0.25">
      <c r="P2441" s="401">
        <f t="shared" si="38"/>
        <v>0</v>
      </c>
    </row>
    <row r="2442" spans="16:16" x14ac:dyDescent="0.25">
      <c r="P2442" s="401">
        <f t="shared" si="38"/>
        <v>0</v>
      </c>
    </row>
    <row r="2443" spans="16:16" x14ac:dyDescent="0.25">
      <c r="P2443" s="401">
        <f t="shared" si="38"/>
        <v>0</v>
      </c>
    </row>
    <row r="2444" spans="16:16" x14ac:dyDescent="0.25">
      <c r="P2444" s="401">
        <f t="shared" si="38"/>
        <v>0</v>
      </c>
    </row>
    <row r="2445" spans="16:16" x14ac:dyDescent="0.25">
      <c r="P2445" s="401">
        <f t="shared" si="38"/>
        <v>0</v>
      </c>
    </row>
    <row r="2446" spans="16:16" x14ac:dyDescent="0.25">
      <c r="P2446" s="401">
        <f t="shared" si="38"/>
        <v>0</v>
      </c>
    </row>
    <row r="2447" spans="16:16" x14ac:dyDescent="0.25">
      <c r="P2447" s="401">
        <f t="shared" si="38"/>
        <v>0</v>
      </c>
    </row>
    <row r="2448" spans="16:16" x14ac:dyDescent="0.25">
      <c r="P2448" s="401">
        <f t="shared" si="38"/>
        <v>0</v>
      </c>
    </row>
    <row r="2449" spans="16:16" x14ac:dyDescent="0.25">
      <c r="P2449" s="401">
        <f t="shared" si="38"/>
        <v>0</v>
      </c>
    </row>
    <row r="2450" spans="16:16" x14ac:dyDescent="0.25">
      <c r="P2450" s="401">
        <f t="shared" si="38"/>
        <v>0</v>
      </c>
    </row>
    <row r="2451" spans="16:16" x14ac:dyDescent="0.25">
      <c r="P2451" s="401">
        <f t="shared" si="38"/>
        <v>0</v>
      </c>
    </row>
    <row r="2452" spans="16:16" x14ac:dyDescent="0.25">
      <c r="P2452" s="401">
        <f t="shared" si="38"/>
        <v>0</v>
      </c>
    </row>
    <row r="2453" spans="16:16" x14ac:dyDescent="0.25">
      <c r="P2453" s="401">
        <f t="shared" si="38"/>
        <v>0</v>
      </c>
    </row>
    <row r="2454" spans="16:16" x14ac:dyDescent="0.25">
      <c r="P2454" s="401">
        <f t="shared" si="38"/>
        <v>0</v>
      </c>
    </row>
    <row r="2455" spans="16:16" x14ac:dyDescent="0.25">
      <c r="P2455" s="401">
        <f t="shared" si="38"/>
        <v>0</v>
      </c>
    </row>
    <row r="2456" spans="16:16" x14ac:dyDescent="0.25">
      <c r="P2456" s="401">
        <f t="shared" si="38"/>
        <v>0</v>
      </c>
    </row>
    <row r="2457" spans="16:16" x14ac:dyDescent="0.25">
      <c r="P2457" s="401">
        <f t="shared" si="38"/>
        <v>0</v>
      </c>
    </row>
    <row r="2458" spans="16:16" x14ac:dyDescent="0.25">
      <c r="P2458" s="401">
        <f t="shared" si="38"/>
        <v>0</v>
      </c>
    </row>
    <row r="2459" spans="16:16" x14ac:dyDescent="0.25">
      <c r="P2459" s="401">
        <f t="shared" si="38"/>
        <v>0</v>
      </c>
    </row>
    <row r="2460" spans="16:16" x14ac:dyDescent="0.25">
      <c r="P2460" s="401">
        <f t="shared" si="38"/>
        <v>0</v>
      </c>
    </row>
    <row r="2461" spans="16:16" x14ac:dyDescent="0.25">
      <c r="P2461" s="401">
        <f t="shared" si="38"/>
        <v>0</v>
      </c>
    </row>
    <row r="2462" spans="16:16" x14ac:dyDescent="0.25">
      <c r="P2462" s="401">
        <f t="shared" si="38"/>
        <v>0</v>
      </c>
    </row>
    <row r="2463" spans="16:16" x14ac:dyDescent="0.25">
      <c r="P2463" s="401">
        <f t="shared" si="38"/>
        <v>0</v>
      </c>
    </row>
    <row r="2464" spans="16:16" x14ac:dyDescent="0.25">
      <c r="P2464" s="401">
        <f t="shared" si="38"/>
        <v>0</v>
      </c>
    </row>
    <row r="2465" spans="16:16" x14ac:dyDescent="0.25">
      <c r="P2465" s="401">
        <f t="shared" si="38"/>
        <v>0</v>
      </c>
    </row>
    <row r="2466" spans="16:16" x14ac:dyDescent="0.25">
      <c r="P2466" s="401">
        <f t="shared" si="38"/>
        <v>0</v>
      </c>
    </row>
    <row r="2467" spans="16:16" x14ac:dyDescent="0.25">
      <c r="P2467" s="401">
        <f t="shared" si="38"/>
        <v>0</v>
      </c>
    </row>
    <row r="2468" spans="16:16" x14ac:dyDescent="0.25">
      <c r="P2468" s="401">
        <f t="shared" si="38"/>
        <v>0</v>
      </c>
    </row>
    <row r="2469" spans="16:16" x14ac:dyDescent="0.25">
      <c r="P2469" s="401">
        <f t="shared" si="38"/>
        <v>0</v>
      </c>
    </row>
    <row r="2470" spans="16:16" x14ac:dyDescent="0.25">
      <c r="P2470" s="401">
        <f t="shared" si="38"/>
        <v>0</v>
      </c>
    </row>
    <row r="2471" spans="16:16" x14ac:dyDescent="0.25">
      <c r="P2471" s="401">
        <f t="shared" si="38"/>
        <v>0</v>
      </c>
    </row>
    <row r="2472" spans="16:16" x14ac:dyDescent="0.25">
      <c r="P2472" s="401">
        <f t="shared" si="38"/>
        <v>0</v>
      </c>
    </row>
    <row r="2473" spans="16:16" x14ac:dyDescent="0.25">
      <c r="P2473" s="401">
        <f t="shared" si="38"/>
        <v>0</v>
      </c>
    </row>
    <row r="2474" spans="16:16" x14ac:dyDescent="0.25">
      <c r="P2474" s="401">
        <f t="shared" si="38"/>
        <v>0</v>
      </c>
    </row>
    <row r="2475" spans="16:16" x14ac:dyDescent="0.25">
      <c r="P2475" s="401">
        <f t="shared" si="38"/>
        <v>0</v>
      </c>
    </row>
    <row r="2476" spans="16:16" x14ac:dyDescent="0.25">
      <c r="P2476" s="401">
        <f t="shared" si="38"/>
        <v>0</v>
      </c>
    </row>
    <row r="2477" spans="16:16" x14ac:dyDescent="0.25">
      <c r="P2477" s="401">
        <f t="shared" si="38"/>
        <v>0</v>
      </c>
    </row>
    <row r="2478" spans="16:16" x14ac:dyDescent="0.25">
      <c r="P2478" s="401">
        <f t="shared" si="38"/>
        <v>0</v>
      </c>
    </row>
    <row r="2479" spans="16:16" x14ac:dyDescent="0.25">
      <c r="P2479" s="401">
        <f t="shared" si="38"/>
        <v>0</v>
      </c>
    </row>
    <row r="2480" spans="16:16" x14ac:dyDescent="0.25">
      <c r="P2480" s="401">
        <f t="shared" si="38"/>
        <v>0</v>
      </c>
    </row>
    <row r="2481" spans="16:16" x14ac:dyDescent="0.25">
      <c r="P2481" s="401">
        <f t="shared" si="38"/>
        <v>0</v>
      </c>
    </row>
    <row r="2482" spans="16:16" x14ac:dyDescent="0.25">
      <c r="P2482" s="401">
        <f t="shared" si="38"/>
        <v>0</v>
      </c>
    </row>
    <row r="2483" spans="16:16" x14ac:dyDescent="0.25">
      <c r="P2483" s="401">
        <f t="shared" si="38"/>
        <v>0</v>
      </c>
    </row>
    <row r="2484" spans="16:16" x14ac:dyDescent="0.25">
      <c r="P2484" s="401">
        <f t="shared" si="38"/>
        <v>0</v>
      </c>
    </row>
    <row r="2485" spans="16:16" x14ac:dyDescent="0.25">
      <c r="P2485" s="401">
        <f t="shared" si="38"/>
        <v>0</v>
      </c>
    </row>
    <row r="2486" spans="16:16" x14ac:dyDescent="0.25">
      <c r="P2486" s="401">
        <f t="shared" si="38"/>
        <v>0</v>
      </c>
    </row>
    <row r="2487" spans="16:16" x14ac:dyDescent="0.25">
      <c r="P2487" s="401">
        <f t="shared" si="38"/>
        <v>0</v>
      </c>
    </row>
    <row r="2488" spans="16:16" x14ac:dyDescent="0.25">
      <c r="P2488" s="401">
        <f t="shared" si="38"/>
        <v>0</v>
      </c>
    </row>
    <row r="2489" spans="16:16" x14ac:dyDescent="0.25">
      <c r="P2489" s="401">
        <f t="shared" si="38"/>
        <v>0</v>
      </c>
    </row>
    <row r="2490" spans="16:16" x14ac:dyDescent="0.25">
      <c r="P2490" s="401">
        <f t="shared" si="38"/>
        <v>0</v>
      </c>
    </row>
    <row r="2491" spans="16:16" x14ac:dyDescent="0.25">
      <c r="P2491" s="401">
        <f t="shared" si="38"/>
        <v>0</v>
      </c>
    </row>
    <row r="2492" spans="16:16" x14ac:dyDescent="0.25">
      <c r="P2492" s="401">
        <f t="shared" si="38"/>
        <v>0</v>
      </c>
    </row>
    <row r="2493" spans="16:16" x14ac:dyDescent="0.25">
      <c r="P2493" s="401">
        <f t="shared" si="38"/>
        <v>0</v>
      </c>
    </row>
    <row r="2494" spans="16:16" x14ac:dyDescent="0.25">
      <c r="P2494" s="401">
        <f t="shared" si="38"/>
        <v>0</v>
      </c>
    </row>
    <row r="2495" spans="16:16" x14ac:dyDescent="0.25">
      <c r="P2495" s="401">
        <f t="shared" si="38"/>
        <v>0</v>
      </c>
    </row>
    <row r="2496" spans="16:16" x14ac:dyDescent="0.25">
      <c r="P2496" s="401">
        <f t="shared" si="38"/>
        <v>0</v>
      </c>
    </row>
    <row r="2497" spans="16:16" x14ac:dyDescent="0.25">
      <c r="P2497" s="401">
        <f t="shared" si="38"/>
        <v>0</v>
      </c>
    </row>
    <row r="2498" spans="16:16" x14ac:dyDescent="0.25">
      <c r="P2498" s="401">
        <f t="shared" si="38"/>
        <v>0</v>
      </c>
    </row>
    <row r="2499" spans="16:16" x14ac:dyDescent="0.25">
      <c r="P2499" s="401">
        <f t="shared" ref="P2499:P2562" si="39">G2499+I2499</f>
        <v>0</v>
      </c>
    </row>
    <row r="2500" spans="16:16" x14ac:dyDescent="0.25">
      <c r="P2500" s="401">
        <f t="shared" si="39"/>
        <v>0</v>
      </c>
    </row>
    <row r="2501" spans="16:16" x14ac:dyDescent="0.25">
      <c r="P2501" s="401">
        <f t="shared" si="39"/>
        <v>0</v>
      </c>
    </row>
    <row r="2502" spans="16:16" x14ac:dyDescent="0.25">
      <c r="P2502" s="401">
        <f t="shared" si="39"/>
        <v>0</v>
      </c>
    </row>
    <row r="2503" spans="16:16" x14ac:dyDescent="0.25">
      <c r="P2503" s="401">
        <f t="shared" si="39"/>
        <v>0</v>
      </c>
    </row>
    <row r="2504" spans="16:16" x14ac:dyDescent="0.25">
      <c r="P2504" s="401">
        <f t="shared" si="39"/>
        <v>0</v>
      </c>
    </row>
    <row r="2505" spans="16:16" x14ac:dyDescent="0.25">
      <c r="P2505" s="401">
        <f t="shared" si="39"/>
        <v>0</v>
      </c>
    </row>
    <row r="2506" spans="16:16" x14ac:dyDescent="0.25">
      <c r="P2506" s="401">
        <f t="shared" si="39"/>
        <v>0</v>
      </c>
    </row>
    <row r="2507" spans="16:16" x14ac:dyDescent="0.25">
      <c r="P2507" s="401">
        <f t="shared" si="39"/>
        <v>0</v>
      </c>
    </row>
    <row r="2508" spans="16:16" x14ac:dyDescent="0.25">
      <c r="P2508" s="401">
        <f t="shared" si="39"/>
        <v>0</v>
      </c>
    </row>
    <row r="2509" spans="16:16" x14ac:dyDescent="0.25">
      <c r="P2509" s="401">
        <f t="shared" si="39"/>
        <v>0</v>
      </c>
    </row>
    <row r="2510" spans="16:16" x14ac:dyDescent="0.25">
      <c r="P2510" s="401">
        <f t="shared" si="39"/>
        <v>0</v>
      </c>
    </row>
    <row r="2511" spans="16:16" x14ac:dyDescent="0.25">
      <c r="P2511" s="401">
        <f t="shared" si="39"/>
        <v>0</v>
      </c>
    </row>
    <row r="2512" spans="16:16" x14ac:dyDescent="0.25">
      <c r="P2512" s="401">
        <f t="shared" si="39"/>
        <v>0</v>
      </c>
    </row>
    <row r="2513" spans="16:16" x14ac:dyDescent="0.25">
      <c r="P2513" s="401">
        <f t="shared" si="39"/>
        <v>0</v>
      </c>
    </row>
    <row r="2514" spans="16:16" x14ac:dyDescent="0.25">
      <c r="P2514" s="401">
        <f t="shared" si="39"/>
        <v>0</v>
      </c>
    </row>
    <row r="2515" spans="16:16" x14ac:dyDescent="0.25">
      <c r="P2515" s="401">
        <f t="shared" si="39"/>
        <v>0</v>
      </c>
    </row>
    <row r="2516" spans="16:16" x14ac:dyDescent="0.25">
      <c r="P2516" s="401">
        <f t="shared" si="39"/>
        <v>0</v>
      </c>
    </row>
    <row r="2517" spans="16:16" x14ac:dyDescent="0.25">
      <c r="P2517" s="401">
        <f t="shared" si="39"/>
        <v>0</v>
      </c>
    </row>
    <row r="2518" spans="16:16" x14ac:dyDescent="0.25">
      <c r="P2518" s="401">
        <f t="shared" si="39"/>
        <v>0</v>
      </c>
    </row>
    <row r="2519" spans="16:16" x14ac:dyDescent="0.25">
      <c r="P2519" s="401">
        <f t="shared" si="39"/>
        <v>0</v>
      </c>
    </row>
    <row r="2520" spans="16:16" x14ac:dyDescent="0.25">
      <c r="P2520" s="401">
        <f t="shared" si="39"/>
        <v>0</v>
      </c>
    </row>
    <row r="2521" spans="16:16" x14ac:dyDescent="0.25">
      <c r="P2521" s="401">
        <f t="shared" si="39"/>
        <v>0</v>
      </c>
    </row>
    <row r="2522" spans="16:16" x14ac:dyDescent="0.25">
      <c r="P2522" s="401">
        <f t="shared" si="39"/>
        <v>0</v>
      </c>
    </row>
    <row r="2523" spans="16:16" x14ac:dyDescent="0.25">
      <c r="P2523" s="401">
        <f t="shared" si="39"/>
        <v>0</v>
      </c>
    </row>
    <row r="2524" spans="16:16" x14ac:dyDescent="0.25">
      <c r="P2524" s="401">
        <f t="shared" si="39"/>
        <v>0</v>
      </c>
    </row>
    <row r="2525" spans="16:16" x14ac:dyDescent="0.25">
      <c r="P2525" s="401">
        <f t="shared" si="39"/>
        <v>0</v>
      </c>
    </row>
    <row r="2526" spans="16:16" x14ac:dyDescent="0.25">
      <c r="P2526" s="401">
        <f t="shared" si="39"/>
        <v>0</v>
      </c>
    </row>
    <row r="2527" spans="16:16" x14ac:dyDescent="0.25">
      <c r="P2527" s="401">
        <f t="shared" si="39"/>
        <v>0</v>
      </c>
    </row>
    <row r="2528" spans="16:16" x14ac:dyDescent="0.25">
      <c r="P2528" s="401">
        <f t="shared" si="39"/>
        <v>0</v>
      </c>
    </row>
    <row r="2529" spans="16:16" x14ac:dyDescent="0.25">
      <c r="P2529" s="401">
        <f t="shared" si="39"/>
        <v>0</v>
      </c>
    </row>
    <row r="2530" spans="16:16" x14ac:dyDescent="0.25">
      <c r="P2530" s="401">
        <f t="shared" si="39"/>
        <v>0</v>
      </c>
    </row>
    <row r="2531" spans="16:16" x14ac:dyDescent="0.25">
      <c r="P2531" s="401">
        <f t="shared" si="39"/>
        <v>0</v>
      </c>
    </row>
    <row r="2532" spans="16:16" x14ac:dyDescent="0.25">
      <c r="P2532" s="401">
        <f t="shared" si="39"/>
        <v>0</v>
      </c>
    </row>
    <row r="2533" spans="16:16" x14ac:dyDescent="0.25">
      <c r="P2533" s="401">
        <f t="shared" si="39"/>
        <v>0</v>
      </c>
    </row>
    <row r="2534" spans="16:16" x14ac:dyDescent="0.25">
      <c r="P2534" s="401">
        <f t="shared" si="39"/>
        <v>0</v>
      </c>
    </row>
    <row r="2535" spans="16:16" x14ac:dyDescent="0.25">
      <c r="P2535" s="401">
        <f t="shared" si="39"/>
        <v>0</v>
      </c>
    </row>
    <row r="2536" spans="16:16" x14ac:dyDescent="0.25">
      <c r="P2536" s="401">
        <f t="shared" si="39"/>
        <v>0</v>
      </c>
    </row>
    <row r="2537" spans="16:16" x14ac:dyDescent="0.25">
      <c r="P2537" s="401">
        <f t="shared" si="39"/>
        <v>0</v>
      </c>
    </row>
    <row r="2538" spans="16:16" x14ac:dyDescent="0.25">
      <c r="P2538" s="401">
        <f t="shared" si="39"/>
        <v>0</v>
      </c>
    </row>
    <row r="2539" spans="16:16" x14ac:dyDescent="0.25">
      <c r="P2539" s="401">
        <f t="shared" si="39"/>
        <v>0</v>
      </c>
    </row>
    <row r="2540" spans="16:16" x14ac:dyDescent="0.25">
      <c r="P2540" s="401">
        <f t="shared" si="39"/>
        <v>0</v>
      </c>
    </row>
    <row r="2541" spans="16:16" x14ac:dyDescent="0.25">
      <c r="P2541" s="401">
        <f t="shared" si="39"/>
        <v>0</v>
      </c>
    </row>
    <row r="2542" spans="16:16" x14ac:dyDescent="0.25">
      <c r="P2542" s="401">
        <f t="shared" si="39"/>
        <v>0</v>
      </c>
    </row>
    <row r="2543" spans="16:16" x14ac:dyDescent="0.25">
      <c r="P2543" s="401">
        <f t="shared" si="39"/>
        <v>0</v>
      </c>
    </row>
    <row r="2544" spans="16:16" x14ac:dyDescent="0.25">
      <c r="P2544" s="401">
        <f t="shared" si="39"/>
        <v>0</v>
      </c>
    </row>
    <row r="2545" spans="16:16" x14ac:dyDescent="0.25">
      <c r="P2545" s="401">
        <f t="shared" si="39"/>
        <v>0</v>
      </c>
    </row>
    <row r="2546" spans="16:16" x14ac:dyDescent="0.25">
      <c r="P2546" s="401">
        <f t="shared" si="39"/>
        <v>0</v>
      </c>
    </row>
    <row r="2547" spans="16:16" x14ac:dyDescent="0.25">
      <c r="P2547" s="401">
        <f t="shared" si="39"/>
        <v>0</v>
      </c>
    </row>
    <row r="2548" spans="16:16" x14ac:dyDescent="0.25">
      <c r="P2548" s="401">
        <f t="shared" si="39"/>
        <v>0</v>
      </c>
    </row>
    <row r="2549" spans="16:16" x14ac:dyDescent="0.25">
      <c r="P2549" s="401">
        <f t="shared" si="39"/>
        <v>0</v>
      </c>
    </row>
    <row r="2550" spans="16:16" x14ac:dyDescent="0.25">
      <c r="P2550" s="401">
        <f t="shared" si="39"/>
        <v>0</v>
      </c>
    </row>
    <row r="2551" spans="16:16" x14ac:dyDescent="0.25">
      <c r="P2551" s="401">
        <f t="shared" si="39"/>
        <v>0</v>
      </c>
    </row>
    <row r="2552" spans="16:16" x14ac:dyDescent="0.25">
      <c r="P2552" s="401">
        <f t="shared" si="39"/>
        <v>0</v>
      </c>
    </row>
    <row r="2553" spans="16:16" x14ac:dyDescent="0.25">
      <c r="P2553" s="401">
        <f t="shared" si="39"/>
        <v>0</v>
      </c>
    </row>
    <row r="2554" spans="16:16" x14ac:dyDescent="0.25">
      <c r="P2554" s="401">
        <f t="shared" si="39"/>
        <v>0</v>
      </c>
    </row>
    <row r="2555" spans="16:16" x14ac:dyDescent="0.25">
      <c r="P2555" s="401">
        <f t="shared" si="39"/>
        <v>0</v>
      </c>
    </row>
    <row r="2556" spans="16:16" x14ac:dyDescent="0.25">
      <c r="P2556" s="401">
        <f t="shared" si="39"/>
        <v>0</v>
      </c>
    </row>
    <row r="2557" spans="16:16" x14ac:dyDescent="0.25">
      <c r="P2557" s="401">
        <f t="shared" si="39"/>
        <v>0</v>
      </c>
    </row>
    <row r="2558" spans="16:16" x14ac:dyDescent="0.25">
      <c r="P2558" s="401">
        <f t="shared" si="39"/>
        <v>0</v>
      </c>
    </row>
    <row r="2559" spans="16:16" x14ac:dyDescent="0.25">
      <c r="P2559" s="401">
        <f t="shared" si="39"/>
        <v>0</v>
      </c>
    </row>
    <row r="2560" spans="16:16" x14ac:dyDescent="0.25">
      <c r="P2560" s="401">
        <f t="shared" si="39"/>
        <v>0</v>
      </c>
    </row>
    <row r="2561" spans="16:16" x14ac:dyDescent="0.25">
      <c r="P2561" s="401">
        <f t="shared" si="39"/>
        <v>0</v>
      </c>
    </row>
    <row r="2562" spans="16:16" x14ac:dyDescent="0.25">
      <c r="P2562" s="401">
        <f t="shared" si="39"/>
        <v>0</v>
      </c>
    </row>
    <row r="2563" spans="16:16" x14ac:dyDescent="0.25">
      <c r="P2563" s="401">
        <f t="shared" ref="P2563:P2626" si="40">G2563+I2563</f>
        <v>0</v>
      </c>
    </row>
    <row r="2564" spans="16:16" x14ac:dyDescent="0.25">
      <c r="P2564" s="401">
        <f t="shared" si="40"/>
        <v>0</v>
      </c>
    </row>
    <row r="2565" spans="16:16" x14ac:dyDescent="0.25">
      <c r="P2565" s="401">
        <f t="shared" si="40"/>
        <v>0</v>
      </c>
    </row>
    <row r="2566" spans="16:16" x14ac:dyDescent="0.25">
      <c r="P2566" s="401">
        <f t="shared" si="40"/>
        <v>0</v>
      </c>
    </row>
    <row r="2567" spans="16:16" x14ac:dyDescent="0.25">
      <c r="P2567" s="401">
        <f t="shared" si="40"/>
        <v>0</v>
      </c>
    </row>
    <row r="2568" spans="16:16" x14ac:dyDescent="0.25">
      <c r="P2568" s="401">
        <f t="shared" si="40"/>
        <v>0</v>
      </c>
    </row>
    <row r="2569" spans="16:16" x14ac:dyDescent="0.25">
      <c r="P2569" s="401">
        <f t="shared" si="40"/>
        <v>0</v>
      </c>
    </row>
    <row r="2570" spans="16:16" x14ac:dyDescent="0.25">
      <c r="P2570" s="401">
        <f t="shared" si="40"/>
        <v>0</v>
      </c>
    </row>
    <row r="2571" spans="16:16" x14ac:dyDescent="0.25">
      <c r="P2571" s="401">
        <f t="shared" si="40"/>
        <v>0</v>
      </c>
    </row>
    <row r="2572" spans="16:16" x14ac:dyDescent="0.25">
      <c r="P2572" s="401">
        <f t="shared" si="40"/>
        <v>0</v>
      </c>
    </row>
    <row r="2573" spans="16:16" x14ac:dyDescent="0.25">
      <c r="P2573" s="401">
        <f t="shared" si="40"/>
        <v>0</v>
      </c>
    </row>
    <row r="2574" spans="16:16" x14ac:dyDescent="0.25">
      <c r="P2574" s="401">
        <f t="shared" si="40"/>
        <v>0</v>
      </c>
    </row>
    <row r="2575" spans="16:16" x14ac:dyDescent="0.25">
      <c r="P2575" s="401">
        <f t="shared" si="40"/>
        <v>0</v>
      </c>
    </row>
    <row r="2576" spans="16:16" x14ac:dyDescent="0.25">
      <c r="P2576" s="401">
        <f t="shared" si="40"/>
        <v>0</v>
      </c>
    </row>
    <row r="2577" spans="16:16" x14ac:dyDescent="0.25">
      <c r="P2577" s="401">
        <f t="shared" si="40"/>
        <v>0</v>
      </c>
    </row>
    <row r="2578" spans="16:16" x14ac:dyDescent="0.25">
      <c r="P2578" s="401">
        <f t="shared" si="40"/>
        <v>0</v>
      </c>
    </row>
    <row r="2579" spans="16:16" x14ac:dyDescent="0.25">
      <c r="P2579" s="401">
        <f t="shared" si="40"/>
        <v>0</v>
      </c>
    </row>
    <row r="2580" spans="16:16" x14ac:dyDescent="0.25">
      <c r="P2580" s="401">
        <f t="shared" si="40"/>
        <v>0</v>
      </c>
    </row>
    <row r="2581" spans="16:16" x14ac:dyDescent="0.25">
      <c r="P2581" s="401">
        <f t="shared" si="40"/>
        <v>0</v>
      </c>
    </row>
    <row r="2582" spans="16:16" x14ac:dyDescent="0.25">
      <c r="P2582" s="401">
        <f t="shared" si="40"/>
        <v>0</v>
      </c>
    </row>
    <row r="2583" spans="16:16" x14ac:dyDescent="0.25">
      <c r="P2583" s="401">
        <f t="shared" si="40"/>
        <v>0</v>
      </c>
    </row>
    <row r="2584" spans="16:16" x14ac:dyDescent="0.25">
      <c r="P2584" s="401">
        <f t="shared" si="40"/>
        <v>0</v>
      </c>
    </row>
    <row r="2585" spans="16:16" x14ac:dyDescent="0.25">
      <c r="P2585" s="401">
        <f t="shared" si="40"/>
        <v>0</v>
      </c>
    </row>
    <row r="2586" spans="16:16" x14ac:dyDescent="0.25">
      <c r="P2586" s="401">
        <f t="shared" si="40"/>
        <v>0</v>
      </c>
    </row>
    <row r="2587" spans="16:16" x14ac:dyDescent="0.25">
      <c r="P2587" s="401">
        <f t="shared" si="40"/>
        <v>0</v>
      </c>
    </row>
    <row r="2588" spans="16:16" x14ac:dyDescent="0.25">
      <c r="P2588" s="401">
        <f t="shared" si="40"/>
        <v>0</v>
      </c>
    </row>
    <row r="2589" spans="16:16" x14ac:dyDescent="0.25">
      <c r="P2589" s="401">
        <f t="shared" si="40"/>
        <v>0</v>
      </c>
    </row>
    <row r="2590" spans="16:16" x14ac:dyDescent="0.25">
      <c r="P2590" s="401">
        <f t="shared" si="40"/>
        <v>0</v>
      </c>
    </row>
    <row r="2591" spans="16:16" x14ac:dyDescent="0.25">
      <c r="P2591" s="401">
        <f t="shared" si="40"/>
        <v>0</v>
      </c>
    </row>
    <row r="2592" spans="16:16" x14ac:dyDescent="0.25">
      <c r="P2592" s="401">
        <f t="shared" si="40"/>
        <v>0</v>
      </c>
    </row>
    <row r="2593" spans="16:16" x14ac:dyDescent="0.25">
      <c r="P2593" s="401">
        <f t="shared" si="40"/>
        <v>0</v>
      </c>
    </row>
    <row r="2594" spans="16:16" x14ac:dyDescent="0.25">
      <c r="P2594" s="401">
        <f t="shared" si="40"/>
        <v>0</v>
      </c>
    </row>
    <row r="2595" spans="16:16" x14ac:dyDescent="0.25">
      <c r="P2595" s="401">
        <f t="shared" si="40"/>
        <v>0</v>
      </c>
    </row>
    <row r="2596" spans="16:16" x14ac:dyDescent="0.25">
      <c r="P2596" s="401">
        <f t="shared" si="40"/>
        <v>0</v>
      </c>
    </row>
    <row r="2597" spans="16:16" x14ac:dyDescent="0.25">
      <c r="P2597" s="401">
        <f t="shared" si="40"/>
        <v>0</v>
      </c>
    </row>
    <row r="2598" spans="16:16" x14ac:dyDescent="0.25">
      <c r="P2598" s="401">
        <f t="shared" si="40"/>
        <v>0</v>
      </c>
    </row>
    <row r="2599" spans="16:16" x14ac:dyDescent="0.25">
      <c r="P2599" s="401">
        <f t="shared" si="40"/>
        <v>0</v>
      </c>
    </row>
    <row r="2600" spans="16:16" x14ac:dyDescent="0.25">
      <c r="P2600" s="401">
        <f t="shared" si="40"/>
        <v>0</v>
      </c>
    </row>
    <row r="2601" spans="16:16" x14ac:dyDescent="0.25">
      <c r="P2601" s="401">
        <f t="shared" si="40"/>
        <v>0</v>
      </c>
    </row>
    <row r="2602" spans="16:16" x14ac:dyDescent="0.25">
      <c r="P2602" s="401">
        <f t="shared" si="40"/>
        <v>0</v>
      </c>
    </row>
    <row r="2603" spans="16:16" x14ac:dyDescent="0.25">
      <c r="P2603" s="401">
        <f t="shared" si="40"/>
        <v>0</v>
      </c>
    </row>
    <row r="2604" spans="16:16" x14ac:dyDescent="0.25">
      <c r="P2604" s="401">
        <f t="shared" si="40"/>
        <v>0</v>
      </c>
    </row>
    <row r="2605" spans="16:16" x14ac:dyDescent="0.25">
      <c r="P2605" s="401">
        <f t="shared" si="40"/>
        <v>0</v>
      </c>
    </row>
    <row r="2606" spans="16:16" x14ac:dyDescent="0.25">
      <c r="P2606" s="401">
        <f t="shared" si="40"/>
        <v>0</v>
      </c>
    </row>
    <row r="2607" spans="16:16" x14ac:dyDescent="0.25">
      <c r="P2607" s="401">
        <f t="shared" si="40"/>
        <v>0</v>
      </c>
    </row>
    <row r="2608" spans="16:16" x14ac:dyDescent="0.25">
      <c r="P2608" s="401">
        <f t="shared" si="40"/>
        <v>0</v>
      </c>
    </row>
    <row r="2609" spans="16:16" x14ac:dyDescent="0.25">
      <c r="P2609" s="401">
        <f t="shared" si="40"/>
        <v>0</v>
      </c>
    </row>
    <row r="2610" spans="16:16" x14ac:dyDescent="0.25">
      <c r="P2610" s="401">
        <f t="shared" si="40"/>
        <v>0</v>
      </c>
    </row>
    <row r="2611" spans="16:16" x14ac:dyDescent="0.25">
      <c r="P2611" s="401">
        <f t="shared" si="40"/>
        <v>0</v>
      </c>
    </row>
    <row r="2612" spans="16:16" x14ac:dyDescent="0.25">
      <c r="P2612" s="401">
        <f t="shared" si="40"/>
        <v>0</v>
      </c>
    </row>
    <row r="2613" spans="16:16" x14ac:dyDescent="0.25">
      <c r="P2613" s="401">
        <f t="shared" si="40"/>
        <v>0</v>
      </c>
    </row>
    <row r="2614" spans="16:16" x14ac:dyDescent="0.25">
      <c r="P2614" s="401">
        <f t="shared" si="40"/>
        <v>0</v>
      </c>
    </row>
    <row r="2615" spans="16:16" x14ac:dyDescent="0.25">
      <c r="P2615" s="401">
        <f t="shared" si="40"/>
        <v>0</v>
      </c>
    </row>
    <row r="2616" spans="16:16" x14ac:dyDescent="0.25">
      <c r="P2616" s="401">
        <f t="shared" si="40"/>
        <v>0</v>
      </c>
    </row>
    <row r="2617" spans="16:16" x14ac:dyDescent="0.25">
      <c r="P2617" s="401">
        <f t="shared" si="40"/>
        <v>0</v>
      </c>
    </row>
    <row r="2618" spans="16:16" x14ac:dyDescent="0.25">
      <c r="P2618" s="401">
        <f t="shared" si="40"/>
        <v>0</v>
      </c>
    </row>
    <row r="2619" spans="16:16" x14ac:dyDescent="0.25">
      <c r="P2619" s="401">
        <f t="shared" si="40"/>
        <v>0</v>
      </c>
    </row>
    <row r="2620" spans="16:16" x14ac:dyDescent="0.25">
      <c r="P2620" s="401">
        <f t="shared" si="40"/>
        <v>0</v>
      </c>
    </row>
    <row r="2621" spans="16:16" x14ac:dyDescent="0.25">
      <c r="P2621" s="401">
        <f t="shared" si="40"/>
        <v>0</v>
      </c>
    </row>
    <row r="2622" spans="16:16" x14ac:dyDescent="0.25">
      <c r="P2622" s="401">
        <f t="shared" si="40"/>
        <v>0</v>
      </c>
    </row>
    <row r="2623" spans="16:16" x14ac:dyDescent="0.25">
      <c r="P2623" s="401">
        <f t="shared" si="40"/>
        <v>0</v>
      </c>
    </row>
    <row r="2624" spans="16:16" x14ac:dyDescent="0.25">
      <c r="P2624" s="401">
        <f t="shared" si="40"/>
        <v>0</v>
      </c>
    </row>
    <row r="2625" spans="16:16" x14ac:dyDescent="0.25">
      <c r="P2625" s="401">
        <f t="shared" si="40"/>
        <v>0</v>
      </c>
    </row>
    <row r="2626" spans="16:16" x14ac:dyDescent="0.25">
      <c r="P2626" s="401">
        <f t="shared" si="40"/>
        <v>0</v>
      </c>
    </row>
    <row r="2627" spans="16:16" x14ac:dyDescent="0.25">
      <c r="P2627" s="401">
        <f t="shared" ref="P2627:P2690" si="41">G2627+I2627</f>
        <v>0</v>
      </c>
    </row>
    <row r="2628" spans="16:16" x14ac:dyDescent="0.25">
      <c r="P2628" s="401">
        <f t="shared" si="41"/>
        <v>0</v>
      </c>
    </row>
    <row r="2629" spans="16:16" x14ac:dyDescent="0.25">
      <c r="P2629" s="401">
        <f t="shared" si="41"/>
        <v>0</v>
      </c>
    </row>
    <row r="2630" spans="16:16" x14ac:dyDescent="0.25">
      <c r="P2630" s="401">
        <f t="shared" si="41"/>
        <v>0</v>
      </c>
    </row>
    <row r="2631" spans="16:16" x14ac:dyDescent="0.25">
      <c r="P2631" s="401">
        <f t="shared" si="41"/>
        <v>0</v>
      </c>
    </row>
    <row r="2632" spans="16:16" x14ac:dyDescent="0.25">
      <c r="P2632" s="401">
        <f t="shared" si="41"/>
        <v>0</v>
      </c>
    </row>
    <row r="2633" spans="16:16" x14ac:dyDescent="0.25">
      <c r="P2633" s="401">
        <f t="shared" si="41"/>
        <v>0</v>
      </c>
    </row>
    <row r="2634" spans="16:16" x14ac:dyDescent="0.25">
      <c r="P2634" s="401">
        <f t="shared" si="41"/>
        <v>0</v>
      </c>
    </row>
    <row r="2635" spans="16:16" x14ac:dyDescent="0.25">
      <c r="P2635" s="401">
        <f t="shared" si="41"/>
        <v>0</v>
      </c>
    </row>
    <row r="2636" spans="16:16" x14ac:dyDescent="0.25">
      <c r="P2636" s="401">
        <f t="shared" si="41"/>
        <v>0</v>
      </c>
    </row>
    <row r="2637" spans="16:16" x14ac:dyDescent="0.25">
      <c r="P2637" s="401">
        <f t="shared" si="41"/>
        <v>0</v>
      </c>
    </row>
    <row r="2638" spans="16:16" x14ac:dyDescent="0.25">
      <c r="P2638" s="401">
        <f t="shared" si="41"/>
        <v>0</v>
      </c>
    </row>
    <row r="2639" spans="16:16" x14ac:dyDescent="0.25">
      <c r="P2639" s="401">
        <f t="shared" si="41"/>
        <v>0</v>
      </c>
    </row>
    <row r="2640" spans="16:16" x14ac:dyDescent="0.25">
      <c r="P2640" s="401">
        <f t="shared" si="41"/>
        <v>0</v>
      </c>
    </row>
    <row r="2641" spans="16:16" x14ac:dyDescent="0.25">
      <c r="P2641" s="401">
        <f t="shared" si="41"/>
        <v>0</v>
      </c>
    </row>
    <row r="2642" spans="16:16" x14ac:dyDescent="0.25">
      <c r="P2642" s="401">
        <f t="shared" si="41"/>
        <v>0</v>
      </c>
    </row>
    <row r="2643" spans="16:16" x14ac:dyDescent="0.25">
      <c r="P2643" s="401">
        <f t="shared" si="41"/>
        <v>0</v>
      </c>
    </row>
    <row r="2644" spans="16:16" x14ac:dyDescent="0.25">
      <c r="P2644" s="401">
        <f t="shared" si="41"/>
        <v>0</v>
      </c>
    </row>
    <row r="2645" spans="16:16" x14ac:dyDescent="0.25">
      <c r="P2645" s="401">
        <f t="shared" si="41"/>
        <v>0</v>
      </c>
    </row>
    <row r="2646" spans="16:16" x14ac:dyDescent="0.25">
      <c r="P2646" s="401">
        <f t="shared" si="41"/>
        <v>0</v>
      </c>
    </row>
    <row r="2647" spans="16:16" x14ac:dyDescent="0.25">
      <c r="P2647" s="401">
        <f t="shared" si="41"/>
        <v>0</v>
      </c>
    </row>
    <row r="2648" spans="16:16" x14ac:dyDescent="0.25">
      <c r="P2648" s="401">
        <f t="shared" si="41"/>
        <v>0</v>
      </c>
    </row>
    <row r="2649" spans="16:16" x14ac:dyDescent="0.25">
      <c r="P2649" s="401">
        <f t="shared" si="41"/>
        <v>0</v>
      </c>
    </row>
    <row r="2650" spans="16:16" x14ac:dyDescent="0.25">
      <c r="P2650" s="401">
        <f t="shared" si="41"/>
        <v>0</v>
      </c>
    </row>
    <row r="2651" spans="16:16" x14ac:dyDescent="0.25">
      <c r="P2651" s="401">
        <f t="shared" si="41"/>
        <v>0</v>
      </c>
    </row>
    <row r="2652" spans="16:16" x14ac:dyDescent="0.25">
      <c r="P2652" s="401">
        <f t="shared" si="41"/>
        <v>0</v>
      </c>
    </row>
    <row r="2653" spans="16:16" x14ac:dyDescent="0.25">
      <c r="P2653" s="401">
        <f t="shared" si="41"/>
        <v>0</v>
      </c>
    </row>
    <row r="2654" spans="16:16" x14ac:dyDescent="0.25">
      <c r="P2654" s="401">
        <f t="shared" si="41"/>
        <v>0</v>
      </c>
    </row>
    <row r="2655" spans="16:16" x14ac:dyDescent="0.25">
      <c r="P2655" s="401">
        <f t="shared" si="41"/>
        <v>0</v>
      </c>
    </row>
    <row r="2656" spans="16:16" x14ac:dyDescent="0.25">
      <c r="P2656" s="401">
        <f t="shared" si="41"/>
        <v>0</v>
      </c>
    </row>
    <row r="2657" spans="16:16" x14ac:dyDescent="0.25">
      <c r="P2657" s="401">
        <f t="shared" si="41"/>
        <v>0</v>
      </c>
    </row>
    <row r="2658" spans="16:16" x14ac:dyDescent="0.25">
      <c r="P2658" s="401">
        <f t="shared" si="41"/>
        <v>0</v>
      </c>
    </row>
    <row r="2659" spans="16:16" x14ac:dyDescent="0.25">
      <c r="P2659" s="401">
        <f t="shared" si="41"/>
        <v>0</v>
      </c>
    </row>
    <row r="2660" spans="16:16" x14ac:dyDescent="0.25">
      <c r="P2660" s="401">
        <f t="shared" si="41"/>
        <v>0</v>
      </c>
    </row>
    <row r="2661" spans="16:16" x14ac:dyDescent="0.25">
      <c r="P2661" s="401">
        <f t="shared" si="41"/>
        <v>0</v>
      </c>
    </row>
    <row r="2662" spans="16:16" x14ac:dyDescent="0.25">
      <c r="P2662" s="401">
        <f t="shared" si="41"/>
        <v>0</v>
      </c>
    </row>
    <row r="2663" spans="16:16" x14ac:dyDescent="0.25">
      <c r="P2663" s="401">
        <f t="shared" si="41"/>
        <v>0</v>
      </c>
    </row>
    <row r="2664" spans="16:16" x14ac:dyDescent="0.25">
      <c r="P2664" s="401">
        <f t="shared" si="41"/>
        <v>0</v>
      </c>
    </row>
    <row r="2665" spans="16:16" x14ac:dyDescent="0.25">
      <c r="P2665" s="401">
        <f t="shared" si="41"/>
        <v>0</v>
      </c>
    </row>
    <row r="2666" spans="16:16" x14ac:dyDescent="0.25">
      <c r="P2666" s="401">
        <f t="shared" si="41"/>
        <v>0</v>
      </c>
    </row>
    <row r="2667" spans="16:16" x14ac:dyDescent="0.25">
      <c r="P2667" s="401">
        <f t="shared" si="41"/>
        <v>0</v>
      </c>
    </row>
    <row r="2668" spans="16:16" x14ac:dyDescent="0.25">
      <c r="P2668" s="401">
        <f t="shared" si="41"/>
        <v>0</v>
      </c>
    </row>
    <row r="2669" spans="16:16" x14ac:dyDescent="0.25">
      <c r="P2669" s="401">
        <f t="shared" si="41"/>
        <v>0</v>
      </c>
    </row>
    <row r="2670" spans="16:16" x14ac:dyDescent="0.25">
      <c r="P2670" s="401">
        <f t="shared" si="41"/>
        <v>0</v>
      </c>
    </row>
    <row r="2671" spans="16:16" x14ac:dyDescent="0.25">
      <c r="P2671" s="401">
        <f t="shared" si="41"/>
        <v>0</v>
      </c>
    </row>
    <row r="2672" spans="16:16" x14ac:dyDescent="0.25">
      <c r="P2672" s="401">
        <f t="shared" si="41"/>
        <v>0</v>
      </c>
    </row>
    <row r="2673" spans="16:16" x14ac:dyDescent="0.25">
      <c r="P2673" s="401">
        <f t="shared" si="41"/>
        <v>0</v>
      </c>
    </row>
    <row r="2674" spans="16:16" x14ac:dyDescent="0.25">
      <c r="P2674" s="401">
        <f t="shared" si="41"/>
        <v>0</v>
      </c>
    </row>
    <row r="2675" spans="16:16" x14ac:dyDescent="0.25">
      <c r="P2675" s="401">
        <f t="shared" si="41"/>
        <v>0</v>
      </c>
    </row>
    <row r="2676" spans="16:16" x14ac:dyDescent="0.25">
      <c r="P2676" s="401">
        <f t="shared" si="41"/>
        <v>0</v>
      </c>
    </row>
    <row r="2677" spans="16:16" x14ac:dyDescent="0.25">
      <c r="P2677" s="401">
        <f t="shared" si="41"/>
        <v>0</v>
      </c>
    </row>
    <row r="2678" spans="16:16" x14ac:dyDescent="0.25">
      <c r="P2678" s="401">
        <f t="shared" si="41"/>
        <v>0</v>
      </c>
    </row>
    <row r="2679" spans="16:16" x14ac:dyDescent="0.25">
      <c r="P2679" s="401">
        <f t="shared" si="41"/>
        <v>0</v>
      </c>
    </row>
    <row r="2680" spans="16:16" x14ac:dyDescent="0.25">
      <c r="P2680" s="401">
        <f t="shared" si="41"/>
        <v>0</v>
      </c>
    </row>
    <row r="2681" spans="16:16" x14ac:dyDescent="0.25">
      <c r="P2681" s="401">
        <f t="shared" si="41"/>
        <v>0</v>
      </c>
    </row>
    <row r="2682" spans="16:16" x14ac:dyDescent="0.25">
      <c r="P2682" s="401">
        <f t="shared" si="41"/>
        <v>0</v>
      </c>
    </row>
    <row r="2683" spans="16:16" x14ac:dyDescent="0.25">
      <c r="P2683" s="401">
        <f t="shared" si="41"/>
        <v>0</v>
      </c>
    </row>
    <row r="2684" spans="16:16" x14ac:dyDescent="0.25">
      <c r="P2684" s="401">
        <f t="shared" si="41"/>
        <v>0</v>
      </c>
    </row>
    <row r="2685" spans="16:16" x14ac:dyDescent="0.25">
      <c r="P2685" s="401">
        <f t="shared" si="41"/>
        <v>0</v>
      </c>
    </row>
    <row r="2686" spans="16:16" x14ac:dyDescent="0.25">
      <c r="P2686" s="401">
        <f t="shared" si="41"/>
        <v>0</v>
      </c>
    </row>
    <row r="2687" spans="16:16" x14ac:dyDescent="0.25">
      <c r="P2687" s="401">
        <f t="shared" si="41"/>
        <v>0</v>
      </c>
    </row>
    <row r="2688" spans="16:16" x14ac:dyDescent="0.25">
      <c r="P2688" s="401">
        <f t="shared" si="41"/>
        <v>0</v>
      </c>
    </row>
    <row r="2689" spans="16:16" x14ac:dyDescent="0.25">
      <c r="P2689" s="401">
        <f t="shared" si="41"/>
        <v>0</v>
      </c>
    </row>
    <row r="2690" spans="16:16" x14ac:dyDescent="0.25">
      <c r="P2690" s="401">
        <f t="shared" si="41"/>
        <v>0</v>
      </c>
    </row>
    <row r="2691" spans="16:16" x14ac:dyDescent="0.25">
      <c r="P2691" s="401">
        <f t="shared" ref="P2691:P2754" si="42">G2691+I2691</f>
        <v>0</v>
      </c>
    </row>
    <row r="2692" spans="16:16" x14ac:dyDescent="0.25">
      <c r="P2692" s="401">
        <f t="shared" si="42"/>
        <v>0</v>
      </c>
    </row>
    <row r="2693" spans="16:16" x14ac:dyDescent="0.25">
      <c r="P2693" s="401">
        <f t="shared" si="42"/>
        <v>0</v>
      </c>
    </row>
    <row r="2694" spans="16:16" x14ac:dyDescent="0.25">
      <c r="P2694" s="401">
        <f t="shared" si="42"/>
        <v>0</v>
      </c>
    </row>
    <row r="2695" spans="16:16" x14ac:dyDescent="0.25">
      <c r="P2695" s="401">
        <f t="shared" si="42"/>
        <v>0</v>
      </c>
    </row>
    <row r="2696" spans="16:16" x14ac:dyDescent="0.25">
      <c r="P2696" s="401">
        <f t="shared" si="42"/>
        <v>0</v>
      </c>
    </row>
    <row r="2697" spans="16:16" x14ac:dyDescent="0.25">
      <c r="P2697" s="401">
        <f t="shared" si="42"/>
        <v>0</v>
      </c>
    </row>
    <row r="2698" spans="16:16" x14ac:dyDescent="0.25">
      <c r="P2698" s="401">
        <f t="shared" si="42"/>
        <v>0</v>
      </c>
    </row>
    <row r="2699" spans="16:16" x14ac:dyDescent="0.25">
      <c r="P2699" s="401">
        <f t="shared" si="42"/>
        <v>0</v>
      </c>
    </row>
    <row r="2700" spans="16:16" x14ac:dyDescent="0.25">
      <c r="P2700" s="401">
        <f t="shared" si="42"/>
        <v>0</v>
      </c>
    </row>
    <row r="2701" spans="16:16" x14ac:dyDescent="0.25">
      <c r="P2701" s="401">
        <f t="shared" si="42"/>
        <v>0</v>
      </c>
    </row>
    <row r="2702" spans="16:16" x14ac:dyDescent="0.25">
      <c r="P2702" s="401">
        <f t="shared" si="42"/>
        <v>0</v>
      </c>
    </row>
    <row r="2703" spans="16:16" x14ac:dyDescent="0.25">
      <c r="P2703" s="401">
        <f t="shared" si="42"/>
        <v>0</v>
      </c>
    </row>
    <row r="2704" spans="16:16" x14ac:dyDescent="0.25">
      <c r="P2704" s="401">
        <f t="shared" si="42"/>
        <v>0</v>
      </c>
    </row>
    <row r="2705" spans="16:16" x14ac:dyDescent="0.25">
      <c r="P2705" s="401">
        <f t="shared" si="42"/>
        <v>0</v>
      </c>
    </row>
    <row r="2706" spans="16:16" x14ac:dyDescent="0.25">
      <c r="P2706" s="401">
        <f t="shared" si="42"/>
        <v>0</v>
      </c>
    </row>
    <row r="2707" spans="16:16" x14ac:dyDescent="0.25">
      <c r="P2707" s="401">
        <f t="shared" si="42"/>
        <v>0</v>
      </c>
    </row>
    <row r="2708" spans="16:16" x14ac:dyDescent="0.25">
      <c r="P2708" s="401">
        <f t="shared" si="42"/>
        <v>0</v>
      </c>
    </row>
    <row r="2709" spans="16:16" x14ac:dyDescent="0.25">
      <c r="P2709" s="401">
        <f t="shared" si="42"/>
        <v>0</v>
      </c>
    </row>
    <row r="2710" spans="16:16" x14ac:dyDescent="0.25">
      <c r="P2710" s="401">
        <f t="shared" si="42"/>
        <v>0</v>
      </c>
    </row>
    <row r="2711" spans="16:16" x14ac:dyDescent="0.25">
      <c r="P2711" s="401">
        <f t="shared" si="42"/>
        <v>0</v>
      </c>
    </row>
    <row r="2712" spans="16:16" x14ac:dyDescent="0.25">
      <c r="P2712" s="401">
        <f t="shared" si="42"/>
        <v>0</v>
      </c>
    </row>
    <row r="2713" spans="16:16" x14ac:dyDescent="0.25">
      <c r="P2713" s="401">
        <f t="shared" si="42"/>
        <v>0</v>
      </c>
    </row>
    <row r="2714" spans="16:16" x14ac:dyDescent="0.25">
      <c r="P2714" s="401">
        <f t="shared" si="42"/>
        <v>0</v>
      </c>
    </row>
    <row r="2715" spans="16:16" x14ac:dyDescent="0.25">
      <c r="P2715" s="401">
        <f t="shared" si="42"/>
        <v>0</v>
      </c>
    </row>
    <row r="2716" spans="16:16" x14ac:dyDescent="0.25">
      <c r="P2716" s="401">
        <f t="shared" si="42"/>
        <v>0</v>
      </c>
    </row>
    <row r="2717" spans="16:16" x14ac:dyDescent="0.25">
      <c r="P2717" s="401">
        <f t="shared" si="42"/>
        <v>0</v>
      </c>
    </row>
    <row r="2718" spans="16:16" x14ac:dyDescent="0.25">
      <c r="P2718" s="401">
        <f t="shared" si="42"/>
        <v>0</v>
      </c>
    </row>
    <row r="2719" spans="16:16" x14ac:dyDescent="0.25">
      <c r="P2719" s="401">
        <f t="shared" si="42"/>
        <v>0</v>
      </c>
    </row>
    <row r="2720" spans="16:16" x14ac:dyDescent="0.25">
      <c r="P2720" s="401">
        <f t="shared" si="42"/>
        <v>0</v>
      </c>
    </row>
    <row r="2721" spans="16:16" x14ac:dyDescent="0.25">
      <c r="P2721" s="401">
        <f t="shared" si="42"/>
        <v>0</v>
      </c>
    </row>
    <row r="2722" spans="16:16" x14ac:dyDescent="0.25">
      <c r="P2722" s="401">
        <f t="shared" si="42"/>
        <v>0</v>
      </c>
    </row>
    <row r="2723" spans="16:16" x14ac:dyDescent="0.25">
      <c r="P2723" s="401">
        <f t="shared" si="42"/>
        <v>0</v>
      </c>
    </row>
    <row r="2724" spans="16:16" x14ac:dyDescent="0.25">
      <c r="P2724" s="401">
        <f t="shared" si="42"/>
        <v>0</v>
      </c>
    </row>
    <row r="2725" spans="16:16" x14ac:dyDescent="0.25">
      <c r="P2725" s="401">
        <f t="shared" si="42"/>
        <v>0</v>
      </c>
    </row>
    <row r="2726" spans="16:16" x14ac:dyDescent="0.25">
      <c r="P2726" s="401">
        <f t="shared" si="42"/>
        <v>0</v>
      </c>
    </row>
    <row r="2727" spans="16:16" x14ac:dyDescent="0.25">
      <c r="P2727" s="401">
        <f t="shared" si="42"/>
        <v>0</v>
      </c>
    </row>
    <row r="2728" spans="16:16" x14ac:dyDescent="0.25">
      <c r="P2728" s="401">
        <f t="shared" si="42"/>
        <v>0</v>
      </c>
    </row>
    <row r="2729" spans="16:16" x14ac:dyDescent="0.25">
      <c r="P2729" s="401">
        <f t="shared" si="42"/>
        <v>0</v>
      </c>
    </row>
    <row r="2730" spans="16:16" x14ac:dyDescent="0.25">
      <c r="P2730" s="401">
        <f t="shared" si="42"/>
        <v>0</v>
      </c>
    </row>
    <row r="2731" spans="16:16" x14ac:dyDescent="0.25">
      <c r="P2731" s="401">
        <f t="shared" si="42"/>
        <v>0</v>
      </c>
    </row>
    <row r="2732" spans="16:16" x14ac:dyDescent="0.25">
      <c r="P2732" s="401">
        <f t="shared" si="42"/>
        <v>0</v>
      </c>
    </row>
    <row r="2733" spans="16:16" x14ac:dyDescent="0.25">
      <c r="P2733" s="401">
        <f t="shared" si="42"/>
        <v>0</v>
      </c>
    </row>
    <row r="2734" spans="16:16" x14ac:dyDescent="0.25">
      <c r="P2734" s="401">
        <f t="shared" si="42"/>
        <v>0</v>
      </c>
    </row>
    <row r="2735" spans="16:16" x14ac:dyDescent="0.25">
      <c r="P2735" s="401">
        <f t="shared" si="42"/>
        <v>0</v>
      </c>
    </row>
    <row r="2736" spans="16:16" x14ac:dyDescent="0.25">
      <c r="P2736" s="401">
        <f t="shared" si="42"/>
        <v>0</v>
      </c>
    </row>
    <row r="2737" spans="16:16" x14ac:dyDescent="0.25">
      <c r="P2737" s="401">
        <f t="shared" si="42"/>
        <v>0</v>
      </c>
    </row>
    <row r="2738" spans="16:16" x14ac:dyDescent="0.25">
      <c r="P2738" s="401">
        <f t="shared" si="42"/>
        <v>0</v>
      </c>
    </row>
    <row r="2739" spans="16:16" x14ac:dyDescent="0.25">
      <c r="P2739" s="401">
        <f t="shared" si="42"/>
        <v>0</v>
      </c>
    </row>
    <row r="2740" spans="16:16" x14ac:dyDescent="0.25">
      <c r="P2740" s="401">
        <f t="shared" si="42"/>
        <v>0</v>
      </c>
    </row>
    <row r="2741" spans="16:16" x14ac:dyDescent="0.25">
      <c r="P2741" s="401">
        <f t="shared" si="42"/>
        <v>0</v>
      </c>
    </row>
    <row r="2742" spans="16:16" x14ac:dyDescent="0.25">
      <c r="P2742" s="401">
        <f t="shared" si="42"/>
        <v>0</v>
      </c>
    </row>
    <row r="2743" spans="16:16" x14ac:dyDescent="0.25">
      <c r="P2743" s="401">
        <f t="shared" si="42"/>
        <v>0</v>
      </c>
    </row>
    <row r="2744" spans="16:16" x14ac:dyDescent="0.25">
      <c r="P2744" s="401">
        <f t="shared" si="42"/>
        <v>0</v>
      </c>
    </row>
    <row r="2745" spans="16:16" x14ac:dyDescent="0.25">
      <c r="P2745" s="401">
        <f t="shared" si="42"/>
        <v>0</v>
      </c>
    </row>
    <row r="2746" spans="16:16" x14ac:dyDescent="0.25">
      <c r="P2746" s="401">
        <f t="shared" si="42"/>
        <v>0</v>
      </c>
    </row>
    <row r="2747" spans="16:16" x14ac:dyDescent="0.25">
      <c r="P2747" s="401">
        <f t="shared" si="42"/>
        <v>0</v>
      </c>
    </row>
    <row r="2748" spans="16:16" x14ac:dyDescent="0.25">
      <c r="P2748" s="401">
        <f t="shared" si="42"/>
        <v>0</v>
      </c>
    </row>
    <row r="2749" spans="16:16" x14ac:dyDescent="0.25">
      <c r="P2749" s="401">
        <f t="shared" si="42"/>
        <v>0</v>
      </c>
    </row>
    <row r="2750" spans="16:16" x14ac:dyDescent="0.25">
      <c r="P2750" s="401">
        <f t="shared" si="42"/>
        <v>0</v>
      </c>
    </row>
    <row r="2751" spans="16:16" x14ac:dyDescent="0.25">
      <c r="P2751" s="401">
        <f t="shared" si="42"/>
        <v>0</v>
      </c>
    </row>
    <row r="2752" spans="16:16" x14ac:dyDescent="0.25">
      <c r="P2752" s="401">
        <f t="shared" si="42"/>
        <v>0</v>
      </c>
    </row>
    <row r="2753" spans="16:16" x14ac:dyDescent="0.25">
      <c r="P2753" s="401">
        <f t="shared" si="42"/>
        <v>0</v>
      </c>
    </row>
    <row r="2754" spans="16:16" x14ac:dyDescent="0.25">
      <c r="P2754" s="401">
        <f t="shared" si="42"/>
        <v>0</v>
      </c>
    </row>
    <row r="2755" spans="16:16" x14ac:dyDescent="0.25">
      <c r="P2755" s="401">
        <f t="shared" ref="P2755:P2818" si="43">G2755+I2755</f>
        <v>0</v>
      </c>
    </row>
    <row r="2756" spans="16:16" x14ac:dyDescent="0.25">
      <c r="P2756" s="401">
        <f t="shared" si="43"/>
        <v>0</v>
      </c>
    </row>
    <row r="2757" spans="16:16" x14ac:dyDescent="0.25">
      <c r="P2757" s="401">
        <f t="shared" si="43"/>
        <v>0</v>
      </c>
    </row>
    <row r="2758" spans="16:16" x14ac:dyDescent="0.25">
      <c r="P2758" s="401">
        <f t="shared" si="43"/>
        <v>0</v>
      </c>
    </row>
    <row r="2759" spans="16:16" x14ac:dyDescent="0.25">
      <c r="P2759" s="401">
        <f t="shared" si="43"/>
        <v>0</v>
      </c>
    </row>
    <row r="2760" spans="16:16" x14ac:dyDescent="0.25">
      <c r="P2760" s="401">
        <f t="shared" si="43"/>
        <v>0</v>
      </c>
    </row>
    <row r="2761" spans="16:16" x14ac:dyDescent="0.25">
      <c r="P2761" s="401">
        <f t="shared" si="43"/>
        <v>0</v>
      </c>
    </row>
    <row r="2762" spans="16:16" x14ac:dyDescent="0.25">
      <c r="P2762" s="401">
        <f t="shared" si="43"/>
        <v>0</v>
      </c>
    </row>
    <row r="2763" spans="16:16" x14ac:dyDescent="0.25">
      <c r="P2763" s="401">
        <f t="shared" si="43"/>
        <v>0</v>
      </c>
    </row>
    <row r="2764" spans="16:16" x14ac:dyDescent="0.25">
      <c r="P2764" s="401">
        <f t="shared" si="43"/>
        <v>0</v>
      </c>
    </row>
    <row r="2765" spans="16:16" x14ac:dyDescent="0.25">
      <c r="P2765" s="401">
        <f t="shared" si="43"/>
        <v>0</v>
      </c>
    </row>
    <row r="2766" spans="16:16" x14ac:dyDescent="0.25">
      <c r="P2766" s="401">
        <f t="shared" si="43"/>
        <v>0</v>
      </c>
    </row>
    <row r="2767" spans="16:16" x14ac:dyDescent="0.25">
      <c r="P2767" s="401">
        <f t="shared" si="43"/>
        <v>0</v>
      </c>
    </row>
    <row r="2768" spans="16:16" x14ac:dyDescent="0.25">
      <c r="P2768" s="401">
        <f t="shared" si="43"/>
        <v>0</v>
      </c>
    </row>
    <row r="2769" spans="16:16" x14ac:dyDescent="0.25">
      <c r="P2769" s="401">
        <f t="shared" si="43"/>
        <v>0</v>
      </c>
    </row>
    <row r="2770" spans="16:16" x14ac:dyDescent="0.25">
      <c r="P2770" s="401">
        <f t="shared" si="43"/>
        <v>0</v>
      </c>
    </row>
    <row r="2771" spans="16:16" x14ac:dyDescent="0.25">
      <c r="P2771" s="401">
        <f t="shared" si="43"/>
        <v>0</v>
      </c>
    </row>
    <row r="2772" spans="16:16" x14ac:dyDescent="0.25">
      <c r="P2772" s="401">
        <f t="shared" si="43"/>
        <v>0</v>
      </c>
    </row>
    <row r="2773" spans="16:16" x14ac:dyDescent="0.25">
      <c r="P2773" s="401">
        <f t="shared" si="43"/>
        <v>0</v>
      </c>
    </row>
    <row r="2774" spans="16:16" x14ac:dyDescent="0.25">
      <c r="P2774" s="401">
        <f t="shared" si="43"/>
        <v>0</v>
      </c>
    </row>
    <row r="2775" spans="16:16" x14ac:dyDescent="0.25">
      <c r="P2775" s="401">
        <f t="shared" si="43"/>
        <v>0</v>
      </c>
    </row>
    <row r="2776" spans="16:16" x14ac:dyDescent="0.25">
      <c r="P2776" s="401">
        <f t="shared" si="43"/>
        <v>0</v>
      </c>
    </row>
    <row r="2777" spans="16:16" x14ac:dyDescent="0.25">
      <c r="P2777" s="401">
        <f t="shared" si="43"/>
        <v>0</v>
      </c>
    </row>
    <row r="2778" spans="16:16" x14ac:dyDescent="0.25">
      <c r="P2778" s="401">
        <f t="shared" si="43"/>
        <v>0</v>
      </c>
    </row>
    <row r="2779" spans="16:16" x14ac:dyDescent="0.25">
      <c r="P2779" s="401">
        <f t="shared" si="43"/>
        <v>0</v>
      </c>
    </row>
    <row r="2780" spans="16:16" x14ac:dyDescent="0.25">
      <c r="P2780" s="401">
        <f t="shared" si="43"/>
        <v>0</v>
      </c>
    </row>
    <row r="2781" spans="16:16" x14ac:dyDescent="0.25">
      <c r="P2781" s="401">
        <f t="shared" si="43"/>
        <v>0</v>
      </c>
    </row>
    <row r="2782" spans="16:16" x14ac:dyDescent="0.25">
      <c r="P2782" s="401">
        <f t="shared" si="43"/>
        <v>0</v>
      </c>
    </row>
    <row r="2783" spans="16:16" x14ac:dyDescent="0.25">
      <c r="P2783" s="401">
        <f t="shared" si="43"/>
        <v>0</v>
      </c>
    </row>
    <row r="2784" spans="16:16" x14ac:dyDescent="0.25">
      <c r="P2784" s="401">
        <f t="shared" si="43"/>
        <v>0</v>
      </c>
    </row>
    <row r="2785" spans="16:16" x14ac:dyDescent="0.25">
      <c r="P2785" s="401">
        <f t="shared" si="43"/>
        <v>0</v>
      </c>
    </row>
    <row r="2786" spans="16:16" x14ac:dyDescent="0.25">
      <c r="P2786" s="401">
        <f t="shared" si="43"/>
        <v>0</v>
      </c>
    </row>
    <row r="2787" spans="16:16" x14ac:dyDescent="0.25">
      <c r="P2787" s="401">
        <f t="shared" si="43"/>
        <v>0</v>
      </c>
    </row>
    <row r="2788" spans="16:16" x14ac:dyDescent="0.25">
      <c r="P2788" s="401">
        <f t="shared" si="43"/>
        <v>0</v>
      </c>
    </row>
    <row r="2789" spans="16:16" x14ac:dyDescent="0.25">
      <c r="P2789" s="401">
        <f t="shared" si="43"/>
        <v>0</v>
      </c>
    </row>
    <row r="2790" spans="16:16" x14ac:dyDescent="0.25">
      <c r="P2790" s="401">
        <f t="shared" si="43"/>
        <v>0</v>
      </c>
    </row>
    <row r="2791" spans="16:16" x14ac:dyDescent="0.25">
      <c r="P2791" s="401">
        <f t="shared" si="43"/>
        <v>0</v>
      </c>
    </row>
    <row r="2792" spans="16:16" x14ac:dyDescent="0.25">
      <c r="P2792" s="401">
        <f t="shared" si="43"/>
        <v>0</v>
      </c>
    </row>
    <row r="2793" spans="16:16" x14ac:dyDescent="0.25">
      <c r="P2793" s="401">
        <f t="shared" si="43"/>
        <v>0</v>
      </c>
    </row>
    <row r="2794" spans="16:16" x14ac:dyDescent="0.25">
      <c r="P2794" s="401">
        <f t="shared" si="43"/>
        <v>0</v>
      </c>
    </row>
    <row r="2795" spans="16:16" x14ac:dyDescent="0.25">
      <c r="P2795" s="401">
        <f t="shared" si="43"/>
        <v>0</v>
      </c>
    </row>
    <row r="2796" spans="16:16" x14ac:dyDescent="0.25">
      <c r="P2796" s="401">
        <f t="shared" si="43"/>
        <v>0</v>
      </c>
    </row>
    <row r="2797" spans="16:16" x14ac:dyDescent="0.25">
      <c r="P2797" s="401">
        <f t="shared" si="43"/>
        <v>0</v>
      </c>
    </row>
    <row r="2798" spans="16:16" x14ac:dyDescent="0.25">
      <c r="P2798" s="401">
        <f t="shared" si="43"/>
        <v>0</v>
      </c>
    </row>
    <row r="2799" spans="16:16" x14ac:dyDescent="0.25">
      <c r="P2799" s="401">
        <f t="shared" si="43"/>
        <v>0</v>
      </c>
    </row>
    <row r="2800" spans="16:16" x14ac:dyDescent="0.25">
      <c r="P2800" s="401">
        <f t="shared" si="43"/>
        <v>0</v>
      </c>
    </row>
    <row r="2801" spans="16:16" x14ac:dyDescent="0.25">
      <c r="P2801" s="401">
        <f t="shared" si="43"/>
        <v>0</v>
      </c>
    </row>
    <row r="2802" spans="16:16" x14ac:dyDescent="0.25">
      <c r="P2802" s="401">
        <f t="shared" si="43"/>
        <v>0</v>
      </c>
    </row>
    <row r="2803" spans="16:16" x14ac:dyDescent="0.25">
      <c r="P2803" s="401">
        <f t="shared" si="43"/>
        <v>0</v>
      </c>
    </row>
    <row r="2804" spans="16:16" x14ac:dyDescent="0.25">
      <c r="P2804" s="401">
        <f t="shared" si="43"/>
        <v>0</v>
      </c>
    </row>
    <row r="2805" spans="16:16" x14ac:dyDescent="0.25">
      <c r="P2805" s="401">
        <f t="shared" si="43"/>
        <v>0</v>
      </c>
    </row>
    <row r="2806" spans="16:16" x14ac:dyDescent="0.25">
      <c r="P2806" s="401">
        <f t="shared" si="43"/>
        <v>0</v>
      </c>
    </row>
    <row r="2807" spans="16:16" x14ac:dyDescent="0.25">
      <c r="P2807" s="401">
        <f t="shared" si="43"/>
        <v>0</v>
      </c>
    </row>
    <row r="2808" spans="16:16" x14ac:dyDescent="0.25">
      <c r="P2808" s="401">
        <f t="shared" si="43"/>
        <v>0</v>
      </c>
    </row>
    <row r="2809" spans="16:16" x14ac:dyDescent="0.25">
      <c r="P2809" s="401">
        <f t="shared" si="43"/>
        <v>0</v>
      </c>
    </row>
    <row r="2810" spans="16:16" x14ac:dyDescent="0.25">
      <c r="P2810" s="401">
        <f t="shared" si="43"/>
        <v>0</v>
      </c>
    </row>
    <row r="2811" spans="16:16" x14ac:dyDescent="0.25">
      <c r="P2811" s="401">
        <f t="shared" si="43"/>
        <v>0</v>
      </c>
    </row>
    <row r="2812" spans="16:16" x14ac:dyDescent="0.25">
      <c r="P2812" s="401">
        <f t="shared" si="43"/>
        <v>0</v>
      </c>
    </row>
    <row r="2813" spans="16:16" x14ac:dyDescent="0.25">
      <c r="P2813" s="401">
        <f t="shared" si="43"/>
        <v>0</v>
      </c>
    </row>
    <row r="2814" spans="16:16" x14ac:dyDescent="0.25">
      <c r="P2814" s="401">
        <f t="shared" si="43"/>
        <v>0</v>
      </c>
    </row>
    <row r="2815" spans="16:16" x14ac:dyDescent="0.25">
      <c r="P2815" s="401">
        <f t="shared" si="43"/>
        <v>0</v>
      </c>
    </row>
    <row r="2816" spans="16:16" x14ac:dyDescent="0.25">
      <c r="P2816" s="401">
        <f t="shared" si="43"/>
        <v>0</v>
      </c>
    </row>
    <row r="2817" spans="16:16" x14ac:dyDescent="0.25">
      <c r="P2817" s="401">
        <f t="shared" si="43"/>
        <v>0</v>
      </c>
    </row>
    <row r="2818" spans="16:16" x14ac:dyDescent="0.25">
      <c r="P2818" s="401">
        <f t="shared" si="43"/>
        <v>0</v>
      </c>
    </row>
    <row r="2819" spans="16:16" x14ac:dyDescent="0.25">
      <c r="P2819" s="401">
        <f t="shared" ref="P2819:P2882" si="44">G2819+I2819</f>
        <v>0</v>
      </c>
    </row>
    <row r="2820" spans="16:16" x14ac:dyDescent="0.25">
      <c r="P2820" s="401">
        <f t="shared" si="44"/>
        <v>0</v>
      </c>
    </row>
    <row r="2821" spans="16:16" x14ac:dyDescent="0.25">
      <c r="P2821" s="401">
        <f t="shared" si="44"/>
        <v>0</v>
      </c>
    </row>
    <row r="2822" spans="16:16" x14ac:dyDescent="0.25">
      <c r="P2822" s="401">
        <f t="shared" si="44"/>
        <v>0</v>
      </c>
    </row>
    <row r="2823" spans="16:16" x14ac:dyDescent="0.25">
      <c r="P2823" s="401">
        <f t="shared" si="44"/>
        <v>0</v>
      </c>
    </row>
    <row r="2824" spans="16:16" x14ac:dyDescent="0.25">
      <c r="P2824" s="401">
        <f t="shared" si="44"/>
        <v>0</v>
      </c>
    </row>
    <row r="2825" spans="16:16" x14ac:dyDescent="0.25">
      <c r="P2825" s="401">
        <f t="shared" si="44"/>
        <v>0</v>
      </c>
    </row>
    <row r="2826" spans="16:16" x14ac:dyDescent="0.25">
      <c r="P2826" s="401">
        <f t="shared" si="44"/>
        <v>0</v>
      </c>
    </row>
    <row r="2827" spans="16:16" x14ac:dyDescent="0.25">
      <c r="P2827" s="401">
        <f t="shared" si="44"/>
        <v>0</v>
      </c>
    </row>
    <row r="2828" spans="16:16" x14ac:dyDescent="0.25">
      <c r="P2828" s="401">
        <f t="shared" si="44"/>
        <v>0</v>
      </c>
    </row>
    <row r="2829" spans="16:16" x14ac:dyDescent="0.25">
      <c r="P2829" s="401">
        <f t="shared" si="44"/>
        <v>0</v>
      </c>
    </row>
    <row r="2830" spans="16:16" x14ac:dyDescent="0.25">
      <c r="P2830" s="401">
        <f t="shared" si="44"/>
        <v>0</v>
      </c>
    </row>
    <row r="2831" spans="16:16" x14ac:dyDescent="0.25">
      <c r="P2831" s="401">
        <f t="shared" si="44"/>
        <v>0</v>
      </c>
    </row>
    <row r="2832" spans="16:16" x14ac:dyDescent="0.25">
      <c r="P2832" s="401">
        <f t="shared" si="44"/>
        <v>0</v>
      </c>
    </row>
    <row r="2833" spans="16:16" x14ac:dyDescent="0.25">
      <c r="P2833" s="401">
        <f t="shared" si="44"/>
        <v>0</v>
      </c>
    </row>
    <row r="2834" spans="16:16" x14ac:dyDescent="0.25">
      <c r="P2834" s="401">
        <f t="shared" si="44"/>
        <v>0</v>
      </c>
    </row>
    <row r="2835" spans="16:16" x14ac:dyDescent="0.25">
      <c r="P2835" s="401">
        <f t="shared" si="44"/>
        <v>0</v>
      </c>
    </row>
    <row r="2836" spans="16:16" x14ac:dyDescent="0.25">
      <c r="P2836" s="401">
        <f t="shared" si="44"/>
        <v>0</v>
      </c>
    </row>
    <row r="2837" spans="16:16" x14ac:dyDescent="0.25">
      <c r="P2837" s="401">
        <f t="shared" si="44"/>
        <v>0</v>
      </c>
    </row>
    <row r="2838" spans="16:16" x14ac:dyDescent="0.25">
      <c r="P2838" s="401">
        <f t="shared" si="44"/>
        <v>0</v>
      </c>
    </row>
    <row r="2839" spans="16:16" x14ac:dyDescent="0.25">
      <c r="P2839" s="401">
        <f t="shared" si="44"/>
        <v>0</v>
      </c>
    </row>
    <row r="2840" spans="16:16" x14ac:dyDescent="0.25">
      <c r="P2840" s="401">
        <f t="shared" si="44"/>
        <v>0</v>
      </c>
    </row>
    <row r="2841" spans="16:16" x14ac:dyDescent="0.25">
      <c r="P2841" s="401">
        <f t="shared" si="44"/>
        <v>0</v>
      </c>
    </row>
    <row r="2842" spans="16:16" x14ac:dyDescent="0.25">
      <c r="P2842" s="401">
        <f t="shared" si="44"/>
        <v>0</v>
      </c>
    </row>
    <row r="2843" spans="16:16" x14ac:dyDescent="0.25">
      <c r="P2843" s="401">
        <f t="shared" si="44"/>
        <v>0</v>
      </c>
    </row>
    <row r="2844" spans="16:16" x14ac:dyDescent="0.25">
      <c r="P2844" s="401">
        <f t="shared" si="44"/>
        <v>0</v>
      </c>
    </row>
    <row r="2845" spans="16:16" x14ac:dyDescent="0.25">
      <c r="P2845" s="401">
        <f t="shared" si="44"/>
        <v>0</v>
      </c>
    </row>
    <row r="2846" spans="16:16" x14ac:dyDescent="0.25">
      <c r="P2846" s="401">
        <f t="shared" si="44"/>
        <v>0</v>
      </c>
    </row>
    <row r="2847" spans="16:16" x14ac:dyDescent="0.25">
      <c r="P2847" s="401">
        <f t="shared" si="44"/>
        <v>0</v>
      </c>
    </row>
    <row r="2848" spans="16:16" x14ac:dyDescent="0.25">
      <c r="P2848" s="401">
        <f t="shared" si="44"/>
        <v>0</v>
      </c>
    </row>
    <row r="2849" spans="16:16" x14ac:dyDescent="0.25">
      <c r="P2849" s="401">
        <f t="shared" si="44"/>
        <v>0</v>
      </c>
    </row>
    <row r="2850" spans="16:16" x14ac:dyDescent="0.25">
      <c r="P2850" s="401">
        <f t="shared" si="44"/>
        <v>0</v>
      </c>
    </row>
    <row r="2851" spans="16:16" x14ac:dyDescent="0.25">
      <c r="P2851" s="401">
        <f t="shared" si="44"/>
        <v>0</v>
      </c>
    </row>
    <row r="2852" spans="16:16" x14ac:dyDescent="0.25">
      <c r="P2852" s="401">
        <f t="shared" si="44"/>
        <v>0</v>
      </c>
    </row>
    <row r="2853" spans="16:16" x14ac:dyDescent="0.25">
      <c r="P2853" s="401">
        <f t="shared" si="44"/>
        <v>0</v>
      </c>
    </row>
    <row r="2854" spans="16:16" x14ac:dyDescent="0.25">
      <c r="P2854" s="401">
        <f t="shared" si="44"/>
        <v>0</v>
      </c>
    </row>
    <row r="2855" spans="16:16" x14ac:dyDescent="0.25">
      <c r="P2855" s="401">
        <f t="shared" si="44"/>
        <v>0</v>
      </c>
    </row>
    <row r="2856" spans="16:16" x14ac:dyDescent="0.25">
      <c r="P2856" s="401">
        <f t="shared" si="44"/>
        <v>0</v>
      </c>
    </row>
    <row r="2857" spans="16:16" x14ac:dyDescent="0.25">
      <c r="P2857" s="401">
        <f t="shared" si="44"/>
        <v>0</v>
      </c>
    </row>
    <row r="2858" spans="16:16" x14ac:dyDescent="0.25">
      <c r="P2858" s="401">
        <f t="shared" si="44"/>
        <v>0</v>
      </c>
    </row>
    <row r="2859" spans="16:16" x14ac:dyDescent="0.25">
      <c r="P2859" s="401">
        <f t="shared" si="44"/>
        <v>0</v>
      </c>
    </row>
    <row r="2860" spans="16:16" x14ac:dyDescent="0.25">
      <c r="P2860" s="401">
        <f t="shared" si="44"/>
        <v>0</v>
      </c>
    </row>
    <row r="2861" spans="16:16" x14ac:dyDescent="0.25">
      <c r="P2861" s="401">
        <f t="shared" si="44"/>
        <v>0</v>
      </c>
    </row>
    <row r="2862" spans="16:16" x14ac:dyDescent="0.25">
      <c r="P2862" s="401">
        <f t="shared" si="44"/>
        <v>0</v>
      </c>
    </row>
    <row r="2863" spans="16:16" x14ac:dyDescent="0.25">
      <c r="P2863" s="401">
        <f t="shared" si="44"/>
        <v>0</v>
      </c>
    </row>
    <row r="2864" spans="16:16" x14ac:dyDescent="0.25">
      <c r="P2864" s="401">
        <f t="shared" si="44"/>
        <v>0</v>
      </c>
    </row>
    <row r="2865" spans="16:16" x14ac:dyDescent="0.25">
      <c r="P2865" s="401">
        <f t="shared" si="44"/>
        <v>0</v>
      </c>
    </row>
    <row r="2866" spans="16:16" x14ac:dyDescent="0.25">
      <c r="P2866" s="401">
        <f t="shared" si="44"/>
        <v>0</v>
      </c>
    </row>
    <row r="2867" spans="16:16" x14ac:dyDescent="0.25">
      <c r="P2867" s="401">
        <f t="shared" si="44"/>
        <v>0</v>
      </c>
    </row>
    <row r="2868" spans="16:16" x14ac:dyDescent="0.25">
      <c r="P2868" s="401">
        <f t="shared" si="44"/>
        <v>0</v>
      </c>
    </row>
    <row r="2869" spans="16:16" x14ac:dyDescent="0.25">
      <c r="P2869" s="401">
        <f t="shared" si="44"/>
        <v>0</v>
      </c>
    </row>
    <row r="2870" spans="16:16" x14ac:dyDescent="0.25">
      <c r="P2870" s="401">
        <f t="shared" si="44"/>
        <v>0</v>
      </c>
    </row>
    <row r="2871" spans="16:16" x14ac:dyDescent="0.25">
      <c r="P2871" s="401">
        <f t="shared" si="44"/>
        <v>0</v>
      </c>
    </row>
    <row r="2872" spans="16:16" x14ac:dyDescent="0.25">
      <c r="P2872" s="401">
        <f t="shared" si="44"/>
        <v>0</v>
      </c>
    </row>
    <row r="2873" spans="16:16" x14ac:dyDescent="0.25">
      <c r="P2873" s="401">
        <f t="shared" si="44"/>
        <v>0</v>
      </c>
    </row>
    <row r="2874" spans="16:16" x14ac:dyDescent="0.25">
      <c r="P2874" s="401">
        <f t="shared" si="44"/>
        <v>0</v>
      </c>
    </row>
    <row r="2875" spans="16:16" x14ac:dyDescent="0.25">
      <c r="P2875" s="401">
        <f t="shared" si="44"/>
        <v>0</v>
      </c>
    </row>
    <row r="2876" spans="16:16" x14ac:dyDescent="0.25">
      <c r="P2876" s="401">
        <f t="shared" si="44"/>
        <v>0</v>
      </c>
    </row>
    <row r="2877" spans="16:16" x14ac:dyDescent="0.25">
      <c r="P2877" s="401">
        <f t="shared" si="44"/>
        <v>0</v>
      </c>
    </row>
    <row r="2878" spans="16:16" x14ac:dyDescent="0.25">
      <c r="P2878" s="401">
        <f t="shared" si="44"/>
        <v>0</v>
      </c>
    </row>
    <row r="2879" spans="16:16" x14ac:dyDescent="0.25">
      <c r="P2879" s="401">
        <f t="shared" si="44"/>
        <v>0</v>
      </c>
    </row>
    <row r="2880" spans="16:16" x14ac:dyDescent="0.25">
      <c r="P2880" s="401">
        <f t="shared" si="44"/>
        <v>0</v>
      </c>
    </row>
    <row r="2881" spans="16:16" x14ac:dyDescent="0.25">
      <c r="P2881" s="401">
        <f t="shared" si="44"/>
        <v>0</v>
      </c>
    </row>
    <row r="2882" spans="16:16" x14ac:dyDescent="0.25">
      <c r="P2882" s="401">
        <f t="shared" si="44"/>
        <v>0</v>
      </c>
    </row>
    <row r="2883" spans="16:16" x14ac:dyDescent="0.25">
      <c r="P2883" s="401">
        <f t="shared" ref="P2883:P2946" si="45">G2883+I2883</f>
        <v>0</v>
      </c>
    </row>
    <row r="2884" spans="16:16" x14ac:dyDescent="0.25">
      <c r="P2884" s="401">
        <f t="shared" si="45"/>
        <v>0</v>
      </c>
    </row>
    <row r="2885" spans="16:16" x14ac:dyDescent="0.25">
      <c r="P2885" s="401">
        <f t="shared" si="45"/>
        <v>0</v>
      </c>
    </row>
    <row r="2886" spans="16:16" x14ac:dyDescent="0.25">
      <c r="P2886" s="401">
        <f t="shared" si="45"/>
        <v>0</v>
      </c>
    </row>
    <row r="2887" spans="16:16" x14ac:dyDescent="0.25">
      <c r="P2887" s="401">
        <f t="shared" si="45"/>
        <v>0</v>
      </c>
    </row>
    <row r="2888" spans="16:16" x14ac:dyDescent="0.25">
      <c r="P2888" s="401">
        <f t="shared" si="45"/>
        <v>0</v>
      </c>
    </row>
    <row r="2889" spans="16:16" x14ac:dyDescent="0.25">
      <c r="P2889" s="401">
        <f t="shared" si="45"/>
        <v>0</v>
      </c>
    </row>
    <row r="2890" spans="16:16" x14ac:dyDescent="0.25">
      <c r="P2890" s="401">
        <f t="shared" si="45"/>
        <v>0</v>
      </c>
    </row>
    <row r="2891" spans="16:16" x14ac:dyDescent="0.25">
      <c r="P2891" s="401">
        <f t="shared" si="45"/>
        <v>0</v>
      </c>
    </row>
    <row r="2892" spans="16:16" x14ac:dyDescent="0.25">
      <c r="P2892" s="401">
        <f t="shared" si="45"/>
        <v>0</v>
      </c>
    </row>
    <row r="2893" spans="16:16" x14ac:dyDescent="0.25">
      <c r="P2893" s="401">
        <f t="shared" si="45"/>
        <v>0</v>
      </c>
    </row>
    <row r="2894" spans="16:16" x14ac:dyDescent="0.25">
      <c r="P2894" s="401">
        <f t="shared" si="45"/>
        <v>0</v>
      </c>
    </row>
    <row r="2895" spans="16:16" x14ac:dyDescent="0.25">
      <c r="P2895" s="401">
        <f t="shared" si="45"/>
        <v>0</v>
      </c>
    </row>
    <row r="2896" spans="16:16" x14ac:dyDescent="0.25">
      <c r="P2896" s="401">
        <f t="shared" si="45"/>
        <v>0</v>
      </c>
    </row>
    <row r="2897" spans="16:16" x14ac:dyDescent="0.25">
      <c r="P2897" s="401">
        <f t="shared" si="45"/>
        <v>0</v>
      </c>
    </row>
    <row r="2898" spans="16:16" x14ac:dyDescent="0.25">
      <c r="P2898" s="401">
        <f t="shared" si="45"/>
        <v>0</v>
      </c>
    </row>
    <row r="2899" spans="16:16" x14ac:dyDescent="0.25">
      <c r="P2899" s="401">
        <f t="shared" si="45"/>
        <v>0</v>
      </c>
    </row>
    <row r="2900" spans="16:16" x14ac:dyDescent="0.25">
      <c r="P2900" s="401">
        <f t="shared" si="45"/>
        <v>0</v>
      </c>
    </row>
    <row r="2901" spans="16:16" x14ac:dyDescent="0.25">
      <c r="P2901" s="401">
        <f t="shared" si="45"/>
        <v>0</v>
      </c>
    </row>
    <row r="2902" spans="16:16" x14ac:dyDescent="0.25">
      <c r="P2902" s="401">
        <f t="shared" si="45"/>
        <v>0</v>
      </c>
    </row>
    <row r="2903" spans="16:16" x14ac:dyDescent="0.25">
      <c r="P2903" s="401">
        <f t="shared" si="45"/>
        <v>0</v>
      </c>
    </row>
    <row r="2904" spans="16:16" x14ac:dyDescent="0.25">
      <c r="P2904" s="401">
        <f t="shared" si="45"/>
        <v>0</v>
      </c>
    </row>
    <row r="2905" spans="16:16" x14ac:dyDescent="0.25">
      <c r="P2905" s="401">
        <f t="shared" si="45"/>
        <v>0</v>
      </c>
    </row>
    <row r="2906" spans="16:16" x14ac:dyDescent="0.25">
      <c r="P2906" s="401">
        <f t="shared" si="45"/>
        <v>0</v>
      </c>
    </row>
    <row r="2907" spans="16:16" x14ac:dyDescent="0.25">
      <c r="P2907" s="401">
        <f t="shared" si="45"/>
        <v>0</v>
      </c>
    </row>
    <row r="2908" spans="16:16" x14ac:dyDescent="0.25">
      <c r="P2908" s="401">
        <f t="shared" si="45"/>
        <v>0</v>
      </c>
    </row>
    <row r="2909" spans="16:16" x14ac:dyDescent="0.25">
      <c r="P2909" s="401">
        <f t="shared" si="45"/>
        <v>0</v>
      </c>
    </row>
    <row r="2910" spans="16:16" x14ac:dyDescent="0.25">
      <c r="P2910" s="401">
        <f t="shared" si="45"/>
        <v>0</v>
      </c>
    </row>
    <row r="2911" spans="16:16" x14ac:dyDescent="0.25">
      <c r="P2911" s="401">
        <f t="shared" si="45"/>
        <v>0</v>
      </c>
    </row>
    <row r="2912" spans="16:16" x14ac:dyDescent="0.25">
      <c r="P2912" s="401">
        <f t="shared" si="45"/>
        <v>0</v>
      </c>
    </row>
    <row r="2913" spans="16:16" x14ac:dyDescent="0.25">
      <c r="P2913" s="401">
        <f t="shared" si="45"/>
        <v>0</v>
      </c>
    </row>
    <row r="2914" spans="16:16" x14ac:dyDescent="0.25">
      <c r="P2914" s="401">
        <f t="shared" si="45"/>
        <v>0</v>
      </c>
    </row>
    <row r="2915" spans="16:16" x14ac:dyDescent="0.25">
      <c r="P2915" s="401">
        <f t="shared" si="45"/>
        <v>0</v>
      </c>
    </row>
    <row r="2916" spans="16:16" x14ac:dyDescent="0.25">
      <c r="P2916" s="401">
        <f t="shared" si="45"/>
        <v>0</v>
      </c>
    </row>
    <row r="2917" spans="16:16" x14ac:dyDescent="0.25">
      <c r="P2917" s="401">
        <f t="shared" si="45"/>
        <v>0</v>
      </c>
    </row>
    <row r="2918" spans="16:16" x14ac:dyDescent="0.25">
      <c r="P2918" s="401">
        <f t="shared" si="45"/>
        <v>0</v>
      </c>
    </row>
    <row r="2919" spans="16:16" x14ac:dyDescent="0.25">
      <c r="P2919" s="401">
        <f t="shared" si="45"/>
        <v>0</v>
      </c>
    </row>
    <row r="2920" spans="16:16" x14ac:dyDescent="0.25">
      <c r="P2920" s="401">
        <f t="shared" si="45"/>
        <v>0</v>
      </c>
    </row>
    <row r="2921" spans="16:16" x14ac:dyDescent="0.25">
      <c r="P2921" s="401">
        <f t="shared" si="45"/>
        <v>0</v>
      </c>
    </row>
    <row r="2922" spans="16:16" x14ac:dyDescent="0.25">
      <c r="P2922" s="401">
        <f t="shared" si="45"/>
        <v>0</v>
      </c>
    </row>
    <row r="2923" spans="16:16" x14ac:dyDescent="0.25">
      <c r="P2923" s="401">
        <f t="shared" si="45"/>
        <v>0</v>
      </c>
    </row>
    <row r="2924" spans="16:16" x14ac:dyDescent="0.25">
      <c r="P2924" s="401">
        <f t="shared" si="45"/>
        <v>0</v>
      </c>
    </row>
    <row r="2925" spans="16:16" x14ac:dyDescent="0.25">
      <c r="P2925" s="401">
        <f t="shared" si="45"/>
        <v>0</v>
      </c>
    </row>
    <row r="2926" spans="16:16" x14ac:dyDescent="0.25">
      <c r="P2926" s="401">
        <f t="shared" si="45"/>
        <v>0</v>
      </c>
    </row>
    <row r="2927" spans="16:16" x14ac:dyDescent="0.25">
      <c r="P2927" s="401">
        <f t="shared" si="45"/>
        <v>0</v>
      </c>
    </row>
    <row r="2928" spans="16:16" x14ac:dyDescent="0.25">
      <c r="P2928" s="401">
        <f t="shared" si="45"/>
        <v>0</v>
      </c>
    </row>
    <row r="2929" spans="16:16" x14ac:dyDescent="0.25">
      <c r="P2929" s="401">
        <f t="shared" si="45"/>
        <v>0</v>
      </c>
    </row>
    <row r="2930" spans="16:16" x14ac:dyDescent="0.25">
      <c r="P2930" s="401">
        <f t="shared" si="45"/>
        <v>0</v>
      </c>
    </row>
    <row r="2931" spans="16:16" x14ac:dyDescent="0.25">
      <c r="P2931" s="401">
        <f t="shared" si="45"/>
        <v>0</v>
      </c>
    </row>
    <row r="2932" spans="16:16" x14ac:dyDescent="0.25">
      <c r="P2932" s="401">
        <f t="shared" si="45"/>
        <v>0</v>
      </c>
    </row>
    <row r="2933" spans="16:16" x14ac:dyDescent="0.25">
      <c r="P2933" s="401">
        <f t="shared" si="45"/>
        <v>0</v>
      </c>
    </row>
    <row r="2934" spans="16:16" x14ac:dyDescent="0.25">
      <c r="P2934" s="401">
        <f t="shared" si="45"/>
        <v>0</v>
      </c>
    </row>
    <row r="2935" spans="16:16" x14ac:dyDescent="0.25">
      <c r="P2935" s="401">
        <f t="shared" si="45"/>
        <v>0</v>
      </c>
    </row>
    <row r="2936" spans="16:16" x14ac:dyDescent="0.25">
      <c r="P2936" s="401">
        <f t="shared" si="45"/>
        <v>0</v>
      </c>
    </row>
    <row r="2937" spans="16:16" x14ac:dyDescent="0.25">
      <c r="P2937" s="401">
        <f t="shared" si="45"/>
        <v>0</v>
      </c>
    </row>
    <row r="2938" spans="16:16" x14ac:dyDescent="0.25">
      <c r="P2938" s="401">
        <f t="shared" si="45"/>
        <v>0</v>
      </c>
    </row>
    <row r="2939" spans="16:16" x14ac:dyDescent="0.25">
      <c r="P2939" s="401">
        <f t="shared" si="45"/>
        <v>0</v>
      </c>
    </row>
    <row r="2940" spans="16:16" x14ac:dyDescent="0.25">
      <c r="P2940" s="401">
        <f t="shared" si="45"/>
        <v>0</v>
      </c>
    </row>
    <row r="2941" spans="16:16" x14ac:dyDescent="0.25">
      <c r="P2941" s="401">
        <f t="shared" si="45"/>
        <v>0</v>
      </c>
    </row>
    <row r="2942" spans="16:16" x14ac:dyDescent="0.25">
      <c r="P2942" s="401">
        <f t="shared" si="45"/>
        <v>0</v>
      </c>
    </row>
    <row r="2943" spans="16:16" x14ac:dyDescent="0.25">
      <c r="P2943" s="401">
        <f t="shared" si="45"/>
        <v>0</v>
      </c>
    </row>
    <row r="2944" spans="16:16" x14ac:dyDescent="0.25">
      <c r="P2944" s="401">
        <f t="shared" si="45"/>
        <v>0</v>
      </c>
    </row>
    <row r="2945" spans="16:16" x14ac:dyDescent="0.25">
      <c r="P2945" s="401">
        <f t="shared" si="45"/>
        <v>0</v>
      </c>
    </row>
    <row r="2946" spans="16:16" x14ac:dyDescent="0.25">
      <c r="P2946" s="401">
        <f t="shared" si="45"/>
        <v>0</v>
      </c>
    </row>
    <row r="2947" spans="16:16" x14ac:dyDescent="0.25">
      <c r="P2947" s="401">
        <f t="shared" ref="P2947:P3010" si="46">G2947+I2947</f>
        <v>0</v>
      </c>
    </row>
    <row r="2948" spans="16:16" x14ac:dyDescent="0.25">
      <c r="P2948" s="401">
        <f t="shared" si="46"/>
        <v>0</v>
      </c>
    </row>
    <row r="2949" spans="16:16" x14ac:dyDescent="0.25">
      <c r="P2949" s="401">
        <f t="shared" si="46"/>
        <v>0</v>
      </c>
    </row>
    <row r="2950" spans="16:16" x14ac:dyDescent="0.25">
      <c r="P2950" s="401">
        <f t="shared" si="46"/>
        <v>0</v>
      </c>
    </row>
    <row r="2951" spans="16:16" x14ac:dyDescent="0.25">
      <c r="P2951" s="401">
        <f t="shared" si="46"/>
        <v>0</v>
      </c>
    </row>
    <row r="2952" spans="16:16" x14ac:dyDescent="0.25">
      <c r="P2952" s="401">
        <f t="shared" si="46"/>
        <v>0</v>
      </c>
    </row>
    <row r="2953" spans="16:16" x14ac:dyDescent="0.25">
      <c r="P2953" s="401">
        <f t="shared" si="46"/>
        <v>0</v>
      </c>
    </row>
    <row r="2954" spans="16:16" x14ac:dyDescent="0.25">
      <c r="P2954" s="401">
        <f t="shared" si="46"/>
        <v>0</v>
      </c>
    </row>
    <row r="2955" spans="16:16" x14ac:dyDescent="0.25">
      <c r="P2955" s="401">
        <f t="shared" si="46"/>
        <v>0</v>
      </c>
    </row>
    <row r="2956" spans="16:16" x14ac:dyDescent="0.25">
      <c r="P2956" s="401">
        <f t="shared" si="46"/>
        <v>0</v>
      </c>
    </row>
    <row r="2957" spans="16:16" x14ac:dyDescent="0.25">
      <c r="P2957" s="401">
        <f t="shared" si="46"/>
        <v>0</v>
      </c>
    </row>
    <row r="2958" spans="16:16" x14ac:dyDescent="0.25">
      <c r="P2958" s="401">
        <f t="shared" si="46"/>
        <v>0</v>
      </c>
    </row>
    <row r="2959" spans="16:16" x14ac:dyDescent="0.25">
      <c r="P2959" s="401">
        <f t="shared" si="46"/>
        <v>0</v>
      </c>
    </row>
    <row r="2960" spans="16:16" x14ac:dyDescent="0.25">
      <c r="P2960" s="401">
        <f t="shared" si="46"/>
        <v>0</v>
      </c>
    </row>
    <row r="2961" spans="16:16" x14ac:dyDescent="0.25">
      <c r="P2961" s="401">
        <f t="shared" si="46"/>
        <v>0</v>
      </c>
    </row>
    <row r="2962" spans="16:16" x14ac:dyDescent="0.25">
      <c r="P2962" s="401">
        <f t="shared" si="46"/>
        <v>0</v>
      </c>
    </row>
    <row r="2963" spans="16:16" x14ac:dyDescent="0.25">
      <c r="P2963" s="401">
        <f t="shared" si="46"/>
        <v>0</v>
      </c>
    </row>
    <row r="2964" spans="16:16" x14ac:dyDescent="0.25">
      <c r="P2964" s="401">
        <f t="shared" si="46"/>
        <v>0</v>
      </c>
    </row>
    <row r="2965" spans="16:16" x14ac:dyDescent="0.25">
      <c r="P2965" s="401">
        <f t="shared" si="46"/>
        <v>0</v>
      </c>
    </row>
    <row r="2966" spans="16:16" x14ac:dyDescent="0.25">
      <c r="P2966" s="401">
        <f t="shared" si="46"/>
        <v>0</v>
      </c>
    </row>
    <row r="2967" spans="16:16" x14ac:dyDescent="0.25">
      <c r="P2967" s="401">
        <f t="shared" si="46"/>
        <v>0</v>
      </c>
    </row>
    <row r="2968" spans="16:16" x14ac:dyDescent="0.25">
      <c r="P2968" s="401">
        <f t="shared" si="46"/>
        <v>0</v>
      </c>
    </row>
    <row r="2969" spans="16:16" x14ac:dyDescent="0.25">
      <c r="P2969" s="401">
        <f t="shared" si="46"/>
        <v>0</v>
      </c>
    </row>
    <row r="2970" spans="16:16" x14ac:dyDescent="0.25">
      <c r="P2970" s="401">
        <f t="shared" si="46"/>
        <v>0</v>
      </c>
    </row>
    <row r="2971" spans="16:16" x14ac:dyDescent="0.25">
      <c r="P2971" s="401">
        <f t="shared" si="46"/>
        <v>0</v>
      </c>
    </row>
    <row r="2972" spans="16:16" x14ac:dyDescent="0.25">
      <c r="P2972" s="401">
        <f t="shared" si="46"/>
        <v>0</v>
      </c>
    </row>
    <row r="2973" spans="16:16" x14ac:dyDescent="0.25">
      <c r="P2973" s="401">
        <f t="shared" si="46"/>
        <v>0</v>
      </c>
    </row>
    <row r="2974" spans="16:16" x14ac:dyDescent="0.25">
      <c r="P2974" s="401">
        <f t="shared" si="46"/>
        <v>0</v>
      </c>
    </row>
    <row r="2975" spans="16:16" x14ac:dyDescent="0.25">
      <c r="P2975" s="401">
        <f t="shared" si="46"/>
        <v>0</v>
      </c>
    </row>
    <row r="2976" spans="16:16" x14ac:dyDescent="0.25">
      <c r="P2976" s="401">
        <f t="shared" si="46"/>
        <v>0</v>
      </c>
    </row>
    <row r="2977" spans="16:16" x14ac:dyDescent="0.25">
      <c r="P2977" s="401">
        <f t="shared" si="46"/>
        <v>0</v>
      </c>
    </row>
    <row r="2978" spans="16:16" x14ac:dyDescent="0.25">
      <c r="P2978" s="401">
        <f t="shared" si="46"/>
        <v>0</v>
      </c>
    </row>
    <row r="2979" spans="16:16" x14ac:dyDescent="0.25">
      <c r="P2979" s="401">
        <f t="shared" si="46"/>
        <v>0</v>
      </c>
    </row>
    <row r="2980" spans="16:16" x14ac:dyDescent="0.25">
      <c r="P2980" s="401">
        <f t="shared" si="46"/>
        <v>0</v>
      </c>
    </row>
    <row r="2981" spans="16:16" x14ac:dyDescent="0.25">
      <c r="P2981" s="401">
        <f t="shared" si="46"/>
        <v>0</v>
      </c>
    </row>
    <row r="2982" spans="16:16" x14ac:dyDescent="0.25">
      <c r="P2982" s="401">
        <f t="shared" si="46"/>
        <v>0</v>
      </c>
    </row>
    <row r="2983" spans="16:16" x14ac:dyDescent="0.25">
      <c r="P2983" s="401">
        <f t="shared" si="46"/>
        <v>0</v>
      </c>
    </row>
    <row r="2984" spans="16:16" x14ac:dyDescent="0.25">
      <c r="P2984" s="401">
        <f t="shared" si="46"/>
        <v>0</v>
      </c>
    </row>
    <row r="2985" spans="16:16" x14ac:dyDescent="0.25">
      <c r="P2985" s="401">
        <f t="shared" si="46"/>
        <v>0</v>
      </c>
    </row>
    <row r="2986" spans="16:16" x14ac:dyDescent="0.25">
      <c r="P2986" s="401">
        <f t="shared" si="46"/>
        <v>0</v>
      </c>
    </row>
    <row r="2987" spans="16:16" x14ac:dyDescent="0.25">
      <c r="P2987" s="401">
        <f t="shared" si="46"/>
        <v>0</v>
      </c>
    </row>
    <row r="2988" spans="16:16" x14ac:dyDescent="0.25">
      <c r="P2988" s="401">
        <f t="shared" si="46"/>
        <v>0</v>
      </c>
    </row>
    <row r="2989" spans="16:16" x14ac:dyDescent="0.25">
      <c r="P2989" s="401">
        <f t="shared" si="46"/>
        <v>0</v>
      </c>
    </row>
    <row r="2990" spans="16:16" x14ac:dyDescent="0.25">
      <c r="P2990" s="401">
        <f t="shared" si="46"/>
        <v>0</v>
      </c>
    </row>
    <row r="2991" spans="16:16" x14ac:dyDescent="0.25">
      <c r="P2991" s="401">
        <f t="shared" si="46"/>
        <v>0</v>
      </c>
    </row>
    <row r="2992" spans="16:16" x14ac:dyDescent="0.25">
      <c r="P2992" s="401">
        <f t="shared" si="46"/>
        <v>0</v>
      </c>
    </row>
    <row r="2993" spans="16:16" x14ac:dyDescent="0.25">
      <c r="P2993" s="401">
        <f t="shared" si="46"/>
        <v>0</v>
      </c>
    </row>
    <row r="2994" spans="16:16" x14ac:dyDescent="0.25">
      <c r="P2994" s="401">
        <f t="shared" si="46"/>
        <v>0</v>
      </c>
    </row>
    <row r="2995" spans="16:16" x14ac:dyDescent="0.25">
      <c r="P2995" s="401">
        <f t="shared" si="46"/>
        <v>0</v>
      </c>
    </row>
    <row r="2996" spans="16:16" x14ac:dyDescent="0.25">
      <c r="P2996" s="401">
        <f t="shared" si="46"/>
        <v>0</v>
      </c>
    </row>
    <row r="2997" spans="16:16" x14ac:dyDescent="0.25">
      <c r="P2997" s="401">
        <f t="shared" si="46"/>
        <v>0</v>
      </c>
    </row>
    <row r="2998" spans="16:16" x14ac:dyDescent="0.25">
      <c r="P2998" s="401">
        <f t="shared" si="46"/>
        <v>0</v>
      </c>
    </row>
    <row r="2999" spans="16:16" x14ac:dyDescent="0.25">
      <c r="P2999" s="401">
        <f t="shared" si="46"/>
        <v>0</v>
      </c>
    </row>
    <row r="3000" spans="16:16" x14ac:dyDescent="0.25">
      <c r="P3000" s="401">
        <f t="shared" si="46"/>
        <v>0</v>
      </c>
    </row>
    <row r="3001" spans="16:16" x14ac:dyDescent="0.25">
      <c r="P3001" s="401">
        <f t="shared" si="46"/>
        <v>0</v>
      </c>
    </row>
    <row r="3002" spans="16:16" x14ac:dyDescent="0.25">
      <c r="P3002" s="401">
        <f t="shared" si="46"/>
        <v>0</v>
      </c>
    </row>
    <row r="3003" spans="16:16" x14ac:dyDescent="0.25">
      <c r="P3003" s="401">
        <f t="shared" si="46"/>
        <v>0</v>
      </c>
    </row>
    <row r="3004" spans="16:16" x14ac:dyDescent="0.25">
      <c r="P3004" s="401">
        <f t="shared" si="46"/>
        <v>0</v>
      </c>
    </row>
    <row r="3005" spans="16:16" x14ac:dyDescent="0.25">
      <c r="P3005" s="401">
        <f t="shared" si="46"/>
        <v>0</v>
      </c>
    </row>
    <row r="3006" spans="16:16" x14ac:dyDescent="0.25">
      <c r="P3006" s="401">
        <f t="shared" si="46"/>
        <v>0</v>
      </c>
    </row>
    <row r="3007" spans="16:16" x14ac:dyDescent="0.25">
      <c r="P3007" s="401">
        <f t="shared" si="46"/>
        <v>0</v>
      </c>
    </row>
    <row r="3008" spans="16:16" x14ac:dyDescent="0.25">
      <c r="P3008" s="401">
        <f t="shared" si="46"/>
        <v>0</v>
      </c>
    </row>
    <row r="3009" spans="16:16" x14ac:dyDescent="0.25">
      <c r="P3009" s="401">
        <f t="shared" si="46"/>
        <v>0</v>
      </c>
    </row>
    <row r="3010" spans="16:16" x14ac:dyDescent="0.25">
      <c r="P3010" s="401">
        <f t="shared" si="46"/>
        <v>0</v>
      </c>
    </row>
    <row r="3011" spans="16:16" x14ac:dyDescent="0.25">
      <c r="P3011" s="401">
        <f t="shared" ref="P3011:P3074" si="47">G3011+I3011</f>
        <v>0</v>
      </c>
    </row>
    <row r="3012" spans="16:16" x14ac:dyDescent="0.25">
      <c r="P3012" s="401">
        <f t="shared" si="47"/>
        <v>0</v>
      </c>
    </row>
    <row r="3013" spans="16:16" x14ac:dyDescent="0.25">
      <c r="P3013" s="401">
        <f t="shared" si="47"/>
        <v>0</v>
      </c>
    </row>
    <row r="3014" spans="16:16" x14ac:dyDescent="0.25">
      <c r="P3014" s="401">
        <f t="shared" si="47"/>
        <v>0</v>
      </c>
    </row>
    <row r="3015" spans="16:16" x14ac:dyDescent="0.25">
      <c r="P3015" s="401">
        <f t="shared" si="47"/>
        <v>0</v>
      </c>
    </row>
    <row r="3016" spans="16:16" x14ac:dyDescent="0.25">
      <c r="P3016" s="401">
        <f t="shared" si="47"/>
        <v>0</v>
      </c>
    </row>
    <row r="3017" spans="16:16" x14ac:dyDescent="0.25">
      <c r="P3017" s="401">
        <f t="shared" si="47"/>
        <v>0</v>
      </c>
    </row>
    <row r="3018" spans="16:16" x14ac:dyDescent="0.25">
      <c r="P3018" s="401">
        <f t="shared" si="47"/>
        <v>0</v>
      </c>
    </row>
    <row r="3019" spans="16:16" x14ac:dyDescent="0.25">
      <c r="P3019" s="401">
        <f t="shared" si="47"/>
        <v>0</v>
      </c>
    </row>
    <row r="3020" spans="16:16" x14ac:dyDescent="0.25">
      <c r="P3020" s="401">
        <f t="shared" si="47"/>
        <v>0</v>
      </c>
    </row>
    <row r="3021" spans="16:16" x14ac:dyDescent="0.25">
      <c r="P3021" s="401">
        <f t="shared" si="47"/>
        <v>0</v>
      </c>
    </row>
    <row r="3022" spans="16:16" x14ac:dyDescent="0.25">
      <c r="P3022" s="401">
        <f t="shared" si="47"/>
        <v>0</v>
      </c>
    </row>
    <row r="3023" spans="16:16" x14ac:dyDescent="0.25">
      <c r="P3023" s="401">
        <f t="shared" si="47"/>
        <v>0</v>
      </c>
    </row>
    <row r="3024" spans="16:16" x14ac:dyDescent="0.25">
      <c r="P3024" s="401">
        <f t="shared" si="47"/>
        <v>0</v>
      </c>
    </row>
    <row r="3025" spans="16:16" x14ac:dyDescent="0.25">
      <c r="P3025" s="401">
        <f t="shared" si="47"/>
        <v>0</v>
      </c>
    </row>
    <row r="3026" spans="16:16" x14ac:dyDescent="0.25">
      <c r="P3026" s="401">
        <f t="shared" si="47"/>
        <v>0</v>
      </c>
    </row>
    <row r="3027" spans="16:16" x14ac:dyDescent="0.25">
      <c r="P3027" s="401">
        <f t="shared" si="47"/>
        <v>0</v>
      </c>
    </row>
    <row r="3028" spans="16:16" x14ac:dyDescent="0.25">
      <c r="P3028" s="401">
        <f t="shared" si="47"/>
        <v>0</v>
      </c>
    </row>
    <row r="3029" spans="16:16" x14ac:dyDescent="0.25">
      <c r="P3029" s="401">
        <f t="shared" si="47"/>
        <v>0</v>
      </c>
    </row>
    <row r="3030" spans="16:16" x14ac:dyDescent="0.25">
      <c r="P3030" s="401">
        <f t="shared" si="47"/>
        <v>0</v>
      </c>
    </row>
    <row r="3031" spans="16:16" x14ac:dyDescent="0.25">
      <c r="P3031" s="401">
        <f t="shared" si="47"/>
        <v>0</v>
      </c>
    </row>
    <row r="3032" spans="16:16" x14ac:dyDescent="0.25">
      <c r="P3032" s="401">
        <f t="shared" si="47"/>
        <v>0</v>
      </c>
    </row>
    <row r="3033" spans="16:16" x14ac:dyDescent="0.25">
      <c r="P3033" s="401">
        <f t="shared" si="47"/>
        <v>0</v>
      </c>
    </row>
    <row r="3034" spans="16:16" x14ac:dyDescent="0.25">
      <c r="P3034" s="401">
        <f t="shared" si="47"/>
        <v>0</v>
      </c>
    </row>
    <row r="3035" spans="16:16" x14ac:dyDescent="0.25">
      <c r="P3035" s="401">
        <f t="shared" si="47"/>
        <v>0</v>
      </c>
    </row>
    <row r="3036" spans="16:16" x14ac:dyDescent="0.25">
      <c r="P3036" s="401">
        <f t="shared" si="47"/>
        <v>0</v>
      </c>
    </row>
    <row r="3037" spans="16:16" x14ac:dyDescent="0.25">
      <c r="P3037" s="401">
        <f t="shared" si="47"/>
        <v>0</v>
      </c>
    </row>
    <row r="3038" spans="16:16" x14ac:dyDescent="0.25">
      <c r="P3038" s="401">
        <f t="shared" si="47"/>
        <v>0</v>
      </c>
    </row>
    <row r="3039" spans="16:16" x14ac:dyDescent="0.25">
      <c r="P3039" s="401">
        <f t="shared" si="47"/>
        <v>0</v>
      </c>
    </row>
    <row r="3040" spans="16:16" x14ac:dyDescent="0.25">
      <c r="P3040" s="401">
        <f t="shared" si="47"/>
        <v>0</v>
      </c>
    </row>
    <row r="3041" spans="16:16" x14ac:dyDescent="0.25">
      <c r="P3041" s="401">
        <f t="shared" si="47"/>
        <v>0</v>
      </c>
    </row>
    <row r="3042" spans="16:16" x14ac:dyDescent="0.25">
      <c r="P3042" s="401">
        <f t="shared" si="47"/>
        <v>0</v>
      </c>
    </row>
    <row r="3043" spans="16:16" x14ac:dyDescent="0.25">
      <c r="P3043" s="401">
        <f t="shared" si="47"/>
        <v>0</v>
      </c>
    </row>
    <row r="3044" spans="16:16" x14ac:dyDescent="0.25">
      <c r="P3044" s="401">
        <f t="shared" si="47"/>
        <v>0</v>
      </c>
    </row>
    <row r="3045" spans="16:16" x14ac:dyDescent="0.25">
      <c r="P3045" s="401">
        <f t="shared" si="47"/>
        <v>0</v>
      </c>
    </row>
    <row r="3046" spans="16:16" x14ac:dyDescent="0.25">
      <c r="P3046" s="401">
        <f t="shared" si="47"/>
        <v>0</v>
      </c>
    </row>
    <row r="3047" spans="16:16" x14ac:dyDescent="0.25">
      <c r="P3047" s="401">
        <f t="shared" si="47"/>
        <v>0</v>
      </c>
    </row>
    <row r="3048" spans="16:16" x14ac:dyDescent="0.25">
      <c r="P3048" s="401">
        <f t="shared" si="47"/>
        <v>0</v>
      </c>
    </row>
    <row r="3049" spans="16:16" x14ac:dyDescent="0.25">
      <c r="P3049" s="401">
        <f t="shared" si="47"/>
        <v>0</v>
      </c>
    </row>
    <row r="3050" spans="16:16" x14ac:dyDescent="0.25">
      <c r="P3050" s="401">
        <f t="shared" si="47"/>
        <v>0</v>
      </c>
    </row>
    <row r="3051" spans="16:16" x14ac:dyDescent="0.25">
      <c r="P3051" s="401">
        <f t="shared" si="47"/>
        <v>0</v>
      </c>
    </row>
    <row r="3052" spans="16:16" x14ac:dyDescent="0.25">
      <c r="P3052" s="401">
        <f t="shared" si="47"/>
        <v>0</v>
      </c>
    </row>
    <row r="3053" spans="16:16" x14ac:dyDescent="0.25">
      <c r="P3053" s="401">
        <f t="shared" si="47"/>
        <v>0</v>
      </c>
    </row>
    <row r="3054" spans="16:16" x14ac:dyDescent="0.25">
      <c r="P3054" s="401">
        <f t="shared" si="47"/>
        <v>0</v>
      </c>
    </row>
    <row r="3055" spans="16:16" x14ac:dyDescent="0.25">
      <c r="P3055" s="401">
        <f t="shared" si="47"/>
        <v>0</v>
      </c>
    </row>
    <row r="3056" spans="16:16" x14ac:dyDescent="0.25">
      <c r="P3056" s="401">
        <f t="shared" si="47"/>
        <v>0</v>
      </c>
    </row>
    <row r="3057" spans="16:16" x14ac:dyDescent="0.25">
      <c r="P3057" s="401">
        <f t="shared" si="47"/>
        <v>0</v>
      </c>
    </row>
    <row r="3058" spans="16:16" x14ac:dyDescent="0.25">
      <c r="P3058" s="401">
        <f t="shared" si="47"/>
        <v>0</v>
      </c>
    </row>
    <row r="3059" spans="16:16" x14ac:dyDescent="0.25">
      <c r="P3059" s="401">
        <f t="shared" si="47"/>
        <v>0</v>
      </c>
    </row>
    <row r="3060" spans="16:16" x14ac:dyDescent="0.25">
      <c r="P3060" s="401">
        <f t="shared" si="47"/>
        <v>0</v>
      </c>
    </row>
    <row r="3061" spans="16:16" x14ac:dyDescent="0.25">
      <c r="P3061" s="401">
        <f t="shared" si="47"/>
        <v>0</v>
      </c>
    </row>
    <row r="3062" spans="16:16" x14ac:dyDescent="0.25">
      <c r="P3062" s="401">
        <f t="shared" si="47"/>
        <v>0</v>
      </c>
    </row>
    <row r="3063" spans="16:16" x14ac:dyDescent="0.25">
      <c r="P3063" s="401">
        <f t="shared" si="47"/>
        <v>0</v>
      </c>
    </row>
    <row r="3064" spans="16:16" x14ac:dyDescent="0.25">
      <c r="P3064" s="401">
        <f t="shared" si="47"/>
        <v>0</v>
      </c>
    </row>
    <row r="3065" spans="16:16" x14ac:dyDescent="0.25">
      <c r="P3065" s="401">
        <f t="shared" si="47"/>
        <v>0</v>
      </c>
    </row>
    <row r="3066" spans="16:16" x14ac:dyDescent="0.25">
      <c r="P3066" s="401">
        <f t="shared" si="47"/>
        <v>0</v>
      </c>
    </row>
    <row r="3067" spans="16:16" x14ac:dyDescent="0.25">
      <c r="P3067" s="401">
        <f t="shared" si="47"/>
        <v>0</v>
      </c>
    </row>
    <row r="3068" spans="16:16" x14ac:dyDescent="0.25">
      <c r="P3068" s="401">
        <f t="shared" si="47"/>
        <v>0</v>
      </c>
    </row>
    <row r="3069" spans="16:16" x14ac:dyDescent="0.25">
      <c r="P3069" s="401">
        <f t="shared" si="47"/>
        <v>0</v>
      </c>
    </row>
    <row r="3070" spans="16:16" x14ac:dyDescent="0.25">
      <c r="P3070" s="401">
        <f t="shared" si="47"/>
        <v>0</v>
      </c>
    </row>
    <row r="3071" spans="16:16" x14ac:dyDescent="0.25">
      <c r="P3071" s="401">
        <f t="shared" si="47"/>
        <v>0</v>
      </c>
    </row>
    <row r="3072" spans="16:16" x14ac:dyDescent="0.25">
      <c r="P3072" s="401">
        <f t="shared" si="47"/>
        <v>0</v>
      </c>
    </row>
    <row r="3073" spans="16:16" x14ac:dyDescent="0.25">
      <c r="P3073" s="401">
        <f t="shared" si="47"/>
        <v>0</v>
      </c>
    </row>
    <row r="3074" spans="16:16" x14ac:dyDescent="0.25">
      <c r="P3074" s="401">
        <f t="shared" si="47"/>
        <v>0</v>
      </c>
    </row>
    <row r="3075" spans="16:16" x14ac:dyDescent="0.25">
      <c r="P3075" s="401">
        <f t="shared" ref="P3075:P3138" si="48">G3075+I3075</f>
        <v>0</v>
      </c>
    </row>
    <row r="3076" spans="16:16" x14ac:dyDescent="0.25">
      <c r="P3076" s="401">
        <f t="shared" si="48"/>
        <v>0</v>
      </c>
    </row>
    <row r="3077" spans="16:16" x14ac:dyDescent="0.25">
      <c r="P3077" s="401">
        <f t="shared" si="48"/>
        <v>0</v>
      </c>
    </row>
    <row r="3078" spans="16:16" x14ac:dyDescent="0.25">
      <c r="P3078" s="401">
        <f t="shared" si="48"/>
        <v>0</v>
      </c>
    </row>
    <row r="3079" spans="16:16" x14ac:dyDescent="0.25">
      <c r="P3079" s="401">
        <f t="shared" si="48"/>
        <v>0</v>
      </c>
    </row>
    <row r="3080" spans="16:16" x14ac:dyDescent="0.25">
      <c r="P3080" s="401">
        <f t="shared" si="48"/>
        <v>0</v>
      </c>
    </row>
    <row r="3081" spans="16:16" x14ac:dyDescent="0.25">
      <c r="P3081" s="401">
        <f t="shared" si="48"/>
        <v>0</v>
      </c>
    </row>
    <row r="3082" spans="16:16" x14ac:dyDescent="0.25">
      <c r="P3082" s="401">
        <f t="shared" si="48"/>
        <v>0</v>
      </c>
    </row>
    <row r="3083" spans="16:16" x14ac:dyDescent="0.25">
      <c r="P3083" s="401">
        <f t="shared" si="48"/>
        <v>0</v>
      </c>
    </row>
    <row r="3084" spans="16:16" x14ac:dyDescent="0.25">
      <c r="P3084" s="401">
        <f t="shared" si="48"/>
        <v>0</v>
      </c>
    </row>
    <row r="3085" spans="16:16" x14ac:dyDescent="0.25">
      <c r="P3085" s="401">
        <f t="shared" si="48"/>
        <v>0</v>
      </c>
    </row>
    <row r="3086" spans="16:16" x14ac:dyDescent="0.25">
      <c r="P3086" s="401">
        <f t="shared" si="48"/>
        <v>0</v>
      </c>
    </row>
    <row r="3087" spans="16:16" x14ac:dyDescent="0.25">
      <c r="P3087" s="401">
        <f t="shared" si="48"/>
        <v>0</v>
      </c>
    </row>
    <row r="3088" spans="16:16" x14ac:dyDescent="0.25">
      <c r="P3088" s="401">
        <f t="shared" si="48"/>
        <v>0</v>
      </c>
    </row>
    <row r="3089" spans="16:16" x14ac:dyDescent="0.25">
      <c r="P3089" s="401">
        <f t="shared" si="48"/>
        <v>0</v>
      </c>
    </row>
    <row r="3090" spans="16:16" x14ac:dyDescent="0.25">
      <c r="P3090" s="401">
        <f t="shared" si="48"/>
        <v>0</v>
      </c>
    </row>
    <row r="3091" spans="16:16" x14ac:dyDescent="0.25">
      <c r="P3091" s="401">
        <f t="shared" si="48"/>
        <v>0</v>
      </c>
    </row>
    <row r="3092" spans="16:16" x14ac:dyDescent="0.25">
      <c r="P3092" s="401">
        <f t="shared" si="48"/>
        <v>0</v>
      </c>
    </row>
    <row r="3093" spans="16:16" x14ac:dyDescent="0.25">
      <c r="P3093" s="401">
        <f t="shared" si="48"/>
        <v>0</v>
      </c>
    </row>
    <row r="3094" spans="16:16" x14ac:dyDescent="0.25">
      <c r="P3094" s="401">
        <f t="shared" si="48"/>
        <v>0</v>
      </c>
    </row>
    <row r="3095" spans="16:16" x14ac:dyDescent="0.25">
      <c r="P3095" s="401">
        <f t="shared" si="48"/>
        <v>0</v>
      </c>
    </row>
    <row r="3096" spans="16:16" x14ac:dyDescent="0.25">
      <c r="P3096" s="401">
        <f t="shared" si="48"/>
        <v>0</v>
      </c>
    </row>
    <row r="3097" spans="16:16" x14ac:dyDescent="0.25">
      <c r="P3097" s="401">
        <f t="shared" si="48"/>
        <v>0</v>
      </c>
    </row>
    <row r="3098" spans="16:16" x14ac:dyDescent="0.25">
      <c r="P3098" s="401">
        <f t="shared" si="48"/>
        <v>0</v>
      </c>
    </row>
    <row r="3099" spans="16:16" x14ac:dyDescent="0.25">
      <c r="P3099" s="401">
        <f t="shared" si="48"/>
        <v>0</v>
      </c>
    </row>
    <row r="3100" spans="16:16" x14ac:dyDescent="0.25">
      <c r="P3100" s="401">
        <f t="shared" si="48"/>
        <v>0</v>
      </c>
    </row>
    <row r="3101" spans="16:16" x14ac:dyDescent="0.25">
      <c r="P3101" s="401">
        <f t="shared" si="48"/>
        <v>0</v>
      </c>
    </row>
    <row r="3102" spans="16:16" x14ac:dyDescent="0.25">
      <c r="P3102" s="401">
        <f t="shared" si="48"/>
        <v>0</v>
      </c>
    </row>
    <row r="3103" spans="16:16" x14ac:dyDescent="0.25">
      <c r="P3103" s="401">
        <f t="shared" si="48"/>
        <v>0</v>
      </c>
    </row>
    <row r="3104" spans="16:16" x14ac:dyDescent="0.25">
      <c r="P3104" s="401">
        <f t="shared" si="48"/>
        <v>0</v>
      </c>
    </row>
    <row r="3105" spans="16:16" x14ac:dyDescent="0.25">
      <c r="P3105" s="401">
        <f t="shared" si="48"/>
        <v>0</v>
      </c>
    </row>
    <row r="3106" spans="16:16" x14ac:dyDescent="0.25">
      <c r="P3106" s="401">
        <f t="shared" si="48"/>
        <v>0</v>
      </c>
    </row>
    <row r="3107" spans="16:16" x14ac:dyDescent="0.25">
      <c r="P3107" s="401">
        <f t="shared" si="48"/>
        <v>0</v>
      </c>
    </row>
    <row r="3108" spans="16:16" x14ac:dyDescent="0.25">
      <c r="P3108" s="401">
        <f t="shared" si="48"/>
        <v>0</v>
      </c>
    </row>
    <row r="3109" spans="16:16" x14ac:dyDescent="0.25">
      <c r="P3109" s="401">
        <f t="shared" si="48"/>
        <v>0</v>
      </c>
    </row>
    <row r="3110" spans="16:16" x14ac:dyDescent="0.25">
      <c r="P3110" s="401">
        <f t="shared" si="48"/>
        <v>0</v>
      </c>
    </row>
    <row r="3111" spans="16:16" x14ac:dyDescent="0.25">
      <c r="P3111" s="401">
        <f t="shared" si="48"/>
        <v>0</v>
      </c>
    </row>
    <row r="3112" spans="16:16" x14ac:dyDescent="0.25">
      <c r="P3112" s="401">
        <f t="shared" si="48"/>
        <v>0</v>
      </c>
    </row>
    <row r="3113" spans="16:16" x14ac:dyDescent="0.25">
      <c r="P3113" s="401">
        <f t="shared" si="48"/>
        <v>0</v>
      </c>
    </row>
    <row r="3114" spans="16:16" x14ac:dyDescent="0.25">
      <c r="P3114" s="401">
        <f t="shared" si="48"/>
        <v>0</v>
      </c>
    </row>
    <row r="3115" spans="16:16" x14ac:dyDescent="0.25">
      <c r="P3115" s="401">
        <f t="shared" si="48"/>
        <v>0</v>
      </c>
    </row>
    <row r="3116" spans="16:16" x14ac:dyDescent="0.25">
      <c r="P3116" s="401">
        <f t="shared" si="48"/>
        <v>0</v>
      </c>
    </row>
    <row r="3117" spans="16:16" x14ac:dyDescent="0.25">
      <c r="P3117" s="401">
        <f t="shared" si="48"/>
        <v>0</v>
      </c>
    </row>
    <row r="3118" spans="16:16" x14ac:dyDescent="0.25">
      <c r="P3118" s="401">
        <f t="shared" si="48"/>
        <v>0</v>
      </c>
    </row>
    <row r="3119" spans="16:16" x14ac:dyDescent="0.25">
      <c r="P3119" s="401">
        <f t="shared" si="48"/>
        <v>0</v>
      </c>
    </row>
    <row r="3120" spans="16:16" x14ac:dyDescent="0.25">
      <c r="P3120" s="401">
        <f t="shared" si="48"/>
        <v>0</v>
      </c>
    </row>
    <row r="3121" spans="16:16" x14ac:dyDescent="0.25">
      <c r="P3121" s="401">
        <f t="shared" si="48"/>
        <v>0</v>
      </c>
    </row>
    <row r="3122" spans="16:16" x14ac:dyDescent="0.25">
      <c r="P3122" s="401">
        <f t="shared" si="48"/>
        <v>0</v>
      </c>
    </row>
    <row r="3123" spans="16:16" x14ac:dyDescent="0.25">
      <c r="P3123" s="401">
        <f t="shared" si="48"/>
        <v>0</v>
      </c>
    </row>
    <row r="3124" spans="16:16" x14ac:dyDescent="0.25">
      <c r="P3124" s="401">
        <f t="shared" si="48"/>
        <v>0</v>
      </c>
    </row>
    <row r="3125" spans="16:16" x14ac:dyDescent="0.25">
      <c r="P3125" s="401">
        <f t="shared" si="48"/>
        <v>0</v>
      </c>
    </row>
    <row r="3126" spans="16:16" x14ac:dyDescent="0.25">
      <c r="P3126" s="401">
        <f t="shared" si="48"/>
        <v>0</v>
      </c>
    </row>
    <row r="3127" spans="16:16" x14ac:dyDescent="0.25">
      <c r="P3127" s="401">
        <f t="shared" si="48"/>
        <v>0</v>
      </c>
    </row>
    <row r="3128" spans="16:16" x14ac:dyDescent="0.25">
      <c r="P3128" s="401">
        <f t="shared" si="48"/>
        <v>0</v>
      </c>
    </row>
    <row r="3129" spans="16:16" x14ac:dyDescent="0.25">
      <c r="P3129" s="401">
        <f t="shared" si="48"/>
        <v>0</v>
      </c>
    </row>
    <row r="3130" spans="16:16" x14ac:dyDescent="0.25">
      <c r="P3130" s="401">
        <f t="shared" si="48"/>
        <v>0</v>
      </c>
    </row>
    <row r="3131" spans="16:16" x14ac:dyDescent="0.25">
      <c r="P3131" s="401">
        <f t="shared" si="48"/>
        <v>0</v>
      </c>
    </row>
    <row r="3132" spans="16:16" x14ac:dyDescent="0.25">
      <c r="P3132" s="401">
        <f t="shared" si="48"/>
        <v>0</v>
      </c>
    </row>
    <row r="3133" spans="16:16" x14ac:dyDescent="0.25">
      <c r="P3133" s="401">
        <f t="shared" si="48"/>
        <v>0</v>
      </c>
    </row>
    <row r="3134" spans="16:16" x14ac:dyDescent="0.25">
      <c r="P3134" s="401">
        <f t="shared" si="48"/>
        <v>0</v>
      </c>
    </row>
    <row r="3135" spans="16:16" x14ac:dyDescent="0.25">
      <c r="P3135" s="401">
        <f t="shared" si="48"/>
        <v>0</v>
      </c>
    </row>
    <row r="3136" spans="16:16" x14ac:dyDescent="0.25">
      <c r="P3136" s="401">
        <f t="shared" si="48"/>
        <v>0</v>
      </c>
    </row>
    <row r="3137" spans="16:16" x14ac:dyDescent="0.25">
      <c r="P3137" s="401">
        <f t="shared" si="48"/>
        <v>0</v>
      </c>
    </row>
    <row r="3138" spans="16:16" x14ac:dyDescent="0.25">
      <c r="P3138" s="401">
        <f t="shared" si="48"/>
        <v>0</v>
      </c>
    </row>
    <row r="3139" spans="16:16" x14ac:dyDescent="0.25">
      <c r="P3139" s="401">
        <f t="shared" ref="P3139:P3202" si="49">G3139+I3139</f>
        <v>0</v>
      </c>
    </row>
    <row r="3140" spans="16:16" x14ac:dyDescent="0.25">
      <c r="P3140" s="401">
        <f t="shared" si="49"/>
        <v>0</v>
      </c>
    </row>
    <row r="3141" spans="16:16" x14ac:dyDescent="0.25">
      <c r="P3141" s="401">
        <f t="shared" si="49"/>
        <v>0</v>
      </c>
    </row>
    <row r="3142" spans="16:16" x14ac:dyDescent="0.25">
      <c r="P3142" s="401">
        <f t="shared" si="49"/>
        <v>0</v>
      </c>
    </row>
    <row r="3143" spans="16:16" x14ac:dyDescent="0.25">
      <c r="P3143" s="401">
        <f t="shared" si="49"/>
        <v>0</v>
      </c>
    </row>
    <row r="3144" spans="16:16" x14ac:dyDescent="0.25">
      <c r="P3144" s="401">
        <f t="shared" si="49"/>
        <v>0</v>
      </c>
    </row>
    <row r="3145" spans="16:16" x14ac:dyDescent="0.25">
      <c r="P3145" s="401">
        <f t="shared" si="49"/>
        <v>0</v>
      </c>
    </row>
    <row r="3146" spans="16:16" x14ac:dyDescent="0.25">
      <c r="P3146" s="401">
        <f t="shared" si="49"/>
        <v>0</v>
      </c>
    </row>
    <row r="3147" spans="16:16" x14ac:dyDescent="0.25">
      <c r="P3147" s="401">
        <f t="shared" si="49"/>
        <v>0</v>
      </c>
    </row>
    <row r="3148" spans="16:16" x14ac:dyDescent="0.25">
      <c r="P3148" s="401">
        <f t="shared" si="49"/>
        <v>0</v>
      </c>
    </row>
    <row r="3149" spans="16:16" x14ac:dyDescent="0.25">
      <c r="P3149" s="401">
        <f t="shared" si="49"/>
        <v>0</v>
      </c>
    </row>
    <row r="3150" spans="16:16" x14ac:dyDescent="0.25">
      <c r="P3150" s="401">
        <f t="shared" si="49"/>
        <v>0</v>
      </c>
    </row>
    <row r="3151" spans="16:16" x14ac:dyDescent="0.25">
      <c r="P3151" s="401">
        <f t="shared" si="49"/>
        <v>0</v>
      </c>
    </row>
    <row r="3152" spans="16:16" x14ac:dyDescent="0.25">
      <c r="P3152" s="401">
        <f t="shared" si="49"/>
        <v>0</v>
      </c>
    </row>
    <row r="3153" spans="16:16" x14ac:dyDescent="0.25">
      <c r="P3153" s="401">
        <f t="shared" si="49"/>
        <v>0</v>
      </c>
    </row>
    <row r="3154" spans="16:16" x14ac:dyDescent="0.25">
      <c r="P3154" s="401">
        <f t="shared" si="49"/>
        <v>0</v>
      </c>
    </row>
    <row r="3155" spans="16:16" x14ac:dyDescent="0.25">
      <c r="P3155" s="401">
        <f t="shared" si="49"/>
        <v>0</v>
      </c>
    </row>
    <row r="3156" spans="16:16" x14ac:dyDescent="0.25">
      <c r="P3156" s="401">
        <f t="shared" si="49"/>
        <v>0</v>
      </c>
    </row>
    <row r="3157" spans="16:16" x14ac:dyDescent="0.25">
      <c r="P3157" s="401">
        <f t="shared" si="49"/>
        <v>0</v>
      </c>
    </row>
    <row r="3158" spans="16:16" x14ac:dyDescent="0.25">
      <c r="P3158" s="401">
        <f t="shared" si="49"/>
        <v>0</v>
      </c>
    </row>
    <row r="3159" spans="16:16" x14ac:dyDescent="0.25">
      <c r="P3159" s="401">
        <f t="shared" si="49"/>
        <v>0</v>
      </c>
    </row>
    <row r="3160" spans="16:16" x14ac:dyDescent="0.25">
      <c r="P3160" s="401">
        <f t="shared" si="49"/>
        <v>0</v>
      </c>
    </row>
    <row r="3161" spans="16:16" x14ac:dyDescent="0.25">
      <c r="P3161" s="401">
        <f t="shared" si="49"/>
        <v>0</v>
      </c>
    </row>
    <row r="3162" spans="16:16" x14ac:dyDescent="0.25">
      <c r="P3162" s="401">
        <f t="shared" si="49"/>
        <v>0</v>
      </c>
    </row>
    <row r="3163" spans="16:16" x14ac:dyDescent="0.25">
      <c r="P3163" s="401">
        <f t="shared" si="49"/>
        <v>0</v>
      </c>
    </row>
    <row r="3164" spans="16:16" x14ac:dyDescent="0.25">
      <c r="P3164" s="401">
        <f t="shared" si="49"/>
        <v>0</v>
      </c>
    </row>
    <row r="3165" spans="16:16" x14ac:dyDescent="0.25">
      <c r="P3165" s="401">
        <f t="shared" si="49"/>
        <v>0</v>
      </c>
    </row>
    <row r="3166" spans="16:16" x14ac:dyDescent="0.25">
      <c r="P3166" s="401">
        <f t="shared" si="49"/>
        <v>0</v>
      </c>
    </row>
    <row r="3167" spans="16:16" x14ac:dyDescent="0.25">
      <c r="P3167" s="401">
        <f t="shared" si="49"/>
        <v>0</v>
      </c>
    </row>
    <row r="3168" spans="16:16" x14ac:dyDescent="0.25">
      <c r="P3168" s="401">
        <f t="shared" si="49"/>
        <v>0</v>
      </c>
    </row>
    <row r="3169" spans="16:16" x14ac:dyDescent="0.25">
      <c r="P3169" s="401">
        <f t="shared" si="49"/>
        <v>0</v>
      </c>
    </row>
    <row r="3170" spans="16:16" x14ac:dyDescent="0.25">
      <c r="P3170" s="401">
        <f t="shared" si="49"/>
        <v>0</v>
      </c>
    </row>
    <row r="3171" spans="16:16" x14ac:dyDescent="0.25">
      <c r="P3171" s="401">
        <f t="shared" si="49"/>
        <v>0</v>
      </c>
    </row>
    <row r="3172" spans="16:16" x14ac:dyDescent="0.25">
      <c r="P3172" s="401">
        <f t="shared" si="49"/>
        <v>0</v>
      </c>
    </row>
    <row r="3173" spans="16:16" x14ac:dyDescent="0.25">
      <c r="P3173" s="401">
        <f t="shared" si="49"/>
        <v>0</v>
      </c>
    </row>
    <row r="3174" spans="16:16" x14ac:dyDescent="0.25">
      <c r="P3174" s="401">
        <f t="shared" si="49"/>
        <v>0</v>
      </c>
    </row>
    <row r="3175" spans="16:16" x14ac:dyDescent="0.25">
      <c r="P3175" s="401">
        <f t="shared" si="49"/>
        <v>0</v>
      </c>
    </row>
    <row r="3176" spans="16:16" x14ac:dyDescent="0.25">
      <c r="P3176" s="401">
        <f t="shared" si="49"/>
        <v>0</v>
      </c>
    </row>
    <row r="3177" spans="16:16" x14ac:dyDescent="0.25">
      <c r="P3177" s="401">
        <f t="shared" si="49"/>
        <v>0</v>
      </c>
    </row>
    <row r="3178" spans="16:16" x14ac:dyDescent="0.25">
      <c r="P3178" s="401">
        <f t="shared" si="49"/>
        <v>0</v>
      </c>
    </row>
    <row r="3179" spans="16:16" x14ac:dyDescent="0.25">
      <c r="P3179" s="401">
        <f t="shared" si="49"/>
        <v>0</v>
      </c>
    </row>
    <row r="3180" spans="16:16" x14ac:dyDescent="0.25">
      <c r="P3180" s="401">
        <f t="shared" si="49"/>
        <v>0</v>
      </c>
    </row>
    <row r="3181" spans="16:16" x14ac:dyDescent="0.25">
      <c r="P3181" s="401">
        <f t="shared" si="49"/>
        <v>0</v>
      </c>
    </row>
    <row r="3182" spans="16:16" x14ac:dyDescent="0.25">
      <c r="P3182" s="401">
        <f t="shared" si="49"/>
        <v>0</v>
      </c>
    </row>
    <row r="3183" spans="16:16" x14ac:dyDescent="0.25">
      <c r="P3183" s="401">
        <f t="shared" si="49"/>
        <v>0</v>
      </c>
    </row>
    <row r="3184" spans="16:16" x14ac:dyDescent="0.25">
      <c r="P3184" s="401">
        <f t="shared" si="49"/>
        <v>0</v>
      </c>
    </row>
    <row r="3185" spans="16:16" x14ac:dyDescent="0.25">
      <c r="P3185" s="401">
        <f t="shared" si="49"/>
        <v>0</v>
      </c>
    </row>
    <row r="3186" spans="16:16" x14ac:dyDescent="0.25">
      <c r="P3186" s="401">
        <f t="shared" si="49"/>
        <v>0</v>
      </c>
    </row>
    <row r="3187" spans="16:16" x14ac:dyDescent="0.25">
      <c r="P3187" s="401">
        <f t="shared" si="49"/>
        <v>0</v>
      </c>
    </row>
    <row r="3188" spans="16:16" x14ac:dyDescent="0.25">
      <c r="P3188" s="401">
        <f t="shared" si="49"/>
        <v>0</v>
      </c>
    </row>
    <row r="3189" spans="16:16" x14ac:dyDescent="0.25">
      <c r="P3189" s="401">
        <f t="shared" si="49"/>
        <v>0</v>
      </c>
    </row>
    <row r="3190" spans="16:16" x14ac:dyDescent="0.25">
      <c r="P3190" s="401">
        <f t="shared" si="49"/>
        <v>0</v>
      </c>
    </row>
    <row r="3191" spans="16:16" x14ac:dyDescent="0.25">
      <c r="P3191" s="401">
        <f t="shared" si="49"/>
        <v>0</v>
      </c>
    </row>
    <row r="3192" spans="16:16" x14ac:dyDescent="0.25">
      <c r="P3192" s="401">
        <f t="shared" si="49"/>
        <v>0</v>
      </c>
    </row>
    <row r="3193" spans="16:16" x14ac:dyDescent="0.25">
      <c r="P3193" s="401">
        <f t="shared" si="49"/>
        <v>0</v>
      </c>
    </row>
    <row r="3194" spans="16:16" x14ac:dyDescent="0.25">
      <c r="P3194" s="401">
        <f t="shared" si="49"/>
        <v>0</v>
      </c>
    </row>
    <row r="3195" spans="16:16" x14ac:dyDescent="0.25">
      <c r="P3195" s="401">
        <f t="shared" si="49"/>
        <v>0</v>
      </c>
    </row>
    <row r="3196" spans="16:16" x14ac:dyDescent="0.25">
      <c r="P3196" s="401">
        <f t="shared" si="49"/>
        <v>0</v>
      </c>
    </row>
    <row r="3197" spans="16:16" x14ac:dyDescent="0.25">
      <c r="P3197" s="401">
        <f t="shared" si="49"/>
        <v>0</v>
      </c>
    </row>
    <row r="3198" spans="16:16" x14ac:dyDescent="0.25">
      <c r="P3198" s="401">
        <f t="shared" si="49"/>
        <v>0</v>
      </c>
    </row>
    <row r="3199" spans="16:16" x14ac:dyDescent="0.25">
      <c r="P3199" s="401">
        <f t="shared" si="49"/>
        <v>0</v>
      </c>
    </row>
    <row r="3200" spans="16:16" x14ac:dyDescent="0.25">
      <c r="P3200" s="401">
        <f t="shared" si="49"/>
        <v>0</v>
      </c>
    </row>
    <row r="3201" spans="16:16" x14ac:dyDescent="0.25">
      <c r="P3201" s="401">
        <f t="shared" si="49"/>
        <v>0</v>
      </c>
    </row>
    <row r="3202" spans="16:16" x14ac:dyDescent="0.25">
      <c r="P3202" s="401">
        <f t="shared" si="49"/>
        <v>0</v>
      </c>
    </row>
    <row r="3203" spans="16:16" x14ac:dyDescent="0.25">
      <c r="P3203" s="401">
        <f t="shared" ref="P3203:P3266" si="50">G3203+I3203</f>
        <v>0</v>
      </c>
    </row>
    <row r="3204" spans="16:16" x14ac:dyDescent="0.25">
      <c r="P3204" s="401">
        <f t="shared" si="50"/>
        <v>0</v>
      </c>
    </row>
    <row r="3205" spans="16:16" x14ac:dyDescent="0.25">
      <c r="P3205" s="401">
        <f t="shared" si="50"/>
        <v>0</v>
      </c>
    </row>
    <row r="3206" spans="16:16" x14ac:dyDescent="0.25">
      <c r="P3206" s="401">
        <f t="shared" si="50"/>
        <v>0</v>
      </c>
    </row>
    <row r="3207" spans="16:16" x14ac:dyDescent="0.25">
      <c r="P3207" s="401">
        <f t="shared" si="50"/>
        <v>0</v>
      </c>
    </row>
    <row r="3208" spans="16:16" x14ac:dyDescent="0.25">
      <c r="P3208" s="401">
        <f t="shared" si="50"/>
        <v>0</v>
      </c>
    </row>
    <row r="3209" spans="16:16" x14ac:dyDescent="0.25">
      <c r="P3209" s="401">
        <f t="shared" si="50"/>
        <v>0</v>
      </c>
    </row>
    <row r="3210" spans="16:16" x14ac:dyDescent="0.25">
      <c r="P3210" s="401">
        <f t="shared" si="50"/>
        <v>0</v>
      </c>
    </row>
    <row r="3211" spans="16:16" x14ac:dyDescent="0.25">
      <c r="P3211" s="401">
        <f t="shared" si="50"/>
        <v>0</v>
      </c>
    </row>
    <row r="3212" spans="16:16" x14ac:dyDescent="0.25">
      <c r="P3212" s="401">
        <f t="shared" si="50"/>
        <v>0</v>
      </c>
    </row>
    <row r="3213" spans="16:16" x14ac:dyDescent="0.25">
      <c r="P3213" s="401">
        <f t="shared" si="50"/>
        <v>0</v>
      </c>
    </row>
    <row r="3214" spans="16:16" x14ac:dyDescent="0.25">
      <c r="P3214" s="401">
        <f t="shared" si="50"/>
        <v>0</v>
      </c>
    </row>
    <row r="3215" spans="16:16" x14ac:dyDescent="0.25">
      <c r="P3215" s="401">
        <f t="shared" si="50"/>
        <v>0</v>
      </c>
    </row>
    <row r="3216" spans="16:16" x14ac:dyDescent="0.25">
      <c r="P3216" s="401">
        <f t="shared" si="50"/>
        <v>0</v>
      </c>
    </row>
    <row r="3217" spans="16:16" x14ac:dyDescent="0.25">
      <c r="P3217" s="401">
        <f t="shared" si="50"/>
        <v>0</v>
      </c>
    </row>
    <row r="3218" spans="16:16" x14ac:dyDescent="0.25">
      <c r="P3218" s="401">
        <f t="shared" si="50"/>
        <v>0</v>
      </c>
    </row>
    <row r="3219" spans="16:16" x14ac:dyDescent="0.25">
      <c r="P3219" s="401">
        <f t="shared" si="50"/>
        <v>0</v>
      </c>
    </row>
    <row r="3220" spans="16:16" x14ac:dyDescent="0.25">
      <c r="P3220" s="401">
        <f t="shared" si="50"/>
        <v>0</v>
      </c>
    </row>
    <row r="3221" spans="16:16" x14ac:dyDescent="0.25">
      <c r="P3221" s="401">
        <f t="shared" si="50"/>
        <v>0</v>
      </c>
    </row>
    <row r="3222" spans="16:16" x14ac:dyDescent="0.25">
      <c r="P3222" s="401">
        <f t="shared" si="50"/>
        <v>0</v>
      </c>
    </row>
    <row r="3223" spans="16:16" x14ac:dyDescent="0.25">
      <c r="P3223" s="401">
        <f t="shared" si="50"/>
        <v>0</v>
      </c>
    </row>
    <row r="3224" spans="16:16" x14ac:dyDescent="0.25">
      <c r="P3224" s="401">
        <f t="shared" si="50"/>
        <v>0</v>
      </c>
    </row>
    <row r="3225" spans="16:16" x14ac:dyDescent="0.25">
      <c r="P3225" s="401">
        <f t="shared" si="50"/>
        <v>0</v>
      </c>
    </row>
    <row r="3226" spans="16:16" x14ac:dyDescent="0.25">
      <c r="P3226" s="401">
        <f t="shared" si="50"/>
        <v>0</v>
      </c>
    </row>
    <row r="3227" spans="16:16" x14ac:dyDescent="0.25">
      <c r="P3227" s="401">
        <f t="shared" si="50"/>
        <v>0</v>
      </c>
    </row>
    <row r="3228" spans="16:16" x14ac:dyDescent="0.25">
      <c r="P3228" s="401">
        <f t="shared" si="50"/>
        <v>0</v>
      </c>
    </row>
    <row r="3229" spans="16:16" x14ac:dyDescent="0.25">
      <c r="P3229" s="401">
        <f t="shared" si="50"/>
        <v>0</v>
      </c>
    </row>
    <row r="3230" spans="16:16" x14ac:dyDescent="0.25">
      <c r="P3230" s="401">
        <f t="shared" si="50"/>
        <v>0</v>
      </c>
    </row>
    <row r="3231" spans="16:16" x14ac:dyDescent="0.25">
      <c r="P3231" s="401">
        <f t="shared" si="50"/>
        <v>0</v>
      </c>
    </row>
    <row r="3232" spans="16:16" x14ac:dyDescent="0.25">
      <c r="P3232" s="401">
        <f t="shared" si="50"/>
        <v>0</v>
      </c>
    </row>
    <row r="3233" spans="16:16" x14ac:dyDescent="0.25">
      <c r="P3233" s="401">
        <f t="shared" si="50"/>
        <v>0</v>
      </c>
    </row>
    <row r="3234" spans="16:16" x14ac:dyDescent="0.25">
      <c r="P3234" s="401">
        <f t="shared" si="50"/>
        <v>0</v>
      </c>
    </row>
    <row r="3235" spans="16:16" x14ac:dyDescent="0.25">
      <c r="P3235" s="401">
        <f t="shared" si="50"/>
        <v>0</v>
      </c>
    </row>
    <row r="3236" spans="16:16" x14ac:dyDescent="0.25">
      <c r="P3236" s="401">
        <f t="shared" si="50"/>
        <v>0</v>
      </c>
    </row>
    <row r="3237" spans="16:16" x14ac:dyDescent="0.25">
      <c r="P3237" s="401">
        <f t="shared" si="50"/>
        <v>0</v>
      </c>
    </row>
    <row r="3238" spans="16:16" x14ac:dyDescent="0.25">
      <c r="P3238" s="401">
        <f t="shared" si="50"/>
        <v>0</v>
      </c>
    </row>
    <row r="3239" spans="16:16" x14ac:dyDescent="0.25">
      <c r="P3239" s="401">
        <f t="shared" si="50"/>
        <v>0</v>
      </c>
    </row>
    <row r="3240" spans="16:16" x14ac:dyDescent="0.25">
      <c r="P3240" s="401">
        <f t="shared" si="50"/>
        <v>0</v>
      </c>
    </row>
    <row r="3241" spans="16:16" x14ac:dyDescent="0.25">
      <c r="P3241" s="401">
        <f t="shared" si="50"/>
        <v>0</v>
      </c>
    </row>
    <row r="3242" spans="16:16" x14ac:dyDescent="0.25">
      <c r="P3242" s="401">
        <f t="shared" si="50"/>
        <v>0</v>
      </c>
    </row>
    <row r="3243" spans="16:16" x14ac:dyDescent="0.25">
      <c r="P3243" s="401">
        <f t="shared" si="50"/>
        <v>0</v>
      </c>
    </row>
    <row r="3244" spans="16:16" x14ac:dyDescent="0.25">
      <c r="P3244" s="401">
        <f t="shared" si="50"/>
        <v>0</v>
      </c>
    </row>
    <row r="3245" spans="16:16" x14ac:dyDescent="0.25">
      <c r="P3245" s="401">
        <f t="shared" si="50"/>
        <v>0</v>
      </c>
    </row>
    <row r="3246" spans="16:16" x14ac:dyDescent="0.25">
      <c r="P3246" s="401">
        <f t="shared" si="50"/>
        <v>0</v>
      </c>
    </row>
    <row r="3247" spans="16:16" x14ac:dyDescent="0.25">
      <c r="P3247" s="401">
        <f t="shared" si="50"/>
        <v>0</v>
      </c>
    </row>
    <row r="3248" spans="16:16" x14ac:dyDescent="0.25">
      <c r="P3248" s="401">
        <f t="shared" si="50"/>
        <v>0</v>
      </c>
    </row>
    <row r="3249" spans="16:16" x14ac:dyDescent="0.25">
      <c r="P3249" s="401">
        <f t="shared" si="50"/>
        <v>0</v>
      </c>
    </row>
    <row r="3250" spans="16:16" x14ac:dyDescent="0.25">
      <c r="P3250" s="401">
        <f t="shared" si="50"/>
        <v>0</v>
      </c>
    </row>
    <row r="3251" spans="16:16" x14ac:dyDescent="0.25">
      <c r="P3251" s="401">
        <f t="shared" si="50"/>
        <v>0</v>
      </c>
    </row>
    <row r="3252" spans="16:16" x14ac:dyDescent="0.25">
      <c r="P3252" s="401">
        <f t="shared" si="50"/>
        <v>0</v>
      </c>
    </row>
    <row r="3253" spans="16:16" x14ac:dyDescent="0.25">
      <c r="P3253" s="401">
        <f t="shared" si="50"/>
        <v>0</v>
      </c>
    </row>
    <row r="3254" spans="16:16" x14ac:dyDescent="0.25">
      <c r="P3254" s="401">
        <f t="shared" si="50"/>
        <v>0</v>
      </c>
    </row>
    <row r="3255" spans="16:16" x14ac:dyDescent="0.25">
      <c r="P3255" s="401">
        <f t="shared" si="50"/>
        <v>0</v>
      </c>
    </row>
    <row r="3256" spans="16:16" x14ac:dyDescent="0.25">
      <c r="P3256" s="401">
        <f t="shared" si="50"/>
        <v>0</v>
      </c>
    </row>
    <row r="3257" spans="16:16" x14ac:dyDescent="0.25">
      <c r="P3257" s="401">
        <f t="shared" si="50"/>
        <v>0</v>
      </c>
    </row>
    <row r="3258" spans="16:16" x14ac:dyDescent="0.25">
      <c r="P3258" s="401">
        <f t="shared" si="50"/>
        <v>0</v>
      </c>
    </row>
    <row r="3259" spans="16:16" x14ac:dyDescent="0.25">
      <c r="P3259" s="401">
        <f t="shared" si="50"/>
        <v>0</v>
      </c>
    </row>
    <row r="3260" spans="16:16" x14ac:dyDescent="0.25">
      <c r="P3260" s="401">
        <f t="shared" si="50"/>
        <v>0</v>
      </c>
    </row>
    <row r="3261" spans="16:16" x14ac:dyDescent="0.25">
      <c r="P3261" s="401">
        <f t="shared" si="50"/>
        <v>0</v>
      </c>
    </row>
    <row r="3262" spans="16:16" x14ac:dyDescent="0.25">
      <c r="P3262" s="401">
        <f t="shared" si="50"/>
        <v>0</v>
      </c>
    </row>
    <row r="3263" spans="16:16" x14ac:dyDescent="0.25">
      <c r="P3263" s="401">
        <f t="shared" si="50"/>
        <v>0</v>
      </c>
    </row>
    <row r="3264" spans="16:16" x14ac:dyDescent="0.25">
      <c r="P3264" s="401">
        <f t="shared" si="50"/>
        <v>0</v>
      </c>
    </row>
    <row r="3265" spans="16:16" x14ac:dyDescent="0.25">
      <c r="P3265" s="401">
        <f t="shared" si="50"/>
        <v>0</v>
      </c>
    </row>
    <row r="3266" spans="16:16" x14ac:dyDescent="0.25">
      <c r="P3266" s="401">
        <f t="shared" si="50"/>
        <v>0</v>
      </c>
    </row>
    <row r="3267" spans="16:16" x14ac:dyDescent="0.25">
      <c r="P3267" s="401">
        <f t="shared" ref="P3267:P3330" si="51">G3267+I3267</f>
        <v>0</v>
      </c>
    </row>
    <row r="3268" spans="16:16" x14ac:dyDescent="0.25">
      <c r="P3268" s="401">
        <f t="shared" si="51"/>
        <v>0</v>
      </c>
    </row>
    <row r="3269" spans="16:16" x14ac:dyDescent="0.25">
      <c r="P3269" s="401">
        <f t="shared" si="51"/>
        <v>0</v>
      </c>
    </row>
    <row r="3270" spans="16:16" x14ac:dyDescent="0.25">
      <c r="P3270" s="401">
        <f t="shared" si="51"/>
        <v>0</v>
      </c>
    </row>
    <row r="3271" spans="16:16" x14ac:dyDescent="0.25">
      <c r="P3271" s="401">
        <f t="shared" si="51"/>
        <v>0</v>
      </c>
    </row>
    <row r="3272" spans="16:16" x14ac:dyDescent="0.25">
      <c r="P3272" s="401">
        <f t="shared" si="51"/>
        <v>0</v>
      </c>
    </row>
    <row r="3273" spans="16:16" x14ac:dyDescent="0.25">
      <c r="P3273" s="401">
        <f t="shared" si="51"/>
        <v>0</v>
      </c>
    </row>
    <row r="3274" spans="16:16" x14ac:dyDescent="0.25">
      <c r="P3274" s="401">
        <f t="shared" si="51"/>
        <v>0</v>
      </c>
    </row>
    <row r="3275" spans="16:16" x14ac:dyDescent="0.25">
      <c r="P3275" s="401">
        <f t="shared" si="51"/>
        <v>0</v>
      </c>
    </row>
    <row r="3276" spans="16:16" x14ac:dyDescent="0.25">
      <c r="P3276" s="401">
        <f t="shared" si="51"/>
        <v>0</v>
      </c>
    </row>
    <row r="3277" spans="16:16" x14ac:dyDescent="0.25">
      <c r="P3277" s="401">
        <f t="shared" si="51"/>
        <v>0</v>
      </c>
    </row>
    <row r="3278" spans="16:16" x14ac:dyDescent="0.25">
      <c r="P3278" s="401">
        <f t="shared" si="51"/>
        <v>0</v>
      </c>
    </row>
    <row r="3279" spans="16:16" x14ac:dyDescent="0.25">
      <c r="P3279" s="401">
        <f t="shared" si="51"/>
        <v>0</v>
      </c>
    </row>
    <row r="3280" spans="16:16" x14ac:dyDescent="0.25">
      <c r="P3280" s="401">
        <f t="shared" si="51"/>
        <v>0</v>
      </c>
    </row>
    <row r="3281" spans="16:16" x14ac:dyDescent="0.25">
      <c r="P3281" s="401">
        <f t="shared" si="51"/>
        <v>0</v>
      </c>
    </row>
    <row r="3282" spans="16:16" x14ac:dyDescent="0.25">
      <c r="P3282" s="401">
        <f t="shared" si="51"/>
        <v>0</v>
      </c>
    </row>
    <row r="3283" spans="16:16" x14ac:dyDescent="0.25">
      <c r="P3283" s="401">
        <f t="shared" si="51"/>
        <v>0</v>
      </c>
    </row>
    <row r="3284" spans="16:16" x14ac:dyDescent="0.25">
      <c r="P3284" s="401">
        <f t="shared" si="51"/>
        <v>0</v>
      </c>
    </row>
    <row r="3285" spans="16:16" x14ac:dyDescent="0.25">
      <c r="P3285" s="401">
        <f t="shared" si="51"/>
        <v>0</v>
      </c>
    </row>
    <row r="3286" spans="16:16" x14ac:dyDescent="0.25">
      <c r="P3286" s="401">
        <f t="shared" si="51"/>
        <v>0</v>
      </c>
    </row>
    <row r="3287" spans="16:16" x14ac:dyDescent="0.25">
      <c r="P3287" s="401">
        <f t="shared" si="51"/>
        <v>0</v>
      </c>
    </row>
    <row r="3288" spans="16:16" x14ac:dyDescent="0.25">
      <c r="P3288" s="401">
        <f t="shared" si="51"/>
        <v>0</v>
      </c>
    </row>
    <row r="3289" spans="16:16" x14ac:dyDescent="0.25">
      <c r="P3289" s="401">
        <f t="shared" si="51"/>
        <v>0</v>
      </c>
    </row>
    <row r="3290" spans="16:16" x14ac:dyDescent="0.25">
      <c r="P3290" s="401">
        <f t="shared" si="51"/>
        <v>0</v>
      </c>
    </row>
    <row r="3291" spans="16:16" x14ac:dyDescent="0.25">
      <c r="P3291" s="401">
        <f t="shared" si="51"/>
        <v>0</v>
      </c>
    </row>
    <row r="3292" spans="16:16" x14ac:dyDescent="0.25">
      <c r="P3292" s="401">
        <f t="shared" si="51"/>
        <v>0</v>
      </c>
    </row>
    <row r="3293" spans="16:16" x14ac:dyDescent="0.25">
      <c r="P3293" s="401">
        <f t="shared" si="51"/>
        <v>0</v>
      </c>
    </row>
    <row r="3294" spans="16:16" x14ac:dyDescent="0.25">
      <c r="P3294" s="401">
        <f t="shared" si="51"/>
        <v>0</v>
      </c>
    </row>
    <row r="3295" spans="16:16" x14ac:dyDescent="0.25">
      <c r="P3295" s="401">
        <f t="shared" si="51"/>
        <v>0</v>
      </c>
    </row>
    <row r="3296" spans="16:16" x14ac:dyDescent="0.25">
      <c r="P3296" s="401">
        <f t="shared" si="51"/>
        <v>0</v>
      </c>
    </row>
    <row r="3297" spans="16:16" x14ac:dyDescent="0.25">
      <c r="P3297" s="401">
        <f t="shared" si="51"/>
        <v>0</v>
      </c>
    </row>
    <row r="3298" spans="16:16" x14ac:dyDescent="0.25">
      <c r="P3298" s="401">
        <f t="shared" si="51"/>
        <v>0</v>
      </c>
    </row>
    <row r="3299" spans="16:16" x14ac:dyDescent="0.25">
      <c r="P3299" s="401">
        <f t="shared" si="51"/>
        <v>0</v>
      </c>
    </row>
    <row r="3300" spans="16:16" x14ac:dyDescent="0.25">
      <c r="P3300" s="401">
        <f t="shared" si="51"/>
        <v>0</v>
      </c>
    </row>
    <row r="3301" spans="16:16" x14ac:dyDescent="0.25">
      <c r="P3301" s="401">
        <f t="shared" si="51"/>
        <v>0</v>
      </c>
    </row>
    <row r="3302" spans="16:16" x14ac:dyDescent="0.25">
      <c r="P3302" s="401">
        <f t="shared" si="51"/>
        <v>0</v>
      </c>
    </row>
    <row r="3303" spans="16:16" x14ac:dyDescent="0.25">
      <c r="P3303" s="401">
        <f t="shared" si="51"/>
        <v>0</v>
      </c>
    </row>
    <row r="3304" spans="16:16" x14ac:dyDescent="0.25">
      <c r="P3304" s="401">
        <f t="shared" si="51"/>
        <v>0</v>
      </c>
    </row>
    <row r="3305" spans="16:16" x14ac:dyDescent="0.25">
      <c r="P3305" s="401">
        <f t="shared" si="51"/>
        <v>0</v>
      </c>
    </row>
    <row r="3306" spans="16:16" x14ac:dyDescent="0.25">
      <c r="P3306" s="401">
        <f t="shared" si="51"/>
        <v>0</v>
      </c>
    </row>
    <row r="3307" spans="16:16" x14ac:dyDescent="0.25">
      <c r="P3307" s="401">
        <f t="shared" si="51"/>
        <v>0</v>
      </c>
    </row>
    <row r="3308" spans="16:16" x14ac:dyDescent="0.25">
      <c r="P3308" s="401">
        <f t="shared" si="51"/>
        <v>0</v>
      </c>
    </row>
    <row r="3309" spans="16:16" x14ac:dyDescent="0.25">
      <c r="P3309" s="401">
        <f t="shared" si="51"/>
        <v>0</v>
      </c>
    </row>
    <row r="3310" spans="16:16" x14ac:dyDescent="0.25">
      <c r="P3310" s="401">
        <f t="shared" si="51"/>
        <v>0</v>
      </c>
    </row>
    <row r="3311" spans="16:16" x14ac:dyDescent="0.25">
      <c r="P3311" s="401">
        <f t="shared" si="51"/>
        <v>0</v>
      </c>
    </row>
    <row r="3312" spans="16:16" x14ac:dyDescent="0.25">
      <c r="P3312" s="401">
        <f t="shared" si="51"/>
        <v>0</v>
      </c>
    </row>
    <row r="3313" spans="16:16" x14ac:dyDescent="0.25">
      <c r="P3313" s="401">
        <f t="shared" si="51"/>
        <v>0</v>
      </c>
    </row>
    <row r="3314" spans="16:16" x14ac:dyDescent="0.25">
      <c r="P3314" s="401">
        <f t="shared" si="51"/>
        <v>0</v>
      </c>
    </row>
    <row r="3315" spans="16:16" x14ac:dyDescent="0.25">
      <c r="P3315" s="401">
        <f t="shared" si="51"/>
        <v>0</v>
      </c>
    </row>
    <row r="3316" spans="16:16" x14ac:dyDescent="0.25">
      <c r="P3316" s="401">
        <f t="shared" si="51"/>
        <v>0</v>
      </c>
    </row>
    <row r="3317" spans="16:16" x14ac:dyDescent="0.25">
      <c r="P3317" s="401">
        <f t="shared" si="51"/>
        <v>0</v>
      </c>
    </row>
    <row r="3318" spans="16:16" x14ac:dyDescent="0.25">
      <c r="P3318" s="401">
        <f t="shared" si="51"/>
        <v>0</v>
      </c>
    </row>
    <row r="3319" spans="16:16" x14ac:dyDescent="0.25">
      <c r="P3319" s="401">
        <f t="shared" si="51"/>
        <v>0</v>
      </c>
    </row>
    <row r="3320" spans="16:16" x14ac:dyDescent="0.25">
      <c r="P3320" s="401">
        <f t="shared" si="51"/>
        <v>0</v>
      </c>
    </row>
    <row r="3321" spans="16:16" x14ac:dyDescent="0.25">
      <c r="P3321" s="401">
        <f t="shared" si="51"/>
        <v>0</v>
      </c>
    </row>
    <row r="3322" spans="16:16" x14ac:dyDescent="0.25">
      <c r="P3322" s="401">
        <f t="shared" si="51"/>
        <v>0</v>
      </c>
    </row>
    <row r="3323" spans="16:16" x14ac:dyDescent="0.25">
      <c r="P3323" s="401">
        <f t="shared" si="51"/>
        <v>0</v>
      </c>
    </row>
    <row r="3324" spans="16:16" x14ac:dyDescent="0.25">
      <c r="P3324" s="401">
        <f t="shared" si="51"/>
        <v>0</v>
      </c>
    </row>
    <row r="3325" spans="16:16" x14ac:dyDescent="0.25">
      <c r="P3325" s="401">
        <f t="shared" si="51"/>
        <v>0</v>
      </c>
    </row>
    <row r="3326" spans="16:16" x14ac:dyDescent="0.25">
      <c r="P3326" s="401">
        <f t="shared" si="51"/>
        <v>0</v>
      </c>
    </row>
    <row r="3327" spans="16:16" x14ac:dyDescent="0.25">
      <c r="P3327" s="401">
        <f t="shared" si="51"/>
        <v>0</v>
      </c>
    </row>
    <row r="3328" spans="16:16" x14ac:dyDescent="0.25">
      <c r="P3328" s="401">
        <f t="shared" si="51"/>
        <v>0</v>
      </c>
    </row>
    <row r="3329" spans="16:16" x14ac:dyDescent="0.25">
      <c r="P3329" s="401">
        <f t="shared" si="51"/>
        <v>0</v>
      </c>
    </row>
    <row r="3330" spans="16:16" x14ac:dyDescent="0.25">
      <c r="P3330" s="401">
        <f t="shared" si="51"/>
        <v>0</v>
      </c>
    </row>
    <row r="3331" spans="16:16" x14ac:dyDescent="0.25">
      <c r="P3331" s="401">
        <f t="shared" ref="P3331:P3394" si="52">G3331+I3331</f>
        <v>0</v>
      </c>
    </row>
    <row r="3332" spans="16:16" x14ac:dyDescent="0.25">
      <c r="P3332" s="401">
        <f t="shared" si="52"/>
        <v>0</v>
      </c>
    </row>
    <row r="3333" spans="16:16" x14ac:dyDescent="0.25">
      <c r="P3333" s="401">
        <f t="shared" si="52"/>
        <v>0</v>
      </c>
    </row>
    <row r="3334" spans="16:16" x14ac:dyDescent="0.25">
      <c r="P3334" s="401">
        <f t="shared" si="52"/>
        <v>0</v>
      </c>
    </row>
    <row r="3335" spans="16:16" x14ac:dyDescent="0.25">
      <c r="P3335" s="401">
        <f t="shared" si="52"/>
        <v>0</v>
      </c>
    </row>
    <row r="3336" spans="16:16" x14ac:dyDescent="0.25">
      <c r="P3336" s="401">
        <f t="shared" si="52"/>
        <v>0</v>
      </c>
    </row>
    <row r="3337" spans="16:16" x14ac:dyDescent="0.25">
      <c r="P3337" s="401">
        <f t="shared" si="52"/>
        <v>0</v>
      </c>
    </row>
    <row r="3338" spans="16:16" x14ac:dyDescent="0.25">
      <c r="P3338" s="401">
        <f t="shared" si="52"/>
        <v>0</v>
      </c>
    </row>
    <row r="3339" spans="16:16" x14ac:dyDescent="0.25">
      <c r="P3339" s="401">
        <f t="shared" si="52"/>
        <v>0</v>
      </c>
    </row>
    <row r="3340" spans="16:16" x14ac:dyDescent="0.25">
      <c r="P3340" s="401">
        <f t="shared" si="52"/>
        <v>0</v>
      </c>
    </row>
    <row r="3341" spans="16:16" x14ac:dyDescent="0.25">
      <c r="P3341" s="401">
        <f t="shared" si="52"/>
        <v>0</v>
      </c>
    </row>
    <row r="3342" spans="16:16" x14ac:dyDescent="0.25">
      <c r="P3342" s="401">
        <f t="shared" si="52"/>
        <v>0</v>
      </c>
    </row>
    <row r="3343" spans="16:16" x14ac:dyDescent="0.25">
      <c r="P3343" s="401">
        <f t="shared" si="52"/>
        <v>0</v>
      </c>
    </row>
    <row r="3344" spans="16:16" x14ac:dyDescent="0.25">
      <c r="P3344" s="401">
        <f t="shared" si="52"/>
        <v>0</v>
      </c>
    </row>
    <row r="3345" spans="16:16" x14ac:dyDescent="0.25">
      <c r="P3345" s="401">
        <f t="shared" si="52"/>
        <v>0</v>
      </c>
    </row>
    <row r="3346" spans="16:16" x14ac:dyDescent="0.25">
      <c r="P3346" s="401">
        <f t="shared" si="52"/>
        <v>0</v>
      </c>
    </row>
    <row r="3347" spans="16:16" x14ac:dyDescent="0.25">
      <c r="P3347" s="401">
        <f t="shared" si="52"/>
        <v>0</v>
      </c>
    </row>
    <row r="3348" spans="16:16" x14ac:dyDescent="0.25">
      <c r="P3348" s="401">
        <f t="shared" si="52"/>
        <v>0</v>
      </c>
    </row>
    <row r="3349" spans="16:16" x14ac:dyDescent="0.25">
      <c r="P3349" s="401">
        <f t="shared" si="52"/>
        <v>0</v>
      </c>
    </row>
    <row r="3350" spans="16:16" x14ac:dyDescent="0.25">
      <c r="P3350" s="401">
        <f t="shared" si="52"/>
        <v>0</v>
      </c>
    </row>
    <row r="3351" spans="16:16" x14ac:dyDescent="0.25">
      <c r="P3351" s="401">
        <f t="shared" si="52"/>
        <v>0</v>
      </c>
    </row>
    <row r="3352" spans="16:16" x14ac:dyDescent="0.25">
      <c r="P3352" s="401">
        <f t="shared" si="52"/>
        <v>0</v>
      </c>
    </row>
    <row r="3353" spans="16:16" x14ac:dyDescent="0.25">
      <c r="P3353" s="401">
        <f t="shared" si="52"/>
        <v>0</v>
      </c>
    </row>
    <row r="3354" spans="16:16" x14ac:dyDescent="0.25">
      <c r="P3354" s="401">
        <f t="shared" si="52"/>
        <v>0</v>
      </c>
    </row>
    <row r="3355" spans="16:16" x14ac:dyDescent="0.25">
      <c r="P3355" s="401">
        <f t="shared" si="52"/>
        <v>0</v>
      </c>
    </row>
    <row r="3356" spans="16:16" x14ac:dyDescent="0.25">
      <c r="P3356" s="401">
        <f t="shared" si="52"/>
        <v>0</v>
      </c>
    </row>
    <row r="3357" spans="16:16" x14ac:dyDescent="0.25">
      <c r="P3357" s="401">
        <f t="shared" si="52"/>
        <v>0</v>
      </c>
    </row>
    <row r="3358" spans="16:16" x14ac:dyDescent="0.25">
      <c r="P3358" s="401">
        <f t="shared" si="52"/>
        <v>0</v>
      </c>
    </row>
    <row r="3359" spans="16:16" x14ac:dyDescent="0.25">
      <c r="P3359" s="401">
        <f t="shared" si="52"/>
        <v>0</v>
      </c>
    </row>
    <row r="3360" spans="16:16" x14ac:dyDescent="0.25">
      <c r="P3360" s="401">
        <f t="shared" si="52"/>
        <v>0</v>
      </c>
    </row>
    <row r="3361" spans="16:16" x14ac:dyDescent="0.25">
      <c r="P3361" s="401">
        <f t="shared" si="52"/>
        <v>0</v>
      </c>
    </row>
    <row r="3362" spans="16:16" x14ac:dyDescent="0.25">
      <c r="P3362" s="401">
        <f t="shared" si="52"/>
        <v>0</v>
      </c>
    </row>
    <row r="3363" spans="16:16" x14ac:dyDescent="0.25">
      <c r="P3363" s="401">
        <f t="shared" si="52"/>
        <v>0</v>
      </c>
    </row>
    <row r="3364" spans="16:16" x14ac:dyDescent="0.25">
      <c r="P3364" s="401">
        <f t="shared" si="52"/>
        <v>0</v>
      </c>
    </row>
    <row r="3365" spans="16:16" x14ac:dyDescent="0.25">
      <c r="P3365" s="401">
        <f t="shared" si="52"/>
        <v>0</v>
      </c>
    </row>
    <row r="3366" spans="16:16" x14ac:dyDescent="0.25">
      <c r="P3366" s="401">
        <f t="shared" si="52"/>
        <v>0</v>
      </c>
    </row>
    <row r="3367" spans="16:16" x14ac:dyDescent="0.25">
      <c r="P3367" s="401">
        <f t="shared" si="52"/>
        <v>0</v>
      </c>
    </row>
    <row r="3368" spans="16:16" x14ac:dyDescent="0.25">
      <c r="P3368" s="401">
        <f t="shared" si="52"/>
        <v>0</v>
      </c>
    </row>
    <row r="3369" spans="16:16" x14ac:dyDescent="0.25">
      <c r="P3369" s="401">
        <f t="shared" si="52"/>
        <v>0</v>
      </c>
    </row>
    <row r="3370" spans="16:16" x14ac:dyDescent="0.25">
      <c r="P3370" s="401">
        <f t="shared" si="52"/>
        <v>0</v>
      </c>
    </row>
    <row r="3371" spans="16:16" x14ac:dyDescent="0.25">
      <c r="P3371" s="401">
        <f t="shared" si="52"/>
        <v>0</v>
      </c>
    </row>
    <row r="3372" spans="16:16" x14ac:dyDescent="0.25">
      <c r="P3372" s="401">
        <f t="shared" si="52"/>
        <v>0</v>
      </c>
    </row>
    <row r="3373" spans="16:16" x14ac:dyDescent="0.25">
      <c r="P3373" s="401">
        <f t="shared" si="52"/>
        <v>0</v>
      </c>
    </row>
    <row r="3374" spans="16:16" x14ac:dyDescent="0.25">
      <c r="P3374" s="401">
        <f t="shared" si="52"/>
        <v>0</v>
      </c>
    </row>
    <row r="3375" spans="16:16" x14ac:dyDescent="0.25">
      <c r="P3375" s="401">
        <f t="shared" si="52"/>
        <v>0</v>
      </c>
    </row>
    <row r="3376" spans="16:16" x14ac:dyDescent="0.25">
      <c r="P3376" s="401">
        <f t="shared" si="52"/>
        <v>0</v>
      </c>
    </row>
    <row r="3377" spans="16:16" x14ac:dyDescent="0.25">
      <c r="P3377" s="401">
        <f t="shared" si="52"/>
        <v>0</v>
      </c>
    </row>
    <row r="3378" spans="16:16" x14ac:dyDescent="0.25">
      <c r="P3378" s="401">
        <f t="shared" si="52"/>
        <v>0</v>
      </c>
    </row>
    <row r="3379" spans="16:16" x14ac:dyDescent="0.25">
      <c r="P3379" s="401">
        <f t="shared" si="52"/>
        <v>0</v>
      </c>
    </row>
    <row r="3380" spans="16:16" x14ac:dyDescent="0.25">
      <c r="P3380" s="401">
        <f t="shared" si="52"/>
        <v>0</v>
      </c>
    </row>
    <row r="3381" spans="16:16" x14ac:dyDescent="0.25">
      <c r="P3381" s="401">
        <f t="shared" si="52"/>
        <v>0</v>
      </c>
    </row>
    <row r="3382" spans="16:16" x14ac:dyDescent="0.25">
      <c r="P3382" s="401">
        <f t="shared" si="52"/>
        <v>0</v>
      </c>
    </row>
    <row r="3383" spans="16:16" x14ac:dyDescent="0.25">
      <c r="P3383" s="401">
        <f t="shared" si="52"/>
        <v>0</v>
      </c>
    </row>
    <row r="3384" spans="16:16" x14ac:dyDescent="0.25">
      <c r="P3384" s="401">
        <f t="shared" si="52"/>
        <v>0</v>
      </c>
    </row>
    <row r="3385" spans="16:16" x14ac:dyDescent="0.25">
      <c r="P3385" s="401">
        <f t="shared" si="52"/>
        <v>0</v>
      </c>
    </row>
    <row r="3386" spans="16:16" x14ac:dyDescent="0.25">
      <c r="P3386" s="401">
        <f t="shared" si="52"/>
        <v>0</v>
      </c>
    </row>
    <row r="3387" spans="16:16" x14ac:dyDescent="0.25">
      <c r="P3387" s="401">
        <f t="shared" si="52"/>
        <v>0</v>
      </c>
    </row>
    <row r="3388" spans="16:16" x14ac:dyDescent="0.25">
      <c r="P3388" s="401">
        <f t="shared" si="52"/>
        <v>0</v>
      </c>
    </row>
    <row r="3389" spans="16:16" x14ac:dyDescent="0.25">
      <c r="P3389" s="401">
        <f t="shared" si="52"/>
        <v>0</v>
      </c>
    </row>
    <row r="3390" spans="16:16" x14ac:dyDescent="0.25">
      <c r="P3390" s="401">
        <f t="shared" si="52"/>
        <v>0</v>
      </c>
    </row>
    <row r="3391" spans="16:16" x14ac:dyDescent="0.25">
      <c r="P3391" s="401">
        <f t="shared" si="52"/>
        <v>0</v>
      </c>
    </row>
    <row r="3392" spans="16:16" x14ac:dyDescent="0.25">
      <c r="P3392" s="401">
        <f t="shared" si="52"/>
        <v>0</v>
      </c>
    </row>
    <row r="3393" spans="16:16" x14ac:dyDescent="0.25">
      <c r="P3393" s="401">
        <f t="shared" si="52"/>
        <v>0</v>
      </c>
    </row>
    <row r="3394" spans="16:16" x14ac:dyDescent="0.25">
      <c r="P3394" s="401">
        <f t="shared" si="52"/>
        <v>0</v>
      </c>
    </row>
    <row r="3395" spans="16:16" x14ac:dyDescent="0.25">
      <c r="P3395" s="401">
        <f t="shared" ref="P3395:P3458" si="53">G3395+I3395</f>
        <v>0</v>
      </c>
    </row>
    <row r="3396" spans="16:16" x14ac:dyDescent="0.25">
      <c r="P3396" s="401">
        <f t="shared" si="53"/>
        <v>0</v>
      </c>
    </row>
    <row r="3397" spans="16:16" x14ac:dyDescent="0.25">
      <c r="P3397" s="401">
        <f t="shared" si="53"/>
        <v>0</v>
      </c>
    </row>
    <row r="3398" spans="16:16" x14ac:dyDescent="0.25">
      <c r="P3398" s="401">
        <f t="shared" si="53"/>
        <v>0</v>
      </c>
    </row>
    <row r="3399" spans="16:16" x14ac:dyDescent="0.25">
      <c r="P3399" s="401">
        <f t="shared" si="53"/>
        <v>0</v>
      </c>
    </row>
    <row r="3400" spans="16:16" x14ac:dyDescent="0.25">
      <c r="P3400" s="401">
        <f t="shared" si="53"/>
        <v>0</v>
      </c>
    </row>
    <row r="3401" spans="16:16" x14ac:dyDescent="0.25">
      <c r="P3401" s="401">
        <f t="shared" si="53"/>
        <v>0</v>
      </c>
    </row>
    <row r="3402" spans="16:16" x14ac:dyDescent="0.25">
      <c r="P3402" s="401">
        <f t="shared" si="53"/>
        <v>0</v>
      </c>
    </row>
    <row r="3403" spans="16:16" x14ac:dyDescent="0.25">
      <c r="P3403" s="401">
        <f t="shared" si="53"/>
        <v>0</v>
      </c>
    </row>
    <row r="3404" spans="16:16" x14ac:dyDescent="0.25">
      <c r="P3404" s="401">
        <f t="shared" si="53"/>
        <v>0</v>
      </c>
    </row>
    <row r="3405" spans="16:16" x14ac:dyDescent="0.25">
      <c r="P3405" s="401">
        <f t="shared" si="53"/>
        <v>0</v>
      </c>
    </row>
    <row r="3406" spans="16:16" x14ac:dyDescent="0.25">
      <c r="P3406" s="401">
        <f t="shared" si="53"/>
        <v>0</v>
      </c>
    </row>
    <row r="3407" spans="16:16" x14ac:dyDescent="0.25">
      <c r="P3407" s="401">
        <f t="shared" si="53"/>
        <v>0</v>
      </c>
    </row>
    <row r="3408" spans="16:16" x14ac:dyDescent="0.25">
      <c r="P3408" s="401">
        <f t="shared" si="53"/>
        <v>0</v>
      </c>
    </row>
    <row r="3409" spans="16:16" x14ac:dyDescent="0.25">
      <c r="P3409" s="401">
        <f t="shared" si="53"/>
        <v>0</v>
      </c>
    </row>
    <row r="3410" spans="16:16" x14ac:dyDescent="0.25">
      <c r="P3410" s="401">
        <f t="shared" si="53"/>
        <v>0</v>
      </c>
    </row>
    <row r="3411" spans="16:16" x14ac:dyDescent="0.25">
      <c r="P3411" s="401">
        <f t="shared" si="53"/>
        <v>0</v>
      </c>
    </row>
    <row r="3412" spans="16:16" x14ac:dyDescent="0.25">
      <c r="P3412" s="401">
        <f t="shared" si="53"/>
        <v>0</v>
      </c>
    </row>
    <row r="3413" spans="16:16" x14ac:dyDescent="0.25">
      <c r="P3413" s="401">
        <f t="shared" si="53"/>
        <v>0</v>
      </c>
    </row>
    <row r="3414" spans="16:16" x14ac:dyDescent="0.25">
      <c r="P3414" s="401">
        <f t="shared" si="53"/>
        <v>0</v>
      </c>
    </row>
    <row r="3415" spans="16:16" x14ac:dyDescent="0.25">
      <c r="P3415" s="401">
        <f t="shared" si="53"/>
        <v>0</v>
      </c>
    </row>
    <row r="3416" spans="16:16" x14ac:dyDescent="0.25">
      <c r="P3416" s="401">
        <f t="shared" si="53"/>
        <v>0</v>
      </c>
    </row>
    <row r="3417" spans="16:16" x14ac:dyDescent="0.25">
      <c r="P3417" s="401">
        <f t="shared" si="53"/>
        <v>0</v>
      </c>
    </row>
    <row r="3418" spans="16:16" x14ac:dyDescent="0.25">
      <c r="P3418" s="401">
        <f t="shared" si="53"/>
        <v>0</v>
      </c>
    </row>
    <row r="3419" spans="16:16" x14ac:dyDescent="0.25">
      <c r="P3419" s="401">
        <f t="shared" si="53"/>
        <v>0</v>
      </c>
    </row>
    <row r="3420" spans="16:16" x14ac:dyDescent="0.25">
      <c r="P3420" s="401">
        <f t="shared" si="53"/>
        <v>0</v>
      </c>
    </row>
    <row r="3421" spans="16:16" x14ac:dyDescent="0.25">
      <c r="P3421" s="401">
        <f t="shared" si="53"/>
        <v>0</v>
      </c>
    </row>
    <row r="3422" spans="16:16" x14ac:dyDescent="0.25">
      <c r="P3422" s="401">
        <f t="shared" si="53"/>
        <v>0</v>
      </c>
    </row>
    <row r="3423" spans="16:16" x14ac:dyDescent="0.25">
      <c r="P3423" s="401">
        <f t="shared" si="53"/>
        <v>0</v>
      </c>
    </row>
    <row r="3424" spans="16:16" x14ac:dyDescent="0.25">
      <c r="P3424" s="401">
        <f t="shared" si="53"/>
        <v>0</v>
      </c>
    </row>
    <row r="3425" spans="16:16" x14ac:dyDescent="0.25">
      <c r="P3425" s="401">
        <f t="shared" si="53"/>
        <v>0</v>
      </c>
    </row>
    <row r="3426" spans="16:16" x14ac:dyDescent="0.25">
      <c r="P3426" s="401">
        <f t="shared" si="53"/>
        <v>0</v>
      </c>
    </row>
    <row r="3427" spans="16:16" x14ac:dyDescent="0.25">
      <c r="P3427" s="401">
        <f t="shared" si="53"/>
        <v>0</v>
      </c>
    </row>
    <row r="3428" spans="16:16" x14ac:dyDescent="0.25">
      <c r="P3428" s="401">
        <f t="shared" si="53"/>
        <v>0</v>
      </c>
    </row>
    <row r="3429" spans="16:16" x14ac:dyDescent="0.25">
      <c r="P3429" s="401">
        <f t="shared" si="53"/>
        <v>0</v>
      </c>
    </row>
    <row r="3430" spans="16:16" x14ac:dyDescent="0.25">
      <c r="P3430" s="401">
        <f t="shared" si="53"/>
        <v>0</v>
      </c>
    </row>
    <row r="3431" spans="16:16" x14ac:dyDescent="0.25">
      <c r="P3431" s="401">
        <f t="shared" si="53"/>
        <v>0</v>
      </c>
    </row>
    <row r="3432" spans="16:16" x14ac:dyDescent="0.25">
      <c r="P3432" s="401">
        <f t="shared" si="53"/>
        <v>0</v>
      </c>
    </row>
    <row r="3433" spans="16:16" x14ac:dyDescent="0.25">
      <c r="P3433" s="401">
        <f t="shared" si="53"/>
        <v>0</v>
      </c>
    </row>
    <row r="3434" spans="16:16" x14ac:dyDescent="0.25">
      <c r="P3434" s="401">
        <f t="shared" si="53"/>
        <v>0</v>
      </c>
    </row>
    <row r="3435" spans="16:16" x14ac:dyDescent="0.25">
      <c r="P3435" s="401">
        <f t="shared" si="53"/>
        <v>0</v>
      </c>
    </row>
    <row r="3436" spans="16:16" x14ac:dyDescent="0.25">
      <c r="P3436" s="401">
        <f t="shared" si="53"/>
        <v>0</v>
      </c>
    </row>
    <row r="3437" spans="16:16" x14ac:dyDescent="0.25">
      <c r="P3437" s="401">
        <f t="shared" si="53"/>
        <v>0</v>
      </c>
    </row>
    <row r="3438" spans="16:16" x14ac:dyDescent="0.25">
      <c r="P3438" s="401">
        <f t="shared" si="53"/>
        <v>0</v>
      </c>
    </row>
    <row r="3439" spans="16:16" x14ac:dyDescent="0.25">
      <c r="P3439" s="401">
        <f t="shared" si="53"/>
        <v>0</v>
      </c>
    </row>
    <row r="3440" spans="16:16" x14ac:dyDescent="0.25">
      <c r="P3440" s="401">
        <f t="shared" si="53"/>
        <v>0</v>
      </c>
    </row>
    <row r="3441" spans="16:16" x14ac:dyDescent="0.25">
      <c r="P3441" s="401">
        <f t="shared" si="53"/>
        <v>0</v>
      </c>
    </row>
    <row r="3442" spans="16:16" x14ac:dyDescent="0.25">
      <c r="P3442" s="401">
        <f t="shared" si="53"/>
        <v>0</v>
      </c>
    </row>
    <row r="3443" spans="16:16" x14ac:dyDescent="0.25">
      <c r="P3443" s="401">
        <f t="shared" si="53"/>
        <v>0</v>
      </c>
    </row>
    <row r="3444" spans="16:16" x14ac:dyDescent="0.25">
      <c r="P3444" s="401">
        <f t="shared" si="53"/>
        <v>0</v>
      </c>
    </row>
    <row r="3445" spans="16:16" x14ac:dyDescent="0.25">
      <c r="P3445" s="401">
        <f t="shared" si="53"/>
        <v>0</v>
      </c>
    </row>
    <row r="3446" spans="16:16" x14ac:dyDescent="0.25">
      <c r="P3446" s="401">
        <f t="shared" si="53"/>
        <v>0</v>
      </c>
    </row>
    <row r="3447" spans="16:16" x14ac:dyDescent="0.25">
      <c r="P3447" s="401">
        <f t="shared" si="53"/>
        <v>0</v>
      </c>
    </row>
    <row r="3448" spans="16:16" x14ac:dyDescent="0.25">
      <c r="P3448" s="401">
        <f t="shared" si="53"/>
        <v>0</v>
      </c>
    </row>
    <row r="3449" spans="16:16" x14ac:dyDescent="0.25">
      <c r="P3449" s="401">
        <f t="shared" si="53"/>
        <v>0</v>
      </c>
    </row>
    <row r="3450" spans="16:16" x14ac:dyDescent="0.25">
      <c r="P3450" s="401">
        <f t="shared" si="53"/>
        <v>0</v>
      </c>
    </row>
    <row r="3451" spans="16:16" x14ac:dyDescent="0.25">
      <c r="P3451" s="401">
        <f t="shared" si="53"/>
        <v>0</v>
      </c>
    </row>
    <row r="3452" spans="16:16" x14ac:dyDescent="0.25">
      <c r="P3452" s="401">
        <f t="shared" si="53"/>
        <v>0</v>
      </c>
    </row>
    <row r="3453" spans="16:16" x14ac:dyDescent="0.25">
      <c r="P3453" s="401">
        <f t="shared" si="53"/>
        <v>0</v>
      </c>
    </row>
    <row r="3454" spans="16:16" x14ac:dyDescent="0.25">
      <c r="P3454" s="401">
        <f t="shared" si="53"/>
        <v>0</v>
      </c>
    </row>
    <row r="3455" spans="16:16" x14ac:dyDescent="0.25">
      <c r="P3455" s="401">
        <f t="shared" si="53"/>
        <v>0</v>
      </c>
    </row>
    <row r="3456" spans="16:16" x14ac:dyDescent="0.25">
      <c r="P3456" s="401">
        <f t="shared" si="53"/>
        <v>0</v>
      </c>
    </row>
    <row r="3457" spans="16:16" x14ac:dyDescent="0.25">
      <c r="P3457" s="401">
        <f t="shared" si="53"/>
        <v>0</v>
      </c>
    </row>
    <row r="3458" spans="16:16" x14ac:dyDescent="0.25">
      <c r="P3458" s="401">
        <f t="shared" si="53"/>
        <v>0</v>
      </c>
    </row>
    <row r="3459" spans="16:16" x14ac:dyDescent="0.25">
      <c r="P3459" s="401">
        <f t="shared" ref="P3459:P3522" si="54">G3459+I3459</f>
        <v>0</v>
      </c>
    </row>
    <row r="3460" spans="16:16" x14ac:dyDescent="0.25">
      <c r="P3460" s="401">
        <f t="shared" si="54"/>
        <v>0</v>
      </c>
    </row>
    <row r="3461" spans="16:16" x14ac:dyDescent="0.25">
      <c r="P3461" s="401">
        <f t="shared" si="54"/>
        <v>0</v>
      </c>
    </row>
    <row r="3462" spans="16:16" x14ac:dyDescent="0.25">
      <c r="P3462" s="401">
        <f t="shared" si="54"/>
        <v>0</v>
      </c>
    </row>
    <row r="3463" spans="16:16" x14ac:dyDescent="0.25">
      <c r="P3463" s="401">
        <f t="shared" si="54"/>
        <v>0</v>
      </c>
    </row>
    <row r="3464" spans="16:16" x14ac:dyDescent="0.25">
      <c r="P3464" s="401">
        <f t="shared" si="54"/>
        <v>0</v>
      </c>
    </row>
    <row r="3465" spans="16:16" x14ac:dyDescent="0.25">
      <c r="P3465" s="401">
        <f t="shared" si="54"/>
        <v>0</v>
      </c>
    </row>
    <row r="3466" spans="16:16" x14ac:dyDescent="0.25">
      <c r="P3466" s="401">
        <f t="shared" si="54"/>
        <v>0</v>
      </c>
    </row>
    <row r="3467" spans="16:16" x14ac:dyDescent="0.25">
      <c r="P3467" s="401">
        <f t="shared" si="54"/>
        <v>0</v>
      </c>
    </row>
    <row r="3468" spans="16:16" x14ac:dyDescent="0.25">
      <c r="P3468" s="401">
        <f t="shared" si="54"/>
        <v>0</v>
      </c>
    </row>
    <row r="3469" spans="16:16" x14ac:dyDescent="0.25">
      <c r="P3469" s="401">
        <f t="shared" si="54"/>
        <v>0</v>
      </c>
    </row>
    <row r="3470" spans="16:16" x14ac:dyDescent="0.25">
      <c r="P3470" s="401">
        <f t="shared" si="54"/>
        <v>0</v>
      </c>
    </row>
    <row r="3471" spans="16:16" x14ac:dyDescent="0.25">
      <c r="P3471" s="401">
        <f t="shared" si="54"/>
        <v>0</v>
      </c>
    </row>
    <row r="3472" spans="16:16" x14ac:dyDescent="0.25">
      <c r="P3472" s="401">
        <f t="shared" si="54"/>
        <v>0</v>
      </c>
    </row>
    <row r="3473" spans="16:16" x14ac:dyDescent="0.25">
      <c r="P3473" s="401">
        <f t="shared" si="54"/>
        <v>0</v>
      </c>
    </row>
    <row r="3474" spans="16:16" x14ac:dyDescent="0.25">
      <c r="P3474" s="401">
        <f t="shared" si="54"/>
        <v>0</v>
      </c>
    </row>
    <row r="3475" spans="16:16" x14ac:dyDescent="0.25">
      <c r="P3475" s="401">
        <f t="shared" si="54"/>
        <v>0</v>
      </c>
    </row>
    <row r="3476" spans="16:16" x14ac:dyDescent="0.25">
      <c r="P3476" s="401">
        <f t="shared" si="54"/>
        <v>0</v>
      </c>
    </row>
    <row r="3477" spans="16:16" x14ac:dyDescent="0.25">
      <c r="P3477" s="401">
        <f t="shared" si="54"/>
        <v>0</v>
      </c>
    </row>
    <row r="3478" spans="16:16" x14ac:dyDescent="0.25">
      <c r="P3478" s="401">
        <f t="shared" si="54"/>
        <v>0</v>
      </c>
    </row>
    <row r="3479" spans="16:16" x14ac:dyDescent="0.25">
      <c r="P3479" s="401">
        <f t="shared" si="54"/>
        <v>0</v>
      </c>
    </row>
    <row r="3480" spans="16:16" x14ac:dyDescent="0.25">
      <c r="P3480" s="401">
        <f t="shared" si="54"/>
        <v>0</v>
      </c>
    </row>
    <row r="3481" spans="16:16" x14ac:dyDescent="0.25">
      <c r="P3481" s="401">
        <f t="shared" si="54"/>
        <v>0</v>
      </c>
    </row>
    <row r="3482" spans="16:16" x14ac:dyDescent="0.25">
      <c r="P3482" s="401">
        <f t="shared" si="54"/>
        <v>0</v>
      </c>
    </row>
    <row r="3483" spans="16:16" x14ac:dyDescent="0.25">
      <c r="P3483" s="401">
        <f t="shared" si="54"/>
        <v>0</v>
      </c>
    </row>
    <row r="3484" spans="16:16" x14ac:dyDescent="0.25">
      <c r="P3484" s="401">
        <f t="shared" si="54"/>
        <v>0</v>
      </c>
    </row>
    <row r="3485" spans="16:16" x14ac:dyDescent="0.25">
      <c r="P3485" s="401">
        <f t="shared" si="54"/>
        <v>0</v>
      </c>
    </row>
    <row r="3486" spans="16:16" x14ac:dyDescent="0.25">
      <c r="P3486" s="401">
        <f t="shared" si="54"/>
        <v>0</v>
      </c>
    </row>
    <row r="3487" spans="16:16" x14ac:dyDescent="0.25">
      <c r="P3487" s="401">
        <f t="shared" si="54"/>
        <v>0</v>
      </c>
    </row>
    <row r="3488" spans="16:16" x14ac:dyDescent="0.25">
      <c r="P3488" s="401">
        <f t="shared" si="54"/>
        <v>0</v>
      </c>
    </row>
    <row r="3489" spans="16:16" x14ac:dyDescent="0.25">
      <c r="P3489" s="401">
        <f t="shared" si="54"/>
        <v>0</v>
      </c>
    </row>
    <row r="3490" spans="16:16" x14ac:dyDescent="0.25">
      <c r="P3490" s="401">
        <f t="shared" si="54"/>
        <v>0</v>
      </c>
    </row>
    <row r="3491" spans="16:16" x14ac:dyDescent="0.25">
      <c r="P3491" s="401">
        <f t="shared" si="54"/>
        <v>0</v>
      </c>
    </row>
    <row r="3492" spans="16:16" x14ac:dyDescent="0.25">
      <c r="P3492" s="401">
        <f t="shared" si="54"/>
        <v>0</v>
      </c>
    </row>
    <row r="3493" spans="16:16" x14ac:dyDescent="0.25">
      <c r="P3493" s="401">
        <f t="shared" si="54"/>
        <v>0</v>
      </c>
    </row>
    <row r="3494" spans="16:16" x14ac:dyDescent="0.25">
      <c r="P3494" s="401">
        <f t="shared" si="54"/>
        <v>0</v>
      </c>
    </row>
    <row r="3495" spans="16:16" x14ac:dyDescent="0.25">
      <c r="P3495" s="401">
        <f t="shared" si="54"/>
        <v>0</v>
      </c>
    </row>
    <row r="3496" spans="16:16" x14ac:dyDescent="0.25">
      <c r="P3496" s="401">
        <f t="shared" si="54"/>
        <v>0</v>
      </c>
    </row>
    <row r="3497" spans="16:16" x14ac:dyDescent="0.25">
      <c r="P3497" s="401">
        <f t="shared" si="54"/>
        <v>0</v>
      </c>
    </row>
    <row r="3498" spans="16:16" x14ac:dyDescent="0.25">
      <c r="P3498" s="401">
        <f t="shared" si="54"/>
        <v>0</v>
      </c>
    </row>
    <row r="3499" spans="16:16" x14ac:dyDescent="0.25">
      <c r="P3499" s="401">
        <f t="shared" si="54"/>
        <v>0</v>
      </c>
    </row>
    <row r="3500" spans="16:16" x14ac:dyDescent="0.25">
      <c r="P3500" s="401">
        <f t="shared" si="54"/>
        <v>0</v>
      </c>
    </row>
    <row r="3501" spans="16:16" x14ac:dyDescent="0.25">
      <c r="P3501" s="401">
        <f t="shared" si="54"/>
        <v>0</v>
      </c>
    </row>
    <row r="3502" spans="16:16" x14ac:dyDescent="0.25">
      <c r="P3502" s="401">
        <f t="shared" si="54"/>
        <v>0</v>
      </c>
    </row>
    <row r="3503" spans="16:16" x14ac:dyDescent="0.25">
      <c r="P3503" s="401">
        <f t="shared" si="54"/>
        <v>0</v>
      </c>
    </row>
    <row r="3504" spans="16:16" x14ac:dyDescent="0.25">
      <c r="P3504" s="401">
        <f t="shared" si="54"/>
        <v>0</v>
      </c>
    </row>
    <row r="3505" spans="16:16" x14ac:dyDescent="0.25">
      <c r="P3505" s="401">
        <f t="shared" si="54"/>
        <v>0</v>
      </c>
    </row>
    <row r="3506" spans="16:16" x14ac:dyDescent="0.25">
      <c r="P3506" s="401">
        <f t="shared" si="54"/>
        <v>0</v>
      </c>
    </row>
    <row r="3507" spans="16:16" x14ac:dyDescent="0.25">
      <c r="P3507" s="401">
        <f t="shared" si="54"/>
        <v>0</v>
      </c>
    </row>
    <row r="3508" spans="16:16" x14ac:dyDescent="0.25">
      <c r="P3508" s="401">
        <f t="shared" si="54"/>
        <v>0</v>
      </c>
    </row>
    <row r="3509" spans="16:16" x14ac:dyDescent="0.25">
      <c r="P3509" s="401">
        <f t="shared" si="54"/>
        <v>0</v>
      </c>
    </row>
    <row r="3510" spans="16:16" x14ac:dyDescent="0.25">
      <c r="P3510" s="401">
        <f t="shared" si="54"/>
        <v>0</v>
      </c>
    </row>
    <row r="3511" spans="16:16" x14ac:dyDescent="0.25">
      <c r="P3511" s="401">
        <f t="shared" si="54"/>
        <v>0</v>
      </c>
    </row>
    <row r="3512" spans="16:16" x14ac:dyDescent="0.25">
      <c r="P3512" s="401">
        <f t="shared" si="54"/>
        <v>0</v>
      </c>
    </row>
    <row r="3513" spans="16:16" x14ac:dyDescent="0.25">
      <c r="P3513" s="401">
        <f t="shared" si="54"/>
        <v>0</v>
      </c>
    </row>
    <row r="3514" spans="16:16" x14ac:dyDescent="0.25">
      <c r="P3514" s="401">
        <f t="shared" si="54"/>
        <v>0</v>
      </c>
    </row>
    <row r="3515" spans="16:16" x14ac:dyDescent="0.25">
      <c r="P3515" s="401">
        <f t="shared" si="54"/>
        <v>0</v>
      </c>
    </row>
    <row r="3516" spans="16:16" x14ac:dyDescent="0.25">
      <c r="P3516" s="401">
        <f t="shared" si="54"/>
        <v>0</v>
      </c>
    </row>
    <row r="3517" spans="16:16" x14ac:dyDescent="0.25">
      <c r="P3517" s="401">
        <f t="shared" si="54"/>
        <v>0</v>
      </c>
    </row>
    <row r="3518" spans="16:16" x14ac:dyDescent="0.25">
      <c r="P3518" s="401">
        <f t="shared" si="54"/>
        <v>0</v>
      </c>
    </row>
    <row r="3519" spans="16:16" x14ac:dyDescent="0.25">
      <c r="P3519" s="401">
        <f t="shared" si="54"/>
        <v>0</v>
      </c>
    </row>
    <row r="3520" spans="16:16" x14ac:dyDescent="0.25">
      <c r="P3520" s="401">
        <f t="shared" si="54"/>
        <v>0</v>
      </c>
    </row>
    <row r="3521" spans="16:16" x14ac:dyDescent="0.25">
      <c r="P3521" s="401">
        <f t="shared" si="54"/>
        <v>0</v>
      </c>
    </row>
    <row r="3522" spans="16:16" x14ac:dyDescent="0.25">
      <c r="P3522" s="401">
        <f t="shared" si="54"/>
        <v>0</v>
      </c>
    </row>
    <row r="3523" spans="16:16" x14ac:dyDescent="0.25">
      <c r="P3523" s="401">
        <f t="shared" ref="P3523:P3586" si="55">G3523+I3523</f>
        <v>0</v>
      </c>
    </row>
    <row r="3524" spans="16:16" x14ac:dyDescent="0.25">
      <c r="P3524" s="401">
        <f t="shared" si="55"/>
        <v>0</v>
      </c>
    </row>
    <row r="3525" spans="16:16" x14ac:dyDescent="0.25">
      <c r="P3525" s="401">
        <f t="shared" si="55"/>
        <v>0</v>
      </c>
    </row>
    <row r="3526" spans="16:16" x14ac:dyDescent="0.25">
      <c r="P3526" s="401">
        <f t="shared" si="55"/>
        <v>0</v>
      </c>
    </row>
    <row r="3527" spans="16:16" x14ac:dyDescent="0.25">
      <c r="P3527" s="401">
        <f t="shared" si="55"/>
        <v>0</v>
      </c>
    </row>
    <row r="3528" spans="16:16" x14ac:dyDescent="0.25">
      <c r="P3528" s="401">
        <f t="shared" si="55"/>
        <v>0</v>
      </c>
    </row>
    <row r="3529" spans="16:16" x14ac:dyDescent="0.25">
      <c r="P3529" s="401">
        <f t="shared" si="55"/>
        <v>0</v>
      </c>
    </row>
    <row r="3530" spans="16:16" x14ac:dyDescent="0.25">
      <c r="P3530" s="401">
        <f t="shared" si="55"/>
        <v>0</v>
      </c>
    </row>
    <row r="3531" spans="16:16" x14ac:dyDescent="0.25">
      <c r="P3531" s="401">
        <f t="shared" si="55"/>
        <v>0</v>
      </c>
    </row>
    <row r="3532" spans="16:16" x14ac:dyDescent="0.25">
      <c r="P3532" s="401">
        <f t="shared" si="55"/>
        <v>0</v>
      </c>
    </row>
    <row r="3533" spans="16:16" x14ac:dyDescent="0.25">
      <c r="P3533" s="401">
        <f t="shared" si="55"/>
        <v>0</v>
      </c>
    </row>
    <row r="3534" spans="16:16" x14ac:dyDescent="0.25">
      <c r="P3534" s="401">
        <f t="shared" si="55"/>
        <v>0</v>
      </c>
    </row>
    <row r="3535" spans="16:16" x14ac:dyDescent="0.25">
      <c r="P3535" s="401">
        <f t="shared" si="55"/>
        <v>0</v>
      </c>
    </row>
    <row r="3536" spans="16:16" x14ac:dyDescent="0.25">
      <c r="P3536" s="401">
        <f t="shared" si="55"/>
        <v>0</v>
      </c>
    </row>
    <row r="3537" spans="16:16" x14ac:dyDescent="0.25">
      <c r="P3537" s="401">
        <f t="shared" si="55"/>
        <v>0</v>
      </c>
    </row>
    <row r="3538" spans="16:16" x14ac:dyDescent="0.25">
      <c r="P3538" s="401">
        <f t="shared" si="55"/>
        <v>0</v>
      </c>
    </row>
    <row r="3539" spans="16:16" x14ac:dyDescent="0.25">
      <c r="P3539" s="401">
        <f t="shared" si="55"/>
        <v>0</v>
      </c>
    </row>
    <row r="3540" spans="16:16" x14ac:dyDescent="0.25">
      <c r="P3540" s="401">
        <f t="shared" si="55"/>
        <v>0</v>
      </c>
    </row>
    <row r="3541" spans="16:16" x14ac:dyDescent="0.25">
      <c r="P3541" s="401">
        <f t="shared" si="55"/>
        <v>0</v>
      </c>
    </row>
    <row r="3542" spans="16:16" x14ac:dyDescent="0.25">
      <c r="P3542" s="401">
        <f t="shared" si="55"/>
        <v>0</v>
      </c>
    </row>
    <row r="3543" spans="16:16" x14ac:dyDescent="0.25">
      <c r="P3543" s="401">
        <f t="shared" si="55"/>
        <v>0</v>
      </c>
    </row>
    <row r="3544" spans="16:16" x14ac:dyDescent="0.25">
      <c r="P3544" s="401">
        <f t="shared" si="55"/>
        <v>0</v>
      </c>
    </row>
    <row r="3545" spans="16:16" x14ac:dyDescent="0.25">
      <c r="P3545" s="401">
        <f t="shared" si="55"/>
        <v>0</v>
      </c>
    </row>
    <row r="3546" spans="16:16" x14ac:dyDescent="0.25">
      <c r="P3546" s="401">
        <f t="shared" si="55"/>
        <v>0</v>
      </c>
    </row>
    <row r="3547" spans="16:16" x14ac:dyDescent="0.25">
      <c r="P3547" s="401">
        <f t="shared" si="55"/>
        <v>0</v>
      </c>
    </row>
    <row r="3548" spans="16:16" x14ac:dyDescent="0.25">
      <c r="P3548" s="401">
        <f t="shared" si="55"/>
        <v>0</v>
      </c>
    </row>
    <row r="3549" spans="16:16" x14ac:dyDescent="0.25">
      <c r="P3549" s="401">
        <f t="shared" si="55"/>
        <v>0</v>
      </c>
    </row>
    <row r="3550" spans="16:16" x14ac:dyDescent="0.25">
      <c r="P3550" s="401">
        <f t="shared" si="55"/>
        <v>0</v>
      </c>
    </row>
    <row r="3551" spans="16:16" x14ac:dyDescent="0.25">
      <c r="P3551" s="401">
        <f t="shared" si="55"/>
        <v>0</v>
      </c>
    </row>
    <row r="3552" spans="16:16" x14ac:dyDescent="0.25">
      <c r="P3552" s="401">
        <f t="shared" si="55"/>
        <v>0</v>
      </c>
    </row>
    <row r="3553" spans="16:16" x14ac:dyDescent="0.25">
      <c r="P3553" s="401">
        <f t="shared" si="55"/>
        <v>0</v>
      </c>
    </row>
    <row r="3554" spans="16:16" x14ac:dyDescent="0.25">
      <c r="P3554" s="401">
        <f t="shared" si="55"/>
        <v>0</v>
      </c>
    </row>
    <row r="3555" spans="16:16" x14ac:dyDescent="0.25">
      <c r="P3555" s="401">
        <f t="shared" si="55"/>
        <v>0</v>
      </c>
    </row>
    <row r="3556" spans="16:16" x14ac:dyDescent="0.25">
      <c r="P3556" s="401">
        <f t="shared" si="55"/>
        <v>0</v>
      </c>
    </row>
    <row r="3557" spans="16:16" x14ac:dyDescent="0.25">
      <c r="P3557" s="401">
        <f t="shared" si="55"/>
        <v>0</v>
      </c>
    </row>
    <row r="3558" spans="16:16" x14ac:dyDescent="0.25">
      <c r="P3558" s="401">
        <f t="shared" si="55"/>
        <v>0</v>
      </c>
    </row>
    <row r="3559" spans="16:16" x14ac:dyDescent="0.25">
      <c r="P3559" s="401">
        <f t="shared" si="55"/>
        <v>0</v>
      </c>
    </row>
    <row r="3560" spans="16:16" x14ac:dyDescent="0.25">
      <c r="P3560" s="401">
        <f t="shared" si="55"/>
        <v>0</v>
      </c>
    </row>
    <row r="3561" spans="16:16" x14ac:dyDescent="0.25">
      <c r="P3561" s="401">
        <f t="shared" si="55"/>
        <v>0</v>
      </c>
    </row>
    <row r="3562" spans="16:16" x14ac:dyDescent="0.25">
      <c r="P3562" s="401">
        <f t="shared" si="55"/>
        <v>0</v>
      </c>
    </row>
    <row r="3563" spans="16:16" x14ac:dyDescent="0.25">
      <c r="P3563" s="401">
        <f t="shared" si="55"/>
        <v>0</v>
      </c>
    </row>
    <row r="3564" spans="16:16" x14ac:dyDescent="0.25">
      <c r="P3564" s="401">
        <f t="shared" si="55"/>
        <v>0</v>
      </c>
    </row>
    <row r="3565" spans="16:16" x14ac:dyDescent="0.25">
      <c r="P3565" s="401">
        <f t="shared" si="55"/>
        <v>0</v>
      </c>
    </row>
    <row r="3566" spans="16:16" x14ac:dyDescent="0.25">
      <c r="P3566" s="401">
        <f t="shared" si="55"/>
        <v>0</v>
      </c>
    </row>
    <row r="3567" spans="16:16" x14ac:dyDescent="0.25">
      <c r="P3567" s="401">
        <f t="shared" si="55"/>
        <v>0</v>
      </c>
    </row>
    <row r="3568" spans="16:16" x14ac:dyDescent="0.25">
      <c r="P3568" s="401">
        <f t="shared" si="55"/>
        <v>0</v>
      </c>
    </row>
    <row r="3569" spans="16:16" x14ac:dyDescent="0.25">
      <c r="P3569" s="401">
        <f t="shared" si="55"/>
        <v>0</v>
      </c>
    </row>
    <row r="3570" spans="16:16" x14ac:dyDescent="0.25">
      <c r="P3570" s="401">
        <f t="shared" si="55"/>
        <v>0</v>
      </c>
    </row>
    <row r="3571" spans="16:16" x14ac:dyDescent="0.25">
      <c r="P3571" s="401">
        <f t="shared" si="55"/>
        <v>0</v>
      </c>
    </row>
    <row r="3572" spans="16:16" x14ac:dyDescent="0.25">
      <c r="P3572" s="401">
        <f t="shared" si="55"/>
        <v>0</v>
      </c>
    </row>
    <row r="3573" spans="16:16" x14ac:dyDescent="0.25">
      <c r="P3573" s="401">
        <f t="shared" si="55"/>
        <v>0</v>
      </c>
    </row>
    <row r="3574" spans="16:16" x14ac:dyDescent="0.25">
      <c r="P3574" s="401">
        <f t="shared" si="55"/>
        <v>0</v>
      </c>
    </row>
    <row r="3575" spans="16:16" x14ac:dyDescent="0.25">
      <c r="P3575" s="401">
        <f t="shared" si="55"/>
        <v>0</v>
      </c>
    </row>
    <row r="3576" spans="16:16" x14ac:dyDescent="0.25">
      <c r="P3576" s="401">
        <f t="shared" si="55"/>
        <v>0</v>
      </c>
    </row>
    <row r="3577" spans="16:16" x14ac:dyDescent="0.25">
      <c r="P3577" s="401">
        <f t="shared" si="55"/>
        <v>0</v>
      </c>
    </row>
    <row r="3578" spans="16:16" x14ac:dyDescent="0.25">
      <c r="P3578" s="401">
        <f t="shared" si="55"/>
        <v>0</v>
      </c>
    </row>
    <row r="3579" spans="16:16" x14ac:dyDescent="0.25">
      <c r="P3579" s="401">
        <f t="shared" si="55"/>
        <v>0</v>
      </c>
    </row>
    <row r="3580" spans="16:16" x14ac:dyDescent="0.25">
      <c r="P3580" s="401">
        <f t="shared" si="55"/>
        <v>0</v>
      </c>
    </row>
    <row r="3581" spans="16:16" x14ac:dyDescent="0.25">
      <c r="P3581" s="401">
        <f t="shared" si="55"/>
        <v>0</v>
      </c>
    </row>
    <row r="3582" spans="16:16" x14ac:dyDescent="0.25">
      <c r="P3582" s="401">
        <f t="shared" si="55"/>
        <v>0</v>
      </c>
    </row>
    <row r="3583" spans="16:16" x14ac:dyDescent="0.25">
      <c r="P3583" s="401">
        <f t="shared" si="55"/>
        <v>0</v>
      </c>
    </row>
    <row r="3584" spans="16:16" x14ac:dyDescent="0.25">
      <c r="P3584" s="401">
        <f t="shared" si="55"/>
        <v>0</v>
      </c>
    </row>
    <row r="3585" spans="16:16" x14ac:dyDescent="0.25">
      <c r="P3585" s="401">
        <f t="shared" si="55"/>
        <v>0</v>
      </c>
    </row>
    <row r="3586" spans="16:16" x14ac:dyDescent="0.25">
      <c r="P3586" s="401">
        <f t="shared" si="55"/>
        <v>0</v>
      </c>
    </row>
    <row r="3587" spans="16:16" x14ac:dyDescent="0.25">
      <c r="P3587" s="401">
        <f t="shared" ref="P3587:P3650" si="56">G3587+I3587</f>
        <v>0</v>
      </c>
    </row>
    <row r="3588" spans="16:16" x14ac:dyDescent="0.25">
      <c r="P3588" s="401">
        <f t="shared" si="56"/>
        <v>0</v>
      </c>
    </row>
    <row r="3589" spans="16:16" x14ac:dyDescent="0.25">
      <c r="P3589" s="401">
        <f t="shared" si="56"/>
        <v>0</v>
      </c>
    </row>
    <row r="3590" spans="16:16" x14ac:dyDescent="0.25">
      <c r="P3590" s="401">
        <f t="shared" si="56"/>
        <v>0</v>
      </c>
    </row>
    <row r="3591" spans="16:16" x14ac:dyDescent="0.25">
      <c r="P3591" s="401">
        <f t="shared" si="56"/>
        <v>0</v>
      </c>
    </row>
    <row r="3592" spans="16:16" x14ac:dyDescent="0.25">
      <c r="P3592" s="401">
        <f t="shared" si="56"/>
        <v>0</v>
      </c>
    </row>
    <row r="3593" spans="16:16" x14ac:dyDescent="0.25">
      <c r="P3593" s="401">
        <f t="shared" si="56"/>
        <v>0</v>
      </c>
    </row>
    <row r="3594" spans="16:16" x14ac:dyDescent="0.25">
      <c r="P3594" s="401">
        <f t="shared" si="56"/>
        <v>0</v>
      </c>
    </row>
    <row r="3595" spans="16:16" x14ac:dyDescent="0.25">
      <c r="P3595" s="401">
        <f t="shared" si="56"/>
        <v>0</v>
      </c>
    </row>
    <row r="3596" spans="16:16" x14ac:dyDescent="0.25">
      <c r="P3596" s="401">
        <f t="shared" si="56"/>
        <v>0</v>
      </c>
    </row>
    <row r="3597" spans="16:16" x14ac:dyDescent="0.25">
      <c r="P3597" s="401">
        <f t="shared" si="56"/>
        <v>0</v>
      </c>
    </row>
    <row r="3598" spans="16:16" x14ac:dyDescent="0.25">
      <c r="P3598" s="401">
        <f t="shared" si="56"/>
        <v>0</v>
      </c>
    </row>
    <row r="3599" spans="16:16" x14ac:dyDescent="0.25">
      <c r="P3599" s="401">
        <f t="shared" si="56"/>
        <v>0</v>
      </c>
    </row>
    <row r="3600" spans="16:16" x14ac:dyDescent="0.25">
      <c r="P3600" s="401">
        <f t="shared" si="56"/>
        <v>0</v>
      </c>
    </row>
    <row r="3601" spans="16:16" x14ac:dyDescent="0.25">
      <c r="P3601" s="401">
        <f t="shared" si="56"/>
        <v>0</v>
      </c>
    </row>
    <row r="3602" spans="16:16" x14ac:dyDescent="0.25">
      <c r="P3602" s="401">
        <f t="shared" si="56"/>
        <v>0</v>
      </c>
    </row>
    <row r="3603" spans="16:16" x14ac:dyDescent="0.25">
      <c r="P3603" s="401">
        <f t="shared" si="56"/>
        <v>0</v>
      </c>
    </row>
    <row r="3604" spans="16:16" x14ac:dyDescent="0.25">
      <c r="P3604" s="401">
        <f t="shared" si="56"/>
        <v>0</v>
      </c>
    </row>
    <row r="3605" spans="16:16" x14ac:dyDescent="0.25">
      <c r="P3605" s="401">
        <f t="shared" si="56"/>
        <v>0</v>
      </c>
    </row>
    <row r="3606" spans="16:16" x14ac:dyDescent="0.25">
      <c r="P3606" s="401">
        <f t="shared" si="56"/>
        <v>0</v>
      </c>
    </row>
    <row r="3607" spans="16:16" x14ac:dyDescent="0.25">
      <c r="P3607" s="401">
        <f t="shared" si="56"/>
        <v>0</v>
      </c>
    </row>
    <row r="3608" spans="16:16" x14ac:dyDescent="0.25">
      <c r="P3608" s="401">
        <f t="shared" si="56"/>
        <v>0</v>
      </c>
    </row>
    <row r="3609" spans="16:16" x14ac:dyDescent="0.25">
      <c r="P3609" s="401">
        <f t="shared" si="56"/>
        <v>0</v>
      </c>
    </row>
    <row r="3610" spans="16:16" x14ac:dyDescent="0.25">
      <c r="P3610" s="401">
        <f t="shared" si="56"/>
        <v>0</v>
      </c>
    </row>
    <row r="3611" spans="16:16" x14ac:dyDescent="0.25">
      <c r="P3611" s="401">
        <f t="shared" si="56"/>
        <v>0</v>
      </c>
    </row>
    <row r="3612" spans="16:16" x14ac:dyDescent="0.25">
      <c r="P3612" s="401">
        <f t="shared" si="56"/>
        <v>0</v>
      </c>
    </row>
    <row r="3613" spans="16:16" x14ac:dyDescent="0.25">
      <c r="P3613" s="401">
        <f t="shared" si="56"/>
        <v>0</v>
      </c>
    </row>
    <row r="3614" spans="16:16" x14ac:dyDescent="0.25">
      <c r="P3614" s="401">
        <f t="shared" si="56"/>
        <v>0</v>
      </c>
    </row>
    <row r="3615" spans="16:16" x14ac:dyDescent="0.25">
      <c r="P3615" s="401">
        <f t="shared" si="56"/>
        <v>0</v>
      </c>
    </row>
    <row r="3616" spans="16:16" x14ac:dyDescent="0.25">
      <c r="P3616" s="401">
        <f t="shared" si="56"/>
        <v>0</v>
      </c>
    </row>
    <row r="3617" spans="16:16" x14ac:dyDescent="0.25">
      <c r="P3617" s="401">
        <f t="shared" si="56"/>
        <v>0</v>
      </c>
    </row>
    <row r="3618" spans="16:16" x14ac:dyDescent="0.25">
      <c r="P3618" s="401">
        <f t="shared" si="56"/>
        <v>0</v>
      </c>
    </row>
    <row r="3619" spans="16:16" x14ac:dyDescent="0.25">
      <c r="P3619" s="401">
        <f t="shared" si="56"/>
        <v>0</v>
      </c>
    </row>
    <row r="3620" spans="16:16" x14ac:dyDescent="0.25">
      <c r="P3620" s="401">
        <f t="shared" si="56"/>
        <v>0</v>
      </c>
    </row>
    <row r="3621" spans="16:16" x14ac:dyDescent="0.25">
      <c r="P3621" s="401">
        <f t="shared" si="56"/>
        <v>0</v>
      </c>
    </row>
    <row r="3622" spans="16:16" x14ac:dyDescent="0.25">
      <c r="P3622" s="401">
        <f t="shared" si="56"/>
        <v>0</v>
      </c>
    </row>
    <row r="3623" spans="16:16" x14ac:dyDescent="0.25">
      <c r="P3623" s="401">
        <f t="shared" si="56"/>
        <v>0</v>
      </c>
    </row>
    <row r="3624" spans="16:16" x14ac:dyDescent="0.25">
      <c r="P3624" s="401">
        <f t="shared" si="56"/>
        <v>0</v>
      </c>
    </row>
    <row r="3625" spans="16:16" x14ac:dyDescent="0.25">
      <c r="P3625" s="401">
        <f t="shared" si="56"/>
        <v>0</v>
      </c>
    </row>
    <row r="3626" spans="16:16" x14ac:dyDescent="0.25">
      <c r="P3626" s="401">
        <f t="shared" si="56"/>
        <v>0</v>
      </c>
    </row>
    <row r="3627" spans="16:16" x14ac:dyDescent="0.25">
      <c r="P3627" s="401">
        <f t="shared" si="56"/>
        <v>0</v>
      </c>
    </row>
    <row r="3628" spans="16:16" x14ac:dyDescent="0.25">
      <c r="P3628" s="401">
        <f t="shared" si="56"/>
        <v>0</v>
      </c>
    </row>
    <row r="3629" spans="16:16" x14ac:dyDescent="0.25">
      <c r="P3629" s="401">
        <f t="shared" si="56"/>
        <v>0</v>
      </c>
    </row>
    <row r="3630" spans="16:16" x14ac:dyDescent="0.25">
      <c r="P3630" s="401">
        <f t="shared" si="56"/>
        <v>0</v>
      </c>
    </row>
    <row r="3631" spans="16:16" x14ac:dyDescent="0.25">
      <c r="P3631" s="401">
        <f t="shared" si="56"/>
        <v>0</v>
      </c>
    </row>
    <row r="3632" spans="16:16" x14ac:dyDescent="0.25">
      <c r="P3632" s="401">
        <f t="shared" si="56"/>
        <v>0</v>
      </c>
    </row>
    <row r="3633" spans="16:16" x14ac:dyDescent="0.25">
      <c r="P3633" s="401">
        <f t="shared" si="56"/>
        <v>0</v>
      </c>
    </row>
    <row r="3634" spans="16:16" x14ac:dyDescent="0.25">
      <c r="P3634" s="401">
        <f t="shared" si="56"/>
        <v>0</v>
      </c>
    </row>
    <row r="3635" spans="16:16" x14ac:dyDescent="0.25">
      <c r="P3635" s="401">
        <f t="shared" si="56"/>
        <v>0</v>
      </c>
    </row>
    <row r="3636" spans="16:16" x14ac:dyDescent="0.25">
      <c r="P3636" s="401">
        <f t="shared" si="56"/>
        <v>0</v>
      </c>
    </row>
    <row r="3637" spans="16:16" x14ac:dyDescent="0.25">
      <c r="P3637" s="401">
        <f t="shared" si="56"/>
        <v>0</v>
      </c>
    </row>
    <row r="3638" spans="16:16" x14ac:dyDescent="0.25">
      <c r="P3638" s="401">
        <f t="shared" si="56"/>
        <v>0</v>
      </c>
    </row>
    <row r="3639" spans="16:16" x14ac:dyDescent="0.25">
      <c r="P3639" s="401">
        <f t="shared" si="56"/>
        <v>0</v>
      </c>
    </row>
    <row r="3640" spans="16:16" x14ac:dyDescent="0.25">
      <c r="P3640" s="401">
        <f t="shared" si="56"/>
        <v>0</v>
      </c>
    </row>
    <row r="3641" spans="16:16" x14ac:dyDescent="0.25">
      <c r="P3641" s="401">
        <f t="shared" si="56"/>
        <v>0</v>
      </c>
    </row>
    <row r="3642" spans="16:16" x14ac:dyDescent="0.25">
      <c r="P3642" s="401">
        <f t="shared" si="56"/>
        <v>0</v>
      </c>
    </row>
    <row r="3643" spans="16:16" x14ac:dyDescent="0.25">
      <c r="P3643" s="401">
        <f t="shared" si="56"/>
        <v>0</v>
      </c>
    </row>
    <row r="3644" spans="16:16" x14ac:dyDescent="0.25">
      <c r="P3644" s="401">
        <f t="shared" si="56"/>
        <v>0</v>
      </c>
    </row>
    <row r="3645" spans="16:16" x14ac:dyDescent="0.25">
      <c r="P3645" s="401">
        <f t="shared" si="56"/>
        <v>0</v>
      </c>
    </row>
    <row r="3646" spans="16:16" x14ac:dyDescent="0.25">
      <c r="P3646" s="401">
        <f t="shared" si="56"/>
        <v>0</v>
      </c>
    </row>
    <row r="3647" spans="16:16" x14ac:dyDescent="0.25">
      <c r="P3647" s="401">
        <f t="shared" si="56"/>
        <v>0</v>
      </c>
    </row>
    <row r="3648" spans="16:16" x14ac:dyDescent="0.25">
      <c r="P3648" s="401">
        <f t="shared" si="56"/>
        <v>0</v>
      </c>
    </row>
    <row r="3649" spans="16:16" x14ac:dyDescent="0.25">
      <c r="P3649" s="401">
        <f t="shared" si="56"/>
        <v>0</v>
      </c>
    </row>
    <row r="3650" spans="16:16" x14ac:dyDescent="0.25">
      <c r="P3650" s="401">
        <f t="shared" si="56"/>
        <v>0</v>
      </c>
    </row>
    <row r="3651" spans="16:16" x14ac:dyDescent="0.25">
      <c r="P3651" s="401">
        <f t="shared" ref="P3651:P3714" si="57">G3651+I3651</f>
        <v>0</v>
      </c>
    </row>
    <row r="3652" spans="16:16" x14ac:dyDescent="0.25">
      <c r="P3652" s="401">
        <f t="shared" si="57"/>
        <v>0</v>
      </c>
    </row>
    <row r="3653" spans="16:16" x14ac:dyDescent="0.25">
      <c r="P3653" s="401">
        <f t="shared" si="57"/>
        <v>0</v>
      </c>
    </row>
    <row r="3654" spans="16:16" x14ac:dyDescent="0.25">
      <c r="P3654" s="401">
        <f t="shared" si="57"/>
        <v>0</v>
      </c>
    </row>
    <row r="3655" spans="16:16" x14ac:dyDescent="0.25">
      <c r="P3655" s="401">
        <f t="shared" si="57"/>
        <v>0</v>
      </c>
    </row>
    <row r="3656" spans="16:16" x14ac:dyDescent="0.25">
      <c r="P3656" s="401">
        <f t="shared" si="57"/>
        <v>0</v>
      </c>
    </row>
    <row r="3657" spans="16:16" x14ac:dyDescent="0.25">
      <c r="P3657" s="401">
        <f t="shared" si="57"/>
        <v>0</v>
      </c>
    </row>
    <row r="3658" spans="16:16" x14ac:dyDescent="0.25">
      <c r="P3658" s="401">
        <f t="shared" si="57"/>
        <v>0</v>
      </c>
    </row>
    <row r="3659" spans="16:16" x14ac:dyDescent="0.25">
      <c r="P3659" s="401">
        <f t="shared" si="57"/>
        <v>0</v>
      </c>
    </row>
    <row r="3660" spans="16:16" x14ac:dyDescent="0.25">
      <c r="P3660" s="401">
        <f t="shared" si="57"/>
        <v>0</v>
      </c>
    </row>
    <row r="3661" spans="16:16" x14ac:dyDescent="0.25">
      <c r="P3661" s="401">
        <f t="shared" si="57"/>
        <v>0</v>
      </c>
    </row>
    <row r="3662" spans="16:16" x14ac:dyDescent="0.25">
      <c r="P3662" s="401">
        <f t="shared" si="57"/>
        <v>0</v>
      </c>
    </row>
    <row r="3663" spans="16:16" x14ac:dyDescent="0.25">
      <c r="P3663" s="401">
        <f t="shared" si="57"/>
        <v>0</v>
      </c>
    </row>
    <row r="3664" spans="16:16" x14ac:dyDescent="0.25">
      <c r="P3664" s="401">
        <f t="shared" si="57"/>
        <v>0</v>
      </c>
    </row>
    <row r="3665" spans="16:16" x14ac:dyDescent="0.25">
      <c r="P3665" s="401">
        <f t="shared" si="57"/>
        <v>0</v>
      </c>
    </row>
    <row r="3666" spans="16:16" x14ac:dyDescent="0.25">
      <c r="P3666" s="401">
        <f t="shared" si="57"/>
        <v>0</v>
      </c>
    </row>
    <row r="3667" spans="16:16" x14ac:dyDescent="0.25">
      <c r="P3667" s="401">
        <f t="shared" si="57"/>
        <v>0</v>
      </c>
    </row>
    <row r="3668" spans="16:16" x14ac:dyDescent="0.25">
      <c r="P3668" s="401">
        <f t="shared" si="57"/>
        <v>0</v>
      </c>
    </row>
    <row r="3669" spans="16:16" x14ac:dyDescent="0.25">
      <c r="P3669" s="401">
        <f t="shared" si="57"/>
        <v>0</v>
      </c>
    </row>
    <row r="3670" spans="16:16" x14ac:dyDescent="0.25">
      <c r="P3670" s="401">
        <f t="shared" si="57"/>
        <v>0</v>
      </c>
    </row>
    <row r="3671" spans="16:16" x14ac:dyDescent="0.25">
      <c r="P3671" s="401">
        <f t="shared" si="57"/>
        <v>0</v>
      </c>
    </row>
    <row r="3672" spans="16:16" x14ac:dyDescent="0.25">
      <c r="P3672" s="401">
        <f t="shared" si="57"/>
        <v>0</v>
      </c>
    </row>
    <row r="3673" spans="16:16" x14ac:dyDescent="0.25">
      <c r="P3673" s="401">
        <f t="shared" si="57"/>
        <v>0</v>
      </c>
    </row>
    <row r="3674" spans="16:16" x14ac:dyDescent="0.25">
      <c r="P3674" s="401">
        <f t="shared" si="57"/>
        <v>0</v>
      </c>
    </row>
    <row r="3675" spans="16:16" x14ac:dyDescent="0.25">
      <c r="P3675" s="401">
        <f t="shared" si="57"/>
        <v>0</v>
      </c>
    </row>
    <row r="3676" spans="16:16" x14ac:dyDescent="0.25">
      <c r="P3676" s="401">
        <f t="shared" si="57"/>
        <v>0</v>
      </c>
    </row>
    <row r="3677" spans="16:16" x14ac:dyDescent="0.25">
      <c r="P3677" s="401">
        <f t="shared" si="57"/>
        <v>0</v>
      </c>
    </row>
    <row r="3678" spans="16:16" x14ac:dyDescent="0.25">
      <c r="P3678" s="401">
        <f t="shared" si="57"/>
        <v>0</v>
      </c>
    </row>
    <row r="3679" spans="16:16" x14ac:dyDescent="0.25">
      <c r="P3679" s="401">
        <f t="shared" si="57"/>
        <v>0</v>
      </c>
    </row>
    <row r="3680" spans="16:16" x14ac:dyDescent="0.25">
      <c r="P3680" s="401">
        <f t="shared" si="57"/>
        <v>0</v>
      </c>
    </row>
    <row r="3681" spans="16:16" x14ac:dyDescent="0.25">
      <c r="P3681" s="401">
        <f t="shared" si="57"/>
        <v>0</v>
      </c>
    </row>
    <row r="3682" spans="16:16" x14ac:dyDescent="0.25">
      <c r="P3682" s="401">
        <f t="shared" si="57"/>
        <v>0</v>
      </c>
    </row>
    <row r="3683" spans="16:16" x14ac:dyDescent="0.25">
      <c r="P3683" s="401">
        <f t="shared" si="57"/>
        <v>0</v>
      </c>
    </row>
    <row r="3684" spans="16:16" x14ac:dyDescent="0.25">
      <c r="P3684" s="401">
        <f t="shared" si="57"/>
        <v>0</v>
      </c>
    </row>
    <row r="3685" spans="16:16" x14ac:dyDescent="0.25">
      <c r="P3685" s="401">
        <f t="shared" si="57"/>
        <v>0</v>
      </c>
    </row>
    <row r="3686" spans="16:16" x14ac:dyDescent="0.25">
      <c r="P3686" s="401">
        <f t="shared" si="57"/>
        <v>0</v>
      </c>
    </row>
    <row r="3687" spans="16:16" x14ac:dyDescent="0.25">
      <c r="P3687" s="401">
        <f t="shared" si="57"/>
        <v>0</v>
      </c>
    </row>
    <row r="3688" spans="16:16" x14ac:dyDescent="0.25">
      <c r="P3688" s="401">
        <f t="shared" si="57"/>
        <v>0</v>
      </c>
    </row>
    <row r="3689" spans="16:16" x14ac:dyDescent="0.25">
      <c r="P3689" s="401">
        <f t="shared" si="57"/>
        <v>0</v>
      </c>
    </row>
    <row r="3690" spans="16:16" x14ac:dyDescent="0.25">
      <c r="P3690" s="401">
        <f t="shared" si="57"/>
        <v>0</v>
      </c>
    </row>
    <row r="3691" spans="16:16" x14ac:dyDescent="0.25">
      <c r="P3691" s="401">
        <f t="shared" si="57"/>
        <v>0</v>
      </c>
    </row>
    <row r="3692" spans="16:16" x14ac:dyDescent="0.25">
      <c r="P3692" s="401">
        <f t="shared" si="57"/>
        <v>0</v>
      </c>
    </row>
    <row r="3693" spans="16:16" x14ac:dyDescent="0.25">
      <c r="P3693" s="401">
        <f t="shared" si="57"/>
        <v>0</v>
      </c>
    </row>
    <row r="3694" spans="16:16" x14ac:dyDescent="0.25">
      <c r="P3694" s="401">
        <f t="shared" si="57"/>
        <v>0</v>
      </c>
    </row>
    <row r="3695" spans="16:16" x14ac:dyDescent="0.25">
      <c r="P3695" s="401">
        <f t="shared" si="57"/>
        <v>0</v>
      </c>
    </row>
    <row r="3696" spans="16:16" x14ac:dyDescent="0.25">
      <c r="P3696" s="401">
        <f t="shared" si="57"/>
        <v>0</v>
      </c>
    </row>
    <row r="3697" spans="16:16" x14ac:dyDescent="0.25">
      <c r="P3697" s="401">
        <f t="shared" si="57"/>
        <v>0</v>
      </c>
    </row>
    <row r="3698" spans="16:16" x14ac:dyDescent="0.25">
      <c r="P3698" s="401">
        <f t="shared" si="57"/>
        <v>0</v>
      </c>
    </row>
    <row r="3699" spans="16:16" x14ac:dyDescent="0.25">
      <c r="P3699" s="401">
        <f t="shared" si="57"/>
        <v>0</v>
      </c>
    </row>
    <row r="3700" spans="16:16" x14ac:dyDescent="0.25">
      <c r="P3700" s="401">
        <f t="shared" si="57"/>
        <v>0</v>
      </c>
    </row>
    <row r="3701" spans="16:16" x14ac:dyDescent="0.25">
      <c r="P3701" s="401">
        <f t="shared" si="57"/>
        <v>0</v>
      </c>
    </row>
    <row r="3702" spans="16:16" x14ac:dyDescent="0.25">
      <c r="P3702" s="401">
        <f t="shared" si="57"/>
        <v>0</v>
      </c>
    </row>
    <row r="3703" spans="16:16" x14ac:dyDescent="0.25">
      <c r="P3703" s="401">
        <f t="shared" si="57"/>
        <v>0</v>
      </c>
    </row>
    <row r="3704" spans="16:16" x14ac:dyDescent="0.25">
      <c r="P3704" s="401">
        <f t="shared" si="57"/>
        <v>0</v>
      </c>
    </row>
    <row r="3705" spans="16:16" x14ac:dyDescent="0.25">
      <c r="P3705" s="401">
        <f t="shared" si="57"/>
        <v>0</v>
      </c>
    </row>
    <row r="3706" spans="16:16" x14ac:dyDescent="0.25">
      <c r="P3706" s="401">
        <f t="shared" si="57"/>
        <v>0</v>
      </c>
    </row>
    <row r="3707" spans="16:16" x14ac:dyDescent="0.25">
      <c r="P3707" s="401">
        <f t="shared" si="57"/>
        <v>0</v>
      </c>
    </row>
    <row r="3708" spans="16:16" x14ac:dyDescent="0.25">
      <c r="P3708" s="401">
        <f t="shared" si="57"/>
        <v>0</v>
      </c>
    </row>
    <row r="3709" spans="16:16" x14ac:dyDescent="0.25">
      <c r="P3709" s="401">
        <f t="shared" si="57"/>
        <v>0</v>
      </c>
    </row>
    <row r="3710" spans="16:16" x14ac:dyDescent="0.25">
      <c r="P3710" s="401">
        <f t="shared" si="57"/>
        <v>0</v>
      </c>
    </row>
    <row r="3711" spans="16:16" x14ac:dyDescent="0.25">
      <c r="P3711" s="401">
        <f t="shared" si="57"/>
        <v>0</v>
      </c>
    </row>
    <row r="3712" spans="16:16" x14ac:dyDescent="0.25">
      <c r="P3712" s="401">
        <f t="shared" si="57"/>
        <v>0</v>
      </c>
    </row>
    <row r="3713" spans="16:16" x14ac:dyDescent="0.25">
      <c r="P3713" s="401">
        <f t="shared" si="57"/>
        <v>0</v>
      </c>
    </row>
    <row r="3714" spans="16:16" x14ac:dyDescent="0.25">
      <c r="P3714" s="401">
        <f t="shared" si="57"/>
        <v>0</v>
      </c>
    </row>
    <row r="3715" spans="16:16" x14ac:dyDescent="0.25">
      <c r="P3715" s="401">
        <f t="shared" ref="P3715:P3778" si="58">G3715+I3715</f>
        <v>0</v>
      </c>
    </row>
    <row r="3716" spans="16:16" x14ac:dyDescent="0.25">
      <c r="P3716" s="401">
        <f t="shared" si="58"/>
        <v>0</v>
      </c>
    </row>
    <row r="3717" spans="16:16" x14ac:dyDescent="0.25">
      <c r="P3717" s="401">
        <f t="shared" si="58"/>
        <v>0</v>
      </c>
    </row>
    <row r="3718" spans="16:16" x14ac:dyDescent="0.25">
      <c r="P3718" s="401">
        <f t="shared" si="58"/>
        <v>0</v>
      </c>
    </row>
    <row r="3719" spans="16:16" x14ac:dyDescent="0.25">
      <c r="P3719" s="401">
        <f t="shared" si="58"/>
        <v>0</v>
      </c>
    </row>
    <row r="3720" spans="16:16" x14ac:dyDescent="0.25">
      <c r="P3720" s="401">
        <f t="shared" si="58"/>
        <v>0</v>
      </c>
    </row>
    <row r="3721" spans="16:16" x14ac:dyDescent="0.25">
      <c r="P3721" s="401">
        <f t="shared" si="58"/>
        <v>0</v>
      </c>
    </row>
    <row r="3722" spans="16:16" x14ac:dyDescent="0.25">
      <c r="P3722" s="401">
        <f t="shared" si="58"/>
        <v>0</v>
      </c>
    </row>
    <row r="3723" spans="16:16" x14ac:dyDescent="0.25">
      <c r="P3723" s="401">
        <f t="shared" si="58"/>
        <v>0</v>
      </c>
    </row>
    <row r="3724" spans="16:16" x14ac:dyDescent="0.25">
      <c r="P3724" s="401">
        <f t="shared" si="58"/>
        <v>0</v>
      </c>
    </row>
    <row r="3725" spans="16:16" x14ac:dyDescent="0.25">
      <c r="P3725" s="401">
        <f t="shared" si="58"/>
        <v>0</v>
      </c>
    </row>
    <row r="3726" spans="16:16" x14ac:dyDescent="0.25">
      <c r="P3726" s="401">
        <f t="shared" si="58"/>
        <v>0</v>
      </c>
    </row>
    <row r="3727" spans="16:16" x14ac:dyDescent="0.25">
      <c r="P3727" s="401">
        <f t="shared" si="58"/>
        <v>0</v>
      </c>
    </row>
    <row r="3728" spans="16:16" x14ac:dyDescent="0.25">
      <c r="P3728" s="401">
        <f t="shared" si="58"/>
        <v>0</v>
      </c>
    </row>
    <row r="3729" spans="16:16" x14ac:dyDescent="0.25">
      <c r="P3729" s="401">
        <f t="shared" si="58"/>
        <v>0</v>
      </c>
    </row>
    <row r="3730" spans="16:16" x14ac:dyDescent="0.25">
      <c r="P3730" s="401">
        <f t="shared" si="58"/>
        <v>0</v>
      </c>
    </row>
    <row r="3731" spans="16:16" x14ac:dyDescent="0.25">
      <c r="P3731" s="401">
        <f t="shared" si="58"/>
        <v>0</v>
      </c>
    </row>
    <row r="3732" spans="16:16" x14ac:dyDescent="0.25">
      <c r="P3732" s="401">
        <f t="shared" si="58"/>
        <v>0</v>
      </c>
    </row>
    <row r="3733" spans="16:16" x14ac:dyDescent="0.25">
      <c r="P3733" s="401">
        <f t="shared" si="58"/>
        <v>0</v>
      </c>
    </row>
    <row r="3734" spans="16:16" x14ac:dyDescent="0.25">
      <c r="P3734" s="401">
        <f t="shared" si="58"/>
        <v>0</v>
      </c>
    </row>
    <row r="3735" spans="16:16" x14ac:dyDescent="0.25">
      <c r="P3735" s="401">
        <f t="shared" si="58"/>
        <v>0</v>
      </c>
    </row>
    <row r="3736" spans="16:16" x14ac:dyDescent="0.25">
      <c r="P3736" s="401">
        <f t="shared" si="58"/>
        <v>0</v>
      </c>
    </row>
    <row r="3737" spans="16:16" x14ac:dyDescent="0.25">
      <c r="P3737" s="401">
        <f t="shared" si="58"/>
        <v>0</v>
      </c>
    </row>
    <row r="3738" spans="16:16" x14ac:dyDescent="0.25">
      <c r="P3738" s="401">
        <f t="shared" si="58"/>
        <v>0</v>
      </c>
    </row>
    <row r="3739" spans="16:16" x14ac:dyDescent="0.25">
      <c r="P3739" s="401">
        <f t="shared" si="58"/>
        <v>0</v>
      </c>
    </row>
    <row r="3740" spans="16:16" x14ac:dyDescent="0.25">
      <c r="P3740" s="401">
        <f t="shared" si="58"/>
        <v>0</v>
      </c>
    </row>
    <row r="3741" spans="16:16" x14ac:dyDescent="0.25">
      <c r="P3741" s="401">
        <f t="shared" si="58"/>
        <v>0</v>
      </c>
    </row>
    <row r="3742" spans="16:16" x14ac:dyDescent="0.25">
      <c r="P3742" s="401">
        <f t="shared" si="58"/>
        <v>0</v>
      </c>
    </row>
    <row r="3743" spans="16:16" x14ac:dyDescent="0.25">
      <c r="P3743" s="401">
        <f t="shared" si="58"/>
        <v>0</v>
      </c>
    </row>
    <row r="3744" spans="16:16" x14ac:dyDescent="0.25">
      <c r="P3744" s="401">
        <f t="shared" si="58"/>
        <v>0</v>
      </c>
    </row>
    <row r="3745" spans="16:16" x14ac:dyDescent="0.25">
      <c r="P3745" s="401">
        <f t="shared" si="58"/>
        <v>0</v>
      </c>
    </row>
    <row r="3746" spans="16:16" x14ac:dyDescent="0.25">
      <c r="P3746" s="401">
        <f t="shared" si="58"/>
        <v>0</v>
      </c>
    </row>
    <row r="3747" spans="16:16" x14ac:dyDescent="0.25">
      <c r="P3747" s="401">
        <f t="shared" si="58"/>
        <v>0</v>
      </c>
    </row>
    <row r="3748" spans="16:16" x14ac:dyDescent="0.25">
      <c r="P3748" s="401">
        <f t="shared" si="58"/>
        <v>0</v>
      </c>
    </row>
    <row r="3749" spans="16:16" x14ac:dyDescent="0.25">
      <c r="P3749" s="401">
        <f t="shared" si="58"/>
        <v>0</v>
      </c>
    </row>
    <row r="3750" spans="16:16" x14ac:dyDescent="0.25">
      <c r="P3750" s="401">
        <f t="shared" si="58"/>
        <v>0</v>
      </c>
    </row>
    <row r="3751" spans="16:16" x14ac:dyDescent="0.25">
      <c r="P3751" s="401">
        <f t="shared" si="58"/>
        <v>0</v>
      </c>
    </row>
    <row r="3752" spans="16:16" x14ac:dyDescent="0.25">
      <c r="P3752" s="401">
        <f t="shared" si="58"/>
        <v>0</v>
      </c>
    </row>
    <row r="3753" spans="16:16" x14ac:dyDescent="0.25">
      <c r="P3753" s="401">
        <f t="shared" si="58"/>
        <v>0</v>
      </c>
    </row>
    <row r="3754" spans="16:16" x14ac:dyDescent="0.25">
      <c r="P3754" s="401">
        <f t="shared" si="58"/>
        <v>0</v>
      </c>
    </row>
    <row r="3755" spans="16:16" x14ac:dyDescent="0.25">
      <c r="P3755" s="401">
        <f t="shared" si="58"/>
        <v>0</v>
      </c>
    </row>
    <row r="3756" spans="16:16" x14ac:dyDescent="0.25">
      <c r="P3756" s="401">
        <f t="shared" si="58"/>
        <v>0</v>
      </c>
    </row>
    <row r="3757" spans="16:16" x14ac:dyDescent="0.25">
      <c r="P3757" s="401">
        <f t="shared" si="58"/>
        <v>0</v>
      </c>
    </row>
    <row r="3758" spans="16:16" x14ac:dyDescent="0.25">
      <c r="P3758" s="401">
        <f t="shared" si="58"/>
        <v>0</v>
      </c>
    </row>
    <row r="3759" spans="16:16" x14ac:dyDescent="0.25">
      <c r="P3759" s="401">
        <f t="shared" si="58"/>
        <v>0</v>
      </c>
    </row>
    <row r="3760" spans="16:16" x14ac:dyDescent="0.25">
      <c r="P3760" s="401">
        <f t="shared" si="58"/>
        <v>0</v>
      </c>
    </row>
    <row r="3761" spans="16:16" x14ac:dyDescent="0.25">
      <c r="P3761" s="401">
        <f t="shared" si="58"/>
        <v>0</v>
      </c>
    </row>
    <row r="3762" spans="16:16" x14ac:dyDescent="0.25">
      <c r="P3762" s="401">
        <f t="shared" si="58"/>
        <v>0</v>
      </c>
    </row>
    <row r="3763" spans="16:16" x14ac:dyDescent="0.25">
      <c r="P3763" s="401">
        <f t="shared" si="58"/>
        <v>0</v>
      </c>
    </row>
    <row r="3764" spans="16:16" x14ac:dyDescent="0.25">
      <c r="P3764" s="401">
        <f t="shared" si="58"/>
        <v>0</v>
      </c>
    </row>
    <row r="3765" spans="16:16" x14ac:dyDescent="0.25">
      <c r="P3765" s="401">
        <f t="shared" si="58"/>
        <v>0</v>
      </c>
    </row>
    <row r="3766" spans="16:16" x14ac:dyDescent="0.25">
      <c r="P3766" s="401">
        <f t="shared" si="58"/>
        <v>0</v>
      </c>
    </row>
    <row r="3767" spans="16:16" x14ac:dyDescent="0.25">
      <c r="P3767" s="401">
        <f t="shared" si="58"/>
        <v>0</v>
      </c>
    </row>
    <row r="3768" spans="16:16" x14ac:dyDescent="0.25">
      <c r="P3768" s="401">
        <f t="shared" si="58"/>
        <v>0</v>
      </c>
    </row>
    <row r="3769" spans="16:16" x14ac:dyDescent="0.25">
      <c r="P3769" s="401">
        <f t="shared" si="58"/>
        <v>0</v>
      </c>
    </row>
    <row r="3770" spans="16:16" x14ac:dyDescent="0.25">
      <c r="P3770" s="401">
        <f t="shared" si="58"/>
        <v>0</v>
      </c>
    </row>
    <row r="3771" spans="16:16" x14ac:dyDescent="0.25">
      <c r="P3771" s="401">
        <f t="shared" si="58"/>
        <v>0</v>
      </c>
    </row>
    <row r="3772" spans="16:16" x14ac:dyDescent="0.25">
      <c r="P3772" s="401">
        <f t="shared" si="58"/>
        <v>0</v>
      </c>
    </row>
    <row r="3773" spans="16:16" x14ac:dyDescent="0.25">
      <c r="P3773" s="401">
        <f t="shared" si="58"/>
        <v>0</v>
      </c>
    </row>
    <row r="3774" spans="16:16" x14ac:dyDescent="0.25">
      <c r="P3774" s="401">
        <f t="shared" si="58"/>
        <v>0</v>
      </c>
    </row>
    <row r="3775" spans="16:16" x14ac:dyDescent="0.25">
      <c r="P3775" s="401">
        <f t="shared" si="58"/>
        <v>0</v>
      </c>
    </row>
    <row r="3776" spans="16:16" x14ac:dyDescent="0.25">
      <c r="P3776" s="401">
        <f t="shared" si="58"/>
        <v>0</v>
      </c>
    </row>
    <row r="3777" spans="16:16" x14ac:dyDescent="0.25">
      <c r="P3777" s="401">
        <f t="shared" si="58"/>
        <v>0</v>
      </c>
    </row>
    <row r="3778" spans="16:16" x14ac:dyDescent="0.25">
      <c r="P3778" s="401">
        <f t="shared" si="58"/>
        <v>0</v>
      </c>
    </row>
    <row r="3779" spans="16:16" x14ac:dyDescent="0.25">
      <c r="P3779" s="401">
        <f t="shared" ref="P3779:P3842" si="59">G3779+I3779</f>
        <v>0</v>
      </c>
    </row>
    <row r="3780" spans="16:16" x14ac:dyDescent="0.25">
      <c r="P3780" s="401">
        <f t="shared" si="59"/>
        <v>0</v>
      </c>
    </row>
    <row r="3781" spans="16:16" x14ac:dyDescent="0.25">
      <c r="P3781" s="401">
        <f t="shared" si="59"/>
        <v>0</v>
      </c>
    </row>
    <row r="3782" spans="16:16" x14ac:dyDescent="0.25">
      <c r="P3782" s="401">
        <f t="shared" si="59"/>
        <v>0</v>
      </c>
    </row>
    <row r="3783" spans="16:16" x14ac:dyDescent="0.25">
      <c r="P3783" s="401">
        <f t="shared" si="59"/>
        <v>0</v>
      </c>
    </row>
    <row r="3784" spans="16:16" x14ac:dyDescent="0.25">
      <c r="P3784" s="401">
        <f t="shared" si="59"/>
        <v>0</v>
      </c>
    </row>
    <row r="3785" spans="16:16" x14ac:dyDescent="0.25">
      <c r="P3785" s="401">
        <f t="shared" si="59"/>
        <v>0</v>
      </c>
    </row>
    <row r="3786" spans="16:16" x14ac:dyDescent="0.25">
      <c r="P3786" s="401">
        <f t="shared" si="59"/>
        <v>0</v>
      </c>
    </row>
    <row r="3787" spans="16:16" x14ac:dyDescent="0.25">
      <c r="P3787" s="401">
        <f t="shared" si="59"/>
        <v>0</v>
      </c>
    </row>
    <row r="3788" spans="16:16" x14ac:dyDescent="0.25">
      <c r="P3788" s="401">
        <f t="shared" si="59"/>
        <v>0</v>
      </c>
    </row>
    <row r="3789" spans="16:16" x14ac:dyDescent="0.25">
      <c r="P3789" s="401">
        <f t="shared" si="59"/>
        <v>0</v>
      </c>
    </row>
    <row r="3790" spans="16:16" x14ac:dyDescent="0.25">
      <c r="P3790" s="401">
        <f t="shared" si="59"/>
        <v>0</v>
      </c>
    </row>
    <row r="3791" spans="16:16" x14ac:dyDescent="0.25">
      <c r="P3791" s="401">
        <f t="shared" si="59"/>
        <v>0</v>
      </c>
    </row>
    <row r="3792" spans="16:16" x14ac:dyDescent="0.25">
      <c r="P3792" s="401">
        <f t="shared" si="59"/>
        <v>0</v>
      </c>
    </row>
    <row r="3793" spans="16:16" x14ac:dyDescent="0.25">
      <c r="P3793" s="401">
        <f t="shared" si="59"/>
        <v>0</v>
      </c>
    </row>
    <row r="3794" spans="16:16" x14ac:dyDescent="0.25">
      <c r="P3794" s="401">
        <f t="shared" si="59"/>
        <v>0</v>
      </c>
    </row>
    <row r="3795" spans="16:16" x14ac:dyDescent="0.25">
      <c r="P3795" s="401">
        <f t="shared" si="59"/>
        <v>0</v>
      </c>
    </row>
    <row r="3796" spans="16:16" x14ac:dyDescent="0.25">
      <c r="P3796" s="401">
        <f t="shared" si="59"/>
        <v>0</v>
      </c>
    </row>
    <row r="3797" spans="16:16" x14ac:dyDescent="0.25">
      <c r="P3797" s="401">
        <f t="shared" si="59"/>
        <v>0</v>
      </c>
    </row>
    <row r="3798" spans="16:16" x14ac:dyDescent="0.25">
      <c r="P3798" s="401">
        <f t="shared" si="59"/>
        <v>0</v>
      </c>
    </row>
    <row r="3799" spans="16:16" x14ac:dyDescent="0.25">
      <c r="P3799" s="401">
        <f t="shared" si="59"/>
        <v>0</v>
      </c>
    </row>
    <row r="3800" spans="16:16" x14ac:dyDescent="0.25">
      <c r="P3800" s="401">
        <f t="shared" si="59"/>
        <v>0</v>
      </c>
    </row>
    <row r="3801" spans="16:16" x14ac:dyDescent="0.25">
      <c r="P3801" s="401">
        <f t="shared" si="59"/>
        <v>0</v>
      </c>
    </row>
    <row r="3802" spans="16:16" x14ac:dyDescent="0.25">
      <c r="P3802" s="401">
        <f t="shared" si="59"/>
        <v>0</v>
      </c>
    </row>
    <row r="3803" spans="16:16" x14ac:dyDescent="0.25">
      <c r="P3803" s="401">
        <f t="shared" si="59"/>
        <v>0</v>
      </c>
    </row>
    <row r="3804" spans="16:16" x14ac:dyDescent="0.25">
      <c r="P3804" s="401">
        <f t="shared" si="59"/>
        <v>0</v>
      </c>
    </row>
    <row r="3805" spans="16:16" x14ac:dyDescent="0.25">
      <c r="P3805" s="401">
        <f t="shared" si="59"/>
        <v>0</v>
      </c>
    </row>
    <row r="3806" spans="16:16" x14ac:dyDescent="0.25">
      <c r="P3806" s="401">
        <f t="shared" si="59"/>
        <v>0</v>
      </c>
    </row>
    <row r="3807" spans="16:16" x14ac:dyDescent="0.25">
      <c r="P3807" s="401">
        <f t="shared" si="59"/>
        <v>0</v>
      </c>
    </row>
    <row r="3808" spans="16:16" x14ac:dyDescent="0.25">
      <c r="P3808" s="401">
        <f t="shared" si="59"/>
        <v>0</v>
      </c>
    </row>
    <row r="3809" spans="16:16" x14ac:dyDescent="0.25">
      <c r="P3809" s="401">
        <f t="shared" si="59"/>
        <v>0</v>
      </c>
    </row>
    <row r="3810" spans="16:16" x14ac:dyDescent="0.25">
      <c r="P3810" s="401">
        <f t="shared" si="59"/>
        <v>0</v>
      </c>
    </row>
    <row r="3811" spans="16:16" x14ac:dyDescent="0.25">
      <c r="P3811" s="401">
        <f t="shared" si="59"/>
        <v>0</v>
      </c>
    </row>
    <row r="3812" spans="16:16" x14ac:dyDescent="0.25">
      <c r="P3812" s="401">
        <f t="shared" si="59"/>
        <v>0</v>
      </c>
    </row>
    <row r="3813" spans="16:16" x14ac:dyDescent="0.25">
      <c r="P3813" s="401">
        <f t="shared" si="59"/>
        <v>0</v>
      </c>
    </row>
    <row r="3814" spans="16:16" x14ac:dyDescent="0.25">
      <c r="P3814" s="401">
        <f t="shared" si="59"/>
        <v>0</v>
      </c>
    </row>
    <row r="3815" spans="16:16" x14ac:dyDescent="0.25">
      <c r="P3815" s="401">
        <f t="shared" si="59"/>
        <v>0</v>
      </c>
    </row>
    <row r="3816" spans="16:16" x14ac:dyDescent="0.25">
      <c r="P3816" s="401">
        <f t="shared" si="59"/>
        <v>0</v>
      </c>
    </row>
    <row r="3817" spans="16:16" x14ac:dyDescent="0.25">
      <c r="P3817" s="401">
        <f t="shared" si="59"/>
        <v>0</v>
      </c>
    </row>
    <row r="3818" spans="16:16" x14ac:dyDescent="0.25">
      <c r="P3818" s="401">
        <f t="shared" si="59"/>
        <v>0</v>
      </c>
    </row>
    <row r="3819" spans="16:16" x14ac:dyDescent="0.25">
      <c r="P3819" s="401">
        <f t="shared" si="59"/>
        <v>0</v>
      </c>
    </row>
    <row r="3820" spans="16:16" x14ac:dyDescent="0.25">
      <c r="P3820" s="401">
        <f t="shared" si="59"/>
        <v>0</v>
      </c>
    </row>
    <row r="3821" spans="16:16" x14ac:dyDescent="0.25">
      <c r="P3821" s="401">
        <f t="shared" si="59"/>
        <v>0</v>
      </c>
    </row>
    <row r="3822" spans="16:16" x14ac:dyDescent="0.25">
      <c r="P3822" s="401">
        <f t="shared" si="59"/>
        <v>0</v>
      </c>
    </row>
    <row r="3823" spans="16:16" x14ac:dyDescent="0.25">
      <c r="P3823" s="401">
        <f t="shared" si="59"/>
        <v>0</v>
      </c>
    </row>
    <row r="3824" spans="16:16" x14ac:dyDescent="0.25">
      <c r="P3824" s="401">
        <f t="shared" si="59"/>
        <v>0</v>
      </c>
    </row>
    <row r="3825" spans="16:16" x14ac:dyDescent="0.25">
      <c r="P3825" s="401">
        <f t="shared" si="59"/>
        <v>0</v>
      </c>
    </row>
    <row r="3826" spans="16:16" x14ac:dyDescent="0.25">
      <c r="P3826" s="401">
        <f t="shared" si="59"/>
        <v>0</v>
      </c>
    </row>
    <row r="3827" spans="16:16" x14ac:dyDescent="0.25">
      <c r="P3827" s="401">
        <f t="shared" si="59"/>
        <v>0</v>
      </c>
    </row>
    <row r="3828" spans="16:16" x14ac:dyDescent="0.25">
      <c r="P3828" s="401">
        <f t="shared" si="59"/>
        <v>0</v>
      </c>
    </row>
    <row r="3829" spans="16:16" x14ac:dyDescent="0.25">
      <c r="P3829" s="401">
        <f t="shared" si="59"/>
        <v>0</v>
      </c>
    </row>
    <row r="3830" spans="16:16" x14ac:dyDescent="0.25">
      <c r="P3830" s="401">
        <f t="shared" si="59"/>
        <v>0</v>
      </c>
    </row>
    <row r="3831" spans="16:16" x14ac:dyDescent="0.25">
      <c r="P3831" s="401">
        <f t="shared" si="59"/>
        <v>0</v>
      </c>
    </row>
    <row r="3832" spans="16:16" x14ac:dyDescent="0.25">
      <c r="P3832" s="401">
        <f t="shared" si="59"/>
        <v>0</v>
      </c>
    </row>
    <row r="3833" spans="16:16" x14ac:dyDescent="0.25">
      <c r="P3833" s="401">
        <f t="shared" si="59"/>
        <v>0</v>
      </c>
    </row>
    <row r="3834" spans="16:16" x14ac:dyDescent="0.25">
      <c r="P3834" s="401">
        <f t="shared" si="59"/>
        <v>0</v>
      </c>
    </row>
    <row r="3835" spans="16:16" x14ac:dyDescent="0.25">
      <c r="P3835" s="401">
        <f t="shared" si="59"/>
        <v>0</v>
      </c>
    </row>
    <row r="3836" spans="16:16" x14ac:dyDescent="0.25">
      <c r="P3836" s="401">
        <f t="shared" si="59"/>
        <v>0</v>
      </c>
    </row>
    <row r="3837" spans="16:16" x14ac:dyDescent="0.25">
      <c r="P3837" s="401">
        <f t="shared" si="59"/>
        <v>0</v>
      </c>
    </row>
    <row r="3838" spans="16:16" x14ac:dyDescent="0.25">
      <c r="P3838" s="401">
        <f t="shared" si="59"/>
        <v>0</v>
      </c>
    </row>
    <row r="3839" spans="16:16" x14ac:dyDescent="0.25">
      <c r="P3839" s="401">
        <f t="shared" si="59"/>
        <v>0</v>
      </c>
    </row>
    <row r="3840" spans="16:16" x14ac:dyDescent="0.25">
      <c r="P3840" s="401">
        <f t="shared" si="59"/>
        <v>0</v>
      </c>
    </row>
    <row r="3841" spans="16:16" x14ac:dyDescent="0.25">
      <c r="P3841" s="401">
        <f t="shared" si="59"/>
        <v>0</v>
      </c>
    </row>
    <row r="3842" spans="16:16" x14ac:dyDescent="0.25">
      <c r="P3842" s="401">
        <f t="shared" si="59"/>
        <v>0</v>
      </c>
    </row>
    <row r="3843" spans="16:16" x14ac:dyDescent="0.25">
      <c r="P3843" s="401">
        <f t="shared" ref="P3843:P3906" si="60">G3843+I3843</f>
        <v>0</v>
      </c>
    </row>
    <row r="3844" spans="16:16" x14ac:dyDescent="0.25">
      <c r="P3844" s="401">
        <f t="shared" si="60"/>
        <v>0</v>
      </c>
    </row>
    <row r="3845" spans="16:16" x14ac:dyDescent="0.25">
      <c r="P3845" s="401">
        <f t="shared" si="60"/>
        <v>0</v>
      </c>
    </row>
    <row r="3846" spans="16:16" x14ac:dyDescent="0.25">
      <c r="P3846" s="401">
        <f t="shared" si="60"/>
        <v>0</v>
      </c>
    </row>
    <row r="3847" spans="16:16" x14ac:dyDescent="0.25">
      <c r="P3847" s="401">
        <f t="shared" si="60"/>
        <v>0</v>
      </c>
    </row>
    <row r="3848" spans="16:16" x14ac:dyDescent="0.25">
      <c r="P3848" s="401">
        <f t="shared" si="60"/>
        <v>0</v>
      </c>
    </row>
    <row r="3849" spans="16:16" x14ac:dyDescent="0.25">
      <c r="P3849" s="401">
        <f t="shared" si="60"/>
        <v>0</v>
      </c>
    </row>
    <row r="3850" spans="16:16" x14ac:dyDescent="0.25">
      <c r="P3850" s="401">
        <f t="shared" si="60"/>
        <v>0</v>
      </c>
    </row>
    <row r="3851" spans="16:16" x14ac:dyDescent="0.25">
      <c r="P3851" s="401">
        <f t="shared" si="60"/>
        <v>0</v>
      </c>
    </row>
    <row r="3852" spans="16:16" x14ac:dyDescent="0.25">
      <c r="P3852" s="401">
        <f t="shared" si="60"/>
        <v>0</v>
      </c>
    </row>
    <row r="3853" spans="16:16" x14ac:dyDescent="0.25">
      <c r="P3853" s="401">
        <f t="shared" si="60"/>
        <v>0</v>
      </c>
    </row>
    <row r="3854" spans="16:16" x14ac:dyDescent="0.25">
      <c r="P3854" s="401">
        <f t="shared" si="60"/>
        <v>0</v>
      </c>
    </row>
    <row r="3855" spans="16:16" x14ac:dyDescent="0.25">
      <c r="P3855" s="401">
        <f t="shared" si="60"/>
        <v>0</v>
      </c>
    </row>
    <row r="3856" spans="16:16" x14ac:dyDescent="0.25">
      <c r="P3856" s="401">
        <f t="shared" si="60"/>
        <v>0</v>
      </c>
    </row>
    <row r="3857" spans="16:16" x14ac:dyDescent="0.25">
      <c r="P3857" s="401">
        <f t="shared" si="60"/>
        <v>0</v>
      </c>
    </row>
    <row r="3858" spans="16:16" x14ac:dyDescent="0.25">
      <c r="P3858" s="401">
        <f t="shared" si="60"/>
        <v>0</v>
      </c>
    </row>
    <row r="3859" spans="16:16" x14ac:dyDescent="0.25">
      <c r="P3859" s="401">
        <f t="shared" si="60"/>
        <v>0</v>
      </c>
    </row>
    <row r="3860" spans="16:16" x14ac:dyDescent="0.25">
      <c r="P3860" s="401">
        <f t="shared" si="60"/>
        <v>0</v>
      </c>
    </row>
    <row r="3861" spans="16:16" x14ac:dyDescent="0.25">
      <c r="P3861" s="401">
        <f t="shared" si="60"/>
        <v>0</v>
      </c>
    </row>
    <row r="3862" spans="16:16" x14ac:dyDescent="0.25">
      <c r="P3862" s="401">
        <f t="shared" si="60"/>
        <v>0</v>
      </c>
    </row>
    <row r="3863" spans="16:16" x14ac:dyDescent="0.25">
      <c r="P3863" s="401">
        <f t="shared" si="60"/>
        <v>0</v>
      </c>
    </row>
    <row r="3864" spans="16:16" x14ac:dyDescent="0.25">
      <c r="P3864" s="401">
        <f t="shared" si="60"/>
        <v>0</v>
      </c>
    </row>
    <row r="3865" spans="16:16" x14ac:dyDescent="0.25">
      <c r="P3865" s="401">
        <f t="shared" si="60"/>
        <v>0</v>
      </c>
    </row>
    <row r="3866" spans="16:16" x14ac:dyDescent="0.25">
      <c r="P3866" s="401">
        <f t="shared" si="60"/>
        <v>0</v>
      </c>
    </row>
    <row r="3867" spans="16:16" x14ac:dyDescent="0.25">
      <c r="P3867" s="401">
        <f t="shared" si="60"/>
        <v>0</v>
      </c>
    </row>
    <row r="3868" spans="16:16" x14ac:dyDescent="0.25">
      <c r="P3868" s="401">
        <f t="shared" si="60"/>
        <v>0</v>
      </c>
    </row>
    <row r="3869" spans="16:16" x14ac:dyDescent="0.25">
      <c r="P3869" s="401">
        <f t="shared" si="60"/>
        <v>0</v>
      </c>
    </row>
    <row r="3870" spans="16:16" x14ac:dyDescent="0.25">
      <c r="P3870" s="401">
        <f t="shared" si="60"/>
        <v>0</v>
      </c>
    </row>
    <row r="3871" spans="16:16" x14ac:dyDescent="0.25">
      <c r="P3871" s="401">
        <f t="shared" si="60"/>
        <v>0</v>
      </c>
    </row>
    <row r="3872" spans="16:16" x14ac:dyDescent="0.25">
      <c r="P3872" s="401">
        <f t="shared" si="60"/>
        <v>0</v>
      </c>
    </row>
    <row r="3873" spans="16:16" x14ac:dyDescent="0.25">
      <c r="P3873" s="401">
        <f t="shared" si="60"/>
        <v>0</v>
      </c>
    </row>
    <row r="3874" spans="16:16" x14ac:dyDescent="0.25">
      <c r="P3874" s="401">
        <f t="shared" si="60"/>
        <v>0</v>
      </c>
    </row>
    <row r="3875" spans="16:16" x14ac:dyDescent="0.25">
      <c r="P3875" s="401">
        <f t="shared" si="60"/>
        <v>0</v>
      </c>
    </row>
    <row r="3876" spans="16:16" x14ac:dyDescent="0.25">
      <c r="P3876" s="401">
        <f t="shared" si="60"/>
        <v>0</v>
      </c>
    </row>
    <row r="3877" spans="16:16" x14ac:dyDescent="0.25">
      <c r="P3877" s="401">
        <f t="shared" si="60"/>
        <v>0</v>
      </c>
    </row>
    <row r="3878" spans="16:16" x14ac:dyDescent="0.25">
      <c r="P3878" s="401">
        <f t="shared" si="60"/>
        <v>0</v>
      </c>
    </row>
    <row r="3879" spans="16:16" x14ac:dyDescent="0.25">
      <c r="P3879" s="401">
        <f t="shared" si="60"/>
        <v>0</v>
      </c>
    </row>
    <row r="3880" spans="16:16" x14ac:dyDescent="0.25">
      <c r="P3880" s="401">
        <f t="shared" si="60"/>
        <v>0</v>
      </c>
    </row>
    <row r="3881" spans="16:16" x14ac:dyDescent="0.25">
      <c r="P3881" s="401">
        <f t="shared" si="60"/>
        <v>0</v>
      </c>
    </row>
    <row r="3882" spans="16:16" x14ac:dyDescent="0.25">
      <c r="P3882" s="401">
        <f t="shared" si="60"/>
        <v>0</v>
      </c>
    </row>
    <row r="3883" spans="16:16" x14ac:dyDescent="0.25">
      <c r="P3883" s="401">
        <f t="shared" si="60"/>
        <v>0</v>
      </c>
    </row>
    <row r="3884" spans="16:16" x14ac:dyDescent="0.25">
      <c r="P3884" s="401">
        <f t="shared" si="60"/>
        <v>0</v>
      </c>
    </row>
    <row r="3885" spans="16:16" x14ac:dyDescent="0.25">
      <c r="P3885" s="401">
        <f t="shared" si="60"/>
        <v>0</v>
      </c>
    </row>
    <row r="3886" spans="16:16" x14ac:dyDescent="0.25">
      <c r="P3886" s="401">
        <f t="shared" si="60"/>
        <v>0</v>
      </c>
    </row>
    <row r="3887" spans="16:16" x14ac:dyDescent="0.25">
      <c r="P3887" s="401">
        <f t="shared" si="60"/>
        <v>0</v>
      </c>
    </row>
    <row r="3888" spans="16:16" x14ac:dyDescent="0.25">
      <c r="P3888" s="401">
        <f t="shared" si="60"/>
        <v>0</v>
      </c>
    </row>
    <row r="3889" spans="16:16" x14ac:dyDescent="0.25">
      <c r="P3889" s="401">
        <f t="shared" si="60"/>
        <v>0</v>
      </c>
    </row>
    <row r="3890" spans="16:16" x14ac:dyDescent="0.25">
      <c r="P3890" s="401">
        <f t="shared" si="60"/>
        <v>0</v>
      </c>
    </row>
    <row r="3891" spans="16:16" x14ac:dyDescent="0.25">
      <c r="P3891" s="401">
        <f t="shared" si="60"/>
        <v>0</v>
      </c>
    </row>
    <row r="3892" spans="16:16" x14ac:dyDescent="0.25">
      <c r="P3892" s="401">
        <f t="shared" si="60"/>
        <v>0</v>
      </c>
    </row>
    <row r="3893" spans="16:16" x14ac:dyDescent="0.25">
      <c r="P3893" s="401">
        <f t="shared" si="60"/>
        <v>0</v>
      </c>
    </row>
    <row r="3894" spans="16:16" x14ac:dyDescent="0.25">
      <c r="P3894" s="401">
        <f t="shared" si="60"/>
        <v>0</v>
      </c>
    </row>
    <row r="3895" spans="16:16" x14ac:dyDescent="0.25">
      <c r="P3895" s="401">
        <f t="shared" si="60"/>
        <v>0</v>
      </c>
    </row>
    <row r="3896" spans="16:16" x14ac:dyDescent="0.25">
      <c r="P3896" s="401">
        <f t="shared" si="60"/>
        <v>0</v>
      </c>
    </row>
    <row r="3897" spans="16:16" x14ac:dyDescent="0.25">
      <c r="P3897" s="401">
        <f t="shared" si="60"/>
        <v>0</v>
      </c>
    </row>
    <row r="3898" spans="16:16" x14ac:dyDescent="0.25">
      <c r="P3898" s="401">
        <f t="shared" si="60"/>
        <v>0</v>
      </c>
    </row>
    <row r="3899" spans="16:16" x14ac:dyDescent="0.25">
      <c r="P3899" s="401">
        <f t="shared" si="60"/>
        <v>0</v>
      </c>
    </row>
    <row r="3900" spans="16:16" x14ac:dyDescent="0.25">
      <c r="P3900" s="401">
        <f t="shared" si="60"/>
        <v>0</v>
      </c>
    </row>
    <row r="3901" spans="16:16" x14ac:dyDescent="0.25">
      <c r="P3901" s="401">
        <f t="shared" si="60"/>
        <v>0</v>
      </c>
    </row>
    <row r="3902" spans="16:16" x14ac:dyDescent="0.25">
      <c r="P3902" s="401">
        <f t="shared" si="60"/>
        <v>0</v>
      </c>
    </row>
    <row r="3903" spans="16:16" x14ac:dyDescent="0.25">
      <c r="P3903" s="401">
        <f t="shared" si="60"/>
        <v>0</v>
      </c>
    </row>
    <row r="3904" spans="16:16" x14ac:dyDescent="0.25">
      <c r="P3904" s="401">
        <f t="shared" si="60"/>
        <v>0</v>
      </c>
    </row>
    <row r="3905" spans="16:16" x14ac:dyDescent="0.25">
      <c r="P3905" s="401">
        <f t="shared" si="60"/>
        <v>0</v>
      </c>
    </row>
    <row r="3906" spans="16:16" x14ac:dyDescent="0.25">
      <c r="P3906" s="401">
        <f t="shared" si="60"/>
        <v>0</v>
      </c>
    </row>
    <row r="3907" spans="16:16" x14ac:dyDescent="0.25">
      <c r="P3907" s="401">
        <f t="shared" ref="P3907:P3970" si="61">G3907+I3907</f>
        <v>0</v>
      </c>
    </row>
    <row r="3908" spans="16:16" x14ac:dyDescent="0.25">
      <c r="P3908" s="401">
        <f t="shared" si="61"/>
        <v>0</v>
      </c>
    </row>
    <row r="3909" spans="16:16" x14ac:dyDescent="0.25">
      <c r="P3909" s="401">
        <f t="shared" si="61"/>
        <v>0</v>
      </c>
    </row>
    <row r="3910" spans="16:16" x14ac:dyDescent="0.25">
      <c r="P3910" s="401">
        <f t="shared" si="61"/>
        <v>0</v>
      </c>
    </row>
    <row r="3911" spans="16:16" x14ac:dyDescent="0.25">
      <c r="P3911" s="401">
        <f t="shared" si="61"/>
        <v>0</v>
      </c>
    </row>
    <row r="3912" spans="16:16" x14ac:dyDescent="0.25">
      <c r="P3912" s="401">
        <f t="shared" si="61"/>
        <v>0</v>
      </c>
    </row>
    <row r="3913" spans="16:16" x14ac:dyDescent="0.25">
      <c r="P3913" s="401">
        <f t="shared" si="61"/>
        <v>0</v>
      </c>
    </row>
    <row r="3914" spans="16:16" x14ac:dyDescent="0.25">
      <c r="P3914" s="401">
        <f t="shared" si="61"/>
        <v>0</v>
      </c>
    </row>
    <row r="3915" spans="16:16" x14ac:dyDescent="0.25">
      <c r="P3915" s="401">
        <f t="shared" si="61"/>
        <v>0</v>
      </c>
    </row>
    <row r="3916" spans="16:16" x14ac:dyDescent="0.25">
      <c r="P3916" s="401">
        <f t="shared" si="61"/>
        <v>0</v>
      </c>
    </row>
    <row r="3917" spans="16:16" x14ac:dyDescent="0.25">
      <c r="P3917" s="401">
        <f t="shared" si="61"/>
        <v>0</v>
      </c>
    </row>
    <row r="3918" spans="16:16" x14ac:dyDescent="0.25">
      <c r="P3918" s="401">
        <f t="shared" si="61"/>
        <v>0</v>
      </c>
    </row>
    <row r="3919" spans="16:16" x14ac:dyDescent="0.25">
      <c r="P3919" s="401">
        <f t="shared" si="61"/>
        <v>0</v>
      </c>
    </row>
    <row r="3920" spans="16:16" x14ac:dyDescent="0.25">
      <c r="P3920" s="401">
        <f t="shared" si="61"/>
        <v>0</v>
      </c>
    </row>
    <row r="3921" spans="16:16" x14ac:dyDescent="0.25">
      <c r="P3921" s="401">
        <f t="shared" si="61"/>
        <v>0</v>
      </c>
    </row>
    <row r="3922" spans="16:16" x14ac:dyDescent="0.25">
      <c r="P3922" s="401">
        <f t="shared" si="61"/>
        <v>0</v>
      </c>
    </row>
    <row r="3923" spans="16:16" x14ac:dyDescent="0.25">
      <c r="P3923" s="401">
        <f t="shared" si="61"/>
        <v>0</v>
      </c>
    </row>
    <row r="3924" spans="16:16" x14ac:dyDescent="0.25">
      <c r="P3924" s="401">
        <f t="shared" si="61"/>
        <v>0</v>
      </c>
    </row>
    <row r="3925" spans="16:16" x14ac:dyDescent="0.25">
      <c r="P3925" s="401">
        <f t="shared" si="61"/>
        <v>0</v>
      </c>
    </row>
    <row r="3926" spans="16:16" x14ac:dyDescent="0.25">
      <c r="P3926" s="401">
        <f t="shared" si="61"/>
        <v>0</v>
      </c>
    </row>
    <row r="3927" spans="16:16" x14ac:dyDescent="0.25">
      <c r="P3927" s="401">
        <f t="shared" si="61"/>
        <v>0</v>
      </c>
    </row>
    <row r="3928" spans="16:16" x14ac:dyDescent="0.25">
      <c r="P3928" s="401">
        <f t="shared" si="61"/>
        <v>0</v>
      </c>
    </row>
    <row r="3929" spans="16:16" x14ac:dyDescent="0.25">
      <c r="P3929" s="401">
        <f t="shared" si="61"/>
        <v>0</v>
      </c>
    </row>
    <row r="3930" spans="16:16" x14ac:dyDescent="0.25">
      <c r="P3930" s="401">
        <f t="shared" si="61"/>
        <v>0</v>
      </c>
    </row>
    <row r="3931" spans="16:16" x14ac:dyDescent="0.25">
      <c r="P3931" s="401">
        <f t="shared" si="61"/>
        <v>0</v>
      </c>
    </row>
    <row r="3932" spans="16:16" x14ac:dyDescent="0.25">
      <c r="P3932" s="401">
        <f t="shared" si="61"/>
        <v>0</v>
      </c>
    </row>
    <row r="3933" spans="16:16" x14ac:dyDescent="0.25">
      <c r="P3933" s="401">
        <f t="shared" si="61"/>
        <v>0</v>
      </c>
    </row>
    <row r="3934" spans="16:16" x14ac:dyDescent="0.25">
      <c r="P3934" s="401">
        <f t="shared" si="61"/>
        <v>0</v>
      </c>
    </row>
    <row r="3935" spans="16:16" x14ac:dyDescent="0.25">
      <c r="P3935" s="401">
        <f t="shared" si="61"/>
        <v>0</v>
      </c>
    </row>
    <row r="3936" spans="16:16" x14ac:dyDescent="0.25">
      <c r="P3936" s="401">
        <f t="shared" si="61"/>
        <v>0</v>
      </c>
    </row>
    <row r="3937" spans="16:16" x14ac:dyDescent="0.25">
      <c r="P3937" s="401">
        <f t="shared" si="61"/>
        <v>0</v>
      </c>
    </row>
    <row r="3938" spans="16:16" x14ac:dyDescent="0.25">
      <c r="P3938" s="401">
        <f t="shared" si="61"/>
        <v>0</v>
      </c>
    </row>
    <row r="3939" spans="16:16" x14ac:dyDescent="0.25">
      <c r="P3939" s="401">
        <f t="shared" si="61"/>
        <v>0</v>
      </c>
    </row>
    <row r="3940" spans="16:16" x14ac:dyDescent="0.25">
      <c r="P3940" s="401">
        <f t="shared" si="61"/>
        <v>0</v>
      </c>
    </row>
    <row r="3941" spans="16:16" x14ac:dyDescent="0.25">
      <c r="P3941" s="401">
        <f t="shared" si="61"/>
        <v>0</v>
      </c>
    </row>
    <row r="3942" spans="16:16" x14ac:dyDescent="0.25">
      <c r="P3942" s="401">
        <f t="shared" si="61"/>
        <v>0</v>
      </c>
    </row>
    <row r="3943" spans="16:16" x14ac:dyDescent="0.25">
      <c r="P3943" s="401">
        <f t="shared" si="61"/>
        <v>0</v>
      </c>
    </row>
    <row r="3944" spans="16:16" x14ac:dyDescent="0.25">
      <c r="P3944" s="401">
        <f t="shared" si="61"/>
        <v>0</v>
      </c>
    </row>
    <row r="3945" spans="16:16" x14ac:dyDescent="0.25">
      <c r="P3945" s="401">
        <f t="shared" si="61"/>
        <v>0</v>
      </c>
    </row>
    <row r="3946" spans="16:16" x14ac:dyDescent="0.25">
      <c r="P3946" s="401">
        <f t="shared" si="61"/>
        <v>0</v>
      </c>
    </row>
    <row r="3947" spans="16:16" x14ac:dyDescent="0.25">
      <c r="P3947" s="401">
        <f t="shared" si="61"/>
        <v>0</v>
      </c>
    </row>
    <row r="3948" spans="16:16" x14ac:dyDescent="0.25">
      <c r="P3948" s="401">
        <f t="shared" si="61"/>
        <v>0</v>
      </c>
    </row>
    <row r="3949" spans="16:16" x14ac:dyDescent="0.25">
      <c r="P3949" s="401">
        <f t="shared" si="61"/>
        <v>0</v>
      </c>
    </row>
    <row r="3950" spans="16:16" x14ac:dyDescent="0.25">
      <c r="P3950" s="401">
        <f t="shared" si="61"/>
        <v>0</v>
      </c>
    </row>
    <row r="3951" spans="16:16" x14ac:dyDescent="0.25">
      <c r="P3951" s="401">
        <f t="shared" si="61"/>
        <v>0</v>
      </c>
    </row>
    <row r="3952" spans="16:16" x14ac:dyDescent="0.25">
      <c r="P3952" s="401">
        <f t="shared" si="61"/>
        <v>0</v>
      </c>
    </row>
    <row r="3953" spans="16:16" x14ac:dyDescent="0.25">
      <c r="P3953" s="401">
        <f t="shared" si="61"/>
        <v>0</v>
      </c>
    </row>
    <row r="3954" spans="16:16" x14ac:dyDescent="0.25">
      <c r="P3954" s="401">
        <f t="shared" si="61"/>
        <v>0</v>
      </c>
    </row>
    <row r="3955" spans="16:16" x14ac:dyDescent="0.25">
      <c r="P3955" s="401">
        <f t="shared" si="61"/>
        <v>0</v>
      </c>
    </row>
    <row r="3956" spans="16:16" x14ac:dyDescent="0.25">
      <c r="P3956" s="401">
        <f t="shared" si="61"/>
        <v>0</v>
      </c>
    </row>
    <row r="3957" spans="16:16" x14ac:dyDescent="0.25">
      <c r="P3957" s="401">
        <f t="shared" si="61"/>
        <v>0</v>
      </c>
    </row>
    <row r="3958" spans="16:16" x14ac:dyDescent="0.25">
      <c r="P3958" s="401">
        <f t="shared" si="61"/>
        <v>0</v>
      </c>
    </row>
    <row r="3959" spans="16:16" x14ac:dyDescent="0.25">
      <c r="P3959" s="401">
        <f t="shared" si="61"/>
        <v>0</v>
      </c>
    </row>
    <row r="3960" spans="16:16" x14ac:dyDescent="0.25">
      <c r="P3960" s="401">
        <f t="shared" si="61"/>
        <v>0</v>
      </c>
    </row>
    <row r="3961" spans="16:16" x14ac:dyDescent="0.25">
      <c r="P3961" s="401">
        <f t="shared" si="61"/>
        <v>0</v>
      </c>
    </row>
    <row r="3962" spans="16:16" x14ac:dyDescent="0.25">
      <c r="P3962" s="401">
        <f t="shared" si="61"/>
        <v>0</v>
      </c>
    </row>
    <row r="3963" spans="16:16" x14ac:dyDescent="0.25">
      <c r="P3963" s="401">
        <f t="shared" si="61"/>
        <v>0</v>
      </c>
    </row>
    <row r="3964" spans="16:16" x14ac:dyDescent="0.25">
      <c r="P3964" s="401">
        <f t="shared" si="61"/>
        <v>0</v>
      </c>
    </row>
    <row r="3965" spans="16:16" x14ac:dyDescent="0.25">
      <c r="P3965" s="401">
        <f t="shared" si="61"/>
        <v>0</v>
      </c>
    </row>
    <row r="3966" spans="16:16" x14ac:dyDescent="0.25">
      <c r="P3966" s="401">
        <f t="shared" si="61"/>
        <v>0</v>
      </c>
    </row>
    <row r="3967" spans="16:16" x14ac:dyDescent="0.25">
      <c r="P3967" s="401">
        <f t="shared" si="61"/>
        <v>0</v>
      </c>
    </row>
    <row r="3968" spans="16:16" x14ac:dyDescent="0.25">
      <c r="P3968" s="401">
        <f t="shared" si="61"/>
        <v>0</v>
      </c>
    </row>
    <row r="3969" spans="16:16" x14ac:dyDescent="0.25">
      <c r="P3969" s="401">
        <f t="shared" si="61"/>
        <v>0</v>
      </c>
    </row>
    <row r="3970" spans="16:16" x14ac:dyDescent="0.25">
      <c r="P3970" s="401">
        <f t="shared" si="61"/>
        <v>0</v>
      </c>
    </row>
    <row r="3971" spans="16:16" x14ac:dyDescent="0.25">
      <c r="P3971" s="401">
        <f t="shared" ref="P3971:P4034" si="62">G3971+I3971</f>
        <v>0</v>
      </c>
    </row>
    <row r="3972" spans="16:16" x14ac:dyDescent="0.25">
      <c r="P3972" s="401">
        <f t="shared" si="62"/>
        <v>0</v>
      </c>
    </row>
    <row r="3973" spans="16:16" x14ac:dyDescent="0.25">
      <c r="P3973" s="401">
        <f t="shared" si="62"/>
        <v>0</v>
      </c>
    </row>
    <row r="3974" spans="16:16" x14ac:dyDescent="0.25">
      <c r="P3974" s="401">
        <f t="shared" si="62"/>
        <v>0</v>
      </c>
    </row>
    <row r="3975" spans="16:16" x14ac:dyDescent="0.25">
      <c r="P3975" s="401">
        <f t="shared" si="62"/>
        <v>0</v>
      </c>
    </row>
    <row r="3976" spans="16:16" x14ac:dyDescent="0.25">
      <c r="P3976" s="401">
        <f t="shared" si="62"/>
        <v>0</v>
      </c>
    </row>
    <row r="3977" spans="16:16" x14ac:dyDescent="0.25">
      <c r="P3977" s="401">
        <f t="shared" si="62"/>
        <v>0</v>
      </c>
    </row>
    <row r="3978" spans="16:16" x14ac:dyDescent="0.25">
      <c r="P3978" s="401">
        <f t="shared" si="62"/>
        <v>0</v>
      </c>
    </row>
    <row r="3979" spans="16:16" x14ac:dyDescent="0.25">
      <c r="P3979" s="401">
        <f t="shared" si="62"/>
        <v>0</v>
      </c>
    </row>
    <row r="3980" spans="16:16" x14ac:dyDescent="0.25">
      <c r="P3980" s="401">
        <f t="shared" si="62"/>
        <v>0</v>
      </c>
    </row>
    <row r="3981" spans="16:16" x14ac:dyDescent="0.25">
      <c r="P3981" s="401">
        <f t="shared" si="62"/>
        <v>0</v>
      </c>
    </row>
    <row r="3982" spans="16:16" x14ac:dyDescent="0.25">
      <c r="P3982" s="401">
        <f t="shared" si="62"/>
        <v>0</v>
      </c>
    </row>
    <row r="3983" spans="16:16" x14ac:dyDescent="0.25">
      <c r="P3983" s="401">
        <f t="shared" si="62"/>
        <v>0</v>
      </c>
    </row>
    <row r="3984" spans="16:16" x14ac:dyDescent="0.25">
      <c r="P3984" s="401">
        <f t="shared" si="62"/>
        <v>0</v>
      </c>
    </row>
    <row r="3985" spans="16:16" x14ac:dyDescent="0.25">
      <c r="P3985" s="401">
        <f t="shared" si="62"/>
        <v>0</v>
      </c>
    </row>
    <row r="3986" spans="16:16" x14ac:dyDescent="0.25">
      <c r="P3986" s="401">
        <f t="shared" si="62"/>
        <v>0</v>
      </c>
    </row>
    <row r="3987" spans="16:16" x14ac:dyDescent="0.25">
      <c r="P3987" s="401">
        <f t="shared" si="62"/>
        <v>0</v>
      </c>
    </row>
    <row r="3988" spans="16:16" x14ac:dyDescent="0.25">
      <c r="P3988" s="401">
        <f t="shared" si="62"/>
        <v>0</v>
      </c>
    </row>
    <row r="3989" spans="16:16" x14ac:dyDescent="0.25">
      <c r="P3989" s="401">
        <f t="shared" si="62"/>
        <v>0</v>
      </c>
    </row>
    <row r="3990" spans="16:16" x14ac:dyDescent="0.25">
      <c r="P3990" s="401">
        <f t="shared" si="62"/>
        <v>0</v>
      </c>
    </row>
    <row r="3991" spans="16:16" x14ac:dyDescent="0.25">
      <c r="P3991" s="401">
        <f t="shared" si="62"/>
        <v>0</v>
      </c>
    </row>
    <row r="3992" spans="16:16" x14ac:dyDescent="0.25">
      <c r="P3992" s="401">
        <f t="shared" si="62"/>
        <v>0</v>
      </c>
    </row>
    <row r="3993" spans="16:16" x14ac:dyDescent="0.25">
      <c r="P3993" s="401">
        <f t="shared" si="62"/>
        <v>0</v>
      </c>
    </row>
    <row r="3994" spans="16:16" x14ac:dyDescent="0.25">
      <c r="P3994" s="401">
        <f t="shared" si="62"/>
        <v>0</v>
      </c>
    </row>
    <row r="3995" spans="16:16" x14ac:dyDescent="0.25">
      <c r="P3995" s="401">
        <f t="shared" si="62"/>
        <v>0</v>
      </c>
    </row>
    <row r="3996" spans="16:16" x14ac:dyDescent="0.25">
      <c r="P3996" s="401">
        <f t="shared" si="62"/>
        <v>0</v>
      </c>
    </row>
    <row r="3997" spans="16:16" x14ac:dyDescent="0.25">
      <c r="P3997" s="401">
        <f t="shared" si="62"/>
        <v>0</v>
      </c>
    </row>
    <row r="3998" spans="16:16" x14ac:dyDescent="0.25">
      <c r="P3998" s="401">
        <f t="shared" si="62"/>
        <v>0</v>
      </c>
    </row>
    <row r="3999" spans="16:16" x14ac:dyDescent="0.25">
      <c r="P3999" s="401">
        <f t="shared" si="62"/>
        <v>0</v>
      </c>
    </row>
    <row r="4000" spans="16:16" x14ac:dyDescent="0.25">
      <c r="P4000" s="401">
        <f t="shared" si="62"/>
        <v>0</v>
      </c>
    </row>
    <row r="4001" spans="16:16" x14ac:dyDescent="0.25">
      <c r="P4001" s="401">
        <f t="shared" si="62"/>
        <v>0</v>
      </c>
    </row>
    <row r="4002" spans="16:16" x14ac:dyDescent="0.25">
      <c r="P4002" s="401">
        <f t="shared" si="62"/>
        <v>0</v>
      </c>
    </row>
    <row r="4003" spans="16:16" x14ac:dyDescent="0.25">
      <c r="P4003" s="401">
        <f t="shared" si="62"/>
        <v>0</v>
      </c>
    </row>
    <row r="4004" spans="16:16" x14ac:dyDescent="0.25">
      <c r="P4004" s="401">
        <f t="shared" si="62"/>
        <v>0</v>
      </c>
    </row>
    <row r="4005" spans="16:16" x14ac:dyDescent="0.25">
      <c r="P4005" s="401">
        <f t="shared" si="62"/>
        <v>0</v>
      </c>
    </row>
    <row r="4006" spans="16:16" x14ac:dyDescent="0.25">
      <c r="P4006" s="401">
        <f t="shared" si="62"/>
        <v>0</v>
      </c>
    </row>
    <row r="4007" spans="16:16" x14ac:dyDescent="0.25">
      <c r="P4007" s="401">
        <f t="shared" si="62"/>
        <v>0</v>
      </c>
    </row>
    <row r="4008" spans="16:16" x14ac:dyDescent="0.25">
      <c r="P4008" s="401">
        <f t="shared" si="62"/>
        <v>0</v>
      </c>
    </row>
    <row r="4009" spans="16:16" x14ac:dyDescent="0.25">
      <c r="P4009" s="401">
        <f t="shared" si="62"/>
        <v>0</v>
      </c>
    </row>
    <row r="4010" spans="16:16" x14ac:dyDescent="0.25">
      <c r="P4010" s="401">
        <f t="shared" si="62"/>
        <v>0</v>
      </c>
    </row>
    <row r="4011" spans="16:16" x14ac:dyDescent="0.25">
      <c r="P4011" s="401">
        <f t="shared" si="62"/>
        <v>0</v>
      </c>
    </row>
    <row r="4012" spans="16:16" x14ac:dyDescent="0.25">
      <c r="P4012" s="401">
        <f t="shared" si="62"/>
        <v>0</v>
      </c>
    </row>
    <row r="4013" spans="16:16" x14ac:dyDescent="0.25">
      <c r="P4013" s="401">
        <f t="shared" si="62"/>
        <v>0</v>
      </c>
    </row>
    <row r="4014" spans="16:16" x14ac:dyDescent="0.25">
      <c r="P4014" s="401">
        <f t="shared" si="62"/>
        <v>0</v>
      </c>
    </row>
    <row r="4015" spans="16:16" x14ac:dyDescent="0.25">
      <c r="P4015" s="401">
        <f t="shared" si="62"/>
        <v>0</v>
      </c>
    </row>
    <row r="4016" spans="16:16" x14ac:dyDescent="0.25">
      <c r="P4016" s="401">
        <f t="shared" si="62"/>
        <v>0</v>
      </c>
    </row>
    <row r="4017" spans="16:16" x14ac:dyDescent="0.25">
      <c r="P4017" s="401">
        <f t="shared" si="62"/>
        <v>0</v>
      </c>
    </row>
    <row r="4018" spans="16:16" x14ac:dyDescent="0.25">
      <c r="P4018" s="401">
        <f t="shared" si="62"/>
        <v>0</v>
      </c>
    </row>
    <row r="4019" spans="16:16" x14ac:dyDescent="0.25">
      <c r="P4019" s="401">
        <f t="shared" si="62"/>
        <v>0</v>
      </c>
    </row>
    <row r="4020" spans="16:16" x14ac:dyDescent="0.25">
      <c r="P4020" s="401">
        <f t="shared" si="62"/>
        <v>0</v>
      </c>
    </row>
    <row r="4021" spans="16:16" x14ac:dyDescent="0.25">
      <c r="P4021" s="401">
        <f t="shared" si="62"/>
        <v>0</v>
      </c>
    </row>
    <row r="4022" spans="16:16" x14ac:dyDescent="0.25">
      <c r="P4022" s="401">
        <f t="shared" si="62"/>
        <v>0</v>
      </c>
    </row>
    <row r="4023" spans="16:16" x14ac:dyDescent="0.25">
      <c r="P4023" s="401">
        <f t="shared" si="62"/>
        <v>0</v>
      </c>
    </row>
    <row r="4024" spans="16:16" x14ac:dyDescent="0.25">
      <c r="P4024" s="401">
        <f t="shared" si="62"/>
        <v>0</v>
      </c>
    </row>
    <row r="4025" spans="16:16" x14ac:dyDescent="0.25">
      <c r="P4025" s="401">
        <f t="shared" si="62"/>
        <v>0</v>
      </c>
    </row>
    <row r="4026" spans="16:16" x14ac:dyDescent="0.25">
      <c r="P4026" s="401">
        <f t="shared" si="62"/>
        <v>0</v>
      </c>
    </row>
    <row r="4027" spans="16:16" x14ac:dyDescent="0.25">
      <c r="P4027" s="401">
        <f t="shared" si="62"/>
        <v>0</v>
      </c>
    </row>
    <row r="4028" spans="16:16" x14ac:dyDescent="0.25">
      <c r="P4028" s="401">
        <f t="shared" si="62"/>
        <v>0</v>
      </c>
    </row>
    <row r="4029" spans="16:16" x14ac:dyDescent="0.25">
      <c r="P4029" s="401">
        <f t="shared" si="62"/>
        <v>0</v>
      </c>
    </row>
    <row r="4030" spans="16:16" x14ac:dyDescent="0.25">
      <c r="P4030" s="401">
        <f t="shared" si="62"/>
        <v>0</v>
      </c>
    </row>
    <row r="4031" spans="16:16" x14ac:dyDescent="0.25">
      <c r="P4031" s="401">
        <f t="shared" si="62"/>
        <v>0</v>
      </c>
    </row>
    <row r="4032" spans="16:16" x14ac:dyDescent="0.25">
      <c r="P4032" s="401">
        <f t="shared" si="62"/>
        <v>0</v>
      </c>
    </row>
    <row r="4033" spans="16:16" x14ac:dyDescent="0.25">
      <c r="P4033" s="401">
        <f t="shared" si="62"/>
        <v>0</v>
      </c>
    </row>
    <row r="4034" spans="16:16" x14ac:dyDescent="0.25">
      <c r="P4034" s="401">
        <f t="shared" si="62"/>
        <v>0</v>
      </c>
    </row>
    <row r="4035" spans="16:16" x14ac:dyDescent="0.25">
      <c r="P4035" s="401">
        <f t="shared" ref="P4035:P4098" si="63">G4035+I4035</f>
        <v>0</v>
      </c>
    </row>
    <row r="4036" spans="16:16" x14ac:dyDescent="0.25">
      <c r="P4036" s="401">
        <f t="shared" si="63"/>
        <v>0</v>
      </c>
    </row>
    <row r="4037" spans="16:16" x14ac:dyDescent="0.25">
      <c r="P4037" s="401">
        <f t="shared" si="63"/>
        <v>0</v>
      </c>
    </row>
    <row r="4038" spans="16:16" x14ac:dyDescent="0.25">
      <c r="P4038" s="401">
        <f t="shared" si="63"/>
        <v>0</v>
      </c>
    </row>
    <row r="4039" spans="16:16" x14ac:dyDescent="0.25">
      <c r="P4039" s="401">
        <f t="shared" si="63"/>
        <v>0</v>
      </c>
    </row>
    <row r="4040" spans="16:16" x14ac:dyDescent="0.25">
      <c r="P4040" s="401">
        <f t="shared" si="63"/>
        <v>0</v>
      </c>
    </row>
    <row r="4041" spans="16:16" x14ac:dyDescent="0.25">
      <c r="P4041" s="401">
        <f t="shared" si="63"/>
        <v>0</v>
      </c>
    </row>
    <row r="4042" spans="16:16" x14ac:dyDescent="0.25">
      <c r="P4042" s="401">
        <f t="shared" si="63"/>
        <v>0</v>
      </c>
    </row>
    <row r="4043" spans="16:16" x14ac:dyDescent="0.25">
      <c r="P4043" s="401">
        <f t="shared" si="63"/>
        <v>0</v>
      </c>
    </row>
    <row r="4044" spans="16:16" x14ac:dyDescent="0.25">
      <c r="P4044" s="401">
        <f t="shared" si="63"/>
        <v>0</v>
      </c>
    </row>
    <row r="4045" spans="16:16" x14ac:dyDescent="0.25">
      <c r="P4045" s="401">
        <f t="shared" si="63"/>
        <v>0</v>
      </c>
    </row>
    <row r="4046" spans="16:16" x14ac:dyDescent="0.25">
      <c r="P4046" s="401">
        <f t="shared" si="63"/>
        <v>0</v>
      </c>
    </row>
    <row r="4047" spans="16:16" x14ac:dyDescent="0.25">
      <c r="P4047" s="401">
        <f t="shared" si="63"/>
        <v>0</v>
      </c>
    </row>
    <row r="4048" spans="16:16" x14ac:dyDescent="0.25">
      <c r="P4048" s="401">
        <f t="shared" si="63"/>
        <v>0</v>
      </c>
    </row>
    <row r="4049" spans="16:16" x14ac:dyDescent="0.25">
      <c r="P4049" s="401">
        <f t="shared" si="63"/>
        <v>0</v>
      </c>
    </row>
    <row r="4050" spans="16:16" x14ac:dyDescent="0.25">
      <c r="P4050" s="401">
        <f t="shared" si="63"/>
        <v>0</v>
      </c>
    </row>
    <row r="4051" spans="16:16" x14ac:dyDescent="0.25">
      <c r="P4051" s="401">
        <f t="shared" si="63"/>
        <v>0</v>
      </c>
    </row>
    <row r="4052" spans="16:16" x14ac:dyDescent="0.25">
      <c r="P4052" s="401">
        <f t="shared" si="63"/>
        <v>0</v>
      </c>
    </row>
    <row r="4053" spans="16:16" x14ac:dyDescent="0.25">
      <c r="P4053" s="401">
        <f t="shared" si="63"/>
        <v>0</v>
      </c>
    </row>
    <row r="4054" spans="16:16" x14ac:dyDescent="0.25">
      <c r="P4054" s="401">
        <f t="shared" si="63"/>
        <v>0</v>
      </c>
    </row>
    <row r="4055" spans="16:16" x14ac:dyDescent="0.25">
      <c r="P4055" s="401">
        <f t="shared" si="63"/>
        <v>0</v>
      </c>
    </row>
    <row r="4056" spans="16:16" x14ac:dyDescent="0.25">
      <c r="P4056" s="401">
        <f t="shared" si="63"/>
        <v>0</v>
      </c>
    </row>
    <row r="4057" spans="16:16" x14ac:dyDescent="0.25">
      <c r="P4057" s="401">
        <f t="shared" si="63"/>
        <v>0</v>
      </c>
    </row>
    <row r="4058" spans="16:16" x14ac:dyDescent="0.25">
      <c r="P4058" s="401">
        <f t="shared" si="63"/>
        <v>0</v>
      </c>
    </row>
    <row r="4059" spans="16:16" x14ac:dyDescent="0.25">
      <c r="P4059" s="401">
        <f t="shared" si="63"/>
        <v>0</v>
      </c>
    </row>
    <row r="4060" spans="16:16" x14ac:dyDescent="0.25">
      <c r="P4060" s="401">
        <f t="shared" si="63"/>
        <v>0</v>
      </c>
    </row>
    <row r="4061" spans="16:16" x14ac:dyDescent="0.25">
      <c r="P4061" s="401">
        <f t="shared" si="63"/>
        <v>0</v>
      </c>
    </row>
    <row r="4062" spans="16:16" x14ac:dyDescent="0.25">
      <c r="P4062" s="401">
        <f t="shared" si="63"/>
        <v>0</v>
      </c>
    </row>
    <row r="4063" spans="16:16" x14ac:dyDescent="0.25">
      <c r="P4063" s="401">
        <f t="shared" si="63"/>
        <v>0</v>
      </c>
    </row>
    <row r="4064" spans="16:16" x14ac:dyDescent="0.25">
      <c r="P4064" s="401">
        <f t="shared" si="63"/>
        <v>0</v>
      </c>
    </row>
    <row r="4065" spans="16:16" x14ac:dyDescent="0.25">
      <c r="P4065" s="401">
        <f t="shared" si="63"/>
        <v>0</v>
      </c>
    </row>
    <row r="4066" spans="16:16" x14ac:dyDescent="0.25">
      <c r="P4066" s="401">
        <f t="shared" si="63"/>
        <v>0</v>
      </c>
    </row>
    <row r="4067" spans="16:16" x14ac:dyDescent="0.25">
      <c r="P4067" s="401">
        <f t="shared" si="63"/>
        <v>0</v>
      </c>
    </row>
    <row r="4068" spans="16:16" x14ac:dyDescent="0.25">
      <c r="P4068" s="401">
        <f t="shared" si="63"/>
        <v>0</v>
      </c>
    </row>
    <row r="4069" spans="16:16" x14ac:dyDescent="0.25">
      <c r="P4069" s="401">
        <f t="shared" si="63"/>
        <v>0</v>
      </c>
    </row>
    <row r="4070" spans="16:16" x14ac:dyDescent="0.25">
      <c r="P4070" s="401">
        <f t="shared" si="63"/>
        <v>0</v>
      </c>
    </row>
    <row r="4071" spans="16:16" x14ac:dyDescent="0.25">
      <c r="P4071" s="401">
        <f t="shared" si="63"/>
        <v>0</v>
      </c>
    </row>
    <row r="4072" spans="16:16" x14ac:dyDescent="0.25">
      <c r="P4072" s="401">
        <f t="shared" si="63"/>
        <v>0</v>
      </c>
    </row>
    <row r="4073" spans="16:16" x14ac:dyDescent="0.25">
      <c r="P4073" s="401">
        <f t="shared" si="63"/>
        <v>0</v>
      </c>
    </row>
    <row r="4074" spans="16:16" x14ac:dyDescent="0.25">
      <c r="P4074" s="401">
        <f t="shared" si="63"/>
        <v>0</v>
      </c>
    </row>
    <row r="4075" spans="16:16" x14ac:dyDescent="0.25">
      <c r="P4075" s="401">
        <f t="shared" si="63"/>
        <v>0</v>
      </c>
    </row>
    <row r="4076" spans="16:16" x14ac:dyDescent="0.25">
      <c r="P4076" s="401">
        <f t="shared" si="63"/>
        <v>0</v>
      </c>
    </row>
    <row r="4077" spans="16:16" x14ac:dyDescent="0.25">
      <c r="P4077" s="401">
        <f t="shared" si="63"/>
        <v>0</v>
      </c>
    </row>
    <row r="4078" spans="16:16" x14ac:dyDescent="0.25">
      <c r="P4078" s="401">
        <f t="shared" si="63"/>
        <v>0</v>
      </c>
    </row>
    <row r="4079" spans="16:16" x14ac:dyDescent="0.25">
      <c r="P4079" s="401">
        <f t="shared" si="63"/>
        <v>0</v>
      </c>
    </row>
    <row r="4080" spans="16:16" x14ac:dyDescent="0.25">
      <c r="P4080" s="401">
        <f t="shared" si="63"/>
        <v>0</v>
      </c>
    </row>
    <row r="4081" spans="16:16" x14ac:dyDescent="0.25">
      <c r="P4081" s="401">
        <f t="shared" si="63"/>
        <v>0</v>
      </c>
    </row>
    <row r="4082" spans="16:16" x14ac:dyDescent="0.25">
      <c r="P4082" s="401">
        <f t="shared" si="63"/>
        <v>0</v>
      </c>
    </row>
    <row r="4083" spans="16:16" x14ac:dyDescent="0.25">
      <c r="P4083" s="401">
        <f t="shared" si="63"/>
        <v>0</v>
      </c>
    </row>
    <row r="4084" spans="16:16" x14ac:dyDescent="0.25">
      <c r="P4084" s="401">
        <f t="shared" si="63"/>
        <v>0</v>
      </c>
    </row>
    <row r="4085" spans="16:16" x14ac:dyDescent="0.25">
      <c r="P4085" s="401">
        <f t="shared" si="63"/>
        <v>0</v>
      </c>
    </row>
    <row r="4086" spans="16:16" x14ac:dyDescent="0.25">
      <c r="P4086" s="401">
        <f t="shared" si="63"/>
        <v>0</v>
      </c>
    </row>
    <row r="4087" spans="16:16" x14ac:dyDescent="0.25">
      <c r="P4087" s="401">
        <f t="shared" si="63"/>
        <v>0</v>
      </c>
    </row>
    <row r="4088" spans="16:16" x14ac:dyDescent="0.25">
      <c r="P4088" s="401">
        <f t="shared" si="63"/>
        <v>0</v>
      </c>
    </row>
    <row r="4089" spans="16:16" x14ac:dyDescent="0.25">
      <c r="P4089" s="401">
        <f t="shared" si="63"/>
        <v>0</v>
      </c>
    </row>
    <row r="4090" spans="16:16" x14ac:dyDescent="0.25">
      <c r="P4090" s="401">
        <f t="shared" si="63"/>
        <v>0</v>
      </c>
    </row>
    <row r="4091" spans="16:16" x14ac:dyDescent="0.25">
      <c r="P4091" s="401">
        <f t="shared" si="63"/>
        <v>0</v>
      </c>
    </row>
    <row r="4092" spans="16:16" x14ac:dyDescent="0.25">
      <c r="P4092" s="401">
        <f t="shared" si="63"/>
        <v>0</v>
      </c>
    </row>
    <row r="4093" spans="16:16" x14ac:dyDescent="0.25">
      <c r="P4093" s="401">
        <f t="shared" si="63"/>
        <v>0</v>
      </c>
    </row>
    <row r="4094" spans="16:16" x14ac:dyDescent="0.25">
      <c r="P4094" s="401">
        <f t="shared" si="63"/>
        <v>0</v>
      </c>
    </row>
    <row r="4095" spans="16:16" x14ac:dyDescent="0.25">
      <c r="P4095" s="401">
        <f t="shared" si="63"/>
        <v>0</v>
      </c>
    </row>
    <row r="4096" spans="16:16" x14ac:dyDescent="0.25">
      <c r="P4096" s="401">
        <f t="shared" si="63"/>
        <v>0</v>
      </c>
    </row>
    <row r="4097" spans="16:16" x14ac:dyDescent="0.25">
      <c r="P4097" s="401">
        <f t="shared" si="63"/>
        <v>0</v>
      </c>
    </row>
    <row r="4098" spans="16:16" x14ac:dyDescent="0.25">
      <c r="P4098" s="401">
        <f t="shared" si="63"/>
        <v>0</v>
      </c>
    </row>
    <row r="4099" spans="16:16" x14ac:dyDescent="0.25">
      <c r="P4099" s="401">
        <f t="shared" ref="P4099:P4162" si="64">G4099+I4099</f>
        <v>0</v>
      </c>
    </row>
    <row r="4100" spans="16:16" x14ac:dyDescent="0.25">
      <c r="P4100" s="401">
        <f t="shared" si="64"/>
        <v>0</v>
      </c>
    </row>
    <row r="4101" spans="16:16" x14ac:dyDescent="0.25">
      <c r="P4101" s="401">
        <f t="shared" si="64"/>
        <v>0</v>
      </c>
    </row>
    <row r="4102" spans="16:16" x14ac:dyDescent="0.25">
      <c r="P4102" s="401">
        <f t="shared" si="64"/>
        <v>0</v>
      </c>
    </row>
    <row r="4103" spans="16:16" x14ac:dyDescent="0.25">
      <c r="P4103" s="401">
        <f t="shared" si="64"/>
        <v>0</v>
      </c>
    </row>
    <row r="4104" spans="16:16" x14ac:dyDescent="0.25">
      <c r="P4104" s="401">
        <f t="shared" si="64"/>
        <v>0</v>
      </c>
    </row>
    <row r="4105" spans="16:16" x14ac:dyDescent="0.25">
      <c r="P4105" s="401">
        <f t="shared" si="64"/>
        <v>0</v>
      </c>
    </row>
    <row r="4106" spans="16:16" x14ac:dyDescent="0.25">
      <c r="P4106" s="401">
        <f t="shared" si="64"/>
        <v>0</v>
      </c>
    </row>
    <row r="4107" spans="16:16" x14ac:dyDescent="0.25">
      <c r="P4107" s="401">
        <f t="shared" si="64"/>
        <v>0</v>
      </c>
    </row>
    <row r="4108" spans="16:16" x14ac:dyDescent="0.25">
      <c r="P4108" s="401">
        <f t="shared" si="64"/>
        <v>0</v>
      </c>
    </row>
    <row r="4109" spans="16:16" x14ac:dyDescent="0.25">
      <c r="P4109" s="401">
        <f t="shared" si="64"/>
        <v>0</v>
      </c>
    </row>
    <row r="4110" spans="16:16" x14ac:dyDescent="0.25">
      <c r="P4110" s="401">
        <f t="shared" si="64"/>
        <v>0</v>
      </c>
    </row>
    <row r="4111" spans="16:16" x14ac:dyDescent="0.25">
      <c r="P4111" s="401">
        <f t="shared" si="64"/>
        <v>0</v>
      </c>
    </row>
    <row r="4112" spans="16:16" x14ac:dyDescent="0.25">
      <c r="P4112" s="401">
        <f t="shared" si="64"/>
        <v>0</v>
      </c>
    </row>
    <row r="4113" spans="16:16" x14ac:dyDescent="0.25">
      <c r="P4113" s="401">
        <f t="shared" si="64"/>
        <v>0</v>
      </c>
    </row>
    <row r="4114" spans="16:16" x14ac:dyDescent="0.25">
      <c r="P4114" s="401">
        <f t="shared" si="64"/>
        <v>0</v>
      </c>
    </row>
    <row r="4115" spans="16:16" x14ac:dyDescent="0.25">
      <c r="P4115" s="401">
        <f t="shared" si="64"/>
        <v>0</v>
      </c>
    </row>
    <row r="4116" spans="16:16" x14ac:dyDescent="0.25">
      <c r="P4116" s="401">
        <f t="shared" si="64"/>
        <v>0</v>
      </c>
    </row>
    <row r="4117" spans="16:16" x14ac:dyDescent="0.25">
      <c r="P4117" s="401">
        <f t="shared" si="64"/>
        <v>0</v>
      </c>
    </row>
    <row r="4118" spans="16:16" x14ac:dyDescent="0.25">
      <c r="P4118" s="401">
        <f t="shared" si="64"/>
        <v>0</v>
      </c>
    </row>
    <row r="4119" spans="16:16" x14ac:dyDescent="0.25">
      <c r="P4119" s="401">
        <f t="shared" si="64"/>
        <v>0</v>
      </c>
    </row>
    <row r="4120" spans="16:16" x14ac:dyDescent="0.25">
      <c r="P4120" s="401">
        <f t="shared" si="64"/>
        <v>0</v>
      </c>
    </row>
    <row r="4121" spans="16:16" x14ac:dyDescent="0.25">
      <c r="P4121" s="401">
        <f t="shared" si="64"/>
        <v>0</v>
      </c>
    </row>
    <row r="4122" spans="16:16" x14ac:dyDescent="0.25">
      <c r="P4122" s="401">
        <f t="shared" si="64"/>
        <v>0</v>
      </c>
    </row>
    <row r="4123" spans="16:16" x14ac:dyDescent="0.25">
      <c r="P4123" s="401">
        <f t="shared" si="64"/>
        <v>0</v>
      </c>
    </row>
    <row r="4124" spans="16:16" x14ac:dyDescent="0.25">
      <c r="P4124" s="401">
        <f t="shared" si="64"/>
        <v>0</v>
      </c>
    </row>
    <row r="4125" spans="16:16" x14ac:dyDescent="0.25">
      <c r="P4125" s="401">
        <f t="shared" si="64"/>
        <v>0</v>
      </c>
    </row>
    <row r="4126" spans="16:16" x14ac:dyDescent="0.25">
      <c r="P4126" s="401">
        <f t="shared" si="64"/>
        <v>0</v>
      </c>
    </row>
    <row r="4127" spans="16:16" x14ac:dyDescent="0.25">
      <c r="P4127" s="401">
        <f t="shared" si="64"/>
        <v>0</v>
      </c>
    </row>
    <row r="4128" spans="16:16" x14ac:dyDescent="0.25">
      <c r="P4128" s="401">
        <f t="shared" si="64"/>
        <v>0</v>
      </c>
    </row>
    <row r="4129" spans="16:16" x14ac:dyDescent="0.25">
      <c r="P4129" s="401">
        <f t="shared" si="64"/>
        <v>0</v>
      </c>
    </row>
    <row r="4130" spans="16:16" x14ac:dyDescent="0.25">
      <c r="P4130" s="401">
        <f t="shared" si="64"/>
        <v>0</v>
      </c>
    </row>
    <row r="4131" spans="16:16" x14ac:dyDescent="0.25">
      <c r="P4131" s="401">
        <f t="shared" si="64"/>
        <v>0</v>
      </c>
    </row>
    <row r="4132" spans="16:16" x14ac:dyDescent="0.25">
      <c r="P4132" s="401">
        <f t="shared" si="64"/>
        <v>0</v>
      </c>
    </row>
    <row r="4133" spans="16:16" x14ac:dyDescent="0.25">
      <c r="P4133" s="401">
        <f t="shared" si="64"/>
        <v>0</v>
      </c>
    </row>
    <row r="4134" spans="16:16" x14ac:dyDescent="0.25">
      <c r="P4134" s="401">
        <f t="shared" si="64"/>
        <v>0</v>
      </c>
    </row>
    <row r="4135" spans="16:16" x14ac:dyDescent="0.25">
      <c r="P4135" s="401">
        <f t="shared" si="64"/>
        <v>0</v>
      </c>
    </row>
    <row r="4136" spans="16:16" x14ac:dyDescent="0.25">
      <c r="P4136" s="401">
        <f t="shared" si="64"/>
        <v>0</v>
      </c>
    </row>
    <row r="4137" spans="16:16" x14ac:dyDescent="0.25">
      <c r="P4137" s="401">
        <f t="shared" si="64"/>
        <v>0</v>
      </c>
    </row>
    <row r="4138" spans="16:16" x14ac:dyDescent="0.25">
      <c r="P4138" s="401">
        <f t="shared" si="64"/>
        <v>0</v>
      </c>
    </row>
    <row r="4139" spans="16:16" x14ac:dyDescent="0.25">
      <c r="P4139" s="401">
        <f t="shared" si="64"/>
        <v>0</v>
      </c>
    </row>
    <row r="4140" spans="16:16" x14ac:dyDescent="0.25">
      <c r="P4140" s="401">
        <f t="shared" si="64"/>
        <v>0</v>
      </c>
    </row>
    <row r="4141" spans="16:16" x14ac:dyDescent="0.25">
      <c r="P4141" s="401">
        <f t="shared" si="64"/>
        <v>0</v>
      </c>
    </row>
    <row r="4142" spans="16:16" x14ac:dyDescent="0.25">
      <c r="P4142" s="401">
        <f t="shared" si="64"/>
        <v>0</v>
      </c>
    </row>
    <row r="4143" spans="16:16" x14ac:dyDescent="0.25">
      <c r="P4143" s="401">
        <f t="shared" si="64"/>
        <v>0</v>
      </c>
    </row>
    <row r="4144" spans="16:16" x14ac:dyDescent="0.25">
      <c r="P4144" s="401">
        <f t="shared" si="64"/>
        <v>0</v>
      </c>
    </row>
    <row r="4145" spans="16:16" x14ac:dyDescent="0.25">
      <c r="P4145" s="401">
        <f t="shared" si="64"/>
        <v>0</v>
      </c>
    </row>
    <row r="4146" spans="16:16" x14ac:dyDescent="0.25">
      <c r="P4146" s="401">
        <f t="shared" si="64"/>
        <v>0</v>
      </c>
    </row>
    <row r="4147" spans="16:16" x14ac:dyDescent="0.25">
      <c r="P4147" s="401">
        <f t="shared" si="64"/>
        <v>0</v>
      </c>
    </row>
    <row r="4148" spans="16:16" x14ac:dyDescent="0.25">
      <c r="P4148" s="401">
        <f t="shared" si="64"/>
        <v>0</v>
      </c>
    </row>
    <row r="4149" spans="16:16" x14ac:dyDescent="0.25">
      <c r="P4149" s="401">
        <f t="shared" si="64"/>
        <v>0</v>
      </c>
    </row>
    <row r="4150" spans="16:16" x14ac:dyDescent="0.25">
      <c r="P4150" s="401">
        <f t="shared" si="64"/>
        <v>0</v>
      </c>
    </row>
    <row r="4151" spans="16:16" x14ac:dyDescent="0.25">
      <c r="P4151" s="401">
        <f t="shared" si="64"/>
        <v>0</v>
      </c>
    </row>
    <row r="4152" spans="16:16" x14ac:dyDescent="0.25">
      <c r="P4152" s="401">
        <f t="shared" si="64"/>
        <v>0</v>
      </c>
    </row>
    <row r="4153" spans="16:16" x14ac:dyDescent="0.25">
      <c r="P4153" s="401">
        <f t="shared" si="64"/>
        <v>0</v>
      </c>
    </row>
    <row r="4154" spans="16:16" x14ac:dyDescent="0.25">
      <c r="P4154" s="401">
        <f t="shared" si="64"/>
        <v>0</v>
      </c>
    </row>
    <row r="4155" spans="16:16" x14ac:dyDescent="0.25">
      <c r="P4155" s="401">
        <f t="shared" si="64"/>
        <v>0</v>
      </c>
    </row>
    <row r="4156" spans="16:16" x14ac:dyDescent="0.25">
      <c r="P4156" s="401">
        <f t="shared" si="64"/>
        <v>0</v>
      </c>
    </row>
    <row r="4157" spans="16:16" x14ac:dyDescent="0.25">
      <c r="P4157" s="401">
        <f t="shared" si="64"/>
        <v>0</v>
      </c>
    </row>
    <row r="4158" spans="16:16" x14ac:dyDescent="0.25">
      <c r="P4158" s="401">
        <f t="shared" si="64"/>
        <v>0</v>
      </c>
    </row>
    <row r="4159" spans="16:16" x14ac:dyDescent="0.25">
      <c r="P4159" s="401">
        <f t="shared" si="64"/>
        <v>0</v>
      </c>
    </row>
    <row r="4160" spans="16:16" x14ac:dyDescent="0.25">
      <c r="P4160" s="401">
        <f t="shared" si="64"/>
        <v>0</v>
      </c>
    </row>
    <row r="4161" spans="16:16" x14ac:dyDescent="0.25">
      <c r="P4161" s="401">
        <f t="shared" si="64"/>
        <v>0</v>
      </c>
    </row>
    <row r="4162" spans="16:16" x14ac:dyDescent="0.25">
      <c r="P4162" s="401">
        <f t="shared" si="64"/>
        <v>0</v>
      </c>
    </row>
    <row r="4163" spans="16:16" x14ac:dyDescent="0.25">
      <c r="P4163" s="401">
        <f t="shared" ref="P4163:P4226" si="65">G4163+I4163</f>
        <v>0</v>
      </c>
    </row>
    <row r="4164" spans="16:16" x14ac:dyDescent="0.25">
      <c r="P4164" s="401">
        <f t="shared" si="65"/>
        <v>0</v>
      </c>
    </row>
    <row r="4165" spans="16:16" x14ac:dyDescent="0.25">
      <c r="P4165" s="401">
        <f t="shared" si="65"/>
        <v>0</v>
      </c>
    </row>
    <row r="4166" spans="16:16" x14ac:dyDescent="0.25">
      <c r="P4166" s="401">
        <f t="shared" si="65"/>
        <v>0</v>
      </c>
    </row>
    <row r="4167" spans="16:16" x14ac:dyDescent="0.25">
      <c r="P4167" s="401">
        <f t="shared" si="65"/>
        <v>0</v>
      </c>
    </row>
    <row r="4168" spans="16:16" x14ac:dyDescent="0.25">
      <c r="P4168" s="401">
        <f t="shared" si="65"/>
        <v>0</v>
      </c>
    </row>
    <row r="4169" spans="16:16" x14ac:dyDescent="0.25">
      <c r="P4169" s="401">
        <f t="shared" si="65"/>
        <v>0</v>
      </c>
    </row>
    <row r="4170" spans="16:16" x14ac:dyDescent="0.25">
      <c r="P4170" s="401">
        <f t="shared" si="65"/>
        <v>0</v>
      </c>
    </row>
    <row r="4171" spans="16:16" x14ac:dyDescent="0.25">
      <c r="P4171" s="401">
        <f t="shared" si="65"/>
        <v>0</v>
      </c>
    </row>
    <row r="4172" spans="16:16" x14ac:dyDescent="0.25">
      <c r="P4172" s="401">
        <f t="shared" si="65"/>
        <v>0</v>
      </c>
    </row>
    <row r="4173" spans="16:16" x14ac:dyDescent="0.25">
      <c r="P4173" s="401">
        <f t="shared" si="65"/>
        <v>0</v>
      </c>
    </row>
    <row r="4174" spans="16:16" x14ac:dyDescent="0.25">
      <c r="P4174" s="401">
        <f t="shared" si="65"/>
        <v>0</v>
      </c>
    </row>
    <row r="4175" spans="16:16" x14ac:dyDescent="0.25">
      <c r="P4175" s="401">
        <f t="shared" si="65"/>
        <v>0</v>
      </c>
    </row>
    <row r="4176" spans="16:16" x14ac:dyDescent="0.25">
      <c r="P4176" s="401">
        <f t="shared" si="65"/>
        <v>0</v>
      </c>
    </row>
    <row r="4177" spans="16:16" x14ac:dyDescent="0.25">
      <c r="P4177" s="401">
        <f t="shared" si="65"/>
        <v>0</v>
      </c>
    </row>
    <row r="4178" spans="16:16" x14ac:dyDescent="0.25">
      <c r="P4178" s="401">
        <f t="shared" si="65"/>
        <v>0</v>
      </c>
    </row>
    <row r="4179" spans="16:16" x14ac:dyDescent="0.25">
      <c r="P4179" s="401">
        <f t="shared" si="65"/>
        <v>0</v>
      </c>
    </row>
    <row r="4180" spans="16:16" x14ac:dyDescent="0.25">
      <c r="P4180" s="401">
        <f t="shared" si="65"/>
        <v>0</v>
      </c>
    </row>
    <row r="4181" spans="16:16" x14ac:dyDescent="0.25">
      <c r="P4181" s="401">
        <f t="shared" si="65"/>
        <v>0</v>
      </c>
    </row>
    <row r="4182" spans="16:16" x14ac:dyDescent="0.25">
      <c r="P4182" s="401">
        <f t="shared" si="65"/>
        <v>0</v>
      </c>
    </row>
    <row r="4183" spans="16:16" x14ac:dyDescent="0.25">
      <c r="P4183" s="401">
        <f t="shared" si="65"/>
        <v>0</v>
      </c>
    </row>
    <row r="4184" spans="16:16" x14ac:dyDescent="0.25">
      <c r="P4184" s="401">
        <f t="shared" si="65"/>
        <v>0</v>
      </c>
    </row>
    <row r="4185" spans="16:16" x14ac:dyDescent="0.25">
      <c r="P4185" s="401">
        <f t="shared" si="65"/>
        <v>0</v>
      </c>
    </row>
    <row r="4186" spans="16:16" x14ac:dyDescent="0.25">
      <c r="P4186" s="401">
        <f t="shared" si="65"/>
        <v>0</v>
      </c>
    </row>
    <row r="4187" spans="16:16" x14ac:dyDescent="0.25">
      <c r="P4187" s="401">
        <f t="shared" si="65"/>
        <v>0</v>
      </c>
    </row>
    <row r="4188" spans="16:16" x14ac:dyDescent="0.25">
      <c r="P4188" s="401">
        <f t="shared" si="65"/>
        <v>0</v>
      </c>
    </row>
    <row r="4189" spans="16:16" x14ac:dyDescent="0.25">
      <c r="P4189" s="401">
        <f t="shared" si="65"/>
        <v>0</v>
      </c>
    </row>
    <row r="4190" spans="16:16" x14ac:dyDescent="0.25">
      <c r="P4190" s="401">
        <f t="shared" si="65"/>
        <v>0</v>
      </c>
    </row>
    <row r="4191" spans="16:16" x14ac:dyDescent="0.25">
      <c r="P4191" s="401">
        <f t="shared" si="65"/>
        <v>0</v>
      </c>
    </row>
    <row r="4192" spans="16:16" x14ac:dyDescent="0.25">
      <c r="P4192" s="401">
        <f t="shared" si="65"/>
        <v>0</v>
      </c>
    </row>
    <row r="4193" spans="16:16" x14ac:dyDescent="0.25">
      <c r="P4193" s="401">
        <f t="shared" si="65"/>
        <v>0</v>
      </c>
    </row>
    <row r="4194" spans="16:16" x14ac:dyDescent="0.25">
      <c r="P4194" s="401">
        <f t="shared" si="65"/>
        <v>0</v>
      </c>
    </row>
    <row r="4195" spans="16:16" x14ac:dyDescent="0.25">
      <c r="P4195" s="401">
        <f t="shared" si="65"/>
        <v>0</v>
      </c>
    </row>
    <row r="4196" spans="16:16" x14ac:dyDescent="0.25">
      <c r="P4196" s="401">
        <f t="shared" si="65"/>
        <v>0</v>
      </c>
    </row>
    <row r="4197" spans="16:16" x14ac:dyDescent="0.25">
      <c r="P4197" s="401">
        <f t="shared" si="65"/>
        <v>0</v>
      </c>
    </row>
    <row r="4198" spans="16:16" x14ac:dyDescent="0.25">
      <c r="P4198" s="401">
        <f t="shared" si="65"/>
        <v>0</v>
      </c>
    </row>
    <row r="4199" spans="16:16" x14ac:dyDescent="0.25">
      <c r="P4199" s="401">
        <f t="shared" si="65"/>
        <v>0</v>
      </c>
    </row>
    <row r="4200" spans="16:16" x14ac:dyDescent="0.25">
      <c r="P4200" s="401">
        <f t="shared" si="65"/>
        <v>0</v>
      </c>
    </row>
    <row r="4201" spans="16:16" x14ac:dyDescent="0.25">
      <c r="P4201" s="401">
        <f t="shared" si="65"/>
        <v>0</v>
      </c>
    </row>
    <row r="4202" spans="16:16" x14ac:dyDescent="0.25">
      <c r="P4202" s="401">
        <f t="shared" si="65"/>
        <v>0</v>
      </c>
    </row>
    <row r="4203" spans="16:16" x14ac:dyDescent="0.25">
      <c r="P4203" s="401">
        <f t="shared" si="65"/>
        <v>0</v>
      </c>
    </row>
    <row r="4204" spans="16:16" x14ac:dyDescent="0.25">
      <c r="P4204" s="401">
        <f t="shared" si="65"/>
        <v>0</v>
      </c>
    </row>
    <row r="4205" spans="16:16" x14ac:dyDescent="0.25">
      <c r="P4205" s="401">
        <f t="shared" si="65"/>
        <v>0</v>
      </c>
    </row>
    <row r="4206" spans="16:16" x14ac:dyDescent="0.25">
      <c r="P4206" s="401">
        <f t="shared" si="65"/>
        <v>0</v>
      </c>
    </row>
    <row r="4207" spans="16:16" x14ac:dyDescent="0.25">
      <c r="P4207" s="401">
        <f t="shared" si="65"/>
        <v>0</v>
      </c>
    </row>
    <row r="4208" spans="16:16" x14ac:dyDescent="0.25">
      <c r="P4208" s="401">
        <f t="shared" si="65"/>
        <v>0</v>
      </c>
    </row>
    <row r="4209" spans="16:16" x14ac:dyDescent="0.25">
      <c r="P4209" s="401">
        <f t="shared" si="65"/>
        <v>0</v>
      </c>
    </row>
    <row r="4210" spans="16:16" x14ac:dyDescent="0.25">
      <c r="P4210" s="401">
        <f t="shared" si="65"/>
        <v>0</v>
      </c>
    </row>
    <row r="4211" spans="16:16" x14ac:dyDescent="0.25">
      <c r="P4211" s="401">
        <f t="shared" si="65"/>
        <v>0</v>
      </c>
    </row>
    <row r="4212" spans="16:16" x14ac:dyDescent="0.25">
      <c r="P4212" s="401">
        <f t="shared" si="65"/>
        <v>0</v>
      </c>
    </row>
    <row r="4213" spans="16:16" x14ac:dyDescent="0.25">
      <c r="P4213" s="401">
        <f t="shared" si="65"/>
        <v>0</v>
      </c>
    </row>
    <row r="4214" spans="16:16" x14ac:dyDescent="0.25">
      <c r="P4214" s="401">
        <f t="shared" si="65"/>
        <v>0</v>
      </c>
    </row>
    <row r="4215" spans="16:16" x14ac:dyDescent="0.25">
      <c r="P4215" s="401">
        <f t="shared" si="65"/>
        <v>0</v>
      </c>
    </row>
    <row r="4216" spans="16:16" x14ac:dyDescent="0.25">
      <c r="P4216" s="401">
        <f t="shared" si="65"/>
        <v>0</v>
      </c>
    </row>
    <row r="4217" spans="16:16" x14ac:dyDescent="0.25">
      <c r="P4217" s="401">
        <f t="shared" si="65"/>
        <v>0</v>
      </c>
    </row>
    <row r="4218" spans="16:16" x14ac:dyDescent="0.25">
      <c r="P4218" s="401">
        <f t="shared" si="65"/>
        <v>0</v>
      </c>
    </row>
    <row r="4219" spans="16:16" x14ac:dyDescent="0.25">
      <c r="P4219" s="401">
        <f t="shared" si="65"/>
        <v>0</v>
      </c>
    </row>
    <row r="4220" spans="16:16" x14ac:dyDescent="0.25">
      <c r="P4220" s="401">
        <f t="shared" si="65"/>
        <v>0</v>
      </c>
    </row>
    <row r="4221" spans="16:16" x14ac:dyDescent="0.25">
      <c r="P4221" s="401">
        <f t="shared" si="65"/>
        <v>0</v>
      </c>
    </row>
    <row r="4222" spans="16:16" x14ac:dyDescent="0.25">
      <c r="P4222" s="401">
        <f t="shared" si="65"/>
        <v>0</v>
      </c>
    </row>
    <row r="4223" spans="16:16" x14ac:dyDescent="0.25">
      <c r="P4223" s="401">
        <f t="shared" si="65"/>
        <v>0</v>
      </c>
    </row>
    <row r="4224" spans="16:16" x14ac:dyDescent="0.25">
      <c r="P4224" s="401">
        <f t="shared" si="65"/>
        <v>0</v>
      </c>
    </row>
    <row r="4225" spans="16:16" x14ac:dyDescent="0.25">
      <c r="P4225" s="401">
        <f t="shared" si="65"/>
        <v>0</v>
      </c>
    </row>
    <row r="4226" spans="16:16" x14ac:dyDescent="0.25">
      <c r="P4226" s="401">
        <f t="shared" si="65"/>
        <v>0</v>
      </c>
    </row>
    <row r="4227" spans="16:16" x14ac:dyDescent="0.25">
      <c r="P4227" s="401">
        <f t="shared" ref="P4227:P4290" si="66">G4227+I4227</f>
        <v>0</v>
      </c>
    </row>
    <row r="4228" spans="16:16" x14ac:dyDescent="0.25">
      <c r="P4228" s="401">
        <f t="shared" si="66"/>
        <v>0</v>
      </c>
    </row>
    <row r="4229" spans="16:16" x14ac:dyDescent="0.25">
      <c r="P4229" s="401">
        <f t="shared" si="66"/>
        <v>0</v>
      </c>
    </row>
    <row r="4230" spans="16:16" x14ac:dyDescent="0.25">
      <c r="P4230" s="401">
        <f t="shared" si="66"/>
        <v>0</v>
      </c>
    </row>
    <row r="4231" spans="16:16" x14ac:dyDescent="0.25">
      <c r="P4231" s="401">
        <f t="shared" si="66"/>
        <v>0</v>
      </c>
    </row>
    <row r="4232" spans="16:16" x14ac:dyDescent="0.25">
      <c r="P4232" s="401">
        <f t="shared" si="66"/>
        <v>0</v>
      </c>
    </row>
    <row r="4233" spans="16:16" x14ac:dyDescent="0.25">
      <c r="P4233" s="401">
        <f t="shared" si="66"/>
        <v>0</v>
      </c>
    </row>
    <row r="4234" spans="16:16" x14ac:dyDescent="0.25">
      <c r="P4234" s="401">
        <f t="shared" si="66"/>
        <v>0</v>
      </c>
    </row>
    <row r="4235" spans="16:16" x14ac:dyDescent="0.25">
      <c r="P4235" s="401">
        <f t="shared" si="66"/>
        <v>0</v>
      </c>
    </row>
    <row r="4236" spans="16:16" x14ac:dyDescent="0.25">
      <c r="P4236" s="401">
        <f t="shared" si="66"/>
        <v>0</v>
      </c>
    </row>
    <row r="4237" spans="16:16" x14ac:dyDescent="0.25">
      <c r="P4237" s="401">
        <f t="shared" si="66"/>
        <v>0</v>
      </c>
    </row>
    <row r="4238" spans="16:16" x14ac:dyDescent="0.25">
      <c r="P4238" s="401">
        <f t="shared" si="66"/>
        <v>0</v>
      </c>
    </row>
    <row r="4239" spans="16:16" x14ac:dyDescent="0.25">
      <c r="P4239" s="401">
        <f t="shared" si="66"/>
        <v>0</v>
      </c>
    </row>
    <row r="4240" spans="16:16" x14ac:dyDescent="0.25">
      <c r="P4240" s="401">
        <f t="shared" si="66"/>
        <v>0</v>
      </c>
    </row>
    <row r="4241" spans="16:16" x14ac:dyDescent="0.25">
      <c r="P4241" s="401">
        <f t="shared" si="66"/>
        <v>0</v>
      </c>
    </row>
    <row r="4242" spans="16:16" x14ac:dyDescent="0.25">
      <c r="P4242" s="401">
        <f t="shared" si="66"/>
        <v>0</v>
      </c>
    </row>
    <row r="4243" spans="16:16" x14ac:dyDescent="0.25">
      <c r="P4243" s="401">
        <f t="shared" si="66"/>
        <v>0</v>
      </c>
    </row>
    <row r="4244" spans="16:16" x14ac:dyDescent="0.25">
      <c r="P4244" s="401">
        <f t="shared" si="66"/>
        <v>0</v>
      </c>
    </row>
    <row r="4245" spans="16:16" x14ac:dyDescent="0.25">
      <c r="P4245" s="401">
        <f t="shared" si="66"/>
        <v>0</v>
      </c>
    </row>
    <row r="4246" spans="16:16" x14ac:dyDescent="0.25">
      <c r="P4246" s="401">
        <f t="shared" si="66"/>
        <v>0</v>
      </c>
    </row>
    <row r="4247" spans="16:16" x14ac:dyDescent="0.25">
      <c r="P4247" s="401">
        <f t="shared" si="66"/>
        <v>0</v>
      </c>
    </row>
    <row r="4248" spans="16:16" x14ac:dyDescent="0.25">
      <c r="P4248" s="401">
        <f t="shared" si="66"/>
        <v>0</v>
      </c>
    </row>
    <row r="4249" spans="16:16" x14ac:dyDescent="0.25">
      <c r="P4249" s="401">
        <f t="shared" si="66"/>
        <v>0</v>
      </c>
    </row>
    <row r="4250" spans="16:16" x14ac:dyDescent="0.25">
      <c r="P4250" s="401">
        <f t="shared" si="66"/>
        <v>0</v>
      </c>
    </row>
    <row r="4251" spans="16:16" x14ac:dyDescent="0.25">
      <c r="P4251" s="401">
        <f t="shared" si="66"/>
        <v>0</v>
      </c>
    </row>
    <row r="4252" spans="16:16" x14ac:dyDescent="0.25">
      <c r="P4252" s="401">
        <f t="shared" si="66"/>
        <v>0</v>
      </c>
    </row>
    <row r="4253" spans="16:16" x14ac:dyDescent="0.25">
      <c r="P4253" s="401">
        <f t="shared" si="66"/>
        <v>0</v>
      </c>
    </row>
    <row r="4254" spans="16:16" x14ac:dyDescent="0.25">
      <c r="P4254" s="401">
        <f t="shared" si="66"/>
        <v>0</v>
      </c>
    </row>
    <row r="4255" spans="16:16" x14ac:dyDescent="0.25">
      <c r="P4255" s="401">
        <f t="shared" si="66"/>
        <v>0</v>
      </c>
    </row>
    <row r="4256" spans="16:16" x14ac:dyDescent="0.25">
      <c r="P4256" s="401">
        <f t="shared" si="66"/>
        <v>0</v>
      </c>
    </row>
    <row r="4257" spans="16:16" x14ac:dyDescent="0.25">
      <c r="P4257" s="401">
        <f t="shared" si="66"/>
        <v>0</v>
      </c>
    </row>
    <row r="4258" spans="16:16" x14ac:dyDescent="0.25">
      <c r="P4258" s="401">
        <f t="shared" si="66"/>
        <v>0</v>
      </c>
    </row>
    <row r="4259" spans="16:16" x14ac:dyDescent="0.25">
      <c r="P4259" s="401">
        <f t="shared" si="66"/>
        <v>0</v>
      </c>
    </row>
    <row r="4260" spans="16:16" x14ac:dyDescent="0.25">
      <c r="P4260" s="401">
        <f t="shared" si="66"/>
        <v>0</v>
      </c>
    </row>
    <row r="4261" spans="16:16" x14ac:dyDescent="0.25">
      <c r="P4261" s="401">
        <f t="shared" si="66"/>
        <v>0</v>
      </c>
    </row>
    <row r="4262" spans="16:16" x14ac:dyDescent="0.25">
      <c r="P4262" s="401">
        <f t="shared" si="66"/>
        <v>0</v>
      </c>
    </row>
    <row r="4263" spans="16:16" x14ac:dyDescent="0.25">
      <c r="P4263" s="401">
        <f t="shared" si="66"/>
        <v>0</v>
      </c>
    </row>
    <row r="4264" spans="16:16" x14ac:dyDescent="0.25">
      <c r="P4264" s="401">
        <f t="shared" si="66"/>
        <v>0</v>
      </c>
    </row>
    <row r="4265" spans="16:16" x14ac:dyDescent="0.25">
      <c r="P4265" s="401">
        <f t="shared" si="66"/>
        <v>0</v>
      </c>
    </row>
    <row r="4266" spans="16:16" x14ac:dyDescent="0.25">
      <c r="P4266" s="401">
        <f t="shared" si="66"/>
        <v>0</v>
      </c>
    </row>
    <row r="4267" spans="16:16" x14ac:dyDescent="0.25">
      <c r="P4267" s="401">
        <f t="shared" si="66"/>
        <v>0</v>
      </c>
    </row>
    <row r="4268" spans="16:16" x14ac:dyDescent="0.25">
      <c r="P4268" s="401">
        <f t="shared" si="66"/>
        <v>0</v>
      </c>
    </row>
    <row r="4269" spans="16:16" x14ac:dyDescent="0.25">
      <c r="P4269" s="401">
        <f t="shared" si="66"/>
        <v>0</v>
      </c>
    </row>
    <row r="4270" spans="16:16" x14ac:dyDescent="0.25">
      <c r="P4270" s="401">
        <f t="shared" si="66"/>
        <v>0</v>
      </c>
    </row>
    <row r="4271" spans="16:16" x14ac:dyDescent="0.25">
      <c r="P4271" s="401">
        <f t="shared" si="66"/>
        <v>0</v>
      </c>
    </row>
    <row r="4272" spans="16:16" x14ac:dyDescent="0.25">
      <c r="P4272" s="401">
        <f t="shared" si="66"/>
        <v>0</v>
      </c>
    </row>
    <row r="4273" spans="16:16" x14ac:dyDescent="0.25">
      <c r="P4273" s="401">
        <f t="shared" si="66"/>
        <v>0</v>
      </c>
    </row>
    <row r="4274" spans="16:16" x14ac:dyDescent="0.25">
      <c r="P4274" s="401">
        <f t="shared" si="66"/>
        <v>0</v>
      </c>
    </row>
    <row r="4275" spans="16:16" x14ac:dyDescent="0.25">
      <c r="P4275" s="401">
        <f t="shared" si="66"/>
        <v>0</v>
      </c>
    </row>
    <row r="4276" spans="16:16" x14ac:dyDescent="0.25">
      <c r="P4276" s="401">
        <f t="shared" si="66"/>
        <v>0</v>
      </c>
    </row>
    <row r="4277" spans="16:16" x14ac:dyDescent="0.25">
      <c r="P4277" s="401">
        <f t="shared" si="66"/>
        <v>0</v>
      </c>
    </row>
    <row r="4278" spans="16:16" x14ac:dyDescent="0.25">
      <c r="P4278" s="401">
        <f t="shared" si="66"/>
        <v>0</v>
      </c>
    </row>
    <row r="4279" spans="16:16" x14ac:dyDescent="0.25">
      <c r="P4279" s="401">
        <f t="shared" si="66"/>
        <v>0</v>
      </c>
    </row>
    <row r="4280" spans="16:16" x14ac:dyDescent="0.25">
      <c r="P4280" s="401">
        <f t="shared" si="66"/>
        <v>0</v>
      </c>
    </row>
    <row r="4281" spans="16:16" x14ac:dyDescent="0.25">
      <c r="P4281" s="401">
        <f t="shared" si="66"/>
        <v>0</v>
      </c>
    </row>
    <row r="4282" spans="16:16" x14ac:dyDescent="0.25">
      <c r="P4282" s="401">
        <f t="shared" si="66"/>
        <v>0</v>
      </c>
    </row>
    <row r="4283" spans="16:16" x14ac:dyDescent="0.25">
      <c r="P4283" s="401">
        <f t="shared" si="66"/>
        <v>0</v>
      </c>
    </row>
    <row r="4284" spans="16:16" x14ac:dyDescent="0.25">
      <c r="P4284" s="401">
        <f t="shared" si="66"/>
        <v>0</v>
      </c>
    </row>
    <row r="4285" spans="16:16" x14ac:dyDescent="0.25">
      <c r="P4285" s="401">
        <f t="shared" si="66"/>
        <v>0</v>
      </c>
    </row>
    <row r="4286" spans="16:16" x14ac:dyDescent="0.25">
      <c r="P4286" s="401">
        <f t="shared" si="66"/>
        <v>0</v>
      </c>
    </row>
    <row r="4287" spans="16:16" x14ac:dyDescent="0.25">
      <c r="P4287" s="401">
        <f t="shared" si="66"/>
        <v>0</v>
      </c>
    </row>
    <row r="4288" spans="16:16" x14ac:dyDescent="0.25">
      <c r="P4288" s="401">
        <f t="shared" si="66"/>
        <v>0</v>
      </c>
    </row>
    <row r="4289" spans="16:16" x14ac:dyDescent="0.25">
      <c r="P4289" s="401">
        <f t="shared" si="66"/>
        <v>0</v>
      </c>
    </row>
    <row r="4290" spans="16:16" x14ac:dyDescent="0.25">
      <c r="P4290" s="401">
        <f t="shared" si="66"/>
        <v>0</v>
      </c>
    </row>
    <row r="4291" spans="16:16" x14ac:dyDescent="0.25">
      <c r="P4291" s="401">
        <f t="shared" ref="P4291:P4354" si="67">G4291+I4291</f>
        <v>0</v>
      </c>
    </row>
    <row r="4292" spans="16:16" x14ac:dyDescent="0.25">
      <c r="P4292" s="401">
        <f t="shared" si="67"/>
        <v>0</v>
      </c>
    </row>
    <row r="4293" spans="16:16" x14ac:dyDescent="0.25">
      <c r="P4293" s="401">
        <f t="shared" si="67"/>
        <v>0</v>
      </c>
    </row>
    <row r="4294" spans="16:16" x14ac:dyDescent="0.25">
      <c r="P4294" s="401">
        <f t="shared" si="67"/>
        <v>0</v>
      </c>
    </row>
    <row r="4295" spans="16:16" x14ac:dyDescent="0.25">
      <c r="P4295" s="401">
        <f t="shared" si="67"/>
        <v>0</v>
      </c>
    </row>
    <row r="4296" spans="16:16" x14ac:dyDescent="0.25">
      <c r="P4296" s="401">
        <f t="shared" si="67"/>
        <v>0</v>
      </c>
    </row>
    <row r="4297" spans="16:16" x14ac:dyDescent="0.25">
      <c r="P4297" s="401">
        <f t="shared" si="67"/>
        <v>0</v>
      </c>
    </row>
    <row r="4298" spans="16:16" x14ac:dyDescent="0.25">
      <c r="P4298" s="401">
        <f t="shared" si="67"/>
        <v>0</v>
      </c>
    </row>
    <row r="4299" spans="16:16" x14ac:dyDescent="0.25">
      <c r="P4299" s="401">
        <f t="shared" si="67"/>
        <v>0</v>
      </c>
    </row>
    <row r="4300" spans="16:16" x14ac:dyDescent="0.25">
      <c r="P4300" s="401">
        <f t="shared" si="67"/>
        <v>0</v>
      </c>
    </row>
    <row r="4301" spans="16:16" x14ac:dyDescent="0.25">
      <c r="P4301" s="401">
        <f t="shared" si="67"/>
        <v>0</v>
      </c>
    </row>
    <row r="4302" spans="16:16" x14ac:dyDescent="0.25">
      <c r="P4302" s="401">
        <f t="shared" si="67"/>
        <v>0</v>
      </c>
    </row>
    <row r="4303" spans="16:16" x14ac:dyDescent="0.25">
      <c r="P4303" s="401">
        <f t="shared" si="67"/>
        <v>0</v>
      </c>
    </row>
    <row r="4304" spans="16:16" x14ac:dyDescent="0.25">
      <c r="P4304" s="401">
        <f t="shared" si="67"/>
        <v>0</v>
      </c>
    </row>
    <row r="4305" spans="16:16" x14ac:dyDescent="0.25">
      <c r="P4305" s="401">
        <f t="shared" si="67"/>
        <v>0</v>
      </c>
    </row>
    <row r="4306" spans="16:16" x14ac:dyDescent="0.25">
      <c r="P4306" s="401">
        <f t="shared" si="67"/>
        <v>0</v>
      </c>
    </row>
    <row r="4307" spans="16:16" x14ac:dyDescent="0.25">
      <c r="P4307" s="401">
        <f t="shared" si="67"/>
        <v>0</v>
      </c>
    </row>
    <row r="4308" spans="16:16" x14ac:dyDescent="0.25">
      <c r="P4308" s="401">
        <f t="shared" si="67"/>
        <v>0</v>
      </c>
    </row>
    <row r="4309" spans="16:16" x14ac:dyDescent="0.25">
      <c r="P4309" s="401">
        <f t="shared" si="67"/>
        <v>0</v>
      </c>
    </row>
    <row r="4310" spans="16:16" x14ac:dyDescent="0.25">
      <c r="P4310" s="401">
        <f t="shared" si="67"/>
        <v>0</v>
      </c>
    </row>
    <row r="4311" spans="16:16" x14ac:dyDescent="0.25">
      <c r="P4311" s="401">
        <f t="shared" si="67"/>
        <v>0</v>
      </c>
    </row>
    <row r="4312" spans="16:16" x14ac:dyDescent="0.25">
      <c r="P4312" s="401">
        <f t="shared" si="67"/>
        <v>0</v>
      </c>
    </row>
    <row r="4313" spans="16:16" x14ac:dyDescent="0.25">
      <c r="P4313" s="401">
        <f t="shared" si="67"/>
        <v>0</v>
      </c>
    </row>
    <row r="4314" spans="16:16" x14ac:dyDescent="0.25">
      <c r="P4314" s="401">
        <f t="shared" si="67"/>
        <v>0</v>
      </c>
    </row>
    <row r="4315" spans="16:16" x14ac:dyDescent="0.25">
      <c r="P4315" s="401">
        <f t="shared" si="67"/>
        <v>0</v>
      </c>
    </row>
    <row r="4316" spans="16:16" x14ac:dyDescent="0.25">
      <c r="P4316" s="401">
        <f t="shared" si="67"/>
        <v>0</v>
      </c>
    </row>
    <row r="4317" spans="16:16" x14ac:dyDescent="0.25">
      <c r="P4317" s="401">
        <f t="shared" si="67"/>
        <v>0</v>
      </c>
    </row>
    <row r="4318" spans="16:16" x14ac:dyDescent="0.25">
      <c r="P4318" s="401">
        <f t="shared" si="67"/>
        <v>0</v>
      </c>
    </row>
    <row r="4319" spans="16:16" x14ac:dyDescent="0.25">
      <c r="P4319" s="401">
        <f t="shared" si="67"/>
        <v>0</v>
      </c>
    </row>
    <row r="4320" spans="16:16" x14ac:dyDescent="0.25">
      <c r="P4320" s="401">
        <f t="shared" si="67"/>
        <v>0</v>
      </c>
    </row>
    <row r="4321" spans="16:16" x14ac:dyDescent="0.25">
      <c r="P4321" s="401">
        <f t="shared" si="67"/>
        <v>0</v>
      </c>
    </row>
    <row r="4322" spans="16:16" x14ac:dyDescent="0.25">
      <c r="P4322" s="401">
        <f t="shared" si="67"/>
        <v>0</v>
      </c>
    </row>
    <row r="4323" spans="16:16" x14ac:dyDescent="0.25">
      <c r="P4323" s="401">
        <f t="shared" si="67"/>
        <v>0</v>
      </c>
    </row>
    <row r="4324" spans="16:16" x14ac:dyDescent="0.25">
      <c r="P4324" s="401">
        <f t="shared" si="67"/>
        <v>0</v>
      </c>
    </row>
    <row r="4325" spans="16:16" x14ac:dyDescent="0.25">
      <c r="P4325" s="401">
        <f t="shared" si="67"/>
        <v>0</v>
      </c>
    </row>
    <row r="4326" spans="16:16" x14ac:dyDescent="0.25">
      <c r="P4326" s="401">
        <f t="shared" si="67"/>
        <v>0</v>
      </c>
    </row>
    <row r="4327" spans="16:16" x14ac:dyDescent="0.25">
      <c r="P4327" s="401">
        <f t="shared" si="67"/>
        <v>0</v>
      </c>
    </row>
    <row r="4328" spans="16:16" x14ac:dyDescent="0.25">
      <c r="P4328" s="401">
        <f t="shared" si="67"/>
        <v>0</v>
      </c>
    </row>
    <row r="4329" spans="16:16" x14ac:dyDescent="0.25">
      <c r="P4329" s="401">
        <f t="shared" si="67"/>
        <v>0</v>
      </c>
    </row>
    <row r="4330" spans="16:16" x14ac:dyDescent="0.25">
      <c r="P4330" s="401">
        <f t="shared" si="67"/>
        <v>0</v>
      </c>
    </row>
    <row r="4331" spans="16:16" x14ac:dyDescent="0.25">
      <c r="P4331" s="401">
        <f t="shared" si="67"/>
        <v>0</v>
      </c>
    </row>
    <row r="4332" spans="16:16" x14ac:dyDescent="0.25">
      <c r="P4332" s="401">
        <f t="shared" si="67"/>
        <v>0</v>
      </c>
    </row>
    <row r="4333" spans="16:16" x14ac:dyDescent="0.25">
      <c r="P4333" s="401">
        <f t="shared" si="67"/>
        <v>0</v>
      </c>
    </row>
    <row r="4334" spans="16:16" x14ac:dyDescent="0.25">
      <c r="P4334" s="401">
        <f t="shared" si="67"/>
        <v>0</v>
      </c>
    </row>
    <row r="4335" spans="16:16" x14ac:dyDescent="0.25">
      <c r="P4335" s="401">
        <f t="shared" si="67"/>
        <v>0</v>
      </c>
    </row>
    <row r="4336" spans="16:16" x14ac:dyDescent="0.25">
      <c r="P4336" s="401">
        <f t="shared" si="67"/>
        <v>0</v>
      </c>
    </row>
    <row r="4337" spans="16:16" x14ac:dyDescent="0.25">
      <c r="P4337" s="401">
        <f t="shared" si="67"/>
        <v>0</v>
      </c>
    </row>
    <row r="4338" spans="16:16" x14ac:dyDescent="0.25">
      <c r="P4338" s="401">
        <f t="shared" si="67"/>
        <v>0</v>
      </c>
    </row>
    <row r="4339" spans="16:16" x14ac:dyDescent="0.25">
      <c r="P4339" s="401">
        <f t="shared" si="67"/>
        <v>0</v>
      </c>
    </row>
    <row r="4340" spans="16:16" x14ac:dyDescent="0.25">
      <c r="P4340" s="401">
        <f t="shared" si="67"/>
        <v>0</v>
      </c>
    </row>
    <row r="4341" spans="16:16" x14ac:dyDescent="0.25">
      <c r="P4341" s="401">
        <f t="shared" si="67"/>
        <v>0</v>
      </c>
    </row>
    <row r="4342" spans="16:16" x14ac:dyDescent="0.25">
      <c r="P4342" s="401">
        <f t="shared" si="67"/>
        <v>0</v>
      </c>
    </row>
    <row r="4343" spans="16:16" x14ac:dyDescent="0.25">
      <c r="P4343" s="401">
        <f t="shared" si="67"/>
        <v>0</v>
      </c>
    </row>
    <row r="4344" spans="16:16" x14ac:dyDescent="0.25">
      <c r="P4344" s="401">
        <f t="shared" si="67"/>
        <v>0</v>
      </c>
    </row>
    <row r="4345" spans="16:16" x14ac:dyDescent="0.25">
      <c r="P4345" s="401">
        <f t="shared" si="67"/>
        <v>0</v>
      </c>
    </row>
    <row r="4346" spans="16:16" x14ac:dyDescent="0.25">
      <c r="P4346" s="401">
        <f t="shared" si="67"/>
        <v>0</v>
      </c>
    </row>
    <row r="4347" spans="16:16" x14ac:dyDescent="0.25">
      <c r="P4347" s="401">
        <f t="shared" si="67"/>
        <v>0</v>
      </c>
    </row>
    <row r="4348" spans="16:16" x14ac:dyDescent="0.25">
      <c r="P4348" s="401">
        <f t="shared" si="67"/>
        <v>0</v>
      </c>
    </row>
    <row r="4349" spans="16:16" x14ac:dyDescent="0.25">
      <c r="P4349" s="401">
        <f t="shared" si="67"/>
        <v>0</v>
      </c>
    </row>
    <row r="4350" spans="16:16" x14ac:dyDescent="0.25">
      <c r="P4350" s="401">
        <f t="shared" si="67"/>
        <v>0</v>
      </c>
    </row>
    <row r="4351" spans="16:16" x14ac:dyDescent="0.25">
      <c r="P4351" s="401">
        <f t="shared" si="67"/>
        <v>0</v>
      </c>
    </row>
    <row r="4352" spans="16:16" x14ac:dyDescent="0.25">
      <c r="P4352" s="401">
        <f t="shared" si="67"/>
        <v>0</v>
      </c>
    </row>
    <row r="4353" spans="16:16" x14ac:dyDescent="0.25">
      <c r="P4353" s="401">
        <f t="shared" si="67"/>
        <v>0</v>
      </c>
    </row>
    <row r="4354" spans="16:16" x14ac:dyDescent="0.25">
      <c r="P4354" s="401">
        <f t="shared" si="67"/>
        <v>0</v>
      </c>
    </row>
    <row r="4355" spans="16:16" x14ac:dyDescent="0.25">
      <c r="P4355" s="401">
        <f t="shared" ref="P4355:P4418" si="68">G4355+I4355</f>
        <v>0</v>
      </c>
    </row>
    <row r="4356" spans="16:16" x14ac:dyDescent="0.25">
      <c r="P4356" s="401">
        <f t="shared" si="68"/>
        <v>0</v>
      </c>
    </row>
    <row r="4357" spans="16:16" x14ac:dyDescent="0.25">
      <c r="P4357" s="401">
        <f t="shared" si="68"/>
        <v>0</v>
      </c>
    </row>
    <row r="4358" spans="16:16" x14ac:dyDescent="0.25">
      <c r="P4358" s="401">
        <f t="shared" si="68"/>
        <v>0</v>
      </c>
    </row>
    <row r="4359" spans="16:16" x14ac:dyDescent="0.25">
      <c r="P4359" s="401">
        <f t="shared" si="68"/>
        <v>0</v>
      </c>
    </row>
    <row r="4360" spans="16:16" x14ac:dyDescent="0.25">
      <c r="P4360" s="401">
        <f t="shared" si="68"/>
        <v>0</v>
      </c>
    </row>
    <row r="4361" spans="16:16" x14ac:dyDescent="0.25">
      <c r="P4361" s="401">
        <f t="shared" si="68"/>
        <v>0</v>
      </c>
    </row>
    <row r="4362" spans="16:16" x14ac:dyDescent="0.25">
      <c r="P4362" s="401">
        <f t="shared" si="68"/>
        <v>0</v>
      </c>
    </row>
    <row r="4363" spans="16:16" x14ac:dyDescent="0.25">
      <c r="P4363" s="401">
        <f t="shared" si="68"/>
        <v>0</v>
      </c>
    </row>
    <row r="4364" spans="16:16" x14ac:dyDescent="0.25">
      <c r="P4364" s="401">
        <f t="shared" si="68"/>
        <v>0</v>
      </c>
    </row>
    <row r="4365" spans="16:16" x14ac:dyDescent="0.25">
      <c r="P4365" s="401">
        <f t="shared" si="68"/>
        <v>0</v>
      </c>
    </row>
    <row r="4366" spans="16:16" x14ac:dyDescent="0.25">
      <c r="P4366" s="401">
        <f t="shared" si="68"/>
        <v>0</v>
      </c>
    </row>
    <row r="4367" spans="16:16" x14ac:dyDescent="0.25">
      <c r="P4367" s="401">
        <f t="shared" si="68"/>
        <v>0</v>
      </c>
    </row>
    <row r="4368" spans="16:16" x14ac:dyDescent="0.25">
      <c r="P4368" s="401">
        <f t="shared" si="68"/>
        <v>0</v>
      </c>
    </row>
    <row r="4369" spans="16:16" x14ac:dyDescent="0.25">
      <c r="P4369" s="401">
        <f t="shared" si="68"/>
        <v>0</v>
      </c>
    </row>
    <row r="4370" spans="16:16" x14ac:dyDescent="0.25">
      <c r="P4370" s="401">
        <f t="shared" si="68"/>
        <v>0</v>
      </c>
    </row>
    <row r="4371" spans="16:16" x14ac:dyDescent="0.25">
      <c r="P4371" s="401">
        <f t="shared" si="68"/>
        <v>0</v>
      </c>
    </row>
    <row r="4372" spans="16:16" x14ac:dyDescent="0.25">
      <c r="P4372" s="401">
        <f t="shared" si="68"/>
        <v>0</v>
      </c>
    </row>
    <row r="4373" spans="16:16" x14ac:dyDescent="0.25">
      <c r="P4373" s="401">
        <f t="shared" si="68"/>
        <v>0</v>
      </c>
    </row>
    <row r="4374" spans="16:16" x14ac:dyDescent="0.25">
      <c r="P4374" s="401">
        <f t="shared" si="68"/>
        <v>0</v>
      </c>
    </row>
    <row r="4375" spans="16:16" x14ac:dyDescent="0.25">
      <c r="P4375" s="401">
        <f t="shared" si="68"/>
        <v>0</v>
      </c>
    </row>
    <row r="4376" spans="16:16" x14ac:dyDescent="0.25">
      <c r="P4376" s="401">
        <f t="shared" si="68"/>
        <v>0</v>
      </c>
    </row>
    <row r="4377" spans="16:16" x14ac:dyDescent="0.25">
      <c r="P4377" s="401">
        <f t="shared" si="68"/>
        <v>0</v>
      </c>
    </row>
    <row r="4378" spans="16:16" x14ac:dyDescent="0.25">
      <c r="P4378" s="401">
        <f t="shared" si="68"/>
        <v>0</v>
      </c>
    </row>
    <row r="4379" spans="16:16" x14ac:dyDescent="0.25">
      <c r="P4379" s="401">
        <f t="shared" si="68"/>
        <v>0</v>
      </c>
    </row>
    <row r="4380" spans="16:16" x14ac:dyDescent="0.25">
      <c r="P4380" s="401">
        <f t="shared" si="68"/>
        <v>0</v>
      </c>
    </row>
    <row r="4381" spans="16:16" x14ac:dyDescent="0.25">
      <c r="P4381" s="401">
        <f t="shared" si="68"/>
        <v>0</v>
      </c>
    </row>
    <row r="4382" spans="16:16" x14ac:dyDescent="0.25">
      <c r="P4382" s="401">
        <f t="shared" si="68"/>
        <v>0</v>
      </c>
    </row>
    <row r="4383" spans="16:16" x14ac:dyDescent="0.25">
      <c r="P4383" s="401">
        <f t="shared" si="68"/>
        <v>0</v>
      </c>
    </row>
    <row r="4384" spans="16:16" x14ac:dyDescent="0.25">
      <c r="P4384" s="401">
        <f t="shared" si="68"/>
        <v>0</v>
      </c>
    </row>
    <row r="4385" spans="16:16" x14ac:dyDescent="0.25">
      <c r="P4385" s="401">
        <f t="shared" si="68"/>
        <v>0</v>
      </c>
    </row>
    <row r="4386" spans="16:16" x14ac:dyDescent="0.25">
      <c r="P4386" s="401">
        <f t="shared" si="68"/>
        <v>0</v>
      </c>
    </row>
    <row r="4387" spans="16:16" x14ac:dyDescent="0.25">
      <c r="P4387" s="401">
        <f t="shared" si="68"/>
        <v>0</v>
      </c>
    </row>
    <row r="4388" spans="16:16" x14ac:dyDescent="0.25">
      <c r="P4388" s="401">
        <f t="shared" si="68"/>
        <v>0</v>
      </c>
    </row>
    <row r="4389" spans="16:16" x14ac:dyDescent="0.25">
      <c r="P4389" s="401">
        <f t="shared" si="68"/>
        <v>0</v>
      </c>
    </row>
    <row r="4390" spans="16:16" x14ac:dyDescent="0.25">
      <c r="P4390" s="401">
        <f t="shared" si="68"/>
        <v>0</v>
      </c>
    </row>
    <row r="4391" spans="16:16" x14ac:dyDescent="0.25">
      <c r="P4391" s="401">
        <f t="shared" si="68"/>
        <v>0</v>
      </c>
    </row>
    <row r="4392" spans="16:16" x14ac:dyDescent="0.25">
      <c r="P4392" s="401">
        <f t="shared" si="68"/>
        <v>0</v>
      </c>
    </row>
    <row r="4393" spans="16:16" x14ac:dyDescent="0.25">
      <c r="P4393" s="401">
        <f t="shared" si="68"/>
        <v>0</v>
      </c>
    </row>
    <row r="4394" spans="16:16" x14ac:dyDescent="0.25">
      <c r="P4394" s="401">
        <f t="shared" si="68"/>
        <v>0</v>
      </c>
    </row>
    <row r="4395" spans="16:16" x14ac:dyDescent="0.25">
      <c r="P4395" s="401">
        <f t="shared" si="68"/>
        <v>0</v>
      </c>
    </row>
    <row r="4396" spans="16:16" x14ac:dyDescent="0.25">
      <c r="P4396" s="401">
        <f t="shared" si="68"/>
        <v>0</v>
      </c>
    </row>
    <row r="4397" spans="16:16" x14ac:dyDescent="0.25">
      <c r="P4397" s="401">
        <f t="shared" si="68"/>
        <v>0</v>
      </c>
    </row>
    <row r="4398" spans="16:16" x14ac:dyDescent="0.25">
      <c r="P4398" s="401">
        <f t="shared" si="68"/>
        <v>0</v>
      </c>
    </row>
    <row r="4399" spans="16:16" x14ac:dyDescent="0.25">
      <c r="P4399" s="401">
        <f t="shared" si="68"/>
        <v>0</v>
      </c>
    </row>
    <row r="4400" spans="16:16" x14ac:dyDescent="0.25">
      <c r="P4400" s="401">
        <f t="shared" si="68"/>
        <v>0</v>
      </c>
    </row>
    <row r="4401" spans="16:16" x14ac:dyDescent="0.25">
      <c r="P4401" s="401">
        <f t="shared" si="68"/>
        <v>0</v>
      </c>
    </row>
    <row r="4402" spans="16:16" x14ac:dyDescent="0.25">
      <c r="P4402" s="401">
        <f t="shared" si="68"/>
        <v>0</v>
      </c>
    </row>
    <row r="4403" spans="16:16" x14ac:dyDescent="0.25">
      <c r="P4403" s="401">
        <f t="shared" si="68"/>
        <v>0</v>
      </c>
    </row>
    <row r="4404" spans="16:16" x14ac:dyDescent="0.25">
      <c r="P4404" s="401">
        <f t="shared" si="68"/>
        <v>0</v>
      </c>
    </row>
    <row r="4405" spans="16:16" x14ac:dyDescent="0.25">
      <c r="P4405" s="401">
        <f t="shared" si="68"/>
        <v>0</v>
      </c>
    </row>
    <row r="4406" spans="16:16" x14ac:dyDescent="0.25">
      <c r="P4406" s="401">
        <f t="shared" si="68"/>
        <v>0</v>
      </c>
    </row>
    <row r="4407" spans="16:16" x14ac:dyDescent="0.25">
      <c r="P4407" s="401">
        <f t="shared" si="68"/>
        <v>0</v>
      </c>
    </row>
    <row r="4408" spans="16:16" x14ac:dyDescent="0.25">
      <c r="P4408" s="401">
        <f t="shared" si="68"/>
        <v>0</v>
      </c>
    </row>
    <row r="4409" spans="16:16" x14ac:dyDescent="0.25">
      <c r="P4409" s="401">
        <f t="shared" si="68"/>
        <v>0</v>
      </c>
    </row>
    <row r="4410" spans="16:16" x14ac:dyDescent="0.25">
      <c r="P4410" s="401">
        <f t="shared" si="68"/>
        <v>0</v>
      </c>
    </row>
    <row r="4411" spans="16:16" x14ac:dyDescent="0.25">
      <c r="P4411" s="401">
        <f t="shared" si="68"/>
        <v>0</v>
      </c>
    </row>
    <row r="4412" spans="16:16" x14ac:dyDescent="0.25">
      <c r="P4412" s="401">
        <f t="shared" si="68"/>
        <v>0</v>
      </c>
    </row>
    <row r="4413" spans="16:16" x14ac:dyDescent="0.25">
      <c r="P4413" s="401">
        <f t="shared" si="68"/>
        <v>0</v>
      </c>
    </row>
    <row r="4414" spans="16:16" x14ac:dyDescent="0.25">
      <c r="P4414" s="401">
        <f t="shared" si="68"/>
        <v>0</v>
      </c>
    </row>
    <row r="4415" spans="16:16" x14ac:dyDescent="0.25">
      <c r="P4415" s="401">
        <f t="shared" si="68"/>
        <v>0</v>
      </c>
    </row>
    <row r="4416" spans="16:16" x14ac:dyDescent="0.25">
      <c r="P4416" s="401">
        <f t="shared" si="68"/>
        <v>0</v>
      </c>
    </row>
    <row r="4417" spans="16:16" x14ac:dyDescent="0.25">
      <c r="P4417" s="401">
        <f t="shared" si="68"/>
        <v>0</v>
      </c>
    </row>
    <row r="4418" spans="16:16" x14ac:dyDescent="0.25">
      <c r="P4418" s="401">
        <f t="shared" si="68"/>
        <v>0</v>
      </c>
    </row>
    <row r="4419" spans="16:16" x14ac:dyDescent="0.25">
      <c r="P4419" s="401">
        <f t="shared" ref="P4419:P4482" si="69">G4419+I4419</f>
        <v>0</v>
      </c>
    </row>
    <row r="4420" spans="16:16" x14ac:dyDescent="0.25">
      <c r="P4420" s="401">
        <f t="shared" si="69"/>
        <v>0</v>
      </c>
    </row>
    <row r="4421" spans="16:16" x14ac:dyDescent="0.25">
      <c r="P4421" s="401">
        <f t="shared" si="69"/>
        <v>0</v>
      </c>
    </row>
    <row r="4422" spans="16:16" x14ac:dyDescent="0.25">
      <c r="P4422" s="401">
        <f t="shared" si="69"/>
        <v>0</v>
      </c>
    </row>
    <row r="4423" spans="16:16" x14ac:dyDescent="0.25">
      <c r="P4423" s="401">
        <f t="shared" si="69"/>
        <v>0</v>
      </c>
    </row>
    <row r="4424" spans="16:16" x14ac:dyDescent="0.25">
      <c r="P4424" s="401">
        <f t="shared" si="69"/>
        <v>0</v>
      </c>
    </row>
    <row r="4425" spans="16:16" x14ac:dyDescent="0.25">
      <c r="P4425" s="401">
        <f t="shared" si="69"/>
        <v>0</v>
      </c>
    </row>
    <row r="4426" spans="16:16" x14ac:dyDescent="0.25">
      <c r="P4426" s="401">
        <f t="shared" si="69"/>
        <v>0</v>
      </c>
    </row>
    <row r="4427" spans="16:16" x14ac:dyDescent="0.25">
      <c r="P4427" s="401">
        <f t="shared" si="69"/>
        <v>0</v>
      </c>
    </row>
    <row r="4428" spans="16:16" x14ac:dyDescent="0.25">
      <c r="P4428" s="401">
        <f t="shared" si="69"/>
        <v>0</v>
      </c>
    </row>
    <row r="4429" spans="16:16" x14ac:dyDescent="0.25">
      <c r="P4429" s="401">
        <f t="shared" si="69"/>
        <v>0</v>
      </c>
    </row>
    <row r="4430" spans="16:16" x14ac:dyDescent="0.25">
      <c r="P4430" s="401">
        <f t="shared" si="69"/>
        <v>0</v>
      </c>
    </row>
    <row r="4431" spans="16:16" x14ac:dyDescent="0.25">
      <c r="P4431" s="401">
        <f t="shared" si="69"/>
        <v>0</v>
      </c>
    </row>
    <row r="4432" spans="16:16" x14ac:dyDescent="0.25">
      <c r="P4432" s="401">
        <f t="shared" si="69"/>
        <v>0</v>
      </c>
    </row>
    <row r="4433" spans="16:16" x14ac:dyDescent="0.25">
      <c r="P4433" s="401">
        <f t="shared" si="69"/>
        <v>0</v>
      </c>
    </row>
    <row r="4434" spans="16:16" x14ac:dyDescent="0.25">
      <c r="P4434" s="401">
        <f t="shared" si="69"/>
        <v>0</v>
      </c>
    </row>
    <row r="4435" spans="16:16" x14ac:dyDescent="0.25">
      <c r="P4435" s="401">
        <f t="shared" si="69"/>
        <v>0</v>
      </c>
    </row>
    <row r="4436" spans="16:16" x14ac:dyDescent="0.25">
      <c r="P4436" s="401">
        <f t="shared" si="69"/>
        <v>0</v>
      </c>
    </row>
    <row r="4437" spans="16:16" x14ac:dyDescent="0.25">
      <c r="P4437" s="401">
        <f t="shared" si="69"/>
        <v>0</v>
      </c>
    </row>
    <row r="4438" spans="16:16" x14ac:dyDescent="0.25">
      <c r="P4438" s="401">
        <f t="shared" si="69"/>
        <v>0</v>
      </c>
    </row>
    <row r="4439" spans="16:16" x14ac:dyDescent="0.25">
      <c r="P4439" s="401">
        <f t="shared" si="69"/>
        <v>0</v>
      </c>
    </row>
    <row r="4440" spans="16:16" x14ac:dyDescent="0.25">
      <c r="P4440" s="401">
        <f t="shared" si="69"/>
        <v>0</v>
      </c>
    </row>
    <row r="4441" spans="16:16" x14ac:dyDescent="0.25">
      <c r="P4441" s="401">
        <f t="shared" si="69"/>
        <v>0</v>
      </c>
    </row>
    <row r="4442" spans="16:16" x14ac:dyDescent="0.25">
      <c r="P4442" s="401">
        <f t="shared" si="69"/>
        <v>0</v>
      </c>
    </row>
    <row r="4443" spans="16:16" x14ac:dyDescent="0.25">
      <c r="P4443" s="401">
        <f t="shared" si="69"/>
        <v>0</v>
      </c>
    </row>
    <row r="4444" spans="16:16" x14ac:dyDescent="0.25">
      <c r="P4444" s="401">
        <f t="shared" si="69"/>
        <v>0</v>
      </c>
    </row>
    <row r="4445" spans="16:16" x14ac:dyDescent="0.25">
      <c r="P4445" s="401">
        <f t="shared" si="69"/>
        <v>0</v>
      </c>
    </row>
    <row r="4446" spans="16:16" x14ac:dyDescent="0.25">
      <c r="P4446" s="401">
        <f t="shared" si="69"/>
        <v>0</v>
      </c>
    </row>
    <row r="4447" spans="16:16" x14ac:dyDescent="0.25">
      <c r="P4447" s="401">
        <f t="shared" si="69"/>
        <v>0</v>
      </c>
    </row>
    <row r="4448" spans="16:16" x14ac:dyDescent="0.25">
      <c r="P4448" s="401">
        <f t="shared" si="69"/>
        <v>0</v>
      </c>
    </row>
    <row r="4449" spans="16:16" x14ac:dyDescent="0.25">
      <c r="P4449" s="401">
        <f t="shared" si="69"/>
        <v>0</v>
      </c>
    </row>
    <row r="4450" spans="16:16" x14ac:dyDescent="0.25">
      <c r="P4450" s="401">
        <f t="shared" si="69"/>
        <v>0</v>
      </c>
    </row>
    <row r="4451" spans="16:16" x14ac:dyDescent="0.25">
      <c r="P4451" s="401">
        <f t="shared" si="69"/>
        <v>0</v>
      </c>
    </row>
    <row r="4452" spans="16:16" x14ac:dyDescent="0.25">
      <c r="P4452" s="401">
        <f t="shared" si="69"/>
        <v>0</v>
      </c>
    </row>
    <row r="4453" spans="16:16" x14ac:dyDescent="0.25">
      <c r="P4453" s="401">
        <f t="shared" si="69"/>
        <v>0</v>
      </c>
    </row>
    <row r="4454" spans="16:16" x14ac:dyDescent="0.25">
      <c r="P4454" s="401">
        <f t="shared" si="69"/>
        <v>0</v>
      </c>
    </row>
    <row r="4455" spans="16:16" x14ac:dyDescent="0.25">
      <c r="P4455" s="401">
        <f t="shared" si="69"/>
        <v>0</v>
      </c>
    </row>
    <row r="4456" spans="16:16" x14ac:dyDescent="0.25">
      <c r="P4456" s="401">
        <f t="shared" si="69"/>
        <v>0</v>
      </c>
    </row>
    <row r="4457" spans="16:16" x14ac:dyDescent="0.25">
      <c r="P4457" s="401">
        <f t="shared" si="69"/>
        <v>0</v>
      </c>
    </row>
    <row r="4458" spans="16:16" x14ac:dyDescent="0.25">
      <c r="P4458" s="401">
        <f t="shared" si="69"/>
        <v>0</v>
      </c>
    </row>
    <row r="4459" spans="16:16" x14ac:dyDescent="0.25">
      <c r="P4459" s="401">
        <f t="shared" si="69"/>
        <v>0</v>
      </c>
    </row>
    <row r="4460" spans="16:16" x14ac:dyDescent="0.25">
      <c r="P4460" s="401">
        <f t="shared" si="69"/>
        <v>0</v>
      </c>
    </row>
    <row r="4461" spans="16:16" x14ac:dyDescent="0.25">
      <c r="P4461" s="401">
        <f t="shared" si="69"/>
        <v>0</v>
      </c>
    </row>
    <row r="4462" spans="16:16" x14ac:dyDescent="0.25">
      <c r="P4462" s="401">
        <f t="shared" si="69"/>
        <v>0</v>
      </c>
    </row>
    <row r="4463" spans="16:16" x14ac:dyDescent="0.25">
      <c r="P4463" s="401">
        <f t="shared" si="69"/>
        <v>0</v>
      </c>
    </row>
    <row r="4464" spans="16:16" x14ac:dyDescent="0.25">
      <c r="P4464" s="401">
        <f t="shared" si="69"/>
        <v>0</v>
      </c>
    </row>
    <row r="4465" spans="16:16" x14ac:dyDescent="0.25">
      <c r="P4465" s="401">
        <f t="shared" si="69"/>
        <v>0</v>
      </c>
    </row>
    <row r="4466" spans="16:16" x14ac:dyDescent="0.25">
      <c r="P4466" s="401">
        <f t="shared" si="69"/>
        <v>0</v>
      </c>
    </row>
    <row r="4467" spans="16:16" x14ac:dyDescent="0.25">
      <c r="P4467" s="401">
        <f t="shared" si="69"/>
        <v>0</v>
      </c>
    </row>
    <row r="4468" spans="16:16" x14ac:dyDescent="0.25">
      <c r="P4468" s="401">
        <f t="shared" si="69"/>
        <v>0</v>
      </c>
    </row>
    <row r="4469" spans="16:16" x14ac:dyDescent="0.25">
      <c r="P4469" s="401">
        <f t="shared" si="69"/>
        <v>0</v>
      </c>
    </row>
    <row r="4470" spans="16:16" x14ac:dyDescent="0.25">
      <c r="P4470" s="401">
        <f t="shared" si="69"/>
        <v>0</v>
      </c>
    </row>
    <row r="4471" spans="16:16" x14ac:dyDescent="0.25">
      <c r="P4471" s="401">
        <f t="shared" si="69"/>
        <v>0</v>
      </c>
    </row>
    <row r="4472" spans="16:16" x14ac:dyDescent="0.25">
      <c r="P4472" s="401">
        <f t="shared" si="69"/>
        <v>0</v>
      </c>
    </row>
    <row r="4473" spans="16:16" x14ac:dyDescent="0.25">
      <c r="P4473" s="401">
        <f t="shared" si="69"/>
        <v>0</v>
      </c>
    </row>
    <row r="4474" spans="16:16" x14ac:dyDescent="0.25">
      <c r="P4474" s="401">
        <f t="shared" si="69"/>
        <v>0</v>
      </c>
    </row>
    <row r="4475" spans="16:16" x14ac:dyDescent="0.25">
      <c r="P4475" s="401">
        <f t="shared" si="69"/>
        <v>0</v>
      </c>
    </row>
    <row r="4476" spans="16:16" x14ac:dyDescent="0.25">
      <c r="P4476" s="401">
        <f t="shared" si="69"/>
        <v>0</v>
      </c>
    </row>
    <row r="4477" spans="16:16" x14ac:dyDescent="0.25">
      <c r="P4477" s="401">
        <f t="shared" si="69"/>
        <v>0</v>
      </c>
    </row>
    <row r="4478" spans="16:16" x14ac:dyDescent="0.25">
      <c r="P4478" s="401">
        <f t="shared" si="69"/>
        <v>0</v>
      </c>
    </row>
    <row r="4479" spans="16:16" x14ac:dyDescent="0.25">
      <c r="P4479" s="401">
        <f t="shared" si="69"/>
        <v>0</v>
      </c>
    </row>
    <row r="4480" spans="16:16" x14ac:dyDescent="0.25">
      <c r="P4480" s="401">
        <f t="shared" si="69"/>
        <v>0</v>
      </c>
    </row>
    <row r="4481" spans="16:16" x14ac:dyDescent="0.25">
      <c r="P4481" s="401">
        <f t="shared" si="69"/>
        <v>0</v>
      </c>
    </row>
    <row r="4482" spans="16:16" x14ac:dyDescent="0.25">
      <c r="P4482" s="401">
        <f t="shared" si="69"/>
        <v>0</v>
      </c>
    </row>
    <row r="4483" spans="16:16" x14ac:dyDescent="0.25">
      <c r="P4483" s="401">
        <f t="shared" ref="P4483:P4546" si="70">G4483+I4483</f>
        <v>0</v>
      </c>
    </row>
    <row r="4484" spans="16:16" x14ac:dyDescent="0.25">
      <c r="P4484" s="401">
        <f t="shared" si="70"/>
        <v>0</v>
      </c>
    </row>
    <row r="4485" spans="16:16" x14ac:dyDescent="0.25">
      <c r="P4485" s="401">
        <f t="shared" si="70"/>
        <v>0</v>
      </c>
    </row>
    <row r="4486" spans="16:16" x14ac:dyDescent="0.25">
      <c r="P4486" s="401">
        <f t="shared" si="70"/>
        <v>0</v>
      </c>
    </row>
    <row r="4487" spans="16:16" x14ac:dyDescent="0.25">
      <c r="P4487" s="401">
        <f t="shared" si="70"/>
        <v>0</v>
      </c>
    </row>
    <row r="4488" spans="16:16" x14ac:dyDescent="0.25">
      <c r="P4488" s="401">
        <f t="shared" si="70"/>
        <v>0</v>
      </c>
    </row>
    <row r="4489" spans="16:16" x14ac:dyDescent="0.25">
      <c r="P4489" s="401">
        <f t="shared" si="70"/>
        <v>0</v>
      </c>
    </row>
    <row r="4490" spans="16:16" x14ac:dyDescent="0.25">
      <c r="P4490" s="401">
        <f t="shared" si="70"/>
        <v>0</v>
      </c>
    </row>
    <row r="4491" spans="16:16" x14ac:dyDescent="0.25">
      <c r="P4491" s="401">
        <f t="shared" si="70"/>
        <v>0</v>
      </c>
    </row>
    <row r="4492" spans="16:16" x14ac:dyDescent="0.25">
      <c r="P4492" s="401">
        <f t="shared" si="70"/>
        <v>0</v>
      </c>
    </row>
    <row r="4493" spans="16:16" x14ac:dyDescent="0.25">
      <c r="P4493" s="401">
        <f t="shared" si="70"/>
        <v>0</v>
      </c>
    </row>
    <row r="4494" spans="16:16" x14ac:dyDescent="0.25">
      <c r="P4494" s="401">
        <f t="shared" si="70"/>
        <v>0</v>
      </c>
    </row>
    <row r="4495" spans="16:16" x14ac:dyDescent="0.25">
      <c r="P4495" s="401">
        <f t="shared" si="70"/>
        <v>0</v>
      </c>
    </row>
    <row r="4496" spans="16:16" x14ac:dyDescent="0.25">
      <c r="P4496" s="401">
        <f t="shared" si="70"/>
        <v>0</v>
      </c>
    </row>
    <row r="4497" spans="16:16" x14ac:dyDescent="0.25">
      <c r="P4497" s="401">
        <f t="shared" si="70"/>
        <v>0</v>
      </c>
    </row>
    <row r="4498" spans="16:16" x14ac:dyDescent="0.25">
      <c r="P4498" s="401">
        <f t="shared" si="70"/>
        <v>0</v>
      </c>
    </row>
    <row r="4499" spans="16:16" x14ac:dyDescent="0.25">
      <c r="P4499" s="401">
        <f t="shared" si="70"/>
        <v>0</v>
      </c>
    </row>
    <row r="4500" spans="16:16" x14ac:dyDescent="0.25">
      <c r="P4500" s="401">
        <f t="shared" si="70"/>
        <v>0</v>
      </c>
    </row>
    <row r="4501" spans="16:16" x14ac:dyDescent="0.25">
      <c r="P4501" s="401">
        <f t="shared" si="70"/>
        <v>0</v>
      </c>
    </row>
    <row r="4502" spans="16:16" x14ac:dyDescent="0.25">
      <c r="P4502" s="401">
        <f t="shared" si="70"/>
        <v>0</v>
      </c>
    </row>
    <row r="4503" spans="16:16" x14ac:dyDescent="0.25">
      <c r="P4503" s="401">
        <f t="shared" si="70"/>
        <v>0</v>
      </c>
    </row>
    <row r="4504" spans="16:16" x14ac:dyDescent="0.25">
      <c r="P4504" s="401">
        <f t="shared" si="70"/>
        <v>0</v>
      </c>
    </row>
    <row r="4505" spans="16:16" x14ac:dyDescent="0.25">
      <c r="P4505" s="401">
        <f t="shared" si="70"/>
        <v>0</v>
      </c>
    </row>
    <row r="4506" spans="16:16" x14ac:dyDescent="0.25">
      <c r="P4506" s="401">
        <f t="shared" si="70"/>
        <v>0</v>
      </c>
    </row>
    <row r="4507" spans="16:16" x14ac:dyDescent="0.25">
      <c r="P4507" s="401">
        <f t="shared" si="70"/>
        <v>0</v>
      </c>
    </row>
    <row r="4508" spans="16:16" x14ac:dyDescent="0.25">
      <c r="P4508" s="401">
        <f t="shared" si="70"/>
        <v>0</v>
      </c>
    </row>
    <row r="4509" spans="16:16" x14ac:dyDescent="0.25">
      <c r="P4509" s="401">
        <f t="shared" si="70"/>
        <v>0</v>
      </c>
    </row>
    <row r="4510" spans="16:16" x14ac:dyDescent="0.25">
      <c r="P4510" s="401">
        <f t="shared" si="70"/>
        <v>0</v>
      </c>
    </row>
    <row r="4511" spans="16:16" x14ac:dyDescent="0.25">
      <c r="P4511" s="401">
        <f t="shared" si="70"/>
        <v>0</v>
      </c>
    </row>
    <row r="4512" spans="16:16" x14ac:dyDescent="0.25">
      <c r="P4512" s="401">
        <f t="shared" si="70"/>
        <v>0</v>
      </c>
    </row>
    <row r="4513" spans="16:16" x14ac:dyDescent="0.25">
      <c r="P4513" s="401">
        <f t="shared" si="70"/>
        <v>0</v>
      </c>
    </row>
    <row r="4514" spans="16:16" x14ac:dyDescent="0.25">
      <c r="P4514" s="401">
        <f t="shared" si="70"/>
        <v>0</v>
      </c>
    </row>
    <row r="4515" spans="16:16" x14ac:dyDescent="0.25">
      <c r="P4515" s="401">
        <f t="shared" si="70"/>
        <v>0</v>
      </c>
    </row>
    <row r="4516" spans="16:16" x14ac:dyDescent="0.25">
      <c r="P4516" s="401">
        <f t="shared" si="70"/>
        <v>0</v>
      </c>
    </row>
    <row r="4517" spans="16:16" x14ac:dyDescent="0.25">
      <c r="P4517" s="401">
        <f t="shared" si="70"/>
        <v>0</v>
      </c>
    </row>
    <row r="4518" spans="16:16" x14ac:dyDescent="0.25">
      <c r="P4518" s="401">
        <f t="shared" si="70"/>
        <v>0</v>
      </c>
    </row>
    <row r="4519" spans="16:16" x14ac:dyDescent="0.25">
      <c r="P4519" s="401">
        <f t="shared" si="70"/>
        <v>0</v>
      </c>
    </row>
    <row r="4520" spans="16:16" x14ac:dyDescent="0.25">
      <c r="P4520" s="401">
        <f t="shared" si="70"/>
        <v>0</v>
      </c>
    </row>
    <row r="4521" spans="16:16" x14ac:dyDescent="0.25">
      <c r="P4521" s="401">
        <f t="shared" si="70"/>
        <v>0</v>
      </c>
    </row>
    <row r="4522" spans="16:16" x14ac:dyDescent="0.25">
      <c r="P4522" s="401">
        <f t="shared" si="70"/>
        <v>0</v>
      </c>
    </row>
    <row r="4523" spans="16:16" x14ac:dyDescent="0.25">
      <c r="P4523" s="401">
        <f t="shared" si="70"/>
        <v>0</v>
      </c>
    </row>
    <row r="4524" spans="16:16" x14ac:dyDescent="0.25">
      <c r="P4524" s="401">
        <f t="shared" si="70"/>
        <v>0</v>
      </c>
    </row>
    <row r="4525" spans="16:16" x14ac:dyDescent="0.25">
      <c r="P4525" s="401">
        <f t="shared" si="70"/>
        <v>0</v>
      </c>
    </row>
    <row r="4526" spans="16:16" x14ac:dyDescent="0.25">
      <c r="P4526" s="401">
        <f t="shared" si="70"/>
        <v>0</v>
      </c>
    </row>
    <row r="4527" spans="16:16" x14ac:dyDescent="0.25">
      <c r="P4527" s="401">
        <f t="shared" si="70"/>
        <v>0</v>
      </c>
    </row>
    <row r="4528" spans="16:16" x14ac:dyDescent="0.25">
      <c r="P4528" s="401">
        <f t="shared" si="70"/>
        <v>0</v>
      </c>
    </row>
    <row r="4529" spans="16:16" x14ac:dyDescent="0.25">
      <c r="P4529" s="401">
        <f t="shared" si="70"/>
        <v>0</v>
      </c>
    </row>
    <row r="4530" spans="16:16" x14ac:dyDescent="0.25">
      <c r="P4530" s="401">
        <f t="shared" si="70"/>
        <v>0</v>
      </c>
    </row>
    <row r="4531" spans="16:16" x14ac:dyDescent="0.25">
      <c r="P4531" s="401">
        <f t="shared" si="70"/>
        <v>0</v>
      </c>
    </row>
    <row r="4532" spans="16:16" x14ac:dyDescent="0.25">
      <c r="P4532" s="401">
        <f t="shared" si="70"/>
        <v>0</v>
      </c>
    </row>
    <row r="4533" spans="16:16" x14ac:dyDescent="0.25">
      <c r="P4533" s="401">
        <f t="shared" si="70"/>
        <v>0</v>
      </c>
    </row>
    <row r="4534" spans="16:16" x14ac:dyDescent="0.25">
      <c r="P4534" s="401">
        <f t="shared" si="70"/>
        <v>0</v>
      </c>
    </row>
    <row r="4535" spans="16:16" x14ac:dyDescent="0.25">
      <c r="P4535" s="401">
        <f t="shared" si="70"/>
        <v>0</v>
      </c>
    </row>
    <row r="4536" spans="16:16" x14ac:dyDescent="0.25">
      <c r="P4536" s="401">
        <f t="shared" si="70"/>
        <v>0</v>
      </c>
    </row>
    <row r="4537" spans="16:16" x14ac:dyDescent="0.25">
      <c r="P4537" s="401">
        <f t="shared" si="70"/>
        <v>0</v>
      </c>
    </row>
    <row r="4538" spans="16:16" x14ac:dyDescent="0.25">
      <c r="P4538" s="401">
        <f t="shared" si="70"/>
        <v>0</v>
      </c>
    </row>
    <row r="4539" spans="16:16" x14ac:dyDescent="0.25">
      <c r="P4539" s="401">
        <f t="shared" si="70"/>
        <v>0</v>
      </c>
    </row>
    <row r="4540" spans="16:16" x14ac:dyDescent="0.25">
      <c r="P4540" s="401">
        <f t="shared" si="70"/>
        <v>0</v>
      </c>
    </row>
    <row r="4541" spans="16:16" x14ac:dyDescent="0.25">
      <c r="P4541" s="401">
        <f t="shared" si="70"/>
        <v>0</v>
      </c>
    </row>
    <row r="4542" spans="16:16" x14ac:dyDescent="0.25">
      <c r="P4542" s="401">
        <f t="shared" si="70"/>
        <v>0</v>
      </c>
    </row>
    <row r="4543" spans="16:16" x14ac:dyDescent="0.25">
      <c r="P4543" s="401">
        <f t="shared" si="70"/>
        <v>0</v>
      </c>
    </row>
    <row r="4544" spans="16:16" x14ac:dyDescent="0.25">
      <c r="P4544" s="401">
        <f t="shared" si="70"/>
        <v>0</v>
      </c>
    </row>
    <row r="4545" spans="16:16" x14ac:dyDescent="0.25">
      <c r="P4545" s="401">
        <f t="shared" si="70"/>
        <v>0</v>
      </c>
    </row>
    <row r="4546" spans="16:16" x14ac:dyDescent="0.25">
      <c r="P4546" s="401">
        <f t="shared" si="70"/>
        <v>0</v>
      </c>
    </row>
    <row r="4547" spans="16:16" x14ac:dyDescent="0.25">
      <c r="P4547" s="401">
        <f t="shared" ref="P4547:P4610" si="71">G4547+I4547</f>
        <v>0</v>
      </c>
    </row>
    <row r="4548" spans="16:16" x14ac:dyDescent="0.25">
      <c r="P4548" s="401">
        <f t="shared" si="71"/>
        <v>0</v>
      </c>
    </row>
    <row r="4549" spans="16:16" x14ac:dyDescent="0.25">
      <c r="P4549" s="401">
        <f t="shared" si="71"/>
        <v>0</v>
      </c>
    </row>
    <row r="4550" spans="16:16" x14ac:dyDescent="0.25">
      <c r="P4550" s="401">
        <f t="shared" si="71"/>
        <v>0</v>
      </c>
    </row>
    <row r="4551" spans="16:16" x14ac:dyDescent="0.25">
      <c r="P4551" s="401">
        <f t="shared" si="71"/>
        <v>0</v>
      </c>
    </row>
    <row r="4552" spans="16:16" x14ac:dyDescent="0.25">
      <c r="P4552" s="401">
        <f t="shared" si="71"/>
        <v>0</v>
      </c>
    </row>
    <row r="4553" spans="16:16" x14ac:dyDescent="0.25">
      <c r="P4553" s="401">
        <f t="shared" si="71"/>
        <v>0</v>
      </c>
    </row>
    <row r="4554" spans="16:16" x14ac:dyDescent="0.25">
      <c r="P4554" s="401">
        <f t="shared" si="71"/>
        <v>0</v>
      </c>
    </row>
    <row r="4555" spans="16:16" x14ac:dyDescent="0.25">
      <c r="P4555" s="401">
        <f t="shared" si="71"/>
        <v>0</v>
      </c>
    </row>
    <row r="4556" spans="16:16" x14ac:dyDescent="0.25">
      <c r="P4556" s="401">
        <f t="shared" si="71"/>
        <v>0</v>
      </c>
    </row>
    <row r="4557" spans="16:16" x14ac:dyDescent="0.25">
      <c r="P4557" s="401">
        <f t="shared" si="71"/>
        <v>0</v>
      </c>
    </row>
    <row r="4558" spans="16:16" x14ac:dyDescent="0.25">
      <c r="P4558" s="401">
        <f t="shared" si="71"/>
        <v>0</v>
      </c>
    </row>
    <row r="4559" spans="16:16" x14ac:dyDescent="0.25">
      <c r="P4559" s="401">
        <f t="shared" si="71"/>
        <v>0</v>
      </c>
    </row>
    <row r="4560" spans="16:16" x14ac:dyDescent="0.25">
      <c r="P4560" s="401">
        <f t="shared" si="71"/>
        <v>0</v>
      </c>
    </row>
    <row r="4561" spans="16:16" x14ac:dyDescent="0.25">
      <c r="P4561" s="401">
        <f t="shared" si="71"/>
        <v>0</v>
      </c>
    </row>
    <row r="4562" spans="16:16" x14ac:dyDescent="0.25">
      <c r="P4562" s="401">
        <f t="shared" si="71"/>
        <v>0</v>
      </c>
    </row>
    <row r="4563" spans="16:16" x14ac:dyDescent="0.25">
      <c r="P4563" s="401">
        <f t="shared" si="71"/>
        <v>0</v>
      </c>
    </row>
    <row r="4564" spans="16:16" x14ac:dyDescent="0.25">
      <c r="P4564" s="401">
        <f t="shared" si="71"/>
        <v>0</v>
      </c>
    </row>
    <row r="4565" spans="16:16" x14ac:dyDescent="0.25">
      <c r="P4565" s="401">
        <f t="shared" si="71"/>
        <v>0</v>
      </c>
    </row>
    <row r="4566" spans="16:16" x14ac:dyDescent="0.25">
      <c r="P4566" s="401">
        <f t="shared" si="71"/>
        <v>0</v>
      </c>
    </row>
    <row r="4567" spans="16:16" x14ac:dyDescent="0.25">
      <c r="P4567" s="401">
        <f t="shared" si="71"/>
        <v>0</v>
      </c>
    </row>
    <row r="4568" spans="16:16" x14ac:dyDescent="0.25">
      <c r="P4568" s="401">
        <f t="shared" si="71"/>
        <v>0</v>
      </c>
    </row>
    <row r="4569" spans="16:16" x14ac:dyDescent="0.25">
      <c r="P4569" s="401">
        <f t="shared" si="71"/>
        <v>0</v>
      </c>
    </row>
    <row r="4570" spans="16:16" x14ac:dyDescent="0.25">
      <c r="P4570" s="401">
        <f t="shared" si="71"/>
        <v>0</v>
      </c>
    </row>
    <row r="4571" spans="16:16" x14ac:dyDescent="0.25">
      <c r="P4571" s="401">
        <f t="shared" si="71"/>
        <v>0</v>
      </c>
    </row>
    <row r="4572" spans="16:16" x14ac:dyDescent="0.25">
      <c r="P4572" s="401">
        <f t="shared" si="71"/>
        <v>0</v>
      </c>
    </row>
    <row r="4573" spans="16:16" x14ac:dyDescent="0.25">
      <c r="P4573" s="401">
        <f t="shared" si="71"/>
        <v>0</v>
      </c>
    </row>
    <row r="4574" spans="16:16" x14ac:dyDescent="0.25">
      <c r="P4574" s="401">
        <f t="shared" si="71"/>
        <v>0</v>
      </c>
    </row>
    <row r="4575" spans="16:16" x14ac:dyDescent="0.25">
      <c r="P4575" s="401">
        <f t="shared" si="71"/>
        <v>0</v>
      </c>
    </row>
    <row r="4576" spans="16:16" x14ac:dyDescent="0.25">
      <c r="P4576" s="401">
        <f t="shared" si="71"/>
        <v>0</v>
      </c>
    </row>
    <row r="4577" spans="16:16" x14ac:dyDescent="0.25">
      <c r="P4577" s="401">
        <f t="shared" si="71"/>
        <v>0</v>
      </c>
    </row>
    <row r="4578" spans="16:16" x14ac:dyDescent="0.25">
      <c r="P4578" s="401">
        <f t="shared" si="71"/>
        <v>0</v>
      </c>
    </row>
    <row r="4579" spans="16:16" x14ac:dyDescent="0.25">
      <c r="P4579" s="401">
        <f t="shared" si="71"/>
        <v>0</v>
      </c>
    </row>
    <row r="4580" spans="16:16" x14ac:dyDescent="0.25">
      <c r="P4580" s="401">
        <f t="shared" si="71"/>
        <v>0</v>
      </c>
    </row>
    <row r="4581" spans="16:16" x14ac:dyDescent="0.25">
      <c r="P4581" s="401">
        <f t="shared" si="71"/>
        <v>0</v>
      </c>
    </row>
    <row r="4582" spans="16:16" x14ac:dyDescent="0.25">
      <c r="P4582" s="401">
        <f t="shared" si="71"/>
        <v>0</v>
      </c>
    </row>
    <row r="4583" spans="16:16" x14ac:dyDescent="0.25">
      <c r="P4583" s="401">
        <f t="shared" si="71"/>
        <v>0</v>
      </c>
    </row>
    <row r="4584" spans="16:16" x14ac:dyDescent="0.25">
      <c r="P4584" s="401">
        <f t="shared" si="71"/>
        <v>0</v>
      </c>
    </row>
    <row r="4585" spans="16:16" x14ac:dyDescent="0.25">
      <c r="P4585" s="401">
        <f t="shared" si="71"/>
        <v>0</v>
      </c>
    </row>
    <row r="4586" spans="16:16" x14ac:dyDescent="0.25">
      <c r="P4586" s="401">
        <f t="shared" si="71"/>
        <v>0</v>
      </c>
    </row>
    <row r="4587" spans="16:16" x14ac:dyDescent="0.25">
      <c r="P4587" s="401">
        <f t="shared" si="71"/>
        <v>0</v>
      </c>
    </row>
    <row r="4588" spans="16:16" x14ac:dyDescent="0.25">
      <c r="P4588" s="401">
        <f t="shared" si="71"/>
        <v>0</v>
      </c>
    </row>
    <row r="4589" spans="16:16" x14ac:dyDescent="0.25">
      <c r="P4589" s="401">
        <f t="shared" si="71"/>
        <v>0</v>
      </c>
    </row>
    <row r="4590" spans="16:16" x14ac:dyDescent="0.25">
      <c r="P4590" s="401">
        <f t="shared" si="71"/>
        <v>0</v>
      </c>
    </row>
    <row r="4591" spans="16:16" x14ac:dyDescent="0.25">
      <c r="P4591" s="401">
        <f t="shared" si="71"/>
        <v>0</v>
      </c>
    </row>
    <row r="4592" spans="16:16" x14ac:dyDescent="0.25">
      <c r="P4592" s="401">
        <f t="shared" si="71"/>
        <v>0</v>
      </c>
    </row>
    <row r="4593" spans="16:16" x14ac:dyDescent="0.25">
      <c r="P4593" s="401">
        <f t="shared" si="71"/>
        <v>0</v>
      </c>
    </row>
    <row r="4594" spans="16:16" x14ac:dyDescent="0.25">
      <c r="P4594" s="401">
        <f t="shared" si="71"/>
        <v>0</v>
      </c>
    </row>
    <row r="4595" spans="16:16" x14ac:dyDescent="0.25">
      <c r="P4595" s="401">
        <f t="shared" si="71"/>
        <v>0</v>
      </c>
    </row>
    <row r="4596" spans="16:16" x14ac:dyDescent="0.25">
      <c r="P4596" s="401">
        <f t="shared" si="71"/>
        <v>0</v>
      </c>
    </row>
    <row r="4597" spans="16:16" x14ac:dyDescent="0.25">
      <c r="P4597" s="401">
        <f t="shared" si="71"/>
        <v>0</v>
      </c>
    </row>
    <row r="4598" spans="16:16" x14ac:dyDescent="0.25">
      <c r="P4598" s="401">
        <f t="shared" si="71"/>
        <v>0</v>
      </c>
    </row>
    <row r="4599" spans="16:16" x14ac:dyDescent="0.25">
      <c r="P4599" s="401">
        <f t="shared" si="71"/>
        <v>0</v>
      </c>
    </row>
    <row r="4600" spans="16:16" x14ac:dyDescent="0.25">
      <c r="P4600" s="401">
        <f t="shared" si="71"/>
        <v>0</v>
      </c>
    </row>
    <row r="4601" spans="16:16" x14ac:dyDescent="0.25">
      <c r="P4601" s="401">
        <f t="shared" si="71"/>
        <v>0</v>
      </c>
    </row>
    <row r="4602" spans="16:16" x14ac:dyDescent="0.25">
      <c r="P4602" s="401">
        <f t="shared" si="71"/>
        <v>0</v>
      </c>
    </row>
    <row r="4603" spans="16:16" x14ac:dyDescent="0.25">
      <c r="P4603" s="401">
        <f t="shared" si="71"/>
        <v>0</v>
      </c>
    </row>
    <row r="4604" spans="16:16" x14ac:dyDescent="0.25">
      <c r="P4604" s="401">
        <f t="shared" si="71"/>
        <v>0</v>
      </c>
    </row>
    <row r="4605" spans="16:16" x14ac:dyDescent="0.25">
      <c r="P4605" s="401">
        <f t="shared" si="71"/>
        <v>0</v>
      </c>
    </row>
    <row r="4606" spans="16:16" x14ac:dyDescent="0.25">
      <c r="P4606" s="401">
        <f t="shared" si="71"/>
        <v>0</v>
      </c>
    </row>
    <row r="4607" spans="16:16" x14ac:dyDescent="0.25">
      <c r="P4607" s="401">
        <f t="shared" si="71"/>
        <v>0</v>
      </c>
    </row>
    <row r="4608" spans="16:16" x14ac:dyDescent="0.25">
      <c r="P4608" s="401">
        <f t="shared" si="71"/>
        <v>0</v>
      </c>
    </row>
    <row r="4609" spans="16:16" x14ac:dyDescent="0.25">
      <c r="P4609" s="401">
        <f t="shared" si="71"/>
        <v>0</v>
      </c>
    </row>
    <row r="4610" spans="16:16" x14ac:dyDescent="0.25">
      <c r="P4610" s="401">
        <f t="shared" si="71"/>
        <v>0</v>
      </c>
    </row>
    <row r="4611" spans="16:16" x14ac:dyDescent="0.25">
      <c r="P4611" s="401">
        <f t="shared" ref="P4611:P4674" si="72">G4611+I4611</f>
        <v>0</v>
      </c>
    </row>
    <row r="4612" spans="16:16" x14ac:dyDescent="0.25">
      <c r="P4612" s="401">
        <f t="shared" si="72"/>
        <v>0</v>
      </c>
    </row>
    <row r="4613" spans="16:16" x14ac:dyDescent="0.25">
      <c r="P4613" s="401">
        <f t="shared" si="72"/>
        <v>0</v>
      </c>
    </row>
    <row r="4614" spans="16:16" x14ac:dyDescent="0.25">
      <c r="P4614" s="401">
        <f t="shared" si="72"/>
        <v>0</v>
      </c>
    </row>
    <row r="4615" spans="16:16" x14ac:dyDescent="0.25">
      <c r="P4615" s="401">
        <f t="shared" si="72"/>
        <v>0</v>
      </c>
    </row>
    <row r="4616" spans="16:16" x14ac:dyDescent="0.25">
      <c r="P4616" s="401">
        <f t="shared" si="72"/>
        <v>0</v>
      </c>
    </row>
    <row r="4617" spans="16:16" x14ac:dyDescent="0.25">
      <c r="P4617" s="401">
        <f t="shared" si="72"/>
        <v>0</v>
      </c>
    </row>
    <row r="4618" spans="16:16" x14ac:dyDescent="0.25">
      <c r="P4618" s="401">
        <f t="shared" si="72"/>
        <v>0</v>
      </c>
    </row>
    <row r="4619" spans="16:16" x14ac:dyDescent="0.25">
      <c r="P4619" s="401">
        <f t="shared" si="72"/>
        <v>0</v>
      </c>
    </row>
    <row r="4620" spans="16:16" x14ac:dyDescent="0.25">
      <c r="P4620" s="401">
        <f t="shared" si="72"/>
        <v>0</v>
      </c>
    </row>
    <row r="4621" spans="16:16" x14ac:dyDescent="0.25">
      <c r="P4621" s="401">
        <f t="shared" si="72"/>
        <v>0</v>
      </c>
    </row>
    <row r="4622" spans="16:16" x14ac:dyDescent="0.25">
      <c r="P4622" s="401">
        <f t="shared" si="72"/>
        <v>0</v>
      </c>
    </row>
    <row r="4623" spans="16:16" x14ac:dyDescent="0.25">
      <c r="P4623" s="401">
        <f t="shared" si="72"/>
        <v>0</v>
      </c>
    </row>
    <row r="4624" spans="16:16" x14ac:dyDescent="0.25">
      <c r="P4624" s="401">
        <f t="shared" si="72"/>
        <v>0</v>
      </c>
    </row>
    <row r="4625" spans="16:16" x14ac:dyDescent="0.25">
      <c r="P4625" s="401">
        <f t="shared" si="72"/>
        <v>0</v>
      </c>
    </row>
    <row r="4626" spans="16:16" x14ac:dyDescent="0.25">
      <c r="P4626" s="401">
        <f t="shared" si="72"/>
        <v>0</v>
      </c>
    </row>
    <row r="4627" spans="16:16" x14ac:dyDescent="0.25">
      <c r="P4627" s="401">
        <f t="shared" si="72"/>
        <v>0</v>
      </c>
    </row>
    <row r="4628" spans="16:16" x14ac:dyDescent="0.25">
      <c r="P4628" s="401">
        <f t="shared" si="72"/>
        <v>0</v>
      </c>
    </row>
    <row r="4629" spans="16:16" x14ac:dyDescent="0.25">
      <c r="P4629" s="401">
        <f t="shared" si="72"/>
        <v>0</v>
      </c>
    </row>
    <row r="4630" spans="16:16" x14ac:dyDescent="0.25">
      <c r="P4630" s="401">
        <f t="shared" si="72"/>
        <v>0</v>
      </c>
    </row>
    <row r="4631" spans="16:16" x14ac:dyDescent="0.25">
      <c r="P4631" s="401">
        <f t="shared" si="72"/>
        <v>0</v>
      </c>
    </row>
    <row r="4632" spans="16:16" x14ac:dyDescent="0.25">
      <c r="P4632" s="401">
        <f t="shared" si="72"/>
        <v>0</v>
      </c>
    </row>
    <row r="4633" spans="16:16" x14ac:dyDescent="0.25">
      <c r="P4633" s="401">
        <f t="shared" si="72"/>
        <v>0</v>
      </c>
    </row>
    <row r="4634" spans="16:16" x14ac:dyDescent="0.25">
      <c r="P4634" s="401">
        <f t="shared" si="72"/>
        <v>0</v>
      </c>
    </row>
    <row r="4635" spans="16:16" x14ac:dyDescent="0.25">
      <c r="P4635" s="401">
        <f t="shared" si="72"/>
        <v>0</v>
      </c>
    </row>
    <row r="4636" spans="16:16" x14ac:dyDescent="0.25">
      <c r="P4636" s="401">
        <f t="shared" si="72"/>
        <v>0</v>
      </c>
    </row>
    <row r="4637" spans="16:16" x14ac:dyDescent="0.25">
      <c r="P4637" s="401">
        <f t="shared" si="72"/>
        <v>0</v>
      </c>
    </row>
    <row r="4638" spans="16:16" x14ac:dyDescent="0.25">
      <c r="P4638" s="401">
        <f t="shared" si="72"/>
        <v>0</v>
      </c>
    </row>
    <row r="4639" spans="16:16" x14ac:dyDescent="0.25">
      <c r="P4639" s="401">
        <f t="shared" si="72"/>
        <v>0</v>
      </c>
    </row>
    <row r="4640" spans="16:16" x14ac:dyDescent="0.25">
      <c r="P4640" s="401">
        <f t="shared" si="72"/>
        <v>0</v>
      </c>
    </row>
    <row r="4641" spans="16:16" x14ac:dyDescent="0.25">
      <c r="P4641" s="401">
        <f t="shared" si="72"/>
        <v>0</v>
      </c>
    </row>
    <row r="4642" spans="16:16" x14ac:dyDescent="0.25">
      <c r="P4642" s="401">
        <f t="shared" si="72"/>
        <v>0</v>
      </c>
    </row>
    <row r="4643" spans="16:16" x14ac:dyDescent="0.25">
      <c r="P4643" s="401">
        <f t="shared" si="72"/>
        <v>0</v>
      </c>
    </row>
    <row r="4644" spans="16:16" x14ac:dyDescent="0.25">
      <c r="P4644" s="401">
        <f t="shared" si="72"/>
        <v>0</v>
      </c>
    </row>
    <row r="4645" spans="16:16" x14ac:dyDescent="0.25">
      <c r="P4645" s="401">
        <f t="shared" si="72"/>
        <v>0</v>
      </c>
    </row>
    <row r="4646" spans="16:16" x14ac:dyDescent="0.25">
      <c r="P4646" s="401">
        <f t="shared" si="72"/>
        <v>0</v>
      </c>
    </row>
    <row r="4647" spans="16:16" x14ac:dyDescent="0.25">
      <c r="P4647" s="401">
        <f t="shared" si="72"/>
        <v>0</v>
      </c>
    </row>
    <row r="4648" spans="16:16" x14ac:dyDescent="0.25">
      <c r="P4648" s="401">
        <f t="shared" si="72"/>
        <v>0</v>
      </c>
    </row>
    <row r="4649" spans="16:16" x14ac:dyDescent="0.25">
      <c r="P4649" s="401">
        <f t="shared" si="72"/>
        <v>0</v>
      </c>
    </row>
    <row r="4650" spans="16:16" x14ac:dyDescent="0.25">
      <c r="P4650" s="401">
        <f t="shared" si="72"/>
        <v>0</v>
      </c>
    </row>
    <row r="4651" spans="16:16" x14ac:dyDescent="0.25">
      <c r="P4651" s="401">
        <f t="shared" si="72"/>
        <v>0</v>
      </c>
    </row>
    <row r="4652" spans="16:16" x14ac:dyDescent="0.25">
      <c r="P4652" s="401">
        <f t="shared" si="72"/>
        <v>0</v>
      </c>
    </row>
    <row r="4653" spans="16:16" x14ac:dyDescent="0.25">
      <c r="P4653" s="401">
        <f t="shared" si="72"/>
        <v>0</v>
      </c>
    </row>
    <row r="4654" spans="16:16" x14ac:dyDescent="0.25">
      <c r="P4654" s="401">
        <f t="shared" si="72"/>
        <v>0</v>
      </c>
    </row>
    <row r="4655" spans="16:16" x14ac:dyDescent="0.25">
      <c r="P4655" s="401">
        <f t="shared" si="72"/>
        <v>0</v>
      </c>
    </row>
    <row r="4656" spans="16:16" x14ac:dyDescent="0.25">
      <c r="P4656" s="401">
        <f t="shared" si="72"/>
        <v>0</v>
      </c>
    </row>
    <row r="4657" spans="16:16" x14ac:dyDescent="0.25">
      <c r="P4657" s="401">
        <f t="shared" si="72"/>
        <v>0</v>
      </c>
    </row>
    <row r="4658" spans="16:16" x14ac:dyDescent="0.25">
      <c r="P4658" s="401">
        <f t="shared" si="72"/>
        <v>0</v>
      </c>
    </row>
    <row r="4659" spans="16:16" x14ac:dyDescent="0.25">
      <c r="P4659" s="401">
        <f t="shared" si="72"/>
        <v>0</v>
      </c>
    </row>
    <row r="4660" spans="16:16" x14ac:dyDescent="0.25">
      <c r="P4660" s="401">
        <f t="shared" si="72"/>
        <v>0</v>
      </c>
    </row>
    <row r="4661" spans="16:16" x14ac:dyDescent="0.25">
      <c r="P4661" s="401">
        <f t="shared" si="72"/>
        <v>0</v>
      </c>
    </row>
    <row r="4662" spans="16:16" x14ac:dyDescent="0.25">
      <c r="P4662" s="401">
        <f t="shared" si="72"/>
        <v>0</v>
      </c>
    </row>
    <row r="4663" spans="16:16" x14ac:dyDescent="0.25">
      <c r="P4663" s="401">
        <f t="shared" si="72"/>
        <v>0</v>
      </c>
    </row>
    <row r="4664" spans="16:16" x14ac:dyDescent="0.25">
      <c r="P4664" s="401">
        <f t="shared" si="72"/>
        <v>0</v>
      </c>
    </row>
    <row r="4665" spans="16:16" x14ac:dyDescent="0.25">
      <c r="P4665" s="401">
        <f t="shared" si="72"/>
        <v>0</v>
      </c>
    </row>
    <row r="4666" spans="16:16" x14ac:dyDescent="0.25">
      <c r="P4666" s="401">
        <f t="shared" si="72"/>
        <v>0</v>
      </c>
    </row>
    <row r="4667" spans="16:16" x14ac:dyDescent="0.25">
      <c r="P4667" s="401">
        <f t="shared" si="72"/>
        <v>0</v>
      </c>
    </row>
    <row r="4668" spans="16:16" x14ac:dyDescent="0.25">
      <c r="P4668" s="401">
        <f t="shared" si="72"/>
        <v>0</v>
      </c>
    </row>
    <row r="4669" spans="16:16" x14ac:dyDescent="0.25">
      <c r="P4669" s="401">
        <f t="shared" si="72"/>
        <v>0</v>
      </c>
    </row>
    <row r="4670" spans="16:16" x14ac:dyDescent="0.25">
      <c r="P4670" s="401">
        <f t="shared" si="72"/>
        <v>0</v>
      </c>
    </row>
    <row r="4671" spans="16:16" x14ac:dyDescent="0.25">
      <c r="P4671" s="401">
        <f t="shared" si="72"/>
        <v>0</v>
      </c>
    </row>
    <row r="4672" spans="16:16" x14ac:dyDescent="0.25">
      <c r="P4672" s="401">
        <f t="shared" si="72"/>
        <v>0</v>
      </c>
    </row>
    <row r="4673" spans="16:16" x14ac:dyDescent="0.25">
      <c r="P4673" s="401">
        <f t="shared" si="72"/>
        <v>0</v>
      </c>
    </row>
    <row r="4674" spans="16:16" x14ac:dyDescent="0.25">
      <c r="P4674" s="401">
        <f t="shared" si="72"/>
        <v>0</v>
      </c>
    </row>
    <row r="4675" spans="16:16" x14ac:dyDescent="0.25">
      <c r="P4675" s="401">
        <f t="shared" ref="P4675:P4738" si="73">G4675+I4675</f>
        <v>0</v>
      </c>
    </row>
    <row r="4676" spans="16:16" x14ac:dyDescent="0.25">
      <c r="P4676" s="401">
        <f t="shared" si="73"/>
        <v>0</v>
      </c>
    </row>
    <row r="4677" spans="16:16" x14ac:dyDescent="0.25">
      <c r="P4677" s="401">
        <f t="shared" si="73"/>
        <v>0</v>
      </c>
    </row>
    <row r="4678" spans="16:16" x14ac:dyDescent="0.25">
      <c r="P4678" s="401">
        <f t="shared" si="73"/>
        <v>0</v>
      </c>
    </row>
    <row r="4679" spans="16:16" x14ac:dyDescent="0.25">
      <c r="P4679" s="401">
        <f t="shared" si="73"/>
        <v>0</v>
      </c>
    </row>
    <row r="4680" spans="16:16" x14ac:dyDescent="0.25">
      <c r="P4680" s="401">
        <f t="shared" si="73"/>
        <v>0</v>
      </c>
    </row>
    <row r="4681" spans="16:16" x14ac:dyDescent="0.25">
      <c r="P4681" s="401">
        <f t="shared" si="73"/>
        <v>0</v>
      </c>
    </row>
    <row r="4682" spans="16:16" x14ac:dyDescent="0.25">
      <c r="P4682" s="401">
        <f t="shared" si="73"/>
        <v>0</v>
      </c>
    </row>
    <row r="4683" spans="16:16" x14ac:dyDescent="0.25">
      <c r="P4683" s="401">
        <f t="shared" si="73"/>
        <v>0</v>
      </c>
    </row>
    <row r="4684" spans="16:16" x14ac:dyDescent="0.25">
      <c r="P4684" s="401">
        <f t="shared" si="73"/>
        <v>0</v>
      </c>
    </row>
    <row r="4685" spans="16:16" x14ac:dyDescent="0.25">
      <c r="P4685" s="401">
        <f t="shared" si="73"/>
        <v>0</v>
      </c>
    </row>
    <row r="4686" spans="16:16" x14ac:dyDescent="0.25">
      <c r="P4686" s="401">
        <f t="shared" si="73"/>
        <v>0</v>
      </c>
    </row>
    <row r="4687" spans="16:16" x14ac:dyDescent="0.25">
      <c r="P4687" s="401">
        <f t="shared" si="73"/>
        <v>0</v>
      </c>
    </row>
    <row r="4688" spans="16:16" x14ac:dyDescent="0.25">
      <c r="P4688" s="401">
        <f t="shared" si="73"/>
        <v>0</v>
      </c>
    </row>
    <row r="4689" spans="16:16" x14ac:dyDescent="0.25">
      <c r="P4689" s="401">
        <f t="shared" si="73"/>
        <v>0</v>
      </c>
    </row>
    <row r="4690" spans="16:16" x14ac:dyDescent="0.25">
      <c r="P4690" s="401">
        <f t="shared" si="73"/>
        <v>0</v>
      </c>
    </row>
    <row r="4691" spans="16:16" x14ac:dyDescent="0.25">
      <c r="P4691" s="401">
        <f t="shared" si="73"/>
        <v>0</v>
      </c>
    </row>
    <row r="4692" spans="16:16" x14ac:dyDescent="0.25">
      <c r="P4692" s="401">
        <f t="shared" si="73"/>
        <v>0</v>
      </c>
    </row>
    <row r="4693" spans="16:16" x14ac:dyDescent="0.25">
      <c r="P4693" s="401">
        <f t="shared" si="73"/>
        <v>0</v>
      </c>
    </row>
    <row r="4694" spans="16:16" x14ac:dyDescent="0.25">
      <c r="P4694" s="401">
        <f t="shared" si="73"/>
        <v>0</v>
      </c>
    </row>
    <row r="4695" spans="16:16" x14ac:dyDescent="0.25">
      <c r="P4695" s="401">
        <f t="shared" si="73"/>
        <v>0</v>
      </c>
    </row>
    <row r="4696" spans="16:16" x14ac:dyDescent="0.25">
      <c r="P4696" s="401">
        <f t="shared" si="73"/>
        <v>0</v>
      </c>
    </row>
    <row r="4697" spans="16:16" x14ac:dyDescent="0.25">
      <c r="P4697" s="401">
        <f t="shared" si="73"/>
        <v>0</v>
      </c>
    </row>
    <row r="4698" spans="16:16" x14ac:dyDescent="0.25">
      <c r="P4698" s="401">
        <f t="shared" si="73"/>
        <v>0</v>
      </c>
    </row>
    <row r="4699" spans="16:16" x14ac:dyDescent="0.25">
      <c r="P4699" s="401">
        <f t="shared" si="73"/>
        <v>0</v>
      </c>
    </row>
    <row r="4700" spans="16:16" x14ac:dyDescent="0.25">
      <c r="P4700" s="401">
        <f t="shared" si="73"/>
        <v>0</v>
      </c>
    </row>
    <row r="4701" spans="16:16" x14ac:dyDescent="0.25">
      <c r="P4701" s="401">
        <f t="shared" si="73"/>
        <v>0</v>
      </c>
    </row>
    <row r="4702" spans="16:16" x14ac:dyDescent="0.25">
      <c r="P4702" s="401">
        <f t="shared" si="73"/>
        <v>0</v>
      </c>
    </row>
    <row r="4703" spans="16:16" x14ac:dyDescent="0.25">
      <c r="P4703" s="401">
        <f t="shared" si="73"/>
        <v>0</v>
      </c>
    </row>
    <row r="4704" spans="16:16" x14ac:dyDescent="0.25">
      <c r="P4704" s="401">
        <f t="shared" si="73"/>
        <v>0</v>
      </c>
    </row>
    <row r="4705" spans="16:16" x14ac:dyDescent="0.25">
      <c r="P4705" s="401">
        <f t="shared" si="73"/>
        <v>0</v>
      </c>
    </row>
    <row r="4706" spans="16:16" x14ac:dyDescent="0.25">
      <c r="P4706" s="401">
        <f t="shared" si="73"/>
        <v>0</v>
      </c>
    </row>
    <row r="4707" spans="16:16" x14ac:dyDescent="0.25">
      <c r="P4707" s="401">
        <f t="shared" si="73"/>
        <v>0</v>
      </c>
    </row>
    <row r="4708" spans="16:16" x14ac:dyDescent="0.25">
      <c r="P4708" s="401">
        <f t="shared" si="73"/>
        <v>0</v>
      </c>
    </row>
    <row r="4709" spans="16:16" x14ac:dyDescent="0.25">
      <c r="P4709" s="401">
        <f t="shared" si="73"/>
        <v>0</v>
      </c>
    </row>
    <row r="4710" spans="16:16" x14ac:dyDescent="0.25">
      <c r="P4710" s="401">
        <f t="shared" si="73"/>
        <v>0</v>
      </c>
    </row>
    <row r="4711" spans="16:16" x14ac:dyDescent="0.25">
      <c r="P4711" s="401">
        <f t="shared" si="73"/>
        <v>0</v>
      </c>
    </row>
    <row r="4712" spans="16:16" x14ac:dyDescent="0.25">
      <c r="P4712" s="401">
        <f t="shared" si="73"/>
        <v>0</v>
      </c>
    </row>
    <row r="4713" spans="16:16" x14ac:dyDescent="0.25">
      <c r="P4713" s="401">
        <f t="shared" si="73"/>
        <v>0</v>
      </c>
    </row>
    <row r="4714" spans="16:16" x14ac:dyDescent="0.25">
      <c r="P4714" s="401">
        <f t="shared" si="73"/>
        <v>0</v>
      </c>
    </row>
    <row r="4715" spans="16:16" x14ac:dyDescent="0.25">
      <c r="P4715" s="401">
        <f t="shared" si="73"/>
        <v>0</v>
      </c>
    </row>
    <row r="4716" spans="16:16" x14ac:dyDescent="0.25">
      <c r="P4716" s="401">
        <f t="shared" si="73"/>
        <v>0</v>
      </c>
    </row>
    <row r="4717" spans="16:16" x14ac:dyDescent="0.25">
      <c r="P4717" s="401">
        <f t="shared" si="73"/>
        <v>0</v>
      </c>
    </row>
    <row r="4718" spans="16:16" x14ac:dyDescent="0.25">
      <c r="P4718" s="401">
        <f t="shared" si="73"/>
        <v>0</v>
      </c>
    </row>
    <row r="4719" spans="16:16" x14ac:dyDescent="0.25">
      <c r="P4719" s="401">
        <f t="shared" si="73"/>
        <v>0</v>
      </c>
    </row>
    <row r="4720" spans="16:16" x14ac:dyDescent="0.25">
      <c r="P4720" s="401">
        <f t="shared" si="73"/>
        <v>0</v>
      </c>
    </row>
    <row r="4721" spans="16:16" x14ac:dyDescent="0.25">
      <c r="P4721" s="401">
        <f t="shared" si="73"/>
        <v>0</v>
      </c>
    </row>
    <row r="4722" spans="16:16" x14ac:dyDescent="0.25">
      <c r="P4722" s="401">
        <f t="shared" si="73"/>
        <v>0</v>
      </c>
    </row>
    <row r="4723" spans="16:16" x14ac:dyDescent="0.25">
      <c r="P4723" s="401">
        <f t="shared" si="73"/>
        <v>0</v>
      </c>
    </row>
    <row r="4724" spans="16:16" x14ac:dyDescent="0.25">
      <c r="P4724" s="401">
        <f t="shared" si="73"/>
        <v>0</v>
      </c>
    </row>
    <row r="4725" spans="16:16" x14ac:dyDescent="0.25">
      <c r="P4725" s="401">
        <f t="shared" si="73"/>
        <v>0</v>
      </c>
    </row>
    <row r="4726" spans="16:16" x14ac:dyDescent="0.25">
      <c r="P4726" s="401">
        <f t="shared" si="73"/>
        <v>0</v>
      </c>
    </row>
    <row r="4727" spans="16:16" x14ac:dyDescent="0.25">
      <c r="P4727" s="401">
        <f t="shared" si="73"/>
        <v>0</v>
      </c>
    </row>
    <row r="4728" spans="16:16" x14ac:dyDescent="0.25">
      <c r="P4728" s="401">
        <f t="shared" si="73"/>
        <v>0</v>
      </c>
    </row>
    <row r="4729" spans="16:16" x14ac:dyDescent="0.25">
      <c r="P4729" s="401">
        <f t="shared" si="73"/>
        <v>0</v>
      </c>
    </row>
    <row r="4730" spans="16:16" x14ac:dyDescent="0.25">
      <c r="P4730" s="401">
        <f t="shared" si="73"/>
        <v>0</v>
      </c>
    </row>
    <row r="4731" spans="16:16" x14ac:dyDescent="0.25">
      <c r="P4731" s="401">
        <f t="shared" si="73"/>
        <v>0</v>
      </c>
    </row>
    <row r="4732" spans="16:16" x14ac:dyDescent="0.25">
      <c r="P4732" s="401">
        <f t="shared" si="73"/>
        <v>0</v>
      </c>
    </row>
    <row r="4733" spans="16:16" x14ac:dyDescent="0.25">
      <c r="P4733" s="401">
        <f t="shared" si="73"/>
        <v>0</v>
      </c>
    </row>
    <row r="4734" spans="16:16" x14ac:dyDescent="0.25">
      <c r="P4734" s="401">
        <f t="shared" si="73"/>
        <v>0</v>
      </c>
    </row>
    <row r="4735" spans="16:16" x14ac:dyDescent="0.25">
      <c r="P4735" s="401">
        <f t="shared" si="73"/>
        <v>0</v>
      </c>
    </row>
    <row r="4736" spans="16:16" x14ac:dyDescent="0.25">
      <c r="P4736" s="401">
        <f t="shared" si="73"/>
        <v>0</v>
      </c>
    </row>
    <row r="4737" spans="16:16" x14ac:dyDescent="0.25">
      <c r="P4737" s="401">
        <f t="shared" si="73"/>
        <v>0</v>
      </c>
    </row>
    <row r="4738" spans="16:16" x14ac:dyDescent="0.25">
      <c r="P4738" s="401">
        <f t="shared" si="73"/>
        <v>0</v>
      </c>
    </row>
    <row r="4739" spans="16:16" x14ac:dyDescent="0.25">
      <c r="P4739" s="401">
        <f t="shared" ref="P4739:P4802" si="74">G4739+I4739</f>
        <v>0</v>
      </c>
    </row>
    <row r="4740" spans="16:16" x14ac:dyDescent="0.25">
      <c r="P4740" s="401">
        <f t="shared" si="74"/>
        <v>0</v>
      </c>
    </row>
    <row r="4741" spans="16:16" x14ac:dyDescent="0.25">
      <c r="P4741" s="401">
        <f t="shared" si="74"/>
        <v>0</v>
      </c>
    </row>
    <row r="4742" spans="16:16" x14ac:dyDescent="0.25">
      <c r="P4742" s="401">
        <f t="shared" si="74"/>
        <v>0</v>
      </c>
    </row>
    <row r="4743" spans="16:16" x14ac:dyDescent="0.25">
      <c r="P4743" s="401">
        <f t="shared" si="74"/>
        <v>0</v>
      </c>
    </row>
    <row r="4744" spans="16:16" x14ac:dyDescent="0.25">
      <c r="P4744" s="401">
        <f t="shared" si="74"/>
        <v>0</v>
      </c>
    </row>
    <row r="4745" spans="16:16" x14ac:dyDescent="0.25">
      <c r="P4745" s="401">
        <f t="shared" si="74"/>
        <v>0</v>
      </c>
    </row>
    <row r="4746" spans="16:16" x14ac:dyDescent="0.25">
      <c r="P4746" s="401">
        <f t="shared" si="74"/>
        <v>0</v>
      </c>
    </row>
    <row r="4747" spans="16:16" x14ac:dyDescent="0.25">
      <c r="P4747" s="401">
        <f t="shared" si="74"/>
        <v>0</v>
      </c>
    </row>
    <row r="4748" spans="16:16" x14ac:dyDescent="0.25">
      <c r="P4748" s="401">
        <f t="shared" si="74"/>
        <v>0</v>
      </c>
    </row>
    <row r="4749" spans="16:16" x14ac:dyDescent="0.25">
      <c r="P4749" s="401">
        <f t="shared" si="74"/>
        <v>0</v>
      </c>
    </row>
    <row r="4750" spans="16:16" x14ac:dyDescent="0.25">
      <c r="P4750" s="401">
        <f t="shared" si="74"/>
        <v>0</v>
      </c>
    </row>
    <row r="4751" spans="16:16" x14ac:dyDescent="0.25">
      <c r="P4751" s="401">
        <f t="shared" si="74"/>
        <v>0</v>
      </c>
    </row>
    <row r="4752" spans="16:16" x14ac:dyDescent="0.25">
      <c r="P4752" s="401">
        <f t="shared" si="74"/>
        <v>0</v>
      </c>
    </row>
    <row r="4753" spans="16:16" x14ac:dyDescent="0.25">
      <c r="P4753" s="401">
        <f t="shared" si="74"/>
        <v>0</v>
      </c>
    </row>
    <row r="4754" spans="16:16" x14ac:dyDescent="0.25">
      <c r="P4754" s="401">
        <f t="shared" si="74"/>
        <v>0</v>
      </c>
    </row>
    <row r="4755" spans="16:16" x14ac:dyDescent="0.25">
      <c r="P4755" s="401">
        <f t="shared" si="74"/>
        <v>0</v>
      </c>
    </row>
    <row r="4756" spans="16:16" x14ac:dyDescent="0.25">
      <c r="P4756" s="401">
        <f t="shared" si="74"/>
        <v>0</v>
      </c>
    </row>
    <row r="4757" spans="16:16" x14ac:dyDescent="0.25">
      <c r="P4757" s="401">
        <f t="shared" si="74"/>
        <v>0</v>
      </c>
    </row>
    <row r="4758" spans="16:16" x14ac:dyDescent="0.25">
      <c r="P4758" s="401">
        <f t="shared" si="74"/>
        <v>0</v>
      </c>
    </row>
    <row r="4759" spans="16:16" x14ac:dyDescent="0.25">
      <c r="P4759" s="401">
        <f t="shared" si="74"/>
        <v>0</v>
      </c>
    </row>
    <row r="4760" spans="16:16" x14ac:dyDescent="0.25">
      <c r="P4760" s="401">
        <f t="shared" si="74"/>
        <v>0</v>
      </c>
    </row>
    <row r="4761" spans="16:16" x14ac:dyDescent="0.25">
      <c r="P4761" s="401">
        <f t="shared" si="74"/>
        <v>0</v>
      </c>
    </row>
    <row r="4762" spans="16:16" x14ac:dyDescent="0.25">
      <c r="P4762" s="401">
        <f t="shared" si="74"/>
        <v>0</v>
      </c>
    </row>
    <row r="4763" spans="16:16" x14ac:dyDescent="0.25">
      <c r="P4763" s="401">
        <f t="shared" si="74"/>
        <v>0</v>
      </c>
    </row>
    <row r="4764" spans="16:16" x14ac:dyDescent="0.25">
      <c r="P4764" s="401">
        <f t="shared" si="74"/>
        <v>0</v>
      </c>
    </row>
    <row r="4765" spans="16:16" x14ac:dyDescent="0.25">
      <c r="P4765" s="401">
        <f t="shared" si="74"/>
        <v>0</v>
      </c>
    </row>
    <row r="4766" spans="16:16" x14ac:dyDescent="0.25">
      <c r="P4766" s="401">
        <f t="shared" si="74"/>
        <v>0</v>
      </c>
    </row>
    <row r="4767" spans="16:16" x14ac:dyDescent="0.25">
      <c r="P4767" s="401">
        <f t="shared" si="74"/>
        <v>0</v>
      </c>
    </row>
    <row r="4768" spans="16:16" x14ac:dyDescent="0.25">
      <c r="P4768" s="401">
        <f t="shared" si="74"/>
        <v>0</v>
      </c>
    </row>
    <row r="4769" spans="16:16" x14ac:dyDescent="0.25">
      <c r="P4769" s="401">
        <f t="shared" si="74"/>
        <v>0</v>
      </c>
    </row>
    <row r="4770" spans="16:16" x14ac:dyDescent="0.25">
      <c r="P4770" s="401">
        <f t="shared" si="74"/>
        <v>0</v>
      </c>
    </row>
    <row r="4771" spans="16:16" x14ac:dyDescent="0.25">
      <c r="P4771" s="401">
        <f t="shared" si="74"/>
        <v>0</v>
      </c>
    </row>
    <row r="4772" spans="16:16" x14ac:dyDescent="0.25">
      <c r="P4772" s="401">
        <f t="shared" si="74"/>
        <v>0</v>
      </c>
    </row>
    <row r="4773" spans="16:16" x14ac:dyDescent="0.25">
      <c r="P4773" s="401">
        <f t="shared" si="74"/>
        <v>0</v>
      </c>
    </row>
    <row r="4774" spans="16:16" x14ac:dyDescent="0.25">
      <c r="P4774" s="401">
        <f t="shared" si="74"/>
        <v>0</v>
      </c>
    </row>
    <row r="4775" spans="16:16" x14ac:dyDescent="0.25">
      <c r="P4775" s="401">
        <f t="shared" si="74"/>
        <v>0</v>
      </c>
    </row>
    <row r="4776" spans="16:16" x14ac:dyDescent="0.25">
      <c r="P4776" s="401">
        <f t="shared" si="74"/>
        <v>0</v>
      </c>
    </row>
    <row r="4777" spans="16:16" x14ac:dyDescent="0.25">
      <c r="P4777" s="401">
        <f t="shared" si="74"/>
        <v>0</v>
      </c>
    </row>
    <row r="4778" spans="16:16" x14ac:dyDescent="0.25">
      <c r="P4778" s="401">
        <f t="shared" si="74"/>
        <v>0</v>
      </c>
    </row>
    <row r="4779" spans="16:16" x14ac:dyDescent="0.25">
      <c r="P4779" s="401">
        <f t="shared" si="74"/>
        <v>0</v>
      </c>
    </row>
    <row r="4780" spans="16:16" x14ac:dyDescent="0.25">
      <c r="P4780" s="401">
        <f t="shared" si="74"/>
        <v>0</v>
      </c>
    </row>
    <row r="4781" spans="16:16" x14ac:dyDescent="0.25">
      <c r="P4781" s="401">
        <f t="shared" si="74"/>
        <v>0</v>
      </c>
    </row>
    <row r="4782" spans="16:16" x14ac:dyDescent="0.25">
      <c r="P4782" s="401">
        <f t="shared" si="74"/>
        <v>0</v>
      </c>
    </row>
    <row r="4783" spans="16:16" x14ac:dyDescent="0.25">
      <c r="P4783" s="401">
        <f t="shared" si="74"/>
        <v>0</v>
      </c>
    </row>
    <row r="4784" spans="16:16" x14ac:dyDescent="0.25">
      <c r="P4784" s="401">
        <f t="shared" si="74"/>
        <v>0</v>
      </c>
    </row>
    <row r="4785" spans="16:16" x14ac:dyDescent="0.25">
      <c r="P4785" s="401">
        <f t="shared" si="74"/>
        <v>0</v>
      </c>
    </row>
    <row r="4786" spans="16:16" x14ac:dyDescent="0.25">
      <c r="P4786" s="401">
        <f t="shared" si="74"/>
        <v>0</v>
      </c>
    </row>
    <row r="4787" spans="16:16" x14ac:dyDescent="0.25">
      <c r="P4787" s="401">
        <f t="shared" si="74"/>
        <v>0</v>
      </c>
    </row>
    <row r="4788" spans="16:16" x14ac:dyDescent="0.25">
      <c r="P4788" s="401">
        <f t="shared" si="74"/>
        <v>0</v>
      </c>
    </row>
    <row r="4789" spans="16:16" x14ac:dyDescent="0.25">
      <c r="P4789" s="401">
        <f t="shared" si="74"/>
        <v>0</v>
      </c>
    </row>
    <row r="4790" spans="16:16" x14ac:dyDescent="0.25">
      <c r="P4790" s="401">
        <f t="shared" si="74"/>
        <v>0</v>
      </c>
    </row>
    <row r="4791" spans="16:16" x14ac:dyDescent="0.25">
      <c r="P4791" s="401">
        <f t="shared" si="74"/>
        <v>0</v>
      </c>
    </row>
    <row r="4792" spans="16:16" x14ac:dyDescent="0.25">
      <c r="P4792" s="401">
        <f t="shared" si="74"/>
        <v>0</v>
      </c>
    </row>
    <row r="4793" spans="16:16" x14ac:dyDescent="0.25">
      <c r="P4793" s="401">
        <f t="shared" si="74"/>
        <v>0</v>
      </c>
    </row>
    <row r="4794" spans="16:16" x14ac:dyDescent="0.25">
      <c r="P4794" s="401">
        <f t="shared" si="74"/>
        <v>0</v>
      </c>
    </row>
    <row r="4795" spans="16:16" x14ac:dyDescent="0.25">
      <c r="P4795" s="401">
        <f t="shared" si="74"/>
        <v>0</v>
      </c>
    </row>
    <row r="4796" spans="16:16" x14ac:dyDescent="0.25">
      <c r="P4796" s="401">
        <f t="shared" si="74"/>
        <v>0</v>
      </c>
    </row>
    <row r="4797" spans="16:16" x14ac:dyDescent="0.25">
      <c r="P4797" s="401">
        <f t="shared" si="74"/>
        <v>0</v>
      </c>
    </row>
    <row r="4798" spans="16:16" x14ac:dyDescent="0.25">
      <c r="P4798" s="401">
        <f t="shared" si="74"/>
        <v>0</v>
      </c>
    </row>
    <row r="4799" spans="16:16" x14ac:dyDescent="0.25">
      <c r="P4799" s="401">
        <f t="shared" si="74"/>
        <v>0</v>
      </c>
    </row>
    <row r="4800" spans="16:16" x14ac:dyDescent="0.25">
      <c r="P4800" s="401">
        <f t="shared" si="74"/>
        <v>0</v>
      </c>
    </row>
    <row r="4801" spans="16:16" x14ac:dyDescent="0.25">
      <c r="P4801" s="401">
        <f t="shared" si="74"/>
        <v>0</v>
      </c>
    </row>
    <row r="4802" spans="16:16" x14ac:dyDescent="0.25">
      <c r="P4802" s="401">
        <f t="shared" si="74"/>
        <v>0</v>
      </c>
    </row>
    <row r="4803" spans="16:16" x14ac:dyDescent="0.25">
      <c r="P4803" s="401">
        <f t="shared" ref="P4803:P4866" si="75">G4803+I4803</f>
        <v>0</v>
      </c>
    </row>
    <row r="4804" spans="16:16" x14ac:dyDescent="0.25">
      <c r="P4804" s="401">
        <f t="shared" si="75"/>
        <v>0</v>
      </c>
    </row>
    <row r="4805" spans="16:16" x14ac:dyDescent="0.25">
      <c r="P4805" s="401">
        <f t="shared" si="75"/>
        <v>0</v>
      </c>
    </row>
    <row r="4806" spans="16:16" x14ac:dyDescent="0.25">
      <c r="P4806" s="401">
        <f t="shared" si="75"/>
        <v>0</v>
      </c>
    </row>
    <row r="4807" spans="16:16" x14ac:dyDescent="0.25">
      <c r="P4807" s="401">
        <f t="shared" si="75"/>
        <v>0</v>
      </c>
    </row>
    <row r="4808" spans="16:16" x14ac:dyDescent="0.25">
      <c r="P4808" s="401">
        <f t="shared" si="75"/>
        <v>0</v>
      </c>
    </row>
    <row r="4809" spans="16:16" x14ac:dyDescent="0.25">
      <c r="P4809" s="401">
        <f t="shared" si="75"/>
        <v>0</v>
      </c>
    </row>
    <row r="4810" spans="16:16" x14ac:dyDescent="0.25">
      <c r="P4810" s="401">
        <f t="shared" si="75"/>
        <v>0</v>
      </c>
    </row>
    <row r="4811" spans="16:16" x14ac:dyDescent="0.25">
      <c r="P4811" s="401">
        <f t="shared" si="75"/>
        <v>0</v>
      </c>
    </row>
    <row r="4812" spans="16:16" x14ac:dyDescent="0.25">
      <c r="P4812" s="401">
        <f t="shared" si="75"/>
        <v>0</v>
      </c>
    </row>
    <row r="4813" spans="16:16" x14ac:dyDescent="0.25">
      <c r="P4813" s="401">
        <f t="shared" si="75"/>
        <v>0</v>
      </c>
    </row>
    <row r="4814" spans="16:16" x14ac:dyDescent="0.25">
      <c r="P4814" s="401">
        <f t="shared" si="75"/>
        <v>0</v>
      </c>
    </row>
    <row r="4815" spans="16:16" x14ac:dyDescent="0.25">
      <c r="P4815" s="401">
        <f t="shared" si="75"/>
        <v>0</v>
      </c>
    </row>
    <row r="4816" spans="16:16" x14ac:dyDescent="0.25">
      <c r="P4816" s="401">
        <f t="shared" si="75"/>
        <v>0</v>
      </c>
    </row>
    <row r="4817" spans="16:16" x14ac:dyDescent="0.25">
      <c r="P4817" s="401">
        <f t="shared" si="75"/>
        <v>0</v>
      </c>
    </row>
    <row r="4818" spans="16:16" x14ac:dyDescent="0.25">
      <c r="P4818" s="401">
        <f t="shared" si="75"/>
        <v>0</v>
      </c>
    </row>
    <row r="4819" spans="16:16" x14ac:dyDescent="0.25">
      <c r="P4819" s="401">
        <f t="shared" si="75"/>
        <v>0</v>
      </c>
    </row>
    <row r="4820" spans="16:16" x14ac:dyDescent="0.25">
      <c r="P4820" s="401">
        <f t="shared" si="75"/>
        <v>0</v>
      </c>
    </row>
    <row r="4821" spans="16:16" x14ac:dyDescent="0.25">
      <c r="P4821" s="401">
        <f t="shared" si="75"/>
        <v>0</v>
      </c>
    </row>
    <row r="4822" spans="16:16" x14ac:dyDescent="0.25">
      <c r="P4822" s="401">
        <f t="shared" si="75"/>
        <v>0</v>
      </c>
    </row>
    <row r="4823" spans="16:16" x14ac:dyDescent="0.25">
      <c r="P4823" s="401">
        <f t="shared" si="75"/>
        <v>0</v>
      </c>
    </row>
    <row r="4824" spans="16:16" x14ac:dyDescent="0.25">
      <c r="P4824" s="401">
        <f t="shared" si="75"/>
        <v>0</v>
      </c>
    </row>
    <row r="4825" spans="16:16" x14ac:dyDescent="0.25">
      <c r="P4825" s="401">
        <f t="shared" si="75"/>
        <v>0</v>
      </c>
    </row>
    <row r="4826" spans="16:16" x14ac:dyDescent="0.25">
      <c r="P4826" s="401">
        <f t="shared" si="75"/>
        <v>0</v>
      </c>
    </row>
    <row r="4827" spans="16:16" x14ac:dyDescent="0.25">
      <c r="P4827" s="401">
        <f t="shared" si="75"/>
        <v>0</v>
      </c>
    </row>
    <row r="4828" spans="16:16" x14ac:dyDescent="0.25">
      <c r="P4828" s="401">
        <f t="shared" si="75"/>
        <v>0</v>
      </c>
    </row>
    <row r="4829" spans="16:16" x14ac:dyDescent="0.25">
      <c r="P4829" s="401">
        <f t="shared" si="75"/>
        <v>0</v>
      </c>
    </row>
    <row r="4830" spans="16:16" x14ac:dyDescent="0.25">
      <c r="P4830" s="401">
        <f t="shared" si="75"/>
        <v>0</v>
      </c>
    </row>
    <row r="4831" spans="16:16" x14ac:dyDescent="0.25">
      <c r="P4831" s="401">
        <f t="shared" si="75"/>
        <v>0</v>
      </c>
    </row>
    <row r="4832" spans="16:16" x14ac:dyDescent="0.25">
      <c r="P4832" s="401">
        <f t="shared" si="75"/>
        <v>0</v>
      </c>
    </row>
    <row r="4833" spans="16:16" x14ac:dyDescent="0.25">
      <c r="P4833" s="401">
        <f t="shared" si="75"/>
        <v>0</v>
      </c>
    </row>
    <row r="4834" spans="16:16" x14ac:dyDescent="0.25">
      <c r="P4834" s="401">
        <f t="shared" si="75"/>
        <v>0</v>
      </c>
    </row>
    <row r="4835" spans="16:16" x14ac:dyDescent="0.25">
      <c r="P4835" s="401">
        <f t="shared" si="75"/>
        <v>0</v>
      </c>
    </row>
    <row r="4836" spans="16:16" x14ac:dyDescent="0.25">
      <c r="P4836" s="401">
        <f t="shared" si="75"/>
        <v>0</v>
      </c>
    </row>
    <row r="4837" spans="16:16" x14ac:dyDescent="0.25">
      <c r="P4837" s="401">
        <f t="shared" si="75"/>
        <v>0</v>
      </c>
    </row>
    <row r="4838" spans="16:16" x14ac:dyDescent="0.25">
      <c r="P4838" s="401">
        <f t="shared" si="75"/>
        <v>0</v>
      </c>
    </row>
    <row r="4839" spans="16:16" x14ac:dyDescent="0.25">
      <c r="P4839" s="401">
        <f t="shared" si="75"/>
        <v>0</v>
      </c>
    </row>
    <row r="4840" spans="16:16" x14ac:dyDescent="0.25">
      <c r="P4840" s="401">
        <f t="shared" si="75"/>
        <v>0</v>
      </c>
    </row>
    <row r="4841" spans="16:16" x14ac:dyDescent="0.25">
      <c r="P4841" s="401">
        <f t="shared" si="75"/>
        <v>0</v>
      </c>
    </row>
    <row r="4842" spans="16:16" x14ac:dyDescent="0.25">
      <c r="P4842" s="401">
        <f t="shared" si="75"/>
        <v>0</v>
      </c>
    </row>
    <row r="4843" spans="16:16" x14ac:dyDescent="0.25">
      <c r="P4843" s="401">
        <f t="shared" si="75"/>
        <v>0</v>
      </c>
    </row>
    <row r="4844" spans="16:16" x14ac:dyDescent="0.25">
      <c r="P4844" s="401">
        <f t="shared" si="75"/>
        <v>0</v>
      </c>
    </row>
    <row r="4845" spans="16:16" x14ac:dyDescent="0.25">
      <c r="P4845" s="401">
        <f t="shared" si="75"/>
        <v>0</v>
      </c>
    </row>
    <row r="4846" spans="16:16" x14ac:dyDescent="0.25">
      <c r="P4846" s="401">
        <f t="shared" si="75"/>
        <v>0</v>
      </c>
    </row>
    <row r="4847" spans="16:16" x14ac:dyDescent="0.25">
      <c r="P4847" s="401">
        <f t="shared" si="75"/>
        <v>0</v>
      </c>
    </row>
    <row r="4848" spans="16:16" x14ac:dyDescent="0.25">
      <c r="P4848" s="401">
        <f t="shared" si="75"/>
        <v>0</v>
      </c>
    </row>
    <row r="4849" spans="16:16" x14ac:dyDescent="0.25">
      <c r="P4849" s="401">
        <f t="shared" si="75"/>
        <v>0</v>
      </c>
    </row>
    <row r="4850" spans="16:16" x14ac:dyDescent="0.25">
      <c r="P4850" s="401">
        <f t="shared" si="75"/>
        <v>0</v>
      </c>
    </row>
    <row r="4851" spans="16:16" x14ac:dyDescent="0.25">
      <c r="P4851" s="401">
        <f t="shared" si="75"/>
        <v>0</v>
      </c>
    </row>
    <row r="4852" spans="16:16" x14ac:dyDescent="0.25">
      <c r="P4852" s="401">
        <f t="shared" si="75"/>
        <v>0</v>
      </c>
    </row>
    <row r="4853" spans="16:16" x14ac:dyDescent="0.25">
      <c r="P4853" s="401">
        <f t="shared" si="75"/>
        <v>0</v>
      </c>
    </row>
    <row r="4854" spans="16:16" x14ac:dyDescent="0.25">
      <c r="P4854" s="401">
        <f t="shared" si="75"/>
        <v>0</v>
      </c>
    </row>
    <row r="4855" spans="16:16" x14ac:dyDescent="0.25">
      <c r="P4855" s="401">
        <f t="shared" si="75"/>
        <v>0</v>
      </c>
    </row>
    <row r="4856" spans="16:16" x14ac:dyDescent="0.25">
      <c r="P4856" s="401">
        <f t="shared" si="75"/>
        <v>0</v>
      </c>
    </row>
    <row r="4857" spans="16:16" x14ac:dyDescent="0.25">
      <c r="P4857" s="401">
        <f t="shared" si="75"/>
        <v>0</v>
      </c>
    </row>
    <row r="4858" spans="16:16" x14ac:dyDescent="0.25">
      <c r="P4858" s="401">
        <f t="shared" si="75"/>
        <v>0</v>
      </c>
    </row>
    <row r="4859" spans="16:16" x14ac:dyDescent="0.25">
      <c r="P4859" s="401">
        <f t="shared" si="75"/>
        <v>0</v>
      </c>
    </row>
    <row r="4860" spans="16:16" x14ac:dyDescent="0.25">
      <c r="P4860" s="401">
        <f t="shared" si="75"/>
        <v>0</v>
      </c>
    </row>
    <row r="4861" spans="16:16" x14ac:dyDescent="0.25">
      <c r="P4861" s="401">
        <f t="shared" si="75"/>
        <v>0</v>
      </c>
    </row>
    <row r="4862" spans="16:16" x14ac:dyDescent="0.25">
      <c r="P4862" s="401">
        <f t="shared" si="75"/>
        <v>0</v>
      </c>
    </row>
    <row r="4863" spans="16:16" x14ac:dyDescent="0.25">
      <c r="P4863" s="401">
        <f t="shared" si="75"/>
        <v>0</v>
      </c>
    </row>
    <row r="4864" spans="16:16" x14ac:dyDescent="0.25">
      <c r="P4864" s="401">
        <f t="shared" si="75"/>
        <v>0</v>
      </c>
    </row>
    <row r="4865" spans="16:16" x14ac:dyDescent="0.25">
      <c r="P4865" s="401">
        <f t="shared" si="75"/>
        <v>0</v>
      </c>
    </row>
    <row r="4866" spans="16:16" x14ac:dyDescent="0.25">
      <c r="P4866" s="401">
        <f t="shared" si="75"/>
        <v>0</v>
      </c>
    </row>
    <row r="4867" spans="16:16" x14ac:dyDescent="0.25">
      <c r="P4867" s="401">
        <f t="shared" ref="P4867:P4930" si="76">G4867+I4867</f>
        <v>0</v>
      </c>
    </row>
    <row r="4868" spans="16:16" x14ac:dyDescent="0.25">
      <c r="P4868" s="401">
        <f t="shared" si="76"/>
        <v>0</v>
      </c>
    </row>
    <row r="4869" spans="16:16" x14ac:dyDescent="0.25">
      <c r="P4869" s="401">
        <f t="shared" si="76"/>
        <v>0</v>
      </c>
    </row>
    <row r="4870" spans="16:16" x14ac:dyDescent="0.25">
      <c r="P4870" s="401">
        <f t="shared" si="76"/>
        <v>0</v>
      </c>
    </row>
    <row r="4871" spans="16:16" x14ac:dyDescent="0.25">
      <c r="P4871" s="401">
        <f t="shared" si="76"/>
        <v>0</v>
      </c>
    </row>
    <row r="4872" spans="16:16" x14ac:dyDescent="0.25">
      <c r="P4872" s="401">
        <f t="shared" si="76"/>
        <v>0</v>
      </c>
    </row>
    <row r="4873" spans="16:16" x14ac:dyDescent="0.25">
      <c r="P4873" s="401">
        <f t="shared" si="76"/>
        <v>0</v>
      </c>
    </row>
    <row r="4874" spans="16:16" x14ac:dyDescent="0.25">
      <c r="P4874" s="401">
        <f t="shared" si="76"/>
        <v>0</v>
      </c>
    </row>
    <row r="4875" spans="16:16" x14ac:dyDescent="0.25">
      <c r="P4875" s="401">
        <f t="shared" si="76"/>
        <v>0</v>
      </c>
    </row>
    <row r="4876" spans="16:16" x14ac:dyDescent="0.25">
      <c r="P4876" s="401">
        <f t="shared" si="76"/>
        <v>0</v>
      </c>
    </row>
    <row r="4877" spans="16:16" x14ac:dyDescent="0.25">
      <c r="P4877" s="401">
        <f t="shared" si="76"/>
        <v>0</v>
      </c>
    </row>
    <row r="4878" spans="16:16" x14ac:dyDescent="0.25">
      <c r="P4878" s="401">
        <f t="shared" si="76"/>
        <v>0</v>
      </c>
    </row>
    <row r="4879" spans="16:16" x14ac:dyDescent="0.25">
      <c r="P4879" s="401">
        <f t="shared" si="76"/>
        <v>0</v>
      </c>
    </row>
    <row r="4880" spans="16:16" x14ac:dyDescent="0.25">
      <c r="P4880" s="401">
        <f t="shared" si="76"/>
        <v>0</v>
      </c>
    </row>
    <row r="4881" spans="16:16" x14ac:dyDescent="0.25">
      <c r="P4881" s="401">
        <f t="shared" si="76"/>
        <v>0</v>
      </c>
    </row>
    <row r="4882" spans="16:16" x14ac:dyDescent="0.25">
      <c r="P4882" s="401">
        <f t="shared" si="76"/>
        <v>0</v>
      </c>
    </row>
    <row r="4883" spans="16:16" x14ac:dyDescent="0.25">
      <c r="P4883" s="401">
        <f t="shared" si="76"/>
        <v>0</v>
      </c>
    </row>
    <row r="4884" spans="16:16" x14ac:dyDescent="0.25">
      <c r="P4884" s="401">
        <f t="shared" si="76"/>
        <v>0</v>
      </c>
    </row>
    <row r="4885" spans="16:16" x14ac:dyDescent="0.25">
      <c r="P4885" s="401">
        <f t="shared" si="76"/>
        <v>0</v>
      </c>
    </row>
    <row r="4886" spans="16:16" x14ac:dyDescent="0.25">
      <c r="P4886" s="401">
        <f t="shared" si="76"/>
        <v>0</v>
      </c>
    </row>
    <row r="4887" spans="16:16" x14ac:dyDescent="0.25">
      <c r="P4887" s="401">
        <f t="shared" si="76"/>
        <v>0</v>
      </c>
    </row>
    <row r="4888" spans="16:16" x14ac:dyDescent="0.25">
      <c r="P4888" s="401">
        <f t="shared" si="76"/>
        <v>0</v>
      </c>
    </row>
    <row r="4889" spans="16:16" x14ac:dyDescent="0.25">
      <c r="P4889" s="401">
        <f t="shared" si="76"/>
        <v>0</v>
      </c>
    </row>
    <row r="4890" spans="16:16" x14ac:dyDescent="0.25">
      <c r="P4890" s="401">
        <f t="shared" si="76"/>
        <v>0</v>
      </c>
    </row>
    <row r="4891" spans="16:16" x14ac:dyDescent="0.25">
      <c r="P4891" s="401">
        <f t="shared" si="76"/>
        <v>0</v>
      </c>
    </row>
    <row r="4892" spans="16:16" x14ac:dyDescent="0.25">
      <c r="P4892" s="401">
        <f t="shared" si="76"/>
        <v>0</v>
      </c>
    </row>
    <row r="4893" spans="16:16" x14ac:dyDescent="0.25">
      <c r="P4893" s="401">
        <f t="shared" si="76"/>
        <v>0</v>
      </c>
    </row>
    <row r="4894" spans="16:16" x14ac:dyDescent="0.25">
      <c r="P4894" s="401">
        <f t="shared" si="76"/>
        <v>0</v>
      </c>
    </row>
    <row r="4895" spans="16:16" x14ac:dyDescent="0.25">
      <c r="P4895" s="401">
        <f t="shared" si="76"/>
        <v>0</v>
      </c>
    </row>
    <row r="4896" spans="16:16" x14ac:dyDescent="0.25">
      <c r="P4896" s="401">
        <f t="shared" si="76"/>
        <v>0</v>
      </c>
    </row>
    <row r="4897" spans="16:16" x14ac:dyDescent="0.25">
      <c r="P4897" s="401">
        <f t="shared" si="76"/>
        <v>0</v>
      </c>
    </row>
    <row r="4898" spans="16:16" x14ac:dyDescent="0.25">
      <c r="P4898" s="401">
        <f t="shared" si="76"/>
        <v>0</v>
      </c>
    </row>
    <row r="4899" spans="16:16" x14ac:dyDescent="0.25">
      <c r="P4899" s="401">
        <f t="shared" si="76"/>
        <v>0</v>
      </c>
    </row>
    <row r="4900" spans="16:16" x14ac:dyDescent="0.25">
      <c r="P4900" s="401">
        <f t="shared" si="76"/>
        <v>0</v>
      </c>
    </row>
    <row r="4901" spans="16:16" x14ac:dyDescent="0.25">
      <c r="P4901" s="401">
        <f t="shared" si="76"/>
        <v>0</v>
      </c>
    </row>
    <row r="4902" spans="16:16" x14ac:dyDescent="0.25">
      <c r="P4902" s="401">
        <f t="shared" si="76"/>
        <v>0</v>
      </c>
    </row>
    <row r="4903" spans="16:16" x14ac:dyDescent="0.25">
      <c r="P4903" s="401">
        <f t="shared" si="76"/>
        <v>0</v>
      </c>
    </row>
    <row r="4904" spans="16:16" x14ac:dyDescent="0.25">
      <c r="P4904" s="401">
        <f t="shared" si="76"/>
        <v>0</v>
      </c>
    </row>
    <row r="4905" spans="16:16" x14ac:dyDescent="0.25">
      <c r="P4905" s="401">
        <f t="shared" si="76"/>
        <v>0</v>
      </c>
    </row>
    <row r="4906" spans="16:16" x14ac:dyDescent="0.25">
      <c r="P4906" s="401">
        <f t="shared" si="76"/>
        <v>0</v>
      </c>
    </row>
    <row r="4907" spans="16:16" x14ac:dyDescent="0.25">
      <c r="P4907" s="401">
        <f t="shared" si="76"/>
        <v>0</v>
      </c>
    </row>
    <row r="4908" spans="16:16" x14ac:dyDescent="0.25">
      <c r="P4908" s="401">
        <f t="shared" si="76"/>
        <v>0</v>
      </c>
    </row>
    <row r="4909" spans="16:16" x14ac:dyDescent="0.25">
      <c r="P4909" s="401">
        <f t="shared" si="76"/>
        <v>0</v>
      </c>
    </row>
    <row r="4910" spans="16:16" x14ac:dyDescent="0.25">
      <c r="P4910" s="401">
        <f t="shared" si="76"/>
        <v>0</v>
      </c>
    </row>
    <row r="4911" spans="16:16" x14ac:dyDescent="0.25">
      <c r="P4911" s="401">
        <f t="shared" si="76"/>
        <v>0</v>
      </c>
    </row>
    <row r="4912" spans="16:16" x14ac:dyDescent="0.25">
      <c r="P4912" s="401">
        <f t="shared" si="76"/>
        <v>0</v>
      </c>
    </row>
    <row r="4913" spans="16:16" x14ac:dyDescent="0.25">
      <c r="P4913" s="401">
        <f t="shared" si="76"/>
        <v>0</v>
      </c>
    </row>
    <row r="4914" spans="16:16" x14ac:dyDescent="0.25">
      <c r="P4914" s="401">
        <f t="shared" si="76"/>
        <v>0</v>
      </c>
    </row>
    <row r="4915" spans="16:16" x14ac:dyDescent="0.25">
      <c r="P4915" s="401">
        <f t="shared" si="76"/>
        <v>0</v>
      </c>
    </row>
    <row r="4916" spans="16:16" x14ac:dyDescent="0.25">
      <c r="P4916" s="401">
        <f t="shared" si="76"/>
        <v>0</v>
      </c>
    </row>
    <row r="4917" spans="16:16" x14ac:dyDescent="0.25">
      <c r="P4917" s="401">
        <f t="shared" si="76"/>
        <v>0</v>
      </c>
    </row>
    <row r="4918" spans="16:16" x14ac:dyDescent="0.25">
      <c r="P4918" s="401">
        <f t="shared" si="76"/>
        <v>0</v>
      </c>
    </row>
    <row r="4919" spans="16:16" x14ac:dyDescent="0.25">
      <c r="P4919" s="401">
        <f t="shared" si="76"/>
        <v>0</v>
      </c>
    </row>
    <row r="4920" spans="16:16" x14ac:dyDescent="0.25">
      <c r="P4920" s="401">
        <f t="shared" si="76"/>
        <v>0</v>
      </c>
    </row>
    <row r="4921" spans="16:16" x14ac:dyDescent="0.25">
      <c r="P4921" s="401">
        <f t="shared" si="76"/>
        <v>0</v>
      </c>
    </row>
    <row r="4922" spans="16:16" x14ac:dyDescent="0.25">
      <c r="P4922" s="401">
        <f t="shared" si="76"/>
        <v>0</v>
      </c>
    </row>
    <row r="4923" spans="16:16" x14ac:dyDescent="0.25">
      <c r="P4923" s="401">
        <f t="shared" si="76"/>
        <v>0</v>
      </c>
    </row>
    <row r="4924" spans="16:16" x14ac:dyDescent="0.25">
      <c r="P4924" s="401">
        <f t="shared" si="76"/>
        <v>0</v>
      </c>
    </row>
    <row r="4925" spans="16:16" x14ac:dyDescent="0.25">
      <c r="P4925" s="401">
        <f t="shared" si="76"/>
        <v>0</v>
      </c>
    </row>
    <row r="4926" spans="16:16" x14ac:dyDescent="0.25">
      <c r="P4926" s="401">
        <f t="shared" si="76"/>
        <v>0</v>
      </c>
    </row>
    <row r="4927" spans="16:16" x14ac:dyDescent="0.25">
      <c r="P4927" s="401">
        <f t="shared" si="76"/>
        <v>0</v>
      </c>
    </row>
    <row r="4928" spans="16:16" x14ac:dyDescent="0.25">
      <c r="P4928" s="401">
        <f t="shared" si="76"/>
        <v>0</v>
      </c>
    </row>
    <row r="4929" spans="16:16" x14ac:dyDescent="0.25">
      <c r="P4929" s="401">
        <f t="shared" si="76"/>
        <v>0</v>
      </c>
    </row>
    <row r="4930" spans="16:16" x14ac:dyDescent="0.25">
      <c r="P4930" s="401">
        <f t="shared" si="76"/>
        <v>0</v>
      </c>
    </row>
    <row r="4931" spans="16:16" x14ac:dyDescent="0.25">
      <c r="P4931" s="401">
        <f t="shared" ref="P4931:P4994" si="77">G4931+I4931</f>
        <v>0</v>
      </c>
    </row>
    <row r="4932" spans="16:16" x14ac:dyDescent="0.25">
      <c r="P4932" s="401">
        <f t="shared" si="77"/>
        <v>0</v>
      </c>
    </row>
    <row r="4933" spans="16:16" x14ac:dyDescent="0.25">
      <c r="P4933" s="401">
        <f t="shared" si="77"/>
        <v>0</v>
      </c>
    </row>
    <row r="4934" spans="16:16" x14ac:dyDescent="0.25">
      <c r="P4934" s="401">
        <f t="shared" si="77"/>
        <v>0</v>
      </c>
    </row>
    <row r="4935" spans="16:16" x14ac:dyDescent="0.25">
      <c r="P4935" s="401">
        <f t="shared" si="77"/>
        <v>0</v>
      </c>
    </row>
    <row r="4936" spans="16:16" x14ac:dyDescent="0.25">
      <c r="P4936" s="401">
        <f t="shared" si="77"/>
        <v>0</v>
      </c>
    </row>
    <row r="4937" spans="16:16" x14ac:dyDescent="0.25">
      <c r="P4937" s="401">
        <f t="shared" si="77"/>
        <v>0</v>
      </c>
    </row>
    <row r="4938" spans="16:16" x14ac:dyDescent="0.25">
      <c r="P4938" s="401">
        <f t="shared" si="77"/>
        <v>0</v>
      </c>
    </row>
    <row r="4939" spans="16:16" x14ac:dyDescent="0.25">
      <c r="P4939" s="401">
        <f t="shared" si="77"/>
        <v>0</v>
      </c>
    </row>
    <row r="4940" spans="16:16" x14ac:dyDescent="0.25">
      <c r="P4940" s="401">
        <f t="shared" si="77"/>
        <v>0</v>
      </c>
    </row>
    <row r="4941" spans="16:16" x14ac:dyDescent="0.25">
      <c r="P4941" s="401">
        <f t="shared" si="77"/>
        <v>0</v>
      </c>
    </row>
    <row r="4942" spans="16:16" x14ac:dyDescent="0.25">
      <c r="P4942" s="401">
        <f t="shared" si="77"/>
        <v>0</v>
      </c>
    </row>
    <row r="4943" spans="16:16" x14ac:dyDescent="0.25">
      <c r="P4943" s="401">
        <f t="shared" si="77"/>
        <v>0</v>
      </c>
    </row>
    <row r="4944" spans="16:16" x14ac:dyDescent="0.25">
      <c r="P4944" s="401">
        <f t="shared" si="77"/>
        <v>0</v>
      </c>
    </row>
    <row r="4945" spans="16:16" x14ac:dyDescent="0.25">
      <c r="P4945" s="401">
        <f t="shared" si="77"/>
        <v>0</v>
      </c>
    </row>
    <row r="4946" spans="16:16" x14ac:dyDescent="0.25">
      <c r="P4946" s="401">
        <f t="shared" si="77"/>
        <v>0</v>
      </c>
    </row>
    <row r="4947" spans="16:16" x14ac:dyDescent="0.25">
      <c r="P4947" s="401">
        <f t="shared" si="77"/>
        <v>0</v>
      </c>
    </row>
    <row r="4948" spans="16:16" x14ac:dyDescent="0.25">
      <c r="P4948" s="401">
        <f t="shared" si="77"/>
        <v>0</v>
      </c>
    </row>
    <row r="4949" spans="16:16" x14ac:dyDescent="0.25">
      <c r="P4949" s="401">
        <f t="shared" si="77"/>
        <v>0</v>
      </c>
    </row>
    <row r="4950" spans="16:16" x14ac:dyDescent="0.25">
      <c r="P4950" s="401">
        <f t="shared" si="77"/>
        <v>0</v>
      </c>
    </row>
    <row r="4951" spans="16:16" x14ac:dyDescent="0.25">
      <c r="P4951" s="401">
        <f t="shared" si="77"/>
        <v>0</v>
      </c>
    </row>
    <row r="4952" spans="16:16" x14ac:dyDescent="0.25">
      <c r="P4952" s="401">
        <f t="shared" si="77"/>
        <v>0</v>
      </c>
    </row>
    <row r="4953" spans="16:16" x14ac:dyDescent="0.25">
      <c r="P4953" s="401">
        <f t="shared" si="77"/>
        <v>0</v>
      </c>
    </row>
    <row r="4954" spans="16:16" x14ac:dyDescent="0.25">
      <c r="P4954" s="401">
        <f t="shared" si="77"/>
        <v>0</v>
      </c>
    </row>
    <row r="4955" spans="16:16" x14ac:dyDescent="0.25">
      <c r="P4955" s="401">
        <f t="shared" si="77"/>
        <v>0</v>
      </c>
    </row>
    <row r="4956" spans="16:16" x14ac:dyDescent="0.25">
      <c r="P4956" s="401">
        <f t="shared" si="77"/>
        <v>0</v>
      </c>
    </row>
    <row r="4957" spans="16:16" x14ac:dyDescent="0.25">
      <c r="P4957" s="401">
        <f t="shared" si="77"/>
        <v>0</v>
      </c>
    </row>
    <row r="4958" spans="16:16" x14ac:dyDescent="0.25">
      <c r="P4958" s="401">
        <f t="shared" si="77"/>
        <v>0</v>
      </c>
    </row>
    <row r="4959" spans="16:16" x14ac:dyDescent="0.25">
      <c r="P4959" s="401">
        <f t="shared" si="77"/>
        <v>0</v>
      </c>
    </row>
    <row r="4960" spans="16:16" x14ac:dyDescent="0.25">
      <c r="P4960" s="401">
        <f t="shared" si="77"/>
        <v>0</v>
      </c>
    </row>
    <row r="4961" spans="16:16" x14ac:dyDescent="0.25">
      <c r="P4961" s="401">
        <f t="shared" si="77"/>
        <v>0</v>
      </c>
    </row>
    <row r="4962" spans="16:16" x14ac:dyDescent="0.25">
      <c r="P4962" s="401">
        <f t="shared" si="77"/>
        <v>0</v>
      </c>
    </row>
    <row r="4963" spans="16:16" x14ac:dyDescent="0.25">
      <c r="P4963" s="401">
        <f t="shared" si="77"/>
        <v>0</v>
      </c>
    </row>
    <row r="4964" spans="16:16" x14ac:dyDescent="0.25">
      <c r="P4964" s="401">
        <f t="shared" si="77"/>
        <v>0</v>
      </c>
    </row>
    <row r="4965" spans="16:16" x14ac:dyDescent="0.25">
      <c r="P4965" s="401">
        <f t="shared" si="77"/>
        <v>0</v>
      </c>
    </row>
    <row r="4966" spans="16:16" x14ac:dyDescent="0.25">
      <c r="P4966" s="401">
        <f t="shared" si="77"/>
        <v>0</v>
      </c>
    </row>
    <row r="4967" spans="16:16" x14ac:dyDescent="0.25">
      <c r="P4967" s="401">
        <f t="shared" si="77"/>
        <v>0</v>
      </c>
    </row>
    <row r="4968" spans="16:16" x14ac:dyDescent="0.25">
      <c r="P4968" s="401">
        <f t="shared" si="77"/>
        <v>0</v>
      </c>
    </row>
    <row r="4969" spans="16:16" x14ac:dyDescent="0.25">
      <c r="P4969" s="401">
        <f t="shared" si="77"/>
        <v>0</v>
      </c>
    </row>
    <row r="4970" spans="16:16" x14ac:dyDescent="0.25">
      <c r="P4970" s="401">
        <f t="shared" si="77"/>
        <v>0</v>
      </c>
    </row>
    <row r="4971" spans="16:16" x14ac:dyDescent="0.25">
      <c r="P4971" s="401">
        <f t="shared" si="77"/>
        <v>0</v>
      </c>
    </row>
    <row r="4972" spans="16:16" x14ac:dyDescent="0.25">
      <c r="P4972" s="401">
        <f t="shared" si="77"/>
        <v>0</v>
      </c>
    </row>
    <row r="4973" spans="16:16" x14ac:dyDescent="0.25">
      <c r="P4973" s="401">
        <f t="shared" si="77"/>
        <v>0</v>
      </c>
    </row>
    <row r="4974" spans="16:16" x14ac:dyDescent="0.25">
      <c r="P4974" s="401">
        <f t="shared" si="77"/>
        <v>0</v>
      </c>
    </row>
    <row r="4975" spans="16:16" x14ac:dyDescent="0.25">
      <c r="P4975" s="401">
        <f t="shared" si="77"/>
        <v>0</v>
      </c>
    </row>
    <row r="4976" spans="16:16" x14ac:dyDescent="0.25">
      <c r="P4976" s="401">
        <f t="shared" si="77"/>
        <v>0</v>
      </c>
    </row>
    <row r="4977" spans="16:16" x14ac:dyDescent="0.25">
      <c r="P4977" s="401">
        <f t="shared" si="77"/>
        <v>0</v>
      </c>
    </row>
    <row r="4978" spans="16:16" x14ac:dyDescent="0.25">
      <c r="P4978" s="401">
        <f t="shared" si="77"/>
        <v>0</v>
      </c>
    </row>
    <row r="4979" spans="16:16" x14ac:dyDescent="0.25">
      <c r="P4979" s="401">
        <f t="shared" si="77"/>
        <v>0</v>
      </c>
    </row>
    <row r="4980" spans="16:16" x14ac:dyDescent="0.25">
      <c r="P4980" s="401">
        <f t="shared" si="77"/>
        <v>0</v>
      </c>
    </row>
    <row r="4981" spans="16:16" x14ac:dyDescent="0.25">
      <c r="P4981" s="401">
        <f t="shared" si="77"/>
        <v>0</v>
      </c>
    </row>
    <row r="4982" spans="16:16" x14ac:dyDescent="0.25">
      <c r="P4982" s="401">
        <f t="shared" si="77"/>
        <v>0</v>
      </c>
    </row>
    <row r="4983" spans="16:16" x14ac:dyDescent="0.25">
      <c r="P4983" s="401">
        <f t="shared" si="77"/>
        <v>0</v>
      </c>
    </row>
    <row r="4984" spans="16:16" x14ac:dyDescent="0.25">
      <c r="P4984" s="401">
        <f t="shared" si="77"/>
        <v>0</v>
      </c>
    </row>
    <row r="4985" spans="16:16" x14ac:dyDescent="0.25">
      <c r="P4985" s="401">
        <f t="shared" si="77"/>
        <v>0</v>
      </c>
    </row>
    <row r="4986" spans="16:16" x14ac:dyDescent="0.25">
      <c r="P4986" s="401">
        <f t="shared" si="77"/>
        <v>0</v>
      </c>
    </row>
    <row r="4987" spans="16:16" x14ac:dyDescent="0.25">
      <c r="P4987" s="401">
        <f t="shared" si="77"/>
        <v>0</v>
      </c>
    </row>
    <row r="4988" spans="16:16" x14ac:dyDescent="0.25">
      <c r="P4988" s="401">
        <f t="shared" si="77"/>
        <v>0</v>
      </c>
    </row>
    <row r="4989" spans="16:16" x14ac:dyDescent="0.25">
      <c r="P4989" s="401">
        <f t="shared" si="77"/>
        <v>0</v>
      </c>
    </row>
    <row r="4990" spans="16:16" x14ac:dyDescent="0.25">
      <c r="P4990" s="401">
        <f t="shared" si="77"/>
        <v>0</v>
      </c>
    </row>
    <row r="4991" spans="16:16" x14ac:dyDescent="0.25">
      <c r="P4991" s="401">
        <f t="shared" si="77"/>
        <v>0</v>
      </c>
    </row>
    <row r="4992" spans="16:16" x14ac:dyDescent="0.25">
      <c r="P4992" s="401">
        <f t="shared" si="77"/>
        <v>0</v>
      </c>
    </row>
    <row r="4993" spans="16:16" x14ac:dyDescent="0.25">
      <c r="P4993" s="401">
        <f t="shared" si="77"/>
        <v>0</v>
      </c>
    </row>
    <row r="4994" spans="16:16" x14ac:dyDescent="0.25">
      <c r="P4994" s="401">
        <f t="shared" si="77"/>
        <v>0</v>
      </c>
    </row>
    <row r="4995" spans="16:16" x14ac:dyDescent="0.25">
      <c r="P4995" s="401">
        <f t="shared" ref="P4995:P5058" si="78">G4995+I4995</f>
        <v>0</v>
      </c>
    </row>
    <row r="4996" spans="16:16" x14ac:dyDescent="0.25">
      <c r="P4996" s="401">
        <f t="shared" si="78"/>
        <v>0</v>
      </c>
    </row>
    <row r="4997" spans="16:16" x14ac:dyDescent="0.25">
      <c r="P4997" s="401">
        <f t="shared" si="78"/>
        <v>0</v>
      </c>
    </row>
    <row r="4998" spans="16:16" x14ac:dyDescent="0.25">
      <c r="P4998" s="401">
        <f t="shared" si="78"/>
        <v>0</v>
      </c>
    </row>
    <row r="4999" spans="16:16" x14ac:dyDescent="0.25">
      <c r="P4999" s="401">
        <f t="shared" si="78"/>
        <v>0</v>
      </c>
    </row>
    <row r="5000" spans="16:16" x14ac:dyDescent="0.25">
      <c r="P5000" s="401">
        <f t="shared" si="78"/>
        <v>0</v>
      </c>
    </row>
    <row r="5001" spans="16:16" x14ac:dyDescent="0.25">
      <c r="P5001" s="401">
        <f t="shared" si="78"/>
        <v>0</v>
      </c>
    </row>
    <row r="5002" spans="16:16" x14ac:dyDescent="0.25">
      <c r="P5002" s="401">
        <f t="shared" si="78"/>
        <v>0</v>
      </c>
    </row>
    <row r="5003" spans="16:16" x14ac:dyDescent="0.25">
      <c r="P5003" s="401">
        <f t="shared" si="78"/>
        <v>0</v>
      </c>
    </row>
    <row r="5004" spans="16:16" x14ac:dyDescent="0.25">
      <c r="P5004" s="401">
        <f t="shared" si="78"/>
        <v>0</v>
      </c>
    </row>
    <row r="5005" spans="16:16" x14ac:dyDescent="0.25">
      <c r="P5005" s="401">
        <f t="shared" si="78"/>
        <v>0</v>
      </c>
    </row>
    <row r="5006" spans="16:16" x14ac:dyDescent="0.25">
      <c r="P5006" s="401">
        <f t="shared" si="78"/>
        <v>0</v>
      </c>
    </row>
    <row r="5007" spans="16:16" x14ac:dyDescent="0.25">
      <c r="P5007" s="401">
        <f t="shared" si="78"/>
        <v>0</v>
      </c>
    </row>
    <row r="5008" spans="16:16" x14ac:dyDescent="0.25">
      <c r="P5008" s="401">
        <f t="shared" si="78"/>
        <v>0</v>
      </c>
    </row>
    <row r="5009" spans="16:16" x14ac:dyDescent="0.25">
      <c r="P5009" s="401">
        <f t="shared" si="78"/>
        <v>0</v>
      </c>
    </row>
    <row r="5010" spans="16:16" x14ac:dyDescent="0.25">
      <c r="P5010" s="401">
        <f t="shared" si="78"/>
        <v>0</v>
      </c>
    </row>
    <row r="5011" spans="16:16" x14ac:dyDescent="0.25">
      <c r="P5011" s="401">
        <f t="shared" si="78"/>
        <v>0</v>
      </c>
    </row>
    <row r="5012" spans="16:16" x14ac:dyDescent="0.25">
      <c r="P5012" s="401">
        <f t="shared" si="78"/>
        <v>0</v>
      </c>
    </row>
    <row r="5013" spans="16:16" x14ac:dyDescent="0.25">
      <c r="P5013" s="401">
        <f t="shared" si="78"/>
        <v>0</v>
      </c>
    </row>
    <row r="5014" spans="16:16" x14ac:dyDescent="0.25">
      <c r="P5014" s="401">
        <f t="shared" si="78"/>
        <v>0</v>
      </c>
    </row>
    <row r="5015" spans="16:16" x14ac:dyDescent="0.25">
      <c r="P5015" s="401">
        <f t="shared" si="78"/>
        <v>0</v>
      </c>
    </row>
    <row r="5016" spans="16:16" x14ac:dyDescent="0.25">
      <c r="P5016" s="401">
        <f t="shared" si="78"/>
        <v>0</v>
      </c>
    </row>
    <row r="5017" spans="16:16" x14ac:dyDescent="0.25">
      <c r="P5017" s="401">
        <f t="shared" si="78"/>
        <v>0</v>
      </c>
    </row>
    <row r="5018" spans="16:16" x14ac:dyDescent="0.25">
      <c r="P5018" s="401">
        <f t="shared" si="78"/>
        <v>0</v>
      </c>
    </row>
    <row r="5019" spans="16:16" x14ac:dyDescent="0.25">
      <c r="P5019" s="401">
        <f t="shared" si="78"/>
        <v>0</v>
      </c>
    </row>
    <row r="5020" spans="16:16" x14ac:dyDescent="0.25">
      <c r="P5020" s="401">
        <f t="shared" si="78"/>
        <v>0</v>
      </c>
    </row>
    <row r="5021" spans="16:16" x14ac:dyDescent="0.25">
      <c r="P5021" s="401">
        <f t="shared" si="78"/>
        <v>0</v>
      </c>
    </row>
    <row r="5022" spans="16:16" x14ac:dyDescent="0.25">
      <c r="P5022" s="401">
        <f t="shared" si="78"/>
        <v>0</v>
      </c>
    </row>
    <row r="5023" spans="16:16" x14ac:dyDescent="0.25">
      <c r="P5023" s="401">
        <f t="shared" si="78"/>
        <v>0</v>
      </c>
    </row>
    <row r="5024" spans="16:16" x14ac:dyDescent="0.25">
      <c r="P5024" s="401">
        <f t="shared" si="78"/>
        <v>0</v>
      </c>
    </row>
    <row r="5025" spans="16:16" x14ac:dyDescent="0.25">
      <c r="P5025" s="401">
        <f t="shared" si="78"/>
        <v>0</v>
      </c>
    </row>
    <row r="5026" spans="16:16" x14ac:dyDescent="0.25">
      <c r="P5026" s="401">
        <f t="shared" si="78"/>
        <v>0</v>
      </c>
    </row>
    <row r="5027" spans="16:16" x14ac:dyDescent="0.25">
      <c r="P5027" s="401">
        <f t="shared" si="78"/>
        <v>0</v>
      </c>
    </row>
    <row r="5028" spans="16:16" x14ac:dyDescent="0.25">
      <c r="P5028" s="401">
        <f t="shared" si="78"/>
        <v>0</v>
      </c>
    </row>
    <row r="5029" spans="16:16" x14ac:dyDescent="0.25">
      <c r="P5029" s="401">
        <f t="shared" si="78"/>
        <v>0</v>
      </c>
    </row>
    <row r="5030" spans="16:16" x14ac:dyDescent="0.25">
      <c r="P5030" s="401">
        <f t="shared" si="78"/>
        <v>0</v>
      </c>
    </row>
    <row r="5031" spans="16:16" x14ac:dyDescent="0.25">
      <c r="P5031" s="401">
        <f t="shared" si="78"/>
        <v>0</v>
      </c>
    </row>
    <row r="5032" spans="16:16" x14ac:dyDescent="0.25">
      <c r="P5032" s="401">
        <f t="shared" si="78"/>
        <v>0</v>
      </c>
    </row>
    <row r="5033" spans="16:16" x14ac:dyDescent="0.25">
      <c r="P5033" s="401">
        <f t="shared" si="78"/>
        <v>0</v>
      </c>
    </row>
    <row r="5034" spans="16:16" x14ac:dyDescent="0.25">
      <c r="P5034" s="401">
        <f t="shared" si="78"/>
        <v>0</v>
      </c>
    </row>
    <row r="5035" spans="16:16" x14ac:dyDescent="0.25">
      <c r="P5035" s="401">
        <f t="shared" si="78"/>
        <v>0</v>
      </c>
    </row>
    <row r="5036" spans="16:16" x14ac:dyDescent="0.25">
      <c r="P5036" s="401">
        <f t="shared" si="78"/>
        <v>0</v>
      </c>
    </row>
    <row r="5037" spans="16:16" x14ac:dyDescent="0.25">
      <c r="P5037" s="401">
        <f t="shared" si="78"/>
        <v>0</v>
      </c>
    </row>
    <row r="5038" spans="16:16" x14ac:dyDescent="0.25">
      <c r="P5038" s="401">
        <f t="shared" si="78"/>
        <v>0</v>
      </c>
    </row>
    <row r="5039" spans="16:16" x14ac:dyDescent="0.25">
      <c r="P5039" s="401">
        <f t="shared" si="78"/>
        <v>0</v>
      </c>
    </row>
    <row r="5040" spans="16:16" x14ac:dyDescent="0.25">
      <c r="P5040" s="401">
        <f t="shared" si="78"/>
        <v>0</v>
      </c>
    </row>
    <row r="5041" spans="16:16" x14ac:dyDescent="0.25">
      <c r="P5041" s="401">
        <f t="shared" si="78"/>
        <v>0</v>
      </c>
    </row>
    <row r="5042" spans="16:16" x14ac:dyDescent="0.25">
      <c r="P5042" s="401">
        <f t="shared" si="78"/>
        <v>0</v>
      </c>
    </row>
    <row r="5043" spans="16:16" x14ac:dyDescent="0.25">
      <c r="P5043" s="401">
        <f t="shared" si="78"/>
        <v>0</v>
      </c>
    </row>
    <row r="5044" spans="16:16" x14ac:dyDescent="0.25">
      <c r="P5044" s="401">
        <f t="shared" si="78"/>
        <v>0</v>
      </c>
    </row>
    <row r="5045" spans="16:16" x14ac:dyDescent="0.25">
      <c r="P5045" s="401">
        <f t="shared" si="78"/>
        <v>0</v>
      </c>
    </row>
    <row r="5046" spans="16:16" x14ac:dyDescent="0.25">
      <c r="P5046" s="401">
        <f t="shared" si="78"/>
        <v>0</v>
      </c>
    </row>
    <row r="5047" spans="16:16" x14ac:dyDescent="0.25">
      <c r="P5047" s="401">
        <f t="shared" si="78"/>
        <v>0</v>
      </c>
    </row>
    <row r="5048" spans="16:16" x14ac:dyDescent="0.25">
      <c r="P5048" s="401">
        <f t="shared" si="78"/>
        <v>0</v>
      </c>
    </row>
    <row r="5049" spans="16:16" x14ac:dyDescent="0.25">
      <c r="P5049" s="401">
        <f t="shared" si="78"/>
        <v>0</v>
      </c>
    </row>
    <row r="5050" spans="16:16" x14ac:dyDescent="0.25">
      <c r="P5050" s="401">
        <f t="shared" si="78"/>
        <v>0</v>
      </c>
    </row>
    <row r="5051" spans="16:16" x14ac:dyDescent="0.25">
      <c r="P5051" s="401">
        <f t="shared" si="78"/>
        <v>0</v>
      </c>
    </row>
    <row r="5052" spans="16:16" x14ac:dyDescent="0.25">
      <c r="P5052" s="401">
        <f t="shared" si="78"/>
        <v>0</v>
      </c>
    </row>
    <row r="5053" spans="16:16" x14ac:dyDescent="0.25">
      <c r="P5053" s="401">
        <f t="shared" si="78"/>
        <v>0</v>
      </c>
    </row>
    <row r="5054" spans="16:16" x14ac:dyDescent="0.25">
      <c r="P5054" s="401">
        <f t="shared" si="78"/>
        <v>0</v>
      </c>
    </row>
    <row r="5055" spans="16:16" x14ac:dyDescent="0.25">
      <c r="P5055" s="401">
        <f t="shared" si="78"/>
        <v>0</v>
      </c>
    </row>
    <row r="5056" spans="16:16" x14ac:dyDescent="0.25">
      <c r="P5056" s="401">
        <f t="shared" si="78"/>
        <v>0</v>
      </c>
    </row>
    <row r="5057" spans="16:16" x14ac:dyDescent="0.25">
      <c r="P5057" s="401">
        <f t="shared" si="78"/>
        <v>0</v>
      </c>
    </row>
    <row r="5058" spans="16:16" x14ac:dyDescent="0.25">
      <c r="P5058" s="401">
        <f t="shared" si="78"/>
        <v>0</v>
      </c>
    </row>
    <row r="5059" spans="16:16" x14ac:dyDescent="0.25">
      <c r="P5059" s="401">
        <f t="shared" ref="P5059:P5122" si="79">G5059+I5059</f>
        <v>0</v>
      </c>
    </row>
    <row r="5060" spans="16:16" x14ac:dyDescent="0.25">
      <c r="P5060" s="401">
        <f t="shared" si="79"/>
        <v>0</v>
      </c>
    </row>
    <row r="5061" spans="16:16" x14ac:dyDescent="0.25">
      <c r="P5061" s="401">
        <f t="shared" si="79"/>
        <v>0</v>
      </c>
    </row>
    <row r="5062" spans="16:16" x14ac:dyDescent="0.25">
      <c r="P5062" s="401">
        <f t="shared" si="79"/>
        <v>0</v>
      </c>
    </row>
    <row r="5063" spans="16:16" x14ac:dyDescent="0.25">
      <c r="P5063" s="401">
        <f t="shared" si="79"/>
        <v>0</v>
      </c>
    </row>
    <row r="5064" spans="16:16" x14ac:dyDescent="0.25">
      <c r="P5064" s="401">
        <f t="shared" si="79"/>
        <v>0</v>
      </c>
    </row>
    <row r="5065" spans="16:16" x14ac:dyDescent="0.25">
      <c r="P5065" s="401">
        <f t="shared" si="79"/>
        <v>0</v>
      </c>
    </row>
    <row r="5066" spans="16:16" x14ac:dyDescent="0.25">
      <c r="P5066" s="401">
        <f t="shared" si="79"/>
        <v>0</v>
      </c>
    </row>
    <row r="5067" spans="16:16" x14ac:dyDescent="0.25">
      <c r="P5067" s="401">
        <f t="shared" si="79"/>
        <v>0</v>
      </c>
    </row>
    <row r="5068" spans="16:16" x14ac:dyDescent="0.25">
      <c r="P5068" s="401">
        <f t="shared" si="79"/>
        <v>0</v>
      </c>
    </row>
    <row r="5069" spans="16:16" x14ac:dyDescent="0.25">
      <c r="P5069" s="401">
        <f t="shared" si="79"/>
        <v>0</v>
      </c>
    </row>
    <row r="5070" spans="16:16" x14ac:dyDescent="0.25">
      <c r="P5070" s="401">
        <f t="shared" si="79"/>
        <v>0</v>
      </c>
    </row>
    <row r="5071" spans="16:16" x14ac:dyDescent="0.25">
      <c r="P5071" s="401">
        <f t="shared" si="79"/>
        <v>0</v>
      </c>
    </row>
    <row r="5072" spans="16:16" x14ac:dyDescent="0.25">
      <c r="P5072" s="401">
        <f t="shared" si="79"/>
        <v>0</v>
      </c>
    </row>
    <row r="5073" spans="16:16" x14ac:dyDescent="0.25">
      <c r="P5073" s="401">
        <f t="shared" si="79"/>
        <v>0</v>
      </c>
    </row>
    <row r="5074" spans="16:16" x14ac:dyDescent="0.25">
      <c r="P5074" s="401">
        <f t="shared" si="79"/>
        <v>0</v>
      </c>
    </row>
    <row r="5075" spans="16:16" x14ac:dyDescent="0.25">
      <c r="P5075" s="401">
        <f t="shared" si="79"/>
        <v>0</v>
      </c>
    </row>
    <row r="5076" spans="16:16" x14ac:dyDescent="0.25">
      <c r="P5076" s="401">
        <f t="shared" si="79"/>
        <v>0</v>
      </c>
    </row>
    <row r="5077" spans="16:16" x14ac:dyDescent="0.25">
      <c r="P5077" s="401">
        <f t="shared" si="79"/>
        <v>0</v>
      </c>
    </row>
    <row r="5078" spans="16:16" x14ac:dyDescent="0.25">
      <c r="P5078" s="401">
        <f t="shared" si="79"/>
        <v>0</v>
      </c>
    </row>
    <row r="5079" spans="16:16" x14ac:dyDescent="0.25">
      <c r="P5079" s="401">
        <f t="shared" si="79"/>
        <v>0</v>
      </c>
    </row>
    <row r="5080" spans="16:16" x14ac:dyDescent="0.25">
      <c r="P5080" s="401">
        <f t="shared" si="79"/>
        <v>0</v>
      </c>
    </row>
    <row r="5081" spans="16:16" x14ac:dyDescent="0.25">
      <c r="P5081" s="401">
        <f t="shared" si="79"/>
        <v>0</v>
      </c>
    </row>
    <row r="5082" spans="16:16" x14ac:dyDescent="0.25">
      <c r="P5082" s="401">
        <f t="shared" si="79"/>
        <v>0</v>
      </c>
    </row>
    <row r="5083" spans="16:16" x14ac:dyDescent="0.25">
      <c r="P5083" s="401">
        <f t="shared" si="79"/>
        <v>0</v>
      </c>
    </row>
    <row r="5084" spans="16:16" x14ac:dyDescent="0.25">
      <c r="P5084" s="401">
        <f t="shared" si="79"/>
        <v>0</v>
      </c>
    </row>
    <row r="5085" spans="16:16" x14ac:dyDescent="0.25">
      <c r="P5085" s="401">
        <f t="shared" si="79"/>
        <v>0</v>
      </c>
    </row>
    <row r="5086" spans="16:16" x14ac:dyDescent="0.25">
      <c r="P5086" s="401">
        <f t="shared" si="79"/>
        <v>0</v>
      </c>
    </row>
    <row r="5087" spans="16:16" x14ac:dyDescent="0.25">
      <c r="P5087" s="401">
        <f t="shared" si="79"/>
        <v>0</v>
      </c>
    </row>
    <row r="5088" spans="16:16" x14ac:dyDescent="0.25">
      <c r="P5088" s="401">
        <f t="shared" si="79"/>
        <v>0</v>
      </c>
    </row>
    <row r="5089" spans="16:16" x14ac:dyDescent="0.25">
      <c r="P5089" s="401">
        <f t="shared" si="79"/>
        <v>0</v>
      </c>
    </row>
    <row r="5090" spans="16:16" x14ac:dyDescent="0.25">
      <c r="P5090" s="401">
        <f t="shared" si="79"/>
        <v>0</v>
      </c>
    </row>
    <row r="5091" spans="16:16" x14ac:dyDescent="0.25">
      <c r="P5091" s="401">
        <f t="shared" si="79"/>
        <v>0</v>
      </c>
    </row>
    <row r="5092" spans="16:16" x14ac:dyDescent="0.25">
      <c r="P5092" s="401">
        <f t="shared" si="79"/>
        <v>0</v>
      </c>
    </row>
    <row r="5093" spans="16:16" x14ac:dyDescent="0.25">
      <c r="P5093" s="401">
        <f t="shared" si="79"/>
        <v>0</v>
      </c>
    </row>
    <row r="5094" spans="16:16" x14ac:dyDescent="0.25">
      <c r="P5094" s="401">
        <f t="shared" si="79"/>
        <v>0</v>
      </c>
    </row>
    <row r="5095" spans="16:16" x14ac:dyDescent="0.25">
      <c r="P5095" s="401">
        <f t="shared" si="79"/>
        <v>0</v>
      </c>
    </row>
    <row r="5096" spans="16:16" x14ac:dyDescent="0.25">
      <c r="P5096" s="401">
        <f t="shared" si="79"/>
        <v>0</v>
      </c>
    </row>
    <row r="5097" spans="16:16" x14ac:dyDescent="0.25">
      <c r="P5097" s="401">
        <f t="shared" si="79"/>
        <v>0</v>
      </c>
    </row>
    <row r="5098" spans="16:16" x14ac:dyDescent="0.25">
      <c r="P5098" s="401">
        <f t="shared" si="79"/>
        <v>0</v>
      </c>
    </row>
    <row r="5099" spans="16:16" x14ac:dyDescent="0.25">
      <c r="P5099" s="401">
        <f t="shared" si="79"/>
        <v>0</v>
      </c>
    </row>
    <row r="5100" spans="16:16" x14ac:dyDescent="0.25">
      <c r="P5100" s="401">
        <f t="shared" si="79"/>
        <v>0</v>
      </c>
    </row>
    <row r="5101" spans="16:16" x14ac:dyDescent="0.25">
      <c r="P5101" s="401">
        <f t="shared" si="79"/>
        <v>0</v>
      </c>
    </row>
    <row r="5102" spans="16:16" x14ac:dyDescent="0.25">
      <c r="P5102" s="401">
        <f t="shared" si="79"/>
        <v>0</v>
      </c>
    </row>
    <row r="5103" spans="16:16" x14ac:dyDescent="0.25">
      <c r="P5103" s="401">
        <f t="shared" si="79"/>
        <v>0</v>
      </c>
    </row>
    <row r="5104" spans="16:16" x14ac:dyDescent="0.25">
      <c r="P5104" s="401">
        <f t="shared" si="79"/>
        <v>0</v>
      </c>
    </row>
    <row r="5105" spans="16:16" x14ac:dyDescent="0.25">
      <c r="P5105" s="401">
        <f t="shared" si="79"/>
        <v>0</v>
      </c>
    </row>
    <row r="5106" spans="16:16" x14ac:dyDescent="0.25">
      <c r="P5106" s="401">
        <f t="shared" si="79"/>
        <v>0</v>
      </c>
    </row>
    <row r="5107" spans="16:16" x14ac:dyDescent="0.25">
      <c r="P5107" s="401">
        <f t="shared" si="79"/>
        <v>0</v>
      </c>
    </row>
    <row r="5108" spans="16:16" x14ac:dyDescent="0.25">
      <c r="P5108" s="401">
        <f t="shared" si="79"/>
        <v>0</v>
      </c>
    </row>
    <row r="5109" spans="16:16" x14ac:dyDescent="0.25">
      <c r="P5109" s="401">
        <f t="shared" si="79"/>
        <v>0</v>
      </c>
    </row>
    <row r="5110" spans="16:16" x14ac:dyDescent="0.25">
      <c r="P5110" s="401">
        <f t="shared" si="79"/>
        <v>0</v>
      </c>
    </row>
    <row r="5111" spans="16:16" x14ac:dyDescent="0.25">
      <c r="P5111" s="401">
        <f t="shared" si="79"/>
        <v>0</v>
      </c>
    </row>
    <row r="5112" spans="16:16" x14ac:dyDescent="0.25">
      <c r="P5112" s="401">
        <f t="shared" si="79"/>
        <v>0</v>
      </c>
    </row>
    <row r="5113" spans="16:16" x14ac:dyDescent="0.25">
      <c r="P5113" s="401">
        <f t="shared" si="79"/>
        <v>0</v>
      </c>
    </row>
    <row r="5114" spans="16:16" x14ac:dyDescent="0.25">
      <c r="P5114" s="401">
        <f t="shared" si="79"/>
        <v>0</v>
      </c>
    </row>
    <row r="5115" spans="16:16" x14ac:dyDescent="0.25">
      <c r="P5115" s="401">
        <f t="shared" si="79"/>
        <v>0</v>
      </c>
    </row>
    <row r="5116" spans="16:16" x14ac:dyDescent="0.25">
      <c r="P5116" s="401">
        <f t="shared" si="79"/>
        <v>0</v>
      </c>
    </row>
    <row r="5117" spans="16:16" x14ac:dyDescent="0.25">
      <c r="P5117" s="401">
        <f t="shared" si="79"/>
        <v>0</v>
      </c>
    </row>
    <row r="5118" spans="16:16" x14ac:dyDescent="0.25">
      <c r="P5118" s="401">
        <f t="shared" si="79"/>
        <v>0</v>
      </c>
    </row>
    <row r="5119" spans="16:16" x14ac:dyDescent="0.25">
      <c r="P5119" s="401">
        <f t="shared" si="79"/>
        <v>0</v>
      </c>
    </row>
    <row r="5120" spans="16:16" x14ac:dyDescent="0.25">
      <c r="P5120" s="401">
        <f t="shared" si="79"/>
        <v>0</v>
      </c>
    </row>
    <row r="5121" spans="16:16" x14ac:dyDescent="0.25">
      <c r="P5121" s="401">
        <f t="shared" si="79"/>
        <v>0</v>
      </c>
    </row>
    <row r="5122" spans="16:16" x14ac:dyDescent="0.25">
      <c r="P5122" s="401">
        <f t="shared" si="79"/>
        <v>0</v>
      </c>
    </row>
    <row r="5123" spans="16:16" x14ac:dyDescent="0.25">
      <c r="P5123" s="401">
        <f t="shared" ref="P5123:P5186" si="80">G5123+I5123</f>
        <v>0</v>
      </c>
    </row>
    <row r="5124" spans="16:16" x14ac:dyDescent="0.25">
      <c r="P5124" s="401">
        <f t="shared" si="80"/>
        <v>0</v>
      </c>
    </row>
    <row r="5125" spans="16:16" x14ac:dyDescent="0.25">
      <c r="P5125" s="401">
        <f t="shared" si="80"/>
        <v>0</v>
      </c>
    </row>
    <row r="5126" spans="16:16" x14ac:dyDescent="0.25">
      <c r="P5126" s="401">
        <f t="shared" si="80"/>
        <v>0</v>
      </c>
    </row>
    <row r="5127" spans="16:16" x14ac:dyDescent="0.25">
      <c r="P5127" s="401">
        <f t="shared" si="80"/>
        <v>0</v>
      </c>
    </row>
    <row r="5128" spans="16:16" x14ac:dyDescent="0.25">
      <c r="P5128" s="401">
        <f t="shared" si="80"/>
        <v>0</v>
      </c>
    </row>
    <row r="5129" spans="16:16" x14ac:dyDescent="0.25">
      <c r="P5129" s="401">
        <f t="shared" si="80"/>
        <v>0</v>
      </c>
    </row>
    <row r="5130" spans="16:16" x14ac:dyDescent="0.25">
      <c r="P5130" s="401">
        <f t="shared" si="80"/>
        <v>0</v>
      </c>
    </row>
    <row r="5131" spans="16:16" x14ac:dyDescent="0.25">
      <c r="P5131" s="401">
        <f t="shared" si="80"/>
        <v>0</v>
      </c>
    </row>
    <row r="5132" spans="16:16" x14ac:dyDescent="0.25">
      <c r="P5132" s="401">
        <f t="shared" si="80"/>
        <v>0</v>
      </c>
    </row>
    <row r="5133" spans="16:16" x14ac:dyDescent="0.25">
      <c r="P5133" s="401">
        <f t="shared" si="80"/>
        <v>0</v>
      </c>
    </row>
    <row r="5134" spans="16:16" x14ac:dyDescent="0.25">
      <c r="P5134" s="401">
        <f t="shared" si="80"/>
        <v>0</v>
      </c>
    </row>
    <row r="5135" spans="16:16" x14ac:dyDescent="0.25">
      <c r="P5135" s="401">
        <f t="shared" si="80"/>
        <v>0</v>
      </c>
    </row>
    <row r="5136" spans="16:16" x14ac:dyDescent="0.25">
      <c r="P5136" s="401">
        <f t="shared" si="80"/>
        <v>0</v>
      </c>
    </row>
    <row r="5137" spans="16:16" x14ac:dyDescent="0.25">
      <c r="P5137" s="401">
        <f t="shared" si="80"/>
        <v>0</v>
      </c>
    </row>
    <row r="5138" spans="16:16" x14ac:dyDescent="0.25">
      <c r="P5138" s="401">
        <f t="shared" si="80"/>
        <v>0</v>
      </c>
    </row>
    <row r="5139" spans="16:16" x14ac:dyDescent="0.25">
      <c r="P5139" s="401">
        <f t="shared" si="80"/>
        <v>0</v>
      </c>
    </row>
    <row r="5140" spans="16:16" x14ac:dyDescent="0.25">
      <c r="P5140" s="401">
        <f t="shared" si="80"/>
        <v>0</v>
      </c>
    </row>
    <row r="5141" spans="16:16" x14ac:dyDescent="0.25">
      <c r="P5141" s="401">
        <f t="shared" si="80"/>
        <v>0</v>
      </c>
    </row>
    <row r="5142" spans="16:16" x14ac:dyDescent="0.25">
      <c r="P5142" s="401">
        <f t="shared" si="80"/>
        <v>0</v>
      </c>
    </row>
    <row r="5143" spans="16:16" x14ac:dyDescent="0.25">
      <c r="P5143" s="401">
        <f t="shared" si="80"/>
        <v>0</v>
      </c>
    </row>
    <row r="5144" spans="16:16" x14ac:dyDescent="0.25">
      <c r="P5144" s="401">
        <f t="shared" si="80"/>
        <v>0</v>
      </c>
    </row>
    <row r="5145" spans="16:16" x14ac:dyDescent="0.25">
      <c r="P5145" s="401">
        <f t="shared" si="80"/>
        <v>0</v>
      </c>
    </row>
    <row r="5146" spans="16:16" x14ac:dyDescent="0.25">
      <c r="P5146" s="401">
        <f t="shared" si="80"/>
        <v>0</v>
      </c>
    </row>
    <row r="5147" spans="16:16" x14ac:dyDescent="0.25">
      <c r="P5147" s="401">
        <f t="shared" si="80"/>
        <v>0</v>
      </c>
    </row>
    <row r="5148" spans="16:16" x14ac:dyDescent="0.25">
      <c r="P5148" s="401">
        <f t="shared" si="80"/>
        <v>0</v>
      </c>
    </row>
    <row r="5149" spans="16:16" x14ac:dyDescent="0.25">
      <c r="P5149" s="401">
        <f t="shared" si="80"/>
        <v>0</v>
      </c>
    </row>
    <row r="5150" spans="16:16" x14ac:dyDescent="0.25">
      <c r="P5150" s="401">
        <f t="shared" si="80"/>
        <v>0</v>
      </c>
    </row>
    <row r="5151" spans="16:16" x14ac:dyDescent="0.25">
      <c r="P5151" s="401">
        <f t="shared" si="80"/>
        <v>0</v>
      </c>
    </row>
    <row r="5152" spans="16:16" x14ac:dyDescent="0.25">
      <c r="P5152" s="401">
        <f t="shared" si="80"/>
        <v>0</v>
      </c>
    </row>
    <row r="5153" spans="16:16" x14ac:dyDescent="0.25">
      <c r="P5153" s="401">
        <f t="shared" si="80"/>
        <v>0</v>
      </c>
    </row>
    <row r="5154" spans="16:16" x14ac:dyDescent="0.25">
      <c r="P5154" s="401">
        <f t="shared" si="80"/>
        <v>0</v>
      </c>
    </row>
    <row r="5155" spans="16:16" x14ac:dyDescent="0.25">
      <c r="P5155" s="401">
        <f t="shared" si="80"/>
        <v>0</v>
      </c>
    </row>
    <row r="5156" spans="16:16" x14ac:dyDescent="0.25">
      <c r="P5156" s="401">
        <f t="shared" si="80"/>
        <v>0</v>
      </c>
    </row>
    <row r="5157" spans="16:16" x14ac:dyDescent="0.25">
      <c r="P5157" s="401">
        <f t="shared" si="80"/>
        <v>0</v>
      </c>
    </row>
    <row r="5158" spans="16:16" x14ac:dyDescent="0.25">
      <c r="P5158" s="401">
        <f t="shared" si="80"/>
        <v>0</v>
      </c>
    </row>
    <row r="5159" spans="16:16" x14ac:dyDescent="0.25">
      <c r="P5159" s="401">
        <f t="shared" si="80"/>
        <v>0</v>
      </c>
    </row>
    <row r="5160" spans="16:16" x14ac:dyDescent="0.25">
      <c r="P5160" s="401">
        <f t="shared" si="80"/>
        <v>0</v>
      </c>
    </row>
    <row r="5161" spans="16:16" x14ac:dyDescent="0.25">
      <c r="P5161" s="401">
        <f t="shared" si="80"/>
        <v>0</v>
      </c>
    </row>
    <row r="5162" spans="16:16" x14ac:dyDescent="0.25">
      <c r="P5162" s="401">
        <f t="shared" si="80"/>
        <v>0</v>
      </c>
    </row>
    <row r="5163" spans="16:16" x14ac:dyDescent="0.25">
      <c r="P5163" s="401">
        <f t="shared" si="80"/>
        <v>0</v>
      </c>
    </row>
    <row r="5164" spans="16:16" x14ac:dyDescent="0.25">
      <c r="P5164" s="401">
        <f t="shared" si="80"/>
        <v>0</v>
      </c>
    </row>
    <row r="5165" spans="16:16" x14ac:dyDescent="0.25">
      <c r="P5165" s="401">
        <f t="shared" si="80"/>
        <v>0</v>
      </c>
    </row>
    <row r="5166" spans="16:16" x14ac:dyDescent="0.25">
      <c r="P5166" s="401">
        <f t="shared" si="80"/>
        <v>0</v>
      </c>
    </row>
    <row r="5167" spans="16:16" x14ac:dyDescent="0.25">
      <c r="P5167" s="401">
        <f t="shared" si="80"/>
        <v>0</v>
      </c>
    </row>
    <row r="5168" spans="16:16" x14ac:dyDescent="0.25">
      <c r="P5168" s="401">
        <f t="shared" si="80"/>
        <v>0</v>
      </c>
    </row>
    <row r="5169" spans="16:16" x14ac:dyDescent="0.25">
      <c r="P5169" s="401">
        <f t="shared" si="80"/>
        <v>0</v>
      </c>
    </row>
    <row r="5170" spans="16:16" x14ac:dyDescent="0.25">
      <c r="P5170" s="401">
        <f t="shared" si="80"/>
        <v>0</v>
      </c>
    </row>
    <row r="5171" spans="16:16" x14ac:dyDescent="0.25">
      <c r="P5171" s="401">
        <f t="shared" si="80"/>
        <v>0</v>
      </c>
    </row>
    <row r="5172" spans="16:16" x14ac:dyDescent="0.25">
      <c r="P5172" s="401">
        <f t="shared" si="80"/>
        <v>0</v>
      </c>
    </row>
    <row r="5173" spans="16:16" x14ac:dyDescent="0.25">
      <c r="P5173" s="401">
        <f t="shared" si="80"/>
        <v>0</v>
      </c>
    </row>
    <row r="5174" spans="16:16" x14ac:dyDescent="0.25">
      <c r="P5174" s="401">
        <f t="shared" si="80"/>
        <v>0</v>
      </c>
    </row>
    <row r="5175" spans="16:16" x14ac:dyDescent="0.25">
      <c r="P5175" s="401">
        <f t="shared" si="80"/>
        <v>0</v>
      </c>
    </row>
    <row r="5176" spans="16:16" x14ac:dyDescent="0.25">
      <c r="P5176" s="401">
        <f t="shared" si="80"/>
        <v>0</v>
      </c>
    </row>
    <row r="5177" spans="16:16" x14ac:dyDescent="0.25">
      <c r="P5177" s="401">
        <f t="shared" si="80"/>
        <v>0</v>
      </c>
    </row>
    <row r="5178" spans="16:16" x14ac:dyDescent="0.25">
      <c r="P5178" s="401">
        <f t="shared" si="80"/>
        <v>0</v>
      </c>
    </row>
    <row r="5179" spans="16:16" x14ac:dyDescent="0.25">
      <c r="P5179" s="401">
        <f t="shared" si="80"/>
        <v>0</v>
      </c>
    </row>
    <row r="5180" spans="16:16" x14ac:dyDescent="0.25">
      <c r="P5180" s="401">
        <f t="shared" si="80"/>
        <v>0</v>
      </c>
    </row>
    <row r="5181" spans="16:16" x14ac:dyDescent="0.25">
      <c r="P5181" s="401">
        <f t="shared" si="80"/>
        <v>0</v>
      </c>
    </row>
    <row r="5182" spans="16:16" x14ac:dyDescent="0.25">
      <c r="P5182" s="401">
        <f t="shared" si="80"/>
        <v>0</v>
      </c>
    </row>
    <row r="5183" spans="16:16" x14ac:dyDescent="0.25">
      <c r="P5183" s="401">
        <f t="shared" si="80"/>
        <v>0</v>
      </c>
    </row>
    <row r="5184" spans="16:16" x14ac:dyDescent="0.25">
      <c r="P5184" s="401">
        <f t="shared" si="80"/>
        <v>0</v>
      </c>
    </row>
    <row r="5185" spans="16:16" x14ac:dyDescent="0.25">
      <c r="P5185" s="401">
        <f t="shared" si="80"/>
        <v>0</v>
      </c>
    </row>
    <row r="5186" spans="16:16" x14ac:dyDescent="0.25">
      <c r="P5186" s="401">
        <f t="shared" si="80"/>
        <v>0</v>
      </c>
    </row>
    <row r="5187" spans="16:16" x14ac:dyDescent="0.25">
      <c r="P5187" s="401">
        <f t="shared" ref="P5187:P5250" si="81">G5187+I5187</f>
        <v>0</v>
      </c>
    </row>
    <row r="5188" spans="16:16" x14ac:dyDescent="0.25">
      <c r="P5188" s="401">
        <f t="shared" si="81"/>
        <v>0</v>
      </c>
    </row>
    <row r="5189" spans="16:16" x14ac:dyDescent="0.25">
      <c r="P5189" s="401">
        <f t="shared" si="81"/>
        <v>0</v>
      </c>
    </row>
    <row r="5190" spans="16:16" x14ac:dyDescent="0.25">
      <c r="P5190" s="401">
        <f t="shared" si="81"/>
        <v>0</v>
      </c>
    </row>
    <row r="5191" spans="16:16" x14ac:dyDescent="0.25">
      <c r="P5191" s="401">
        <f t="shared" si="81"/>
        <v>0</v>
      </c>
    </row>
    <row r="5192" spans="16:16" x14ac:dyDescent="0.25">
      <c r="P5192" s="401">
        <f t="shared" si="81"/>
        <v>0</v>
      </c>
    </row>
    <row r="5193" spans="16:16" x14ac:dyDescent="0.25">
      <c r="P5193" s="401">
        <f t="shared" si="81"/>
        <v>0</v>
      </c>
    </row>
    <row r="5194" spans="16:16" x14ac:dyDescent="0.25">
      <c r="P5194" s="401">
        <f t="shared" si="81"/>
        <v>0</v>
      </c>
    </row>
    <row r="5195" spans="16:16" x14ac:dyDescent="0.25">
      <c r="P5195" s="401">
        <f t="shared" si="81"/>
        <v>0</v>
      </c>
    </row>
    <row r="5196" spans="16:16" x14ac:dyDescent="0.25">
      <c r="P5196" s="401">
        <f t="shared" si="81"/>
        <v>0</v>
      </c>
    </row>
    <row r="5197" spans="16:16" x14ac:dyDescent="0.25">
      <c r="P5197" s="401">
        <f t="shared" si="81"/>
        <v>0</v>
      </c>
    </row>
    <row r="5198" spans="16:16" x14ac:dyDescent="0.25">
      <c r="P5198" s="401">
        <f t="shared" si="81"/>
        <v>0</v>
      </c>
    </row>
    <row r="5199" spans="16:16" x14ac:dyDescent="0.25">
      <c r="P5199" s="401">
        <f t="shared" si="81"/>
        <v>0</v>
      </c>
    </row>
    <row r="5200" spans="16:16" x14ac:dyDescent="0.25">
      <c r="P5200" s="401">
        <f t="shared" si="81"/>
        <v>0</v>
      </c>
    </row>
    <row r="5201" spans="16:16" x14ac:dyDescent="0.25">
      <c r="P5201" s="401">
        <f t="shared" si="81"/>
        <v>0</v>
      </c>
    </row>
    <row r="5202" spans="16:16" x14ac:dyDescent="0.25">
      <c r="P5202" s="401">
        <f t="shared" si="81"/>
        <v>0</v>
      </c>
    </row>
    <row r="5203" spans="16:16" x14ac:dyDescent="0.25">
      <c r="P5203" s="401">
        <f t="shared" si="81"/>
        <v>0</v>
      </c>
    </row>
    <row r="5204" spans="16:16" x14ac:dyDescent="0.25">
      <c r="P5204" s="401">
        <f t="shared" si="81"/>
        <v>0</v>
      </c>
    </row>
    <row r="5205" spans="16:16" x14ac:dyDescent="0.25">
      <c r="P5205" s="401">
        <f t="shared" si="81"/>
        <v>0</v>
      </c>
    </row>
    <row r="5206" spans="16:16" x14ac:dyDescent="0.25">
      <c r="P5206" s="401">
        <f t="shared" si="81"/>
        <v>0</v>
      </c>
    </row>
    <row r="5207" spans="16:16" x14ac:dyDescent="0.25">
      <c r="P5207" s="401">
        <f t="shared" si="81"/>
        <v>0</v>
      </c>
    </row>
    <row r="5208" spans="16:16" x14ac:dyDescent="0.25">
      <c r="P5208" s="401">
        <f t="shared" si="81"/>
        <v>0</v>
      </c>
    </row>
    <row r="5209" spans="16:16" x14ac:dyDescent="0.25">
      <c r="P5209" s="401">
        <f t="shared" si="81"/>
        <v>0</v>
      </c>
    </row>
    <row r="5210" spans="16:16" x14ac:dyDescent="0.25">
      <c r="P5210" s="401">
        <f t="shared" si="81"/>
        <v>0</v>
      </c>
    </row>
    <row r="5211" spans="16:16" x14ac:dyDescent="0.25">
      <c r="P5211" s="401">
        <f t="shared" si="81"/>
        <v>0</v>
      </c>
    </row>
    <row r="5212" spans="16:16" x14ac:dyDescent="0.25">
      <c r="P5212" s="401">
        <f t="shared" si="81"/>
        <v>0</v>
      </c>
    </row>
    <row r="5213" spans="16:16" x14ac:dyDescent="0.25">
      <c r="P5213" s="401">
        <f t="shared" si="81"/>
        <v>0</v>
      </c>
    </row>
    <row r="5214" spans="16:16" x14ac:dyDescent="0.25">
      <c r="P5214" s="401">
        <f t="shared" si="81"/>
        <v>0</v>
      </c>
    </row>
    <row r="5215" spans="16:16" x14ac:dyDescent="0.25">
      <c r="P5215" s="401">
        <f t="shared" si="81"/>
        <v>0</v>
      </c>
    </row>
    <row r="5216" spans="16:16" x14ac:dyDescent="0.25">
      <c r="P5216" s="401">
        <f t="shared" si="81"/>
        <v>0</v>
      </c>
    </row>
    <row r="5217" spans="16:16" x14ac:dyDescent="0.25">
      <c r="P5217" s="401">
        <f t="shared" si="81"/>
        <v>0</v>
      </c>
    </row>
    <row r="5218" spans="16:16" x14ac:dyDescent="0.25">
      <c r="P5218" s="401">
        <f t="shared" si="81"/>
        <v>0</v>
      </c>
    </row>
    <row r="5219" spans="16:16" x14ac:dyDescent="0.25">
      <c r="P5219" s="401">
        <f t="shared" si="81"/>
        <v>0</v>
      </c>
    </row>
    <row r="5220" spans="16:16" x14ac:dyDescent="0.25">
      <c r="P5220" s="401">
        <f t="shared" si="81"/>
        <v>0</v>
      </c>
    </row>
    <row r="5221" spans="16:16" x14ac:dyDescent="0.25">
      <c r="P5221" s="401">
        <f t="shared" si="81"/>
        <v>0</v>
      </c>
    </row>
    <row r="5222" spans="16:16" x14ac:dyDescent="0.25">
      <c r="P5222" s="401">
        <f t="shared" si="81"/>
        <v>0</v>
      </c>
    </row>
    <row r="5223" spans="16:16" x14ac:dyDescent="0.25">
      <c r="P5223" s="401">
        <f t="shared" si="81"/>
        <v>0</v>
      </c>
    </row>
    <row r="5224" spans="16:16" x14ac:dyDescent="0.25">
      <c r="P5224" s="401">
        <f t="shared" si="81"/>
        <v>0</v>
      </c>
    </row>
    <row r="5225" spans="16:16" x14ac:dyDescent="0.25">
      <c r="P5225" s="401">
        <f t="shared" si="81"/>
        <v>0</v>
      </c>
    </row>
    <row r="5226" spans="16:16" x14ac:dyDescent="0.25">
      <c r="P5226" s="401">
        <f t="shared" si="81"/>
        <v>0</v>
      </c>
    </row>
    <row r="5227" spans="16:16" x14ac:dyDescent="0.25">
      <c r="P5227" s="401">
        <f t="shared" si="81"/>
        <v>0</v>
      </c>
    </row>
    <row r="5228" spans="16:16" x14ac:dyDescent="0.25">
      <c r="P5228" s="401">
        <f t="shared" si="81"/>
        <v>0</v>
      </c>
    </row>
    <row r="5229" spans="16:16" x14ac:dyDescent="0.25">
      <c r="P5229" s="401">
        <f t="shared" si="81"/>
        <v>0</v>
      </c>
    </row>
    <row r="5230" spans="16:16" x14ac:dyDescent="0.25">
      <c r="P5230" s="401">
        <f t="shared" si="81"/>
        <v>0</v>
      </c>
    </row>
    <row r="5231" spans="16:16" x14ac:dyDescent="0.25">
      <c r="P5231" s="401">
        <f t="shared" si="81"/>
        <v>0</v>
      </c>
    </row>
    <row r="5232" spans="16:16" x14ac:dyDescent="0.25">
      <c r="P5232" s="401">
        <f t="shared" si="81"/>
        <v>0</v>
      </c>
    </row>
    <row r="5233" spans="16:16" x14ac:dyDescent="0.25">
      <c r="P5233" s="401">
        <f t="shared" si="81"/>
        <v>0</v>
      </c>
    </row>
    <row r="5234" spans="16:16" x14ac:dyDescent="0.25">
      <c r="P5234" s="401">
        <f t="shared" si="81"/>
        <v>0</v>
      </c>
    </row>
    <row r="5235" spans="16:16" x14ac:dyDescent="0.25">
      <c r="P5235" s="401">
        <f t="shared" si="81"/>
        <v>0</v>
      </c>
    </row>
    <row r="5236" spans="16:16" x14ac:dyDescent="0.25">
      <c r="P5236" s="401">
        <f t="shared" si="81"/>
        <v>0</v>
      </c>
    </row>
    <row r="5237" spans="16:16" x14ac:dyDescent="0.25">
      <c r="P5237" s="401">
        <f t="shared" si="81"/>
        <v>0</v>
      </c>
    </row>
    <row r="5238" spans="16:16" x14ac:dyDescent="0.25">
      <c r="P5238" s="401">
        <f t="shared" si="81"/>
        <v>0</v>
      </c>
    </row>
    <row r="5239" spans="16:16" x14ac:dyDescent="0.25">
      <c r="P5239" s="401">
        <f t="shared" si="81"/>
        <v>0</v>
      </c>
    </row>
    <row r="5240" spans="16:16" x14ac:dyDescent="0.25">
      <c r="P5240" s="401">
        <f t="shared" si="81"/>
        <v>0</v>
      </c>
    </row>
    <row r="5241" spans="16:16" x14ac:dyDescent="0.25">
      <c r="P5241" s="401">
        <f t="shared" si="81"/>
        <v>0</v>
      </c>
    </row>
    <row r="5242" spans="16:16" x14ac:dyDescent="0.25">
      <c r="P5242" s="401">
        <f t="shared" si="81"/>
        <v>0</v>
      </c>
    </row>
    <row r="5243" spans="16:16" x14ac:dyDescent="0.25">
      <c r="P5243" s="401">
        <f t="shared" si="81"/>
        <v>0</v>
      </c>
    </row>
    <row r="5244" spans="16:16" x14ac:dyDescent="0.25">
      <c r="P5244" s="401">
        <f t="shared" si="81"/>
        <v>0</v>
      </c>
    </row>
    <row r="5245" spans="16:16" x14ac:dyDescent="0.25">
      <c r="P5245" s="401">
        <f t="shared" si="81"/>
        <v>0</v>
      </c>
    </row>
    <row r="5246" spans="16:16" x14ac:dyDescent="0.25">
      <c r="P5246" s="401">
        <f t="shared" si="81"/>
        <v>0</v>
      </c>
    </row>
    <row r="5247" spans="16:16" x14ac:dyDescent="0.25">
      <c r="P5247" s="401">
        <f t="shared" si="81"/>
        <v>0</v>
      </c>
    </row>
    <row r="5248" spans="16:16" x14ac:dyDescent="0.25">
      <c r="P5248" s="401">
        <f t="shared" si="81"/>
        <v>0</v>
      </c>
    </row>
    <row r="5249" spans="16:16" x14ac:dyDescent="0.25">
      <c r="P5249" s="401">
        <f t="shared" si="81"/>
        <v>0</v>
      </c>
    </row>
    <row r="5250" spans="16:16" x14ac:dyDescent="0.25">
      <c r="P5250" s="401">
        <f t="shared" si="81"/>
        <v>0</v>
      </c>
    </row>
    <row r="5251" spans="16:16" x14ac:dyDescent="0.25">
      <c r="P5251" s="401">
        <f t="shared" ref="P5251:P5314" si="82">G5251+I5251</f>
        <v>0</v>
      </c>
    </row>
    <row r="5252" spans="16:16" x14ac:dyDescent="0.25">
      <c r="P5252" s="401">
        <f t="shared" si="82"/>
        <v>0</v>
      </c>
    </row>
    <row r="5253" spans="16:16" x14ac:dyDescent="0.25">
      <c r="P5253" s="401">
        <f t="shared" si="82"/>
        <v>0</v>
      </c>
    </row>
    <row r="5254" spans="16:16" x14ac:dyDescent="0.25">
      <c r="P5254" s="401">
        <f t="shared" si="82"/>
        <v>0</v>
      </c>
    </row>
    <row r="5255" spans="16:16" x14ac:dyDescent="0.25">
      <c r="P5255" s="401">
        <f t="shared" si="82"/>
        <v>0</v>
      </c>
    </row>
    <row r="5256" spans="16:16" x14ac:dyDescent="0.25">
      <c r="P5256" s="401">
        <f t="shared" si="82"/>
        <v>0</v>
      </c>
    </row>
    <row r="5257" spans="16:16" x14ac:dyDescent="0.25">
      <c r="P5257" s="401">
        <f t="shared" si="82"/>
        <v>0</v>
      </c>
    </row>
    <row r="5258" spans="16:16" x14ac:dyDescent="0.25">
      <c r="P5258" s="401">
        <f t="shared" si="82"/>
        <v>0</v>
      </c>
    </row>
    <row r="5259" spans="16:16" x14ac:dyDescent="0.25">
      <c r="P5259" s="401">
        <f t="shared" si="82"/>
        <v>0</v>
      </c>
    </row>
    <row r="5260" spans="16:16" x14ac:dyDescent="0.25">
      <c r="P5260" s="401">
        <f t="shared" si="82"/>
        <v>0</v>
      </c>
    </row>
    <row r="5261" spans="16:16" x14ac:dyDescent="0.25">
      <c r="P5261" s="401">
        <f t="shared" si="82"/>
        <v>0</v>
      </c>
    </row>
    <row r="5262" spans="16:16" x14ac:dyDescent="0.25">
      <c r="P5262" s="401">
        <f t="shared" si="82"/>
        <v>0</v>
      </c>
    </row>
    <row r="5263" spans="16:16" x14ac:dyDescent="0.25">
      <c r="P5263" s="401">
        <f t="shared" si="82"/>
        <v>0</v>
      </c>
    </row>
    <row r="5264" spans="16:16" x14ac:dyDescent="0.25">
      <c r="P5264" s="401">
        <f t="shared" si="82"/>
        <v>0</v>
      </c>
    </row>
    <row r="5265" spans="16:16" x14ac:dyDescent="0.25">
      <c r="P5265" s="401">
        <f t="shared" si="82"/>
        <v>0</v>
      </c>
    </row>
    <row r="5266" spans="16:16" x14ac:dyDescent="0.25">
      <c r="P5266" s="401">
        <f t="shared" si="82"/>
        <v>0</v>
      </c>
    </row>
    <row r="5267" spans="16:16" x14ac:dyDescent="0.25">
      <c r="P5267" s="401">
        <f t="shared" si="82"/>
        <v>0</v>
      </c>
    </row>
    <row r="5268" spans="16:16" x14ac:dyDescent="0.25">
      <c r="P5268" s="401">
        <f t="shared" si="82"/>
        <v>0</v>
      </c>
    </row>
    <row r="5269" spans="16:16" x14ac:dyDescent="0.25">
      <c r="P5269" s="401">
        <f t="shared" si="82"/>
        <v>0</v>
      </c>
    </row>
    <row r="5270" spans="16:16" x14ac:dyDescent="0.25">
      <c r="P5270" s="401">
        <f t="shared" si="82"/>
        <v>0</v>
      </c>
    </row>
    <row r="5271" spans="16:16" x14ac:dyDescent="0.25">
      <c r="P5271" s="401">
        <f t="shared" si="82"/>
        <v>0</v>
      </c>
    </row>
    <row r="5272" spans="16:16" x14ac:dyDescent="0.25">
      <c r="P5272" s="401">
        <f t="shared" si="82"/>
        <v>0</v>
      </c>
    </row>
    <row r="5273" spans="16:16" x14ac:dyDescent="0.25">
      <c r="P5273" s="401">
        <f t="shared" si="82"/>
        <v>0</v>
      </c>
    </row>
    <row r="5274" spans="16:16" x14ac:dyDescent="0.25">
      <c r="P5274" s="401">
        <f t="shared" si="82"/>
        <v>0</v>
      </c>
    </row>
    <row r="5275" spans="16:16" x14ac:dyDescent="0.25">
      <c r="P5275" s="401">
        <f t="shared" si="82"/>
        <v>0</v>
      </c>
    </row>
    <row r="5276" spans="16:16" x14ac:dyDescent="0.25">
      <c r="P5276" s="401">
        <f t="shared" si="82"/>
        <v>0</v>
      </c>
    </row>
    <row r="5277" spans="16:16" x14ac:dyDescent="0.25">
      <c r="P5277" s="401">
        <f t="shared" si="82"/>
        <v>0</v>
      </c>
    </row>
    <row r="5278" spans="16:16" x14ac:dyDescent="0.25">
      <c r="P5278" s="401">
        <f t="shared" si="82"/>
        <v>0</v>
      </c>
    </row>
    <row r="5279" spans="16:16" x14ac:dyDescent="0.25">
      <c r="P5279" s="401">
        <f t="shared" si="82"/>
        <v>0</v>
      </c>
    </row>
    <row r="5280" spans="16:16" x14ac:dyDescent="0.25">
      <c r="P5280" s="401">
        <f t="shared" si="82"/>
        <v>0</v>
      </c>
    </row>
    <row r="5281" spans="16:16" x14ac:dyDescent="0.25">
      <c r="P5281" s="401">
        <f t="shared" si="82"/>
        <v>0</v>
      </c>
    </row>
    <row r="5282" spans="16:16" x14ac:dyDescent="0.25">
      <c r="P5282" s="401">
        <f t="shared" si="82"/>
        <v>0</v>
      </c>
    </row>
    <row r="5283" spans="16:16" x14ac:dyDescent="0.25">
      <c r="P5283" s="401">
        <f t="shared" si="82"/>
        <v>0</v>
      </c>
    </row>
    <row r="5284" spans="16:16" x14ac:dyDescent="0.25">
      <c r="P5284" s="401">
        <f t="shared" si="82"/>
        <v>0</v>
      </c>
    </row>
    <row r="5285" spans="16:16" x14ac:dyDescent="0.25">
      <c r="P5285" s="401">
        <f t="shared" si="82"/>
        <v>0</v>
      </c>
    </row>
    <row r="5286" spans="16:16" x14ac:dyDescent="0.25">
      <c r="P5286" s="401">
        <f t="shared" si="82"/>
        <v>0</v>
      </c>
    </row>
    <row r="5287" spans="16:16" x14ac:dyDescent="0.25">
      <c r="P5287" s="401">
        <f t="shared" si="82"/>
        <v>0</v>
      </c>
    </row>
    <row r="5288" spans="16:16" x14ac:dyDescent="0.25">
      <c r="P5288" s="401">
        <f t="shared" si="82"/>
        <v>0</v>
      </c>
    </row>
    <row r="5289" spans="16:16" x14ac:dyDescent="0.25">
      <c r="P5289" s="401">
        <f t="shared" si="82"/>
        <v>0</v>
      </c>
    </row>
    <row r="5290" spans="16:16" x14ac:dyDescent="0.25">
      <c r="P5290" s="401">
        <f t="shared" si="82"/>
        <v>0</v>
      </c>
    </row>
    <row r="5291" spans="16:16" x14ac:dyDescent="0.25">
      <c r="P5291" s="401">
        <f t="shared" si="82"/>
        <v>0</v>
      </c>
    </row>
    <row r="5292" spans="16:16" x14ac:dyDescent="0.25">
      <c r="P5292" s="401">
        <f t="shared" si="82"/>
        <v>0</v>
      </c>
    </row>
    <row r="5293" spans="16:16" x14ac:dyDescent="0.25">
      <c r="P5293" s="401">
        <f t="shared" si="82"/>
        <v>0</v>
      </c>
    </row>
    <row r="5294" spans="16:16" x14ac:dyDescent="0.25">
      <c r="P5294" s="401">
        <f t="shared" si="82"/>
        <v>0</v>
      </c>
    </row>
    <row r="5295" spans="16:16" x14ac:dyDescent="0.25">
      <c r="P5295" s="401">
        <f t="shared" si="82"/>
        <v>0</v>
      </c>
    </row>
    <row r="5296" spans="16:16" x14ac:dyDescent="0.25">
      <c r="P5296" s="401">
        <f t="shared" si="82"/>
        <v>0</v>
      </c>
    </row>
    <row r="5297" spans="16:16" x14ac:dyDescent="0.25">
      <c r="P5297" s="401">
        <f t="shared" si="82"/>
        <v>0</v>
      </c>
    </row>
    <row r="5298" spans="16:16" x14ac:dyDescent="0.25">
      <c r="P5298" s="401">
        <f t="shared" si="82"/>
        <v>0</v>
      </c>
    </row>
    <row r="5299" spans="16:16" x14ac:dyDescent="0.25">
      <c r="P5299" s="401">
        <f t="shared" si="82"/>
        <v>0</v>
      </c>
    </row>
    <row r="5300" spans="16:16" x14ac:dyDescent="0.25">
      <c r="P5300" s="401">
        <f t="shared" si="82"/>
        <v>0</v>
      </c>
    </row>
    <row r="5301" spans="16:16" x14ac:dyDescent="0.25">
      <c r="P5301" s="401">
        <f t="shared" si="82"/>
        <v>0</v>
      </c>
    </row>
    <row r="5302" spans="16:16" x14ac:dyDescent="0.25">
      <c r="P5302" s="401">
        <f t="shared" si="82"/>
        <v>0</v>
      </c>
    </row>
    <row r="5303" spans="16:16" x14ac:dyDescent="0.25">
      <c r="P5303" s="401">
        <f t="shared" si="82"/>
        <v>0</v>
      </c>
    </row>
    <row r="5304" spans="16:16" x14ac:dyDescent="0.25">
      <c r="P5304" s="401">
        <f t="shared" si="82"/>
        <v>0</v>
      </c>
    </row>
    <row r="5305" spans="16:16" x14ac:dyDescent="0.25">
      <c r="P5305" s="401">
        <f t="shared" si="82"/>
        <v>0</v>
      </c>
    </row>
    <row r="5306" spans="16:16" x14ac:dyDescent="0.25">
      <c r="P5306" s="401">
        <f t="shared" si="82"/>
        <v>0</v>
      </c>
    </row>
    <row r="5307" spans="16:16" x14ac:dyDescent="0.25">
      <c r="P5307" s="401">
        <f t="shared" si="82"/>
        <v>0</v>
      </c>
    </row>
    <row r="5308" spans="16:16" x14ac:dyDescent="0.25">
      <c r="P5308" s="401">
        <f t="shared" si="82"/>
        <v>0</v>
      </c>
    </row>
    <row r="5309" spans="16:16" x14ac:dyDescent="0.25">
      <c r="P5309" s="401">
        <f t="shared" si="82"/>
        <v>0</v>
      </c>
    </row>
    <row r="5310" spans="16:16" x14ac:dyDescent="0.25">
      <c r="P5310" s="401">
        <f t="shared" si="82"/>
        <v>0</v>
      </c>
    </row>
    <row r="5311" spans="16:16" x14ac:dyDescent="0.25">
      <c r="P5311" s="401">
        <f t="shared" si="82"/>
        <v>0</v>
      </c>
    </row>
    <row r="5312" spans="16:16" x14ac:dyDescent="0.25">
      <c r="P5312" s="401">
        <f t="shared" si="82"/>
        <v>0</v>
      </c>
    </row>
    <row r="5313" spans="16:16" x14ac:dyDescent="0.25">
      <c r="P5313" s="401">
        <f t="shared" si="82"/>
        <v>0</v>
      </c>
    </row>
    <row r="5314" spans="16:16" x14ac:dyDescent="0.25">
      <c r="P5314" s="401">
        <f t="shared" si="82"/>
        <v>0</v>
      </c>
    </row>
    <row r="5315" spans="16:16" x14ac:dyDescent="0.25">
      <c r="P5315" s="401">
        <f t="shared" ref="P5315:P5378" si="83">G5315+I5315</f>
        <v>0</v>
      </c>
    </row>
    <row r="5316" spans="16:16" x14ac:dyDescent="0.25">
      <c r="P5316" s="401">
        <f t="shared" si="83"/>
        <v>0</v>
      </c>
    </row>
    <row r="5317" spans="16:16" x14ac:dyDescent="0.25">
      <c r="P5317" s="401">
        <f t="shared" si="83"/>
        <v>0</v>
      </c>
    </row>
    <row r="5318" spans="16:16" x14ac:dyDescent="0.25">
      <c r="P5318" s="401">
        <f t="shared" si="83"/>
        <v>0</v>
      </c>
    </row>
    <row r="5319" spans="16:16" x14ac:dyDescent="0.25">
      <c r="P5319" s="401">
        <f t="shared" si="83"/>
        <v>0</v>
      </c>
    </row>
    <row r="5320" spans="16:16" x14ac:dyDescent="0.25">
      <c r="P5320" s="401">
        <f t="shared" si="83"/>
        <v>0</v>
      </c>
    </row>
    <row r="5321" spans="16:16" x14ac:dyDescent="0.25">
      <c r="P5321" s="401">
        <f t="shared" si="83"/>
        <v>0</v>
      </c>
    </row>
    <row r="5322" spans="16:16" x14ac:dyDescent="0.25">
      <c r="P5322" s="401">
        <f t="shared" si="83"/>
        <v>0</v>
      </c>
    </row>
    <row r="5323" spans="16:16" x14ac:dyDescent="0.25">
      <c r="P5323" s="401">
        <f t="shared" si="83"/>
        <v>0</v>
      </c>
    </row>
    <row r="5324" spans="16:16" x14ac:dyDescent="0.25">
      <c r="P5324" s="401">
        <f t="shared" si="83"/>
        <v>0</v>
      </c>
    </row>
    <row r="5325" spans="16:16" x14ac:dyDescent="0.25">
      <c r="P5325" s="401">
        <f t="shared" si="83"/>
        <v>0</v>
      </c>
    </row>
    <row r="5326" spans="16:16" x14ac:dyDescent="0.25">
      <c r="P5326" s="401">
        <f t="shared" si="83"/>
        <v>0</v>
      </c>
    </row>
    <row r="5327" spans="16:16" x14ac:dyDescent="0.25">
      <c r="P5327" s="401">
        <f t="shared" si="83"/>
        <v>0</v>
      </c>
    </row>
    <row r="5328" spans="16:16" x14ac:dyDescent="0.25">
      <c r="P5328" s="401">
        <f t="shared" si="83"/>
        <v>0</v>
      </c>
    </row>
    <row r="5329" spans="16:16" x14ac:dyDescent="0.25">
      <c r="P5329" s="401">
        <f t="shared" si="83"/>
        <v>0</v>
      </c>
    </row>
    <row r="5330" spans="16:16" x14ac:dyDescent="0.25">
      <c r="P5330" s="401">
        <f t="shared" si="83"/>
        <v>0</v>
      </c>
    </row>
    <row r="5331" spans="16:16" x14ac:dyDescent="0.25">
      <c r="P5331" s="401">
        <f t="shared" si="83"/>
        <v>0</v>
      </c>
    </row>
    <row r="5332" spans="16:16" x14ac:dyDescent="0.25">
      <c r="P5332" s="401">
        <f t="shared" si="83"/>
        <v>0</v>
      </c>
    </row>
    <row r="5333" spans="16:16" x14ac:dyDescent="0.25">
      <c r="P5333" s="401">
        <f t="shared" si="83"/>
        <v>0</v>
      </c>
    </row>
    <row r="5334" spans="16:16" x14ac:dyDescent="0.25">
      <c r="P5334" s="401">
        <f t="shared" si="83"/>
        <v>0</v>
      </c>
    </row>
    <row r="5335" spans="16:16" x14ac:dyDescent="0.25">
      <c r="P5335" s="401">
        <f t="shared" si="83"/>
        <v>0</v>
      </c>
    </row>
    <row r="5336" spans="16:16" x14ac:dyDescent="0.25">
      <c r="P5336" s="401">
        <f t="shared" si="83"/>
        <v>0</v>
      </c>
    </row>
    <row r="5337" spans="16:16" x14ac:dyDescent="0.25">
      <c r="P5337" s="401">
        <f t="shared" si="83"/>
        <v>0</v>
      </c>
    </row>
    <row r="5338" spans="16:16" x14ac:dyDescent="0.25">
      <c r="P5338" s="401">
        <f t="shared" si="83"/>
        <v>0</v>
      </c>
    </row>
    <row r="5339" spans="16:16" x14ac:dyDescent="0.25">
      <c r="P5339" s="401">
        <f t="shared" si="83"/>
        <v>0</v>
      </c>
    </row>
    <row r="5340" spans="16:16" x14ac:dyDescent="0.25">
      <c r="P5340" s="401">
        <f t="shared" si="83"/>
        <v>0</v>
      </c>
    </row>
    <row r="5341" spans="16:16" x14ac:dyDescent="0.25">
      <c r="P5341" s="401">
        <f t="shared" si="83"/>
        <v>0</v>
      </c>
    </row>
    <row r="5342" spans="16:16" x14ac:dyDescent="0.25">
      <c r="P5342" s="401">
        <f t="shared" si="83"/>
        <v>0</v>
      </c>
    </row>
    <row r="5343" spans="16:16" x14ac:dyDescent="0.25">
      <c r="P5343" s="401">
        <f t="shared" si="83"/>
        <v>0</v>
      </c>
    </row>
    <row r="5344" spans="16:16" x14ac:dyDescent="0.25">
      <c r="P5344" s="401">
        <f t="shared" si="83"/>
        <v>0</v>
      </c>
    </row>
    <row r="5345" spans="16:16" x14ac:dyDescent="0.25">
      <c r="P5345" s="401">
        <f t="shared" si="83"/>
        <v>0</v>
      </c>
    </row>
    <row r="5346" spans="16:16" x14ac:dyDescent="0.25">
      <c r="P5346" s="401">
        <f t="shared" si="83"/>
        <v>0</v>
      </c>
    </row>
    <row r="5347" spans="16:16" x14ac:dyDescent="0.25">
      <c r="P5347" s="401">
        <f t="shared" si="83"/>
        <v>0</v>
      </c>
    </row>
    <row r="5348" spans="16:16" x14ac:dyDescent="0.25">
      <c r="P5348" s="401">
        <f t="shared" si="83"/>
        <v>0</v>
      </c>
    </row>
    <row r="5349" spans="16:16" x14ac:dyDescent="0.25">
      <c r="P5349" s="401">
        <f t="shared" si="83"/>
        <v>0</v>
      </c>
    </row>
    <row r="5350" spans="16:16" x14ac:dyDescent="0.25">
      <c r="P5350" s="401">
        <f t="shared" si="83"/>
        <v>0</v>
      </c>
    </row>
    <row r="5351" spans="16:16" x14ac:dyDescent="0.25">
      <c r="P5351" s="401">
        <f t="shared" si="83"/>
        <v>0</v>
      </c>
    </row>
    <row r="5352" spans="16:16" x14ac:dyDescent="0.25">
      <c r="P5352" s="401">
        <f t="shared" si="83"/>
        <v>0</v>
      </c>
    </row>
    <row r="5353" spans="16:16" x14ac:dyDescent="0.25">
      <c r="P5353" s="401">
        <f t="shared" si="83"/>
        <v>0</v>
      </c>
    </row>
    <row r="5354" spans="16:16" x14ac:dyDescent="0.25">
      <c r="P5354" s="401">
        <f t="shared" si="83"/>
        <v>0</v>
      </c>
    </row>
    <row r="5355" spans="16:16" x14ac:dyDescent="0.25">
      <c r="P5355" s="401">
        <f t="shared" si="83"/>
        <v>0</v>
      </c>
    </row>
    <row r="5356" spans="16:16" x14ac:dyDescent="0.25">
      <c r="P5356" s="401">
        <f t="shared" si="83"/>
        <v>0</v>
      </c>
    </row>
    <row r="5357" spans="16:16" x14ac:dyDescent="0.25">
      <c r="P5357" s="401">
        <f t="shared" si="83"/>
        <v>0</v>
      </c>
    </row>
    <row r="5358" spans="16:16" x14ac:dyDescent="0.25">
      <c r="P5358" s="401">
        <f t="shared" si="83"/>
        <v>0</v>
      </c>
    </row>
    <row r="5359" spans="16:16" x14ac:dyDescent="0.25">
      <c r="P5359" s="401">
        <f t="shared" si="83"/>
        <v>0</v>
      </c>
    </row>
    <row r="5360" spans="16:16" x14ac:dyDescent="0.25">
      <c r="P5360" s="401">
        <f t="shared" si="83"/>
        <v>0</v>
      </c>
    </row>
    <row r="5361" spans="16:16" x14ac:dyDescent="0.25">
      <c r="P5361" s="401">
        <f t="shared" si="83"/>
        <v>0</v>
      </c>
    </row>
    <row r="5362" spans="16:16" x14ac:dyDescent="0.25">
      <c r="P5362" s="401">
        <f t="shared" si="83"/>
        <v>0</v>
      </c>
    </row>
    <row r="5363" spans="16:16" x14ac:dyDescent="0.25">
      <c r="P5363" s="401">
        <f t="shared" si="83"/>
        <v>0</v>
      </c>
    </row>
    <row r="5364" spans="16:16" x14ac:dyDescent="0.25">
      <c r="P5364" s="401">
        <f t="shared" si="83"/>
        <v>0</v>
      </c>
    </row>
    <row r="5365" spans="16:16" x14ac:dyDescent="0.25">
      <c r="P5365" s="401">
        <f t="shared" si="83"/>
        <v>0</v>
      </c>
    </row>
    <row r="5366" spans="16:16" x14ac:dyDescent="0.25">
      <c r="P5366" s="401">
        <f t="shared" si="83"/>
        <v>0</v>
      </c>
    </row>
    <row r="5367" spans="16:16" x14ac:dyDescent="0.25">
      <c r="P5367" s="401">
        <f t="shared" si="83"/>
        <v>0</v>
      </c>
    </row>
    <row r="5368" spans="16:16" x14ac:dyDescent="0.25">
      <c r="P5368" s="401">
        <f t="shared" si="83"/>
        <v>0</v>
      </c>
    </row>
    <row r="5369" spans="16:16" x14ac:dyDescent="0.25">
      <c r="P5369" s="401">
        <f t="shared" si="83"/>
        <v>0</v>
      </c>
    </row>
    <row r="5370" spans="16:16" x14ac:dyDescent="0.25">
      <c r="P5370" s="401">
        <f t="shared" si="83"/>
        <v>0</v>
      </c>
    </row>
    <row r="5371" spans="16:16" x14ac:dyDescent="0.25">
      <c r="P5371" s="401">
        <f t="shared" si="83"/>
        <v>0</v>
      </c>
    </row>
    <row r="5372" spans="16:16" x14ac:dyDescent="0.25">
      <c r="P5372" s="401">
        <f t="shared" si="83"/>
        <v>0</v>
      </c>
    </row>
    <row r="5373" spans="16:16" x14ac:dyDescent="0.25">
      <c r="P5373" s="401">
        <f t="shared" si="83"/>
        <v>0</v>
      </c>
    </row>
    <row r="5374" spans="16:16" x14ac:dyDescent="0.25">
      <c r="P5374" s="401">
        <f t="shared" si="83"/>
        <v>0</v>
      </c>
    </row>
    <row r="5375" spans="16:16" x14ac:dyDescent="0.25">
      <c r="P5375" s="401">
        <f t="shared" si="83"/>
        <v>0</v>
      </c>
    </row>
    <row r="5376" spans="16:16" x14ac:dyDescent="0.25">
      <c r="P5376" s="401">
        <f t="shared" si="83"/>
        <v>0</v>
      </c>
    </row>
    <row r="5377" spans="16:16" x14ac:dyDescent="0.25">
      <c r="P5377" s="401">
        <f t="shared" si="83"/>
        <v>0</v>
      </c>
    </row>
    <row r="5378" spans="16:16" x14ac:dyDescent="0.25">
      <c r="P5378" s="401">
        <f t="shared" si="83"/>
        <v>0</v>
      </c>
    </row>
    <row r="5379" spans="16:16" x14ac:dyDescent="0.25">
      <c r="P5379" s="401">
        <f t="shared" ref="P5379:P5442" si="84">G5379+I5379</f>
        <v>0</v>
      </c>
    </row>
    <row r="5380" spans="16:16" x14ac:dyDescent="0.25">
      <c r="P5380" s="401">
        <f t="shared" si="84"/>
        <v>0</v>
      </c>
    </row>
    <row r="5381" spans="16:16" x14ac:dyDescent="0.25">
      <c r="P5381" s="401">
        <f t="shared" si="84"/>
        <v>0</v>
      </c>
    </row>
    <row r="5382" spans="16:16" x14ac:dyDescent="0.25">
      <c r="P5382" s="401">
        <f t="shared" si="84"/>
        <v>0</v>
      </c>
    </row>
    <row r="5383" spans="16:16" x14ac:dyDescent="0.25">
      <c r="P5383" s="401">
        <f t="shared" si="84"/>
        <v>0</v>
      </c>
    </row>
    <row r="5384" spans="16:16" x14ac:dyDescent="0.25">
      <c r="P5384" s="401">
        <f t="shared" si="84"/>
        <v>0</v>
      </c>
    </row>
    <row r="5385" spans="16:16" x14ac:dyDescent="0.25">
      <c r="P5385" s="401">
        <f t="shared" si="84"/>
        <v>0</v>
      </c>
    </row>
    <row r="5386" spans="16:16" x14ac:dyDescent="0.25">
      <c r="P5386" s="401">
        <f t="shared" si="84"/>
        <v>0</v>
      </c>
    </row>
    <row r="5387" spans="16:16" x14ac:dyDescent="0.25">
      <c r="P5387" s="401">
        <f t="shared" si="84"/>
        <v>0</v>
      </c>
    </row>
    <row r="5388" spans="16:16" x14ac:dyDescent="0.25">
      <c r="P5388" s="401">
        <f t="shared" si="84"/>
        <v>0</v>
      </c>
    </row>
    <row r="5389" spans="16:16" x14ac:dyDescent="0.25">
      <c r="P5389" s="401">
        <f t="shared" si="84"/>
        <v>0</v>
      </c>
    </row>
    <row r="5390" spans="16:16" x14ac:dyDescent="0.25">
      <c r="P5390" s="401">
        <f t="shared" si="84"/>
        <v>0</v>
      </c>
    </row>
    <row r="5391" spans="16:16" x14ac:dyDescent="0.25">
      <c r="P5391" s="401">
        <f t="shared" si="84"/>
        <v>0</v>
      </c>
    </row>
    <row r="5392" spans="16:16" x14ac:dyDescent="0.25">
      <c r="P5392" s="401">
        <f t="shared" si="84"/>
        <v>0</v>
      </c>
    </row>
    <row r="5393" spans="16:16" x14ac:dyDescent="0.25">
      <c r="P5393" s="401">
        <f t="shared" si="84"/>
        <v>0</v>
      </c>
    </row>
    <row r="5394" spans="16:16" x14ac:dyDescent="0.25">
      <c r="P5394" s="401">
        <f t="shared" si="84"/>
        <v>0</v>
      </c>
    </row>
    <row r="5395" spans="16:16" x14ac:dyDescent="0.25">
      <c r="P5395" s="401">
        <f t="shared" si="84"/>
        <v>0</v>
      </c>
    </row>
    <row r="5396" spans="16:16" x14ac:dyDescent="0.25">
      <c r="P5396" s="401">
        <f t="shared" si="84"/>
        <v>0</v>
      </c>
    </row>
    <row r="5397" spans="16:16" x14ac:dyDescent="0.25">
      <c r="P5397" s="401">
        <f t="shared" si="84"/>
        <v>0</v>
      </c>
    </row>
    <row r="5398" spans="16:16" x14ac:dyDescent="0.25">
      <c r="P5398" s="401">
        <f t="shared" si="84"/>
        <v>0</v>
      </c>
    </row>
    <row r="5399" spans="16:16" x14ac:dyDescent="0.25">
      <c r="P5399" s="401">
        <f t="shared" si="84"/>
        <v>0</v>
      </c>
    </row>
    <row r="5400" spans="16:16" x14ac:dyDescent="0.25">
      <c r="P5400" s="401">
        <f t="shared" si="84"/>
        <v>0</v>
      </c>
    </row>
    <row r="5401" spans="16:16" x14ac:dyDescent="0.25">
      <c r="P5401" s="401">
        <f t="shared" si="84"/>
        <v>0</v>
      </c>
    </row>
    <row r="5402" spans="16:16" x14ac:dyDescent="0.25">
      <c r="P5402" s="401">
        <f t="shared" si="84"/>
        <v>0</v>
      </c>
    </row>
    <row r="5403" spans="16:16" x14ac:dyDescent="0.25">
      <c r="P5403" s="401">
        <f t="shared" si="84"/>
        <v>0</v>
      </c>
    </row>
    <row r="5404" spans="16:16" x14ac:dyDescent="0.25">
      <c r="P5404" s="401">
        <f t="shared" si="84"/>
        <v>0</v>
      </c>
    </row>
    <row r="5405" spans="16:16" x14ac:dyDescent="0.25">
      <c r="P5405" s="401">
        <f t="shared" si="84"/>
        <v>0</v>
      </c>
    </row>
    <row r="5406" spans="16:16" x14ac:dyDescent="0.25">
      <c r="P5406" s="401">
        <f t="shared" si="84"/>
        <v>0</v>
      </c>
    </row>
    <row r="5407" spans="16:16" x14ac:dyDescent="0.25">
      <c r="P5407" s="401">
        <f t="shared" si="84"/>
        <v>0</v>
      </c>
    </row>
    <row r="5408" spans="16:16" x14ac:dyDescent="0.25">
      <c r="P5408" s="401">
        <f t="shared" si="84"/>
        <v>0</v>
      </c>
    </row>
    <row r="5409" spans="16:16" x14ac:dyDescent="0.25">
      <c r="P5409" s="401">
        <f t="shared" si="84"/>
        <v>0</v>
      </c>
    </row>
    <row r="5410" spans="16:16" x14ac:dyDescent="0.25">
      <c r="P5410" s="401">
        <f t="shared" si="84"/>
        <v>0</v>
      </c>
    </row>
    <row r="5411" spans="16:16" x14ac:dyDescent="0.25">
      <c r="P5411" s="401">
        <f t="shared" si="84"/>
        <v>0</v>
      </c>
    </row>
    <row r="5412" spans="16:16" x14ac:dyDescent="0.25">
      <c r="P5412" s="401">
        <f t="shared" si="84"/>
        <v>0</v>
      </c>
    </row>
    <row r="5413" spans="16:16" x14ac:dyDescent="0.25">
      <c r="P5413" s="401">
        <f t="shared" si="84"/>
        <v>0</v>
      </c>
    </row>
    <row r="5414" spans="16:16" x14ac:dyDescent="0.25">
      <c r="P5414" s="401">
        <f t="shared" si="84"/>
        <v>0</v>
      </c>
    </row>
    <row r="5415" spans="16:16" x14ac:dyDescent="0.25">
      <c r="P5415" s="401">
        <f t="shared" si="84"/>
        <v>0</v>
      </c>
    </row>
    <row r="5416" spans="16:16" x14ac:dyDescent="0.25">
      <c r="P5416" s="401">
        <f t="shared" si="84"/>
        <v>0</v>
      </c>
    </row>
    <row r="5417" spans="16:16" x14ac:dyDescent="0.25">
      <c r="P5417" s="401">
        <f t="shared" si="84"/>
        <v>0</v>
      </c>
    </row>
    <row r="5418" spans="16:16" x14ac:dyDescent="0.25">
      <c r="P5418" s="401">
        <f t="shared" si="84"/>
        <v>0</v>
      </c>
    </row>
    <row r="5419" spans="16:16" x14ac:dyDescent="0.25">
      <c r="P5419" s="401">
        <f t="shared" si="84"/>
        <v>0</v>
      </c>
    </row>
    <row r="5420" spans="16:16" x14ac:dyDescent="0.25">
      <c r="P5420" s="401">
        <f t="shared" si="84"/>
        <v>0</v>
      </c>
    </row>
    <row r="5421" spans="16:16" x14ac:dyDescent="0.25">
      <c r="P5421" s="401">
        <f t="shared" si="84"/>
        <v>0</v>
      </c>
    </row>
    <row r="5422" spans="16:16" x14ac:dyDescent="0.25">
      <c r="P5422" s="401">
        <f t="shared" si="84"/>
        <v>0</v>
      </c>
    </row>
    <row r="5423" spans="16:16" x14ac:dyDescent="0.25">
      <c r="P5423" s="401">
        <f t="shared" si="84"/>
        <v>0</v>
      </c>
    </row>
    <row r="5424" spans="16:16" x14ac:dyDescent="0.25">
      <c r="P5424" s="401">
        <f t="shared" si="84"/>
        <v>0</v>
      </c>
    </row>
    <row r="5425" spans="16:16" x14ac:dyDescent="0.25">
      <c r="P5425" s="401">
        <f t="shared" si="84"/>
        <v>0</v>
      </c>
    </row>
    <row r="5426" spans="16:16" x14ac:dyDescent="0.25">
      <c r="P5426" s="401">
        <f t="shared" si="84"/>
        <v>0</v>
      </c>
    </row>
    <row r="5427" spans="16:16" x14ac:dyDescent="0.25">
      <c r="P5427" s="401">
        <f t="shared" si="84"/>
        <v>0</v>
      </c>
    </row>
    <row r="5428" spans="16:16" x14ac:dyDescent="0.25">
      <c r="P5428" s="401">
        <f t="shared" si="84"/>
        <v>0</v>
      </c>
    </row>
    <row r="5429" spans="16:16" x14ac:dyDescent="0.25">
      <c r="P5429" s="401">
        <f t="shared" si="84"/>
        <v>0</v>
      </c>
    </row>
    <row r="5430" spans="16:16" x14ac:dyDescent="0.25">
      <c r="P5430" s="401">
        <f t="shared" si="84"/>
        <v>0</v>
      </c>
    </row>
    <row r="5431" spans="16:16" x14ac:dyDescent="0.25">
      <c r="P5431" s="401">
        <f t="shared" si="84"/>
        <v>0</v>
      </c>
    </row>
    <row r="5432" spans="16:16" x14ac:dyDescent="0.25">
      <c r="P5432" s="401">
        <f t="shared" si="84"/>
        <v>0</v>
      </c>
    </row>
    <row r="5433" spans="16:16" x14ac:dyDescent="0.25">
      <c r="P5433" s="401">
        <f t="shared" si="84"/>
        <v>0</v>
      </c>
    </row>
    <row r="5434" spans="16:16" x14ac:dyDescent="0.25">
      <c r="P5434" s="401">
        <f t="shared" si="84"/>
        <v>0</v>
      </c>
    </row>
    <row r="5435" spans="16:16" x14ac:dyDescent="0.25">
      <c r="P5435" s="401">
        <f t="shared" si="84"/>
        <v>0</v>
      </c>
    </row>
    <row r="5436" spans="16:16" x14ac:dyDescent="0.25">
      <c r="P5436" s="401">
        <f t="shared" si="84"/>
        <v>0</v>
      </c>
    </row>
    <row r="5437" spans="16:16" x14ac:dyDescent="0.25">
      <c r="P5437" s="401">
        <f t="shared" si="84"/>
        <v>0</v>
      </c>
    </row>
    <row r="5438" spans="16:16" x14ac:dyDescent="0.25">
      <c r="P5438" s="401">
        <f t="shared" si="84"/>
        <v>0</v>
      </c>
    </row>
    <row r="5439" spans="16:16" x14ac:dyDescent="0.25">
      <c r="P5439" s="401">
        <f t="shared" si="84"/>
        <v>0</v>
      </c>
    </row>
    <row r="5440" spans="16:16" x14ac:dyDescent="0.25">
      <c r="P5440" s="401">
        <f t="shared" si="84"/>
        <v>0</v>
      </c>
    </row>
    <row r="5441" spans="16:16" x14ac:dyDescent="0.25">
      <c r="P5441" s="401">
        <f t="shared" si="84"/>
        <v>0</v>
      </c>
    </row>
    <row r="5442" spans="16:16" x14ac:dyDescent="0.25">
      <c r="P5442" s="401">
        <f t="shared" si="84"/>
        <v>0</v>
      </c>
    </row>
    <row r="5443" spans="16:16" x14ac:dyDescent="0.25">
      <c r="P5443" s="401">
        <f t="shared" ref="P5443:P5506" si="85">G5443+I5443</f>
        <v>0</v>
      </c>
    </row>
    <row r="5444" spans="16:16" x14ac:dyDescent="0.25">
      <c r="P5444" s="401">
        <f t="shared" si="85"/>
        <v>0</v>
      </c>
    </row>
    <row r="5445" spans="16:16" x14ac:dyDescent="0.25">
      <c r="P5445" s="401">
        <f t="shared" si="85"/>
        <v>0</v>
      </c>
    </row>
    <row r="5446" spans="16:16" x14ac:dyDescent="0.25">
      <c r="P5446" s="401">
        <f t="shared" si="85"/>
        <v>0</v>
      </c>
    </row>
    <row r="5447" spans="16:16" x14ac:dyDescent="0.25">
      <c r="P5447" s="401">
        <f t="shared" si="85"/>
        <v>0</v>
      </c>
    </row>
    <row r="5448" spans="16:16" x14ac:dyDescent="0.25">
      <c r="P5448" s="401">
        <f t="shared" si="85"/>
        <v>0</v>
      </c>
    </row>
    <row r="5449" spans="16:16" x14ac:dyDescent="0.25">
      <c r="P5449" s="401">
        <f t="shared" si="85"/>
        <v>0</v>
      </c>
    </row>
    <row r="5450" spans="16:16" x14ac:dyDescent="0.25">
      <c r="P5450" s="401">
        <f t="shared" si="85"/>
        <v>0</v>
      </c>
    </row>
    <row r="5451" spans="16:16" x14ac:dyDescent="0.25">
      <c r="P5451" s="401">
        <f t="shared" si="85"/>
        <v>0</v>
      </c>
    </row>
    <row r="5452" spans="16:16" x14ac:dyDescent="0.25">
      <c r="P5452" s="401">
        <f t="shared" si="85"/>
        <v>0</v>
      </c>
    </row>
    <row r="5453" spans="16:16" x14ac:dyDescent="0.25">
      <c r="P5453" s="401">
        <f t="shared" si="85"/>
        <v>0</v>
      </c>
    </row>
    <row r="5454" spans="16:16" x14ac:dyDescent="0.25">
      <c r="P5454" s="401">
        <f t="shared" si="85"/>
        <v>0</v>
      </c>
    </row>
    <row r="5455" spans="16:16" x14ac:dyDescent="0.25">
      <c r="P5455" s="401">
        <f t="shared" si="85"/>
        <v>0</v>
      </c>
    </row>
    <row r="5456" spans="16:16" x14ac:dyDescent="0.25">
      <c r="P5456" s="401">
        <f t="shared" si="85"/>
        <v>0</v>
      </c>
    </row>
    <row r="5457" spans="16:16" x14ac:dyDescent="0.25">
      <c r="P5457" s="401">
        <f t="shared" si="85"/>
        <v>0</v>
      </c>
    </row>
    <row r="5458" spans="16:16" x14ac:dyDescent="0.25">
      <c r="P5458" s="401">
        <f t="shared" si="85"/>
        <v>0</v>
      </c>
    </row>
    <row r="5459" spans="16:16" x14ac:dyDescent="0.25">
      <c r="P5459" s="401">
        <f t="shared" si="85"/>
        <v>0</v>
      </c>
    </row>
    <row r="5460" spans="16:16" x14ac:dyDescent="0.25">
      <c r="P5460" s="401">
        <f t="shared" si="85"/>
        <v>0</v>
      </c>
    </row>
    <row r="5461" spans="16:16" x14ac:dyDescent="0.25">
      <c r="P5461" s="401">
        <f t="shared" si="85"/>
        <v>0</v>
      </c>
    </row>
    <row r="5462" spans="16:16" x14ac:dyDescent="0.25">
      <c r="P5462" s="401">
        <f t="shared" si="85"/>
        <v>0</v>
      </c>
    </row>
    <row r="5463" spans="16:16" x14ac:dyDescent="0.25">
      <c r="P5463" s="401">
        <f t="shared" si="85"/>
        <v>0</v>
      </c>
    </row>
    <row r="5464" spans="16:16" x14ac:dyDescent="0.25">
      <c r="P5464" s="401">
        <f t="shared" si="85"/>
        <v>0</v>
      </c>
    </row>
    <row r="5465" spans="16:16" x14ac:dyDescent="0.25">
      <c r="P5465" s="401">
        <f t="shared" si="85"/>
        <v>0</v>
      </c>
    </row>
    <row r="5466" spans="16:16" x14ac:dyDescent="0.25">
      <c r="P5466" s="401">
        <f t="shared" si="85"/>
        <v>0</v>
      </c>
    </row>
    <row r="5467" spans="16:16" x14ac:dyDescent="0.25">
      <c r="P5467" s="401">
        <f t="shared" si="85"/>
        <v>0</v>
      </c>
    </row>
    <row r="5468" spans="16:16" x14ac:dyDescent="0.25">
      <c r="P5468" s="401">
        <f t="shared" si="85"/>
        <v>0</v>
      </c>
    </row>
    <row r="5469" spans="16:16" x14ac:dyDescent="0.25">
      <c r="P5469" s="401">
        <f t="shared" si="85"/>
        <v>0</v>
      </c>
    </row>
    <row r="5470" spans="16:16" x14ac:dyDescent="0.25">
      <c r="P5470" s="401">
        <f t="shared" si="85"/>
        <v>0</v>
      </c>
    </row>
    <row r="5471" spans="16:16" x14ac:dyDescent="0.25">
      <c r="P5471" s="401">
        <f t="shared" si="85"/>
        <v>0</v>
      </c>
    </row>
    <row r="5472" spans="16:16" x14ac:dyDescent="0.25">
      <c r="P5472" s="401">
        <f t="shared" si="85"/>
        <v>0</v>
      </c>
    </row>
    <row r="5473" spans="16:16" x14ac:dyDescent="0.25">
      <c r="P5473" s="401">
        <f t="shared" si="85"/>
        <v>0</v>
      </c>
    </row>
    <row r="5474" spans="16:16" x14ac:dyDescent="0.25">
      <c r="P5474" s="401">
        <f t="shared" si="85"/>
        <v>0</v>
      </c>
    </row>
    <row r="5475" spans="16:16" x14ac:dyDescent="0.25">
      <c r="P5475" s="401">
        <f t="shared" si="85"/>
        <v>0</v>
      </c>
    </row>
    <row r="5476" spans="16:16" x14ac:dyDescent="0.25">
      <c r="P5476" s="401">
        <f t="shared" si="85"/>
        <v>0</v>
      </c>
    </row>
    <row r="5477" spans="16:16" x14ac:dyDescent="0.25">
      <c r="P5477" s="401">
        <f t="shared" si="85"/>
        <v>0</v>
      </c>
    </row>
    <row r="5478" spans="16:16" x14ac:dyDescent="0.25">
      <c r="P5478" s="401">
        <f t="shared" si="85"/>
        <v>0</v>
      </c>
    </row>
    <row r="5479" spans="16:16" x14ac:dyDescent="0.25">
      <c r="P5479" s="401">
        <f t="shared" si="85"/>
        <v>0</v>
      </c>
    </row>
    <row r="5480" spans="16:16" x14ac:dyDescent="0.25">
      <c r="P5480" s="401">
        <f t="shared" si="85"/>
        <v>0</v>
      </c>
    </row>
    <row r="5481" spans="16:16" x14ac:dyDescent="0.25">
      <c r="P5481" s="401">
        <f t="shared" si="85"/>
        <v>0</v>
      </c>
    </row>
    <row r="5482" spans="16:16" x14ac:dyDescent="0.25">
      <c r="P5482" s="401">
        <f t="shared" si="85"/>
        <v>0</v>
      </c>
    </row>
    <row r="5483" spans="16:16" x14ac:dyDescent="0.25">
      <c r="P5483" s="401">
        <f t="shared" si="85"/>
        <v>0</v>
      </c>
    </row>
    <row r="5484" spans="16:16" x14ac:dyDescent="0.25">
      <c r="P5484" s="401">
        <f t="shared" si="85"/>
        <v>0</v>
      </c>
    </row>
    <row r="5485" spans="16:16" x14ac:dyDescent="0.25">
      <c r="P5485" s="401">
        <f t="shared" si="85"/>
        <v>0</v>
      </c>
    </row>
    <row r="5486" spans="16:16" x14ac:dyDescent="0.25">
      <c r="P5486" s="401">
        <f t="shared" si="85"/>
        <v>0</v>
      </c>
    </row>
    <row r="5487" spans="16:16" x14ac:dyDescent="0.25">
      <c r="P5487" s="401">
        <f t="shared" si="85"/>
        <v>0</v>
      </c>
    </row>
    <row r="5488" spans="16:16" x14ac:dyDescent="0.25">
      <c r="P5488" s="401">
        <f t="shared" si="85"/>
        <v>0</v>
      </c>
    </row>
    <row r="5489" spans="16:16" x14ac:dyDescent="0.25">
      <c r="P5489" s="401">
        <f t="shared" si="85"/>
        <v>0</v>
      </c>
    </row>
    <row r="5490" spans="16:16" x14ac:dyDescent="0.25">
      <c r="P5490" s="401">
        <f t="shared" si="85"/>
        <v>0</v>
      </c>
    </row>
    <row r="5491" spans="16:16" x14ac:dyDescent="0.25">
      <c r="P5491" s="401">
        <f t="shared" si="85"/>
        <v>0</v>
      </c>
    </row>
    <row r="5492" spans="16:16" x14ac:dyDescent="0.25">
      <c r="P5492" s="401">
        <f t="shared" si="85"/>
        <v>0</v>
      </c>
    </row>
    <row r="5493" spans="16:16" x14ac:dyDescent="0.25">
      <c r="P5493" s="401">
        <f t="shared" si="85"/>
        <v>0</v>
      </c>
    </row>
    <row r="5494" spans="16:16" x14ac:dyDescent="0.25">
      <c r="P5494" s="401">
        <f t="shared" si="85"/>
        <v>0</v>
      </c>
    </row>
    <row r="5495" spans="16:16" x14ac:dyDescent="0.25">
      <c r="P5495" s="401">
        <f t="shared" si="85"/>
        <v>0</v>
      </c>
    </row>
    <row r="5496" spans="16:16" x14ac:dyDescent="0.25">
      <c r="P5496" s="401">
        <f t="shared" si="85"/>
        <v>0</v>
      </c>
    </row>
    <row r="5497" spans="16:16" x14ac:dyDescent="0.25">
      <c r="P5497" s="401">
        <f t="shared" si="85"/>
        <v>0</v>
      </c>
    </row>
    <row r="5498" spans="16:16" x14ac:dyDescent="0.25">
      <c r="P5498" s="401">
        <f t="shared" si="85"/>
        <v>0</v>
      </c>
    </row>
    <row r="5499" spans="16:16" x14ac:dyDescent="0.25">
      <c r="P5499" s="401">
        <f t="shared" si="85"/>
        <v>0</v>
      </c>
    </row>
    <row r="5500" spans="16:16" x14ac:dyDescent="0.25">
      <c r="P5500" s="401">
        <f t="shared" si="85"/>
        <v>0</v>
      </c>
    </row>
    <row r="5501" spans="16:16" x14ac:dyDescent="0.25">
      <c r="P5501" s="401">
        <f t="shared" si="85"/>
        <v>0</v>
      </c>
    </row>
    <row r="5502" spans="16:16" x14ac:dyDescent="0.25">
      <c r="P5502" s="401">
        <f t="shared" si="85"/>
        <v>0</v>
      </c>
    </row>
    <row r="5503" spans="16:16" x14ac:dyDescent="0.25">
      <c r="P5503" s="401">
        <f t="shared" si="85"/>
        <v>0</v>
      </c>
    </row>
    <row r="5504" spans="16:16" x14ac:dyDescent="0.25">
      <c r="P5504" s="401">
        <f t="shared" si="85"/>
        <v>0</v>
      </c>
    </row>
    <row r="5505" spans="16:16" x14ac:dyDescent="0.25">
      <c r="P5505" s="401">
        <f t="shared" si="85"/>
        <v>0</v>
      </c>
    </row>
    <row r="5506" spans="16:16" x14ac:dyDescent="0.25">
      <c r="P5506" s="401">
        <f t="shared" si="85"/>
        <v>0</v>
      </c>
    </row>
    <row r="5507" spans="16:16" x14ac:dyDescent="0.25">
      <c r="P5507" s="401">
        <f t="shared" ref="P5507:P5570" si="86">G5507+I5507</f>
        <v>0</v>
      </c>
    </row>
    <row r="5508" spans="16:16" x14ac:dyDescent="0.25">
      <c r="P5508" s="401">
        <f t="shared" si="86"/>
        <v>0</v>
      </c>
    </row>
    <row r="5509" spans="16:16" x14ac:dyDescent="0.25">
      <c r="P5509" s="401">
        <f t="shared" si="86"/>
        <v>0</v>
      </c>
    </row>
    <row r="5510" spans="16:16" x14ac:dyDescent="0.25">
      <c r="P5510" s="401">
        <f t="shared" si="86"/>
        <v>0</v>
      </c>
    </row>
    <row r="5511" spans="16:16" x14ac:dyDescent="0.25">
      <c r="P5511" s="401">
        <f t="shared" si="86"/>
        <v>0</v>
      </c>
    </row>
    <row r="5512" spans="16:16" x14ac:dyDescent="0.25">
      <c r="P5512" s="401">
        <f t="shared" si="86"/>
        <v>0</v>
      </c>
    </row>
    <row r="5513" spans="16:16" x14ac:dyDescent="0.25">
      <c r="P5513" s="401">
        <f t="shared" si="86"/>
        <v>0</v>
      </c>
    </row>
    <row r="5514" spans="16:16" x14ac:dyDescent="0.25">
      <c r="P5514" s="401">
        <f t="shared" si="86"/>
        <v>0</v>
      </c>
    </row>
    <row r="5515" spans="16:16" x14ac:dyDescent="0.25">
      <c r="P5515" s="401">
        <f t="shared" si="86"/>
        <v>0</v>
      </c>
    </row>
    <row r="5516" spans="16:16" x14ac:dyDescent="0.25">
      <c r="P5516" s="401">
        <f t="shared" si="86"/>
        <v>0</v>
      </c>
    </row>
    <row r="5517" spans="16:16" x14ac:dyDescent="0.25">
      <c r="P5517" s="401">
        <f t="shared" si="86"/>
        <v>0</v>
      </c>
    </row>
    <row r="5518" spans="16:16" x14ac:dyDescent="0.25">
      <c r="P5518" s="401">
        <f t="shared" si="86"/>
        <v>0</v>
      </c>
    </row>
    <row r="5519" spans="16:16" x14ac:dyDescent="0.25">
      <c r="P5519" s="401">
        <f t="shared" si="86"/>
        <v>0</v>
      </c>
    </row>
    <row r="5520" spans="16:16" x14ac:dyDescent="0.25">
      <c r="P5520" s="401">
        <f t="shared" si="86"/>
        <v>0</v>
      </c>
    </row>
    <row r="5521" spans="16:16" x14ac:dyDescent="0.25">
      <c r="P5521" s="401">
        <f t="shared" si="86"/>
        <v>0</v>
      </c>
    </row>
    <row r="5522" spans="16:16" x14ac:dyDescent="0.25">
      <c r="P5522" s="401">
        <f t="shared" si="86"/>
        <v>0</v>
      </c>
    </row>
    <row r="5523" spans="16:16" x14ac:dyDescent="0.25">
      <c r="P5523" s="401">
        <f t="shared" si="86"/>
        <v>0</v>
      </c>
    </row>
    <row r="5524" spans="16:16" x14ac:dyDescent="0.25">
      <c r="P5524" s="401">
        <f t="shared" si="86"/>
        <v>0</v>
      </c>
    </row>
    <row r="5525" spans="16:16" x14ac:dyDescent="0.25">
      <c r="P5525" s="401">
        <f t="shared" si="86"/>
        <v>0</v>
      </c>
    </row>
    <row r="5526" spans="16:16" x14ac:dyDescent="0.25">
      <c r="P5526" s="401">
        <f t="shared" si="86"/>
        <v>0</v>
      </c>
    </row>
    <row r="5527" spans="16:16" x14ac:dyDescent="0.25">
      <c r="P5527" s="401">
        <f t="shared" si="86"/>
        <v>0</v>
      </c>
    </row>
    <row r="5528" spans="16:16" x14ac:dyDescent="0.25">
      <c r="P5528" s="401">
        <f t="shared" si="86"/>
        <v>0</v>
      </c>
    </row>
    <row r="5529" spans="16:16" x14ac:dyDescent="0.25">
      <c r="P5529" s="401">
        <f t="shared" si="86"/>
        <v>0</v>
      </c>
    </row>
    <row r="5530" spans="16:16" x14ac:dyDescent="0.25">
      <c r="P5530" s="401">
        <f t="shared" si="86"/>
        <v>0</v>
      </c>
    </row>
    <row r="5531" spans="16:16" x14ac:dyDescent="0.25">
      <c r="P5531" s="401">
        <f t="shared" si="86"/>
        <v>0</v>
      </c>
    </row>
    <row r="5532" spans="16:16" x14ac:dyDescent="0.25">
      <c r="P5532" s="401">
        <f t="shared" si="86"/>
        <v>0</v>
      </c>
    </row>
    <row r="5533" spans="16:16" x14ac:dyDescent="0.25">
      <c r="P5533" s="401">
        <f t="shared" si="86"/>
        <v>0</v>
      </c>
    </row>
    <row r="5534" spans="16:16" x14ac:dyDescent="0.25">
      <c r="P5534" s="401">
        <f t="shared" si="86"/>
        <v>0</v>
      </c>
    </row>
    <row r="5535" spans="16:16" x14ac:dyDescent="0.25">
      <c r="P5535" s="401">
        <f t="shared" si="86"/>
        <v>0</v>
      </c>
    </row>
    <row r="5536" spans="16:16" x14ac:dyDescent="0.25">
      <c r="P5536" s="401">
        <f t="shared" si="86"/>
        <v>0</v>
      </c>
    </row>
    <row r="5537" spans="16:16" x14ac:dyDescent="0.25">
      <c r="P5537" s="401">
        <f t="shared" si="86"/>
        <v>0</v>
      </c>
    </row>
    <row r="5538" spans="16:16" x14ac:dyDescent="0.25">
      <c r="P5538" s="401">
        <f t="shared" si="86"/>
        <v>0</v>
      </c>
    </row>
    <row r="5539" spans="16:16" x14ac:dyDescent="0.25">
      <c r="P5539" s="401">
        <f t="shared" si="86"/>
        <v>0</v>
      </c>
    </row>
    <row r="5540" spans="16:16" x14ac:dyDescent="0.25">
      <c r="P5540" s="401">
        <f t="shared" si="86"/>
        <v>0</v>
      </c>
    </row>
    <row r="5541" spans="16:16" x14ac:dyDescent="0.25">
      <c r="P5541" s="401">
        <f t="shared" si="86"/>
        <v>0</v>
      </c>
    </row>
    <row r="5542" spans="16:16" x14ac:dyDescent="0.25">
      <c r="P5542" s="401">
        <f t="shared" si="86"/>
        <v>0</v>
      </c>
    </row>
    <row r="5543" spans="16:16" x14ac:dyDescent="0.25">
      <c r="P5543" s="401">
        <f t="shared" si="86"/>
        <v>0</v>
      </c>
    </row>
    <row r="5544" spans="16:16" x14ac:dyDescent="0.25">
      <c r="P5544" s="401">
        <f t="shared" si="86"/>
        <v>0</v>
      </c>
    </row>
    <row r="5545" spans="16:16" x14ac:dyDescent="0.25">
      <c r="P5545" s="401">
        <f t="shared" si="86"/>
        <v>0</v>
      </c>
    </row>
    <row r="5546" spans="16:16" x14ac:dyDescent="0.25">
      <c r="P5546" s="401">
        <f t="shared" si="86"/>
        <v>0</v>
      </c>
    </row>
    <row r="5547" spans="16:16" x14ac:dyDescent="0.25">
      <c r="P5547" s="401">
        <f t="shared" si="86"/>
        <v>0</v>
      </c>
    </row>
    <row r="5548" spans="16:16" x14ac:dyDescent="0.25">
      <c r="P5548" s="401">
        <f t="shared" si="86"/>
        <v>0</v>
      </c>
    </row>
    <row r="5549" spans="16:16" x14ac:dyDescent="0.25">
      <c r="P5549" s="401">
        <f t="shared" si="86"/>
        <v>0</v>
      </c>
    </row>
    <row r="5550" spans="16:16" x14ac:dyDescent="0.25">
      <c r="P5550" s="401">
        <f t="shared" si="86"/>
        <v>0</v>
      </c>
    </row>
    <row r="5551" spans="16:16" x14ac:dyDescent="0.25">
      <c r="P5551" s="401">
        <f t="shared" si="86"/>
        <v>0</v>
      </c>
    </row>
    <row r="5552" spans="16:16" x14ac:dyDescent="0.25">
      <c r="P5552" s="401">
        <f t="shared" si="86"/>
        <v>0</v>
      </c>
    </row>
    <row r="5553" spans="16:16" x14ac:dyDescent="0.25">
      <c r="P5553" s="401">
        <f t="shared" si="86"/>
        <v>0</v>
      </c>
    </row>
    <row r="5554" spans="16:16" x14ac:dyDescent="0.25">
      <c r="P5554" s="401">
        <f t="shared" si="86"/>
        <v>0</v>
      </c>
    </row>
    <row r="5555" spans="16:16" x14ac:dyDescent="0.25">
      <c r="P5555" s="401">
        <f t="shared" si="86"/>
        <v>0</v>
      </c>
    </row>
    <row r="5556" spans="16:16" x14ac:dyDescent="0.25">
      <c r="P5556" s="401">
        <f t="shared" si="86"/>
        <v>0</v>
      </c>
    </row>
    <row r="5557" spans="16:16" x14ac:dyDescent="0.25">
      <c r="P5557" s="401">
        <f t="shared" si="86"/>
        <v>0</v>
      </c>
    </row>
    <row r="5558" spans="16:16" x14ac:dyDescent="0.25">
      <c r="P5558" s="401">
        <f t="shared" si="86"/>
        <v>0</v>
      </c>
    </row>
    <row r="5559" spans="16:16" x14ac:dyDescent="0.25">
      <c r="P5559" s="401">
        <f t="shared" si="86"/>
        <v>0</v>
      </c>
    </row>
    <row r="5560" spans="16:16" x14ac:dyDescent="0.25">
      <c r="P5560" s="401">
        <f t="shared" si="86"/>
        <v>0</v>
      </c>
    </row>
    <row r="5561" spans="16:16" x14ac:dyDescent="0.25">
      <c r="P5561" s="401">
        <f t="shared" si="86"/>
        <v>0</v>
      </c>
    </row>
    <row r="5562" spans="16:16" x14ac:dyDescent="0.25">
      <c r="P5562" s="401">
        <f t="shared" si="86"/>
        <v>0</v>
      </c>
    </row>
    <row r="5563" spans="16:16" x14ac:dyDescent="0.25">
      <c r="P5563" s="401">
        <f t="shared" si="86"/>
        <v>0</v>
      </c>
    </row>
    <row r="5564" spans="16:16" x14ac:dyDescent="0.25">
      <c r="P5564" s="401">
        <f t="shared" si="86"/>
        <v>0</v>
      </c>
    </row>
    <row r="5565" spans="16:16" x14ac:dyDescent="0.25">
      <c r="P5565" s="401">
        <f t="shared" si="86"/>
        <v>0</v>
      </c>
    </row>
    <row r="5566" spans="16:16" x14ac:dyDescent="0.25">
      <c r="P5566" s="401">
        <f t="shared" si="86"/>
        <v>0</v>
      </c>
    </row>
    <row r="5567" spans="16:16" x14ac:dyDescent="0.25">
      <c r="P5567" s="401">
        <f t="shared" si="86"/>
        <v>0</v>
      </c>
    </row>
    <row r="5568" spans="16:16" x14ac:dyDescent="0.25">
      <c r="P5568" s="401">
        <f t="shared" si="86"/>
        <v>0</v>
      </c>
    </row>
    <row r="5569" spans="16:16" x14ac:dyDescent="0.25">
      <c r="P5569" s="401">
        <f t="shared" si="86"/>
        <v>0</v>
      </c>
    </row>
    <row r="5570" spans="16:16" x14ac:dyDescent="0.25">
      <c r="P5570" s="401">
        <f t="shared" si="86"/>
        <v>0</v>
      </c>
    </row>
    <row r="5571" spans="16:16" x14ac:dyDescent="0.25">
      <c r="P5571" s="401">
        <f t="shared" ref="P5571:P5634" si="87">G5571+I5571</f>
        <v>0</v>
      </c>
    </row>
    <row r="5572" spans="16:16" x14ac:dyDescent="0.25">
      <c r="P5572" s="401">
        <f t="shared" si="87"/>
        <v>0</v>
      </c>
    </row>
    <row r="5573" spans="16:16" x14ac:dyDescent="0.25">
      <c r="P5573" s="401">
        <f t="shared" si="87"/>
        <v>0</v>
      </c>
    </row>
    <row r="5574" spans="16:16" x14ac:dyDescent="0.25">
      <c r="P5574" s="401">
        <f t="shared" si="87"/>
        <v>0</v>
      </c>
    </row>
    <row r="5575" spans="16:16" x14ac:dyDescent="0.25">
      <c r="P5575" s="401">
        <f t="shared" si="87"/>
        <v>0</v>
      </c>
    </row>
    <row r="5576" spans="16:16" x14ac:dyDescent="0.25">
      <c r="P5576" s="401">
        <f t="shared" si="87"/>
        <v>0</v>
      </c>
    </row>
    <row r="5577" spans="16:16" x14ac:dyDescent="0.25">
      <c r="P5577" s="401">
        <f t="shared" si="87"/>
        <v>0</v>
      </c>
    </row>
    <row r="5578" spans="16:16" x14ac:dyDescent="0.25">
      <c r="P5578" s="401">
        <f t="shared" si="87"/>
        <v>0</v>
      </c>
    </row>
    <row r="5579" spans="16:16" x14ac:dyDescent="0.25">
      <c r="P5579" s="401">
        <f t="shared" si="87"/>
        <v>0</v>
      </c>
    </row>
    <row r="5580" spans="16:16" x14ac:dyDescent="0.25">
      <c r="P5580" s="401">
        <f t="shared" si="87"/>
        <v>0</v>
      </c>
    </row>
    <row r="5581" spans="16:16" x14ac:dyDescent="0.25">
      <c r="P5581" s="401">
        <f t="shared" si="87"/>
        <v>0</v>
      </c>
    </row>
    <row r="5582" spans="16:16" x14ac:dyDescent="0.25">
      <c r="P5582" s="401">
        <f t="shared" si="87"/>
        <v>0</v>
      </c>
    </row>
    <row r="5583" spans="16:16" x14ac:dyDescent="0.25">
      <c r="P5583" s="401">
        <f t="shared" si="87"/>
        <v>0</v>
      </c>
    </row>
    <row r="5584" spans="16:16" x14ac:dyDescent="0.25">
      <c r="P5584" s="401">
        <f t="shared" si="87"/>
        <v>0</v>
      </c>
    </row>
    <row r="5585" spans="16:16" x14ac:dyDescent="0.25">
      <c r="P5585" s="401">
        <f t="shared" si="87"/>
        <v>0</v>
      </c>
    </row>
    <row r="5586" spans="16:16" x14ac:dyDescent="0.25">
      <c r="P5586" s="401">
        <f t="shared" si="87"/>
        <v>0</v>
      </c>
    </row>
    <row r="5587" spans="16:16" x14ac:dyDescent="0.25">
      <c r="P5587" s="401">
        <f t="shared" si="87"/>
        <v>0</v>
      </c>
    </row>
    <row r="5588" spans="16:16" x14ac:dyDescent="0.25">
      <c r="P5588" s="401">
        <f t="shared" si="87"/>
        <v>0</v>
      </c>
    </row>
    <row r="5589" spans="16:16" x14ac:dyDescent="0.25">
      <c r="P5589" s="401">
        <f t="shared" si="87"/>
        <v>0</v>
      </c>
    </row>
    <row r="5590" spans="16:16" x14ac:dyDescent="0.25">
      <c r="P5590" s="401">
        <f t="shared" si="87"/>
        <v>0</v>
      </c>
    </row>
    <row r="5591" spans="16:16" x14ac:dyDescent="0.25">
      <c r="P5591" s="401">
        <f t="shared" si="87"/>
        <v>0</v>
      </c>
    </row>
    <row r="5592" spans="16:16" x14ac:dyDescent="0.25">
      <c r="P5592" s="401">
        <f t="shared" si="87"/>
        <v>0</v>
      </c>
    </row>
    <row r="5593" spans="16:16" x14ac:dyDescent="0.25">
      <c r="P5593" s="401">
        <f t="shared" si="87"/>
        <v>0</v>
      </c>
    </row>
    <row r="5594" spans="16:16" x14ac:dyDescent="0.25">
      <c r="P5594" s="401">
        <f t="shared" si="87"/>
        <v>0</v>
      </c>
    </row>
    <row r="5595" spans="16:16" x14ac:dyDescent="0.25">
      <c r="P5595" s="401">
        <f t="shared" si="87"/>
        <v>0</v>
      </c>
    </row>
    <row r="5596" spans="16:16" x14ac:dyDescent="0.25">
      <c r="P5596" s="401">
        <f t="shared" si="87"/>
        <v>0</v>
      </c>
    </row>
    <row r="5597" spans="16:16" x14ac:dyDescent="0.25">
      <c r="P5597" s="401">
        <f t="shared" si="87"/>
        <v>0</v>
      </c>
    </row>
    <row r="5598" spans="16:16" x14ac:dyDescent="0.25">
      <c r="P5598" s="401">
        <f t="shared" si="87"/>
        <v>0</v>
      </c>
    </row>
    <row r="5599" spans="16:16" x14ac:dyDescent="0.25">
      <c r="P5599" s="401">
        <f t="shared" si="87"/>
        <v>0</v>
      </c>
    </row>
    <row r="5600" spans="16:16" x14ac:dyDescent="0.25">
      <c r="P5600" s="401">
        <f t="shared" si="87"/>
        <v>0</v>
      </c>
    </row>
    <row r="5601" spans="16:16" x14ac:dyDescent="0.25">
      <c r="P5601" s="401">
        <f t="shared" si="87"/>
        <v>0</v>
      </c>
    </row>
    <row r="5602" spans="16:16" x14ac:dyDescent="0.25">
      <c r="P5602" s="401">
        <f t="shared" si="87"/>
        <v>0</v>
      </c>
    </row>
    <row r="5603" spans="16:16" x14ac:dyDescent="0.25">
      <c r="P5603" s="401">
        <f t="shared" si="87"/>
        <v>0</v>
      </c>
    </row>
    <row r="5604" spans="16:16" x14ac:dyDescent="0.25">
      <c r="P5604" s="401">
        <f t="shared" si="87"/>
        <v>0</v>
      </c>
    </row>
    <row r="5605" spans="16:16" x14ac:dyDescent="0.25">
      <c r="P5605" s="401">
        <f t="shared" si="87"/>
        <v>0</v>
      </c>
    </row>
    <row r="5606" spans="16:16" x14ac:dyDescent="0.25">
      <c r="P5606" s="401">
        <f t="shared" si="87"/>
        <v>0</v>
      </c>
    </row>
    <row r="5607" spans="16:16" x14ac:dyDescent="0.25">
      <c r="P5607" s="401">
        <f t="shared" si="87"/>
        <v>0</v>
      </c>
    </row>
    <row r="5608" spans="16:16" x14ac:dyDescent="0.25">
      <c r="P5608" s="401">
        <f t="shared" si="87"/>
        <v>0</v>
      </c>
    </row>
    <row r="5609" spans="16:16" x14ac:dyDescent="0.25">
      <c r="P5609" s="401">
        <f t="shared" si="87"/>
        <v>0</v>
      </c>
    </row>
    <row r="5610" spans="16:16" x14ac:dyDescent="0.25">
      <c r="P5610" s="401">
        <f t="shared" si="87"/>
        <v>0</v>
      </c>
    </row>
    <row r="5611" spans="16:16" x14ac:dyDescent="0.25">
      <c r="P5611" s="401">
        <f t="shared" si="87"/>
        <v>0</v>
      </c>
    </row>
    <row r="5612" spans="16:16" x14ac:dyDescent="0.25">
      <c r="P5612" s="401">
        <f t="shared" si="87"/>
        <v>0</v>
      </c>
    </row>
    <row r="5613" spans="16:16" x14ac:dyDescent="0.25">
      <c r="P5613" s="401">
        <f t="shared" si="87"/>
        <v>0</v>
      </c>
    </row>
    <row r="5614" spans="16:16" x14ac:dyDescent="0.25">
      <c r="P5614" s="401">
        <f t="shared" si="87"/>
        <v>0</v>
      </c>
    </row>
    <row r="5615" spans="16:16" x14ac:dyDescent="0.25">
      <c r="P5615" s="401">
        <f t="shared" si="87"/>
        <v>0</v>
      </c>
    </row>
    <row r="5616" spans="16:16" x14ac:dyDescent="0.25">
      <c r="P5616" s="401">
        <f t="shared" si="87"/>
        <v>0</v>
      </c>
    </row>
    <row r="5617" spans="16:16" x14ac:dyDescent="0.25">
      <c r="P5617" s="401">
        <f t="shared" si="87"/>
        <v>0</v>
      </c>
    </row>
    <row r="5618" spans="16:16" x14ac:dyDescent="0.25">
      <c r="P5618" s="401">
        <f t="shared" si="87"/>
        <v>0</v>
      </c>
    </row>
    <row r="5619" spans="16:16" x14ac:dyDescent="0.25">
      <c r="P5619" s="401">
        <f t="shared" si="87"/>
        <v>0</v>
      </c>
    </row>
    <row r="5620" spans="16:16" x14ac:dyDescent="0.25">
      <c r="P5620" s="401">
        <f t="shared" si="87"/>
        <v>0</v>
      </c>
    </row>
    <row r="5621" spans="16:16" x14ac:dyDescent="0.25">
      <c r="P5621" s="401">
        <f t="shared" si="87"/>
        <v>0</v>
      </c>
    </row>
    <row r="5622" spans="16:16" x14ac:dyDescent="0.25">
      <c r="P5622" s="401">
        <f t="shared" si="87"/>
        <v>0</v>
      </c>
    </row>
    <row r="5623" spans="16:16" x14ac:dyDescent="0.25">
      <c r="P5623" s="401">
        <f t="shared" si="87"/>
        <v>0</v>
      </c>
    </row>
    <row r="5624" spans="16:16" x14ac:dyDescent="0.25">
      <c r="P5624" s="401">
        <f t="shared" si="87"/>
        <v>0</v>
      </c>
    </row>
    <row r="5625" spans="16:16" x14ac:dyDescent="0.25">
      <c r="P5625" s="401">
        <f t="shared" si="87"/>
        <v>0</v>
      </c>
    </row>
    <row r="5626" spans="16:16" x14ac:dyDescent="0.25">
      <c r="P5626" s="401">
        <f t="shared" si="87"/>
        <v>0</v>
      </c>
    </row>
    <row r="5627" spans="16:16" x14ac:dyDescent="0.25">
      <c r="P5627" s="401">
        <f t="shared" si="87"/>
        <v>0</v>
      </c>
    </row>
    <row r="5628" spans="16:16" x14ac:dyDescent="0.25">
      <c r="P5628" s="401">
        <f t="shared" si="87"/>
        <v>0</v>
      </c>
    </row>
    <row r="5629" spans="16:16" x14ac:dyDescent="0.25">
      <c r="P5629" s="401">
        <f t="shared" si="87"/>
        <v>0</v>
      </c>
    </row>
    <row r="5630" spans="16:16" x14ac:dyDescent="0.25">
      <c r="P5630" s="401">
        <f t="shared" si="87"/>
        <v>0</v>
      </c>
    </row>
    <row r="5631" spans="16:16" x14ac:dyDescent="0.25">
      <c r="P5631" s="401">
        <f t="shared" si="87"/>
        <v>0</v>
      </c>
    </row>
    <row r="5632" spans="16:16" x14ac:dyDescent="0.25">
      <c r="P5632" s="401">
        <f t="shared" si="87"/>
        <v>0</v>
      </c>
    </row>
    <row r="5633" spans="16:16" x14ac:dyDescent="0.25">
      <c r="P5633" s="401">
        <f t="shared" si="87"/>
        <v>0</v>
      </c>
    </row>
    <row r="5634" spans="16:16" x14ac:dyDescent="0.25">
      <c r="P5634" s="401">
        <f t="shared" si="87"/>
        <v>0</v>
      </c>
    </row>
    <row r="5635" spans="16:16" x14ac:dyDescent="0.25">
      <c r="P5635" s="401">
        <f t="shared" ref="P5635:P5698" si="88">G5635+I5635</f>
        <v>0</v>
      </c>
    </row>
    <row r="5636" spans="16:16" x14ac:dyDescent="0.25">
      <c r="P5636" s="401">
        <f t="shared" si="88"/>
        <v>0</v>
      </c>
    </row>
    <row r="5637" spans="16:16" x14ac:dyDescent="0.25">
      <c r="P5637" s="401">
        <f t="shared" si="88"/>
        <v>0</v>
      </c>
    </row>
    <row r="5638" spans="16:16" x14ac:dyDescent="0.25">
      <c r="P5638" s="401">
        <f t="shared" si="88"/>
        <v>0</v>
      </c>
    </row>
    <row r="5639" spans="16:16" x14ac:dyDescent="0.25">
      <c r="P5639" s="401">
        <f t="shared" si="88"/>
        <v>0</v>
      </c>
    </row>
    <row r="5640" spans="16:16" x14ac:dyDescent="0.25">
      <c r="P5640" s="401">
        <f t="shared" si="88"/>
        <v>0</v>
      </c>
    </row>
    <row r="5641" spans="16:16" x14ac:dyDescent="0.25">
      <c r="P5641" s="401">
        <f t="shared" si="88"/>
        <v>0</v>
      </c>
    </row>
    <row r="5642" spans="16:16" x14ac:dyDescent="0.25">
      <c r="P5642" s="401">
        <f t="shared" si="88"/>
        <v>0</v>
      </c>
    </row>
    <row r="5643" spans="16:16" x14ac:dyDescent="0.25">
      <c r="P5643" s="401">
        <f t="shared" si="88"/>
        <v>0</v>
      </c>
    </row>
    <row r="5644" spans="16:16" x14ac:dyDescent="0.25">
      <c r="P5644" s="401">
        <f t="shared" si="88"/>
        <v>0</v>
      </c>
    </row>
    <row r="5645" spans="16:16" x14ac:dyDescent="0.25">
      <c r="P5645" s="401">
        <f t="shared" si="88"/>
        <v>0</v>
      </c>
    </row>
    <row r="5646" spans="16:16" x14ac:dyDescent="0.25">
      <c r="P5646" s="401">
        <f t="shared" si="88"/>
        <v>0</v>
      </c>
    </row>
    <row r="5647" spans="16:16" x14ac:dyDescent="0.25">
      <c r="P5647" s="401">
        <f t="shared" si="88"/>
        <v>0</v>
      </c>
    </row>
    <row r="5648" spans="16:16" x14ac:dyDescent="0.25">
      <c r="P5648" s="401">
        <f t="shared" si="88"/>
        <v>0</v>
      </c>
    </row>
    <row r="5649" spans="16:16" x14ac:dyDescent="0.25">
      <c r="P5649" s="401">
        <f t="shared" si="88"/>
        <v>0</v>
      </c>
    </row>
    <row r="5650" spans="16:16" x14ac:dyDescent="0.25">
      <c r="P5650" s="401">
        <f t="shared" si="88"/>
        <v>0</v>
      </c>
    </row>
    <row r="5651" spans="16:16" x14ac:dyDescent="0.25">
      <c r="P5651" s="401">
        <f t="shared" si="88"/>
        <v>0</v>
      </c>
    </row>
    <row r="5652" spans="16:16" x14ac:dyDescent="0.25">
      <c r="P5652" s="401">
        <f t="shared" si="88"/>
        <v>0</v>
      </c>
    </row>
    <row r="5653" spans="16:16" x14ac:dyDescent="0.25">
      <c r="P5653" s="401">
        <f t="shared" si="88"/>
        <v>0</v>
      </c>
    </row>
    <row r="5654" spans="16:16" x14ac:dyDescent="0.25">
      <c r="P5654" s="401">
        <f t="shared" si="88"/>
        <v>0</v>
      </c>
    </row>
    <row r="5655" spans="16:16" x14ac:dyDescent="0.25">
      <c r="P5655" s="401">
        <f t="shared" si="88"/>
        <v>0</v>
      </c>
    </row>
    <row r="5656" spans="16:16" x14ac:dyDescent="0.25">
      <c r="P5656" s="401">
        <f t="shared" si="88"/>
        <v>0</v>
      </c>
    </row>
    <row r="5657" spans="16:16" x14ac:dyDescent="0.25">
      <c r="P5657" s="401">
        <f t="shared" si="88"/>
        <v>0</v>
      </c>
    </row>
    <row r="5658" spans="16:16" x14ac:dyDescent="0.25">
      <c r="P5658" s="401">
        <f t="shared" si="88"/>
        <v>0</v>
      </c>
    </row>
    <row r="5659" spans="16:16" x14ac:dyDescent="0.25">
      <c r="P5659" s="401">
        <f t="shared" si="88"/>
        <v>0</v>
      </c>
    </row>
    <row r="5660" spans="16:16" x14ac:dyDescent="0.25">
      <c r="P5660" s="401">
        <f t="shared" si="88"/>
        <v>0</v>
      </c>
    </row>
    <row r="5661" spans="16:16" x14ac:dyDescent="0.25">
      <c r="P5661" s="401">
        <f t="shared" si="88"/>
        <v>0</v>
      </c>
    </row>
    <row r="5662" spans="16:16" x14ac:dyDescent="0.25">
      <c r="P5662" s="401">
        <f t="shared" si="88"/>
        <v>0</v>
      </c>
    </row>
    <row r="5663" spans="16:16" x14ac:dyDescent="0.25">
      <c r="P5663" s="401">
        <f t="shared" si="88"/>
        <v>0</v>
      </c>
    </row>
    <row r="5664" spans="16:16" x14ac:dyDescent="0.25">
      <c r="P5664" s="401">
        <f t="shared" si="88"/>
        <v>0</v>
      </c>
    </row>
    <row r="5665" spans="16:16" x14ac:dyDescent="0.25">
      <c r="P5665" s="401">
        <f t="shared" si="88"/>
        <v>0</v>
      </c>
    </row>
    <row r="5666" spans="16:16" x14ac:dyDescent="0.25">
      <c r="P5666" s="401">
        <f t="shared" si="88"/>
        <v>0</v>
      </c>
    </row>
    <row r="5667" spans="16:16" x14ac:dyDescent="0.25">
      <c r="P5667" s="401">
        <f t="shared" si="88"/>
        <v>0</v>
      </c>
    </row>
    <row r="5668" spans="16:16" x14ac:dyDescent="0.25">
      <c r="P5668" s="401">
        <f t="shared" si="88"/>
        <v>0</v>
      </c>
    </row>
    <row r="5669" spans="16:16" x14ac:dyDescent="0.25">
      <c r="P5669" s="401">
        <f t="shared" si="88"/>
        <v>0</v>
      </c>
    </row>
    <row r="5670" spans="16:16" x14ac:dyDescent="0.25">
      <c r="P5670" s="401">
        <f t="shared" si="88"/>
        <v>0</v>
      </c>
    </row>
    <row r="5671" spans="16:16" x14ac:dyDescent="0.25">
      <c r="P5671" s="401">
        <f t="shared" si="88"/>
        <v>0</v>
      </c>
    </row>
    <row r="5672" spans="16:16" x14ac:dyDescent="0.25">
      <c r="P5672" s="401">
        <f t="shared" si="88"/>
        <v>0</v>
      </c>
    </row>
    <row r="5673" spans="16:16" x14ac:dyDescent="0.25">
      <c r="P5673" s="401">
        <f t="shared" si="88"/>
        <v>0</v>
      </c>
    </row>
    <row r="5674" spans="16:16" x14ac:dyDescent="0.25">
      <c r="P5674" s="401">
        <f t="shared" si="88"/>
        <v>0</v>
      </c>
    </row>
    <row r="5675" spans="16:16" x14ac:dyDescent="0.25">
      <c r="P5675" s="401">
        <f t="shared" si="88"/>
        <v>0</v>
      </c>
    </row>
    <row r="5676" spans="16:16" x14ac:dyDescent="0.25">
      <c r="P5676" s="401">
        <f t="shared" si="88"/>
        <v>0</v>
      </c>
    </row>
    <row r="5677" spans="16:16" x14ac:dyDescent="0.25">
      <c r="P5677" s="401">
        <f t="shared" si="88"/>
        <v>0</v>
      </c>
    </row>
    <row r="5678" spans="16:16" x14ac:dyDescent="0.25">
      <c r="P5678" s="401">
        <f t="shared" si="88"/>
        <v>0</v>
      </c>
    </row>
    <row r="5679" spans="16:16" x14ac:dyDescent="0.25">
      <c r="P5679" s="401">
        <f t="shared" si="88"/>
        <v>0</v>
      </c>
    </row>
    <row r="5680" spans="16:16" x14ac:dyDescent="0.25">
      <c r="P5680" s="401">
        <f t="shared" si="88"/>
        <v>0</v>
      </c>
    </row>
    <row r="5681" spans="16:16" x14ac:dyDescent="0.25">
      <c r="P5681" s="401">
        <f t="shared" si="88"/>
        <v>0</v>
      </c>
    </row>
    <row r="5682" spans="16:16" x14ac:dyDescent="0.25">
      <c r="P5682" s="401">
        <f t="shared" si="88"/>
        <v>0</v>
      </c>
    </row>
    <row r="5683" spans="16:16" x14ac:dyDescent="0.25">
      <c r="P5683" s="401">
        <f t="shared" si="88"/>
        <v>0</v>
      </c>
    </row>
    <row r="5684" spans="16:16" x14ac:dyDescent="0.25">
      <c r="P5684" s="401">
        <f t="shared" si="88"/>
        <v>0</v>
      </c>
    </row>
    <row r="5685" spans="16:16" x14ac:dyDescent="0.25">
      <c r="P5685" s="401">
        <f t="shared" si="88"/>
        <v>0</v>
      </c>
    </row>
    <row r="5686" spans="16:16" x14ac:dyDescent="0.25">
      <c r="P5686" s="401">
        <f t="shared" si="88"/>
        <v>0</v>
      </c>
    </row>
    <row r="5687" spans="16:16" x14ac:dyDescent="0.25">
      <c r="P5687" s="401">
        <f t="shared" si="88"/>
        <v>0</v>
      </c>
    </row>
    <row r="5688" spans="16:16" x14ac:dyDescent="0.25">
      <c r="P5688" s="401">
        <f t="shared" si="88"/>
        <v>0</v>
      </c>
    </row>
    <row r="5689" spans="16:16" x14ac:dyDescent="0.25">
      <c r="P5689" s="401">
        <f t="shared" si="88"/>
        <v>0</v>
      </c>
    </row>
    <row r="5690" spans="16:16" x14ac:dyDescent="0.25">
      <c r="P5690" s="401">
        <f t="shared" si="88"/>
        <v>0</v>
      </c>
    </row>
    <row r="5691" spans="16:16" x14ac:dyDescent="0.25">
      <c r="P5691" s="401">
        <f t="shared" si="88"/>
        <v>0</v>
      </c>
    </row>
    <row r="5692" spans="16:16" x14ac:dyDescent="0.25">
      <c r="P5692" s="401">
        <f t="shared" si="88"/>
        <v>0</v>
      </c>
    </row>
    <row r="5693" spans="16:16" x14ac:dyDescent="0.25">
      <c r="P5693" s="401">
        <f t="shared" si="88"/>
        <v>0</v>
      </c>
    </row>
    <row r="5694" spans="16:16" x14ac:dyDescent="0.25">
      <c r="P5694" s="401">
        <f t="shared" si="88"/>
        <v>0</v>
      </c>
    </row>
    <row r="5695" spans="16:16" x14ac:dyDescent="0.25">
      <c r="P5695" s="401">
        <f t="shared" si="88"/>
        <v>0</v>
      </c>
    </row>
    <row r="5696" spans="16:16" x14ac:dyDescent="0.25">
      <c r="P5696" s="401">
        <f t="shared" si="88"/>
        <v>0</v>
      </c>
    </row>
    <row r="5697" spans="16:16" x14ac:dyDescent="0.25">
      <c r="P5697" s="401">
        <f t="shared" si="88"/>
        <v>0</v>
      </c>
    </row>
    <row r="5698" spans="16:16" x14ac:dyDescent="0.25">
      <c r="P5698" s="401">
        <f t="shared" si="88"/>
        <v>0</v>
      </c>
    </row>
    <row r="5699" spans="16:16" x14ac:dyDescent="0.25">
      <c r="P5699" s="401">
        <f t="shared" ref="P5699:P5762" si="89">G5699+I5699</f>
        <v>0</v>
      </c>
    </row>
    <row r="5700" spans="16:16" x14ac:dyDescent="0.25">
      <c r="P5700" s="401">
        <f t="shared" si="89"/>
        <v>0</v>
      </c>
    </row>
    <row r="5701" spans="16:16" x14ac:dyDescent="0.25">
      <c r="P5701" s="401">
        <f t="shared" si="89"/>
        <v>0</v>
      </c>
    </row>
    <row r="5702" spans="16:16" x14ac:dyDescent="0.25">
      <c r="P5702" s="401">
        <f t="shared" si="89"/>
        <v>0</v>
      </c>
    </row>
    <row r="5703" spans="16:16" x14ac:dyDescent="0.25">
      <c r="P5703" s="401">
        <f t="shared" si="89"/>
        <v>0</v>
      </c>
    </row>
    <row r="5704" spans="16:16" x14ac:dyDescent="0.25">
      <c r="P5704" s="401">
        <f t="shared" si="89"/>
        <v>0</v>
      </c>
    </row>
    <row r="5705" spans="16:16" x14ac:dyDescent="0.25">
      <c r="P5705" s="401">
        <f t="shared" si="89"/>
        <v>0</v>
      </c>
    </row>
    <row r="5706" spans="16:16" x14ac:dyDescent="0.25">
      <c r="P5706" s="401">
        <f t="shared" si="89"/>
        <v>0</v>
      </c>
    </row>
    <row r="5707" spans="16:16" x14ac:dyDescent="0.25">
      <c r="P5707" s="401">
        <f t="shared" si="89"/>
        <v>0</v>
      </c>
    </row>
    <row r="5708" spans="16:16" x14ac:dyDescent="0.25">
      <c r="P5708" s="401">
        <f t="shared" si="89"/>
        <v>0</v>
      </c>
    </row>
    <row r="5709" spans="16:16" x14ac:dyDescent="0.25">
      <c r="P5709" s="401">
        <f t="shared" si="89"/>
        <v>0</v>
      </c>
    </row>
    <row r="5710" spans="16:16" x14ac:dyDescent="0.25">
      <c r="P5710" s="401">
        <f t="shared" si="89"/>
        <v>0</v>
      </c>
    </row>
    <row r="5711" spans="16:16" x14ac:dyDescent="0.25">
      <c r="P5711" s="401">
        <f t="shared" si="89"/>
        <v>0</v>
      </c>
    </row>
    <row r="5712" spans="16:16" x14ac:dyDescent="0.25">
      <c r="P5712" s="401">
        <f t="shared" si="89"/>
        <v>0</v>
      </c>
    </row>
    <row r="5713" spans="16:16" x14ac:dyDescent="0.25">
      <c r="P5713" s="401">
        <f t="shared" si="89"/>
        <v>0</v>
      </c>
    </row>
    <row r="5714" spans="16:16" x14ac:dyDescent="0.25">
      <c r="P5714" s="401">
        <f t="shared" si="89"/>
        <v>0</v>
      </c>
    </row>
    <row r="5715" spans="16:16" x14ac:dyDescent="0.25">
      <c r="P5715" s="401">
        <f t="shared" si="89"/>
        <v>0</v>
      </c>
    </row>
    <row r="5716" spans="16:16" x14ac:dyDescent="0.25">
      <c r="P5716" s="401">
        <f t="shared" si="89"/>
        <v>0</v>
      </c>
    </row>
    <row r="5717" spans="16:16" x14ac:dyDescent="0.25">
      <c r="P5717" s="401">
        <f t="shared" si="89"/>
        <v>0</v>
      </c>
    </row>
    <row r="5718" spans="16:16" x14ac:dyDescent="0.25">
      <c r="P5718" s="401">
        <f t="shared" si="89"/>
        <v>0</v>
      </c>
    </row>
    <row r="5719" spans="16:16" x14ac:dyDescent="0.25">
      <c r="P5719" s="401">
        <f t="shared" si="89"/>
        <v>0</v>
      </c>
    </row>
    <row r="5720" spans="16:16" x14ac:dyDescent="0.25">
      <c r="P5720" s="401">
        <f t="shared" si="89"/>
        <v>0</v>
      </c>
    </row>
    <row r="5721" spans="16:16" x14ac:dyDescent="0.25">
      <c r="P5721" s="401">
        <f t="shared" si="89"/>
        <v>0</v>
      </c>
    </row>
    <row r="5722" spans="16:16" x14ac:dyDescent="0.25">
      <c r="P5722" s="401">
        <f t="shared" si="89"/>
        <v>0</v>
      </c>
    </row>
    <row r="5723" spans="16:16" x14ac:dyDescent="0.25">
      <c r="P5723" s="401">
        <f t="shared" si="89"/>
        <v>0</v>
      </c>
    </row>
    <row r="5724" spans="16:16" x14ac:dyDescent="0.25">
      <c r="P5724" s="401">
        <f t="shared" si="89"/>
        <v>0</v>
      </c>
    </row>
    <row r="5725" spans="16:16" x14ac:dyDescent="0.25">
      <c r="P5725" s="401">
        <f t="shared" si="89"/>
        <v>0</v>
      </c>
    </row>
    <row r="5726" spans="16:16" x14ac:dyDescent="0.25">
      <c r="P5726" s="401">
        <f t="shared" si="89"/>
        <v>0</v>
      </c>
    </row>
    <row r="5727" spans="16:16" x14ac:dyDescent="0.25">
      <c r="P5727" s="401">
        <f t="shared" si="89"/>
        <v>0</v>
      </c>
    </row>
    <row r="5728" spans="16:16" x14ac:dyDescent="0.25">
      <c r="P5728" s="401">
        <f t="shared" si="89"/>
        <v>0</v>
      </c>
    </row>
    <row r="5729" spans="16:16" x14ac:dyDescent="0.25">
      <c r="P5729" s="401">
        <f t="shared" si="89"/>
        <v>0</v>
      </c>
    </row>
    <row r="5730" spans="16:16" x14ac:dyDescent="0.25">
      <c r="P5730" s="401">
        <f t="shared" si="89"/>
        <v>0</v>
      </c>
    </row>
    <row r="5731" spans="16:16" x14ac:dyDescent="0.25">
      <c r="P5731" s="401">
        <f t="shared" si="89"/>
        <v>0</v>
      </c>
    </row>
    <row r="5732" spans="16:16" x14ac:dyDescent="0.25">
      <c r="P5732" s="401">
        <f t="shared" si="89"/>
        <v>0</v>
      </c>
    </row>
    <row r="5733" spans="16:16" x14ac:dyDescent="0.25">
      <c r="P5733" s="401">
        <f t="shared" si="89"/>
        <v>0</v>
      </c>
    </row>
    <row r="5734" spans="16:16" x14ac:dyDescent="0.25">
      <c r="P5734" s="401">
        <f t="shared" si="89"/>
        <v>0</v>
      </c>
    </row>
    <row r="5735" spans="16:16" x14ac:dyDescent="0.25">
      <c r="P5735" s="401">
        <f t="shared" si="89"/>
        <v>0</v>
      </c>
    </row>
    <row r="5736" spans="16:16" x14ac:dyDescent="0.25">
      <c r="P5736" s="401">
        <f t="shared" si="89"/>
        <v>0</v>
      </c>
    </row>
    <row r="5737" spans="16:16" x14ac:dyDescent="0.25">
      <c r="P5737" s="401">
        <f t="shared" si="89"/>
        <v>0</v>
      </c>
    </row>
    <row r="5738" spans="16:16" x14ac:dyDescent="0.25">
      <c r="P5738" s="401">
        <f t="shared" si="89"/>
        <v>0</v>
      </c>
    </row>
    <row r="5739" spans="16:16" x14ac:dyDescent="0.25">
      <c r="P5739" s="401">
        <f t="shared" si="89"/>
        <v>0</v>
      </c>
    </row>
    <row r="5740" spans="16:16" x14ac:dyDescent="0.25">
      <c r="P5740" s="401">
        <f t="shared" si="89"/>
        <v>0</v>
      </c>
    </row>
    <row r="5741" spans="16:16" x14ac:dyDescent="0.25">
      <c r="P5741" s="401">
        <f t="shared" si="89"/>
        <v>0</v>
      </c>
    </row>
    <row r="5742" spans="16:16" x14ac:dyDescent="0.25">
      <c r="P5742" s="401">
        <f t="shared" si="89"/>
        <v>0</v>
      </c>
    </row>
    <row r="5743" spans="16:16" x14ac:dyDescent="0.25">
      <c r="P5743" s="401">
        <f t="shared" si="89"/>
        <v>0</v>
      </c>
    </row>
    <row r="5744" spans="16:16" x14ac:dyDescent="0.25">
      <c r="P5744" s="401">
        <f t="shared" si="89"/>
        <v>0</v>
      </c>
    </row>
    <row r="5745" spans="16:16" x14ac:dyDescent="0.25">
      <c r="P5745" s="401">
        <f t="shared" si="89"/>
        <v>0</v>
      </c>
    </row>
    <row r="5746" spans="16:16" x14ac:dyDescent="0.25">
      <c r="P5746" s="401">
        <f t="shared" si="89"/>
        <v>0</v>
      </c>
    </row>
    <row r="5747" spans="16:16" x14ac:dyDescent="0.25">
      <c r="P5747" s="401">
        <f t="shared" si="89"/>
        <v>0</v>
      </c>
    </row>
    <row r="5748" spans="16:16" x14ac:dyDescent="0.25">
      <c r="P5748" s="401">
        <f t="shared" si="89"/>
        <v>0</v>
      </c>
    </row>
    <row r="5749" spans="16:16" x14ac:dyDescent="0.25">
      <c r="P5749" s="401">
        <f t="shared" si="89"/>
        <v>0</v>
      </c>
    </row>
    <row r="5750" spans="16:16" x14ac:dyDescent="0.25">
      <c r="P5750" s="401">
        <f t="shared" si="89"/>
        <v>0</v>
      </c>
    </row>
    <row r="5751" spans="16:16" x14ac:dyDescent="0.25">
      <c r="P5751" s="401">
        <f t="shared" si="89"/>
        <v>0</v>
      </c>
    </row>
    <row r="5752" spans="16:16" x14ac:dyDescent="0.25">
      <c r="P5752" s="401">
        <f t="shared" si="89"/>
        <v>0</v>
      </c>
    </row>
    <row r="5753" spans="16:16" x14ac:dyDescent="0.25">
      <c r="P5753" s="401">
        <f t="shared" si="89"/>
        <v>0</v>
      </c>
    </row>
    <row r="5754" spans="16:16" x14ac:dyDescent="0.25">
      <c r="P5754" s="401">
        <f t="shared" si="89"/>
        <v>0</v>
      </c>
    </row>
    <row r="5755" spans="16:16" x14ac:dyDescent="0.25">
      <c r="P5755" s="401">
        <f t="shared" si="89"/>
        <v>0</v>
      </c>
    </row>
    <row r="5756" spans="16:16" x14ac:dyDescent="0.25">
      <c r="P5756" s="401">
        <f t="shared" si="89"/>
        <v>0</v>
      </c>
    </row>
    <row r="5757" spans="16:16" x14ac:dyDescent="0.25">
      <c r="P5757" s="401">
        <f t="shared" si="89"/>
        <v>0</v>
      </c>
    </row>
    <row r="5758" spans="16:16" x14ac:dyDescent="0.25">
      <c r="P5758" s="401">
        <f t="shared" si="89"/>
        <v>0</v>
      </c>
    </row>
    <row r="5759" spans="16:16" x14ac:dyDescent="0.25">
      <c r="P5759" s="401">
        <f t="shared" si="89"/>
        <v>0</v>
      </c>
    </row>
    <row r="5760" spans="16:16" x14ac:dyDescent="0.25">
      <c r="P5760" s="401">
        <f t="shared" si="89"/>
        <v>0</v>
      </c>
    </row>
    <row r="5761" spans="16:16" x14ac:dyDescent="0.25">
      <c r="P5761" s="401">
        <f t="shared" si="89"/>
        <v>0</v>
      </c>
    </row>
    <row r="5762" spans="16:16" x14ac:dyDescent="0.25">
      <c r="P5762" s="401">
        <f t="shared" si="89"/>
        <v>0</v>
      </c>
    </row>
    <row r="5763" spans="16:16" x14ac:dyDescent="0.25">
      <c r="P5763" s="401">
        <f t="shared" ref="P5763:P5826" si="90">G5763+I5763</f>
        <v>0</v>
      </c>
    </row>
    <row r="5764" spans="16:16" x14ac:dyDescent="0.25">
      <c r="P5764" s="401">
        <f t="shared" si="90"/>
        <v>0</v>
      </c>
    </row>
    <row r="5765" spans="16:16" x14ac:dyDescent="0.25">
      <c r="P5765" s="401">
        <f t="shared" si="90"/>
        <v>0</v>
      </c>
    </row>
    <row r="5766" spans="16:16" x14ac:dyDescent="0.25">
      <c r="P5766" s="401">
        <f t="shared" si="90"/>
        <v>0</v>
      </c>
    </row>
    <row r="5767" spans="16:16" x14ac:dyDescent="0.25">
      <c r="P5767" s="401">
        <f t="shared" si="90"/>
        <v>0</v>
      </c>
    </row>
    <row r="5768" spans="16:16" x14ac:dyDescent="0.25">
      <c r="P5768" s="401">
        <f t="shared" si="90"/>
        <v>0</v>
      </c>
    </row>
    <row r="5769" spans="16:16" x14ac:dyDescent="0.25">
      <c r="P5769" s="401">
        <f t="shared" si="90"/>
        <v>0</v>
      </c>
    </row>
    <row r="5770" spans="16:16" x14ac:dyDescent="0.25">
      <c r="P5770" s="401">
        <f t="shared" si="90"/>
        <v>0</v>
      </c>
    </row>
    <row r="5771" spans="16:16" x14ac:dyDescent="0.25">
      <c r="P5771" s="401">
        <f t="shared" si="90"/>
        <v>0</v>
      </c>
    </row>
    <row r="5772" spans="16:16" x14ac:dyDescent="0.25">
      <c r="P5772" s="401">
        <f t="shared" si="90"/>
        <v>0</v>
      </c>
    </row>
    <row r="5773" spans="16:16" x14ac:dyDescent="0.25">
      <c r="P5773" s="401">
        <f t="shared" si="90"/>
        <v>0</v>
      </c>
    </row>
    <row r="5774" spans="16:16" x14ac:dyDescent="0.25">
      <c r="P5774" s="401">
        <f t="shared" si="90"/>
        <v>0</v>
      </c>
    </row>
    <row r="5775" spans="16:16" x14ac:dyDescent="0.25">
      <c r="P5775" s="401">
        <f t="shared" si="90"/>
        <v>0</v>
      </c>
    </row>
    <row r="5776" spans="16:16" x14ac:dyDescent="0.25">
      <c r="P5776" s="401">
        <f t="shared" si="90"/>
        <v>0</v>
      </c>
    </row>
    <row r="5777" spans="16:16" x14ac:dyDescent="0.25">
      <c r="P5777" s="401">
        <f t="shared" si="90"/>
        <v>0</v>
      </c>
    </row>
    <row r="5778" spans="16:16" x14ac:dyDescent="0.25">
      <c r="P5778" s="401">
        <f t="shared" si="90"/>
        <v>0</v>
      </c>
    </row>
    <row r="5779" spans="16:16" x14ac:dyDescent="0.25">
      <c r="P5779" s="401">
        <f t="shared" si="90"/>
        <v>0</v>
      </c>
    </row>
    <row r="5780" spans="16:16" x14ac:dyDescent="0.25">
      <c r="P5780" s="401">
        <f t="shared" si="90"/>
        <v>0</v>
      </c>
    </row>
    <row r="5781" spans="16:16" x14ac:dyDescent="0.25">
      <c r="P5781" s="401">
        <f t="shared" si="90"/>
        <v>0</v>
      </c>
    </row>
    <row r="5782" spans="16:16" x14ac:dyDescent="0.25">
      <c r="P5782" s="401">
        <f t="shared" si="90"/>
        <v>0</v>
      </c>
    </row>
    <row r="5783" spans="16:16" x14ac:dyDescent="0.25">
      <c r="P5783" s="401">
        <f t="shared" si="90"/>
        <v>0</v>
      </c>
    </row>
    <row r="5784" spans="16:16" x14ac:dyDescent="0.25">
      <c r="P5784" s="401">
        <f t="shared" si="90"/>
        <v>0</v>
      </c>
    </row>
    <row r="5785" spans="16:16" x14ac:dyDescent="0.25">
      <c r="P5785" s="401">
        <f t="shared" si="90"/>
        <v>0</v>
      </c>
    </row>
    <row r="5786" spans="16:16" x14ac:dyDescent="0.25">
      <c r="P5786" s="401">
        <f t="shared" si="90"/>
        <v>0</v>
      </c>
    </row>
    <row r="5787" spans="16:16" x14ac:dyDescent="0.25">
      <c r="P5787" s="401">
        <f t="shared" si="90"/>
        <v>0</v>
      </c>
    </row>
    <row r="5788" spans="16:16" x14ac:dyDescent="0.25">
      <c r="P5788" s="401">
        <f t="shared" si="90"/>
        <v>0</v>
      </c>
    </row>
    <row r="5789" spans="16:16" x14ac:dyDescent="0.25">
      <c r="P5789" s="401">
        <f t="shared" si="90"/>
        <v>0</v>
      </c>
    </row>
    <row r="5790" spans="16:16" x14ac:dyDescent="0.25">
      <c r="P5790" s="401">
        <f t="shared" si="90"/>
        <v>0</v>
      </c>
    </row>
    <row r="5791" spans="16:16" x14ac:dyDescent="0.25">
      <c r="P5791" s="401">
        <f t="shared" si="90"/>
        <v>0</v>
      </c>
    </row>
    <row r="5792" spans="16:16" x14ac:dyDescent="0.25">
      <c r="P5792" s="401">
        <f t="shared" si="90"/>
        <v>0</v>
      </c>
    </row>
    <row r="5793" spans="16:16" x14ac:dyDescent="0.25">
      <c r="P5793" s="401">
        <f t="shared" si="90"/>
        <v>0</v>
      </c>
    </row>
    <row r="5794" spans="16:16" x14ac:dyDescent="0.25">
      <c r="P5794" s="401">
        <f t="shared" si="90"/>
        <v>0</v>
      </c>
    </row>
    <row r="5795" spans="16:16" x14ac:dyDescent="0.25">
      <c r="P5795" s="401">
        <f t="shared" si="90"/>
        <v>0</v>
      </c>
    </row>
    <row r="5796" spans="16:16" x14ac:dyDescent="0.25">
      <c r="P5796" s="401">
        <f t="shared" si="90"/>
        <v>0</v>
      </c>
    </row>
    <row r="5797" spans="16:16" x14ac:dyDescent="0.25">
      <c r="P5797" s="401">
        <f t="shared" si="90"/>
        <v>0</v>
      </c>
    </row>
    <row r="5798" spans="16:16" x14ac:dyDescent="0.25">
      <c r="P5798" s="401">
        <f t="shared" si="90"/>
        <v>0</v>
      </c>
    </row>
    <row r="5799" spans="16:16" x14ac:dyDescent="0.25">
      <c r="P5799" s="401">
        <f t="shared" si="90"/>
        <v>0</v>
      </c>
    </row>
    <row r="5800" spans="16:16" x14ac:dyDescent="0.25">
      <c r="P5800" s="401">
        <f t="shared" si="90"/>
        <v>0</v>
      </c>
    </row>
    <row r="5801" spans="16:16" x14ac:dyDescent="0.25">
      <c r="P5801" s="401">
        <f t="shared" si="90"/>
        <v>0</v>
      </c>
    </row>
    <row r="5802" spans="16:16" x14ac:dyDescent="0.25">
      <c r="P5802" s="401">
        <f t="shared" si="90"/>
        <v>0</v>
      </c>
    </row>
    <row r="5803" spans="16:16" x14ac:dyDescent="0.25">
      <c r="P5803" s="401">
        <f t="shared" si="90"/>
        <v>0</v>
      </c>
    </row>
    <row r="5804" spans="16:16" x14ac:dyDescent="0.25">
      <c r="P5804" s="401">
        <f t="shared" si="90"/>
        <v>0</v>
      </c>
    </row>
    <row r="5805" spans="16:16" x14ac:dyDescent="0.25">
      <c r="P5805" s="401">
        <f t="shared" si="90"/>
        <v>0</v>
      </c>
    </row>
    <row r="5806" spans="16:16" x14ac:dyDescent="0.25">
      <c r="P5806" s="401">
        <f t="shared" si="90"/>
        <v>0</v>
      </c>
    </row>
    <row r="5807" spans="16:16" x14ac:dyDescent="0.25">
      <c r="P5807" s="401">
        <f t="shared" si="90"/>
        <v>0</v>
      </c>
    </row>
    <row r="5808" spans="16:16" x14ac:dyDescent="0.25">
      <c r="P5808" s="401">
        <f t="shared" si="90"/>
        <v>0</v>
      </c>
    </row>
    <row r="5809" spans="16:16" x14ac:dyDescent="0.25">
      <c r="P5809" s="401">
        <f t="shared" si="90"/>
        <v>0</v>
      </c>
    </row>
    <row r="5810" spans="16:16" x14ac:dyDescent="0.25">
      <c r="P5810" s="401">
        <f t="shared" si="90"/>
        <v>0</v>
      </c>
    </row>
    <row r="5811" spans="16:16" x14ac:dyDescent="0.25">
      <c r="P5811" s="401">
        <f t="shared" si="90"/>
        <v>0</v>
      </c>
    </row>
    <row r="5812" spans="16:16" x14ac:dyDescent="0.25">
      <c r="P5812" s="401">
        <f t="shared" si="90"/>
        <v>0</v>
      </c>
    </row>
    <row r="5813" spans="16:16" x14ac:dyDescent="0.25">
      <c r="P5813" s="401">
        <f t="shared" si="90"/>
        <v>0</v>
      </c>
    </row>
    <row r="5814" spans="16:16" x14ac:dyDescent="0.25">
      <c r="P5814" s="401">
        <f t="shared" si="90"/>
        <v>0</v>
      </c>
    </row>
    <row r="5815" spans="16:16" x14ac:dyDescent="0.25">
      <c r="P5815" s="401">
        <f t="shared" si="90"/>
        <v>0</v>
      </c>
    </row>
    <row r="5816" spans="16:16" x14ac:dyDescent="0.25">
      <c r="P5816" s="401">
        <f t="shared" si="90"/>
        <v>0</v>
      </c>
    </row>
    <row r="5817" spans="16:16" x14ac:dyDescent="0.25">
      <c r="P5817" s="401">
        <f t="shared" si="90"/>
        <v>0</v>
      </c>
    </row>
    <row r="5818" spans="16:16" x14ac:dyDescent="0.25">
      <c r="P5818" s="401">
        <f t="shared" si="90"/>
        <v>0</v>
      </c>
    </row>
    <row r="5819" spans="16:16" x14ac:dyDescent="0.25">
      <c r="P5819" s="401">
        <f t="shared" si="90"/>
        <v>0</v>
      </c>
    </row>
    <row r="5820" spans="16:16" x14ac:dyDescent="0.25">
      <c r="P5820" s="401">
        <f t="shared" si="90"/>
        <v>0</v>
      </c>
    </row>
    <row r="5821" spans="16:16" x14ac:dyDescent="0.25">
      <c r="P5821" s="401">
        <f t="shared" si="90"/>
        <v>0</v>
      </c>
    </row>
    <row r="5822" spans="16:16" x14ac:dyDescent="0.25">
      <c r="P5822" s="401">
        <f t="shared" si="90"/>
        <v>0</v>
      </c>
    </row>
    <row r="5823" spans="16:16" x14ac:dyDescent="0.25">
      <c r="P5823" s="401">
        <f t="shared" si="90"/>
        <v>0</v>
      </c>
    </row>
    <row r="5824" spans="16:16" x14ac:dyDescent="0.25">
      <c r="P5824" s="401">
        <f t="shared" si="90"/>
        <v>0</v>
      </c>
    </row>
    <row r="5825" spans="16:16" x14ac:dyDescent="0.25">
      <c r="P5825" s="401">
        <f t="shared" si="90"/>
        <v>0</v>
      </c>
    </row>
    <row r="5826" spans="16:16" x14ac:dyDescent="0.25">
      <c r="P5826" s="401">
        <f t="shared" si="90"/>
        <v>0</v>
      </c>
    </row>
    <row r="5827" spans="16:16" x14ac:dyDescent="0.25">
      <c r="P5827" s="401">
        <f t="shared" ref="P5827:P5890" si="91">G5827+I5827</f>
        <v>0</v>
      </c>
    </row>
    <row r="5828" spans="16:16" x14ac:dyDescent="0.25">
      <c r="P5828" s="401">
        <f t="shared" si="91"/>
        <v>0</v>
      </c>
    </row>
    <row r="5829" spans="16:16" x14ac:dyDescent="0.25">
      <c r="P5829" s="401">
        <f t="shared" si="91"/>
        <v>0</v>
      </c>
    </row>
    <row r="5830" spans="16:16" x14ac:dyDescent="0.25">
      <c r="P5830" s="401">
        <f t="shared" si="91"/>
        <v>0</v>
      </c>
    </row>
    <row r="5831" spans="16:16" x14ac:dyDescent="0.25">
      <c r="P5831" s="401">
        <f t="shared" si="91"/>
        <v>0</v>
      </c>
    </row>
    <row r="5832" spans="16:16" x14ac:dyDescent="0.25">
      <c r="P5832" s="401">
        <f t="shared" si="91"/>
        <v>0</v>
      </c>
    </row>
    <row r="5833" spans="16:16" x14ac:dyDescent="0.25">
      <c r="P5833" s="401">
        <f t="shared" si="91"/>
        <v>0</v>
      </c>
    </row>
    <row r="5834" spans="16:16" x14ac:dyDescent="0.25">
      <c r="P5834" s="401">
        <f t="shared" si="91"/>
        <v>0</v>
      </c>
    </row>
    <row r="5835" spans="16:16" x14ac:dyDescent="0.25">
      <c r="P5835" s="401">
        <f t="shared" si="91"/>
        <v>0</v>
      </c>
    </row>
    <row r="5836" spans="16:16" x14ac:dyDescent="0.25">
      <c r="P5836" s="401">
        <f t="shared" si="91"/>
        <v>0</v>
      </c>
    </row>
    <row r="5837" spans="16:16" x14ac:dyDescent="0.25">
      <c r="P5837" s="401">
        <f t="shared" si="91"/>
        <v>0</v>
      </c>
    </row>
    <row r="5838" spans="16:16" x14ac:dyDescent="0.25">
      <c r="P5838" s="401">
        <f t="shared" si="91"/>
        <v>0</v>
      </c>
    </row>
    <row r="5839" spans="16:16" x14ac:dyDescent="0.25">
      <c r="P5839" s="401">
        <f t="shared" si="91"/>
        <v>0</v>
      </c>
    </row>
    <row r="5840" spans="16:16" x14ac:dyDescent="0.25">
      <c r="P5840" s="401">
        <f t="shared" si="91"/>
        <v>0</v>
      </c>
    </row>
    <row r="5841" spans="16:16" x14ac:dyDescent="0.25">
      <c r="P5841" s="401">
        <f t="shared" si="91"/>
        <v>0</v>
      </c>
    </row>
    <row r="5842" spans="16:16" x14ac:dyDescent="0.25">
      <c r="P5842" s="401">
        <f t="shared" si="91"/>
        <v>0</v>
      </c>
    </row>
    <row r="5843" spans="16:16" x14ac:dyDescent="0.25">
      <c r="P5843" s="401">
        <f t="shared" si="91"/>
        <v>0</v>
      </c>
    </row>
    <row r="5844" spans="16:16" x14ac:dyDescent="0.25">
      <c r="P5844" s="401">
        <f t="shared" si="91"/>
        <v>0</v>
      </c>
    </row>
    <row r="5845" spans="16:16" x14ac:dyDescent="0.25">
      <c r="P5845" s="401">
        <f t="shared" si="91"/>
        <v>0</v>
      </c>
    </row>
    <row r="5846" spans="16:16" x14ac:dyDescent="0.25">
      <c r="P5846" s="401">
        <f t="shared" si="91"/>
        <v>0</v>
      </c>
    </row>
    <row r="5847" spans="16:16" x14ac:dyDescent="0.25">
      <c r="P5847" s="401">
        <f t="shared" si="91"/>
        <v>0</v>
      </c>
    </row>
    <row r="5848" spans="16:16" x14ac:dyDescent="0.25">
      <c r="P5848" s="401">
        <f t="shared" si="91"/>
        <v>0</v>
      </c>
    </row>
    <row r="5849" spans="16:16" x14ac:dyDescent="0.25">
      <c r="P5849" s="401">
        <f t="shared" si="91"/>
        <v>0</v>
      </c>
    </row>
    <row r="5850" spans="16:16" x14ac:dyDescent="0.25">
      <c r="P5850" s="401">
        <f t="shared" si="91"/>
        <v>0</v>
      </c>
    </row>
    <row r="5851" spans="16:16" x14ac:dyDescent="0.25">
      <c r="P5851" s="401">
        <f t="shared" si="91"/>
        <v>0</v>
      </c>
    </row>
    <row r="5852" spans="16:16" x14ac:dyDescent="0.25">
      <c r="P5852" s="401">
        <f t="shared" si="91"/>
        <v>0</v>
      </c>
    </row>
    <row r="5853" spans="16:16" x14ac:dyDescent="0.25">
      <c r="P5853" s="401">
        <f t="shared" si="91"/>
        <v>0</v>
      </c>
    </row>
    <row r="5854" spans="16:16" x14ac:dyDescent="0.25">
      <c r="P5854" s="401">
        <f t="shared" si="91"/>
        <v>0</v>
      </c>
    </row>
    <row r="5855" spans="16:16" x14ac:dyDescent="0.25">
      <c r="P5855" s="401">
        <f t="shared" si="91"/>
        <v>0</v>
      </c>
    </row>
    <row r="5856" spans="16:16" x14ac:dyDescent="0.25">
      <c r="P5856" s="401">
        <f t="shared" si="91"/>
        <v>0</v>
      </c>
    </row>
    <row r="5857" spans="16:16" x14ac:dyDescent="0.25">
      <c r="P5857" s="401">
        <f t="shared" si="91"/>
        <v>0</v>
      </c>
    </row>
    <row r="5858" spans="16:16" x14ac:dyDescent="0.25">
      <c r="P5858" s="401">
        <f t="shared" si="91"/>
        <v>0</v>
      </c>
    </row>
    <row r="5859" spans="16:16" x14ac:dyDescent="0.25">
      <c r="P5859" s="401">
        <f t="shared" si="91"/>
        <v>0</v>
      </c>
    </row>
    <row r="5860" spans="16:16" x14ac:dyDescent="0.25">
      <c r="P5860" s="401">
        <f t="shared" si="91"/>
        <v>0</v>
      </c>
    </row>
    <row r="5861" spans="16:16" x14ac:dyDescent="0.25">
      <c r="P5861" s="401">
        <f t="shared" si="91"/>
        <v>0</v>
      </c>
    </row>
    <row r="5862" spans="16:16" x14ac:dyDescent="0.25">
      <c r="P5862" s="401">
        <f t="shared" si="91"/>
        <v>0</v>
      </c>
    </row>
    <row r="5863" spans="16:16" x14ac:dyDescent="0.25">
      <c r="P5863" s="401">
        <f t="shared" si="91"/>
        <v>0</v>
      </c>
    </row>
    <row r="5864" spans="16:16" x14ac:dyDescent="0.25">
      <c r="P5864" s="401">
        <f t="shared" si="91"/>
        <v>0</v>
      </c>
    </row>
    <row r="5865" spans="16:16" x14ac:dyDescent="0.25">
      <c r="P5865" s="401">
        <f t="shared" si="91"/>
        <v>0</v>
      </c>
    </row>
    <row r="5866" spans="16:16" x14ac:dyDescent="0.25">
      <c r="P5866" s="401">
        <f t="shared" si="91"/>
        <v>0</v>
      </c>
    </row>
    <row r="5867" spans="16:16" x14ac:dyDescent="0.25">
      <c r="P5867" s="401">
        <f t="shared" si="91"/>
        <v>0</v>
      </c>
    </row>
    <row r="5868" spans="16:16" x14ac:dyDescent="0.25">
      <c r="P5868" s="401">
        <f t="shared" si="91"/>
        <v>0</v>
      </c>
    </row>
    <row r="5869" spans="16:16" x14ac:dyDescent="0.25">
      <c r="P5869" s="401">
        <f t="shared" si="91"/>
        <v>0</v>
      </c>
    </row>
    <row r="5870" spans="16:16" x14ac:dyDescent="0.25">
      <c r="P5870" s="401">
        <f t="shared" si="91"/>
        <v>0</v>
      </c>
    </row>
    <row r="5871" spans="16:16" x14ac:dyDescent="0.25">
      <c r="P5871" s="401">
        <f t="shared" si="91"/>
        <v>0</v>
      </c>
    </row>
    <row r="5872" spans="16:16" x14ac:dyDescent="0.25">
      <c r="P5872" s="401">
        <f t="shared" si="91"/>
        <v>0</v>
      </c>
    </row>
    <row r="5873" spans="16:16" x14ac:dyDescent="0.25">
      <c r="P5873" s="401">
        <f t="shared" si="91"/>
        <v>0</v>
      </c>
    </row>
    <row r="5874" spans="16:16" x14ac:dyDescent="0.25">
      <c r="P5874" s="401">
        <f t="shared" si="91"/>
        <v>0</v>
      </c>
    </row>
    <row r="5875" spans="16:16" x14ac:dyDescent="0.25">
      <c r="P5875" s="401">
        <f t="shared" si="91"/>
        <v>0</v>
      </c>
    </row>
    <row r="5876" spans="16:16" x14ac:dyDescent="0.25">
      <c r="P5876" s="401">
        <f t="shared" si="91"/>
        <v>0</v>
      </c>
    </row>
    <row r="5877" spans="16:16" x14ac:dyDescent="0.25">
      <c r="P5877" s="401">
        <f t="shared" si="91"/>
        <v>0</v>
      </c>
    </row>
    <row r="5878" spans="16:16" x14ac:dyDescent="0.25">
      <c r="P5878" s="401">
        <f t="shared" si="91"/>
        <v>0</v>
      </c>
    </row>
    <row r="5879" spans="16:16" x14ac:dyDescent="0.25">
      <c r="P5879" s="401">
        <f t="shared" si="91"/>
        <v>0</v>
      </c>
    </row>
    <row r="5880" spans="16:16" x14ac:dyDescent="0.25">
      <c r="P5880" s="401">
        <f t="shared" si="91"/>
        <v>0</v>
      </c>
    </row>
    <row r="5881" spans="16:16" x14ac:dyDescent="0.25">
      <c r="P5881" s="401">
        <f t="shared" si="91"/>
        <v>0</v>
      </c>
    </row>
    <row r="5882" spans="16:16" x14ac:dyDescent="0.25">
      <c r="P5882" s="401">
        <f t="shared" si="91"/>
        <v>0</v>
      </c>
    </row>
    <row r="5883" spans="16:16" x14ac:dyDescent="0.25">
      <c r="P5883" s="401">
        <f t="shared" si="91"/>
        <v>0</v>
      </c>
    </row>
    <row r="5884" spans="16:16" x14ac:dyDescent="0.25">
      <c r="P5884" s="401">
        <f t="shared" si="91"/>
        <v>0</v>
      </c>
    </row>
    <row r="5885" spans="16:16" x14ac:dyDescent="0.25">
      <c r="P5885" s="401">
        <f t="shared" si="91"/>
        <v>0</v>
      </c>
    </row>
    <row r="5886" spans="16:16" x14ac:dyDescent="0.25">
      <c r="P5886" s="401">
        <f t="shared" si="91"/>
        <v>0</v>
      </c>
    </row>
    <row r="5887" spans="16:16" x14ac:dyDescent="0.25">
      <c r="P5887" s="401">
        <f t="shared" si="91"/>
        <v>0</v>
      </c>
    </row>
    <row r="5888" spans="16:16" x14ac:dyDescent="0.25">
      <c r="P5888" s="401">
        <f t="shared" si="91"/>
        <v>0</v>
      </c>
    </row>
    <row r="5889" spans="16:16" x14ac:dyDescent="0.25">
      <c r="P5889" s="401">
        <f t="shared" si="91"/>
        <v>0</v>
      </c>
    </row>
    <row r="5890" spans="16:16" x14ac:dyDescent="0.25">
      <c r="P5890" s="401">
        <f t="shared" si="91"/>
        <v>0</v>
      </c>
    </row>
    <row r="5891" spans="16:16" x14ac:dyDescent="0.25">
      <c r="P5891" s="401">
        <f t="shared" ref="P5891:P5954" si="92">G5891+I5891</f>
        <v>0</v>
      </c>
    </row>
    <row r="5892" spans="16:16" x14ac:dyDescent="0.25">
      <c r="P5892" s="401">
        <f t="shared" si="92"/>
        <v>0</v>
      </c>
    </row>
    <row r="5893" spans="16:16" x14ac:dyDescent="0.25">
      <c r="P5893" s="401">
        <f t="shared" si="92"/>
        <v>0</v>
      </c>
    </row>
    <row r="5894" spans="16:16" x14ac:dyDescent="0.25">
      <c r="P5894" s="401">
        <f t="shared" si="92"/>
        <v>0</v>
      </c>
    </row>
    <row r="5895" spans="16:16" x14ac:dyDescent="0.25">
      <c r="P5895" s="401">
        <f t="shared" si="92"/>
        <v>0</v>
      </c>
    </row>
    <row r="5896" spans="16:16" x14ac:dyDescent="0.25">
      <c r="P5896" s="401">
        <f t="shared" si="92"/>
        <v>0</v>
      </c>
    </row>
    <row r="5897" spans="16:16" x14ac:dyDescent="0.25">
      <c r="P5897" s="401">
        <f t="shared" si="92"/>
        <v>0</v>
      </c>
    </row>
    <row r="5898" spans="16:16" x14ac:dyDescent="0.25">
      <c r="P5898" s="401">
        <f t="shared" si="92"/>
        <v>0</v>
      </c>
    </row>
    <row r="5899" spans="16:16" x14ac:dyDescent="0.25">
      <c r="P5899" s="401">
        <f t="shared" si="92"/>
        <v>0</v>
      </c>
    </row>
    <row r="5900" spans="16:16" x14ac:dyDescent="0.25">
      <c r="P5900" s="401">
        <f t="shared" si="92"/>
        <v>0</v>
      </c>
    </row>
    <row r="5901" spans="16:16" x14ac:dyDescent="0.25">
      <c r="P5901" s="401">
        <f t="shared" si="92"/>
        <v>0</v>
      </c>
    </row>
    <row r="5902" spans="16:16" x14ac:dyDescent="0.25">
      <c r="P5902" s="401">
        <f t="shared" si="92"/>
        <v>0</v>
      </c>
    </row>
    <row r="5903" spans="16:16" x14ac:dyDescent="0.25">
      <c r="P5903" s="401">
        <f t="shared" si="92"/>
        <v>0</v>
      </c>
    </row>
    <row r="5904" spans="16:16" x14ac:dyDescent="0.25">
      <c r="P5904" s="401">
        <f t="shared" si="92"/>
        <v>0</v>
      </c>
    </row>
    <row r="5905" spans="16:16" x14ac:dyDescent="0.25">
      <c r="P5905" s="401">
        <f t="shared" si="92"/>
        <v>0</v>
      </c>
    </row>
    <row r="5906" spans="16:16" x14ac:dyDescent="0.25">
      <c r="P5906" s="401">
        <f t="shared" si="92"/>
        <v>0</v>
      </c>
    </row>
    <row r="5907" spans="16:16" x14ac:dyDescent="0.25">
      <c r="P5907" s="401">
        <f t="shared" si="92"/>
        <v>0</v>
      </c>
    </row>
    <row r="5908" spans="16:16" x14ac:dyDescent="0.25">
      <c r="P5908" s="401">
        <f t="shared" si="92"/>
        <v>0</v>
      </c>
    </row>
    <row r="5909" spans="16:16" x14ac:dyDescent="0.25">
      <c r="P5909" s="401">
        <f t="shared" si="92"/>
        <v>0</v>
      </c>
    </row>
    <row r="5910" spans="16:16" x14ac:dyDescent="0.25">
      <c r="P5910" s="401">
        <f t="shared" si="92"/>
        <v>0</v>
      </c>
    </row>
    <row r="5911" spans="16:16" x14ac:dyDescent="0.25">
      <c r="P5911" s="401">
        <f t="shared" si="92"/>
        <v>0</v>
      </c>
    </row>
    <row r="5912" spans="16:16" x14ac:dyDescent="0.25">
      <c r="P5912" s="401">
        <f t="shared" si="92"/>
        <v>0</v>
      </c>
    </row>
    <row r="5913" spans="16:16" x14ac:dyDescent="0.25">
      <c r="P5913" s="401">
        <f t="shared" si="92"/>
        <v>0</v>
      </c>
    </row>
    <row r="5914" spans="16:16" x14ac:dyDescent="0.25">
      <c r="P5914" s="401">
        <f t="shared" si="92"/>
        <v>0</v>
      </c>
    </row>
    <row r="5915" spans="16:16" x14ac:dyDescent="0.25">
      <c r="P5915" s="401">
        <f t="shared" si="92"/>
        <v>0</v>
      </c>
    </row>
    <row r="5916" spans="16:16" x14ac:dyDescent="0.25">
      <c r="P5916" s="401">
        <f t="shared" si="92"/>
        <v>0</v>
      </c>
    </row>
    <row r="5917" spans="16:16" x14ac:dyDescent="0.25">
      <c r="P5917" s="401">
        <f t="shared" si="92"/>
        <v>0</v>
      </c>
    </row>
    <row r="5918" spans="16:16" x14ac:dyDescent="0.25">
      <c r="P5918" s="401">
        <f t="shared" si="92"/>
        <v>0</v>
      </c>
    </row>
    <row r="5919" spans="16:16" x14ac:dyDescent="0.25">
      <c r="P5919" s="401">
        <f t="shared" si="92"/>
        <v>0</v>
      </c>
    </row>
    <row r="5920" spans="16:16" x14ac:dyDescent="0.25">
      <c r="P5920" s="401">
        <f t="shared" si="92"/>
        <v>0</v>
      </c>
    </row>
    <row r="5921" spans="16:16" x14ac:dyDescent="0.25">
      <c r="P5921" s="401">
        <f t="shared" si="92"/>
        <v>0</v>
      </c>
    </row>
    <row r="5922" spans="16:16" x14ac:dyDescent="0.25">
      <c r="P5922" s="401">
        <f t="shared" si="92"/>
        <v>0</v>
      </c>
    </row>
    <row r="5923" spans="16:16" x14ac:dyDescent="0.25">
      <c r="P5923" s="401">
        <f t="shared" si="92"/>
        <v>0</v>
      </c>
    </row>
    <row r="5924" spans="16:16" x14ac:dyDescent="0.25">
      <c r="P5924" s="401">
        <f t="shared" si="92"/>
        <v>0</v>
      </c>
    </row>
    <row r="5925" spans="16:16" x14ac:dyDescent="0.25">
      <c r="P5925" s="401">
        <f t="shared" si="92"/>
        <v>0</v>
      </c>
    </row>
    <row r="5926" spans="16:16" x14ac:dyDescent="0.25">
      <c r="P5926" s="401">
        <f t="shared" si="92"/>
        <v>0</v>
      </c>
    </row>
    <row r="5927" spans="16:16" x14ac:dyDescent="0.25">
      <c r="P5927" s="401">
        <f t="shared" si="92"/>
        <v>0</v>
      </c>
    </row>
    <row r="5928" spans="16:16" x14ac:dyDescent="0.25">
      <c r="P5928" s="401">
        <f t="shared" si="92"/>
        <v>0</v>
      </c>
    </row>
    <row r="5929" spans="16:16" x14ac:dyDescent="0.25">
      <c r="P5929" s="401">
        <f t="shared" si="92"/>
        <v>0</v>
      </c>
    </row>
    <row r="5930" spans="16:16" x14ac:dyDescent="0.25">
      <c r="P5930" s="401">
        <f t="shared" si="92"/>
        <v>0</v>
      </c>
    </row>
    <row r="5931" spans="16:16" x14ac:dyDescent="0.25">
      <c r="P5931" s="401">
        <f t="shared" si="92"/>
        <v>0</v>
      </c>
    </row>
    <row r="5932" spans="16:16" x14ac:dyDescent="0.25">
      <c r="P5932" s="401">
        <f t="shared" si="92"/>
        <v>0</v>
      </c>
    </row>
    <row r="5933" spans="16:16" x14ac:dyDescent="0.25">
      <c r="P5933" s="401">
        <f t="shared" si="92"/>
        <v>0</v>
      </c>
    </row>
    <row r="5934" spans="16:16" x14ac:dyDescent="0.25">
      <c r="P5934" s="401">
        <f t="shared" si="92"/>
        <v>0</v>
      </c>
    </row>
    <row r="5935" spans="16:16" x14ac:dyDescent="0.25">
      <c r="P5935" s="401">
        <f t="shared" si="92"/>
        <v>0</v>
      </c>
    </row>
    <row r="5936" spans="16:16" x14ac:dyDescent="0.25">
      <c r="P5936" s="401">
        <f t="shared" si="92"/>
        <v>0</v>
      </c>
    </row>
    <row r="5937" spans="16:16" x14ac:dyDescent="0.25">
      <c r="P5937" s="401">
        <f t="shared" si="92"/>
        <v>0</v>
      </c>
    </row>
    <row r="5938" spans="16:16" x14ac:dyDescent="0.25">
      <c r="P5938" s="401">
        <f t="shared" si="92"/>
        <v>0</v>
      </c>
    </row>
    <row r="5939" spans="16:16" x14ac:dyDescent="0.25">
      <c r="P5939" s="401">
        <f t="shared" si="92"/>
        <v>0</v>
      </c>
    </row>
    <row r="5940" spans="16:16" x14ac:dyDescent="0.25">
      <c r="P5940" s="401">
        <f t="shared" si="92"/>
        <v>0</v>
      </c>
    </row>
    <row r="5941" spans="16:16" x14ac:dyDescent="0.25">
      <c r="P5941" s="401">
        <f t="shared" si="92"/>
        <v>0</v>
      </c>
    </row>
    <row r="5942" spans="16:16" x14ac:dyDescent="0.25">
      <c r="P5942" s="401">
        <f t="shared" si="92"/>
        <v>0</v>
      </c>
    </row>
    <row r="5943" spans="16:16" x14ac:dyDescent="0.25">
      <c r="P5943" s="401">
        <f t="shared" si="92"/>
        <v>0</v>
      </c>
    </row>
    <row r="5944" spans="16:16" x14ac:dyDescent="0.25">
      <c r="P5944" s="401">
        <f t="shared" si="92"/>
        <v>0</v>
      </c>
    </row>
    <row r="5945" spans="16:16" x14ac:dyDescent="0.25">
      <c r="P5945" s="401">
        <f t="shared" si="92"/>
        <v>0</v>
      </c>
    </row>
    <row r="5946" spans="16:16" x14ac:dyDescent="0.25">
      <c r="P5946" s="401">
        <f t="shared" si="92"/>
        <v>0</v>
      </c>
    </row>
    <row r="5947" spans="16:16" x14ac:dyDescent="0.25">
      <c r="P5947" s="401">
        <f t="shared" si="92"/>
        <v>0</v>
      </c>
    </row>
    <row r="5948" spans="16:16" x14ac:dyDescent="0.25">
      <c r="P5948" s="401">
        <f t="shared" si="92"/>
        <v>0</v>
      </c>
    </row>
    <row r="5949" spans="16:16" x14ac:dyDescent="0.25">
      <c r="P5949" s="401">
        <f t="shared" si="92"/>
        <v>0</v>
      </c>
    </row>
    <row r="5950" spans="16:16" x14ac:dyDescent="0.25">
      <c r="P5950" s="401">
        <f t="shared" si="92"/>
        <v>0</v>
      </c>
    </row>
    <row r="5951" spans="16:16" x14ac:dyDescent="0.25">
      <c r="P5951" s="401">
        <f t="shared" si="92"/>
        <v>0</v>
      </c>
    </row>
    <row r="5952" spans="16:16" x14ac:dyDescent="0.25">
      <c r="P5952" s="401">
        <f t="shared" si="92"/>
        <v>0</v>
      </c>
    </row>
    <row r="5953" spans="16:16" x14ac:dyDescent="0.25">
      <c r="P5953" s="401">
        <f t="shared" si="92"/>
        <v>0</v>
      </c>
    </row>
    <row r="5954" spans="16:16" x14ac:dyDescent="0.25">
      <c r="P5954" s="401">
        <f t="shared" si="92"/>
        <v>0</v>
      </c>
    </row>
    <row r="5955" spans="16:16" x14ac:dyDescent="0.25">
      <c r="P5955" s="401">
        <f t="shared" ref="P5955:P6018" si="93">G5955+I5955</f>
        <v>0</v>
      </c>
    </row>
    <row r="5956" spans="16:16" x14ac:dyDescent="0.25">
      <c r="P5956" s="401">
        <f t="shared" si="93"/>
        <v>0</v>
      </c>
    </row>
    <row r="5957" spans="16:16" x14ac:dyDescent="0.25">
      <c r="P5957" s="401">
        <f t="shared" si="93"/>
        <v>0</v>
      </c>
    </row>
    <row r="5958" spans="16:16" x14ac:dyDescent="0.25">
      <c r="P5958" s="401">
        <f t="shared" si="93"/>
        <v>0</v>
      </c>
    </row>
    <row r="5959" spans="16:16" x14ac:dyDescent="0.25">
      <c r="P5959" s="401">
        <f t="shared" si="93"/>
        <v>0</v>
      </c>
    </row>
    <row r="5960" spans="16:16" x14ac:dyDescent="0.25">
      <c r="P5960" s="401">
        <f t="shared" si="93"/>
        <v>0</v>
      </c>
    </row>
    <row r="5961" spans="16:16" x14ac:dyDescent="0.25">
      <c r="P5961" s="401">
        <f t="shared" si="93"/>
        <v>0</v>
      </c>
    </row>
    <row r="5962" spans="16:16" x14ac:dyDescent="0.25">
      <c r="P5962" s="401">
        <f t="shared" si="93"/>
        <v>0</v>
      </c>
    </row>
    <row r="5963" spans="16:16" x14ac:dyDescent="0.25">
      <c r="P5963" s="401">
        <f t="shared" si="93"/>
        <v>0</v>
      </c>
    </row>
    <row r="5964" spans="16:16" x14ac:dyDescent="0.25">
      <c r="P5964" s="401">
        <f t="shared" si="93"/>
        <v>0</v>
      </c>
    </row>
    <row r="5965" spans="16:16" x14ac:dyDescent="0.25">
      <c r="P5965" s="401">
        <f t="shared" si="93"/>
        <v>0</v>
      </c>
    </row>
    <row r="5966" spans="16:16" x14ac:dyDescent="0.25">
      <c r="P5966" s="401">
        <f t="shared" si="93"/>
        <v>0</v>
      </c>
    </row>
    <row r="5967" spans="16:16" x14ac:dyDescent="0.25">
      <c r="P5967" s="401">
        <f t="shared" si="93"/>
        <v>0</v>
      </c>
    </row>
    <row r="5968" spans="16:16" x14ac:dyDescent="0.25">
      <c r="P5968" s="401">
        <f t="shared" si="93"/>
        <v>0</v>
      </c>
    </row>
    <row r="5969" spans="16:16" x14ac:dyDescent="0.25">
      <c r="P5969" s="401">
        <f t="shared" si="93"/>
        <v>0</v>
      </c>
    </row>
    <row r="5970" spans="16:16" x14ac:dyDescent="0.25">
      <c r="P5970" s="401">
        <f t="shared" si="93"/>
        <v>0</v>
      </c>
    </row>
    <row r="5971" spans="16:16" x14ac:dyDescent="0.25">
      <c r="P5971" s="401">
        <f t="shared" si="93"/>
        <v>0</v>
      </c>
    </row>
    <row r="5972" spans="16:16" x14ac:dyDescent="0.25">
      <c r="P5972" s="401">
        <f t="shared" si="93"/>
        <v>0</v>
      </c>
    </row>
    <row r="5973" spans="16:16" x14ac:dyDescent="0.25">
      <c r="P5973" s="401">
        <f t="shared" si="93"/>
        <v>0</v>
      </c>
    </row>
    <row r="5974" spans="16:16" x14ac:dyDescent="0.25">
      <c r="P5974" s="401">
        <f t="shared" si="93"/>
        <v>0</v>
      </c>
    </row>
    <row r="5975" spans="16:16" x14ac:dyDescent="0.25">
      <c r="P5975" s="401">
        <f t="shared" si="93"/>
        <v>0</v>
      </c>
    </row>
    <row r="5976" spans="16:16" x14ac:dyDescent="0.25">
      <c r="P5976" s="401">
        <f t="shared" si="93"/>
        <v>0</v>
      </c>
    </row>
    <row r="5977" spans="16:16" x14ac:dyDescent="0.25">
      <c r="P5977" s="401">
        <f t="shared" si="93"/>
        <v>0</v>
      </c>
    </row>
    <row r="5978" spans="16:16" x14ac:dyDescent="0.25">
      <c r="P5978" s="401">
        <f t="shared" si="93"/>
        <v>0</v>
      </c>
    </row>
    <row r="5979" spans="16:16" x14ac:dyDescent="0.25">
      <c r="P5979" s="401">
        <f t="shared" si="93"/>
        <v>0</v>
      </c>
    </row>
    <row r="5980" spans="16:16" x14ac:dyDescent="0.25">
      <c r="P5980" s="401">
        <f t="shared" si="93"/>
        <v>0</v>
      </c>
    </row>
    <row r="5981" spans="16:16" x14ac:dyDescent="0.25">
      <c r="P5981" s="401">
        <f t="shared" si="93"/>
        <v>0</v>
      </c>
    </row>
    <row r="5982" spans="16:16" x14ac:dyDescent="0.25">
      <c r="P5982" s="401">
        <f t="shared" si="93"/>
        <v>0</v>
      </c>
    </row>
    <row r="5983" spans="16:16" x14ac:dyDescent="0.25">
      <c r="P5983" s="401">
        <f t="shared" si="93"/>
        <v>0</v>
      </c>
    </row>
    <row r="5984" spans="16:16" x14ac:dyDescent="0.25">
      <c r="P5984" s="401">
        <f t="shared" si="93"/>
        <v>0</v>
      </c>
    </row>
    <row r="5985" spans="16:16" x14ac:dyDescent="0.25">
      <c r="P5985" s="401">
        <f t="shared" si="93"/>
        <v>0</v>
      </c>
    </row>
    <row r="5986" spans="16:16" x14ac:dyDescent="0.25">
      <c r="P5986" s="401">
        <f t="shared" si="93"/>
        <v>0</v>
      </c>
    </row>
    <row r="5987" spans="16:16" x14ac:dyDescent="0.25">
      <c r="P5987" s="401">
        <f t="shared" si="93"/>
        <v>0</v>
      </c>
    </row>
    <row r="5988" spans="16:16" x14ac:dyDescent="0.25">
      <c r="P5988" s="401">
        <f t="shared" si="93"/>
        <v>0</v>
      </c>
    </row>
    <row r="5989" spans="16:16" x14ac:dyDescent="0.25">
      <c r="P5989" s="401">
        <f t="shared" si="93"/>
        <v>0</v>
      </c>
    </row>
    <row r="5990" spans="16:16" x14ac:dyDescent="0.25">
      <c r="P5990" s="401">
        <f t="shared" si="93"/>
        <v>0</v>
      </c>
    </row>
    <row r="5991" spans="16:16" x14ac:dyDescent="0.25">
      <c r="P5991" s="401">
        <f t="shared" si="93"/>
        <v>0</v>
      </c>
    </row>
    <row r="5992" spans="16:16" x14ac:dyDescent="0.25">
      <c r="P5992" s="401">
        <f t="shared" si="93"/>
        <v>0</v>
      </c>
    </row>
    <row r="5993" spans="16:16" x14ac:dyDescent="0.25">
      <c r="P5993" s="401">
        <f t="shared" si="93"/>
        <v>0</v>
      </c>
    </row>
    <row r="5994" spans="16:16" x14ac:dyDescent="0.25">
      <c r="P5994" s="401">
        <f t="shared" si="93"/>
        <v>0</v>
      </c>
    </row>
    <row r="5995" spans="16:16" x14ac:dyDescent="0.25">
      <c r="P5995" s="401">
        <f t="shared" si="93"/>
        <v>0</v>
      </c>
    </row>
    <row r="5996" spans="16:16" x14ac:dyDescent="0.25">
      <c r="P5996" s="401">
        <f t="shared" si="93"/>
        <v>0</v>
      </c>
    </row>
    <row r="5997" spans="16:16" x14ac:dyDescent="0.25">
      <c r="P5997" s="401">
        <f t="shared" si="93"/>
        <v>0</v>
      </c>
    </row>
    <row r="5998" spans="16:16" x14ac:dyDescent="0.25">
      <c r="P5998" s="401">
        <f t="shared" si="93"/>
        <v>0</v>
      </c>
    </row>
    <row r="5999" spans="16:16" x14ac:dyDescent="0.25">
      <c r="P5999" s="401">
        <f t="shared" si="93"/>
        <v>0</v>
      </c>
    </row>
    <row r="6000" spans="16:16" x14ac:dyDescent="0.25">
      <c r="P6000" s="401">
        <f t="shared" si="93"/>
        <v>0</v>
      </c>
    </row>
    <row r="6001" spans="16:16" x14ac:dyDescent="0.25">
      <c r="P6001" s="401">
        <f t="shared" si="93"/>
        <v>0</v>
      </c>
    </row>
    <row r="6002" spans="16:16" x14ac:dyDescent="0.25">
      <c r="P6002" s="401">
        <f t="shared" si="93"/>
        <v>0</v>
      </c>
    </row>
    <row r="6003" spans="16:16" x14ac:dyDescent="0.25">
      <c r="P6003" s="401">
        <f t="shared" si="93"/>
        <v>0</v>
      </c>
    </row>
    <row r="6004" spans="16:16" x14ac:dyDescent="0.25">
      <c r="P6004" s="401">
        <f t="shared" si="93"/>
        <v>0</v>
      </c>
    </row>
    <row r="6005" spans="16:16" x14ac:dyDescent="0.25">
      <c r="P6005" s="401">
        <f t="shared" si="93"/>
        <v>0</v>
      </c>
    </row>
    <row r="6006" spans="16:16" x14ac:dyDescent="0.25">
      <c r="P6006" s="401">
        <f t="shared" si="93"/>
        <v>0</v>
      </c>
    </row>
    <row r="6007" spans="16:16" x14ac:dyDescent="0.25">
      <c r="P6007" s="401">
        <f t="shared" si="93"/>
        <v>0</v>
      </c>
    </row>
    <row r="6008" spans="16:16" x14ac:dyDescent="0.25">
      <c r="P6008" s="401">
        <f t="shared" si="93"/>
        <v>0</v>
      </c>
    </row>
    <row r="6009" spans="16:16" x14ac:dyDescent="0.25">
      <c r="P6009" s="401">
        <f t="shared" si="93"/>
        <v>0</v>
      </c>
    </row>
    <row r="6010" spans="16:16" x14ac:dyDescent="0.25">
      <c r="P6010" s="401">
        <f t="shared" si="93"/>
        <v>0</v>
      </c>
    </row>
    <row r="6011" spans="16:16" x14ac:dyDescent="0.25">
      <c r="P6011" s="401">
        <f t="shared" si="93"/>
        <v>0</v>
      </c>
    </row>
    <row r="6012" spans="16:16" x14ac:dyDescent="0.25">
      <c r="P6012" s="401">
        <f t="shared" si="93"/>
        <v>0</v>
      </c>
    </row>
    <row r="6013" spans="16:16" x14ac:dyDescent="0.25">
      <c r="P6013" s="401">
        <f t="shared" si="93"/>
        <v>0</v>
      </c>
    </row>
    <row r="6014" spans="16:16" x14ac:dyDescent="0.25">
      <c r="P6014" s="401">
        <f t="shared" si="93"/>
        <v>0</v>
      </c>
    </row>
    <row r="6015" spans="16:16" x14ac:dyDescent="0.25">
      <c r="P6015" s="401">
        <f t="shared" si="93"/>
        <v>0</v>
      </c>
    </row>
    <row r="6016" spans="16:16" x14ac:dyDescent="0.25">
      <c r="P6016" s="401">
        <f t="shared" si="93"/>
        <v>0</v>
      </c>
    </row>
    <row r="6017" spans="16:16" x14ac:dyDescent="0.25">
      <c r="P6017" s="401">
        <f t="shared" si="93"/>
        <v>0</v>
      </c>
    </row>
    <row r="6018" spans="16:16" x14ac:dyDescent="0.25">
      <c r="P6018" s="401">
        <f t="shared" si="93"/>
        <v>0</v>
      </c>
    </row>
    <row r="6019" spans="16:16" x14ac:dyDescent="0.25">
      <c r="P6019" s="401">
        <f t="shared" ref="P6019:P6082" si="94">G6019+I6019</f>
        <v>0</v>
      </c>
    </row>
    <row r="6020" spans="16:16" x14ac:dyDescent="0.25">
      <c r="P6020" s="401">
        <f t="shared" si="94"/>
        <v>0</v>
      </c>
    </row>
    <row r="6021" spans="16:16" x14ac:dyDescent="0.25">
      <c r="P6021" s="401">
        <f t="shared" si="94"/>
        <v>0</v>
      </c>
    </row>
    <row r="6022" spans="16:16" x14ac:dyDescent="0.25">
      <c r="P6022" s="401">
        <f t="shared" si="94"/>
        <v>0</v>
      </c>
    </row>
    <row r="6023" spans="16:16" x14ac:dyDescent="0.25">
      <c r="P6023" s="401">
        <f t="shared" si="94"/>
        <v>0</v>
      </c>
    </row>
    <row r="6024" spans="16:16" x14ac:dyDescent="0.25">
      <c r="P6024" s="401">
        <f t="shared" si="94"/>
        <v>0</v>
      </c>
    </row>
    <row r="6025" spans="16:16" x14ac:dyDescent="0.25">
      <c r="P6025" s="401">
        <f t="shared" si="94"/>
        <v>0</v>
      </c>
    </row>
    <row r="6026" spans="16:16" x14ac:dyDescent="0.25">
      <c r="P6026" s="401">
        <f t="shared" si="94"/>
        <v>0</v>
      </c>
    </row>
    <row r="6027" spans="16:16" x14ac:dyDescent="0.25">
      <c r="P6027" s="401">
        <f t="shared" si="94"/>
        <v>0</v>
      </c>
    </row>
    <row r="6028" spans="16:16" x14ac:dyDescent="0.25">
      <c r="P6028" s="401">
        <f t="shared" si="94"/>
        <v>0</v>
      </c>
    </row>
    <row r="6029" spans="16:16" x14ac:dyDescent="0.25">
      <c r="P6029" s="401">
        <f t="shared" si="94"/>
        <v>0</v>
      </c>
    </row>
    <row r="6030" spans="16:16" x14ac:dyDescent="0.25">
      <c r="P6030" s="401">
        <f t="shared" si="94"/>
        <v>0</v>
      </c>
    </row>
    <row r="6031" spans="16:16" x14ac:dyDescent="0.25">
      <c r="P6031" s="401">
        <f t="shared" si="94"/>
        <v>0</v>
      </c>
    </row>
    <row r="6032" spans="16:16" x14ac:dyDescent="0.25">
      <c r="P6032" s="401">
        <f t="shared" si="94"/>
        <v>0</v>
      </c>
    </row>
    <row r="6033" spans="16:16" x14ac:dyDescent="0.25">
      <c r="P6033" s="401">
        <f t="shared" si="94"/>
        <v>0</v>
      </c>
    </row>
    <row r="6034" spans="16:16" x14ac:dyDescent="0.25">
      <c r="P6034" s="401">
        <f t="shared" si="94"/>
        <v>0</v>
      </c>
    </row>
    <row r="6035" spans="16:16" x14ac:dyDescent="0.25">
      <c r="P6035" s="401">
        <f t="shared" si="94"/>
        <v>0</v>
      </c>
    </row>
    <row r="6036" spans="16:16" x14ac:dyDescent="0.25">
      <c r="P6036" s="401">
        <f t="shared" si="94"/>
        <v>0</v>
      </c>
    </row>
    <row r="6037" spans="16:16" x14ac:dyDescent="0.25">
      <c r="P6037" s="401">
        <f t="shared" si="94"/>
        <v>0</v>
      </c>
    </row>
    <row r="6038" spans="16:16" x14ac:dyDescent="0.25">
      <c r="P6038" s="401">
        <f t="shared" si="94"/>
        <v>0</v>
      </c>
    </row>
    <row r="6039" spans="16:16" x14ac:dyDescent="0.25">
      <c r="P6039" s="401">
        <f t="shared" si="94"/>
        <v>0</v>
      </c>
    </row>
    <row r="6040" spans="16:16" x14ac:dyDescent="0.25">
      <c r="P6040" s="401">
        <f t="shared" si="94"/>
        <v>0</v>
      </c>
    </row>
    <row r="6041" spans="16:16" x14ac:dyDescent="0.25">
      <c r="P6041" s="401">
        <f t="shared" si="94"/>
        <v>0</v>
      </c>
    </row>
    <row r="6042" spans="16:16" x14ac:dyDescent="0.25">
      <c r="P6042" s="401">
        <f t="shared" si="94"/>
        <v>0</v>
      </c>
    </row>
    <row r="6043" spans="16:16" x14ac:dyDescent="0.25">
      <c r="P6043" s="401">
        <f t="shared" si="94"/>
        <v>0</v>
      </c>
    </row>
    <row r="6044" spans="16:16" x14ac:dyDescent="0.25">
      <c r="P6044" s="401">
        <f t="shared" si="94"/>
        <v>0</v>
      </c>
    </row>
    <row r="6045" spans="16:16" x14ac:dyDescent="0.25">
      <c r="P6045" s="401">
        <f t="shared" si="94"/>
        <v>0</v>
      </c>
    </row>
    <row r="6046" spans="16:16" x14ac:dyDescent="0.25">
      <c r="P6046" s="401">
        <f t="shared" si="94"/>
        <v>0</v>
      </c>
    </row>
    <row r="6047" spans="16:16" x14ac:dyDescent="0.25">
      <c r="P6047" s="401">
        <f t="shared" si="94"/>
        <v>0</v>
      </c>
    </row>
    <row r="6048" spans="16:16" x14ac:dyDescent="0.25">
      <c r="P6048" s="401">
        <f t="shared" si="94"/>
        <v>0</v>
      </c>
    </row>
    <row r="6049" spans="16:16" x14ac:dyDescent="0.25">
      <c r="P6049" s="401">
        <f t="shared" si="94"/>
        <v>0</v>
      </c>
    </row>
    <row r="6050" spans="16:16" x14ac:dyDescent="0.25">
      <c r="P6050" s="401">
        <f t="shared" si="94"/>
        <v>0</v>
      </c>
    </row>
    <row r="6051" spans="16:16" x14ac:dyDescent="0.25">
      <c r="P6051" s="401">
        <f t="shared" si="94"/>
        <v>0</v>
      </c>
    </row>
    <row r="6052" spans="16:16" x14ac:dyDescent="0.25">
      <c r="P6052" s="401">
        <f t="shared" si="94"/>
        <v>0</v>
      </c>
    </row>
    <row r="6053" spans="16:16" x14ac:dyDescent="0.25">
      <c r="P6053" s="401">
        <f t="shared" si="94"/>
        <v>0</v>
      </c>
    </row>
    <row r="6054" spans="16:16" x14ac:dyDescent="0.25">
      <c r="P6054" s="401">
        <f t="shared" si="94"/>
        <v>0</v>
      </c>
    </row>
    <row r="6055" spans="16:16" x14ac:dyDescent="0.25">
      <c r="P6055" s="401">
        <f t="shared" si="94"/>
        <v>0</v>
      </c>
    </row>
    <row r="6056" spans="16:16" x14ac:dyDescent="0.25">
      <c r="P6056" s="401">
        <f t="shared" si="94"/>
        <v>0</v>
      </c>
    </row>
    <row r="6057" spans="16:16" x14ac:dyDescent="0.25">
      <c r="P6057" s="401">
        <f t="shared" si="94"/>
        <v>0</v>
      </c>
    </row>
    <row r="6058" spans="16:16" x14ac:dyDescent="0.25">
      <c r="P6058" s="401">
        <f t="shared" si="94"/>
        <v>0</v>
      </c>
    </row>
    <row r="6059" spans="16:16" x14ac:dyDescent="0.25">
      <c r="P6059" s="401">
        <f t="shared" si="94"/>
        <v>0</v>
      </c>
    </row>
    <row r="6060" spans="16:16" x14ac:dyDescent="0.25">
      <c r="P6060" s="401">
        <f t="shared" si="94"/>
        <v>0</v>
      </c>
    </row>
    <row r="6061" spans="16:16" x14ac:dyDescent="0.25">
      <c r="P6061" s="401">
        <f t="shared" si="94"/>
        <v>0</v>
      </c>
    </row>
    <row r="6062" spans="16:16" x14ac:dyDescent="0.25">
      <c r="P6062" s="401">
        <f t="shared" si="94"/>
        <v>0</v>
      </c>
    </row>
    <row r="6063" spans="16:16" x14ac:dyDescent="0.25">
      <c r="P6063" s="401">
        <f t="shared" si="94"/>
        <v>0</v>
      </c>
    </row>
    <row r="6064" spans="16:16" x14ac:dyDescent="0.25">
      <c r="P6064" s="401">
        <f t="shared" si="94"/>
        <v>0</v>
      </c>
    </row>
    <row r="6065" spans="16:16" x14ac:dyDescent="0.25">
      <c r="P6065" s="401">
        <f t="shared" si="94"/>
        <v>0</v>
      </c>
    </row>
    <row r="6066" spans="16:16" x14ac:dyDescent="0.25">
      <c r="P6066" s="401">
        <f t="shared" si="94"/>
        <v>0</v>
      </c>
    </row>
    <row r="6067" spans="16:16" x14ac:dyDescent="0.25">
      <c r="P6067" s="401">
        <f t="shared" si="94"/>
        <v>0</v>
      </c>
    </row>
    <row r="6068" spans="16:16" x14ac:dyDescent="0.25">
      <c r="P6068" s="401">
        <f t="shared" si="94"/>
        <v>0</v>
      </c>
    </row>
    <row r="6069" spans="16:16" x14ac:dyDescent="0.25">
      <c r="P6069" s="401">
        <f t="shared" si="94"/>
        <v>0</v>
      </c>
    </row>
    <row r="6070" spans="16:16" x14ac:dyDescent="0.25">
      <c r="P6070" s="401">
        <f t="shared" si="94"/>
        <v>0</v>
      </c>
    </row>
    <row r="6071" spans="16:16" x14ac:dyDescent="0.25">
      <c r="P6071" s="401">
        <f t="shared" si="94"/>
        <v>0</v>
      </c>
    </row>
    <row r="6072" spans="16:16" x14ac:dyDescent="0.25">
      <c r="P6072" s="401">
        <f t="shared" si="94"/>
        <v>0</v>
      </c>
    </row>
    <row r="6073" spans="16:16" x14ac:dyDescent="0.25">
      <c r="P6073" s="401">
        <f t="shared" si="94"/>
        <v>0</v>
      </c>
    </row>
    <row r="6074" spans="16:16" x14ac:dyDescent="0.25">
      <c r="P6074" s="401">
        <f t="shared" si="94"/>
        <v>0</v>
      </c>
    </row>
    <row r="6075" spans="16:16" x14ac:dyDescent="0.25">
      <c r="P6075" s="401">
        <f t="shared" si="94"/>
        <v>0</v>
      </c>
    </row>
    <row r="6076" spans="16:16" x14ac:dyDescent="0.25">
      <c r="P6076" s="401">
        <f t="shared" si="94"/>
        <v>0</v>
      </c>
    </row>
    <row r="6077" spans="16:16" x14ac:dyDescent="0.25">
      <c r="P6077" s="401">
        <f t="shared" si="94"/>
        <v>0</v>
      </c>
    </row>
    <row r="6078" spans="16:16" x14ac:dyDescent="0.25">
      <c r="P6078" s="401">
        <f t="shared" si="94"/>
        <v>0</v>
      </c>
    </row>
    <row r="6079" spans="16:16" x14ac:dyDescent="0.25">
      <c r="P6079" s="401">
        <f t="shared" si="94"/>
        <v>0</v>
      </c>
    </row>
    <row r="6080" spans="16:16" x14ac:dyDescent="0.25">
      <c r="P6080" s="401">
        <f t="shared" si="94"/>
        <v>0</v>
      </c>
    </row>
    <row r="6081" spans="16:16" x14ac:dyDescent="0.25">
      <c r="P6081" s="401">
        <f t="shared" si="94"/>
        <v>0</v>
      </c>
    </row>
    <row r="6082" spans="16:16" x14ac:dyDescent="0.25">
      <c r="P6082" s="401">
        <f t="shared" si="94"/>
        <v>0</v>
      </c>
    </row>
    <row r="6083" spans="16:16" x14ac:dyDescent="0.25">
      <c r="P6083" s="401">
        <f t="shared" ref="P6083:P6146" si="95">G6083+I6083</f>
        <v>0</v>
      </c>
    </row>
    <row r="6084" spans="16:16" x14ac:dyDescent="0.25">
      <c r="P6084" s="401">
        <f t="shared" si="95"/>
        <v>0</v>
      </c>
    </row>
    <row r="6085" spans="16:16" x14ac:dyDescent="0.25">
      <c r="P6085" s="401">
        <f t="shared" si="95"/>
        <v>0</v>
      </c>
    </row>
    <row r="6086" spans="16:16" x14ac:dyDescent="0.25">
      <c r="P6086" s="401">
        <f t="shared" si="95"/>
        <v>0</v>
      </c>
    </row>
    <row r="6087" spans="16:16" x14ac:dyDescent="0.25">
      <c r="P6087" s="401">
        <f t="shared" si="95"/>
        <v>0</v>
      </c>
    </row>
    <row r="6088" spans="16:16" x14ac:dyDescent="0.25">
      <c r="P6088" s="401">
        <f t="shared" si="95"/>
        <v>0</v>
      </c>
    </row>
    <row r="6089" spans="16:16" x14ac:dyDescent="0.25">
      <c r="P6089" s="401">
        <f t="shared" si="95"/>
        <v>0</v>
      </c>
    </row>
    <row r="6090" spans="16:16" x14ac:dyDescent="0.25">
      <c r="P6090" s="401">
        <f t="shared" si="95"/>
        <v>0</v>
      </c>
    </row>
    <row r="6091" spans="16:16" x14ac:dyDescent="0.25">
      <c r="P6091" s="401">
        <f t="shared" si="95"/>
        <v>0</v>
      </c>
    </row>
    <row r="6092" spans="16:16" x14ac:dyDescent="0.25">
      <c r="P6092" s="401">
        <f t="shared" si="95"/>
        <v>0</v>
      </c>
    </row>
    <row r="6093" spans="16:16" x14ac:dyDescent="0.25">
      <c r="P6093" s="401">
        <f t="shared" si="95"/>
        <v>0</v>
      </c>
    </row>
    <row r="6094" spans="16:16" x14ac:dyDescent="0.25">
      <c r="P6094" s="401">
        <f t="shared" si="95"/>
        <v>0</v>
      </c>
    </row>
    <row r="6095" spans="16:16" x14ac:dyDescent="0.25">
      <c r="P6095" s="401">
        <f t="shared" si="95"/>
        <v>0</v>
      </c>
    </row>
    <row r="6096" spans="16:16" x14ac:dyDescent="0.25">
      <c r="P6096" s="401">
        <f t="shared" si="95"/>
        <v>0</v>
      </c>
    </row>
    <row r="6097" spans="16:16" x14ac:dyDescent="0.25">
      <c r="P6097" s="401">
        <f t="shared" si="95"/>
        <v>0</v>
      </c>
    </row>
    <row r="6098" spans="16:16" x14ac:dyDescent="0.25">
      <c r="P6098" s="401">
        <f t="shared" si="95"/>
        <v>0</v>
      </c>
    </row>
    <row r="6099" spans="16:16" x14ac:dyDescent="0.25">
      <c r="P6099" s="401">
        <f t="shared" si="95"/>
        <v>0</v>
      </c>
    </row>
    <row r="6100" spans="16:16" x14ac:dyDescent="0.25">
      <c r="P6100" s="401">
        <f t="shared" si="95"/>
        <v>0</v>
      </c>
    </row>
    <row r="6101" spans="16:16" x14ac:dyDescent="0.25">
      <c r="P6101" s="401">
        <f t="shared" si="95"/>
        <v>0</v>
      </c>
    </row>
    <row r="6102" spans="16:16" x14ac:dyDescent="0.25">
      <c r="P6102" s="401">
        <f t="shared" si="95"/>
        <v>0</v>
      </c>
    </row>
    <row r="6103" spans="16:16" x14ac:dyDescent="0.25">
      <c r="P6103" s="401">
        <f t="shared" si="95"/>
        <v>0</v>
      </c>
    </row>
    <row r="6104" spans="16:16" x14ac:dyDescent="0.25">
      <c r="P6104" s="401">
        <f t="shared" si="95"/>
        <v>0</v>
      </c>
    </row>
    <row r="6105" spans="16:16" x14ac:dyDescent="0.25">
      <c r="P6105" s="401">
        <f t="shared" si="95"/>
        <v>0</v>
      </c>
    </row>
    <row r="6106" spans="16:16" x14ac:dyDescent="0.25">
      <c r="P6106" s="401">
        <f t="shared" si="95"/>
        <v>0</v>
      </c>
    </row>
    <row r="6107" spans="16:16" x14ac:dyDescent="0.25">
      <c r="P6107" s="401">
        <f t="shared" si="95"/>
        <v>0</v>
      </c>
    </row>
    <row r="6108" spans="16:16" x14ac:dyDescent="0.25">
      <c r="P6108" s="401">
        <f t="shared" si="95"/>
        <v>0</v>
      </c>
    </row>
    <row r="6109" spans="16:16" x14ac:dyDescent="0.25">
      <c r="P6109" s="401">
        <f t="shared" si="95"/>
        <v>0</v>
      </c>
    </row>
    <row r="6110" spans="16:16" x14ac:dyDescent="0.25">
      <c r="P6110" s="401">
        <f t="shared" si="95"/>
        <v>0</v>
      </c>
    </row>
    <row r="6111" spans="16:16" x14ac:dyDescent="0.25">
      <c r="P6111" s="401">
        <f t="shared" si="95"/>
        <v>0</v>
      </c>
    </row>
    <row r="6112" spans="16:16" x14ac:dyDescent="0.25">
      <c r="P6112" s="401">
        <f t="shared" si="95"/>
        <v>0</v>
      </c>
    </row>
    <row r="6113" spans="16:16" x14ac:dyDescent="0.25">
      <c r="P6113" s="401">
        <f t="shared" si="95"/>
        <v>0</v>
      </c>
    </row>
    <row r="6114" spans="16:16" x14ac:dyDescent="0.25">
      <c r="P6114" s="401">
        <f t="shared" si="95"/>
        <v>0</v>
      </c>
    </row>
    <row r="6115" spans="16:16" x14ac:dyDescent="0.25">
      <c r="P6115" s="401">
        <f t="shared" si="95"/>
        <v>0</v>
      </c>
    </row>
    <row r="6116" spans="16:16" x14ac:dyDescent="0.25">
      <c r="P6116" s="401">
        <f t="shared" si="95"/>
        <v>0</v>
      </c>
    </row>
    <row r="6117" spans="16:16" x14ac:dyDescent="0.25">
      <c r="P6117" s="401">
        <f t="shared" si="95"/>
        <v>0</v>
      </c>
    </row>
    <row r="6118" spans="16:16" x14ac:dyDescent="0.25">
      <c r="P6118" s="401">
        <f t="shared" si="95"/>
        <v>0</v>
      </c>
    </row>
    <row r="6119" spans="16:16" x14ac:dyDescent="0.25">
      <c r="P6119" s="401">
        <f t="shared" si="95"/>
        <v>0</v>
      </c>
    </row>
    <row r="6120" spans="16:16" x14ac:dyDescent="0.25">
      <c r="P6120" s="401">
        <f t="shared" si="95"/>
        <v>0</v>
      </c>
    </row>
    <row r="6121" spans="16:16" x14ac:dyDescent="0.25">
      <c r="P6121" s="401">
        <f t="shared" si="95"/>
        <v>0</v>
      </c>
    </row>
    <row r="6122" spans="16:16" x14ac:dyDescent="0.25">
      <c r="P6122" s="401">
        <f t="shared" si="95"/>
        <v>0</v>
      </c>
    </row>
    <row r="6123" spans="16:16" x14ac:dyDescent="0.25">
      <c r="P6123" s="401">
        <f t="shared" si="95"/>
        <v>0</v>
      </c>
    </row>
    <row r="6124" spans="16:16" x14ac:dyDescent="0.25">
      <c r="P6124" s="401">
        <f t="shared" si="95"/>
        <v>0</v>
      </c>
    </row>
    <row r="6125" spans="16:16" x14ac:dyDescent="0.25">
      <c r="P6125" s="401">
        <f t="shared" si="95"/>
        <v>0</v>
      </c>
    </row>
    <row r="6126" spans="16:16" x14ac:dyDescent="0.25">
      <c r="P6126" s="401">
        <f t="shared" si="95"/>
        <v>0</v>
      </c>
    </row>
    <row r="6127" spans="16:16" x14ac:dyDescent="0.25">
      <c r="P6127" s="401">
        <f t="shared" si="95"/>
        <v>0</v>
      </c>
    </row>
    <row r="6128" spans="16:16" x14ac:dyDescent="0.25">
      <c r="P6128" s="401">
        <f t="shared" si="95"/>
        <v>0</v>
      </c>
    </row>
    <row r="6129" spans="16:16" x14ac:dyDescent="0.25">
      <c r="P6129" s="401">
        <f t="shared" si="95"/>
        <v>0</v>
      </c>
    </row>
    <row r="6130" spans="16:16" x14ac:dyDescent="0.25">
      <c r="P6130" s="401">
        <f t="shared" si="95"/>
        <v>0</v>
      </c>
    </row>
    <row r="6131" spans="16:16" x14ac:dyDescent="0.25">
      <c r="P6131" s="401">
        <f t="shared" si="95"/>
        <v>0</v>
      </c>
    </row>
    <row r="6132" spans="16:16" x14ac:dyDescent="0.25">
      <c r="P6132" s="401">
        <f t="shared" si="95"/>
        <v>0</v>
      </c>
    </row>
    <row r="6133" spans="16:16" x14ac:dyDescent="0.25">
      <c r="P6133" s="401">
        <f t="shared" si="95"/>
        <v>0</v>
      </c>
    </row>
    <row r="6134" spans="16:16" x14ac:dyDescent="0.25">
      <c r="P6134" s="401">
        <f t="shared" si="95"/>
        <v>0</v>
      </c>
    </row>
    <row r="6135" spans="16:16" x14ac:dyDescent="0.25">
      <c r="P6135" s="401">
        <f t="shared" si="95"/>
        <v>0</v>
      </c>
    </row>
    <row r="6136" spans="16:16" x14ac:dyDescent="0.25">
      <c r="P6136" s="401">
        <f t="shared" si="95"/>
        <v>0</v>
      </c>
    </row>
    <row r="6137" spans="16:16" x14ac:dyDescent="0.25">
      <c r="P6137" s="401">
        <f t="shared" si="95"/>
        <v>0</v>
      </c>
    </row>
    <row r="6138" spans="16:16" x14ac:dyDescent="0.25">
      <c r="P6138" s="401">
        <f t="shared" si="95"/>
        <v>0</v>
      </c>
    </row>
    <row r="6139" spans="16:16" x14ac:dyDescent="0.25">
      <c r="P6139" s="401">
        <f t="shared" si="95"/>
        <v>0</v>
      </c>
    </row>
    <row r="6140" spans="16:16" x14ac:dyDescent="0.25">
      <c r="P6140" s="401">
        <f t="shared" si="95"/>
        <v>0</v>
      </c>
    </row>
    <row r="6141" spans="16:16" x14ac:dyDescent="0.25">
      <c r="P6141" s="401">
        <f t="shared" si="95"/>
        <v>0</v>
      </c>
    </row>
    <row r="6142" spans="16:16" x14ac:dyDescent="0.25">
      <c r="P6142" s="401">
        <f t="shared" si="95"/>
        <v>0</v>
      </c>
    </row>
    <row r="6143" spans="16:16" x14ac:dyDescent="0.25">
      <c r="P6143" s="401">
        <f t="shared" si="95"/>
        <v>0</v>
      </c>
    </row>
    <row r="6144" spans="16:16" x14ac:dyDescent="0.25">
      <c r="P6144" s="401">
        <f t="shared" si="95"/>
        <v>0</v>
      </c>
    </row>
    <row r="6145" spans="16:16" x14ac:dyDescent="0.25">
      <c r="P6145" s="401">
        <f t="shared" si="95"/>
        <v>0</v>
      </c>
    </row>
    <row r="6146" spans="16:16" x14ac:dyDescent="0.25">
      <c r="P6146" s="401">
        <f t="shared" si="95"/>
        <v>0</v>
      </c>
    </row>
    <row r="6147" spans="16:16" x14ac:dyDescent="0.25">
      <c r="P6147" s="401">
        <f t="shared" ref="P6147:P6210" si="96">G6147+I6147</f>
        <v>0</v>
      </c>
    </row>
    <row r="6148" spans="16:16" x14ac:dyDescent="0.25">
      <c r="P6148" s="401">
        <f t="shared" si="96"/>
        <v>0</v>
      </c>
    </row>
    <row r="6149" spans="16:16" x14ac:dyDescent="0.25">
      <c r="P6149" s="401">
        <f t="shared" si="96"/>
        <v>0</v>
      </c>
    </row>
    <row r="6150" spans="16:16" x14ac:dyDescent="0.25">
      <c r="P6150" s="401">
        <f t="shared" si="96"/>
        <v>0</v>
      </c>
    </row>
    <row r="6151" spans="16:16" x14ac:dyDescent="0.25">
      <c r="P6151" s="401">
        <f t="shared" si="96"/>
        <v>0</v>
      </c>
    </row>
    <row r="6152" spans="16:16" x14ac:dyDescent="0.25">
      <c r="P6152" s="401">
        <f t="shared" si="96"/>
        <v>0</v>
      </c>
    </row>
    <row r="6153" spans="16:16" x14ac:dyDescent="0.25">
      <c r="P6153" s="401">
        <f t="shared" si="96"/>
        <v>0</v>
      </c>
    </row>
    <row r="6154" spans="16:16" x14ac:dyDescent="0.25">
      <c r="P6154" s="401">
        <f t="shared" si="96"/>
        <v>0</v>
      </c>
    </row>
    <row r="6155" spans="16:16" x14ac:dyDescent="0.25">
      <c r="P6155" s="401">
        <f t="shared" si="96"/>
        <v>0</v>
      </c>
    </row>
    <row r="6156" spans="16:16" x14ac:dyDescent="0.25">
      <c r="P6156" s="401">
        <f t="shared" si="96"/>
        <v>0</v>
      </c>
    </row>
    <row r="6157" spans="16:16" x14ac:dyDescent="0.25">
      <c r="P6157" s="401">
        <f t="shared" si="96"/>
        <v>0</v>
      </c>
    </row>
    <row r="6158" spans="16:16" x14ac:dyDescent="0.25">
      <c r="P6158" s="401">
        <f t="shared" si="96"/>
        <v>0</v>
      </c>
    </row>
    <row r="6159" spans="16:16" x14ac:dyDescent="0.25">
      <c r="P6159" s="401">
        <f t="shared" si="96"/>
        <v>0</v>
      </c>
    </row>
    <row r="6160" spans="16:16" x14ac:dyDescent="0.25">
      <c r="P6160" s="401">
        <f t="shared" si="96"/>
        <v>0</v>
      </c>
    </row>
    <row r="6161" spans="16:16" x14ac:dyDescent="0.25">
      <c r="P6161" s="401">
        <f t="shared" si="96"/>
        <v>0</v>
      </c>
    </row>
    <row r="6162" spans="16:16" x14ac:dyDescent="0.25">
      <c r="P6162" s="401">
        <f t="shared" si="96"/>
        <v>0</v>
      </c>
    </row>
    <row r="6163" spans="16:16" x14ac:dyDescent="0.25">
      <c r="P6163" s="401">
        <f t="shared" si="96"/>
        <v>0</v>
      </c>
    </row>
    <row r="6164" spans="16:16" x14ac:dyDescent="0.25">
      <c r="P6164" s="401">
        <f t="shared" si="96"/>
        <v>0</v>
      </c>
    </row>
    <row r="6165" spans="16:16" x14ac:dyDescent="0.25">
      <c r="P6165" s="401">
        <f t="shared" si="96"/>
        <v>0</v>
      </c>
    </row>
    <row r="6166" spans="16:16" x14ac:dyDescent="0.25">
      <c r="P6166" s="401">
        <f t="shared" si="96"/>
        <v>0</v>
      </c>
    </row>
    <row r="6167" spans="16:16" x14ac:dyDescent="0.25">
      <c r="P6167" s="401">
        <f t="shared" si="96"/>
        <v>0</v>
      </c>
    </row>
    <row r="6168" spans="16:16" x14ac:dyDescent="0.25">
      <c r="P6168" s="401">
        <f t="shared" si="96"/>
        <v>0</v>
      </c>
    </row>
    <row r="6169" spans="16:16" x14ac:dyDescent="0.25">
      <c r="P6169" s="401">
        <f t="shared" si="96"/>
        <v>0</v>
      </c>
    </row>
    <row r="6170" spans="16:16" x14ac:dyDescent="0.25">
      <c r="P6170" s="401">
        <f t="shared" si="96"/>
        <v>0</v>
      </c>
    </row>
    <row r="6171" spans="16:16" x14ac:dyDescent="0.25">
      <c r="P6171" s="401">
        <f t="shared" si="96"/>
        <v>0</v>
      </c>
    </row>
    <row r="6172" spans="16:16" x14ac:dyDescent="0.25">
      <c r="P6172" s="401">
        <f t="shared" si="96"/>
        <v>0</v>
      </c>
    </row>
    <row r="6173" spans="16:16" x14ac:dyDescent="0.25">
      <c r="P6173" s="401">
        <f t="shared" si="96"/>
        <v>0</v>
      </c>
    </row>
    <row r="6174" spans="16:16" x14ac:dyDescent="0.25">
      <c r="P6174" s="401">
        <f t="shared" si="96"/>
        <v>0</v>
      </c>
    </row>
    <row r="6175" spans="16:16" x14ac:dyDescent="0.25">
      <c r="P6175" s="401">
        <f t="shared" si="96"/>
        <v>0</v>
      </c>
    </row>
    <row r="6176" spans="16:16" x14ac:dyDescent="0.25">
      <c r="P6176" s="401">
        <f t="shared" si="96"/>
        <v>0</v>
      </c>
    </row>
    <row r="6177" spans="16:16" x14ac:dyDescent="0.25">
      <c r="P6177" s="401">
        <f t="shared" si="96"/>
        <v>0</v>
      </c>
    </row>
    <row r="6178" spans="16:16" x14ac:dyDescent="0.25">
      <c r="P6178" s="401">
        <f t="shared" si="96"/>
        <v>0</v>
      </c>
    </row>
    <row r="6179" spans="16:16" x14ac:dyDescent="0.25">
      <c r="P6179" s="401">
        <f t="shared" si="96"/>
        <v>0</v>
      </c>
    </row>
    <row r="6180" spans="16:16" x14ac:dyDescent="0.25">
      <c r="P6180" s="401">
        <f t="shared" si="96"/>
        <v>0</v>
      </c>
    </row>
    <row r="6181" spans="16:16" x14ac:dyDescent="0.25">
      <c r="P6181" s="401">
        <f t="shared" si="96"/>
        <v>0</v>
      </c>
    </row>
    <row r="6182" spans="16:16" x14ac:dyDescent="0.25">
      <c r="P6182" s="401">
        <f t="shared" si="96"/>
        <v>0</v>
      </c>
    </row>
    <row r="6183" spans="16:16" x14ac:dyDescent="0.25">
      <c r="P6183" s="401">
        <f t="shared" si="96"/>
        <v>0</v>
      </c>
    </row>
    <row r="6184" spans="16:16" x14ac:dyDescent="0.25">
      <c r="P6184" s="401">
        <f t="shared" si="96"/>
        <v>0</v>
      </c>
    </row>
    <row r="6185" spans="16:16" x14ac:dyDescent="0.25">
      <c r="P6185" s="401">
        <f t="shared" si="96"/>
        <v>0</v>
      </c>
    </row>
    <row r="6186" spans="16:16" x14ac:dyDescent="0.25">
      <c r="P6186" s="401">
        <f t="shared" si="96"/>
        <v>0</v>
      </c>
    </row>
    <row r="6187" spans="16:16" x14ac:dyDescent="0.25">
      <c r="P6187" s="401">
        <f t="shared" si="96"/>
        <v>0</v>
      </c>
    </row>
    <row r="6188" spans="16:16" x14ac:dyDescent="0.25">
      <c r="P6188" s="401">
        <f t="shared" si="96"/>
        <v>0</v>
      </c>
    </row>
    <row r="6189" spans="16:16" x14ac:dyDescent="0.25">
      <c r="P6189" s="401">
        <f t="shared" si="96"/>
        <v>0</v>
      </c>
    </row>
    <row r="6190" spans="16:16" x14ac:dyDescent="0.25">
      <c r="P6190" s="401">
        <f t="shared" si="96"/>
        <v>0</v>
      </c>
    </row>
    <row r="6191" spans="16:16" x14ac:dyDescent="0.25">
      <c r="P6191" s="401">
        <f t="shared" si="96"/>
        <v>0</v>
      </c>
    </row>
    <row r="6192" spans="16:16" x14ac:dyDescent="0.25">
      <c r="P6192" s="401">
        <f t="shared" si="96"/>
        <v>0</v>
      </c>
    </row>
    <row r="6193" spans="16:16" x14ac:dyDescent="0.25">
      <c r="P6193" s="401">
        <f t="shared" si="96"/>
        <v>0</v>
      </c>
    </row>
    <row r="6194" spans="16:16" x14ac:dyDescent="0.25">
      <c r="P6194" s="401">
        <f t="shared" si="96"/>
        <v>0</v>
      </c>
    </row>
    <row r="6195" spans="16:16" x14ac:dyDescent="0.25">
      <c r="P6195" s="401">
        <f t="shared" si="96"/>
        <v>0</v>
      </c>
    </row>
    <row r="6196" spans="16:16" x14ac:dyDescent="0.25">
      <c r="P6196" s="401">
        <f t="shared" si="96"/>
        <v>0</v>
      </c>
    </row>
    <row r="6197" spans="16:16" x14ac:dyDescent="0.25">
      <c r="P6197" s="401">
        <f t="shared" si="96"/>
        <v>0</v>
      </c>
    </row>
    <row r="6198" spans="16:16" x14ac:dyDescent="0.25">
      <c r="P6198" s="401">
        <f t="shared" si="96"/>
        <v>0</v>
      </c>
    </row>
    <row r="6199" spans="16:16" x14ac:dyDescent="0.25">
      <c r="P6199" s="401">
        <f t="shared" si="96"/>
        <v>0</v>
      </c>
    </row>
    <row r="6200" spans="16:16" x14ac:dyDescent="0.25">
      <c r="P6200" s="401">
        <f t="shared" si="96"/>
        <v>0</v>
      </c>
    </row>
    <row r="6201" spans="16:16" x14ac:dyDescent="0.25">
      <c r="P6201" s="401">
        <f t="shared" si="96"/>
        <v>0</v>
      </c>
    </row>
    <row r="6202" spans="16:16" x14ac:dyDescent="0.25">
      <c r="P6202" s="401">
        <f t="shared" si="96"/>
        <v>0</v>
      </c>
    </row>
    <row r="6203" spans="16:16" x14ac:dyDescent="0.25">
      <c r="P6203" s="401">
        <f t="shared" si="96"/>
        <v>0</v>
      </c>
    </row>
    <row r="6204" spans="16:16" x14ac:dyDescent="0.25">
      <c r="P6204" s="401">
        <f t="shared" si="96"/>
        <v>0</v>
      </c>
    </row>
    <row r="6205" spans="16:16" x14ac:dyDescent="0.25">
      <c r="P6205" s="401">
        <f t="shared" si="96"/>
        <v>0</v>
      </c>
    </row>
    <row r="6206" spans="16:16" x14ac:dyDescent="0.25">
      <c r="P6206" s="401">
        <f t="shared" si="96"/>
        <v>0</v>
      </c>
    </row>
    <row r="6207" spans="16:16" x14ac:dyDescent="0.25">
      <c r="P6207" s="401">
        <f t="shared" si="96"/>
        <v>0</v>
      </c>
    </row>
    <row r="6208" spans="16:16" x14ac:dyDescent="0.25">
      <c r="P6208" s="401">
        <f t="shared" si="96"/>
        <v>0</v>
      </c>
    </row>
    <row r="6209" spans="16:16" x14ac:dyDescent="0.25">
      <c r="P6209" s="401">
        <f t="shared" si="96"/>
        <v>0</v>
      </c>
    </row>
    <row r="6210" spans="16:16" x14ac:dyDescent="0.25">
      <c r="P6210" s="401">
        <f t="shared" si="96"/>
        <v>0</v>
      </c>
    </row>
    <row r="6211" spans="16:16" x14ac:dyDescent="0.25">
      <c r="P6211" s="401">
        <f t="shared" ref="P6211:P6274" si="97">G6211+I6211</f>
        <v>0</v>
      </c>
    </row>
    <row r="6212" spans="16:16" x14ac:dyDescent="0.25">
      <c r="P6212" s="401">
        <f t="shared" si="97"/>
        <v>0</v>
      </c>
    </row>
    <row r="6213" spans="16:16" x14ac:dyDescent="0.25">
      <c r="P6213" s="401">
        <f t="shared" si="97"/>
        <v>0</v>
      </c>
    </row>
    <row r="6214" spans="16:16" x14ac:dyDescent="0.25">
      <c r="P6214" s="401">
        <f t="shared" si="97"/>
        <v>0</v>
      </c>
    </row>
    <row r="6215" spans="16:16" x14ac:dyDescent="0.25">
      <c r="P6215" s="401">
        <f t="shared" si="97"/>
        <v>0</v>
      </c>
    </row>
    <row r="6216" spans="16:16" x14ac:dyDescent="0.25">
      <c r="P6216" s="401">
        <f t="shared" si="97"/>
        <v>0</v>
      </c>
    </row>
    <row r="6217" spans="16:16" x14ac:dyDescent="0.25">
      <c r="P6217" s="401">
        <f t="shared" si="97"/>
        <v>0</v>
      </c>
    </row>
    <row r="6218" spans="16:16" x14ac:dyDescent="0.25">
      <c r="P6218" s="401">
        <f t="shared" si="97"/>
        <v>0</v>
      </c>
    </row>
    <row r="6219" spans="16:16" x14ac:dyDescent="0.25">
      <c r="P6219" s="401">
        <f t="shared" si="97"/>
        <v>0</v>
      </c>
    </row>
    <row r="6220" spans="16:16" x14ac:dyDescent="0.25">
      <c r="P6220" s="401">
        <f t="shared" si="97"/>
        <v>0</v>
      </c>
    </row>
    <row r="6221" spans="16:16" x14ac:dyDescent="0.25">
      <c r="P6221" s="401">
        <f t="shared" si="97"/>
        <v>0</v>
      </c>
    </row>
    <row r="6222" spans="16:16" x14ac:dyDescent="0.25">
      <c r="P6222" s="401">
        <f t="shared" si="97"/>
        <v>0</v>
      </c>
    </row>
    <row r="6223" spans="16:16" x14ac:dyDescent="0.25">
      <c r="P6223" s="401">
        <f t="shared" si="97"/>
        <v>0</v>
      </c>
    </row>
    <row r="6224" spans="16:16" x14ac:dyDescent="0.25">
      <c r="P6224" s="401">
        <f t="shared" si="97"/>
        <v>0</v>
      </c>
    </row>
    <row r="6225" spans="16:16" x14ac:dyDescent="0.25">
      <c r="P6225" s="401">
        <f t="shared" si="97"/>
        <v>0</v>
      </c>
    </row>
    <row r="6226" spans="16:16" x14ac:dyDescent="0.25">
      <c r="P6226" s="401">
        <f t="shared" si="97"/>
        <v>0</v>
      </c>
    </row>
    <row r="6227" spans="16:16" x14ac:dyDescent="0.25">
      <c r="P6227" s="401">
        <f t="shared" si="97"/>
        <v>0</v>
      </c>
    </row>
    <row r="6228" spans="16:16" x14ac:dyDescent="0.25">
      <c r="P6228" s="401">
        <f t="shared" si="97"/>
        <v>0</v>
      </c>
    </row>
    <row r="6229" spans="16:16" x14ac:dyDescent="0.25">
      <c r="P6229" s="401">
        <f t="shared" si="97"/>
        <v>0</v>
      </c>
    </row>
    <row r="6230" spans="16:16" x14ac:dyDescent="0.25">
      <c r="P6230" s="401">
        <f t="shared" si="97"/>
        <v>0</v>
      </c>
    </row>
    <row r="6231" spans="16:16" x14ac:dyDescent="0.25">
      <c r="P6231" s="401">
        <f t="shared" si="97"/>
        <v>0</v>
      </c>
    </row>
    <row r="6232" spans="16:16" x14ac:dyDescent="0.25">
      <c r="P6232" s="401">
        <f t="shared" si="97"/>
        <v>0</v>
      </c>
    </row>
    <row r="6233" spans="16:16" x14ac:dyDescent="0.25">
      <c r="P6233" s="401">
        <f t="shared" si="97"/>
        <v>0</v>
      </c>
    </row>
    <row r="6234" spans="16:16" x14ac:dyDescent="0.25">
      <c r="P6234" s="401">
        <f t="shared" si="97"/>
        <v>0</v>
      </c>
    </row>
    <row r="6235" spans="16:16" x14ac:dyDescent="0.25">
      <c r="P6235" s="401">
        <f t="shared" si="97"/>
        <v>0</v>
      </c>
    </row>
    <row r="6236" spans="16:16" x14ac:dyDescent="0.25">
      <c r="P6236" s="401">
        <f t="shared" si="97"/>
        <v>0</v>
      </c>
    </row>
    <row r="6237" spans="16:16" x14ac:dyDescent="0.25">
      <c r="P6237" s="401">
        <f t="shared" si="97"/>
        <v>0</v>
      </c>
    </row>
    <row r="6238" spans="16:16" x14ac:dyDescent="0.25">
      <c r="P6238" s="401">
        <f t="shared" si="97"/>
        <v>0</v>
      </c>
    </row>
    <row r="6239" spans="16:16" x14ac:dyDescent="0.25">
      <c r="P6239" s="401">
        <f t="shared" si="97"/>
        <v>0</v>
      </c>
    </row>
    <row r="6240" spans="16:16" x14ac:dyDescent="0.25">
      <c r="P6240" s="401">
        <f t="shared" si="97"/>
        <v>0</v>
      </c>
    </row>
    <row r="6241" spans="16:16" x14ac:dyDescent="0.25">
      <c r="P6241" s="401">
        <f t="shared" si="97"/>
        <v>0</v>
      </c>
    </row>
    <row r="6242" spans="16:16" x14ac:dyDescent="0.25">
      <c r="P6242" s="401">
        <f t="shared" si="97"/>
        <v>0</v>
      </c>
    </row>
    <row r="6243" spans="16:16" x14ac:dyDescent="0.25">
      <c r="P6243" s="401">
        <f t="shared" si="97"/>
        <v>0</v>
      </c>
    </row>
    <row r="6244" spans="16:16" x14ac:dyDescent="0.25">
      <c r="P6244" s="401">
        <f t="shared" si="97"/>
        <v>0</v>
      </c>
    </row>
    <row r="6245" spans="16:16" x14ac:dyDescent="0.25">
      <c r="P6245" s="401">
        <f t="shared" si="97"/>
        <v>0</v>
      </c>
    </row>
    <row r="6246" spans="16:16" x14ac:dyDescent="0.25">
      <c r="P6246" s="401">
        <f t="shared" si="97"/>
        <v>0</v>
      </c>
    </row>
    <row r="6247" spans="16:16" x14ac:dyDescent="0.25">
      <c r="P6247" s="401">
        <f t="shared" si="97"/>
        <v>0</v>
      </c>
    </row>
    <row r="6248" spans="16:16" x14ac:dyDescent="0.25">
      <c r="P6248" s="401">
        <f t="shared" si="97"/>
        <v>0</v>
      </c>
    </row>
    <row r="6249" spans="16:16" x14ac:dyDescent="0.25">
      <c r="P6249" s="401">
        <f t="shared" si="97"/>
        <v>0</v>
      </c>
    </row>
    <row r="6250" spans="16:16" x14ac:dyDescent="0.25">
      <c r="P6250" s="401">
        <f t="shared" si="97"/>
        <v>0</v>
      </c>
    </row>
    <row r="6251" spans="16:16" x14ac:dyDescent="0.25">
      <c r="P6251" s="401">
        <f t="shared" si="97"/>
        <v>0</v>
      </c>
    </row>
    <row r="6252" spans="16:16" x14ac:dyDescent="0.25">
      <c r="P6252" s="401">
        <f t="shared" si="97"/>
        <v>0</v>
      </c>
    </row>
    <row r="6253" spans="16:16" x14ac:dyDescent="0.25">
      <c r="P6253" s="401">
        <f t="shared" si="97"/>
        <v>0</v>
      </c>
    </row>
    <row r="6254" spans="16:16" x14ac:dyDescent="0.25">
      <c r="P6254" s="401">
        <f t="shared" si="97"/>
        <v>0</v>
      </c>
    </row>
    <row r="6255" spans="16:16" x14ac:dyDescent="0.25">
      <c r="P6255" s="401">
        <f t="shared" si="97"/>
        <v>0</v>
      </c>
    </row>
    <row r="6256" spans="16:16" x14ac:dyDescent="0.25">
      <c r="P6256" s="401">
        <f t="shared" si="97"/>
        <v>0</v>
      </c>
    </row>
    <row r="6257" spans="16:16" x14ac:dyDescent="0.25">
      <c r="P6257" s="401">
        <f t="shared" si="97"/>
        <v>0</v>
      </c>
    </row>
    <row r="6258" spans="16:16" x14ac:dyDescent="0.25">
      <c r="P6258" s="401">
        <f t="shared" si="97"/>
        <v>0</v>
      </c>
    </row>
    <row r="6259" spans="16:16" x14ac:dyDescent="0.25">
      <c r="P6259" s="401">
        <f t="shared" si="97"/>
        <v>0</v>
      </c>
    </row>
    <row r="6260" spans="16:16" x14ac:dyDescent="0.25">
      <c r="P6260" s="401">
        <f t="shared" si="97"/>
        <v>0</v>
      </c>
    </row>
    <row r="6261" spans="16:16" x14ac:dyDescent="0.25">
      <c r="P6261" s="401">
        <f t="shared" si="97"/>
        <v>0</v>
      </c>
    </row>
    <row r="6262" spans="16:16" x14ac:dyDescent="0.25">
      <c r="P6262" s="401">
        <f t="shared" si="97"/>
        <v>0</v>
      </c>
    </row>
    <row r="6263" spans="16:16" x14ac:dyDescent="0.25">
      <c r="P6263" s="401">
        <f t="shared" si="97"/>
        <v>0</v>
      </c>
    </row>
    <row r="6264" spans="16:16" x14ac:dyDescent="0.25">
      <c r="P6264" s="401">
        <f t="shared" si="97"/>
        <v>0</v>
      </c>
    </row>
    <row r="6265" spans="16:16" x14ac:dyDescent="0.25">
      <c r="P6265" s="401">
        <f t="shared" si="97"/>
        <v>0</v>
      </c>
    </row>
    <row r="6266" spans="16:16" x14ac:dyDescent="0.25">
      <c r="P6266" s="401">
        <f t="shared" si="97"/>
        <v>0</v>
      </c>
    </row>
    <row r="6267" spans="16:16" x14ac:dyDescent="0.25">
      <c r="P6267" s="401">
        <f t="shared" si="97"/>
        <v>0</v>
      </c>
    </row>
    <row r="6268" spans="16:16" x14ac:dyDescent="0.25">
      <c r="P6268" s="401">
        <f t="shared" si="97"/>
        <v>0</v>
      </c>
    </row>
    <row r="6269" spans="16:16" x14ac:dyDescent="0.25">
      <c r="P6269" s="401">
        <f t="shared" si="97"/>
        <v>0</v>
      </c>
    </row>
    <row r="6270" spans="16:16" x14ac:dyDescent="0.25">
      <c r="P6270" s="401">
        <f t="shared" si="97"/>
        <v>0</v>
      </c>
    </row>
    <row r="6271" spans="16:16" x14ac:dyDescent="0.25">
      <c r="P6271" s="401">
        <f t="shared" si="97"/>
        <v>0</v>
      </c>
    </row>
    <row r="6272" spans="16:16" x14ac:dyDescent="0.25">
      <c r="P6272" s="401">
        <f t="shared" si="97"/>
        <v>0</v>
      </c>
    </row>
    <row r="6273" spans="16:16" x14ac:dyDescent="0.25">
      <c r="P6273" s="401">
        <f t="shared" si="97"/>
        <v>0</v>
      </c>
    </row>
    <row r="6274" spans="16:16" x14ac:dyDescent="0.25">
      <c r="P6274" s="401">
        <f t="shared" si="97"/>
        <v>0</v>
      </c>
    </row>
    <row r="6275" spans="16:16" x14ac:dyDescent="0.25">
      <c r="P6275" s="401">
        <f t="shared" ref="P6275:P6338" si="98">G6275+I6275</f>
        <v>0</v>
      </c>
    </row>
    <row r="6276" spans="16:16" x14ac:dyDescent="0.25">
      <c r="P6276" s="401">
        <f t="shared" si="98"/>
        <v>0</v>
      </c>
    </row>
    <row r="6277" spans="16:16" x14ac:dyDescent="0.25">
      <c r="P6277" s="401">
        <f t="shared" si="98"/>
        <v>0</v>
      </c>
    </row>
    <row r="6278" spans="16:16" x14ac:dyDescent="0.25">
      <c r="P6278" s="401">
        <f t="shared" si="98"/>
        <v>0</v>
      </c>
    </row>
    <row r="6279" spans="16:16" x14ac:dyDescent="0.25">
      <c r="P6279" s="401">
        <f t="shared" si="98"/>
        <v>0</v>
      </c>
    </row>
    <row r="6280" spans="16:16" x14ac:dyDescent="0.25">
      <c r="P6280" s="401">
        <f t="shared" si="98"/>
        <v>0</v>
      </c>
    </row>
    <row r="6281" spans="16:16" x14ac:dyDescent="0.25">
      <c r="P6281" s="401">
        <f t="shared" si="98"/>
        <v>0</v>
      </c>
    </row>
    <row r="6282" spans="16:16" x14ac:dyDescent="0.25">
      <c r="P6282" s="401">
        <f t="shared" si="98"/>
        <v>0</v>
      </c>
    </row>
    <row r="6283" spans="16:16" x14ac:dyDescent="0.25">
      <c r="P6283" s="401">
        <f t="shared" si="98"/>
        <v>0</v>
      </c>
    </row>
    <row r="6284" spans="16:16" x14ac:dyDescent="0.25">
      <c r="P6284" s="401">
        <f t="shared" si="98"/>
        <v>0</v>
      </c>
    </row>
    <row r="6285" spans="16:16" x14ac:dyDescent="0.25">
      <c r="P6285" s="401">
        <f t="shared" si="98"/>
        <v>0</v>
      </c>
    </row>
    <row r="6286" spans="16:16" x14ac:dyDescent="0.25">
      <c r="P6286" s="401">
        <f t="shared" si="98"/>
        <v>0</v>
      </c>
    </row>
    <row r="6287" spans="16:16" x14ac:dyDescent="0.25">
      <c r="P6287" s="401">
        <f t="shared" si="98"/>
        <v>0</v>
      </c>
    </row>
    <row r="6288" spans="16:16" x14ac:dyDescent="0.25">
      <c r="P6288" s="401">
        <f t="shared" si="98"/>
        <v>0</v>
      </c>
    </row>
    <row r="6289" spans="16:16" x14ac:dyDescent="0.25">
      <c r="P6289" s="401">
        <f t="shared" si="98"/>
        <v>0</v>
      </c>
    </row>
    <row r="6290" spans="16:16" x14ac:dyDescent="0.25">
      <c r="P6290" s="401">
        <f t="shared" si="98"/>
        <v>0</v>
      </c>
    </row>
    <row r="6291" spans="16:16" x14ac:dyDescent="0.25">
      <c r="P6291" s="401">
        <f t="shared" si="98"/>
        <v>0</v>
      </c>
    </row>
    <row r="6292" spans="16:16" x14ac:dyDescent="0.25">
      <c r="P6292" s="401">
        <f t="shared" si="98"/>
        <v>0</v>
      </c>
    </row>
    <row r="6293" spans="16:16" x14ac:dyDescent="0.25">
      <c r="P6293" s="401">
        <f t="shared" si="98"/>
        <v>0</v>
      </c>
    </row>
    <row r="6294" spans="16:16" x14ac:dyDescent="0.25">
      <c r="P6294" s="401">
        <f t="shared" si="98"/>
        <v>0</v>
      </c>
    </row>
    <row r="6295" spans="16:16" x14ac:dyDescent="0.25">
      <c r="P6295" s="401">
        <f t="shared" si="98"/>
        <v>0</v>
      </c>
    </row>
    <row r="6296" spans="16:16" x14ac:dyDescent="0.25">
      <c r="P6296" s="401">
        <f t="shared" si="98"/>
        <v>0</v>
      </c>
    </row>
    <row r="6297" spans="16:16" x14ac:dyDescent="0.25">
      <c r="P6297" s="401">
        <f t="shared" si="98"/>
        <v>0</v>
      </c>
    </row>
    <row r="6298" spans="16:16" x14ac:dyDescent="0.25">
      <c r="P6298" s="401">
        <f t="shared" si="98"/>
        <v>0</v>
      </c>
    </row>
    <row r="6299" spans="16:16" x14ac:dyDescent="0.25">
      <c r="P6299" s="401">
        <f t="shared" si="98"/>
        <v>0</v>
      </c>
    </row>
    <row r="6300" spans="16:16" x14ac:dyDescent="0.25">
      <c r="P6300" s="401">
        <f t="shared" si="98"/>
        <v>0</v>
      </c>
    </row>
    <row r="6301" spans="16:16" x14ac:dyDescent="0.25">
      <c r="P6301" s="401">
        <f t="shared" si="98"/>
        <v>0</v>
      </c>
    </row>
    <row r="6302" spans="16:16" x14ac:dyDescent="0.25">
      <c r="P6302" s="401">
        <f t="shared" si="98"/>
        <v>0</v>
      </c>
    </row>
    <row r="6303" spans="16:16" x14ac:dyDescent="0.25">
      <c r="P6303" s="401">
        <f t="shared" si="98"/>
        <v>0</v>
      </c>
    </row>
    <row r="6304" spans="16:16" x14ac:dyDescent="0.25">
      <c r="P6304" s="401">
        <f t="shared" si="98"/>
        <v>0</v>
      </c>
    </row>
    <row r="6305" spans="16:16" x14ac:dyDescent="0.25">
      <c r="P6305" s="401">
        <f t="shared" si="98"/>
        <v>0</v>
      </c>
    </row>
    <row r="6306" spans="16:16" x14ac:dyDescent="0.25">
      <c r="P6306" s="401">
        <f t="shared" si="98"/>
        <v>0</v>
      </c>
    </row>
    <row r="6307" spans="16:16" x14ac:dyDescent="0.25">
      <c r="P6307" s="401">
        <f t="shared" si="98"/>
        <v>0</v>
      </c>
    </row>
    <row r="6308" spans="16:16" x14ac:dyDescent="0.25">
      <c r="P6308" s="401">
        <f t="shared" si="98"/>
        <v>0</v>
      </c>
    </row>
    <row r="6309" spans="16:16" x14ac:dyDescent="0.25">
      <c r="P6309" s="401">
        <f t="shared" si="98"/>
        <v>0</v>
      </c>
    </row>
    <row r="6310" spans="16:16" x14ac:dyDescent="0.25">
      <c r="P6310" s="401">
        <f t="shared" si="98"/>
        <v>0</v>
      </c>
    </row>
    <row r="6311" spans="16:16" x14ac:dyDescent="0.25">
      <c r="P6311" s="401">
        <f t="shared" si="98"/>
        <v>0</v>
      </c>
    </row>
    <row r="6312" spans="16:16" x14ac:dyDescent="0.25">
      <c r="P6312" s="401">
        <f t="shared" si="98"/>
        <v>0</v>
      </c>
    </row>
    <row r="6313" spans="16:16" x14ac:dyDescent="0.25">
      <c r="P6313" s="401">
        <f t="shared" si="98"/>
        <v>0</v>
      </c>
    </row>
    <row r="6314" spans="16:16" x14ac:dyDescent="0.25">
      <c r="P6314" s="401">
        <f t="shared" si="98"/>
        <v>0</v>
      </c>
    </row>
    <row r="6315" spans="16:16" x14ac:dyDescent="0.25">
      <c r="P6315" s="401">
        <f t="shared" si="98"/>
        <v>0</v>
      </c>
    </row>
    <row r="6316" spans="16:16" x14ac:dyDescent="0.25">
      <c r="P6316" s="401">
        <f t="shared" si="98"/>
        <v>0</v>
      </c>
    </row>
    <row r="6317" spans="16:16" x14ac:dyDescent="0.25">
      <c r="P6317" s="401">
        <f t="shared" si="98"/>
        <v>0</v>
      </c>
    </row>
    <row r="6318" spans="16:16" x14ac:dyDescent="0.25">
      <c r="P6318" s="401">
        <f t="shared" si="98"/>
        <v>0</v>
      </c>
    </row>
    <row r="6319" spans="16:16" x14ac:dyDescent="0.25">
      <c r="P6319" s="401">
        <f t="shared" si="98"/>
        <v>0</v>
      </c>
    </row>
    <row r="6320" spans="16:16" x14ac:dyDescent="0.25">
      <c r="P6320" s="401">
        <f t="shared" si="98"/>
        <v>0</v>
      </c>
    </row>
    <row r="6321" spans="16:16" x14ac:dyDescent="0.25">
      <c r="P6321" s="401">
        <f t="shared" si="98"/>
        <v>0</v>
      </c>
    </row>
    <row r="6322" spans="16:16" x14ac:dyDescent="0.25">
      <c r="P6322" s="401">
        <f t="shared" si="98"/>
        <v>0</v>
      </c>
    </row>
    <row r="6323" spans="16:16" x14ac:dyDescent="0.25">
      <c r="P6323" s="401">
        <f t="shared" si="98"/>
        <v>0</v>
      </c>
    </row>
    <row r="6324" spans="16:16" x14ac:dyDescent="0.25">
      <c r="P6324" s="401">
        <f t="shared" si="98"/>
        <v>0</v>
      </c>
    </row>
    <row r="6325" spans="16:16" x14ac:dyDescent="0.25">
      <c r="P6325" s="401">
        <f t="shared" si="98"/>
        <v>0</v>
      </c>
    </row>
    <row r="6326" spans="16:16" x14ac:dyDescent="0.25">
      <c r="P6326" s="401">
        <f t="shared" si="98"/>
        <v>0</v>
      </c>
    </row>
    <row r="6327" spans="16:16" x14ac:dyDescent="0.25">
      <c r="P6327" s="401">
        <f t="shared" si="98"/>
        <v>0</v>
      </c>
    </row>
    <row r="6328" spans="16:16" x14ac:dyDescent="0.25">
      <c r="P6328" s="401">
        <f t="shared" si="98"/>
        <v>0</v>
      </c>
    </row>
    <row r="6329" spans="16:16" x14ac:dyDescent="0.25">
      <c r="P6329" s="401">
        <f t="shared" si="98"/>
        <v>0</v>
      </c>
    </row>
    <row r="6330" spans="16:16" x14ac:dyDescent="0.25">
      <c r="P6330" s="401">
        <f t="shared" si="98"/>
        <v>0</v>
      </c>
    </row>
    <row r="6331" spans="16:16" x14ac:dyDescent="0.25">
      <c r="P6331" s="401">
        <f t="shared" si="98"/>
        <v>0</v>
      </c>
    </row>
    <row r="6332" spans="16:16" x14ac:dyDescent="0.25">
      <c r="P6332" s="401">
        <f t="shared" si="98"/>
        <v>0</v>
      </c>
    </row>
    <row r="6333" spans="16:16" x14ac:dyDescent="0.25">
      <c r="P6333" s="401">
        <f t="shared" si="98"/>
        <v>0</v>
      </c>
    </row>
    <row r="6334" spans="16:16" x14ac:dyDescent="0.25">
      <c r="P6334" s="401">
        <f t="shared" si="98"/>
        <v>0</v>
      </c>
    </row>
    <row r="6335" spans="16:16" x14ac:dyDescent="0.25">
      <c r="P6335" s="401">
        <f t="shared" si="98"/>
        <v>0</v>
      </c>
    </row>
    <row r="6336" spans="16:16" x14ac:dyDescent="0.25">
      <c r="P6336" s="401">
        <f t="shared" si="98"/>
        <v>0</v>
      </c>
    </row>
    <row r="6337" spans="16:16" x14ac:dyDescent="0.25">
      <c r="P6337" s="401">
        <f t="shared" si="98"/>
        <v>0</v>
      </c>
    </row>
    <row r="6338" spans="16:16" x14ac:dyDescent="0.25">
      <c r="P6338" s="401">
        <f t="shared" si="98"/>
        <v>0</v>
      </c>
    </row>
    <row r="6339" spans="16:16" x14ac:dyDescent="0.25">
      <c r="P6339" s="401">
        <f t="shared" ref="P6339:P6402" si="99">G6339+I6339</f>
        <v>0</v>
      </c>
    </row>
    <row r="6340" spans="16:16" x14ac:dyDescent="0.25">
      <c r="P6340" s="401">
        <f t="shared" si="99"/>
        <v>0</v>
      </c>
    </row>
    <row r="6341" spans="16:16" x14ac:dyDescent="0.25">
      <c r="P6341" s="401">
        <f t="shared" si="99"/>
        <v>0</v>
      </c>
    </row>
    <row r="6342" spans="16:16" x14ac:dyDescent="0.25">
      <c r="P6342" s="401">
        <f t="shared" si="99"/>
        <v>0</v>
      </c>
    </row>
    <row r="6343" spans="16:16" x14ac:dyDescent="0.25">
      <c r="P6343" s="401">
        <f t="shared" si="99"/>
        <v>0</v>
      </c>
    </row>
    <row r="6344" spans="16:16" x14ac:dyDescent="0.25">
      <c r="P6344" s="401">
        <f t="shared" si="99"/>
        <v>0</v>
      </c>
    </row>
    <row r="6345" spans="16:16" x14ac:dyDescent="0.25">
      <c r="P6345" s="401">
        <f t="shared" si="99"/>
        <v>0</v>
      </c>
    </row>
    <row r="6346" spans="16:16" x14ac:dyDescent="0.25">
      <c r="P6346" s="401">
        <f t="shared" si="99"/>
        <v>0</v>
      </c>
    </row>
    <row r="6347" spans="16:16" x14ac:dyDescent="0.25">
      <c r="P6347" s="401">
        <f t="shared" si="99"/>
        <v>0</v>
      </c>
    </row>
    <row r="6348" spans="16:16" x14ac:dyDescent="0.25">
      <c r="P6348" s="401">
        <f t="shared" si="99"/>
        <v>0</v>
      </c>
    </row>
    <row r="6349" spans="16:16" x14ac:dyDescent="0.25">
      <c r="P6349" s="401">
        <f t="shared" si="99"/>
        <v>0</v>
      </c>
    </row>
    <row r="6350" spans="16:16" x14ac:dyDescent="0.25">
      <c r="P6350" s="401">
        <f t="shared" si="99"/>
        <v>0</v>
      </c>
    </row>
    <row r="6351" spans="16:16" x14ac:dyDescent="0.25">
      <c r="P6351" s="401">
        <f t="shared" si="99"/>
        <v>0</v>
      </c>
    </row>
    <row r="6352" spans="16:16" x14ac:dyDescent="0.25">
      <c r="P6352" s="401">
        <f t="shared" si="99"/>
        <v>0</v>
      </c>
    </row>
    <row r="6353" spans="16:16" x14ac:dyDescent="0.25">
      <c r="P6353" s="401">
        <f t="shared" si="99"/>
        <v>0</v>
      </c>
    </row>
    <row r="6354" spans="16:16" x14ac:dyDescent="0.25">
      <c r="P6354" s="401">
        <f t="shared" si="99"/>
        <v>0</v>
      </c>
    </row>
    <row r="6355" spans="16:16" x14ac:dyDescent="0.25">
      <c r="P6355" s="401">
        <f t="shared" si="99"/>
        <v>0</v>
      </c>
    </row>
    <row r="6356" spans="16:16" x14ac:dyDescent="0.25">
      <c r="P6356" s="401">
        <f t="shared" si="99"/>
        <v>0</v>
      </c>
    </row>
    <row r="6357" spans="16:16" x14ac:dyDescent="0.25">
      <c r="P6357" s="401">
        <f t="shared" si="99"/>
        <v>0</v>
      </c>
    </row>
    <row r="6358" spans="16:16" x14ac:dyDescent="0.25">
      <c r="P6358" s="401">
        <f t="shared" si="99"/>
        <v>0</v>
      </c>
    </row>
    <row r="6359" spans="16:16" x14ac:dyDescent="0.25">
      <c r="P6359" s="401">
        <f t="shared" si="99"/>
        <v>0</v>
      </c>
    </row>
    <row r="6360" spans="16:16" x14ac:dyDescent="0.25">
      <c r="P6360" s="401">
        <f t="shared" si="99"/>
        <v>0</v>
      </c>
    </row>
    <row r="6361" spans="16:16" x14ac:dyDescent="0.25">
      <c r="P6361" s="401">
        <f t="shared" si="99"/>
        <v>0</v>
      </c>
    </row>
    <row r="6362" spans="16:16" x14ac:dyDescent="0.25">
      <c r="P6362" s="401">
        <f t="shared" si="99"/>
        <v>0</v>
      </c>
    </row>
    <row r="6363" spans="16:16" x14ac:dyDescent="0.25">
      <c r="P6363" s="401">
        <f t="shared" si="99"/>
        <v>0</v>
      </c>
    </row>
    <row r="6364" spans="16:16" x14ac:dyDescent="0.25">
      <c r="P6364" s="401">
        <f t="shared" si="99"/>
        <v>0</v>
      </c>
    </row>
    <row r="6365" spans="16:16" x14ac:dyDescent="0.25">
      <c r="P6365" s="401">
        <f t="shared" si="99"/>
        <v>0</v>
      </c>
    </row>
    <row r="6366" spans="16:16" x14ac:dyDescent="0.25">
      <c r="P6366" s="401">
        <f t="shared" si="99"/>
        <v>0</v>
      </c>
    </row>
    <row r="6367" spans="16:16" x14ac:dyDescent="0.25">
      <c r="P6367" s="401">
        <f t="shared" si="99"/>
        <v>0</v>
      </c>
    </row>
    <row r="6368" spans="16:16" x14ac:dyDescent="0.25">
      <c r="P6368" s="401">
        <f t="shared" si="99"/>
        <v>0</v>
      </c>
    </row>
    <row r="6369" spans="16:16" x14ac:dyDescent="0.25">
      <c r="P6369" s="401">
        <f t="shared" si="99"/>
        <v>0</v>
      </c>
    </row>
    <row r="6370" spans="16:16" x14ac:dyDescent="0.25">
      <c r="P6370" s="401">
        <f t="shared" si="99"/>
        <v>0</v>
      </c>
    </row>
    <row r="6371" spans="16:16" x14ac:dyDescent="0.25">
      <c r="P6371" s="401">
        <f t="shared" si="99"/>
        <v>0</v>
      </c>
    </row>
    <row r="6372" spans="16:16" x14ac:dyDescent="0.25">
      <c r="P6372" s="401">
        <f t="shared" si="99"/>
        <v>0</v>
      </c>
    </row>
    <row r="6373" spans="16:16" x14ac:dyDescent="0.25">
      <c r="P6373" s="401">
        <f t="shared" si="99"/>
        <v>0</v>
      </c>
    </row>
    <row r="6374" spans="16:16" x14ac:dyDescent="0.25">
      <c r="P6374" s="401">
        <f t="shared" si="99"/>
        <v>0</v>
      </c>
    </row>
    <row r="6375" spans="16:16" x14ac:dyDescent="0.25">
      <c r="P6375" s="401">
        <f t="shared" si="99"/>
        <v>0</v>
      </c>
    </row>
    <row r="6376" spans="16:16" x14ac:dyDescent="0.25">
      <c r="P6376" s="401">
        <f t="shared" si="99"/>
        <v>0</v>
      </c>
    </row>
    <row r="6377" spans="16:16" x14ac:dyDescent="0.25">
      <c r="P6377" s="401">
        <f t="shared" si="99"/>
        <v>0</v>
      </c>
    </row>
    <row r="6378" spans="16:16" x14ac:dyDescent="0.25">
      <c r="P6378" s="401">
        <f t="shared" si="99"/>
        <v>0</v>
      </c>
    </row>
    <row r="6379" spans="16:16" x14ac:dyDescent="0.25">
      <c r="P6379" s="401">
        <f t="shared" si="99"/>
        <v>0</v>
      </c>
    </row>
    <row r="6380" spans="16:16" x14ac:dyDescent="0.25">
      <c r="P6380" s="401">
        <f t="shared" si="99"/>
        <v>0</v>
      </c>
    </row>
    <row r="6381" spans="16:16" x14ac:dyDescent="0.25">
      <c r="P6381" s="401">
        <f t="shared" si="99"/>
        <v>0</v>
      </c>
    </row>
    <row r="6382" spans="16:16" x14ac:dyDescent="0.25">
      <c r="P6382" s="401">
        <f t="shared" si="99"/>
        <v>0</v>
      </c>
    </row>
    <row r="6383" spans="16:16" x14ac:dyDescent="0.25">
      <c r="P6383" s="401">
        <f t="shared" si="99"/>
        <v>0</v>
      </c>
    </row>
    <row r="6384" spans="16:16" x14ac:dyDescent="0.25">
      <c r="P6384" s="401">
        <f t="shared" si="99"/>
        <v>0</v>
      </c>
    </row>
    <row r="6385" spans="16:16" x14ac:dyDescent="0.25">
      <c r="P6385" s="401">
        <f t="shared" si="99"/>
        <v>0</v>
      </c>
    </row>
    <row r="6386" spans="16:16" x14ac:dyDescent="0.25">
      <c r="P6386" s="401">
        <f t="shared" si="99"/>
        <v>0</v>
      </c>
    </row>
    <row r="6387" spans="16:16" x14ac:dyDescent="0.25">
      <c r="P6387" s="401">
        <f t="shared" si="99"/>
        <v>0</v>
      </c>
    </row>
    <row r="6388" spans="16:16" x14ac:dyDescent="0.25">
      <c r="P6388" s="401">
        <f t="shared" si="99"/>
        <v>0</v>
      </c>
    </row>
    <row r="6389" spans="16:16" x14ac:dyDescent="0.25">
      <c r="P6389" s="401">
        <f t="shared" si="99"/>
        <v>0</v>
      </c>
    </row>
    <row r="6390" spans="16:16" x14ac:dyDescent="0.25">
      <c r="P6390" s="401">
        <f t="shared" si="99"/>
        <v>0</v>
      </c>
    </row>
    <row r="6391" spans="16:16" x14ac:dyDescent="0.25">
      <c r="P6391" s="401">
        <f t="shared" si="99"/>
        <v>0</v>
      </c>
    </row>
    <row r="6392" spans="16:16" x14ac:dyDescent="0.25">
      <c r="P6392" s="401">
        <f t="shared" si="99"/>
        <v>0</v>
      </c>
    </row>
    <row r="6393" spans="16:16" x14ac:dyDescent="0.25">
      <c r="P6393" s="401">
        <f t="shared" si="99"/>
        <v>0</v>
      </c>
    </row>
    <row r="6394" spans="16:16" x14ac:dyDescent="0.25">
      <c r="P6394" s="401">
        <f t="shared" si="99"/>
        <v>0</v>
      </c>
    </row>
    <row r="6395" spans="16:16" x14ac:dyDescent="0.25">
      <c r="P6395" s="401">
        <f t="shared" si="99"/>
        <v>0</v>
      </c>
    </row>
    <row r="6396" spans="16:16" x14ac:dyDescent="0.25">
      <c r="P6396" s="401">
        <f t="shared" si="99"/>
        <v>0</v>
      </c>
    </row>
    <row r="6397" spans="16:16" x14ac:dyDescent="0.25">
      <c r="P6397" s="401">
        <f t="shared" si="99"/>
        <v>0</v>
      </c>
    </row>
    <row r="6398" spans="16:16" x14ac:dyDescent="0.25">
      <c r="P6398" s="401">
        <f t="shared" si="99"/>
        <v>0</v>
      </c>
    </row>
    <row r="6399" spans="16:16" x14ac:dyDescent="0.25">
      <c r="P6399" s="401">
        <f t="shared" si="99"/>
        <v>0</v>
      </c>
    </row>
    <row r="6400" spans="16:16" x14ac:dyDescent="0.25">
      <c r="P6400" s="401">
        <f t="shared" si="99"/>
        <v>0</v>
      </c>
    </row>
    <row r="6401" spans="16:16" x14ac:dyDescent="0.25">
      <c r="P6401" s="401">
        <f t="shared" si="99"/>
        <v>0</v>
      </c>
    </row>
    <row r="6402" spans="16:16" x14ac:dyDescent="0.25">
      <c r="P6402" s="401">
        <f t="shared" si="99"/>
        <v>0</v>
      </c>
    </row>
    <row r="6403" spans="16:16" x14ac:dyDescent="0.25">
      <c r="P6403" s="401">
        <f t="shared" ref="P6403:P6466" si="100">G6403+I6403</f>
        <v>0</v>
      </c>
    </row>
    <row r="6404" spans="16:16" x14ac:dyDescent="0.25">
      <c r="P6404" s="401">
        <f t="shared" si="100"/>
        <v>0</v>
      </c>
    </row>
    <row r="6405" spans="16:16" x14ac:dyDescent="0.25">
      <c r="P6405" s="401">
        <f t="shared" si="100"/>
        <v>0</v>
      </c>
    </row>
    <row r="6406" spans="16:16" x14ac:dyDescent="0.25">
      <c r="P6406" s="401">
        <f t="shared" si="100"/>
        <v>0</v>
      </c>
    </row>
    <row r="6407" spans="16:16" x14ac:dyDescent="0.25">
      <c r="P6407" s="401">
        <f t="shared" si="100"/>
        <v>0</v>
      </c>
    </row>
    <row r="6408" spans="16:16" x14ac:dyDescent="0.25">
      <c r="P6408" s="401">
        <f t="shared" si="100"/>
        <v>0</v>
      </c>
    </row>
    <row r="6409" spans="16:16" x14ac:dyDescent="0.25">
      <c r="P6409" s="401">
        <f t="shared" si="100"/>
        <v>0</v>
      </c>
    </row>
    <row r="6410" spans="16:16" x14ac:dyDescent="0.25">
      <c r="P6410" s="401">
        <f t="shared" si="100"/>
        <v>0</v>
      </c>
    </row>
    <row r="6411" spans="16:16" x14ac:dyDescent="0.25">
      <c r="P6411" s="401">
        <f t="shared" si="100"/>
        <v>0</v>
      </c>
    </row>
    <row r="6412" spans="16:16" x14ac:dyDescent="0.25">
      <c r="P6412" s="401">
        <f t="shared" si="100"/>
        <v>0</v>
      </c>
    </row>
    <row r="6413" spans="16:16" x14ac:dyDescent="0.25">
      <c r="P6413" s="401">
        <f t="shared" si="100"/>
        <v>0</v>
      </c>
    </row>
    <row r="6414" spans="16:16" x14ac:dyDescent="0.25">
      <c r="P6414" s="401">
        <f t="shared" si="100"/>
        <v>0</v>
      </c>
    </row>
    <row r="6415" spans="16:16" x14ac:dyDescent="0.25">
      <c r="P6415" s="401">
        <f t="shared" si="100"/>
        <v>0</v>
      </c>
    </row>
    <row r="6416" spans="16:16" x14ac:dyDescent="0.25">
      <c r="P6416" s="401">
        <f t="shared" si="100"/>
        <v>0</v>
      </c>
    </row>
    <row r="6417" spans="16:16" x14ac:dyDescent="0.25">
      <c r="P6417" s="401">
        <f t="shared" si="100"/>
        <v>0</v>
      </c>
    </row>
    <row r="6418" spans="16:16" x14ac:dyDescent="0.25">
      <c r="P6418" s="401">
        <f t="shared" si="100"/>
        <v>0</v>
      </c>
    </row>
    <row r="6419" spans="16:16" x14ac:dyDescent="0.25">
      <c r="P6419" s="401">
        <f t="shared" si="100"/>
        <v>0</v>
      </c>
    </row>
    <row r="6420" spans="16:16" x14ac:dyDescent="0.25">
      <c r="P6420" s="401">
        <f t="shared" si="100"/>
        <v>0</v>
      </c>
    </row>
    <row r="6421" spans="16:16" x14ac:dyDescent="0.25">
      <c r="P6421" s="401">
        <f t="shared" si="100"/>
        <v>0</v>
      </c>
    </row>
    <row r="6422" spans="16:16" x14ac:dyDescent="0.25">
      <c r="P6422" s="401">
        <f t="shared" si="100"/>
        <v>0</v>
      </c>
    </row>
    <row r="6423" spans="16:16" x14ac:dyDescent="0.25">
      <c r="P6423" s="401">
        <f t="shared" si="100"/>
        <v>0</v>
      </c>
    </row>
    <row r="6424" spans="16:16" x14ac:dyDescent="0.25">
      <c r="P6424" s="401">
        <f t="shared" si="100"/>
        <v>0</v>
      </c>
    </row>
    <row r="6425" spans="16:16" x14ac:dyDescent="0.25">
      <c r="P6425" s="401">
        <f t="shared" si="100"/>
        <v>0</v>
      </c>
    </row>
    <row r="6426" spans="16:16" x14ac:dyDescent="0.25">
      <c r="P6426" s="401">
        <f t="shared" si="100"/>
        <v>0</v>
      </c>
    </row>
    <row r="6427" spans="16:16" x14ac:dyDescent="0.25">
      <c r="P6427" s="401">
        <f t="shared" si="100"/>
        <v>0</v>
      </c>
    </row>
    <row r="6428" spans="16:16" x14ac:dyDescent="0.25">
      <c r="P6428" s="401">
        <f t="shared" si="100"/>
        <v>0</v>
      </c>
    </row>
    <row r="6429" spans="16:16" x14ac:dyDescent="0.25">
      <c r="P6429" s="401">
        <f t="shared" si="100"/>
        <v>0</v>
      </c>
    </row>
    <row r="6430" spans="16:16" x14ac:dyDescent="0.25">
      <c r="P6430" s="401">
        <f t="shared" si="100"/>
        <v>0</v>
      </c>
    </row>
    <row r="6431" spans="16:16" x14ac:dyDescent="0.25">
      <c r="P6431" s="401">
        <f t="shared" si="100"/>
        <v>0</v>
      </c>
    </row>
    <row r="6432" spans="16:16" x14ac:dyDescent="0.25">
      <c r="P6432" s="401">
        <f t="shared" si="100"/>
        <v>0</v>
      </c>
    </row>
    <row r="6433" spans="16:16" x14ac:dyDescent="0.25">
      <c r="P6433" s="401">
        <f t="shared" si="100"/>
        <v>0</v>
      </c>
    </row>
    <row r="6434" spans="16:16" x14ac:dyDescent="0.25">
      <c r="P6434" s="401">
        <f t="shared" si="100"/>
        <v>0</v>
      </c>
    </row>
    <row r="6435" spans="16:16" x14ac:dyDescent="0.25">
      <c r="P6435" s="401">
        <f t="shared" si="100"/>
        <v>0</v>
      </c>
    </row>
    <row r="6436" spans="16:16" x14ac:dyDescent="0.25">
      <c r="P6436" s="401">
        <f t="shared" si="100"/>
        <v>0</v>
      </c>
    </row>
    <row r="6437" spans="16:16" x14ac:dyDescent="0.25">
      <c r="P6437" s="401">
        <f t="shared" si="100"/>
        <v>0</v>
      </c>
    </row>
    <row r="6438" spans="16:16" x14ac:dyDescent="0.25">
      <c r="P6438" s="401">
        <f t="shared" si="100"/>
        <v>0</v>
      </c>
    </row>
    <row r="6439" spans="16:16" x14ac:dyDescent="0.25">
      <c r="P6439" s="401">
        <f t="shared" si="100"/>
        <v>0</v>
      </c>
    </row>
    <row r="6440" spans="16:16" x14ac:dyDescent="0.25">
      <c r="P6440" s="401">
        <f t="shared" si="100"/>
        <v>0</v>
      </c>
    </row>
    <row r="6441" spans="16:16" x14ac:dyDescent="0.25">
      <c r="P6441" s="401">
        <f t="shared" si="100"/>
        <v>0</v>
      </c>
    </row>
    <row r="6442" spans="16:16" x14ac:dyDescent="0.25">
      <c r="P6442" s="401">
        <f t="shared" si="100"/>
        <v>0</v>
      </c>
    </row>
    <row r="6443" spans="16:16" x14ac:dyDescent="0.25">
      <c r="P6443" s="401">
        <f t="shared" si="100"/>
        <v>0</v>
      </c>
    </row>
    <row r="6444" spans="16:16" x14ac:dyDescent="0.25">
      <c r="P6444" s="401">
        <f t="shared" si="100"/>
        <v>0</v>
      </c>
    </row>
    <row r="6445" spans="16:16" x14ac:dyDescent="0.25">
      <c r="P6445" s="401">
        <f t="shared" si="100"/>
        <v>0</v>
      </c>
    </row>
    <row r="6446" spans="16:16" x14ac:dyDescent="0.25">
      <c r="P6446" s="401">
        <f t="shared" si="100"/>
        <v>0</v>
      </c>
    </row>
    <row r="6447" spans="16:16" x14ac:dyDescent="0.25">
      <c r="P6447" s="401">
        <f t="shared" si="100"/>
        <v>0</v>
      </c>
    </row>
    <row r="6448" spans="16:16" x14ac:dyDescent="0.25">
      <c r="P6448" s="401">
        <f t="shared" si="100"/>
        <v>0</v>
      </c>
    </row>
    <row r="6449" spans="16:16" x14ac:dyDescent="0.25">
      <c r="P6449" s="401">
        <f t="shared" si="100"/>
        <v>0</v>
      </c>
    </row>
    <row r="6450" spans="16:16" x14ac:dyDescent="0.25">
      <c r="P6450" s="401">
        <f t="shared" si="100"/>
        <v>0</v>
      </c>
    </row>
    <row r="6451" spans="16:16" x14ac:dyDescent="0.25">
      <c r="P6451" s="401">
        <f t="shared" si="100"/>
        <v>0</v>
      </c>
    </row>
    <row r="6452" spans="16:16" x14ac:dyDescent="0.25">
      <c r="P6452" s="401">
        <f t="shared" si="100"/>
        <v>0</v>
      </c>
    </row>
    <row r="6453" spans="16:16" x14ac:dyDescent="0.25">
      <c r="P6453" s="401">
        <f t="shared" si="100"/>
        <v>0</v>
      </c>
    </row>
    <row r="6454" spans="16:16" x14ac:dyDescent="0.25">
      <c r="P6454" s="401">
        <f t="shared" si="100"/>
        <v>0</v>
      </c>
    </row>
    <row r="6455" spans="16:16" x14ac:dyDescent="0.25">
      <c r="P6455" s="401">
        <f t="shared" si="100"/>
        <v>0</v>
      </c>
    </row>
    <row r="6456" spans="16:16" x14ac:dyDescent="0.25">
      <c r="P6456" s="401">
        <f t="shared" si="100"/>
        <v>0</v>
      </c>
    </row>
    <row r="6457" spans="16:16" x14ac:dyDescent="0.25">
      <c r="P6457" s="401">
        <f t="shared" si="100"/>
        <v>0</v>
      </c>
    </row>
    <row r="6458" spans="16:16" x14ac:dyDescent="0.25">
      <c r="P6458" s="401">
        <f t="shared" si="100"/>
        <v>0</v>
      </c>
    </row>
    <row r="6459" spans="16:16" x14ac:dyDescent="0.25">
      <c r="P6459" s="401">
        <f t="shared" si="100"/>
        <v>0</v>
      </c>
    </row>
    <row r="6460" spans="16:16" x14ac:dyDescent="0.25">
      <c r="P6460" s="401">
        <f t="shared" si="100"/>
        <v>0</v>
      </c>
    </row>
    <row r="6461" spans="16:16" x14ac:dyDescent="0.25">
      <c r="P6461" s="401">
        <f t="shared" si="100"/>
        <v>0</v>
      </c>
    </row>
    <row r="6462" spans="16:16" x14ac:dyDescent="0.25">
      <c r="P6462" s="401">
        <f t="shared" si="100"/>
        <v>0</v>
      </c>
    </row>
    <row r="6463" spans="16:16" x14ac:dyDescent="0.25">
      <c r="P6463" s="401">
        <f t="shared" si="100"/>
        <v>0</v>
      </c>
    </row>
    <row r="6464" spans="16:16" x14ac:dyDescent="0.25">
      <c r="P6464" s="401">
        <f t="shared" si="100"/>
        <v>0</v>
      </c>
    </row>
    <row r="6465" spans="16:16" x14ac:dyDescent="0.25">
      <c r="P6465" s="401">
        <f t="shared" si="100"/>
        <v>0</v>
      </c>
    </row>
    <row r="6466" spans="16:16" x14ac:dyDescent="0.25">
      <c r="P6466" s="401">
        <f t="shared" si="100"/>
        <v>0</v>
      </c>
    </row>
    <row r="6467" spans="16:16" x14ac:dyDescent="0.25">
      <c r="P6467" s="401">
        <f t="shared" ref="P6467:P6530" si="101">G6467+I6467</f>
        <v>0</v>
      </c>
    </row>
    <row r="6468" spans="16:16" x14ac:dyDescent="0.25">
      <c r="P6468" s="401">
        <f t="shared" si="101"/>
        <v>0</v>
      </c>
    </row>
    <row r="6469" spans="16:16" x14ac:dyDescent="0.25">
      <c r="P6469" s="401">
        <f t="shared" si="101"/>
        <v>0</v>
      </c>
    </row>
    <row r="6470" spans="16:16" x14ac:dyDescent="0.25">
      <c r="P6470" s="401">
        <f t="shared" si="101"/>
        <v>0</v>
      </c>
    </row>
    <row r="6471" spans="16:16" x14ac:dyDescent="0.25">
      <c r="P6471" s="401">
        <f t="shared" si="101"/>
        <v>0</v>
      </c>
    </row>
    <row r="6472" spans="16:16" x14ac:dyDescent="0.25">
      <c r="P6472" s="401">
        <f t="shared" si="101"/>
        <v>0</v>
      </c>
    </row>
    <row r="6473" spans="16:16" x14ac:dyDescent="0.25">
      <c r="P6473" s="401">
        <f t="shared" si="101"/>
        <v>0</v>
      </c>
    </row>
    <row r="6474" spans="16:16" x14ac:dyDescent="0.25">
      <c r="P6474" s="401">
        <f t="shared" si="101"/>
        <v>0</v>
      </c>
    </row>
    <row r="6475" spans="16:16" x14ac:dyDescent="0.25">
      <c r="P6475" s="401">
        <f t="shared" si="101"/>
        <v>0</v>
      </c>
    </row>
    <row r="6476" spans="16:16" x14ac:dyDescent="0.25">
      <c r="P6476" s="401">
        <f t="shared" si="101"/>
        <v>0</v>
      </c>
    </row>
    <row r="6477" spans="16:16" x14ac:dyDescent="0.25">
      <c r="P6477" s="401">
        <f t="shared" si="101"/>
        <v>0</v>
      </c>
    </row>
    <row r="6478" spans="16:16" x14ac:dyDescent="0.25">
      <c r="P6478" s="401">
        <f t="shared" si="101"/>
        <v>0</v>
      </c>
    </row>
    <row r="6479" spans="16:16" x14ac:dyDescent="0.25">
      <c r="P6479" s="401">
        <f t="shared" si="101"/>
        <v>0</v>
      </c>
    </row>
    <row r="6480" spans="16:16" x14ac:dyDescent="0.25">
      <c r="P6480" s="401">
        <f t="shared" si="101"/>
        <v>0</v>
      </c>
    </row>
    <row r="6481" spans="16:16" x14ac:dyDescent="0.25">
      <c r="P6481" s="401">
        <f t="shared" si="101"/>
        <v>0</v>
      </c>
    </row>
    <row r="6482" spans="16:16" x14ac:dyDescent="0.25">
      <c r="P6482" s="401">
        <f t="shared" si="101"/>
        <v>0</v>
      </c>
    </row>
    <row r="6483" spans="16:16" x14ac:dyDescent="0.25">
      <c r="P6483" s="401">
        <f t="shared" si="101"/>
        <v>0</v>
      </c>
    </row>
    <row r="6484" spans="16:16" x14ac:dyDescent="0.25">
      <c r="P6484" s="401">
        <f t="shared" si="101"/>
        <v>0</v>
      </c>
    </row>
    <row r="6485" spans="16:16" x14ac:dyDescent="0.25">
      <c r="P6485" s="401">
        <f t="shared" si="101"/>
        <v>0</v>
      </c>
    </row>
    <row r="6486" spans="16:16" x14ac:dyDescent="0.25">
      <c r="P6486" s="401">
        <f t="shared" si="101"/>
        <v>0</v>
      </c>
    </row>
    <row r="6487" spans="16:16" x14ac:dyDescent="0.25">
      <c r="P6487" s="401">
        <f t="shared" si="101"/>
        <v>0</v>
      </c>
    </row>
    <row r="6488" spans="16:16" x14ac:dyDescent="0.25">
      <c r="P6488" s="401">
        <f t="shared" si="101"/>
        <v>0</v>
      </c>
    </row>
    <row r="6489" spans="16:16" x14ac:dyDescent="0.25">
      <c r="P6489" s="401">
        <f t="shared" si="101"/>
        <v>0</v>
      </c>
    </row>
    <row r="6490" spans="16:16" x14ac:dyDescent="0.25">
      <c r="P6490" s="401">
        <f t="shared" si="101"/>
        <v>0</v>
      </c>
    </row>
    <row r="6491" spans="16:16" x14ac:dyDescent="0.25">
      <c r="P6491" s="401">
        <f t="shared" si="101"/>
        <v>0</v>
      </c>
    </row>
    <row r="6492" spans="16:16" x14ac:dyDescent="0.25">
      <c r="P6492" s="401">
        <f t="shared" si="101"/>
        <v>0</v>
      </c>
    </row>
    <row r="6493" spans="16:16" x14ac:dyDescent="0.25">
      <c r="P6493" s="401">
        <f t="shared" si="101"/>
        <v>0</v>
      </c>
    </row>
    <row r="6494" spans="16:16" x14ac:dyDescent="0.25">
      <c r="P6494" s="401">
        <f t="shared" si="101"/>
        <v>0</v>
      </c>
    </row>
    <row r="6495" spans="16:16" x14ac:dyDescent="0.25">
      <c r="P6495" s="401">
        <f t="shared" si="101"/>
        <v>0</v>
      </c>
    </row>
    <row r="6496" spans="16:16" x14ac:dyDescent="0.25">
      <c r="P6496" s="401">
        <f t="shared" si="101"/>
        <v>0</v>
      </c>
    </row>
    <row r="6497" spans="16:16" x14ac:dyDescent="0.25">
      <c r="P6497" s="401">
        <f t="shared" si="101"/>
        <v>0</v>
      </c>
    </row>
    <row r="6498" spans="16:16" x14ac:dyDescent="0.25">
      <c r="P6498" s="401">
        <f t="shared" si="101"/>
        <v>0</v>
      </c>
    </row>
    <row r="6499" spans="16:16" x14ac:dyDescent="0.25">
      <c r="P6499" s="401">
        <f t="shared" si="101"/>
        <v>0</v>
      </c>
    </row>
    <row r="6500" spans="16:16" x14ac:dyDescent="0.25">
      <c r="P6500" s="401">
        <f t="shared" si="101"/>
        <v>0</v>
      </c>
    </row>
    <row r="6501" spans="16:16" x14ac:dyDescent="0.25">
      <c r="P6501" s="401">
        <f t="shared" si="101"/>
        <v>0</v>
      </c>
    </row>
    <row r="6502" spans="16:16" x14ac:dyDescent="0.25">
      <c r="P6502" s="401">
        <f t="shared" si="101"/>
        <v>0</v>
      </c>
    </row>
    <row r="6503" spans="16:16" x14ac:dyDescent="0.25">
      <c r="P6503" s="401">
        <f t="shared" si="101"/>
        <v>0</v>
      </c>
    </row>
    <row r="6504" spans="16:16" x14ac:dyDescent="0.25">
      <c r="P6504" s="401">
        <f t="shared" si="101"/>
        <v>0</v>
      </c>
    </row>
    <row r="6505" spans="16:16" x14ac:dyDescent="0.25">
      <c r="P6505" s="401">
        <f t="shared" si="101"/>
        <v>0</v>
      </c>
    </row>
    <row r="6506" spans="16:16" x14ac:dyDescent="0.25">
      <c r="P6506" s="401">
        <f t="shared" si="101"/>
        <v>0</v>
      </c>
    </row>
    <row r="6507" spans="16:16" x14ac:dyDescent="0.25">
      <c r="P6507" s="401">
        <f t="shared" si="101"/>
        <v>0</v>
      </c>
    </row>
    <row r="6508" spans="16:16" x14ac:dyDescent="0.25">
      <c r="P6508" s="401">
        <f t="shared" si="101"/>
        <v>0</v>
      </c>
    </row>
    <row r="6509" spans="16:16" x14ac:dyDescent="0.25">
      <c r="P6509" s="401">
        <f t="shared" si="101"/>
        <v>0</v>
      </c>
    </row>
    <row r="6510" spans="16:16" x14ac:dyDescent="0.25">
      <c r="P6510" s="401">
        <f t="shared" si="101"/>
        <v>0</v>
      </c>
    </row>
    <row r="6511" spans="16:16" x14ac:dyDescent="0.25">
      <c r="P6511" s="401">
        <f t="shared" si="101"/>
        <v>0</v>
      </c>
    </row>
    <row r="6512" spans="16:16" x14ac:dyDescent="0.25">
      <c r="P6512" s="401">
        <f t="shared" si="101"/>
        <v>0</v>
      </c>
    </row>
    <row r="6513" spans="16:16" x14ac:dyDescent="0.25">
      <c r="P6513" s="401">
        <f t="shared" si="101"/>
        <v>0</v>
      </c>
    </row>
    <row r="6514" spans="16:16" x14ac:dyDescent="0.25">
      <c r="P6514" s="401">
        <f t="shared" si="101"/>
        <v>0</v>
      </c>
    </row>
    <row r="6515" spans="16:16" x14ac:dyDescent="0.25">
      <c r="P6515" s="401">
        <f t="shared" si="101"/>
        <v>0</v>
      </c>
    </row>
    <row r="6516" spans="16:16" x14ac:dyDescent="0.25">
      <c r="P6516" s="401">
        <f t="shared" si="101"/>
        <v>0</v>
      </c>
    </row>
    <row r="6517" spans="16:16" x14ac:dyDescent="0.25">
      <c r="P6517" s="401">
        <f t="shared" si="101"/>
        <v>0</v>
      </c>
    </row>
    <row r="6518" spans="16:16" x14ac:dyDescent="0.25">
      <c r="P6518" s="401">
        <f t="shared" si="101"/>
        <v>0</v>
      </c>
    </row>
    <row r="6519" spans="16:16" x14ac:dyDescent="0.25">
      <c r="P6519" s="401">
        <f t="shared" si="101"/>
        <v>0</v>
      </c>
    </row>
    <row r="6520" spans="16:16" x14ac:dyDescent="0.25">
      <c r="P6520" s="401">
        <f t="shared" si="101"/>
        <v>0</v>
      </c>
    </row>
    <row r="6521" spans="16:16" x14ac:dyDescent="0.25">
      <c r="P6521" s="401">
        <f t="shared" si="101"/>
        <v>0</v>
      </c>
    </row>
    <row r="6522" spans="16:16" x14ac:dyDescent="0.25">
      <c r="P6522" s="401">
        <f t="shared" si="101"/>
        <v>0</v>
      </c>
    </row>
    <row r="6523" spans="16:16" x14ac:dyDescent="0.25">
      <c r="P6523" s="401">
        <f t="shared" si="101"/>
        <v>0</v>
      </c>
    </row>
    <row r="6524" spans="16:16" x14ac:dyDescent="0.25">
      <c r="P6524" s="401">
        <f t="shared" si="101"/>
        <v>0</v>
      </c>
    </row>
    <row r="6525" spans="16:16" x14ac:dyDescent="0.25">
      <c r="P6525" s="401">
        <f t="shared" si="101"/>
        <v>0</v>
      </c>
    </row>
    <row r="6526" spans="16:16" x14ac:dyDescent="0.25">
      <c r="P6526" s="401">
        <f t="shared" si="101"/>
        <v>0</v>
      </c>
    </row>
    <row r="6527" spans="16:16" x14ac:dyDescent="0.25">
      <c r="P6527" s="401">
        <f t="shared" si="101"/>
        <v>0</v>
      </c>
    </row>
    <row r="6528" spans="16:16" x14ac:dyDescent="0.25">
      <c r="P6528" s="401">
        <f t="shared" si="101"/>
        <v>0</v>
      </c>
    </row>
    <row r="6529" spans="16:16" x14ac:dyDescent="0.25">
      <c r="P6529" s="401">
        <f t="shared" si="101"/>
        <v>0</v>
      </c>
    </row>
    <row r="6530" spans="16:16" x14ac:dyDescent="0.25">
      <c r="P6530" s="401">
        <f t="shared" si="101"/>
        <v>0</v>
      </c>
    </row>
    <row r="6531" spans="16:16" x14ac:dyDescent="0.25">
      <c r="P6531" s="401">
        <f t="shared" ref="P6531:P6594" si="102">G6531+I6531</f>
        <v>0</v>
      </c>
    </row>
    <row r="6532" spans="16:16" x14ac:dyDescent="0.25">
      <c r="P6532" s="401">
        <f t="shared" si="102"/>
        <v>0</v>
      </c>
    </row>
    <row r="6533" spans="16:16" x14ac:dyDescent="0.25">
      <c r="P6533" s="401">
        <f t="shared" si="102"/>
        <v>0</v>
      </c>
    </row>
    <row r="6534" spans="16:16" x14ac:dyDescent="0.25">
      <c r="P6534" s="401">
        <f t="shared" si="102"/>
        <v>0</v>
      </c>
    </row>
    <row r="6535" spans="16:16" x14ac:dyDescent="0.25">
      <c r="P6535" s="401">
        <f t="shared" si="102"/>
        <v>0</v>
      </c>
    </row>
    <row r="6536" spans="16:16" x14ac:dyDescent="0.25">
      <c r="P6536" s="401">
        <f t="shared" si="102"/>
        <v>0</v>
      </c>
    </row>
    <row r="6537" spans="16:16" x14ac:dyDescent="0.25">
      <c r="P6537" s="401">
        <f t="shared" si="102"/>
        <v>0</v>
      </c>
    </row>
    <row r="6538" spans="16:16" x14ac:dyDescent="0.25">
      <c r="P6538" s="401">
        <f t="shared" si="102"/>
        <v>0</v>
      </c>
    </row>
    <row r="6539" spans="16:16" x14ac:dyDescent="0.25">
      <c r="P6539" s="401">
        <f t="shared" si="102"/>
        <v>0</v>
      </c>
    </row>
    <row r="6540" spans="16:16" x14ac:dyDescent="0.25">
      <c r="P6540" s="401">
        <f t="shared" si="102"/>
        <v>0</v>
      </c>
    </row>
    <row r="6541" spans="16:16" x14ac:dyDescent="0.25">
      <c r="P6541" s="401">
        <f t="shared" si="102"/>
        <v>0</v>
      </c>
    </row>
    <row r="6542" spans="16:16" x14ac:dyDescent="0.25">
      <c r="P6542" s="401">
        <f t="shared" si="102"/>
        <v>0</v>
      </c>
    </row>
    <row r="6543" spans="16:16" x14ac:dyDescent="0.25">
      <c r="P6543" s="401">
        <f t="shared" si="102"/>
        <v>0</v>
      </c>
    </row>
    <row r="6544" spans="16:16" x14ac:dyDescent="0.25">
      <c r="P6544" s="401">
        <f t="shared" si="102"/>
        <v>0</v>
      </c>
    </row>
    <row r="6545" spans="16:16" x14ac:dyDescent="0.25">
      <c r="P6545" s="401">
        <f t="shared" si="102"/>
        <v>0</v>
      </c>
    </row>
    <row r="6546" spans="16:16" x14ac:dyDescent="0.25">
      <c r="P6546" s="401">
        <f t="shared" si="102"/>
        <v>0</v>
      </c>
    </row>
    <row r="6547" spans="16:16" x14ac:dyDescent="0.25">
      <c r="P6547" s="401">
        <f t="shared" si="102"/>
        <v>0</v>
      </c>
    </row>
    <row r="6548" spans="16:16" x14ac:dyDescent="0.25">
      <c r="P6548" s="401">
        <f t="shared" si="102"/>
        <v>0</v>
      </c>
    </row>
    <row r="6549" spans="16:16" x14ac:dyDescent="0.25">
      <c r="P6549" s="401">
        <f t="shared" si="102"/>
        <v>0</v>
      </c>
    </row>
    <row r="6550" spans="16:16" x14ac:dyDescent="0.25">
      <c r="P6550" s="401">
        <f t="shared" si="102"/>
        <v>0</v>
      </c>
    </row>
    <row r="6551" spans="16:16" x14ac:dyDescent="0.25">
      <c r="P6551" s="401">
        <f t="shared" si="102"/>
        <v>0</v>
      </c>
    </row>
    <row r="6552" spans="16:16" x14ac:dyDescent="0.25">
      <c r="P6552" s="401">
        <f t="shared" si="102"/>
        <v>0</v>
      </c>
    </row>
    <row r="6553" spans="16:16" x14ac:dyDescent="0.25">
      <c r="P6553" s="401">
        <f t="shared" si="102"/>
        <v>0</v>
      </c>
    </row>
    <row r="6554" spans="16:16" x14ac:dyDescent="0.25">
      <c r="P6554" s="401">
        <f t="shared" si="102"/>
        <v>0</v>
      </c>
    </row>
    <row r="6555" spans="16:16" x14ac:dyDescent="0.25">
      <c r="P6555" s="401">
        <f t="shared" si="102"/>
        <v>0</v>
      </c>
    </row>
    <row r="6556" spans="16:16" x14ac:dyDescent="0.25">
      <c r="P6556" s="401">
        <f t="shared" si="102"/>
        <v>0</v>
      </c>
    </row>
    <row r="6557" spans="16:16" x14ac:dyDescent="0.25">
      <c r="P6557" s="401">
        <f t="shared" si="102"/>
        <v>0</v>
      </c>
    </row>
    <row r="6558" spans="16:16" x14ac:dyDescent="0.25">
      <c r="P6558" s="401">
        <f t="shared" si="102"/>
        <v>0</v>
      </c>
    </row>
    <row r="6559" spans="16:16" x14ac:dyDescent="0.25">
      <c r="P6559" s="401">
        <f t="shared" si="102"/>
        <v>0</v>
      </c>
    </row>
    <row r="6560" spans="16:16" x14ac:dyDescent="0.25">
      <c r="P6560" s="401">
        <f t="shared" si="102"/>
        <v>0</v>
      </c>
    </row>
    <row r="6561" spans="16:16" x14ac:dyDescent="0.25">
      <c r="P6561" s="401">
        <f t="shared" si="102"/>
        <v>0</v>
      </c>
    </row>
    <row r="6562" spans="16:16" x14ac:dyDescent="0.25">
      <c r="P6562" s="401">
        <f t="shared" si="102"/>
        <v>0</v>
      </c>
    </row>
    <row r="6563" spans="16:16" x14ac:dyDescent="0.25">
      <c r="P6563" s="401">
        <f t="shared" si="102"/>
        <v>0</v>
      </c>
    </row>
    <row r="6564" spans="16:16" x14ac:dyDescent="0.25">
      <c r="P6564" s="401">
        <f t="shared" si="102"/>
        <v>0</v>
      </c>
    </row>
    <row r="6565" spans="16:16" x14ac:dyDescent="0.25">
      <c r="P6565" s="401">
        <f t="shared" si="102"/>
        <v>0</v>
      </c>
    </row>
    <row r="6566" spans="16:16" x14ac:dyDescent="0.25">
      <c r="P6566" s="401">
        <f t="shared" si="102"/>
        <v>0</v>
      </c>
    </row>
    <row r="6567" spans="16:16" x14ac:dyDescent="0.25">
      <c r="P6567" s="401">
        <f t="shared" si="102"/>
        <v>0</v>
      </c>
    </row>
    <row r="6568" spans="16:16" x14ac:dyDescent="0.25">
      <c r="P6568" s="401">
        <f t="shared" si="102"/>
        <v>0</v>
      </c>
    </row>
    <row r="6569" spans="16:16" x14ac:dyDescent="0.25">
      <c r="P6569" s="401">
        <f t="shared" si="102"/>
        <v>0</v>
      </c>
    </row>
    <row r="6570" spans="16:16" x14ac:dyDescent="0.25">
      <c r="P6570" s="401">
        <f t="shared" si="102"/>
        <v>0</v>
      </c>
    </row>
    <row r="6571" spans="16:16" x14ac:dyDescent="0.25">
      <c r="P6571" s="401">
        <f t="shared" si="102"/>
        <v>0</v>
      </c>
    </row>
    <row r="6572" spans="16:16" x14ac:dyDescent="0.25">
      <c r="P6572" s="401">
        <f t="shared" si="102"/>
        <v>0</v>
      </c>
    </row>
    <row r="6573" spans="16:16" x14ac:dyDescent="0.25">
      <c r="P6573" s="401">
        <f t="shared" si="102"/>
        <v>0</v>
      </c>
    </row>
    <row r="6574" spans="16:16" x14ac:dyDescent="0.25">
      <c r="P6574" s="401">
        <f t="shared" si="102"/>
        <v>0</v>
      </c>
    </row>
    <row r="6575" spans="16:16" x14ac:dyDescent="0.25">
      <c r="P6575" s="401">
        <f t="shared" si="102"/>
        <v>0</v>
      </c>
    </row>
    <row r="6576" spans="16:16" x14ac:dyDescent="0.25">
      <c r="P6576" s="401">
        <f t="shared" si="102"/>
        <v>0</v>
      </c>
    </row>
    <row r="6577" spans="16:16" x14ac:dyDescent="0.25">
      <c r="P6577" s="401">
        <f t="shared" si="102"/>
        <v>0</v>
      </c>
    </row>
    <row r="6578" spans="16:16" x14ac:dyDescent="0.25">
      <c r="P6578" s="401">
        <f t="shared" si="102"/>
        <v>0</v>
      </c>
    </row>
    <row r="6579" spans="16:16" x14ac:dyDescent="0.25">
      <c r="P6579" s="401">
        <f t="shared" si="102"/>
        <v>0</v>
      </c>
    </row>
    <row r="6580" spans="16:16" x14ac:dyDescent="0.25">
      <c r="P6580" s="401">
        <f t="shared" si="102"/>
        <v>0</v>
      </c>
    </row>
    <row r="6581" spans="16:16" x14ac:dyDescent="0.25">
      <c r="P6581" s="401">
        <f t="shared" si="102"/>
        <v>0</v>
      </c>
    </row>
    <row r="6582" spans="16:16" x14ac:dyDescent="0.25">
      <c r="P6582" s="401">
        <f t="shared" si="102"/>
        <v>0</v>
      </c>
    </row>
    <row r="6583" spans="16:16" x14ac:dyDescent="0.25">
      <c r="P6583" s="401">
        <f t="shared" si="102"/>
        <v>0</v>
      </c>
    </row>
    <row r="6584" spans="16:16" x14ac:dyDescent="0.25">
      <c r="P6584" s="401">
        <f t="shared" si="102"/>
        <v>0</v>
      </c>
    </row>
    <row r="6585" spans="16:16" x14ac:dyDescent="0.25">
      <c r="P6585" s="401">
        <f t="shared" si="102"/>
        <v>0</v>
      </c>
    </row>
    <row r="6586" spans="16:16" x14ac:dyDescent="0.25">
      <c r="P6586" s="401">
        <f t="shared" si="102"/>
        <v>0</v>
      </c>
    </row>
    <row r="6587" spans="16:16" x14ac:dyDescent="0.25">
      <c r="P6587" s="401">
        <f t="shared" si="102"/>
        <v>0</v>
      </c>
    </row>
    <row r="6588" spans="16:16" x14ac:dyDescent="0.25">
      <c r="P6588" s="401">
        <f t="shared" si="102"/>
        <v>0</v>
      </c>
    </row>
    <row r="6589" spans="16:16" x14ac:dyDescent="0.25">
      <c r="P6589" s="401">
        <f t="shared" si="102"/>
        <v>0</v>
      </c>
    </row>
    <row r="6590" spans="16:16" x14ac:dyDescent="0.25">
      <c r="P6590" s="401">
        <f t="shared" si="102"/>
        <v>0</v>
      </c>
    </row>
    <row r="6591" spans="16:16" x14ac:dyDescent="0.25">
      <c r="P6591" s="401">
        <f t="shared" si="102"/>
        <v>0</v>
      </c>
    </row>
    <row r="6592" spans="16:16" x14ac:dyDescent="0.25">
      <c r="P6592" s="401">
        <f t="shared" si="102"/>
        <v>0</v>
      </c>
    </row>
    <row r="6593" spans="16:16" x14ac:dyDescent="0.25">
      <c r="P6593" s="401">
        <f t="shared" si="102"/>
        <v>0</v>
      </c>
    </row>
    <row r="6594" spans="16:16" x14ac:dyDescent="0.25">
      <c r="P6594" s="401">
        <f t="shared" si="102"/>
        <v>0</v>
      </c>
    </row>
    <row r="6595" spans="16:16" x14ac:dyDescent="0.25">
      <c r="P6595" s="401">
        <f t="shared" ref="P6595:P6658" si="103">G6595+I6595</f>
        <v>0</v>
      </c>
    </row>
    <row r="6596" spans="16:16" x14ac:dyDescent="0.25">
      <c r="P6596" s="401">
        <f t="shared" si="103"/>
        <v>0</v>
      </c>
    </row>
    <row r="6597" spans="16:16" x14ac:dyDescent="0.25">
      <c r="P6597" s="401">
        <f t="shared" si="103"/>
        <v>0</v>
      </c>
    </row>
    <row r="6598" spans="16:16" x14ac:dyDescent="0.25">
      <c r="P6598" s="401">
        <f t="shared" si="103"/>
        <v>0</v>
      </c>
    </row>
    <row r="6599" spans="16:16" x14ac:dyDescent="0.25">
      <c r="P6599" s="401">
        <f t="shared" si="103"/>
        <v>0</v>
      </c>
    </row>
    <row r="6600" spans="16:16" x14ac:dyDescent="0.25">
      <c r="P6600" s="401">
        <f t="shared" si="103"/>
        <v>0</v>
      </c>
    </row>
    <row r="6601" spans="16:16" x14ac:dyDescent="0.25">
      <c r="P6601" s="401">
        <f t="shared" si="103"/>
        <v>0</v>
      </c>
    </row>
    <row r="6602" spans="16:16" x14ac:dyDescent="0.25">
      <c r="P6602" s="401">
        <f t="shared" si="103"/>
        <v>0</v>
      </c>
    </row>
    <row r="6603" spans="16:16" x14ac:dyDescent="0.25">
      <c r="P6603" s="401">
        <f t="shared" si="103"/>
        <v>0</v>
      </c>
    </row>
    <row r="6604" spans="16:16" x14ac:dyDescent="0.25">
      <c r="P6604" s="401">
        <f t="shared" si="103"/>
        <v>0</v>
      </c>
    </row>
    <row r="6605" spans="16:16" x14ac:dyDescent="0.25">
      <c r="P6605" s="401">
        <f t="shared" si="103"/>
        <v>0</v>
      </c>
    </row>
    <row r="6606" spans="16:16" x14ac:dyDescent="0.25">
      <c r="P6606" s="401">
        <f t="shared" si="103"/>
        <v>0</v>
      </c>
    </row>
    <row r="6607" spans="16:16" x14ac:dyDescent="0.25">
      <c r="P6607" s="401">
        <f t="shared" si="103"/>
        <v>0</v>
      </c>
    </row>
    <row r="6608" spans="16:16" x14ac:dyDescent="0.25">
      <c r="P6608" s="401">
        <f t="shared" si="103"/>
        <v>0</v>
      </c>
    </row>
    <row r="6609" spans="16:16" x14ac:dyDescent="0.25">
      <c r="P6609" s="401">
        <f t="shared" si="103"/>
        <v>0</v>
      </c>
    </row>
    <row r="6610" spans="16:16" x14ac:dyDescent="0.25">
      <c r="P6610" s="401">
        <f t="shared" si="103"/>
        <v>0</v>
      </c>
    </row>
    <row r="6611" spans="16:16" x14ac:dyDescent="0.25">
      <c r="P6611" s="401">
        <f t="shared" si="103"/>
        <v>0</v>
      </c>
    </row>
    <row r="6612" spans="16:16" x14ac:dyDescent="0.25">
      <c r="P6612" s="401">
        <f t="shared" si="103"/>
        <v>0</v>
      </c>
    </row>
    <row r="6613" spans="16:16" x14ac:dyDescent="0.25">
      <c r="P6613" s="401">
        <f t="shared" si="103"/>
        <v>0</v>
      </c>
    </row>
    <row r="6614" spans="16:16" x14ac:dyDescent="0.25">
      <c r="P6614" s="401">
        <f t="shared" si="103"/>
        <v>0</v>
      </c>
    </row>
    <row r="6615" spans="16:16" x14ac:dyDescent="0.25">
      <c r="P6615" s="401">
        <f t="shared" si="103"/>
        <v>0</v>
      </c>
    </row>
    <row r="6616" spans="16:16" x14ac:dyDescent="0.25">
      <c r="P6616" s="401">
        <f t="shared" si="103"/>
        <v>0</v>
      </c>
    </row>
    <row r="6617" spans="16:16" x14ac:dyDescent="0.25">
      <c r="P6617" s="401">
        <f t="shared" si="103"/>
        <v>0</v>
      </c>
    </row>
    <row r="6618" spans="16:16" x14ac:dyDescent="0.25">
      <c r="P6618" s="401">
        <f t="shared" si="103"/>
        <v>0</v>
      </c>
    </row>
    <row r="6619" spans="16:16" x14ac:dyDescent="0.25">
      <c r="P6619" s="401">
        <f t="shared" si="103"/>
        <v>0</v>
      </c>
    </row>
    <row r="6620" spans="16:16" x14ac:dyDescent="0.25">
      <c r="P6620" s="401">
        <f t="shared" si="103"/>
        <v>0</v>
      </c>
    </row>
    <row r="6621" spans="16:16" x14ac:dyDescent="0.25">
      <c r="P6621" s="401">
        <f t="shared" si="103"/>
        <v>0</v>
      </c>
    </row>
    <row r="6622" spans="16:16" x14ac:dyDescent="0.25">
      <c r="P6622" s="401">
        <f t="shared" si="103"/>
        <v>0</v>
      </c>
    </row>
    <row r="6623" spans="16:16" x14ac:dyDescent="0.25">
      <c r="P6623" s="401">
        <f t="shared" si="103"/>
        <v>0</v>
      </c>
    </row>
    <row r="6624" spans="16:16" x14ac:dyDescent="0.25">
      <c r="P6624" s="401">
        <f t="shared" si="103"/>
        <v>0</v>
      </c>
    </row>
    <row r="6625" spans="16:16" x14ac:dyDescent="0.25">
      <c r="P6625" s="401">
        <f t="shared" si="103"/>
        <v>0</v>
      </c>
    </row>
    <row r="6626" spans="16:16" x14ac:dyDescent="0.25">
      <c r="P6626" s="401">
        <f t="shared" si="103"/>
        <v>0</v>
      </c>
    </row>
    <row r="6627" spans="16:16" x14ac:dyDescent="0.25">
      <c r="P6627" s="401">
        <f t="shared" si="103"/>
        <v>0</v>
      </c>
    </row>
    <row r="6628" spans="16:16" x14ac:dyDescent="0.25">
      <c r="P6628" s="401">
        <f t="shared" si="103"/>
        <v>0</v>
      </c>
    </row>
    <row r="6629" spans="16:16" x14ac:dyDescent="0.25">
      <c r="P6629" s="401">
        <f t="shared" si="103"/>
        <v>0</v>
      </c>
    </row>
    <row r="6630" spans="16:16" x14ac:dyDescent="0.25">
      <c r="P6630" s="401">
        <f t="shared" si="103"/>
        <v>0</v>
      </c>
    </row>
    <row r="6631" spans="16:16" x14ac:dyDescent="0.25">
      <c r="P6631" s="401">
        <f t="shared" si="103"/>
        <v>0</v>
      </c>
    </row>
    <row r="6632" spans="16:16" x14ac:dyDescent="0.25">
      <c r="P6632" s="401">
        <f t="shared" si="103"/>
        <v>0</v>
      </c>
    </row>
    <row r="6633" spans="16:16" x14ac:dyDescent="0.25">
      <c r="P6633" s="401">
        <f t="shared" si="103"/>
        <v>0</v>
      </c>
    </row>
    <row r="6634" spans="16:16" x14ac:dyDescent="0.25">
      <c r="P6634" s="401">
        <f t="shared" si="103"/>
        <v>0</v>
      </c>
    </row>
    <row r="6635" spans="16:16" x14ac:dyDescent="0.25">
      <c r="P6635" s="401">
        <f t="shared" si="103"/>
        <v>0</v>
      </c>
    </row>
    <row r="6636" spans="16:16" x14ac:dyDescent="0.25">
      <c r="P6636" s="401">
        <f t="shared" si="103"/>
        <v>0</v>
      </c>
    </row>
    <row r="6637" spans="16:16" x14ac:dyDescent="0.25">
      <c r="P6637" s="401">
        <f t="shared" si="103"/>
        <v>0</v>
      </c>
    </row>
    <row r="6638" spans="16:16" x14ac:dyDescent="0.25">
      <c r="P6638" s="401">
        <f t="shared" si="103"/>
        <v>0</v>
      </c>
    </row>
    <row r="6639" spans="16:16" x14ac:dyDescent="0.25">
      <c r="P6639" s="401">
        <f t="shared" si="103"/>
        <v>0</v>
      </c>
    </row>
    <row r="6640" spans="16:16" x14ac:dyDescent="0.25">
      <c r="P6640" s="401">
        <f t="shared" si="103"/>
        <v>0</v>
      </c>
    </row>
    <row r="6641" spans="16:16" x14ac:dyDescent="0.25">
      <c r="P6641" s="401">
        <f t="shared" si="103"/>
        <v>0</v>
      </c>
    </row>
    <row r="6642" spans="16:16" x14ac:dyDescent="0.25">
      <c r="P6642" s="401">
        <f t="shared" si="103"/>
        <v>0</v>
      </c>
    </row>
    <row r="6643" spans="16:16" x14ac:dyDescent="0.25">
      <c r="P6643" s="401">
        <f t="shared" si="103"/>
        <v>0</v>
      </c>
    </row>
    <row r="6644" spans="16:16" x14ac:dyDescent="0.25">
      <c r="P6644" s="401">
        <f t="shared" si="103"/>
        <v>0</v>
      </c>
    </row>
    <row r="6645" spans="16:16" x14ac:dyDescent="0.25">
      <c r="P6645" s="401">
        <f t="shared" si="103"/>
        <v>0</v>
      </c>
    </row>
    <row r="6646" spans="16:16" x14ac:dyDescent="0.25">
      <c r="P6646" s="401">
        <f t="shared" si="103"/>
        <v>0</v>
      </c>
    </row>
    <row r="6647" spans="16:16" x14ac:dyDescent="0.25">
      <c r="P6647" s="401">
        <f t="shared" si="103"/>
        <v>0</v>
      </c>
    </row>
    <row r="6648" spans="16:16" x14ac:dyDescent="0.25">
      <c r="P6648" s="401">
        <f t="shared" si="103"/>
        <v>0</v>
      </c>
    </row>
    <row r="6649" spans="16:16" x14ac:dyDescent="0.25">
      <c r="P6649" s="401">
        <f t="shared" si="103"/>
        <v>0</v>
      </c>
    </row>
    <row r="6650" spans="16:16" x14ac:dyDescent="0.25">
      <c r="P6650" s="401">
        <f t="shared" si="103"/>
        <v>0</v>
      </c>
    </row>
    <row r="6651" spans="16:16" x14ac:dyDescent="0.25">
      <c r="P6651" s="401">
        <f t="shared" si="103"/>
        <v>0</v>
      </c>
    </row>
    <row r="6652" spans="16:16" x14ac:dyDescent="0.25">
      <c r="P6652" s="401">
        <f t="shared" si="103"/>
        <v>0</v>
      </c>
    </row>
    <row r="6653" spans="16:16" x14ac:dyDescent="0.25">
      <c r="P6653" s="401">
        <f t="shared" si="103"/>
        <v>0</v>
      </c>
    </row>
    <row r="6654" spans="16:16" x14ac:dyDescent="0.25">
      <c r="P6654" s="401">
        <f t="shared" si="103"/>
        <v>0</v>
      </c>
    </row>
    <row r="6655" spans="16:16" x14ac:dyDescent="0.25">
      <c r="P6655" s="401">
        <f t="shared" si="103"/>
        <v>0</v>
      </c>
    </row>
    <row r="6656" spans="16:16" x14ac:dyDescent="0.25">
      <c r="P6656" s="401">
        <f t="shared" si="103"/>
        <v>0</v>
      </c>
    </row>
    <row r="6657" spans="16:16" x14ac:dyDescent="0.25">
      <c r="P6657" s="401">
        <f t="shared" si="103"/>
        <v>0</v>
      </c>
    </row>
    <row r="6658" spans="16:16" x14ac:dyDescent="0.25">
      <c r="P6658" s="401">
        <f t="shared" si="103"/>
        <v>0</v>
      </c>
    </row>
    <row r="6659" spans="16:16" x14ac:dyDescent="0.25">
      <c r="P6659" s="401">
        <f t="shared" ref="P6659:P6722" si="104">G6659+I6659</f>
        <v>0</v>
      </c>
    </row>
    <row r="6660" spans="16:16" x14ac:dyDescent="0.25">
      <c r="P6660" s="401">
        <f t="shared" si="104"/>
        <v>0</v>
      </c>
    </row>
    <row r="6661" spans="16:16" x14ac:dyDescent="0.25">
      <c r="P6661" s="401">
        <f t="shared" si="104"/>
        <v>0</v>
      </c>
    </row>
    <row r="6662" spans="16:16" x14ac:dyDescent="0.25">
      <c r="P6662" s="401">
        <f t="shared" si="104"/>
        <v>0</v>
      </c>
    </row>
    <row r="6663" spans="16:16" x14ac:dyDescent="0.25">
      <c r="P6663" s="401">
        <f t="shared" si="104"/>
        <v>0</v>
      </c>
    </row>
    <row r="6664" spans="16:16" x14ac:dyDescent="0.25">
      <c r="P6664" s="401">
        <f t="shared" si="104"/>
        <v>0</v>
      </c>
    </row>
    <row r="6665" spans="16:16" x14ac:dyDescent="0.25">
      <c r="P6665" s="401">
        <f t="shared" si="104"/>
        <v>0</v>
      </c>
    </row>
    <row r="6666" spans="16:16" x14ac:dyDescent="0.25">
      <c r="P6666" s="401">
        <f t="shared" si="104"/>
        <v>0</v>
      </c>
    </row>
    <row r="6667" spans="16:16" x14ac:dyDescent="0.25">
      <c r="P6667" s="401">
        <f t="shared" si="104"/>
        <v>0</v>
      </c>
    </row>
    <row r="6668" spans="16:16" x14ac:dyDescent="0.25">
      <c r="P6668" s="401">
        <f t="shared" si="104"/>
        <v>0</v>
      </c>
    </row>
    <row r="6669" spans="16:16" x14ac:dyDescent="0.25">
      <c r="P6669" s="401">
        <f t="shared" si="104"/>
        <v>0</v>
      </c>
    </row>
    <row r="6670" spans="16:16" x14ac:dyDescent="0.25">
      <c r="P6670" s="401">
        <f t="shared" si="104"/>
        <v>0</v>
      </c>
    </row>
    <row r="6671" spans="16:16" x14ac:dyDescent="0.25">
      <c r="P6671" s="401">
        <f t="shared" si="104"/>
        <v>0</v>
      </c>
    </row>
    <row r="6672" spans="16:16" x14ac:dyDescent="0.25">
      <c r="P6672" s="401">
        <f t="shared" si="104"/>
        <v>0</v>
      </c>
    </row>
    <row r="6673" spans="16:16" x14ac:dyDescent="0.25">
      <c r="P6673" s="401">
        <f t="shared" si="104"/>
        <v>0</v>
      </c>
    </row>
    <row r="6674" spans="16:16" x14ac:dyDescent="0.25">
      <c r="P6674" s="401">
        <f t="shared" si="104"/>
        <v>0</v>
      </c>
    </row>
    <row r="6675" spans="16:16" x14ac:dyDescent="0.25">
      <c r="P6675" s="401">
        <f t="shared" si="104"/>
        <v>0</v>
      </c>
    </row>
    <row r="6676" spans="16:16" x14ac:dyDescent="0.25">
      <c r="P6676" s="401">
        <f t="shared" si="104"/>
        <v>0</v>
      </c>
    </row>
    <row r="6677" spans="16:16" x14ac:dyDescent="0.25">
      <c r="P6677" s="401">
        <f t="shared" si="104"/>
        <v>0</v>
      </c>
    </row>
    <row r="6678" spans="16:16" x14ac:dyDescent="0.25">
      <c r="P6678" s="401">
        <f t="shared" si="104"/>
        <v>0</v>
      </c>
    </row>
    <row r="6679" spans="16:16" x14ac:dyDescent="0.25">
      <c r="P6679" s="401">
        <f t="shared" si="104"/>
        <v>0</v>
      </c>
    </row>
    <row r="6680" spans="16:16" x14ac:dyDescent="0.25">
      <c r="P6680" s="401">
        <f t="shared" si="104"/>
        <v>0</v>
      </c>
    </row>
    <row r="6681" spans="16:16" x14ac:dyDescent="0.25">
      <c r="P6681" s="401">
        <f t="shared" si="104"/>
        <v>0</v>
      </c>
    </row>
    <row r="6682" spans="16:16" x14ac:dyDescent="0.25">
      <c r="P6682" s="401">
        <f t="shared" si="104"/>
        <v>0</v>
      </c>
    </row>
    <row r="6683" spans="16:16" x14ac:dyDescent="0.25">
      <c r="P6683" s="401">
        <f t="shared" si="104"/>
        <v>0</v>
      </c>
    </row>
    <row r="6684" spans="16:16" x14ac:dyDescent="0.25">
      <c r="P6684" s="401">
        <f t="shared" si="104"/>
        <v>0</v>
      </c>
    </row>
    <row r="6685" spans="16:16" x14ac:dyDescent="0.25">
      <c r="P6685" s="401">
        <f t="shared" si="104"/>
        <v>0</v>
      </c>
    </row>
    <row r="6686" spans="16:16" x14ac:dyDescent="0.25">
      <c r="P6686" s="401">
        <f t="shared" si="104"/>
        <v>0</v>
      </c>
    </row>
    <row r="6687" spans="16:16" x14ac:dyDescent="0.25">
      <c r="P6687" s="401">
        <f t="shared" si="104"/>
        <v>0</v>
      </c>
    </row>
    <row r="6688" spans="16:16" x14ac:dyDescent="0.25">
      <c r="P6688" s="401">
        <f t="shared" si="104"/>
        <v>0</v>
      </c>
    </row>
    <row r="6689" spans="16:16" x14ac:dyDescent="0.25">
      <c r="P6689" s="401">
        <f t="shared" si="104"/>
        <v>0</v>
      </c>
    </row>
    <row r="6690" spans="16:16" x14ac:dyDescent="0.25">
      <c r="P6690" s="401">
        <f t="shared" si="104"/>
        <v>0</v>
      </c>
    </row>
    <row r="6691" spans="16:16" x14ac:dyDescent="0.25">
      <c r="P6691" s="401">
        <f t="shared" si="104"/>
        <v>0</v>
      </c>
    </row>
    <row r="6692" spans="16:16" x14ac:dyDescent="0.25">
      <c r="P6692" s="401">
        <f t="shared" si="104"/>
        <v>0</v>
      </c>
    </row>
    <row r="6693" spans="16:16" x14ac:dyDescent="0.25">
      <c r="P6693" s="401">
        <f t="shared" si="104"/>
        <v>0</v>
      </c>
    </row>
    <row r="6694" spans="16:16" x14ac:dyDescent="0.25">
      <c r="P6694" s="401">
        <f t="shared" si="104"/>
        <v>0</v>
      </c>
    </row>
    <row r="6695" spans="16:16" x14ac:dyDescent="0.25">
      <c r="P6695" s="401">
        <f t="shared" si="104"/>
        <v>0</v>
      </c>
    </row>
    <row r="6696" spans="16:16" x14ac:dyDescent="0.25">
      <c r="P6696" s="401">
        <f t="shared" si="104"/>
        <v>0</v>
      </c>
    </row>
    <row r="6697" spans="16:16" x14ac:dyDescent="0.25">
      <c r="P6697" s="401">
        <f t="shared" si="104"/>
        <v>0</v>
      </c>
    </row>
    <row r="6698" spans="16:16" x14ac:dyDescent="0.25">
      <c r="P6698" s="401">
        <f t="shared" si="104"/>
        <v>0</v>
      </c>
    </row>
    <row r="6699" spans="16:16" x14ac:dyDescent="0.25">
      <c r="P6699" s="401">
        <f t="shared" si="104"/>
        <v>0</v>
      </c>
    </row>
    <row r="6700" spans="16:16" x14ac:dyDescent="0.25">
      <c r="P6700" s="401">
        <f t="shared" si="104"/>
        <v>0</v>
      </c>
    </row>
    <row r="6701" spans="16:16" x14ac:dyDescent="0.25">
      <c r="P6701" s="401">
        <f t="shared" si="104"/>
        <v>0</v>
      </c>
    </row>
    <row r="6702" spans="16:16" x14ac:dyDescent="0.25">
      <c r="P6702" s="401">
        <f t="shared" si="104"/>
        <v>0</v>
      </c>
    </row>
    <row r="6703" spans="16:16" x14ac:dyDescent="0.25">
      <c r="P6703" s="401">
        <f t="shared" si="104"/>
        <v>0</v>
      </c>
    </row>
    <row r="6704" spans="16:16" x14ac:dyDescent="0.25">
      <c r="P6704" s="401">
        <f t="shared" si="104"/>
        <v>0</v>
      </c>
    </row>
    <row r="6705" spans="16:16" x14ac:dyDescent="0.25">
      <c r="P6705" s="401">
        <f t="shared" si="104"/>
        <v>0</v>
      </c>
    </row>
    <row r="6706" spans="16:16" x14ac:dyDescent="0.25">
      <c r="P6706" s="401">
        <f t="shared" si="104"/>
        <v>0</v>
      </c>
    </row>
    <row r="6707" spans="16:16" x14ac:dyDescent="0.25">
      <c r="P6707" s="401">
        <f t="shared" si="104"/>
        <v>0</v>
      </c>
    </row>
    <row r="6708" spans="16:16" x14ac:dyDescent="0.25">
      <c r="P6708" s="401">
        <f t="shared" si="104"/>
        <v>0</v>
      </c>
    </row>
    <row r="6709" spans="16:16" x14ac:dyDescent="0.25">
      <c r="P6709" s="401">
        <f t="shared" si="104"/>
        <v>0</v>
      </c>
    </row>
    <row r="6710" spans="16:16" x14ac:dyDescent="0.25">
      <c r="P6710" s="401">
        <f t="shared" si="104"/>
        <v>0</v>
      </c>
    </row>
    <row r="6711" spans="16:16" x14ac:dyDescent="0.25">
      <c r="P6711" s="401">
        <f t="shared" si="104"/>
        <v>0</v>
      </c>
    </row>
    <row r="6712" spans="16:16" x14ac:dyDescent="0.25">
      <c r="P6712" s="401">
        <f t="shared" si="104"/>
        <v>0</v>
      </c>
    </row>
    <row r="6713" spans="16:16" x14ac:dyDescent="0.25">
      <c r="P6713" s="401">
        <f t="shared" si="104"/>
        <v>0</v>
      </c>
    </row>
    <row r="6714" spans="16:16" x14ac:dyDescent="0.25">
      <c r="P6714" s="401">
        <f t="shared" si="104"/>
        <v>0</v>
      </c>
    </row>
    <row r="6715" spans="16:16" x14ac:dyDescent="0.25">
      <c r="P6715" s="401">
        <f t="shared" si="104"/>
        <v>0</v>
      </c>
    </row>
    <row r="6716" spans="16:16" x14ac:dyDescent="0.25">
      <c r="P6716" s="401">
        <f t="shared" si="104"/>
        <v>0</v>
      </c>
    </row>
    <row r="6717" spans="16:16" x14ac:dyDescent="0.25">
      <c r="P6717" s="401">
        <f t="shared" si="104"/>
        <v>0</v>
      </c>
    </row>
    <row r="6718" spans="16:16" x14ac:dyDescent="0.25">
      <c r="P6718" s="401">
        <f t="shared" si="104"/>
        <v>0</v>
      </c>
    </row>
    <row r="6719" spans="16:16" x14ac:dyDescent="0.25">
      <c r="P6719" s="401">
        <f t="shared" si="104"/>
        <v>0</v>
      </c>
    </row>
    <row r="6720" spans="16:16" x14ac:dyDescent="0.25">
      <c r="P6720" s="401">
        <f t="shared" si="104"/>
        <v>0</v>
      </c>
    </row>
    <row r="6721" spans="16:16" x14ac:dyDescent="0.25">
      <c r="P6721" s="401">
        <f t="shared" si="104"/>
        <v>0</v>
      </c>
    </row>
    <row r="6722" spans="16:16" x14ac:dyDescent="0.25">
      <c r="P6722" s="401">
        <f t="shared" si="104"/>
        <v>0</v>
      </c>
    </row>
    <row r="6723" spans="16:16" x14ac:dyDescent="0.25">
      <c r="P6723" s="401">
        <f t="shared" ref="P6723:P6786" si="105">G6723+I6723</f>
        <v>0</v>
      </c>
    </row>
    <row r="6724" spans="16:16" x14ac:dyDescent="0.25">
      <c r="P6724" s="401">
        <f t="shared" si="105"/>
        <v>0</v>
      </c>
    </row>
    <row r="6725" spans="16:16" x14ac:dyDescent="0.25">
      <c r="P6725" s="401">
        <f t="shared" si="105"/>
        <v>0</v>
      </c>
    </row>
    <row r="6726" spans="16:16" x14ac:dyDescent="0.25">
      <c r="P6726" s="401">
        <f t="shared" si="105"/>
        <v>0</v>
      </c>
    </row>
    <row r="6727" spans="16:16" x14ac:dyDescent="0.25">
      <c r="P6727" s="401">
        <f t="shared" si="105"/>
        <v>0</v>
      </c>
    </row>
    <row r="6728" spans="16:16" x14ac:dyDescent="0.25">
      <c r="P6728" s="401">
        <f t="shared" si="105"/>
        <v>0</v>
      </c>
    </row>
    <row r="6729" spans="16:16" x14ac:dyDescent="0.25">
      <c r="P6729" s="401">
        <f t="shared" si="105"/>
        <v>0</v>
      </c>
    </row>
    <row r="6730" spans="16:16" x14ac:dyDescent="0.25">
      <c r="P6730" s="401">
        <f t="shared" si="105"/>
        <v>0</v>
      </c>
    </row>
    <row r="6731" spans="16:16" x14ac:dyDescent="0.25">
      <c r="P6731" s="401">
        <f t="shared" si="105"/>
        <v>0</v>
      </c>
    </row>
    <row r="6732" spans="16:16" x14ac:dyDescent="0.25">
      <c r="P6732" s="401">
        <f t="shared" si="105"/>
        <v>0</v>
      </c>
    </row>
    <row r="6733" spans="16:16" x14ac:dyDescent="0.25">
      <c r="P6733" s="401">
        <f t="shared" si="105"/>
        <v>0</v>
      </c>
    </row>
    <row r="6734" spans="16:16" x14ac:dyDescent="0.25">
      <c r="P6734" s="401">
        <f t="shared" si="105"/>
        <v>0</v>
      </c>
    </row>
    <row r="6735" spans="16:16" x14ac:dyDescent="0.25">
      <c r="P6735" s="401">
        <f t="shared" si="105"/>
        <v>0</v>
      </c>
    </row>
    <row r="6736" spans="16:16" x14ac:dyDescent="0.25">
      <c r="P6736" s="401">
        <f t="shared" si="105"/>
        <v>0</v>
      </c>
    </row>
    <row r="6737" spans="16:16" x14ac:dyDescent="0.25">
      <c r="P6737" s="401">
        <f t="shared" si="105"/>
        <v>0</v>
      </c>
    </row>
    <row r="6738" spans="16:16" x14ac:dyDescent="0.25">
      <c r="P6738" s="401">
        <f t="shared" si="105"/>
        <v>0</v>
      </c>
    </row>
    <row r="6739" spans="16:16" x14ac:dyDescent="0.25">
      <c r="P6739" s="401">
        <f t="shared" si="105"/>
        <v>0</v>
      </c>
    </row>
    <row r="6740" spans="16:16" x14ac:dyDescent="0.25">
      <c r="P6740" s="401">
        <f t="shared" si="105"/>
        <v>0</v>
      </c>
    </row>
    <row r="6741" spans="16:16" x14ac:dyDescent="0.25">
      <c r="P6741" s="401">
        <f t="shared" si="105"/>
        <v>0</v>
      </c>
    </row>
    <row r="6742" spans="16:16" x14ac:dyDescent="0.25">
      <c r="P6742" s="401">
        <f t="shared" si="105"/>
        <v>0</v>
      </c>
    </row>
    <row r="6743" spans="16:16" x14ac:dyDescent="0.25">
      <c r="P6743" s="401">
        <f t="shared" si="105"/>
        <v>0</v>
      </c>
    </row>
    <row r="6744" spans="16:16" x14ac:dyDescent="0.25">
      <c r="P6744" s="401">
        <f t="shared" si="105"/>
        <v>0</v>
      </c>
    </row>
    <row r="6745" spans="16:16" x14ac:dyDescent="0.25">
      <c r="P6745" s="401">
        <f t="shared" si="105"/>
        <v>0</v>
      </c>
    </row>
    <row r="6746" spans="16:16" x14ac:dyDescent="0.25">
      <c r="P6746" s="401">
        <f t="shared" si="105"/>
        <v>0</v>
      </c>
    </row>
    <row r="6747" spans="16:16" x14ac:dyDescent="0.25">
      <c r="P6747" s="401">
        <f t="shared" si="105"/>
        <v>0</v>
      </c>
    </row>
    <row r="6748" spans="16:16" x14ac:dyDescent="0.25">
      <c r="P6748" s="401">
        <f t="shared" si="105"/>
        <v>0</v>
      </c>
    </row>
    <row r="6749" spans="16:16" x14ac:dyDescent="0.25">
      <c r="P6749" s="401">
        <f t="shared" si="105"/>
        <v>0</v>
      </c>
    </row>
    <row r="6750" spans="16:16" x14ac:dyDescent="0.25">
      <c r="P6750" s="401">
        <f t="shared" si="105"/>
        <v>0</v>
      </c>
    </row>
    <row r="6751" spans="16:16" x14ac:dyDescent="0.25">
      <c r="P6751" s="401">
        <f t="shared" si="105"/>
        <v>0</v>
      </c>
    </row>
    <row r="6752" spans="16:16" x14ac:dyDescent="0.25">
      <c r="P6752" s="401">
        <f t="shared" si="105"/>
        <v>0</v>
      </c>
    </row>
    <row r="6753" spans="16:16" x14ac:dyDescent="0.25">
      <c r="P6753" s="401">
        <f t="shared" si="105"/>
        <v>0</v>
      </c>
    </row>
    <row r="6754" spans="16:16" x14ac:dyDescent="0.25">
      <c r="P6754" s="401">
        <f t="shared" si="105"/>
        <v>0</v>
      </c>
    </row>
    <row r="6755" spans="16:16" x14ac:dyDescent="0.25">
      <c r="P6755" s="401">
        <f t="shared" si="105"/>
        <v>0</v>
      </c>
    </row>
    <row r="6756" spans="16:16" x14ac:dyDescent="0.25">
      <c r="P6756" s="401">
        <f t="shared" si="105"/>
        <v>0</v>
      </c>
    </row>
    <row r="6757" spans="16:16" x14ac:dyDescent="0.25">
      <c r="P6757" s="401">
        <f t="shared" si="105"/>
        <v>0</v>
      </c>
    </row>
    <row r="6758" spans="16:16" x14ac:dyDescent="0.25">
      <c r="P6758" s="401">
        <f t="shared" si="105"/>
        <v>0</v>
      </c>
    </row>
    <row r="6759" spans="16:16" x14ac:dyDescent="0.25">
      <c r="P6759" s="401">
        <f t="shared" si="105"/>
        <v>0</v>
      </c>
    </row>
    <row r="6760" spans="16:16" x14ac:dyDescent="0.25">
      <c r="P6760" s="401">
        <f t="shared" si="105"/>
        <v>0</v>
      </c>
    </row>
    <row r="6761" spans="16:16" x14ac:dyDescent="0.25">
      <c r="P6761" s="401">
        <f t="shared" si="105"/>
        <v>0</v>
      </c>
    </row>
    <row r="6762" spans="16:16" x14ac:dyDescent="0.25">
      <c r="P6762" s="401">
        <f t="shared" si="105"/>
        <v>0</v>
      </c>
    </row>
    <row r="6763" spans="16:16" x14ac:dyDescent="0.25">
      <c r="P6763" s="401">
        <f t="shared" si="105"/>
        <v>0</v>
      </c>
    </row>
    <row r="6764" spans="16:16" x14ac:dyDescent="0.25">
      <c r="P6764" s="401">
        <f t="shared" si="105"/>
        <v>0</v>
      </c>
    </row>
    <row r="6765" spans="16:16" x14ac:dyDescent="0.25">
      <c r="P6765" s="401">
        <f t="shared" si="105"/>
        <v>0</v>
      </c>
    </row>
    <row r="6766" spans="16:16" x14ac:dyDescent="0.25">
      <c r="P6766" s="401">
        <f t="shared" si="105"/>
        <v>0</v>
      </c>
    </row>
    <row r="6767" spans="16:16" x14ac:dyDescent="0.25">
      <c r="P6767" s="401">
        <f t="shared" si="105"/>
        <v>0</v>
      </c>
    </row>
    <row r="6768" spans="16:16" x14ac:dyDescent="0.25">
      <c r="P6768" s="401">
        <f t="shared" si="105"/>
        <v>0</v>
      </c>
    </row>
    <row r="6769" spans="16:16" x14ac:dyDescent="0.25">
      <c r="P6769" s="401">
        <f t="shared" si="105"/>
        <v>0</v>
      </c>
    </row>
    <row r="6770" spans="16:16" x14ac:dyDescent="0.25">
      <c r="P6770" s="401">
        <f t="shared" si="105"/>
        <v>0</v>
      </c>
    </row>
    <row r="6771" spans="16:16" x14ac:dyDescent="0.25">
      <c r="P6771" s="401">
        <f t="shared" si="105"/>
        <v>0</v>
      </c>
    </row>
    <row r="6772" spans="16:16" x14ac:dyDescent="0.25">
      <c r="P6772" s="401">
        <f t="shared" si="105"/>
        <v>0</v>
      </c>
    </row>
    <row r="6773" spans="16:16" x14ac:dyDescent="0.25">
      <c r="P6773" s="401">
        <f t="shared" si="105"/>
        <v>0</v>
      </c>
    </row>
    <row r="6774" spans="16:16" x14ac:dyDescent="0.25">
      <c r="P6774" s="401">
        <f t="shared" si="105"/>
        <v>0</v>
      </c>
    </row>
    <row r="6775" spans="16:16" x14ac:dyDescent="0.25">
      <c r="P6775" s="401">
        <f t="shared" si="105"/>
        <v>0</v>
      </c>
    </row>
    <row r="6776" spans="16:16" x14ac:dyDescent="0.25">
      <c r="P6776" s="401">
        <f t="shared" si="105"/>
        <v>0</v>
      </c>
    </row>
    <row r="6777" spans="16:16" x14ac:dyDescent="0.25">
      <c r="P6777" s="401">
        <f t="shared" si="105"/>
        <v>0</v>
      </c>
    </row>
    <row r="6778" spans="16:16" x14ac:dyDescent="0.25">
      <c r="P6778" s="401">
        <f t="shared" si="105"/>
        <v>0</v>
      </c>
    </row>
    <row r="6779" spans="16:16" x14ac:dyDescent="0.25">
      <c r="P6779" s="401">
        <f t="shared" si="105"/>
        <v>0</v>
      </c>
    </row>
    <row r="6780" spans="16:16" x14ac:dyDescent="0.25">
      <c r="P6780" s="401">
        <f t="shared" si="105"/>
        <v>0</v>
      </c>
    </row>
    <row r="6781" spans="16:16" x14ac:dyDescent="0.25">
      <c r="P6781" s="401">
        <f t="shared" si="105"/>
        <v>0</v>
      </c>
    </row>
    <row r="6782" spans="16:16" x14ac:dyDescent="0.25">
      <c r="P6782" s="401">
        <f t="shared" si="105"/>
        <v>0</v>
      </c>
    </row>
    <row r="6783" spans="16:16" x14ac:dyDescent="0.25">
      <c r="P6783" s="401">
        <f t="shared" si="105"/>
        <v>0</v>
      </c>
    </row>
    <row r="6784" spans="16:16" x14ac:dyDescent="0.25">
      <c r="P6784" s="401">
        <f t="shared" si="105"/>
        <v>0</v>
      </c>
    </row>
    <row r="6785" spans="16:16" x14ac:dyDescent="0.25">
      <c r="P6785" s="401">
        <f t="shared" si="105"/>
        <v>0</v>
      </c>
    </row>
    <row r="6786" spans="16:16" x14ac:dyDescent="0.25">
      <c r="P6786" s="401">
        <f t="shared" si="105"/>
        <v>0</v>
      </c>
    </row>
    <row r="6787" spans="16:16" x14ac:dyDescent="0.25">
      <c r="P6787" s="401">
        <f t="shared" ref="P6787:P6850" si="106">G6787+I6787</f>
        <v>0</v>
      </c>
    </row>
    <row r="6788" spans="16:16" x14ac:dyDescent="0.25">
      <c r="P6788" s="401">
        <f t="shared" si="106"/>
        <v>0</v>
      </c>
    </row>
    <row r="6789" spans="16:16" x14ac:dyDescent="0.25">
      <c r="P6789" s="401">
        <f t="shared" si="106"/>
        <v>0</v>
      </c>
    </row>
    <row r="6790" spans="16:16" x14ac:dyDescent="0.25">
      <c r="P6790" s="401">
        <f t="shared" si="106"/>
        <v>0</v>
      </c>
    </row>
    <row r="6791" spans="16:16" x14ac:dyDescent="0.25">
      <c r="P6791" s="401">
        <f t="shared" si="106"/>
        <v>0</v>
      </c>
    </row>
    <row r="6792" spans="16:16" x14ac:dyDescent="0.25">
      <c r="P6792" s="401">
        <f t="shared" si="106"/>
        <v>0</v>
      </c>
    </row>
    <row r="6793" spans="16:16" x14ac:dyDescent="0.25">
      <c r="P6793" s="401">
        <f t="shared" si="106"/>
        <v>0</v>
      </c>
    </row>
    <row r="6794" spans="16:16" x14ac:dyDescent="0.25">
      <c r="P6794" s="401">
        <f t="shared" si="106"/>
        <v>0</v>
      </c>
    </row>
    <row r="6795" spans="16:16" x14ac:dyDescent="0.25">
      <c r="P6795" s="401">
        <f t="shared" si="106"/>
        <v>0</v>
      </c>
    </row>
    <row r="6796" spans="16:16" x14ac:dyDescent="0.25">
      <c r="P6796" s="401">
        <f t="shared" si="106"/>
        <v>0</v>
      </c>
    </row>
    <row r="6797" spans="16:16" x14ac:dyDescent="0.25">
      <c r="P6797" s="401">
        <f t="shared" si="106"/>
        <v>0</v>
      </c>
    </row>
    <row r="6798" spans="16:16" x14ac:dyDescent="0.25">
      <c r="P6798" s="401">
        <f t="shared" si="106"/>
        <v>0</v>
      </c>
    </row>
    <row r="6799" spans="16:16" x14ac:dyDescent="0.25">
      <c r="P6799" s="401">
        <f t="shared" si="106"/>
        <v>0</v>
      </c>
    </row>
    <row r="6800" spans="16:16" x14ac:dyDescent="0.25">
      <c r="P6800" s="401">
        <f t="shared" si="106"/>
        <v>0</v>
      </c>
    </row>
    <row r="6801" spans="16:16" x14ac:dyDescent="0.25">
      <c r="P6801" s="401">
        <f t="shared" si="106"/>
        <v>0</v>
      </c>
    </row>
    <row r="6802" spans="16:16" x14ac:dyDescent="0.25">
      <c r="P6802" s="401">
        <f t="shared" si="106"/>
        <v>0</v>
      </c>
    </row>
    <row r="6803" spans="16:16" x14ac:dyDescent="0.25">
      <c r="P6803" s="401">
        <f t="shared" si="106"/>
        <v>0</v>
      </c>
    </row>
    <row r="6804" spans="16:16" x14ac:dyDescent="0.25">
      <c r="P6804" s="401">
        <f t="shared" si="106"/>
        <v>0</v>
      </c>
    </row>
    <row r="6805" spans="16:16" x14ac:dyDescent="0.25">
      <c r="P6805" s="401">
        <f t="shared" si="106"/>
        <v>0</v>
      </c>
    </row>
    <row r="6806" spans="16:16" x14ac:dyDescent="0.25">
      <c r="P6806" s="401">
        <f t="shared" si="106"/>
        <v>0</v>
      </c>
    </row>
    <row r="6807" spans="16:16" x14ac:dyDescent="0.25">
      <c r="P6807" s="401">
        <f t="shared" si="106"/>
        <v>0</v>
      </c>
    </row>
    <row r="6808" spans="16:16" x14ac:dyDescent="0.25">
      <c r="P6808" s="401">
        <f t="shared" si="106"/>
        <v>0</v>
      </c>
    </row>
    <row r="6809" spans="16:16" x14ac:dyDescent="0.25">
      <c r="P6809" s="401">
        <f t="shared" si="106"/>
        <v>0</v>
      </c>
    </row>
    <row r="6810" spans="16:16" x14ac:dyDescent="0.25">
      <c r="P6810" s="401">
        <f t="shared" si="106"/>
        <v>0</v>
      </c>
    </row>
    <row r="6811" spans="16:16" x14ac:dyDescent="0.25">
      <c r="P6811" s="401">
        <f t="shared" si="106"/>
        <v>0</v>
      </c>
    </row>
    <row r="6812" spans="16:16" x14ac:dyDescent="0.25">
      <c r="P6812" s="401">
        <f t="shared" si="106"/>
        <v>0</v>
      </c>
    </row>
    <row r="6813" spans="16:16" x14ac:dyDescent="0.25">
      <c r="P6813" s="401">
        <f t="shared" si="106"/>
        <v>0</v>
      </c>
    </row>
    <row r="6814" spans="16:16" x14ac:dyDescent="0.25">
      <c r="P6814" s="401">
        <f t="shared" si="106"/>
        <v>0</v>
      </c>
    </row>
    <row r="6815" spans="16:16" x14ac:dyDescent="0.25">
      <c r="P6815" s="401">
        <f t="shared" si="106"/>
        <v>0</v>
      </c>
    </row>
    <row r="6816" spans="16:16" x14ac:dyDescent="0.25">
      <c r="P6816" s="401">
        <f t="shared" si="106"/>
        <v>0</v>
      </c>
    </row>
    <row r="6817" spans="16:16" x14ac:dyDescent="0.25">
      <c r="P6817" s="401">
        <f t="shared" si="106"/>
        <v>0</v>
      </c>
    </row>
    <row r="6818" spans="16:16" x14ac:dyDescent="0.25">
      <c r="P6818" s="401">
        <f t="shared" si="106"/>
        <v>0</v>
      </c>
    </row>
    <row r="6819" spans="16:16" x14ac:dyDescent="0.25">
      <c r="P6819" s="401">
        <f t="shared" si="106"/>
        <v>0</v>
      </c>
    </row>
    <row r="6820" spans="16:16" x14ac:dyDescent="0.25">
      <c r="P6820" s="401">
        <f t="shared" si="106"/>
        <v>0</v>
      </c>
    </row>
    <row r="6821" spans="16:16" x14ac:dyDescent="0.25">
      <c r="P6821" s="401">
        <f t="shared" si="106"/>
        <v>0</v>
      </c>
    </row>
    <row r="6822" spans="16:16" x14ac:dyDescent="0.25">
      <c r="P6822" s="401">
        <f t="shared" si="106"/>
        <v>0</v>
      </c>
    </row>
    <row r="6823" spans="16:16" x14ac:dyDescent="0.25">
      <c r="P6823" s="401">
        <f t="shared" si="106"/>
        <v>0</v>
      </c>
    </row>
    <row r="6824" spans="16:16" x14ac:dyDescent="0.25">
      <c r="P6824" s="401">
        <f t="shared" si="106"/>
        <v>0</v>
      </c>
    </row>
    <row r="6825" spans="16:16" x14ac:dyDescent="0.25">
      <c r="P6825" s="401">
        <f t="shared" si="106"/>
        <v>0</v>
      </c>
    </row>
    <row r="6826" spans="16:16" x14ac:dyDescent="0.25">
      <c r="P6826" s="401">
        <f t="shared" si="106"/>
        <v>0</v>
      </c>
    </row>
    <row r="6827" spans="16:16" x14ac:dyDescent="0.25">
      <c r="P6827" s="401">
        <f t="shared" si="106"/>
        <v>0</v>
      </c>
    </row>
    <row r="6828" spans="16:16" x14ac:dyDescent="0.25">
      <c r="P6828" s="401">
        <f t="shared" si="106"/>
        <v>0</v>
      </c>
    </row>
    <row r="6829" spans="16:16" x14ac:dyDescent="0.25">
      <c r="P6829" s="401">
        <f t="shared" si="106"/>
        <v>0</v>
      </c>
    </row>
    <row r="6830" spans="16:16" x14ac:dyDescent="0.25">
      <c r="P6830" s="401">
        <f t="shared" si="106"/>
        <v>0</v>
      </c>
    </row>
    <row r="6831" spans="16:16" x14ac:dyDescent="0.25">
      <c r="P6831" s="401">
        <f t="shared" si="106"/>
        <v>0</v>
      </c>
    </row>
    <row r="6832" spans="16:16" x14ac:dyDescent="0.25">
      <c r="P6832" s="401">
        <f t="shared" si="106"/>
        <v>0</v>
      </c>
    </row>
    <row r="6833" spans="16:16" x14ac:dyDescent="0.25">
      <c r="P6833" s="401">
        <f t="shared" si="106"/>
        <v>0</v>
      </c>
    </row>
    <row r="6834" spans="16:16" x14ac:dyDescent="0.25">
      <c r="P6834" s="401">
        <f t="shared" si="106"/>
        <v>0</v>
      </c>
    </row>
    <row r="6835" spans="16:16" x14ac:dyDescent="0.25">
      <c r="P6835" s="401">
        <f t="shared" si="106"/>
        <v>0</v>
      </c>
    </row>
    <row r="6836" spans="16:16" x14ac:dyDescent="0.25">
      <c r="P6836" s="401">
        <f t="shared" si="106"/>
        <v>0</v>
      </c>
    </row>
    <row r="6837" spans="16:16" x14ac:dyDescent="0.25">
      <c r="P6837" s="401">
        <f t="shared" si="106"/>
        <v>0</v>
      </c>
    </row>
    <row r="6838" spans="16:16" x14ac:dyDescent="0.25">
      <c r="P6838" s="401">
        <f t="shared" si="106"/>
        <v>0</v>
      </c>
    </row>
    <row r="6839" spans="16:16" x14ac:dyDescent="0.25">
      <c r="P6839" s="401">
        <f t="shared" si="106"/>
        <v>0</v>
      </c>
    </row>
    <row r="6840" spans="16:16" x14ac:dyDescent="0.25">
      <c r="P6840" s="401">
        <f t="shared" si="106"/>
        <v>0</v>
      </c>
    </row>
    <row r="6841" spans="16:16" x14ac:dyDescent="0.25">
      <c r="P6841" s="401">
        <f t="shared" si="106"/>
        <v>0</v>
      </c>
    </row>
    <row r="6842" spans="16:16" x14ac:dyDescent="0.25">
      <c r="P6842" s="401">
        <f t="shared" si="106"/>
        <v>0</v>
      </c>
    </row>
    <row r="6843" spans="16:16" x14ac:dyDescent="0.25">
      <c r="P6843" s="401">
        <f t="shared" si="106"/>
        <v>0</v>
      </c>
    </row>
    <row r="6844" spans="16:16" x14ac:dyDescent="0.25">
      <c r="P6844" s="401">
        <f t="shared" si="106"/>
        <v>0</v>
      </c>
    </row>
    <row r="6845" spans="16:16" x14ac:dyDescent="0.25">
      <c r="P6845" s="401">
        <f t="shared" si="106"/>
        <v>0</v>
      </c>
    </row>
    <row r="6846" spans="16:16" x14ac:dyDescent="0.25">
      <c r="P6846" s="401">
        <f t="shared" si="106"/>
        <v>0</v>
      </c>
    </row>
    <row r="6847" spans="16:16" x14ac:dyDescent="0.25">
      <c r="P6847" s="401">
        <f t="shared" si="106"/>
        <v>0</v>
      </c>
    </row>
    <row r="6848" spans="16:16" x14ac:dyDescent="0.25">
      <c r="P6848" s="401">
        <f t="shared" si="106"/>
        <v>0</v>
      </c>
    </row>
    <row r="6849" spans="16:16" x14ac:dyDescent="0.25">
      <c r="P6849" s="401">
        <f t="shared" si="106"/>
        <v>0</v>
      </c>
    </row>
    <row r="6850" spans="16:16" x14ac:dyDescent="0.25">
      <c r="P6850" s="401">
        <f t="shared" si="106"/>
        <v>0</v>
      </c>
    </row>
    <row r="6851" spans="16:16" x14ac:dyDescent="0.25">
      <c r="P6851" s="401">
        <f t="shared" ref="P6851:P6914" si="107">G6851+I6851</f>
        <v>0</v>
      </c>
    </row>
    <row r="6852" spans="16:16" x14ac:dyDescent="0.25">
      <c r="P6852" s="401">
        <f t="shared" si="107"/>
        <v>0</v>
      </c>
    </row>
    <row r="6853" spans="16:16" x14ac:dyDescent="0.25">
      <c r="P6853" s="401">
        <f t="shared" si="107"/>
        <v>0</v>
      </c>
    </row>
    <row r="6854" spans="16:16" x14ac:dyDescent="0.25">
      <c r="P6854" s="401">
        <f t="shared" si="107"/>
        <v>0</v>
      </c>
    </row>
    <row r="6855" spans="16:16" x14ac:dyDescent="0.25">
      <c r="P6855" s="401">
        <f t="shared" si="107"/>
        <v>0</v>
      </c>
    </row>
    <row r="6856" spans="16:16" x14ac:dyDescent="0.25">
      <c r="P6856" s="401">
        <f t="shared" si="107"/>
        <v>0</v>
      </c>
    </row>
    <row r="6857" spans="16:16" x14ac:dyDescent="0.25">
      <c r="P6857" s="401">
        <f t="shared" si="107"/>
        <v>0</v>
      </c>
    </row>
    <row r="6858" spans="16:16" x14ac:dyDescent="0.25">
      <c r="P6858" s="401">
        <f t="shared" si="107"/>
        <v>0</v>
      </c>
    </row>
    <row r="6859" spans="16:16" x14ac:dyDescent="0.25">
      <c r="P6859" s="401">
        <f t="shared" si="107"/>
        <v>0</v>
      </c>
    </row>
    <row r="6860" spans="16:16" x14ac:dyDescent="0.25">
      <c r="P6860" s="401">
        <f t="shared" si="107"/>
        <v>0</v>
      </c>
    </row>
    <row r="6861" spans="16:16" x14ac:dyDescent="0.25">
      <c r="P6861" s="401">
        <f t="shared" si="107"/>
        <v>0</v>
      </c>
    </row>
    <row r="6862" spans="16:16" x14ac:dyDescent="0.25">
      <c r="P6862" s="401">
        <f t="shared" si="107"/>
        <v>0</v>
      </c>
    </row>
    <row r="6863" spans="16:16" x14ac:dyDescent="0.25">
      <c r="P6863" s="401">
        <f t="shared" si="107"/>
        <v>0</v>
      </c>
    </row>
    <row r="6864" spans="16:16" x14ac:dyDescent="0.25">
      <c r="P6864" s="401">
        <f t="shared" si="107"/>
        <v>0</v>
      </c>
    </row>
    <row r="6865" spans="16:16" x14ac:dyDescent="0.25">
      <c r="P6865" s="401">
        <f t="shared" si="107"/>
        <v>0</v>
      </c>
    </row>
    <row r="6866" spans="16:16" x14ac:dyDescent="0.25">
      <c r="P6866" s="401">
        <f t="shared" si="107"/>
        <v>0</v>
      </c>
    </row>
    <row r="6867" spans="16:16" x14ac:dyDescent="0.25">
      <c r="P6867" s="401">
        <f t="shared" si="107"/>
        <v>0</v>
      </c>
    </row>
    <row r="6868" spans="16:16" x14ac:dyDescent="0.25">
      <c r="P6868" s="401">
        <f t="shared" si="107"/>
        <v>0</v>
      </c>
    </row>
    <row r="6869" spans="16:16" x14ac:dyDescent="0.25">
      <c r="P6869" s="401">
        <f t="shared" si="107"/>
        <v>0</v>
      </c>
    </row>
    <row r="6870" spans="16:16" x14ac:dyDescent="0.25">
      <c r="P6870" s="401">
        <f t="shared" si="107"/>
        <v>0</v>
      </c>
    </row>
    <row r="6871" spans="16:16" x14ac:dyDescent="0.25">
      <c r="P6871" s="401">
        <f t="shared" si="107"/>
        <v>0</v>
      </c>
    </row>
    <row r="6872" spans="16:16" x14ac:dyDescent="0.25">
      <c r="P6872" s="401">
        <f t="shared" si="107"/>
        <v>0</v>
      </c>
    </row>
    <row r="6873" spans="16:16" x14ac:dyDescent="0.25">
      <c r="P6873" s="401">
        <f t="shared" si="107"/>
        <v>0</v>
      </c>
    </row>
    <row r="6874" spans="16:16" x14ac:dyDescent="0.25">
      <c r="P6874" s="401">
        <f t="shared" si="107"/>
        <v>0</v>
      </c>
    </row>
    <row r="6875" spans="16:16" x14ac:dyDescent="0.25">
      <c r="P6875" s="401">
        <f t="shared" si="107"/>
        <v>0</v>
      </c>
    </row>
    <row r="6876" spans="16:16" x14ac:dyDescent="0.25">
      <c r="P6876" s="401">
        <f t="shared" si="107"/>
        <v>0</v>
      </c>
    </row>
    <row r="6877" spans="16:16" x14ac:dyDescent="0.25">
      <c r="P6877" s="401">
        <f t="shared" si="107"/>
        <v>0</v>
      </c>
    </row>
    <row r="6878" spans="16:16" x14ac:dyDescent="0.25">
      <c r="P6878" s="401">
        <f t="shared" si="107"/>
        <v>0</v>
      </c>
    </row>
    <row r="6879" spans="16:16" x14ac:dyDescent="0.25">
      <c r="P6879" s="401">
        <f t="shared" si="107"/>
        <v>0</v>
      </c>
    </row>
    <row r="6880" spans="16:16" x14ac:dyDescent="0.25">
      <c r="P6880" s="401">
        <f t="shared" si="107"/>
        <v>0</v>
      </c>
    </row>
    <row r="6881" spans="16:16" x14ac:dyDescent="0.25">
      <c r="P6881" s="401">
        <f t="shared" si="107"/>
        <v>0</v>
      </c>
    </row>
    <row r="6882" spans="16:16" x14ac:dyDescent="0.25">
      <c r="P6882" s="401">
        <f t="shared" si="107"/>
        <v>0</v>
      </c>
    </row>
    <row r="6883" spans="16:16" x14ac:dyDescent="0.25">
      <c r="P6883" s="401">
        <f t="shared" si="107"/>
        <v>0</v>
      </c>
    </row>
    <row r="6884" spans="16:16" x14ac:dyDescent="0.25">
      <c r="P6884" s="401">
        <f t="shared" si="107"/>
        <v>0</v>
      </c>
    </row>
    <row r="6885" spans="16:16" x14ac:dyDescent="0.25">
      <c r="P6885" s="401">
        <f t="shared" si="107"/>
        <v>0</v>
      </c>
    </row>
    <row r="6886" spans="16:16" x14ac:dyDescent="0.25">
      <c r="P6886" s="401">
        <f t="shared" si="107"/>
        <v>0</v>
      </c>
    </row>
    <row r="6887" spans="16:16" x14ac:dyDescent="0.25">
      <c r="P6887" s="401">
        <f t="shared" si="107"/>
        <v>0</v>
      </c>
    </row>
    <row r="6888" spans="16:16" x14ac:dyDescent="0.25">
      <c r="P6888" s="401">
        <f t="shared" si="107"/>
        <v>0</v>
      </c>
    </row>
    <row r="6889" spans="16:16" x14ac:dyDescent="0.25">
      <c r="P6889" s="401">
        <f t="shared" si="107"/>
        <v>0</v>
      </c>
    </row>
    <row r="6890" spans="16:16" x14ac:dyDescent="0.25">
      <c r="P6890" s="401">
        <f t="shared" si="107"/>
        <v>0</v>
      </c>
    </row>
    <row r="6891" spans="16:16" x14ac:dyDescent="0.25">
      <c r="P6891" s="401">
        <f t="shared" si="107"/>
        <v>0</v>
      </c>
    </row>
    <row r="6892" spans="16:16" x14ac:dyDescent="0.25">
      <c r="P6892" s="401">
        <f t="shared" si="107"/>
        <v>0</v>
      </c>
    </row>
    <row r="6893" spans="16:16" x14ac:dyDescent="0.25">
      <c r="P6893" s="401">
        <f t="shared" si="107"/>
        <v>0</v>
      </c>
    </row>
    <row r="6894" spans="16:16" x14ac:dyDescent="0.25">
      <c r="P6894" s="401">
        <f t="shared" si="107"/>
        <v>0</v>
      </c>
    </row>
    <row r="6895" spans="16:16" x14ac:dyDescent="0.25">
      <c r="P6895" s="401">
        <f t="shared" si="107"/>
        <v>0</v>
      </c>
    </row>
    <row r="6896" spans="16:16" x14ac:dyDescent="0.25">
      <c r="P6896" s="401">
        <f t="shared" si="107"/>
        <v>0</v>
      </c>
    </row>
    <row r="6897" spans="16:16" x14ac:dyDescent="0.25">
      <c r="P6897" s="401">
        <f t="shared" si="107"/>
        <v>0</v>
      </c>
    </row>
    <row r="6898" spans="16:16" x14ac:dyDescent="0.25">
      <c r="P6898" s="401">
        <f t="shared" si="107"/>
        <v>0</v>
      </c>
    </row>
    <row r="6899" spans="16:16" x14ac:dyDescent="0.25">
      <c r="P6899" s="401">
        <f t="shared" si="107"/>
        <v>0</v>
      </c>
    </row>
    <row r="6900" spans="16:16" x14ac:dyDescent="0.25">
      <c r="P6900" s="401">
        <f t="shared" si="107"/>
        <v>0</v>
      </c>
    </row>
    <row r="6901" spans="16:16" x14ac:dyDescent="0.25">
      <c r="P6901" s="401">
        <f t="shared" si="107"/>
        <v>0</v>
      </c>
    </row>
    <row r="6902" spans="16:16" x14ac:dyDescent="0.25">
      <c r="P6902" s="401">
        <f t="shared" si="107"/>
        <v>0</v>
      </c>
    </row>
    <row r="6903" spans="16:16" x14ac:dyDescent="0.25">
      <c r="P6903" s="401">
        <f t="shared" si="107"/>
        <v>0</v>
      </c>
    </row>
    <row r="6904" spans="16:16" x14ac:dyDescent="0.25">
      <c r="P6904" s="401">
        <f t="shared" si="107"/>
        <v>0</v>
      </c>
    </row>
    <row r="6905" spans="16:16" x14ac:dyDescent="0.25">
      <c r="P6905" s="401">
        <f t="shared" si="107"/>
        <v>0</v>
      </c>
    </row>
    <row r="6906" spans="16:16" x14ac:dyDescent="0.25">
      <c r="P6906" s="401">
        <f t="shared" si="107"/>
        <v>0</v>
      </c>
    </row>
    <row r="6907" spans="16:16" x14ac:dyDescent="0.25">
      <c r="P6907" s="401">
        <f t="shared" si="107"/>
        <v>0</v>
      </c>
    </row>
    <row r="6908" spans="16:16" x14ac:dyDescent="0.25">
      <c r="P6908" s="401">
        <f t="shared" si="107"/>
        <v>0</v>
      </c>
    </row>
    <row r="6909" spans="16:16" x14ac:dyDescent="0.25">
      <c r="P6909" s="401">
        <f t="shared" si="107"/>
        <v>0</v>
      </c>
    </row>
    <row r="6910" spans="16:16" x14ac:dyDescent="0.25">
      <c r="P6910" s="401">
        <f t="shared" si="107"/>
        <v>0</v>
      </c>
    </row>
    <row r="6911" spans="16:16" x14ac:dyDescent="0.25">
      <c r="P6911" s="401">
        <f t="shared" si="107"/>
        <v>0</v>
      </c>
    </row>
    <row r="6912" spans="16:16" x14ac:dyDescent="0.25">
      <c r="P6912" s="401">
        <f t="shared" si="107"/>
        <v>0</v>
      </c>
    </row>
    <row r="6913" spans="16:16" x14ac:dyDescent="0.25">
      <c r="P6913" s="401">
        <f t="shared" si="107"/>
        <v>0</v>
      </c>
    </row>
    <row r="6914" spans="16:16" x14ac:dyDescent="0.25">
      <c r="P6914" s="401">
        <f t="shared" si="107"/>
        <v>0</v>
      </c>
    </row>
    <row r="6915" spans="16:16" x14ac:dyDescent="0.25">
      <c r="P6915" s="401">
        <f t="shared" ref="P6915:P6978" si="108">G6915+I6915</f>
        <v>0</v>
      </c>
    </row>
    <row r="6916" spans="16:16" x14ac:dyDescent="0.25">
      <c r="P6916" s="401">
        <f t="shared" si="108"/>
        <v>0</v>
      </c>
    </row>
    <row r="6917" spans="16:16" x14ac:dyDescent="0.25">
      <c r="P6917" s="401">
        <f t="shared" si="108"/>
        <v>0</v>
      </c>
    </row>
    <row r="6918" spans="16:16" x14ac:dyDescent="0.25">
      <c r="P6918" s="401">
        <f t="shared" si="108"/>
        <v>0</v>
      </c>
    </row>
    <row r="6919" spans="16:16" x14ac:dyDescent="0.25">
      <c r="P6919" s="401">
        <f t="shared" si="108"/>
        <v>0</v>
      </c>
    </row>
    <row r="6920" spans="16:16" x14ac:dyDescent="0.25">
      <c r="P6920" s="401">
        <f t="shared" si="108"/>
        <v>0</v>
      </c>
    </row>
    <row r="6921" spans="16:16" x14ac:dyDescent="0.25">
      <c r="P6921" s="401">
        <f t="shared" si="108"/>
        <v>0</v>
      </c>
    </row>
    <row r="6922" spans="16:16" x14ac:dyDescent="0.25">
      <c r="P6922" s="401">
        <f t="shared" si="108"/>
        <v>0</v>
      </c>
    </row>
    <row r="6923" spans="16:16" x14ac:dyDescent="0.25">
      <c r="P6923" s="401">
        <f t="shared" si="108"/>
        <v>0</v>
      </c>
    </row>
    <row r="6924" spans="16:16" x14ac:dyDescent="0.25">
      <c r="P6924" s="401">
        <f t="shared" si="108"/>
        <v>0</v>
      </c>
    </row>
    <row r="6925" spans="16:16" x14ac:dyDescent="0.25">
      <c r="P6925" s="401">
        <f t="shared" si="108"/>
        <v>0</v>
      </c>
    </row>
    <row r="6926" spans="16:16" x14ac:dyDescent="0.25">
      <c r="P6926" s="401">
        <f t="shared" si="108"/>
        <v>0</v>
      </c>
    </row>
    <row r="6927" spans="16:16" x14ac:dyDescent="0.25">
      <c r="P6927" s="401">
        <f t="shared" si="108"/>
        <v>0</v>
      </c>
    </row>
    <row r="6928" spans="16:16" x14ac:dyDescent="0.25">
      <c r="P6928" s="401">
        <f t="shared" si="108"/>
        <v>0</v>
      </c>
    </row>
    <row r="6929" spans="16:16" x14ac:dyDescent="0.25">
      <c r="P6929" s="401">
        <f t="shared" si="108"/>
        <v>0</v>
      </c>
    </row>
    <row r="6930" spans="16:16" x14ac:dyDescent="0.25">
      <c r="P6930" s="401">
        <f t="shared" si="108"/>
        <v>0</v>
      </c>
    </row>
    <row r="6931" spans="16:16" x14ac:dyDescent="0.25">
      <c r="P6931" s="401">
        <f t="shared" si="108"/>
        <v>0</v>
      </c>
    </row>
    <row r="6932" spans="16:16" x14ac:dyDescent="0.25">
      <c r="P6932" s="401">
        <f t="shared" si="108"/>
        <v>0</v>
      </c>
    </row>
    <row r="6933" spans="16:16" x14ac:dyDescent="0.25">
      <c r="P6933" s="401">
        <f t="shared" si="108"/>
        <v>0</v>
      </c>
    </row>
    <row r="6934" spans="16:16" x14ac:dyDescent="0.25">
      <c r="P6934" s="401">
        <f t="shared" si="108"/>
        <v>0</v>
      </c>
    </row>
    <row r="6935" spans="16:16" x14ac:dyDescent="0.25">
      <c r="P6935" s="401">
        <f t="shared" si="108"/>
        <v>0</v>
      </c>
    </row>
    <row r="6936" spans="16:16" x14ac:dyDescent="0.25">
      <c r="P6936" s="401">
        <f t="shared" si="108"/>
        <v>0</v>
      </c>
    </row>
    <row r="6937" spans="16:16" x14ac:dyDescent="0.25">
      <c r="P6937" s="401">
        <f t="shared" si="108"/>
        <v>0</v>
      </c>
    </row>
    <row r="6938" spans="16:16" x14ac:dyDescent="0.25">
      <c r="P6938" s="401">
        <f t="shared" si="108"/>
        <v>0</v>
      </c>
    </row>
    <row r="6939" spans="16:16" x14ac:dyDescent="0.25">
      <c r="P6939" s="401">
        <f t="shared" si="108"/>
        <v>0</v>
      </c>
    </row>
    <row r="6940" spans="16:16" x14ac:dyDescent="0.25">
      <c r="P6940" s="401">
        <f t="shared" si="108"/>
        <v>0</v>
      </c>
    </row>
    <row r="6941" spans="16:16" x14ac:dyDescent="0.25">
      <c r="P6941" s="401">
        <f t="shared" si="108"/>
        <v>0</v>
      </c>
    </row>
    <row r="6942" spans="16:16" x14ac:dyDescent="0.25">
      <c r="P6942" s="401">
        <f t="shared" si="108"/>
        <v>0</v>
      </c>
    </row>
    <row r="6943" spans="16:16" x14ac:dyDescent="0.25">
      <c r="P6943" s="401">
        <f t="shared" si="108"/>
        <v>0</v>
      </c>
    </row>
    <row r="6944" spans="16:16" x14ac:dyDescent="0.25">
      <c r="P6944" s="401">
        <f t="shared" si="108"/>
        <v>0</v>
      </c>
    </row>
    <row r="6945" spans="16:16" x14ac:dyDescent="0.25">
      <c r="P6945" s="401">
        <f t="shared" si="108"/>
        <v>0</v>
      </c>
    </row>
    <row r="6946" spans="16:16" x14ac:dyDescent="0.25">
      <c r="P6946" s="401">
        <f t="shared" si="108"/>
        <v>0</v>
      </c>
    </row>
    <row r="6947" spans="16:16" x14ac:dyDescent="0.25">
      <c r="P6947" s="401">
        <f t="shared" si="108"/>
        <v>0</v>
      </c>
    </row>
    <row r="6948" spans="16:16" x14ac:dyDescent="0.25">
      <c r="P6948" s="401">
        <f t="shared" si="108"/>
        <v>0</v>
      </c>
    </row>
    <row r="6949" spans="16:16" x14ac:dyDescent="0.25">
      <c r="P6949" s="401">
        <f t="shared" si="108"/>
        <v>0</v>
      </c>
    </row>
    <row r="6950" spans="16:16" x14ac:dyDescent="0.25">
      <c r="P6950" s="401">
        <f t="shared" si="108"/>
        <v>0</v>
      </c>
    </row>
    <row r="6951" spans="16:16" x14ac:dyDescent="0.25">
      <c r="P6951" s="401">
        <f t="shared" si="108"/>
        <v>0</v>
      </c>
    </row>
    <row r="6952" spans="16:16" x14ac:dyDescent="0.25">
      <c r="P6952" s="401">
        <f t="shared" si="108"/>
        <v>0</v>
      </c>
    </row>
    <row r="6953" spans="16:16" x14ac:dyDescent="0.25">
      <c r="P6953" s="401">
        <f t="shared" si="108"/>
        <v>0</v>
      </c>
    </row>
    <row r="6954" spans="16:16" x14ac:dyDescent="0.25">
      <c r="P6954" s="401">
        <f t="shared" si="108"/>
        <v>0</v>
      </c>
    </row>
    <row r="6955" spans="16:16" x14ac:dyDescent="0.25">
      <c r="P6955" s="401">
        <f t="shared" si="108"/>
        <v>0</v>
      </c>
    </row>
    <row r="6956" spans="16:16" x14ac:dyDescent="0.25">
      <c r="P6956" s="401">
        <f t="shared" si="108"/>
        <v>0</v>
      </c>
    </row>
    <row r="6957" spans="16:16" x14ac:dyDescent="0.25">
      <c r="P6957" s="401">
        <f t="shared" si="108"/>
        <v>0</v>
      </c>
    </row>
    <row r="6958" spans="16:16" x14ac:dyDescent="0.25">
      <c r="P6958" s="401">
        <f t="shared" si="108"/>
        <v>0</v>
      </c>
    </row>
    <row r="6959" spans="16:16" x14ac:dyDescent="0.25">
      <c r="P6959" s="401">
        <f t="shared" si="108"/>
        <v>0</v>
      </c>
    </row>
    <row r="6960" spans="16:16" x14ac:dyDescent="0.25">
      <c r="P6960" s="401">
        <f t="shared" si="108"/>
        <v>0</v>
      </c>
    </row>
    <row r="6961" spans="16:16" x14ac:dyDescent="0.25">
      <c r="P6961" s="401">
        <f t="shared" si="108"/>
        <v>0</v>
      </c>
    </row>
    <row r="6962" spans="16:16" x14ac:dyDescent="0.25">
      <c r="P6962" s="401">
        <f t="shared" si="108"/>
        <v>0</v>
      </c>
    </row>
    <row r="6963" spans="16:16" x14ac:dyDescent="0.25">
      <c r="P6963" s="401">
        <f t="shared" si="108"/>
        <v>0</v>
      </c>
    </row>
    <row r="6964" spans="16:16" x14ac:dyDescent="0.25">
      <c r="P6964" s="401">
        <f t="shared" si="108"/>
        <v>0</v>
      </c>
    </row>
    <row r="6965" spans="16:16" x14ac:dyDescent="0.25">
      <c r="P6965" s="401">
        <f t="shared" si="108"/>
        <v>0</v>
      </c>
    </row>
    <row r="6966" spans="16:16" x14ac:dyDescent="0.25">
      <c r="P6966" s="401">
        <f t="shared" si="108"/>
        <v>0</v>
      </c>
    </row>
    <row r="6967" spans="16:16" x14ac:dyDescent="0.25">
      <c r="P6967" s="401">
        <f t="shared" si="108"/>
        <v>0</v>
      </c>
    </row>
    <row r="6968" spans="16:16" x14ac:dyDescent="0.25">
      <c r="P6968" s="401">
        <f t="shared" si="108"/>
        <v>0</v>
      </c>
    </row>
    <row r="6969" spans="16:16" x14ac:dyDescent="0.25">
      <c r="P6969" s="401">
        <f t="shared" si="108"/>
        <v>0</v>
      </c>
    </row>
    <row r="6970" spans="16:16" x14ac:dyDescent="0.25">
      <c r="P6970" s="401">
        <f t="shared" si="108"/>
        <v>0</v>
      </c>
    </row>
    <row r="6971" spans="16:16" x14ac:dyDescent="0.25">
      <c r="P6971" s="401">
        <f t="shared" si="108"/>
        <v>0</v>
      </c>
    </row>
    <row r="6972" spans="16:16" x14ac:dyDescent="0.25">
      <c r="P6972" s="401">
        <f t="shared" si="108"/>
        <v>0</v>
      </c>
    </row>
    <row r="6973" spans="16:16" x14ac:dyDescent="0.25">
      <c r="P6973" s="401">
        <f t="shared" si="108"/>
        <v>0</v>
      </c>
    </row>
    <row r="6974" spans="16:16" x14ac:dyDescent="0.25">
      <c r="P6974" s="401">
        <f t="shared" si="108"/>
        <v>0</v>
      </c>
    </row>
    <row r="6975" spans="16:16" x14ac:dyDescent="0.25">
      <c r="P6975" s="401">
        <f t="shared" si="108"/>
        <v>0</v>
      </c>
    </row>
    <row r="6976" spans="16:16" x14ac:dyDescent="0.25">
      <c r="P6976" s="401">
        <f t="shared" si="108"/>
        <v>0</v>
      </c>
    </row>
    <row r="6977" spans="16:16" x14ac:dyDescent="0.25">
      <c r="P6977" s="401">
        <f t="shared" si="108"/>
        <v>0</v>
      </c>
    </row>
    <row r="6978" spans="16:16" x14ac:dyDescent="0.25">
      <c r="P6978" s="401">
        <f t="shared" si="108"/>
        <v>0</v>
      </c>
    </row>
    <row r="6979" spans="16:16" x14ac:dyDescent="0.25">
      <c r="P6979" s="401">
        <f t="shared" ref="P6979:P7042" si="109">G6979+I6979</f>
        <v>0</v>
      </c>
    </row>
    <row r="6980" spans="16:16" x14ac:dyDescent="0.25">
      <c r="P6980" s="401">
        <f t="shared" si="109"/>
        <v>0</v>
      </c>
    </row>
    <row r="6981" spans="16:16" x14ac:dyDescent="0.25">
      <c r="P6981" s="401">
        <f t="shared" si="109"/>
        <v>0</v>
      </c>
    </row>
    <row r="6982" spans="16:16" x14ac:dyDescent="0.25">
      <c r="P6982" s="401">
        <f t="shared" si="109"/>
        <v>0</v>
      </c>
    </row>
    <row r="6983" spans="16:16" x14ac:dyDescent="0.25">
      <c r="P6983" s="401">
        <f t="shared" si="109"/>
        <v>0</v>
      </c>
    </row>
    <row r="6984" spans="16:16" x14ac:dyDescent="0.25">
      <c r="P6984" s="401">
        <f t="shared" si="109"/>
        <v>0</v>
      </c>
    </row>
    <row r="6985" spans="16:16" x14ac:dyDescent="0.25">
      <c r="P6985" s="401">
        <f t="shared" si="109"/>
        <v>0</v>
      </c>
    </row>
    <row r="6986" spans="16:16" x14ac:dyDescent="0.25">
      <c r="P6986" s="401">
        <f t="shared" si="109"/>
        <v>0</v>
      </c>
    </row>
    <row r="6987" spans="16:16" x14ac:dyDescent="0.25">
      <c r="P6987" s="401">
        <f t="shared" si="109"/>
        <v>0</v>
      </c>
    </row>
    <row r="6988" spans="16:16" x14ac:dyDescent="0.25">
      <c r="P6988" s="401">
        <f t="shared" si="109"/>
        <v>0</v>
      </c>
    </row>
    <row r="6989" spans="16:16" x14ac:dyDescent="0.25">
      <c r="P6989" s="401">
        <f t="shared" si="109"/>
        <v>0</v>
      </c>
    </row>
    <row r="6990" spans="16:16" x14ac:dyDescent="0.25">
      <c r="P6990" s="401">
        <f t="shared" si="109"/>
        <v>0</v>
      </c>
    </row>
    <row r="6991" spans="16:16" x14ac:dyDescent="0.25">
      <c r="P6991" s="401">
        <f t="shared" si="109"/>
        <v>0</v>
      </c>
    </row>
    <row r="6992" spans="16:16" x14ac:dyDescent="0.25">
      <c r="P6992" s="401">
        <f t="shared" si="109"/>
        <v>0</v>
      </c>
    </row>
    <row r="6993" spans="16:16" x14ac:dyDescent="0.25">
      <c r="P6993" s="401">
        <f t="shared" si="109"/>
        <v>0</v>
      </c>
    </row>
    <row r="6994" spans="16:16" x14ac:dyDescent="0.25">
      <c r="P6994" s="401">
        <f t="shared" si="109"/>
        <v>0</v>
      </c>
    </row>
    <row r="6995" spans="16:16" x14ac:dyDescent="0.25">
      <c r="P6995" s="401">
        <f t="shared" si="109"/>
        <v>0</v>
      </c>
    </row>
    <row r="6996" spans="16:16" x14ac:dyDescent="0.25">
      <c r="P6996" s="401">
        <f t="shared" si="109"/>
        <v>0</v>
      </c>
    </row>
    <row r="6997" spans="16:16" x14ac:dyDescent="0.25">
      <c r="P6997" s="401">
        <f t="shared" si="109"/>
        <v>0</v>
      </c>
    </row>
    <row r="6998" spans="16:16" x14ac:dyDescent="0.25">
      <c r="P6998" s="401">
        <f t="shared" si="109"/>
        <v>0</v>
      </c>
    </row>
    <row r="6999" spans="16:16" x14ac:dyDescent="0.25">
      <c r="P6999" s="401">
        <f t="shared" si="109"/>
        <v>0</v>
      </c>
    </row>
    <row r="7000" spans="16:16" x14ac:dyDescent="0.25">
      <c r="P7000" s="401">
        <f t="shared" si="109"/>
        <v>0</v>
      </c>
    </row>
    <row r="7001" spans="16:16" x14ac:dyDescent="0.25">
      <c r="P7001" s="401">
        <f t="shared" si="109"/>
        <v>0</v>
      </c>
    </row>
    <row r="7002" spans="16:16" x14ac:dyDescent="0.25">
      <c r="P7002" s="401">
        <f t="shared" si="109"/>
        <v>0</v>
      </c>
    </row>
    <row r="7003" spans="16:16" x14ac:dyDescent="0.25">
      <c r="P7003" s="401">
        <f t="shared" si="109"/>
        <v>0</v>
      </c>
    </row>
    <row r="7004" spans="16:16" x14ac:dyDescent="0.25">
      <c r="P7004" s="401">
        <f t="shared" si="109"/>
        <v>0</v>
      </c>
    </row>
    <row r="7005" spans="16:16" x14ac:dyDescent="0.25">
      <c r="P7005" s="401">
        <f t="shared" si="109"/>
        <v>0</v>
      </c>
    </row>
    <row r="7006" spans="16:16" x14ac:dyDescent="0.25">
      <c r="P7006" s="401">
        <f t="shared" si="109"/>
        <v>0</v>
      </c>
    </row>
    <row r="7007" spans="16:16" x14ac:dyDescent="0.25">
      <c r="P7007" s="401">
        <f t="shared" si="109"/>
        <v>0</v>
      </c>
    </row>
    <row r="7008" spans="16:16" x14ac:dyDescent="0.25">
      <c r="P7008" s="401">
        <f t="shared" si="109"/>
        <v>0</v>
      </c>
    </row>
    <row r="7009" spans="16:16" x14ac:dyDescent="0.25">
      <c r="P7009" s="401">
        <f t="shared" si="109"/>
        <v>0</v>
      </c>
    </row>
    <row r="7010" spans="16:16" x14ac:dyDescent="0.25">
      <c r="P7010" s="401">
        <f t="shared" si="109"/>
        <v>0</v>
      </c>
    </row>
    <row r="7011" spans="16:16" x14ac:dyDescent="0.25">
      <c r="P7011" s="401">
        <f t="shared" si="109"/>
        <v>0</v>
      </c>
    </row>
    <row r="7012" spans="16:16" x14ac:dyDescent="0.25">
      <c r="P7012" s="401">
        <f t="shared" si="109"/>
        <v>0</v>
      </c>
    </row>
    <row r="7013" spans="16:16" x14ac:dyDescent="0.25">
      <c r="P7013" s="401">
        <f t="shared" si="109"/>
        <v>0</v>
      </c>
    </row>
    <row r="7014" spans="16:16" x14ac:dyDescent="0.25">
      <c r="P7014" s="401">
        <f t="shared" si="109"/>
        <v>0</v>
      </c>
    </row>
    <row r="7015" spans="16:16" x14ac:dyDescent="0.25">
      <c r="P7015" s="401">
        <f t="shared" si="109"/>
        <v>0</v>
      </c>
    </row>
    <row r="7016" spans="16:16" x14ac:dyDescent="0.25">
      <c r="P7016" s="401">
        <f t="shared" si="109"/>
        <v>0</v>
      </c>
    </row>
    <row r="7017" spans="16:16" x14ac:dyDescent="0.25">
      <c r="P7017" s="401">
        <f t="shared" si="109"/>
        <v>0</v>
      </c>
    </row>
    <row r="7018" spans="16:16" x14ac:dyDescent="0.25">
      <c r="P7018" s="401">
        <f t="shared" si="109"/>
        <v>0</v>
      </c>
    </row>
    <row r="7019" spans="16:16" x14ac:dyDescent="0.25">
      <c r="P7019" s="401">
        <f t="shared" si="109"/>
        <v>0</v>
      </c>
    </row>
    <row r="7020" spans="16:16" x14ac:dyDescent="0.25">
      <c r="P7020" s="401">
        <f t="shared" si="109"/>
        <v>0</v>
      </c>
    </row>
    <row r="7021" spans="16:16" x14ac:dyDescent="0.25">
      <c r="P7021" s="401">
        <f t="shared" si="109"/>
        <v>0</v>
      </c>
    </row>
    <row r="7022" spans="16:16" x14ac:dyDescent="0.25">
      <c r="P7022" s="401">
        <f t="shared" si="109"/>
        <v>0</v>
      </c>
    </row>
    <row r="7023" spans="16:16" x14ac:dyDescent="0.25">
      <c r="P7023" s="401">
        <f t="shared" si="109"/>
        <v>0</v>
      </c>
    </row>
    <row r="7024" spans="16:16" x14ac:dyDescent="0.25">
      <c r="P7024" s="401">
        <f t="shared" si="109"/>
        <v>0</v>
      </c>
    </row>
    <row r="7025" spans="16:16" x14ac:dyDescent="0.25">
      <c r="P7025" s="401">
        <f t="shared" si="109"/>
        <v>0</v>
      </c>
    </row>
    <row r="7026" spans="16:16" x14ac:dyDescent="0.25">
      <c r="P7026" s="401">
        <f t="shared" si="109"/>
        <v>0</v>
      </c>
    </row>
    <row r="7027" spans="16:16" x14ac:dyDescent="0.25">
      <c r="P7027" s="401">
        <f t="shared" si="109"/>
        <v>0</v>
      </c>
    </row>
    <row r="7028" spans="16:16" x14ac:dyDescent="0.25">
      <c r="P7028" s="401">
        <f t="shared" si="109"/>
        <v>0</v>
      </c>
    </row>
    <row r="7029" spans="16:16" x14ac:dyDescent="0.25">
      <c r="P7029" s="401">
        <f t="shared" si="109"/>
        <v>0</v>
      </c>
    </row>
    <row r="7030" spans="16:16" x14ac:dyDescent="0.25">
      <c r="P7030" s="401">
        <f t="shared" si="109"/>
        <v>0</v>
      </c>
    </row>
    <row r="7031" spans="16:16" x14ac:dyDescent="0.25">
      <c r="P7031" s="401">
        <f t="shared" si="109"/>
        <v>0</v>
      </c>
    </row>
    <row r="7032" spans="16:16" x14ac:dyDescent="0.25">
      <c r="P7032" s="401">
        <f t="shared" si="109"/>
        <v>0</v>
      </c>
    </row>
    <row r="7033" spans="16:16" x14ac:dyDescent="0.25">
      <c r="P7033" s="401">
        <f t="shared" si="109"/>
        <v>0</v>
      </c>
    </row>
    <row r="7034" spans="16:16" x14ac:dyDescent="0.25">
      <c r="P7034" s="401">
        <f t="shared" si="109"/>
        <v>0</v>
      </c>
    </row>
    <row r="7035" spans="16:16" x14ac:dyDescent="0.25">
      <c r="P7035" s="401">
        <f t="shared" si="109"/>
        <v>0</v>
      </c>
    </row>
    <row r="7036" spans="16:16" x14ac:dyDescent="0.25">
      <c r="P7036" s="401">
        <f t="shared" si="109"/>
        <v>0</v>
      </c>
    </row>
    <row r="7037" spans="16:16" x14ac:dyDescent="0.25">
      <c r="P7037" s="401">
        <f t="shared" si="109"/>
        <v>0</v>
      </c>
    </row>
    <row r="7038" spans="16:16" x14ac:dyDescent="0.25">
      <c r="P7038" s="401">
        <f t="shared" si="109"/>
        <v>0</v>
      </c>
    </row>
    <row r="7039" spans="16:16" x14ac:dyDescent="0.25">
      <c r="P7039" s="401">
        <f t="shared" si="109"/>
        <v>0</v>
      </c>
    </row>
    <row r="7040" spans="16:16" x14ac:dyDescent="0.25">
      <c r="P7040" s="401">
        <f t="shared" si="109"/>
        <v>0</v>
      </c>
    </row>
    <row r="7041" spans="16:16" x14ac:dyDescent="0.25">
      <c r="P7041" s="401">
        <f t="shared" si="109"/>
        <v>0</v>
      </c>
    </row>
    <row r="7042" spans="16:16" x14ac:dyDescent="0.25">
      <c r="P7042" s="401">
        <f t="shared" si="109"/>
        <v>0</v>
      </c>
    </row>
    <row r="7043" spans="16:16" x14ac:dyDescent="0.25">
      <c r="P7043" s="401">
        <f t="shared" ref="P7043:P7106" si="110">G7043+I7043</f>
        <v>0</v>
      </c>
    </row>
    <row r="7044" spans="16:16" x14ac:dyDescent="0.25">
      <c r="P7044" s="401">
        <f t="shared" si="110"/>
        <v>0</v>
      </c>
    </row>
    <row r="7045" spans="16:16" x14ac:dyDescent="0.25">
      <c r="P7045" s="401">
        <f t="shared" si="110"/>
        <v>0</v>
      </c>
    </row>
    <row r="7046" spans="16:16" x14ac:dyDescent="0.25">
      <c r="P7046" s="401">
        <f t="shared" si="110"/>
        <v>0</v>
      </c>
    </row>
    <row r="7047" spans="16:16" x14ac:dyDescent="0.25">
      <c r="P7047" s="401">
        <f t="shared" si="110"/>
        <v>0</v>
      </c>
    </row>
    <row r="7048" spans="16:16" x14ac:dyDescent="0.25">
      <c r="P7048" s="401">
        <f t="shared" si="110"/>
        <v>0</v>
      </c>
    </row>
    <row r="7049" spans="16:16" x14ac:dyDescent="0.25">
      <c r="P7049" s="401">
        <f t="shared" si="110"/>
        <v>0</v>
      </c>
    </row>
    <row r="7050" spans="16:16" x14ac:dyDescent="0.25">
      <c r="P7050" s="401">
        <f t="shared" si="110"/>
        <v>0</v>
      </c>
    </row>
    <row r="7051" spans="16:16" x14ac:dyDescent="0.25">
      <c r="P7051" s="401">
        <f t="shared" si="110"/>
        <v>0</v>
      </c>
    </row>
    <row r="7052" spans="16:16" x14ac:dyDescent="0.25">
      <c r="P7052" s="401">
        <f t="shared" si="110"/>
        <v>0</v>
      </c>
    </row>
    <row r="7053" spans="16:16" x14ac:dyDescent="0.25">
      <c r="P7053" s="401">
        <f t="shared" si="110"/>
        <v>0</v>
      </c>
    </row>
    <row r="7054" spans="16:16" x14ac:dyDescent="0.25">
      <c r="P7054" s="401">
        <f t="shared" si="110"/>
        <v>0</v>
      </c>
    </row>
    <row r="7055" spans="16:16" x14ac:dyDescent="0.25">
      <c r="P7055" s="401">
        <f t="shared" si="110"/>
        <v>0</v>
      </c>
    </row>
    <row r="7056" spans="16:16" x14ac:dyDescent="0.25">
      <c r="P7056" s="401">
        <f t="shared" si="110"/>
        <v>0</v>
      </c>
    </row>
    <row r="7057" spans="16:16" x14ac:dyDescent="0.25">
      <c r="P7057" s="401">
        <f t="shared" si="110"/>
        <v>0</v>
      </c>
    </row>
    <row r="7058" spans="16:16" x14ac:dyDescent="0.25">
      <c r="P7058" s="401">
        <f t="shared" si="110"/>
        <v>0</v>
      </c>
    </row>
    <row r="7059" spans="16:16" x14ac:dyDescent="0.25">
      <c r="P7059" s="401">
        <f t="shared" si="110"/>
        <v>0</v>
      </c>
    </row>
    <row r="7060" spans="16:16" x14ac:dyDescent="0.25">
      <c r="P7060" s="401">
        <f t="shared" si="110"/>
        <v>0</v>
      </c>
    </row>
    <row r="7061" spans="16:16" x14ac:dyDescent="0.25">
      <c r="P7061" s="401">
        <f t="shared" si="110"/>
        <v>0</v>
      </c>
    </row>
    <row r="7062" spans="16:16" x14ac:dyDescent="0.25">
      <c r="P7062" s="401">
        <f t="shared" si="110"/>
        <v>0</v>
      </c>
    </row>
    <row r="7063" spans="16:16" x14ac:dyDescent="0.25">
      <c r="P7063" s="401">
        <f t="shared" si="110"/>
        <v>0</v>
      </c>
    </row>
    <row r="7064" spans="16:16" x14ac:dyDescent="0.25">
      <c r="P7064" s="401">
        <f t="shared" si="110"/>
        <v>0</v>
      </c>
    </row>
    <row r="7065" spans="16:16" x14ac:dyDescent="0.25">
      <c r="P7065" s="401">
        <f t="shared" si="110"/>
        <v>0</v>
      </c>
    </row>
    <row r="7066" spans="16:16" x14ac:dyDescent="0.25">
      <c r="P7066" s="401">
        <f t="shared" si="110"/>
        <v>0</v>
      </c>
    </row>
    <row r="7067" spans="16:16" x14ac:dyDescent="0.25">
      <c r="P7067" s="401">
        <f t="shared" si="110"/>
        <v>0</v>
      </c>
    </row>
    <row r="7068" spans="16:16" x14ac:dyDescent="0.25">
      <c r="P7068" s="401">
        <f t="shared" si="110"/>
        <v>0</v>
      </c>
    </row>
    <row r="7069" spans="16:16" x14ac:dyDescent="0.25">
      <c r="P7069" s="401">
        <f t="shared" si="110"/>
        <v>0</v>
      </c>
    </row>
    <row r="7070" spans="16:16" x14ac:dyDescent="0.25">
      <c r="P7070" s="401">
        <f t="shared" si="110"/>
        <v>0</v>
      </c>
    </row>
    <row r="7071" spans="16:16" x14ac:dyDescent="0.25">
      <c r="P7071" s="401">
        <f t="shared" si="110"/>
        <v>0</v>
      </c>
    </row>
    <row r="7072" spans="16:16" x14ac:dyDescent="0.25">
      <c r="P7072" s="401">
        <f t="shared" si="110"/>
        <v>0</v>
      </c>
    </row>
    <row r="7073" spans="16:16" x14ac:dyDescent="0.25">
      <c r="P7073" s="401">
        <f t="shared" si="110"/>
        <v>0</v>
      </c>
    </row>
    <row r="7074" spans="16:16" x14ac:dyDescent="0.25">
      <c r="P7074" s="401">
        <f t="shared" si="110"/>
        <v>0</v>
      </c>
    </row>
    <row r="7075" spans="16:16" x14ac:dyDescent="0.25">
      <c r="P7075" s="401">
        <f t="shared" si="110"/>
        <v>0</v>
      </c>
    </row>
    <row r="7076" spans="16:16" x14ac:dyDescent="0.25">
      <c r="P7076" s="401">
        <f t="shared" si="110"/>
        <v>0</v>
      </c>
    </row>
    <row r="7077" spans="16:16" x14ac:dyDescent="0.25">
      <c r="P7077" s="401">
        <f t="shared" si="110"/>
        <v>0</v>
      </c>
    </row>
    <row r="7078" spans="16:16" x14ac:dyDescent="0.25">
      <c r="P7078" s="401">
        <f t="shared" si="110"/>
        <v>0</v>
      </c>
    </row>
    <row r="7079" spans="16:16" x14ac:dyDescent="0.25">
      <c r="P7079" s="401">
        <f t="shared" si="110"/>
        <v>0</v>
      </c>
    </row>
    <row r="7080" spans="16:16" x14ac:dyDescent="0.25">
      <c r="P7080" s="401">
        <f t="shared" si="110"/>
        <v>0</v>
      </c>
    </row>
    <row r="7081" spans="16:16" x14ac:dyDescent="0.25">
      <c r="P7081" s="401">
        <f t="shared" si="110"/>
        <v>0</v>
      </c>
    </row>
    <row r="7082" spans="16:16" x14ac:dyDescent="0.25">
      <c r="P7082" s="401">
        <f t="shared" si="110"/>
        <v>0</v>
      </c>
    </row>
    <row r="7083" spans="16:16" x14ac:dyDescent="0.25">
      <c r="P7083" s="401">
        <f t="shared" si="110"/>
        <v>0</v>
      </c>
    </row>
    <row r="7084" spans="16:16" x14ac:dyDescent="0.25">
      <c r="P7084" s="401">
        <f t="shared" si="110"/>
        <v>0</v>
      </c>
    </row>
    <row r="7085" spans="16:16" x14ac:dyDescent="0.25">
      <c r="P7085" s="401">
        <f t="shared" si="110"/>
        <v>0</v>
      </c>
    </row>
    <row r="7086" spans="16:16" x14ac:dyDescent="0.25">
      <c r="P7086" s="401">
        <f t="shared" si="110"/>
        <v>0</v>
      </c>
    </row>
    <row r="7087" spans="16:16" x14ac:dyDescent="0.25">
      <c r="P7087" s="401">
        <f t="shared" si="110"/>
        <v>0</v>
      </c>
    </row>
    <row r="7088" spans="16:16" x14ac:dyDescent="0.25">
      <c r="P7088" s="401">
        <f t="shared" si="110"/>
        <v>0</v>
      </c>
    </row>
    <row r="7089" spans="16:16" x14ac:dyDescent="0.25">
      <c r="P7089" s="401">
        <f t="shared" si="110"/>
        <v>0</v>
      </c>
    </row>
    <row r="7090" spans="16:16" x14ac:dyDescent="0.25">
      <c r="P7090" s="401">
        <f t="shared" si="110"/>
        <v>0</v>
      </c>
    </row>
    <row r="7091" spans="16:16" x14ac:dyDescent="0.25">
      <c r="P7091" s="401">
        <f t="shared" si="110"/>
        <v>0</v>
      </c>
    </row>
    <row r="7092" spans="16:16" x14ac:dyDescent="0.25">
      <c r="P7092" s="401">
        <f t="shared" si="110"/>
        <v>0</v>
      </c>
    </row>
    <row r="7093" spans="16:16" x14ac:dyDescent="0.25">
      <c r="P7093" s="401">
        <f t="shared" si="110"/>
        <v>0</v>
      </c>
    </row>
    <row r="7094" spans="16:16" x14ac:dyDescent="0.25">
      <c r="P7094" s="401">
        <f t="shared" si="110"/>
        <v>0</v>
      </c>
    </row>
    <row r="7095" spans="16:16" x14ac:dyDescent="0.25">
      <c r="P7095" s="401">
        <f t="shared" si="110"/>
        <v>0</v>
      </c>
    </row>
    <row r="7096" spans="16:16" x14ac:dyDescent="0.25">
      <c r="P7096" s="401">
        <f t="shared" si="110"/>
        <v>0</v>
      </c>
    </row>
    <row r="7097" spans="16:16" x14ac:dyDescent="0.25">
      <c r="P7097" s="401">
        <f t="shared" si="110"/>
        <v>0</v>
      </c>
    </row>
    <row r="7098" spans="16:16" x14ac:dyDescent="0.25">
      <c r="P7098" s="401">
        <f t="shared" si="110"/>
        <v>0</v>
      </c>
    </row>
    <row r="7099" spans="16:16" x14ac:dyDescent="0.25">
      <c r="P7099" s="401">
        <f t="shared" si="110"/>
        <v>0</v>
      </c>
    </row>
    <row r="7100" spans="16:16" x14ac:dyDescent="0.25">
      <c r="P7100" s="401">
        <f t="shared" si="110"/>
        <v>0</v>
      </c>
    </row>
    <row r="7101" spans="16:16" x14ac:dyDescent="0.25">
      <c r="P7101" s="401">
        <f t="shared" si="110"/>
        <v>0</v>
      </c>
    </row>
    <row r="7102" spans="16:16" x14ac:dyDescent="0.25">
      <c r="P7102" s="401">
        <f t="shared" si="110"/>
        <v>0</v>
      </c>
    </row>
    <row r="7103" spans="16:16" x14ac:dyDescent="0.25">
      <c r="P7103" s="401">
        <f t="shared" si="110"/>
        <v>0</v>
      </c>
    </row>
    <row r="7104" spans="16:16" x14ac:dyDescent="0.25">
      <c r="P7104" s="401">
        <f t="shared" si="110"/>
        <v>0</v>
      </c>
    </row>
    <row r="7105" spans="16:16" x14ac:dyDescent="0.25">
      <c r="P7105" s="401">
        <f t="shared" si="110"/>
        <v>0</v>
      </c>
    </row>
    <row r="7106" spans="16:16" x14ac:dyDescent="0.25">
      <c r="P7106" s="401">
        <f t="shared" si="110"/>
        <v>0</v>
      </c>
    </row>
    <row r="7107" spans="16:16" x14ac:dyDescent="0.25">
      <c r="P7107" s="401">
        <f t="shared" ref="P7107:P7170" si="111">G7107+I7107</f>
        <v>0</v>
      </c>
    </row>
    <row r="7108" spans="16:16" x14ac:dyDescent="0.25">
      <c r="P7108" s="401">
        <f t="shared" si="111"/>
        <v>0</v>
      </c>
    </row>
    <row r="7109" spans="16:16" x14ac:dyDescent="0.25">
      <c r="P7109" s="401">
        <f t="shared" si="111"/>
        <v>0</v>
      </c>
    </row>
    <row r="7110" spans="16:16" x14ac:dyDescent="0.25">
      <c r="P7110" s="401">
        <f t="shared" si="111"/>
        <v>0</v>
      </c>
    </row>
    <row r="7111" spans="16:16" x14ac:dyDescent="0.25">
      <c r="P7111" s="401">
        <f t="shared" si="111"/>
        <v>0</v>
      </c>
    </row>
    <row r="7112" spans="16:16" x14ac:dyDescent="0.25">
      <c r="P7112" s="401">
        <f t="shared" si="111"/>
        <v>0</v>
      </c>
    </row>
    <row r="7113" spans="16:16" x14ac:dyDescent="0.25">
      <c r="P7113" s="401">
        <f t="shared" si="111"/>
        <v>0</v>
      </c>
    </row>
    <row r="7114" spans="16:16" x14ac:dyDescent="0.25">
      <c r="P7114" s="401">
        <f t="shared" si="111"/>
        <v>0</v>
      </c>
    </row>
    <row r="7115" spans="16:16" x14ac:dyDescent="0.25">
      <c r="P7115" s="401">
        <f t="shared" si="111"/>
        <v>0</v>
      </c>
    </row>
    <row r="7116" spans="16:16" x14ac:dyDescent="0.25">
      <c r="P7116" s="401">
        <f t="shared" si="111"/>
        <v>0</v>
      </c>
    </row>
    <row r="7117" spans="16:16" x14ac:dyDescent="0.25">
      <c r="P7117" s="401">
        <f t="shared" si="111"/>
        <v>0</v>
      </c>
    </row>
    <row r="7118" spans="16:16" x14ac:dyDescent="0.25">
      <c r="P7118" s="401">
        <f t="shared" si="111"/>
        <v>0</v>
      </c>
    </row>
    <row r="7119" spans="16:16" x14ac:dyDescent="0.25">
      <c r="P7119" s="401">
        <f t="shared" si="111"/>
        <v>0</v>
      </c>
    </row>
    <row r="7120" spans="16:16" x14ac:dyDescent="0.25">
      <c r="P7120" s="401">
        <f t="shared" si="111"/>
        <v>0</v>
      </c>
    </row>
    <row r="7121" spans="16:16" x14ac:dyDescent="0.25">
      <c r="P7121" s="401">
        <f t="shared" si="111"/>
        <v>0</v>
      </c>
    </row>
    <row r="7122" spans="16:16" x14ac:dyDescent="0.25">
      <c r="P7122" s="401">
        <f t="shared" si="111"/>
        <v>0</v>
      </c>
    </row>
    <row r="7123" spans="16:16" x14ac:dyDescent="0.25">
      <c r="P7123" s="401">
        <f t="shared" si="111"/>
        <v>0</v>
      </c>
    </row>
    <row r="7124" spans="16:16" x14ac:dyDescent="0.25">
      <c r="P7124" s="401">
        <f t="shared" si="111"/>
        <v>0</v>
      </c>
    </row>
    <row r="7125" spans="16:16" x14ac:dyDescent="0.25">
      <c r="P7125" s="401">
        <f t="shared" si="111"/>
        <v>0</v>
      </c>
    </row>
    <row r="7126" spans="16:16" x14ac:dyDescent="0.25">
      <c r="P7126" s="401">
        <f t="shared" si="111"/>
        <v>0</v>
      </c>
    </row>
    <row r="7127" spans="16:16" x14ac:dyDescent="0.25">
      <c r="P7127" s="401">
        <f t="shared" si="111"/>
        <v>0</v>
      </c>
    </row>
    <row r="7128" spans="16:16" x14ac:dyDescent="0.25">
      <c r="P7128" s="401">
        <f t="shared" si="111"/>
        <v>0</v>
      </c>
    </row>
    <row r="7129" spans="16:16" x14ac:dyDescent="0.25">
      <c r="P7129" s="401">
        <f t="shared" si="111"/>
        <v>0</v>
      </c>
    </row>
    <row r="7130" spans="16:16" x14ac:dyDescent="0.25">
      <c r="P7130" s="401">
        <f t="shared" si="111"/>
        <v>0</v>
      </c>
    </row>
    <row r="7131" spans="16:16" x14ac:dyDescent="0.25">
      <c r="P7131" s="401">
        <f t="shared" si="111"/>
        <v>0</v>
      </c>
    </row>
    <row r="7132" spans="16:16" x14ac:dyDescent="0.25">
      <c r="P7132" s="401">
        <f t="shared" si="111"/>
        <v>0</v>
      </c>
    </row>
    <row r="7133" spans="16:16" x14ac:dyDescent="0.25">
      <c r="P7133" s="401">
        <f t="shared" si="111"/>
        <v>0</v>
      </c>
    </row>
    <row r="7134" spans="16:16" x14ac:dyDescent="0.25">
      <c r="P7134" s="401">
        <f t="shared" si="111"/>
        <v>0</v>
      </c>
    </row>
    <row r="7135" spans="16:16" x14ac:dyDescent="0.25">
      <c r="P7135" s="401">
        <f t="shared" si="111"/>
        <v>0</v>
      </c>
    </row>
    <row r="7136" spans="16:16" x14ac:dyDescent="0.25">
      <c r="P7136" s="401">
        <f t="shared" si="111"/>
        <v>0</v>
      </c>
    </row>
    <row r="7137" spans="16:16" x14ac:dyDescent="0.25">
      <c r="P7137" s="401">
        <f t="shared" si="111"/>
        <v>0</v>
      </c>
    </row>
    <row r="7138" spans="16:16" x14ac:dyDescent="0.25">
      <c r="P7138" s="401">
        <f t="shared" si="111"/>
        <v>0</v>
      </c>
    </row>
    <row r="7139" spans="16:16" x14ac:dyDescent="0.25">
      <c r="P7139" s="401">
        <f t="shared" si="111"/>
        <v>0</v>
      </c>
    </row>
    <row r="7140" spans="16:16" x14ac:dyDescent="0.25">
      <c r="P7140" s="401">
        <f t="shared" si="111"/>
        <v>0</v>
      </c>
    </row>
    <row r="7141" spans="16:16" x14ac:dyDescent="0.25">
      <c r="P7141" s="401">
        <f t="shared" si="111"/>
        <v>0</v>
      </c>
    </row>
    <row r="7142" spans="16:16" x14ac:dyDescent="0.25">
      <c r="P7142" s="401">
        <f t="shared" si="111"/>
        <v>0</v>
      </c>
    </row>
    <row r="7143" spans="16:16" x14ac:dyDescent="0.25">
      <c r="P7143" s="401">
        <f t="shared" si="111"/>
        <v>0</v>
      </c>
    </row>
    <row r="7144" spans="16:16" x14ac:dyDescent="0.25">
      <c r="P7144" s="401">
        <f t="shared" si="111"/>
        <v>0</v>
      </c>
    </row>
    <row r="7145" spans="16:16" x14ac:dyDescent="0.25">
      <c r="P7145" s="401">
        <f t="shared" si="111"/>
        <v>0</v>
      </c>
    </row>
    <row r="7146" spans="16:16" x14ac:dyDescent="0.25">
      <c r="P7146" s="401">
        <f t="shared" si="111"/>
        <v>0</v>
      </c>
    </row>
    <row r="7147" spans="16:16" x14ac:dyDescent="0.25">
      <c r="P7147" s="401">
        <f t="shared" si="111"/>
        <v>0</v>
      </c>
    </row>
    <row r="7148" spans="16:16" x14ac:dyDescent="0.25">
      <c r="P7148" s="401">
        <f t="shared" si="111"/>
        <v>0</v>
      </c>
    </row>
    <row r="7149" spans="16:16" x14ac:dyDescent="0.25">
      <c r="P7149" s="401">
        <f t="shared" si="111"/>
        <v>0</v>
      </c>
    </row>
    <row r="7150" spans="16:16" x14ac:dyDescent="0.25">
      <c r="P7150" s="401">
        <f t="shared" si="111"/>
        <v>0</v>
      </c>
    </row>
    <row r="7151" spans="16:16" x14ac:dyDescent="0.25">
      <c r="P7151" s="401">
        <f t="shared" si="111"/>
        <v>0</v>
      </c>
    </row>
    <row r="7152" spans="16:16" x14ac:dyDescent="0.25">
      <c r="P7152" s="401">
        <f t="shared" si="111"/>
        <v>0</v>
      </c>
    </row>
    <row r="7153" spans="16:16" x14ac:dyDescent="0.25">
      <c r="P7153" s="401">
        <f t="shared" si="111"/>
        <v>0</v>
      </c>
    </row>
    <row r="7154" spans="16:16" x14ac:dyDescent="0.25">
      <c r="P7154" s="401">
        <f t="shared" si="111"/>
        <v>0</v>
      </c>
    </row>
    <row r="7155" spans="16:16" x14ac:dyDescent="0.25">
      <c r="P7155" s="401">
        <f t="shared" si="111"/>
        <v>0</v>
      </c>
    </row>
    <row r="7156" spans="16:16" x14ac:dyDescent="0.25">
      <c r="P7156" s="401">
        <f t="shared" si="111"/>
        <v>0</v>
      </c>
    </row>
    <row r="7157" spans="16:16" x14ac:dyDescent="0.25">
      <c r="P7157" s="401">
        <f t="shared" si="111"/>
        <v>0</v>
      </c>
    </row>
    <row r="7158" spans="16:16" x14ac:dyDescent="0.25">
      <c r="P7158" s="401">
        <f t="shared" si="111"/>
        <v>0</v>
      </c>
    </row>
    <row r="7159" spans="16:16" x14ac:dyDescent="0.25">
      <c r="P7159" s="401">
        <f t="shared" si="111"/>
        <v>0</v>
      </c>
    </row>
    <row r="7160" spans="16:16" x14ac:dyDescent="0.25">
      <c r="P7160" s="401">
        <f t="shared" si="111"/>
        <v>0</v>
      </c>
    </row>
    <row r="7161" spans="16:16" x14ac:dyDescent="0.25">
      <c r="P7161" s="401">
        <f t="shared" si="111"/>
        <v>0</v>
      </c>
    </row>
    <row r="7162" spans="16:16" x14ac:dyDescent="0.25">
      <c r="P7162" s="401">
        <f t="shared" si="111"/>
        <v>0</v>
      </c>
    </row>
    <row r="7163" spans="16:16" x14ac:dyDescent="0.25">
      <c r="P7163" s="401">
        <f t="shared" si="111"/>
        <v>0</v>
      </c>
    </row>
    <row r="7164" spans="16:16" x14ac:dyDescent="0.25">
      <c r="P7164" s="401">
        <f t="shared" si="111"/>
        <v>0</v>
      </c>
    </row>
    <row r="7165" spans="16:16" x14ac:dyDescent="0.25">
      <c r="P7165" s="401">
        <f t="shared" si="111"/>
        <v>0</v>
      </c>
    </row>
    <row r="7166" spans="16:16" x14ac:dyDescent="0.25">
      <c r="P7166" s="401">
        <f t="shared" si="111"/>
        <v>0</v>
      </c>
    </row>
    <row r="7167" spans="16:16" x14ac:dyDescent="0.25">
      <c r="P7167" s="401">
        <f t="shared" si="111"/>
        <v>0</v>
      </c>
    </row>
    <row r="7168" spans="16:16" x14ac:dyDescent="0.25">
      <c r="P7168" s="401">
        <f t="shared" si="111"/>
        <v>0</v>
      </c>
    </row>
    <row r="7169" spans="16:16" x14ac:dyDescent="0.25">
      <c r="P7169" s="401">
        <f t="shared" si="111"/>
        <v>0</v>
      </c>
    </row>
    <row r="7170" spans="16:16" x14ac:dyDescent="0.25">
      <c r="P7170" s="401">
        <f t="shared" si="111"/>
        <v>0</v>
      </c>
    </row>
    <row r="7171" spans="16:16" x14ac:dyDescent="0.25">
      <c r="P7171" s="401">
        <f t="shared" ref="P7171:P7234" si="112">G7171+I7171</f>
        <v>0</v>
      </c>
    </row>
    <row r="7172" spans="16:16" x14ac:dyDescent="0.25">
      <c r="P7172" s="401">
        <f t="shared" si="112"/>
        <v>0</v>
      </c>
    </row>
    <row r="7173" spans="16:16" x14ac:dyDescent="0.25">
      <c r="P7173" s="401">
        <f t="shared" si="112"/>
        <v>0</v>
      </c>
    </row>
    <row r="7174" spans="16:16" x14ac:dyDescent="0.25">
      <c r="P7174" s="401">
        <f t="shared" si="112"/>
        <v>0</v>
      </c>
    </row>
    <row r="7175" spans="16:16" x14ac:dyDescent="0.25">
      <c r="P7175" s="401">
        <f t="shared" si="112"/>
        <v>0</v>
      </c>
    </row>
    <row r="7176" spans="16:16" x14ac:dyDescent="0.25">
      <c r="P7176" s="401">
        <f t="shared" si="112"/>
        <v>0</v>
      </c>
    </row>
    <row r="7177" spans="16:16" x14ac:dyDescent="0.25">
      <c r="P7177" s="401">
        <f t="shared" si="112"/>
        <v>0</v>
      </c>
    </row>
    <row r="7178" spans="16:16" x14ac:dyDescent="0.25">
      <c r="P7178" s="401">
        <f t="shared" si="112"/>
        <v>0</v>
      </c>
    </row>
    <row r="7179" spans="16:16" x14ac:dyDescent="0.25">
      <c r="P7179" s="401">
        <f t="shared" si="112"/>
        <v>0</v>
      </c>
    </row>
    <row r="7180" spans="16:16" x14ac:dyDescent="0.25">
      <c r="P7180" s="401">
        <f t="shared" si="112"/>
        <v>0</v>
      </c>
    </row>
    <row r="7181" spans="16:16" x14ac:dyDescent="0.25">
      <c r="P7181" s="401">
        <f t="shared" si="112"/>
        <v>0</v>
      </c>
    </row>
    <row r="7182" spans="16:16" x14ac:dyDescent="0.25">
      <c r="P7182" s="401">
        <f t="shared" si="112"/>
        <v>0</v>
      </c>
    </row>
    <row r="7183" spans="16:16" x14ac:dyDescent="0.25">
      <c r="P7183" s="401">
        <f t="shared" si="112"/>
        <v>0</v>
      </c>
    </row>
    <row r="7184" spans="16:16" x14ac:dyDescent="0.25">
      <c r="P7184" s="401">
        <f t="shared" si="112"/>
        <v>0</v>
      </c>
    </row>
    <row r="7185" spans="16:16" x14ac:dyDescent="0.25">
      <c r="P7185" s="401">
        <f t="shared" si="112"/>
        <v>0</v>
      </c>
    </row>
    <row r="7186" spans="16:16" x14ac:dyDescent="0.25">
      <c r="P7186" s="401">
        <f t="shared" si="112"/>
        <v>0</v>
      </c>
    </row>
    <row r="7187" spans="16:16" x14ac:dyDescent="0.25">
      <c r="P7187" s="401">
        <f t="shared" si="112"/>
        <v>0</v>
      </c>
    </row>
    <row r="7188" spans="16:16" x14ac:dyDescent="0.25">
      <c r="P7188" s="401">
        <f t="shared" si="112"/>
        <v>0</v>
      </c>
    </row>
    <row r="7189" spans="16:16" x14ac:dyDescent="0.25">
      <c r="P7189" s="401">
        <f t="shared" si="112"/>
        <v>0</v>
      </c>
    </row>
    <row r="7190" spans="16:16" x14ac:dyDescent="0.25">
      <c r="P7190" s="401">
        <f t="shared" si="112"/>
        <v>0</v>
      </c>
    </row>
    <row r="7191" spans="16:16" x14ac:dyDescent="0.25">
      <c r="P7191" s="401">
        <f t="shared" si="112"/>
        <v>0</v>
      </c>
    </row>
    <row r="7192" spans="16:16" x14ac:dyDescent="0.25">
      <c r="P7192" s="401">
        <f t="shared" si="112"/>
        <v>0</v>
      </c>
    </row>
    <row r="7193" spans="16:16" x14ac:dyDescent="0.25">
      <c r="P7193" s="401">
        <f t="shared" si="112"/>
        <v>0</v>
      </c>
    </row>
    <row r="7194" spans="16:16" x14ac:dyDescent="0.25">
      <c r="P7194" s="401">
        <f t="shared" si="112"/>
        <v>0</v>
      </c>
    </row>
    <row r="7195" spans="16:16" x14ac:dyDescent="0.25">
      <c r="P7195" s="401">
        <f t="shared" si="112"/>
        <v>0</v>
      </c>
    </row>
    <row r="7196" spans="16:16" x14ac:dyDescent="0.25">
      <c r="P7196" s="401">
        <f t="shared" si="112"/>
        <v>0</v>
      </c>
    </row>
    <row r="7197" spans="16:16" x14ac:dyDescent="0.25">
      <c r="P7197" s="401">
        <f t="shared" si="112"/>
        <v>0</v>
      </c>
    </row>
    <row r="7198" spans="16:16" x14ac:dyDescent="0.25">
      <c r="P7198" s="401">
        <f t="shared" si="112"/>
        <v>0</v>
      </c>
    </row>
    <row r="7199" spans="16:16" x14ac:dyDescent="0.25">
      <c r="P7199" s="401">
        <f t="shared" si="112"/>
        <v>0</v>
      </c>
    </row>
    <row r="7200" spans="16:16" x14ac:dyDescent="0.25">
      <c r="P7200" s="401">
        <f t="shared" si="112"/>
        <v>0</v>
      </c>
    </row>
    <row r="7201" spans="16:16" x14ac:dyDescent="0.25">
      <c r="P7201" s="401">
        <f t="shared" si="112"/>
        <v>0</v>
      </c>
    </row>
    <row r="7202" spans="16:16" x14ac:dyDescent="0.25">
      <c r="P7202" s="401">
        <f t="shared" si="112"/>
        <v>0</v>
      </c>
    </row>
    <row r="7203" spans="16:16" x14ac:dyDescent="0.25">
      <c r="P7203" s="401">
        <f t="shared" si="112"/>
        <v>0</v>
      </c>
    </row>
    <row r="7204" spans="16:16" x14ac:dyDescent="0.25">
      <c r="P7204" s="401">
        <f t="shared" si="112"/>
        <v>0</v>
      </c>
    </row>
    <row r="7205" spans="16:16" x14ac:dyDescent="0.25">
      <c r="P7205" s="401">
        <f t="shared" si="112"/>
        <v>0</v>
      </c>
    </row>
    <row r="7206" spans="16:16" x14ac:dyDescent="0.25">
      <c r="P7206" s="401">
        <f t="shared" si="112"/>
        <v>0</v>
      </c>
    </row>
    <row r="7207" spans="16:16" x14ac:dyDescent="0.25">
      <c r="P7207" s="401">
        <f t="shared" si="112"/>
        <v>0</v>
      </c>
    </row>
    <row r="7208" spans="16:16" x14ac:dyDescent="0.25">
      <c r="P7208" s="401">
        <f t="shared" si="112"/>
        <v>0</v>
      </c>
    </row>
    <row r="7209" spans="16:16" x14ac:dyDescent="0.25">
      <c r="P7209" s="401">
        <f t="shared" si="112"/>
        <v>0</v>
      </c>
    </row>
    <row r="7210" spans="16:16" x14ac:dyDescent="0.25">
      <c r="P7210" s="401">
        <f t="shared" si="112"/>
        <v>0</v>
      </c>
    </row>
    <row r="7211" spans="16:16" x14ac:dyDescent="0.25">
      <c r="P7211" s="401">
        <f t="shared" si="112"/>
        <v>0</v>
      </c>
    </row>
    <row r="7212" spans="16:16" x14ac:dyDescent="0.25">
      <c r="P7212" s="401">
        <f t="shared" si="112"/>
        <v>0</v>
      </c>
    </row>
    <row r="7213" spans="16:16" x14ac:dyDescent="0.25">
      <c r="P7213" s="401">
        <f t="shared" si="112"/>
        <v>0</v>
      </c>
    </row>
    <row r="7214" spans="16:16" x14ac:dyDescent="0.25">
      <c r="P7214" s="401">
        <f t="shared" si="112"/>
        <v>0</v>
      </c>
    </row>
    <row r="7215" spans="16:16" x14ac:dyDescent="0.25">
      <c r="P7215" s="401">
        <f t="shared" si="112"/>
        <v>0</v>
      </c>
    </row>
    <row r="7216" spans="16:16" x14ac:dyDescent="0.25">
      <c r="P7216" s="401">
        <f t="shared" si="112"/>
        <v>0</v>
      </c>
    </row>
    <row r="7217" spans="16:16" x14ac:dyDescent="0.25">
      <c r="P7217" s="401">
        <f t="shared" si="112"/>
        <v>0</v>
      </c>
    </row>
    <row r="7218" spans="16:16" x14ac:dyDescent="0.25">
      <c r="P7218" s="401">
        <f t="shared" si="112"/>
        <v>0</v>
      </c>
    </row>
    <row r="7219" spans="16:16" x14ac:dyDescent="0.25">
      <c r="P7219" s="401">
        <f t="shared" si="112"/>
        <v>0</v>
      </c>
    </row>
    <row r="7220" spans="16:16" x14ac:dyDescent="0.25">
      <c r="P7220" s="401">
        <f t="shared" si="112"/>
        <v>0</v>
      </c>
    </row>
    <row r="7221" spans="16:16" x14ac:dyDescent="0.25">
      <c r="P7221" s="401">
        <f t="shared" si="112"/>
        <v>0</v>
      </c>
    </row>
    <row r="7222" spans="16:16" x14ac:dyDescent="0.25">
      <c r="P7222" s="401">
        <f t="shared" si="112"/>
        <v>0</v>
      </c>
    </row>
    <row r="7223" spans="16:16" x14ac:dyDescent="0.25">
      <c r="P7223" s="401">
        <f t="shared" si="112"/>
        <v>0</v>
      </c>
    </row>
    <row r="7224" spans="16:16" x14ac:dyDescent="0.25">
      <c r="P7224" s="401">
        <f t="shared" si="112"/>
        <v>0</v>
      </c>
    </row>
    <row r="7225" spans="16:16" x14ac:dyDescent="0.25">
      <c r="P7225" s="401">
        <f t="shared" si="112"/>
        <v>0</v>
      </c>
    </row>
    <row r="7226" spans="16:16" x14ac:dyDescent="0.25">
      <c r="P7226" s="401">
        <f t="shared" si="112"/>
        <v>0</v>
      </c>
    </row>
    <row r="7227" spans="16:16" x14ac:dyDescent="0.25">
      <c r="P7227" s="401">
        <f t="shared" si="112"/>
        <v>0</v>
      </c>
    </row>
    <row r="7228" spans="16:16" x14ac:dyDescent="0.25">
      <c r="P7228" s="401">
        <f t="shared" si="112"/>
        <v>0</v>
      </c>
    </row>
    <row r="7229" spans="16:16" x14ac:dyDescent="0.25">
      <c r="P7229" s="401">
        <f t="shared" si="112"/>
        <v>0</v>
      </c>
    </row>
    <row r="7230" spans="16:16" x14ac:dyDescent="0.25">
      <c r="P7230" s="401">
        <f t="shared" si="112"/>
        <v>0</v>
      </c>
    </row>
    <row r="7231" spans="16:16" x14ac:dyDescent="0.25">
      <c r="P7231" s="401">
        <f t="shared" si="112"/>
        <v>0</v>
      </c>
    </row>
    <row r="7232" spans="16:16" x14ac:dyDescent="0.25">
      <c r="P7232" s="401">
        <f t="shared" si="112"/>
        <v>0</v>
      </c>
    </row>
    <row r="7233" spans="16:16" x14ac:dyDescent="0.25">
      <c r="P7233" s="401">
        <f t="shared" si="112"/>
        <v>0</v>
      </c>
    </row>
    <row r="7234" spans="16:16" x14ac:dyDescent="0.25">
      <c r="P7234" s="401">
        <f t="shared" si="112"/>
        <v>0</v>
      </c>
    </row>
    <row r="7235" spans="16:16" x14ac:dyDescent="0.25">
      <c r="P7235" s="401">
        <f t="shared" ref="P7235:P7298" si="113">G7235+I7235</f>
        <v>0</v>
      </c>
    </row>
    <row r="7236" spans="16:16" x14ac:dyDescent="0.25">
      <c r="P7236" s="401">
        <f t="shared" si="113"/>
        <v>0</v>
      </c>
    </row>
    <row r="7237" spans="16:16" x14ac:dyDescent="0.25">
      <c r="P7237" s="401">
        <f t="shared" si="113"/>
        <v>0</v>
      </c>
    </row>
    <row r="7238" spans="16:16" x14ac:dyDescent="0.25">
      <c r="P7238" s="401">
        <f t="shared" si="113"/>
        <v>0</v>
      </c>
    </row>
    <row r="7239" spans="16:16" x14ac:dyDescent="0.25">
      <c r="P7239" s="401">
        <f t="shared" si="113"/>
        <v>0</v>
      </c>
    </row>
    <row r="7240" spans="16:16" x14ac:dyDescent="0.25">
      <c r="P7240" s="401">
        <f t="shared" si="113"/>
        <v>0</v>
      </c>
    </row>
    <row r="7241" spans="16:16" x14ac:dyDescent="0.25">
      <c r="P7241" s="401">
        <f t="shared" si="113"/>
        <v>0</v>
      </c>
    </row>
    <row r="7242" spans="16:16" x14ac:dyDescent="0.25">
      <c r="P7242" s="401">
        <f t="shared" si="113"/>
        <v>0</v>
      </c>
    </row>
    <row r="7243" spans="16:16" x14ac:dyDescent="0.25">
      <c r="P7243" s="401">
        <f t="shared" si="113"/>
        <v>0</v>
      </c>
    </row>
    <row r="7244" spans="16:16" x14ac:dyDescent="0.25">
      <c r="P7244" s="401">
        <f t="shared" si="113"/>
        <v>0</v>
      </c>
    </row>
    <row r="7245" spans="16:16" x14ac:dyDescent="0.25">
      <c r="P7245" s="401">
        <f t="shared" si="113"/>
        <v>0</v>
      </c>
    </row>
    <row r="7246" spans="16:16" x14ac:dyDescent="0.25">
      <c r="P7246" s="401">
        <f t="shared" si="113"/>
        <v>0</v>
      </c>
    </row>
    <row r="7247" spans="16:16" x14ac:dyDescent="0.25">
      <c r="P7247" s="401">
        <f t="shared" si="113"/>
        <v>0</v>
      </c>
    </row>
    <row r="7248" spans="16:16" x14ac:dyDescent="0.25">
      <c r="P7248" s="401">
        <f t="shared" si="113"/>
        <v>0</v>
      </c>
    </row>
    <row r="7249" spans="16:16" x14ac:dyDescent="0.25">
      <c r="P7249" s="401">
        <f t="shared" si="113"/>
        <v>0</v>
      </c>
    </row>
    <row r="7250" spans="16:16" x14ac:dyDescent="0.25">
      <c r="P7250" s="401">
        <f t="shared" si="113"/>
        <v>0</v>
      </c>
    </row>
    <row r="7251" spans="16:16" x14ac:dyDescent="0.25">
      <c r="P7251" s="401">
        <f t="shared" si="113"/>
        <v>0</v>
      </c>
    </row>
    <row r="7252" spans="16:16" x14ac:dyDescent="0.25">
      <c r="P7252" s="401">
        <f t="shared" si="113"/>
        <v>0</v>
      </c>
    </row>
    <row r="7253" spans="16:16" x14ac:dyDescent="0.25">
      <c r="P7253" s="401">
        <f t="shared" si="113"/>
        <v>0</v>
      </c>
    </row>
    <row r="7254" spans="16:16" x14ac:dyDescent="0.25">
      <c r="P7254" s="401">
        <f t="shared" si="113"/>
        <v>0</v>
      </c>
    </row>
    <row r="7255" spans="16:16" x14ac:dyDescent="0.25">
      <c r="P7255" s="401">
        <f t="shared" si="113"/>
        <v>0</v>
      </c>
    </row>
    <row r="7256" spans="16:16" x14ac:dyDescent="0.25">
      <c r="P7256" s="401">
        <f t="shared" si="113"/>
        <v>0</v>
      </c>
    </row>
    <row r="7257" spans="16:16" x14ac:dyDescent="0.25">
      <c r="P7257" s="401">
        <f t="shared" si="113"/>
        <v>0</v>
      </c>
    </row>
    <row r="7258" spans="16:16" x14ac:dyDescent="0.25">
      <c r="P7258" s="401">
        <f t="shared" si="113"/>
        <v>0</v>
      </c>
    </row>
    <row r="7259" spans="16:16" x14ac:dyDescent="0.25">
      <c r="P7259" s="401">
        <f t="shared" si="113"/>
        <v>0</v>
      </c>
    </row>
    <row r="7260" spans="16:16" x14ac:dyDescent="0.25">
      <c r="P7260" s="401">
        <f t="shared" si="113"/>
        <v>0</v>
      </c>
    </row>
    <row r="7261" spans="16:16" x14ac:dyDescent="0.25">
      <c r="P7261" s="401">
        <f t="shared" si="113"/>
        <v>0</v>
      </c>
    </row>
    <row r="7262" spans="16:16" x14ac:dyDescent="0.25">
      <c r="P7262" s="401">
        <f t="shared" si="113"/>
        <v>0</v>
      </c>
    </row>
    <row r="7263" spans="16:16" x14ac:dyDescent="0.25">
      <c r="P7263" s="401">
        <f t="shared" si="113"/>
        <v>0</v>
      </c>
    </row>
    <row r="7264" spans="16:16" x14ac:dyDescent="0.25">
      <c r="P7264" s="401">
        <f t="shared" si="113"/>
        <v>0</v>
      </c>
    </row>
    <row r="7265" spans="16:16" x14ac:dyDescent="0.25">
      <c r="P7265" s="401">
        <f t="shared" si="113"/>
        <v>0</v>
      </c>
    </row>
    <row r="7266" spans="16:16" x14ac:dyDescent="0.25">
      <c r="P7266" s="401">
        <f t="shared" si="113"/>
        <v>0</v>
      </c>
    </row>
    <row r="7267" spans="16:16" x14ac:dyDescent="0.25">
      <c r="P7267" s="401">
        <f t="shared" si="113"/>
        <v>0</v>
      </c>
    </row>
    <row r="7268" spans="16:16" x14ac:dyDescent="0.25">
      <c r="P7268" s="401">
        <f t="shared" si="113"/>
        <v>0</v>
      </c>
    </row>
    <row r="7269" spans="16:16" x14ac:dyDescent="0.25">
      <c r="P7269" s="401">
        <f t="shared" si="113"/>
        <v>0</v>
      </c>
    </row>
    <row r="7270" spans="16:16" x14ac:dyDescent="0.25">
      <c r="P7270" s="401">
        <f t="shared" si="113"/>
        <v>0</v>
      </c>
    </row>
    <row r="7271" spans="16:16" x14ac:dyDescent="0.25">
      <c r="P7271" s="401">
        <f t="shared" si="113"/>
        <v>0</v>
      </c>
    </row>
    <row r="7272" spans="16:16" x14ac:dyDescent="0.25">
      <c r="P7272" s="401">
        <f t="shared" si="113"/>
        <v>0</v>
      </c>
    </row>
    <row r="7273" spans="16:16" x14ac:dyDescent="0.25">
      <c r="P7273" s="401">
        <f t="shared" si="113"/>
        <v>0</v>
      </c>
    </row>
    <row r="7274" spans="16:16" x14ac:dyDescent="0.25">
      <c r="P7274" s="401">
        <f t="shared" si="113"/>
        <v>0</v>
      </c>
    </row>
    <row r="7275" spans="16:16" x14ac:dyDescent="0.25">
      <c r="P7275" s="401">
        <f t="shared" si="113"/>
        <v>0</v>
      </c>
    </row>
    <row r="7276" spans="16:16" x14ac:dyDescent="0.25">
      <c r="P7276" s="401">
        <f t="shared" si="113"/>
        <v>0</v>
      </c>
    </row>
    <row r="7277" spans="16:16" x14ac:dyDescent="0.25">
      <c r="P7277" s="401">
        <f t="shared" si="113"/>
        <v>0</v>
      </c>
    </row>
    <row r="7278" spans="16:16" x14ac:dyDescent="0.25">
      <c r="P7278" s="401">
        <f t="shared" si="113"/>
        <v>0</v>
      </c>
    </row>
    <row r="7279" spans="16:16" x14ac:dyDescent="0.25">
      <c r="P7279" s="401">
        <f t="shared" si="113"/>
        <v>0</v>
      </c>
    </row>
    <row r="7280" spans="16:16" x14ac:dyDescent="0.25">
      <c r="P7280" s="401">
        <f t="shared" si="113"/>
        <v>0</v>
      </c>
    </row>
    <row r="7281" spans="16:16" x14ac:dyDescent="0.25">
      <c r="P7281" s="401">
        <f t="shared" si="113"/>
        <v>0</v>
      </c>
    </row>
    <row r="7282" spans="16:16" x14ac:dyDescent="0.25">
      <c r="P7282" s="401">
        <f t="shared" si="113"/>
        <v>0</v>
      </c>
    </row>
    <row r="7283" spans="16:16" x14ac:dyDescent="0.25">
      <c r="P7283" s="401">
        <f t="shared" si="113"/>
        <v>0</v>
      </c>
    </row>
    <row r="7284" spans="16:16" x14ac:dyDescent="0.25">
      <c r="P7284" s="401">
        <f t="shared" si="113"/>
        <v>0</v>
      </c>
    </row>
    <row r="7285" spans="16:16" x14ac:dyDescent="0.25">
      <c r="P7285" s="401">
        <f t="shared" si="113"/>
        <v>0</v>
      </c>
    </row>
    <row r="7286" spans="16:16" x14ac:dyDescent="0.25">
      <c r="P7286" s="401">
        <f t="shared" si="113"/>
        <v>0</v>
      </c>
    </row>
    <row r="7287" spans="16:16" x14ac:dyDescent="0.25">
      <c r="P7287" s="401">
        <f t="shared" si="113"/>
        <v>0</v>
      </c>
    </row>
    <row r="7288" spans="16:16" x14ac:dyDescent="0.25">
      <c r="P7288" s="401">
        <f t="shared" si="113"/>
        <v>0</v>
      </c>
    </row>
    <row r="7289" spans="16:16" x14ac:dyDescent="0.25">
      <c r="P7289" s="401">
        <f t="shared" si="113"/>
        <v>0</v>
      </c>
    </row>
    <row r="7290" spans="16:16" x14ac:dyDescent="0.25">
      <c r="P7290" s="401">
        <f t="shared" si="113"/>
        <v>0</v>
      </c>
    </row>
    <row r="7291" spans="16:16" x14ac:dyDescent="0.25">
      <c r="P7291" s="401">
        <f t="shared" si="113"/>
        <v>0</v>
      </c>
    </row>
    <row r="7292" spans="16:16" x14ac:dyDescent="0.25">
      <c r="P7292" s="401">
        <f t="shared" si="113"/>
        <v>0</v>
      </c>
    </row>
    <row r="7293" spans="16:16" x14ac:dyDescent="0.25">
      <c r="P7293" s="401">
        <f t="shared" si="113"/>
        <v>0</v>
      </c>
    </row>
    <row r="7294" spans="16:16" x14ac:dyDescent="0.25">
      <c r="P7294" s="401">
        <f t="shared" si="113"/>
        <v>0</v>
      </c>
    </row>
    <row r="7295" spans="16:16" x14ac:dyDescent="0.25">
      <c r="P7295" s="401">
        <f t="shared" si="113"/>
        <v>0</v>
      </c>
    </row>
    <row r="7296" spans="16:16" x14ac:dyDescent="0.25">
      <c r="P7296" s="401">
        <f t="shared" si="113"/>
        <v>0</v>
      </c>
    </row>
    <row r="7297" spans="16:16" x14ac:dyDescent="0.25">
      <c r="P7297" s="401">
        <f t="shared" si="113"/>
        <v>0</v>
      </c>
    </row>
    <row r="7298" spans="16:16" x14ac:dyDescent="0.25">
      <c r="P7298" s="401">
        <f t="shared" si="113"/>
        <v>0</v>
      </c>
    </row>
    <row r="7299" spans="16:16" x14ac:dyDescent="0.25">
      <c r="P7299" s="401">
        <f t="shared" ref="P7299:P7362" si="114">G7299+I7299</f>
        <v>0</v>
      </c>
    </row>
    <row r="7300" spans="16:16" x14ac:dyDescent="0.25">
      <c r="P7300" s="401">
        <f t="shared" si="114"/>
        <v>0</v>
      </c>
    </row>
    <row r="7301" spans="16:16" x14ac:dyDescent="0.25">
      <c r="P7301" s="401">
        <f t="shared" si="114"/>
        <v>0</v>
      </c>
    </row>
    <row r="7302" spans="16:16" x14ac:dyDescent="0.25">
      <c r="P7302" s="401">
        <f t="shared" si="114"/>
        <v>0</v>
      </c>
    </row>
    <row r="7303" spans="16:16" x14ac:dyDescent="0.25">
      <c r="P7303" s="401">
        <f t="shared" si="114"/>
        <v>0</v>
      </c>
    </row>
    <row r="7304" spans="16:16" x14ac:dyDescent="0.25">
      <c r="P7304" s="401">
        <f t="shared" si="114"/>
        <v>0</v>
      </c>
    </row>
    <row r="7305" spans="16:16" x14ac:dyDescent="0.25">
      <c r="P7305" s="401">
        <f t="shared" si="114"/>
        <v>0</v>
      </c>
    </row>
    <row r="7306" spans="16:16" x14ac:dyDescent="0.25">
      <c r="P7306" s="401">
        <f t="shared" si="114"/>
        <v>0</v>
      </c>
    </row>
    <row r="7307" spans="16:16" x14ac:dyDescent="0.25">
      <c r="P7307" s="401">
        <f t="shared" si="114"/>
        <v>0</v>
      </c>
    </row>
    <row r="7308" spans="16:16" x14ac:dyDescent="0.25">
      <c r="P7308" s="401">
        <f t="shared" si="114"/>
        <v>0</v>
      </c>
    </row>
    <row r="7309" spans="16:16" x14ac:dyDescent="0.25">
      <c r="P7309" s="401">
        <f t="shared" si="114"/>
        <v>0</v>
      </c>
    </row>
    <row r="7310" spans="16:16" x14ac:dyDescent="0.25">
      <c r="P7310" s="401">
        <f t="shared" si="114"/>
        <v>0</v>
      </c>
    </row>
    <row r="7311" spans="16:16" x14ac:dyDescent="0.25">
      <c r="P7311" s="401">
        <f t="shared" si="114"/>
        <v>0</v>
      </c>
    </row>
    <row r="7312" spans="16:16" x14ac:dyDescent="0.25">
      <c r="P7312" s="401">
        <f t="shared" si="114"/>
        <v>0</v>
      </c>
    </row>
    <row r="7313" spans="16:16" x14ac:dyDescent="0.25">
      <c r="P7313" s="401">
        <f t="shared" si="114"/>
        <v>0</v>
      </c>
    </row>
    <row r="7314" spans="16:16" x14ac:dyDescent="0.25">
      <c r="P7314" s="401">
        <f t="shared" si="114"/>
        <v>0</v>
      </c>
    </row>
    <row r="7315" spans="16:16" x14ac:dyDescent="0.25">
      <c r="P7315" s="401">
        <f t="shared" si="114"/>
        <v>0</v>
      </c>
    </row>
    <row r="7316" spans="16:16" x14ac:dyDescent="0.25">
      <c r="P7316" s="401">
        <f t="shared" si="114"/>
        <v>0</v>
      </c>
    </row>
    <row r="7317" spans="16:16" x14ac:dyDescent="0.25">
      <c r="P7317" s="401">
        <f t="shared" si="114"/>
        <v>0</v>
      </c>
    </row>
    <row r="7318" spans="16:16" x14ac:dyDescent="0.25">
      <c r="P7318" s="401">
        <f t="shared" si="114"/>
        <v>0</v>
      </c>
    </row>
    <row r="7319" spans="16:16" x14ac:dyDescent="0.25">
      <c r="P7319" s="401">
        <f t="shared" si="114"/>
        <v>0</v>
      </c>
    </row>
    <row r="7320" spans="16:16" x14ac:dyDescent="0.25">
      <c r="P7320" s="401">
        <f t="shared" si="114"/>
        <v>0</v>
      </c>
    </row>
    <row r="7321" spans="16:16" x14ac:dyDescent="0.25">
      <c r="P7321" s="401">
        <f t="shared" si="114"/>
        <v>0</v>
      </c>
    </row>
    <row r="7322" spans="16:16" x14ac:dyDescent="0.25">
      <c r="P7322" s="401">
        <f t="shared" si="114"/>
        <v>0</v>
      </c>
    </row>
    <row r="7323" spans="16:16" x14ac:dyDescent="0.25">
      <c r="P7323" s="401">
        <f t="shared" si="114"/>
        <v>0</v>
      </c>
    </row>
    <row r="7324" spans="16:16" x14ac:dyDescent="0.25">
      <c r="P7324" s="401">
        <f t="shared" si="114"/>
        <v>0</v>
      </c>
    </row>
    <row r="7325" spans="16:16" x14ac:dyDescent="0.25">
      <c r="P7325" s="401">
        <f t="shared" si="114"/>
        <v>0</v>
      </c>
    </row>
    <row r="7326" spans="16:16" x14ac:dyDescent="0.25">
      <c r="P7326" s="401">
        <f t="shared" si="114"/>
        <v>0</v>
      </c>
    </row>
    <row r="7327" spans="16:16" x14ac:dyDescent="0.25">
      <c r="P7327" s="401">
        <f t="shared" si="114"/>
        <v>0</v>
      </c>
    </row>
    <row r="7328" spans="16:16" x14ac:dyDescent="0.25">
      <c r="P7328" s="401">
        <f t="shared" si="114"/>
        <v>0</v>
      </c>
    </row>
    <row r="7329" spans="16:16" x14ac:dyDescent="0.25">
      <c r="P7329" s="401">
        <f t="shared" si="114"/>
        <v>0</v>
      </c>
    </row>
    <row r="7330" spans="16:16" x14ac:dyDescent="0.25">
      <c r="P7330" s="401">
        <f t="shared" si="114"/>
        <v>0</v>
      </c>
    </row>
    <row r="7331" spans="16:16" x14ac:dyDescent="0.25">
      <c r="P7331" s="401">
        <f t="shared" si="114"/>
        <v>0</v>
      </c>
    </row>
    <row r="7332" spans="16:16" x14ac:dyDescent="0.25">
      <c r="P7332" s="401">
        <f t="shared" si="114"/>
        <v>0</v>
      </c>
    </row>
    <row r="7333" spans="16:16" x14ac:dyDescent="0.25">
      <c r="P7333" s="401">
        <f t="shared" si="114"/>
        <v>0</v>
      </c>
    </row>
    <row r="7334" spans="16:16" x14ac:dyDescent="0.25">
      <c r="P7334" s="401">
        <f t="shared" si="114"/>
        <v>0</v>
      </c>
    </row>
    <row r="7335" spans="16:16" x14ac:dyDescent="0.25">
      <c r="P7335" s="401">
        <f t="shared" si="114"/>
        <v>0</v>
      </c>
    </row>
    <row r="7336" spans="16:16" x14ac:dyDescent="0.25">
      <c r="P7336" s="401">
        <f t="shared" si="114"/>
        <v>0</v>
      </c>
    </row>
    <row r="7337" spans="16:16" x14ac:dyDescent="0.25">
      <c r="P7337" s="401">
        <f t="shared" si="114"/>
        <v>0</v>
      </c>
    </row>
    <row r="7338" spans="16:16" x14ac:dyDescent="0.25">
      <c r="P7338" s="401">
        <f t="shared" si="114"/>
        <v>0</v>
      </c>
    </row>
    <row r="7339" spans="16:16" x14ac:dyDescent="0.25">
      <c r="P7339" s="401">
        <f t="shared" si="114"/>
        <v>0</v>
      </c>
    </row>
    <row r="7340" spans="16:16" x14ac:dyDescent="0.25">
      <c r="P7340" s="401">
        <f t="shared" si="114"/>
        <v>0</v>
      </c>
    </row>
    <row r="7341" spans="16:16" x14ac:dyDescent="0.25">
      <c r="P7341" s="401">
        <f t="shared" si="114"/>
        <v>0</v>
      </c>
    </row>
    <row r="7342" spans="16:16" x14ac:dyDescent="0.25">
      <c r="P7342" s="401">
        <f t="shared" si="114"/>
        <v>0</v>
      </c>
    </row>
    <row r="7343" spans="16:16" x14ac:dyDescent="0.25">
      <c r="P7343" s="401">
        <f t="shared" si="114"/>
        <v>0</v>
      </c>
    </row>
    <row r="7344" spans="16:16" x14ac:dyDescent="0.25">
      <c r="P7344" s="401">
        <f t="shared" si="114"/>
        <v>0</v>
      </c>
    </row>
    <row r="7345" spans="16:16" x14ac:dyDescent="0.25">
      <c r="P7345" s="401">
        <f t="shared" si="114"/>
        <v>0</v>
      </c>
    </row>
    <row r="7346" spans="16:16" x14ac:dyDescent="0.25">
      <c r="P7346" s="401">
        <f t="shared" si="114"/>
        <v>0</v>
      </c>
    </row>
    <row r="7347" spans="16:16" x14ac:dyDescent="0.25">
      <c r="P7347" s="401">
        <f t="shared" si="114"/>
        <v>0</v>
      </c>
    </row>
    <row r="7348" spans="16:16" x14ac:dyDescent="0.25">
      <c r="P7348" s="401">
        <f t="shared" si="114"/>
        <v>0</v>
      </c>
    </row>
    <row r="7349" spans="16:16" x14ac:dyDescent="0.25">
      <c r="P7349" s="401">
        <f t="shared" si="114"/>
        <v>0</v>
      </c>
    </row>
    <row r="7350" spans="16:16" x14ac:dyDescent="0.25">
      <c r="P7350" s="401">
        <f t="shared" si="114"/>
        <v>0</v>
      </c>
    </row>
    <row r="7351" spans="16:16" x14ac:dyDescent="0.25">
      <c r="P7351" s="401">
        <f t="shared" si="114"/>
        <v>0</v>
      </c>
    </row>
    <row r="7352" spans="16:16" x14ac:dyDescent="0.25">
      <c r="P7352" s="401">
        <f t="shared" si="114"/>
        <v>0</v>
      </c>
    </row>
    <row r="7353" spans="16:16" x14ac:dyDescent="0.25">
      <c r="P7353" s="401">
        <f t="shared" si="114"/>
        <v>0</v>
      </c>
    </row>
    <row r="7354" spans="16:16" x14ac:dyDescent="0.25">
      <c r="P7354" s="401">
        <f t="shared" si="114"/>
        <v>0</v>
      </c>
    </row>
    <row r="7355" spans="16:16" x14ac:dyDescent="0.25">
      <c r="P7355" s="401">
        <f t="shared" si="114"/>
        <v>0</v>
      </c>
    </row>
    <row r="7356" spans="16:16" x14ac:dyDescent="0.25">
      <c r="P7356" s="401">
        <f t="shared" si="114"/>
        <v>0</v>
      </c>
    </row>
    <row r="7357" spans="16:16" x14ac:dyDescent="0.25">
      <c r="P7357" s="401">
        <f t="shared" si="114"/>
        <v>0</v>
      </c>
    </row>
    <row r="7358" spans="16:16" x14ac:dyDescent="0.25">
      <c r="P7358" s="401">
        <f t="shared" si="114"/>
        <v>0</v>
      </c>
    </row>
    <row r="7359" spans="16:16" x14ac:dyDescent="0.25">
      <c r="P7359" s="401">
        <f t="shared" si="114"/>
        <v>0</v>
      </c>
    </row>
    <row r="7360" spans="16:16" x14ac:dyDescent="0.25">
      <c r="P7360" s="401">
        <f t="shared" si="114"/>
        <v>0</v>
      </c>
    </row>
    <row r="7361" spans="16:16" x14ac:dyDescent="0.25">
      <c r="P7361" s="401">
        <f t="shared" si="114"/>
        <v>0</v>
      </c>
    </row>
    <row r="7362" spans="16:16" x14ac:dyDescent="0.25">
      <c r="P7362" s="401">
        <f t="shared" si="114"/>
        <v>0</v>
      </c>
    </row>
    <row r="7363" spans="16:16" x14ac:dyDescent="0.25">
      <c r="P7363" s="401">
        <f t="shared" ref="P7363:P7426" si="115">G7363+I7363</f>
        <v>0</v>
      </c>
    </row>
    <row r="7364" spans="16:16" x14ac:dyDescent="0.25">
      <c r="P7364" s="401">
        <f t="shared" si="115"/>
        <v>0</v>
      </c>
    </row>
    <row r="7365" spans="16:16" x14ac:dyDescent="0.25">
      <c r="P7365" s="401">
        <f t="shared" si="115"/>
        <v>0</v>
      </c>
    </row>
    <row r="7366" spans="16:16" x14ac:dyDescent="0.25">
      <c r="P7366" s="401">
        <f t="shared" si="115"/>
        <v>0</v>
      </c>
    </row>
    <row r="7367" spans="16:16" x14ac:dyDescent="0.25">
      <c r="P7367" s="401">
        <f t="shared" si="115"/>
        <v>0</v>
      </c>
    </row>
    <row r="7368" spans="16:16" x14ac:dyDescent="0.25">
      <c r="P7368" s="401">
        <f t="shared" si="115"/>
        <v>0</v>
      </c>
    </row>
    <row r="7369" spans="16:16" x14ac:dyDescent="0.25">
      <c r="P7369" s="401">
        <f t="shared" si="115"/>
        <v>0</v>
      </c>
    </row>
    <row r="7370" spans="16:16" x14ac:dyDescent="0.25">
      <c r="P7370" s="401">
        <f t="shared" si="115"/>
        <v>0</v>
      </c>
    </row>
    <row r="7371" spans="16:16" x14ac:dyDescent="0.25">
      <c r="P7371" s="401">
        <f t="shared" si="115"/>
        <v>0</v>
      </c>
    </row>
    <row r="7372" spans="16:16" x14ac:dyDescent="0.25">
      <c r="P7372" s="401">
        <f t="shared" si="115"/>
        <v>0</v>
      </c>
    </row>
    <row r="7373" spans="16:16" x14ac:dyDescent="0.25">
      <c r="P7373" s="401">
        <f t="shared" si="115"/>
        <v>0</v>
      </c>
    </row>
    <row r="7374" spans="16:16" x14ac:dyDescent="0.25">
      <c r="P7374" s="401">
        <f t="shared" si="115"/>
        <v>0</v>
      </c>
    </row>
    <row r="7375" spans="16:16" x14ac:dyDescent="0.25">
      <c r="P7375" s="401">
        <f t="shared" si="115"/>
        <v>0</v>
      </c>
    </row>
    <row r="7376" spans="16:16" x14ac:dyDescent="0.25">
      <c r="P7376" s="401">
        <f t="shared" si="115"/>
        <v>0</v>
      </c>
    </row>
    <row r="7377" spans="16:16" x14ac:dyDescent="0.25">
      <c r="P7377" s="401">
        <f t="shared" si="115"/>
        <v>0</v>
      </c>
    </row>
    <row r="7378" spans="16:16" x14ac:dyDescent="0.25">
      <c r="P7378" s="401">
        <f t="shared" si="115"/>
        <v>0</v>
      </c>
    </row>
    <row r="7379" spans="16:16" x14ac:dyDescent="0.25">
      <c r="P7379" s="401">
        <f t="shared" si="115"/>
        <v>0</v>
      </c>
    </row>
    <row r="7380" spans="16:16" x14ac:dyDescent="0.25">
      <c r="P7380" s="401">
        <f t="shared" si="115"/>
        <v>0</v>
      </c>
    </row>
    <row r="7381" spans="16:16" x14ac:dyDescent="0.25">
      <c r="P7381" s="401">
        <f t="shared" si="115"/>
        <v>0</v>
      </c>
    </row>
    <row r="7382" spans="16:16" x14ac:dyDescent="0.25">
      <c r="P7382" s="401">
        <f t="shared" si="115"/>
        <v>0</v>
      </c>
    </row>
    <row r="7383" spans="16:16" x14ac:dyDescent="0.25">
      <c r="P7383" s="401">
        <f t="shared" si="115"/>
        <v>0</v>
      </c>
    </row>
    <row r="7384" spans="16:16" x14ac:dyDescent="0.25">
      <c r="P7384" s="401">
        <f t="shared" si="115"/>
        <v>0</v>
      </c>
    </row>
    <row r="7385" spans="16:16" x14ac:dyDescent="0.25">
      <c r="P7385" s="401">
        <f t="shared" si="115"/>
        <v>0</v>
      </c>
    </row>
    <row r="7386" spans="16:16" x14ac:dyDescent="0.25">
      <c r="P7386" s="401">
        <f t="shared" si="115"/>
        <v>0</v>
      </c>
    </row>
    <row r="7387" spans="16:16" x14ac:dyDescent="0.25">
      <c r="P7387" s="401">
        <f t="shared" si="115"/>
        <v>0</v>
      </c>
    </row>
    <row r="7388" spans="16:16" x14ac:dyDescent="0.25">
      <c r="P7388" s="401">
        <f t="shared" si="115"/>
        <v>0</v>
      </c>
    </row>
    <row r="7389" spans="16:16" x14ac:dyDescent="0.25">
      <c r="P7389" s="401">
        <f t="shared" si="115"/>
        <v>0</v>
      </c>
    </row>
    <row r="7390" spans="16:16" x14ac:dyDescent="0.25">
      <c r="P7390" s="401">
        <f t="shared" si="115"/>
        <v>0</v>
      </c>
    </row>
    <row r="7391" spans="16:16" x14ac:dyDescent="0.25">
      <c r="P7391" s="401">
        <f t="shared" si="115"/>
        <v>0</v>
      </c>
    </row>
    <row r="7392" spans="16:16" x14ac:dyDescent="0.25">
      <c r="P7392" s="401">
        <f t="shared" si="115"/>
        <v>0</v>
      </c>
    </row>
    <row r="7393" spans="16:16" x14ac:dyDescent="0.25">
      <c r="P7393" s="401">
        <f t="shared" si="115"/>
        <v>0</v>
      </c>
    </row>
    <row r="7394" spans="16:16" x14ac:dyDescent="0.25">
      <c r="P7394" s="401">
        <f t="shared" si="115"/>
        <v>0</v>
      </c>
    </row>
    <row r="7395" spans="16:16" x14ac:dyDescent="0.25">
      <c r="P7395" s="401">
        <f t="shared" si="115"/>
        <v>0</v>
      </c>
    </row>
    <row r="7396" spans="16:16" x14ac:dyDescent="0.25">
      <c r="P7396" s="401">
        <f t="shared" si="115"/>
        <v>0</v>
      </c>
    </row>
    <row r="7397" spans="16:16" x14ac:dyDescent="0.25">
      <c r="P7397" s="401">
        <f t="shared" si="115"/>
        <v>0</v>
      </c>
    </row>
    <row r="7398" spans="16:16" x14ac:dyDescent="0.25">
      <c r="P7398" s="401">
        <f t="shared" si="115"/>
        <v>0</v>
      </c>
    </row>
    <row r="7399" spans="16:16" x14ac:dyDescent="0.25">
      <c r="P7399" s="401">
        <f t="shared" si="115"/>
        <v>0</v>
      </c>
    </row>
    <row r="7400" spans="16:16" x14ac:dyDescent="0.25">
      <c r="P7400" s="401">
        <f t="shared" si="115"/>
        <v>0</v>
      </c>
    </row>
    <row r="7401" spans="16:16" x14ac:dyDescent="0.25">
      <c r="P7401" s="401">
        <f t="shared" si="115"/>
        <v>0</v>
      </c>
    </row>
    <row r="7402" spans="16:16" x14ac:dyDescent="0.25">
      <c r="P7402" s="401">
        <f t="shared" si="115"/>
        <v>0</v>
      </c>
    </row>
    <row r="7403" spans="16:16" x14ac:dyDescent="0.25">
      <c r="P7403" s="401">
        <f t="shared" si="115"/>
        <v>0</v>
      </c>
    </row>
    <row r="7404" spans="16:16" x14ac:dyDescent="0.25">
      <c r="P7404" s="401">
        <f t="shared" si="115"/>
        <v>0</v>
      </c>
    </row>
    <row r="7405" spans="16:16" x14ac:dyDescent="0.25">
      <c r="P7405" s="401">
        <f t="shared" si="115"/>
        <v>0</v>
      </c>
    </row>
    <row r="7406" spans="16:16" x14ac:dyDescent="0.25">
      <c r="P7406" s="401">
        <f t="shared" si="115"/>
        <v>0</v>
      </c>
    </row>
    <row r="7407" spans="16:16" x14ac:dyDescent="0.25">
      <c r="P7407" s="401">
        <f t="shared" si="115"/>
        <v>0</v>
      </c>
    </row>
    <row r="7408" spans="16:16" x14ac:dyDescent="0.25">
      <c r="P7408" s="401">
        <f t="shared" si="115"/>
        <v>0</v>
      </c>
    </row>
    <row r="7409" spans="16:16" x14ac:dyDescent="0.25">
      <c r="P7409" s="401">
        <f t="shared" si="115"/>
        <v>0</v>
      </c>
    </row>
    <row r="7410" spans="16:16" x14ac:dyDescent="0.25">
      <c r="P7410" s="401">
        <f t="shared" si="115"/>
        <v>0</v>
      </c>
    </row>
    <row r="7411" spans="16:16" x14ac:dyDescent="0.25">
      <c r="P7411" s="401">
        <f t="shared" si="115"/>
        <v>0</v>
      </c>
    </row>
    <row r="7412" spans="16:16" x14ac:dyDescent="0.25">
      <c r="P7412" s="401">
        <f t="shared" si="115"/>
        <v>0</v>
      </c>
    </row>
    <row r="7413" spans="16:16" x14ac:dyDescent="0.25">
      <c r="P7413" s="401">
        <f t="shared" si="115"/>
        <v>0</v>
      </c>
    </row>
    <row r="7414" spans="16:16" x14ac:dyDescent="0.25">
      <c r="P7414" s="401">
        <f t="shared" si="115"/>
        <v>0</v>
      </c>
    </row>
    <row r="7415" spans="16:16" x14ac:dyDescent="0.25">
      <c r="P7415" s="401">
        <f t="shared" si="115"/>
        <v>0</v>
      </c>
    </row>
    <row r="7416" spans="16:16" x14ac:dyDescent="0.25">
      <c r="P7416" s="401">
        <f t="shared" si="115"/>
        <v>0</v>
      </c>
    </row>
    <row r="7417" spans="16:16" x14ac:dyDescent="0.25">
      <c r="P7417" s="401">
        <f t="shared" si="115"/>
        <v>0</v>
      </c>
    </row>
    <row r="7418" spans="16:16" x14ac:dyDescent="0.25">
      <c r="P7418" s="401">
        <f t="shared" si="115"/>
        <v>0</v>
      </c>
    </row>
    <row r="7419" spans="16:16" x14ac:dyDescent="0.25">
      <c r="P7419" s="401">
        <f t="shared" si="115"/>
        <v>0</v>
      </c>
    </row>
    <row r="7420" spans="16:16" x14ac:dyDescent="0.25">
      <c r="P7420" s="401">
        <f t="shared" si="115"/>
        <v>0</v>
      </c>
    </row>
    <row r="7421" spans="16:16" x14ac:dyDescent="0.25">
      <c r="P7421" s="401">
        <f t="shared" si="115"/>
        <v>0</v>
      </c>
    </row>
    <row r="7422" spans="16:16" x14ac:dyDescent="0.25">
      <c r="P7422" s="401">
        <f t="shared" si="115"/>
        <v>0</v>
      </c>
    </row>
    <row r="7423" spans="16:16" x14ac:dyDescent="0.25">
      <c r="P7423" s="401">
        <f t="shared" si="115"/>
        <v>0</v>
      </c>
    </row>
    <row r="7424" spans="16:16" x14ac:dyDescent="0.25">
      <c r="P7424" s="401">
        <f t="shared" si="115"/>
        <v>0</v>
      </c>
    </row>
    <row r="7425" spans="16:16" x14ac:dyDescent="0.25">
      <c r="P7425" s="401">
        <f t="shared" si="115"/>
        <v>0</v>
      </c>
    </row>
    <row r="7426" spans="16:16" x14ac:dyDescent="0.25">
      <c r="P7426" s="401">
        <f t="shared" si="115"/>
        <v>0</v>
      </c>
    </row>
    <row r="7427" spans="16:16" x14ac:dyDescent="0.25">
      <c r="P7427" s="401">
        <f t="shared" ref="P7427:P7490" si="116">G7427+I7427</f>
        <v>0</v>
      </c>
    </row>
    <row r="7428" spans="16:16" x14ac:dyDescent="0.25">
      <c r="P7428" s="401">
        <f t="shared" si="116"/>
        <v>0</v>
      </c>
    </row>
    <row r="7429" spans="16:16" x14ac:dyDescent="0.25">
      <c r="P7429" s="401">
        <f t="shared" si="116"/>
        <v>0</v>
      </c>
    </row>
    <row r="7430" spans="16:16" x14ac:dyDescent="0.25">
      <c r="P7430" s="401">
        <f t="shared" si="116"/>
        <v>0</v>
      </c>
    </row>
    <row r="7431" spans="16:16" x14ac:dyDescent="0.25">
      <c r="P7431" s="401">
        <f t="shared" si="116"/>
        <v>0</v>
      </c>
    </row>
    <row r="7432" spans="16:16" x14ac:dyDescent="0.25">
      <c r="P7432" s="401">
        <f t="shared" si="116"/>
        <v>0</v>
      </c>
    </row>
    <row r="7433" spans="16:16" x14ac:dyDescent="0.25">
      <c r="P7433" s="401">
        <f t="shared" si="116"/>
        <v>0</v>
      </c>
    </row>
    <row r="7434" spans="16:16" x14ac:dyDescent="0.25">
      <c r="P7434" s="401">
        <f t="shared" si="116"/>
        <v>0</v>
      </c>
    </row>
    <row r="7435" spans="16:16" x14ac:dyDescent="0.25">
      <c r="P7435" s="401">
        <f t="shared" si="116"/>
        <v>0</v>
      </c>
    </row>
    <row r="7436" spans="16:16" x14ac:dyDescent="0.25">
      <c r="P7436" s="401">
        <f t="shared" si="116"/>
        <v>0</v>
      </c>
    </row>
    <row r="7437" spans="16:16" x14ac:dyDescent="0.25">
      <c r="P7437" s="401">
        <f t="shared" si="116"/>
        <v>0</v>
      </c>
    </row>
    <row r="7438" spans="16:16" x14ac:dyDescent="0.25">
      <c r="P7438" s="401">
        <f t="shared" si="116"/>
        <v>0</v>
      </c>
    </row>
    <row r="7439" spans="16:16" x14ac:dyDescent="0.25">
      <c r="P7439" s="401">
        <f t="shared" si="116"/>
        <v>0</v>
      </c>
    </row>
    <row r="7440" spans="16:16" x14ac:dyDescent="0.25">
      <c r="P7440" s="401">
        <f t="shared" si="116"/>
        <v>0</v>
      </c>
    </row>
    <row r="7441" spans="16:16" x14ac:dyDescent="0.25">
      <c r="P7441" s="401">
        <f t="shared" si="116"/>
        <v>0</v>
      </c>
    </row>
    <row r="7442" spans="16:16" x14ac:dyDescent="0.25">
      <c r="P7442" s="401">
        <f t="shared" si="116"/>
        <v>0</v>
      </c>
    </row>
    <row r="7443" spans="16:16" x14ac:dyDescent="0.25">
      <c r="P7443" s="401">
        <f t="shared" si="116"/>
        <v>0</v>
      </c>
    </row>
    <row r="7444" spans="16:16" x14ac:dyDescent="0.25">
      <c r="P7444" s="401">
        <f t="shared" si="116"/>
        <v>0</v>
      </c>
    </row>
    <row r="7445" spans="16:16" x14ac:dyDescent="0.25">
      <c r="P7445" s="401">
        <f t="shared" si="116"/>
        <v>0</v>
      </c>
    </row>
    <row r="7446" spans="16:16" x14ac:dyDescent="0.25">
      <c r="P7446" s="401">
        <f t="shared" si="116"/>
        <v>0</v>
      </c>
    </row>
    <row r="7447" spans="16:16" x14ac:dyDescent="0.25">
      <c r="P7447" s="401">
        <f t="shared" si="116"/>
        <v>0</v>
      </c>
    </row>
    <row r="7448" spans="16:16" x14ac:dyDescent="0.25">
      <c r="P7448" s="401">
        <f t="shared" si="116"/>
        <v>0</v>
      </c>
    </row>
    <row r="7449" spans="16:16" x14ac:dyDescent="0.25">
      <c r="P7449" s="401">
        <f t="shared" si="116"/>
        <v>0</v>
      </c>
    </row>
    <row r="7450" spans="16:16" x14ac:dyDescent="0.25">
      <c r="P7450" s="401">
        <f t="shared" si="116"/>
        <v>0</v>
      </c>
    </row>
    <row r="7451" spans="16:16" x14ac:dyDescent="0.25">
      <c r="P7451" s="401">
        <f t="shared" si="116"/>
        <v>0</v>
      </c>
    </row>
    <row r="7452" spans="16:16" x14ac:dyDescent="0.25">
      <c r="P7452" s="401">
        <f t="shared" si="116"/>
        <v>0</v>
      </c>
    </row>
    <row r="7453" spans="16:16" x14ac:dyDescent="0.25">
      <c r="P7453" s="401">
        <f t="shared" si="116"/>
        <v>0</v>
      </c>
    </row>
    <row r="7454" spans="16:16" x14ac:dyDescent="0.25">
      <c r="P7454" s="401">
        <f t="shared" si="116"/>
        <v>0</v>
      </c>
    </row>
    <row r="7455" spans="16:16" x14ac:dyDescent="0.25">
      <c r="P7455" s="401">
        <f t="shared" si="116"/>
        <v>0</v>
      </c>
    </row>
    <row r="7456" spans="16:16" x14ac:dyDescent="0.25">
      <c r="P7456" s="401">
        <f t="shared" si="116"/>
        <v>0</v>
      </c>
    </row>
    <row r="7457" spans="16:16" x14ac:dyDescent="0.25">
      <c r="P7457" s="401">
        <f t="shared" si="116"/>
        <v>0</v>
      </c>
    </row>
    <row r="7458" spans="16:16" x14ac:dyDescent="0.25">
      <c r="P7458" s="401">
        <f t="shared" si="116"/>
        <v>0</v>
      </c>
    </row>
    <row r="7459" spans="16:16" x14ac:dyDescent="0.25">
      <c r="P7459" s="401">
        <f t="shared" si="116"/>
        <v>0</v>
      </c>
    </row>
    <row r="7460" spans="16:16" x14ac:dyDescent="0.25">
      <c r="P7460" s="401">
        <f t="shared" si="116"/>
        <v>0</v>
      </c>
    </row>
    <row r="7461" spans="16:16" x14ac:dyDescent="0.25">
      <c r="P7461" s="401">
        <f t="shared" si="116"/>
        <v>0</v>
      </c>
    </row>
    <row r="7462" spans="16:16" x14ac:dyDescent="0.25">
      <c r="P7462" s="401">
        <f t="shared" si="116"/>
        <v>0</v>
      </c>
    </row>
    <row r="7463" spans="16:16" x14ac:dyDescent="0.25">
      <c r="P7463" s="401">
        <f t="shared" si="116"/>
        <v>0</v>
      </c>
    </row>
    <row r="7464" spans="16:16" x14ac:dyDescent="0.25">
      <c r="P7464" s="401">
        <f t="shared" si="116"/>
        <v>0</v>
      </c>
    </row>
    <row r="7465" spans="16:16" x14ac:dyDescent="0.25">
      <c r="P7465" s="401">
        <f t="shared" si="116"/>
        <v>0</v>
      </c>
    </row>
    <row r="7466" spans="16:16" x14ac:dyDescent="0.25">
      <c r="P7466" s="401">
        <f t="shared" si="116"/>
        <v>0</v>
      </c>
    </row>
    <row r="7467" spans="16:16" x14ac:dyDescent="0.25">
      <c r="P7467" s="401">
        <f t="shared" si="116"/>
        <v>0</v>
      </c>
    </row>
    <row r="7468" spans="16:16" x14ac:dyDescent="0.25">
      <c r="P7468" s="401">
        <f t="shared" si="116"/>
        <v>0</v>
      </c>
    </row>
    <row r="7469" spans="16:16" x14ac:dyDescent="0.25">
      <c r="P7469" s="401">
        <f t="shared" si="116"/>
        <v>0</v>
      </c>
    </row>
    <row r="7470" spans="16:16" x14ac:dyDescent="0.25">
      <c r="P7470" s="401">
        <f t="shared" si="116"/>
        <v>0</v>
      </c>
    </row>
    <row r="7471" spans="16:16" x14ac:dyDescent="0.25">
      <c r="P7471" s="401">
        <f t="shared" si="116"/>
        <v>0</v>
      </c>
    </row>
    <row r="7472" spans="16:16" x14ac:dyDescent="0.25">
      <c r="P7472" s="401">
        <f t="shared" si="116"/>
        <v>0</v>
      </c>
    </row>
    <row r="7473" spans="16:16" x14ac:dyDescent="0.25">
      <c r="P7473" s="401">
        <f t="shared" si="116"/>
        <v>0</v>
      </c>
    </row>
    <row r="7474" spans="16:16" x14ac:dyDescent="0.25">
      <c r="P7474" s="401">
        <f t="shared" si="116"/>
        <v>0</v>
      </c>
    </row>
    <row r="7475" spans="16:16" x14ac:dyDescent="0.25">
      <c r="P7475" s="401">
        <f t="shared" si="116"/>
        <v>0</v>
      </c>
    </row>
    <row r="7476" spans="16:16" x14ac:dyDescent="0.25">
      <c r="P7476" s="401">
        <f t="shared" si="116"/>
        <v>0</v>
      </c>
    </row>
    <row r="7477" spans="16:16" x14ac:dyDescent="0.25">
      <c r="P7477" s="401">
        <f t="shared" si="116"/>
        <v>0</v>
      </c>
    </row>
    <row r="7478" spans="16:16" x14ac:dyDescent="0.25">
      <c r="P7478" s="401">
        <f t="shared" si="116"/>
        <v>0</v>
      </c>
    </row>
    <row r="7479" spans="16:16" x14ac:dyDescent="0.25">
      <c r="P7479" s="401">
        <f t="shared" si="116"/>
        <v>0</v>
      </c>
    </row>
    <row r="7480" spans="16:16" x14ac:dyDescent="0.25">
      <c r="P7480" s="401">
        <f t="shared" si="116"/>
        <v>0</v>
      </c>
    </row>
    <row r="7481" spans="16:16" x14ac:dyDescent="0.25">
      <c r="P7481" s="401">
        <f t="shared" si="116"/>
        <v>0</v>
      </c>
    </row>
    <row r="7482" spans="16:16" x14ac:dyDescent="0.25">
      <c r="P7482" s="401">
        <f t="shared" si="116"/>
        <v>0</v>
      </c>
    </row>
    <row r="7483" spans="16:16" x14ac:dyDescent="0.25">
      <c r="P7483" s="401">
        <f t="shared" si="116"/>
        <v>0</v>
      </c>
    </row>
    <row r="7484" spans="16:16" x14ac:dyDescent="0.25">
      <c r="P7484" s="401">
        <f t="shared" si="116"/>
        <v>0</v>
      </c>
    </row>
    <row r="7485" spans="16:16" x14ac:dyDescent="0.25">
      <c r="P7485" s="401">
        <f t="shared" si="116"/>
        <v>0</v>
      </c>
    </row>
    <row r="7486" spans="16:16" x14ac:dyDescent="0.25">
      <c r="P7486" s="401">
        <f t="shared" si="116"/>
        <v>0</v>
      </c>
    </row>
    <row r="7487" spans="16:16" x14ac:dyDescent="0.25">
      <c r="P7487" s="401">
        <f t="shared" si="116"/>
        <v>0</v>
      </c>
    </row>
    <row r="7488" spans="16:16" x14ac:dyDescent="0.25">
      <c r="P7488" s="401">
        <f t="shared" si="116"/>
        <v>0</v>
      </c>
    </row>
    <row r="7489" spans="16:16" x14ac:dyDescent="0.25">
      <c r="P7489" s="401">
        <f t="shared" si="116"/>
        <v>0</v>
      </c>
    </row>
    <row r="7490" spans="16:16" x14ac:dyDescent="0.25">
      <c r="P7490" s="401">
        <f t="shared" si="116"/>
        <v>0</v>
      </c>
    </row>
    <row r="7491" spans="16:16" x14ac:dyDescent="0.25">
      <c r="P7491" s="401">
        <f t="shared" ref="P7491:P7554" si="117">G7491+I7491</f>
        <v>0</v>
      </c>
    </row>
    <row r="7492" spans="16:16" x14ac:dyDescent="0.25">
      <c r="P7492" s="401">
        <f t="shared" si="117"/>
        <v>0</v>
      </c>
    </row>
    <row r="7493" spans="16:16" x14ac:dyDescent="0.25">
      <c r="P7493" s="401">
        <f t="shared" si="117"/>
        <v>0</v>
      </c>
    </row>
    <row r="7494" spans="16:16" x14ac:dyDescent="0.25">
      <c r="P7494" s="401">
        <f t="shared" si="117"/>
        <v>0</v>
      </c>
    </row>
    <row r="7495" spans="16:16" x14ac:dyDescent="0.25">
      <c r="P7495" s="401">
        <f t="shared" si="117"/>
        <v>0</v>
      </c>
    </row>
    <row r="7496" spans="16:16" x14ac:dyDescent="0.25">
      <c r="P7496" s="401">
        <f t="shared" si="117"/>
        <v>0</v>
      </c>
    </row>
    <row r="7497" spans="16:16" x14ac:dyDescent="0.25">
      <c r="P7497" s="401">
        <f t="shared" si="117"/>
        <v>0</v>
      </c>
    </row>
    <row r="7498" spans="16:16" x14ac:dyDescent="0.25">
      <c r="P7498" s="401">
        <f t="shared" si="117"/>
        <v>0</v>
      </c>
    </row>
    <row r="7499" spans="16:16" x14ac:dyDescent="0.25">
      <c r="P7499" s="401">
        <f t="shared" si="117"/>
        <v>0</v>
      </c>
    </row>
    <row r="7500" spans="16:16" x14ac:dyDescent="0.25">
      <c r="P7500" s="401">
        <f t="shared" si="117"/>
        <v>0</v>
      </c>
    </row>
    <row r="7501" spans="16:16" x14ac:dyDescent="0.25">
      <c r="P7501" s="401">
        <f t="shared" si="117"/>
        <v>0</v>
      </c>
    </row>
    <row r="7502" spans="16:16" x14ac:dyDescent="0.25">
      <c r="P7502" s="401">
        <f t="shared" si="117"/>
        <v>0</v>
      </c>
    </row>
    <row r="7503" spans="16:16" x14ac:dyDescent="0.25">
      <c r="P7503" s="401">
        <f t="shared" si="117"/>
        <v>0</v>
      </c>
    </row>
    <row r="7504" spans="16:16" x14ac:dyDescent="0.25">
      <c r="P7504" s="401">
        <f t="shared" si="117"/>
        <v>0</v>
      </c>
    </row>
    <row r="7505" spans="16:16" x14ac:dyDescent="0.25">
      <c r="P7505" s="401">
        <f t="shared" si="117"/>
        <v>0</v>
      </c>
    </row>
    <row r="7506" spans="16:16" x14ac:dyDescent="0.25">
      <c r="P7506" s="401">
        <f t="shared" si="117"/>
        <v>0</v>
      </c>
    </row>
    <row r="7507" spans="16:16" x14ac:dyDescent="0.25">
      <c r="P7507" s="401">
        <f t="shared" si="117"/>
        <v>0</v>
      </c>
    </row>
    <row r="7508" spans="16:16" x14ac:dyDescent="0.25">
      <c r="P7508" s="401">
        <f t="shared" si="117"/>
        <v>0</v>
      </c>
    </row>
    <row r="7509" spans="16:16" x14ac:dyDescent="0.25">
      <c r="P7509" s="401">
        <f t="shared" si="117"/>
        <v>0</v>
      </c>
    </row>
    <row r="7510" spans="16:16" x14ac:dyDescent="0.25">
      <c r="P7510" s="401">
        <f t="shared" si="117"/>
        <v>0</v>
      </c>
    </row>
    <row r="7511" spans="16:16" x14ac:dyDescent="0.25">
      <c r="P7511" s="401">
        <f t="shared" si="117"/>
        <v>0</v>
      </c>
    </row>
    <row r="7512" spans="16:16" x14ac:dyDescent="0.25">
      <c r="P7512" s="401">
        <f t="shared" si="117"/>
        <v>0</v>
      </c>
    </row>
    <row r="7513" spans="16:16" x14ac:dyDescent="0.25">
      <c r="P7513" s="401">
        <f t="shared" si="117"/>
        <v>0</v>
      </c>
    </row>
    <row r="7514" spans="16:16" x14ac:dyDescent="0.25">
      <c r="P7514" s="401">
        <f t="shared" si="117"/>
        <v>0</v>
      </c>
    </row>
    <row r="7515" spans="16:16" x14ac:dyDescent="0.25">
      <c r="P7515" s="401">
        <f t="shared" si="117"/>
        <v>0</v>
      </c>
    </row>
    <row r="7516" spans="16:16" x14ac:dyDescent="0.25">
      <c r="P7516" s="401">
        <f t="shared" si="117"/>
        <v>0</v>
      </c>
    </row>
    <row r="7517" spans="16:16" x14ac:dyDescent="0.25">
      <c r="P7517" s="401">
        <f t="shared" si="117"/>
        <v>0</v>
      </c>
    </row>
    <row r="7518" spans="16:16" x14ac:dyDescent="0.25">
      <c r="P7518" s="401">
        <f t="shared" si="117"/>
        <v>0</v>
      </c>
    </row>
    <row r="7519" spans="16:16" x14ac:dyDescent="0.25">
      <c r="P7519" s="401">
        <f t="shared" si="117"/>
        <v>0</v>
      </c>
    </row>
    <row r="7520" spans="16:16" x14ac:dyDescent="0.25">
      <c r="P7520" s="401">
        <f t="shared" si="117"/>
        <v>0</v>
      </c>
    </row>
    <row r="7521" spans="16:16" x14ac:dyDescent="0.25">
      <c r="P7521" s="401">
        <f t="shared" si="117"/>
        <v>0</v>
      </c>
    </row>
    <row r="7522" spans="16:16" x14ac:dyDescent="0.25">
      <c r="P7522" s="401">
        <f t="shared" si="117"/>
        <v>0</v>
      </c>
    </row>
    <row r="7523" spans="16:16" x14ac:dyDescent="0.25">
      <c r="P7523" s="401">
        <f t="shared" si="117"/>
        <v>0</v>
      </c>
    </row>
    <row r="7524" spans="16:16" x14ac:dyDescent="0.25">
      <c r="P7524" s="401">
        <f t="shared" si="117"/>
        <v>0</v>
      </c>
    </row>
    <row r="7525" spans="16:16" x14ac:dyDescent="0.25">
      <c r="P7525" s="401">
        <f t="shared" si="117"/>
        <v>0</v>
      </c>
    </row>
    <row r="7526" spans="16:16" x14ac:dyDescent="0.25">
      <c r="P7526" s="401">
        <f t="shared" si="117"/>
        <v>0</v>
      </c>
    </row>
    <row r="7527" spans="16:16" x14ac:dyDescent="0.25">
      <c r="P7527" s="401">
        <f t="shared" si="117"/>
        <v>0</v>
      </c>
    </row>
    <row r="7528" spans="16:16" x14ac:dyDescent="0.25">
      <c r="P7528" s="401">
        <f t="shared" si="117"/>
        <v>0</v>
      </c>
    </row>
    <row r="7529" spans="16:16" x14ac:dyDescent="0.25">
      <c r="P7529" s="401">
        <f t="shared" si="117"/>
        <v>0</v>
      </c>
    </row>
    <row r="7530" spans="16:16" x14ac:dyDescent="0.25">
      <c r="P7530" s="401">
        <f t="shared" si="117"/>
        <v>0</v>
      </c>
    </row>
    <row r="7531" spans="16:16" x14ac:dyDescent="0.25">
      <c r="P7531" s="401">
        <f t="shared" si="117"/>
        <v>0</v>
      </c>
    </row>
    <row r="7532" spans="16:16" x14ac:dyDescent="0.25">
      <c r="P7532" s="401">
        <f t="shared" si="117"/>
        <v>0</v>
      </c>
    </row>
    <row r="7533" spans="16:16" x14ac:dyDescent="0.25">
      <c r="P7533" s="401">
        <f t="shared" si="117"/>
        <v>0</v>
      </c>
    </row>
    <row r="7534" spans="16:16" x14ac:dyDescent="0.25">
      <c r="P7534" s="401">
        <f t="shared" si="117"/>
        <v>0</v>
      </c>
    </row>
    <row r="7535" spans="16:16" x14ac:dyDescent="0.25">
      <c r="P7535" s="401">
        <f t="shared" si="117"/>
        <v>0</v>
      </c>
    </row>
    <row r="7536" spans="16:16" x14ac:dyDescent="0.25">
      <c r="P7536" s="401">
        <f t="shared" si="117"/>
        <v>0</v>
      </c>
    </row>
    <row r="7537" spans="16:16" x14ac:dyDescent="0.25">
      <c r="P7537" s="401">
        <f t="shared" si="117"/>
        <v>0</v>
      </c>
    </row>
    <row r="7538" spans="16:16" x14ac:dyDescent="0.25">
      <c r="P7538" s="401">
        <f t="shared" si="117"/>
        <v>0</v>
      </c>
    </row>
    <row r="7539" spans="16:16" x14ac:dyDescent="0.25">
      <c r="P7539" s="401">
        <f t="shared" si="117"/>
        <v>0</v>
      </c>
    </row>
    <row r="7540" spans="16:16" x14ac:dyDescent="0.25">
      <c r="P7540" s="401">
        <f t="shared" si="117"/>
        <v>0</v>
      </c>
    </row>
    <row r="7541" spans="16:16" x14ac:dyDescent="0.25">
      <c r="P7541" s="401">
        <f t="shared" si="117"/>
        <v>0</v>
      </c>
    </row>
    <row r="7542" spans="16:16" x14ac:dyDescent="0.25">
      <c r="P7542" s="401">
        <f t="shared" si="117"/>
        <v>0</v>
      </c>
    </row>
    <row r="7543" spans="16:16" x14ac:dyDescent="0.25">
      <c r="P7543" s="401">
        <f t="shared" si="117"/>
        <v>0</v>
      </c>
    </row>
    <row r="7544" spans="16:16" x14ac:dyDescent="0.25">
      <c r="P7544" s="401">
        <f t="shared" si="117"/>
        <v>0</v>
      </c>
    </row>
    <row r="7545" spans="16:16" x14ac:dyDescent="0.25">
      <c r="P7545" s="401">
        <f t="shared" si="117"/>
        <v>0</v>
      </c>
    </row>
    <row r="7546" spans="16:16" x14ac:dyDescent="0.25">
      <c r="P7546" s="401">
        <f t="shared" si="117"/>
        <v>0</v>
      </c>
    </row>
    <row r="7547" spans="16:16" x14ac:dyDescent="0.25">
      <c r="P7547" s="401">
        <f t="shared" si="117"/>
        <v>0</v>
      </c>
    </row>
    <row r="7548" spans="16:16" x14ac:dyDescent="0.25">
      <c r="P7548" s="401">
        <f t="shared" si="117"/>
        <v>0</v>
      </c>
    </row>
    <row r="7549" spans="16:16" x14ac:dyDescent="0.25">
      <c r="P7549" s="401">
        <f t="shared" si="117"/>
        <v>0</v>
      </c>
    </row>
    <row r="7550" spans="16:16" x14ac:dyDescent="0.25">
      <c r="P7550" s="401">
        <f t="shared" si="117"/>
        <v>0</v>
      </c>
    </row>
    <row r="7551" spans="16:16" x14ac:dyDescent="0.25">
      <c r="P7551" s="401">
        <f t="shared" si="117"/>
        <v>0</v>
      </c>
    </row>
    <row r="7552" spans="16:16" x14ac:dyDescent="0.25">
      <c r="P7552" s="401">
        <f t="shared" si="117"/>
        <v>0</v>
      </c>
    </row>
    <row r="7553" spans="16:16" x14ac:dyDescent="0.25">
      <c r="P7553" s="401">
        <f t="shared" si="117"/>
        <v>0</v>
      </c>
    </row>
    <row r="7554" spans="16:16" x14ac:dyDescent="0.25">
      <c r="P7554" s="401">
        <f t="shared" si="117"/>
        <v>0</v>
      </c>
    </row>
    <row r="7555" spans="16:16" x14ac:dyDescent="0.25">
      <c r="P7555" s="401">
        <f t="shared" ref="P7555:P7618" si="118">G7555+I7555</f>
        <v>0</v>
      </c>
    </row>
    <row r="7556" spans="16:16" x14ac:dyDescent="0.25">
      <c r="P7556" s="401">
        <f t="shared" si="118"/>
        <v>0</v>
      </c>
    </row>
    <row r="7557" spans="16:16" x14ac:dyDescent="0.25">
      <c r="P7557" s="401">
        <f t="shared" si="118"/>
        <v>0</v>
      </c>
    </row>
    <row r="7558" spans="16:16" x14ac:dyDescent="0.25">
      <c r="P7558" s="401">
        <f t="shared" si="118"/>
        <v>0</v>
      </c>
    </row>
    <row r="7559" spans="16:16" x14ac:dyDescent="0.25">
      <c r="P7559" s="401">
        <f t="shared" si="118"/>
        <v>0</v>
      </c>
    </row>
    <row r="7560" spans="16:16" x14ac:dyDescent="0.25">
      <c r="P7560" s="401">
        <f t="shared" si="118"/>
        <v>0</v>
      </c>
    </row>
    <row r="7561" spans="16:16" x14ac:dyDescent="0.25">
      <c r="P7561" s="401">
        <f t="shared" si="118"/>
        <v>0</v>
      </c>
    </row>
    <row r="7562" spans="16:16" x14ac:dyDescent="0.25">
      <c r="P7562" s="401">
        <f t="shared" si="118"/>
        <v>0</v>
      </c>
    </row>
    <row r="7563" spans="16:16" x14ac:dyDescent="0.25">
      <c r="P7563" s="401">
        <f t="shared" si="118"/>
        <v>0</v>
      </c>
    </row>
    <row r="7564" spans="16:16" x14ac:dyDescent="0.25">
      <c r="P7564" s="401">
        <f t="shared" si="118"/>
        <v>0</v>
      </c>
    </row>
    <row r="7565" spans="16:16" x14ac:dyDescent="0.25">
      <c r="P7565" s="401">
        <f t="shared" si="118"/>
        <v>0</v>
      </c>
    </row>
    <row r="7566" spans="16:16" x14ac:dyDescent="0.25">
      <c r="P7566" s="401">
        <f t="shared" si="118"/>
        <v>0</v>
      </c>
    </row>
    <row r="7567" spans="16:16" x14ac:dyDescent="0.25">
      <c r="P7567" s="401">
        <f t="shared" si="118"/>
        <v>0</v>
      </c>
    </row>
    <row r="7568" spans="16:16" x14ac:dyDescent="0.25">
      <c r="P7568" s="401">
        <f t="shared" si="118"/>
        <v>0</v>
      </c>
    </row>
    <row r="7569" spans="16:16" x14ac:dyDescent="0.25">
      <c r="P7569" s="401">
        <f t="shared" si="118"/>
        <v>0</v>
      </c>
    </row>
    <row r="7570" spans="16:16" x14ac:dyDescent="0.25">
      <c r="P7570" s="401">
        <f t="shared" si="118"/>
        <v>0</v>
      </c>
    </row>
    <row r="7571" spans="16:16" x14ac:dyDescent="0.25">
      <c r="P7571" s="401">
        <f t="shared" si="118"/>
        <v>0</v>
      </c>
    </row>
    <row r="7572" spans="16:16" x14ac:dyDescent="0.25">
      <c r="P7572" s="401">
        <f t="shared" si="118"/>
        <v>0</v>
      </c>
    </row>
    <row r="7573" spans="16:16" x14ac:dyDescent="0.25">
      <c r="P7573" s="401">
        <f t="shared" si="118"/>
        <v>0</v>
      </c>
    </row>
    <row r="7574" spans="16:16" x14ac:dyDescent="0.25">
      <c r="P7574" s="401">
        <f t="shared" si="118"/>
        <v>0</v>
      </c>
    </row>
    <row r="7575" spans="16:16" x14ac:dyDescent="0.25">
      <c r="P7575" s="401">
        <f t="shared" si="118"/>
        <v>0</v>
      </c>
    </row>
    <row r="7576" spans="16:16" x14ac:dyDescent="0.25">
      <c r="P7576" s="401">
        <f t="shared" si="118"/>
        <v>0</v>
      </c>
    </row>
    <row r="7577" spans="16:16" x14ac:dyDescent="0.25">
      <c r="P7577" s="401">
        <f t="shared" si="118"/>
        <v>0</v>
      </c>
    </row>
    <row r="7578" spans="16:16" x14ac:dyDescent="0.25">
      <c r="P7578" s="401">
        <f t="shared" si="118"/>
        <v>0</v>
      </c>
    </row>
    <row r="7579" spans="16:16" x14ac:dyDescent="0.25">
      <c r="P7579" s="401">
        <f t="shared" si="118"/>
        <v>0</v>
      </c>
    </row>
    <row r="7580" spans="16:16" x14ac:dyDescent="0.25">
      <c r="P7580" s="401">
        <f t="shared" si="118"/>
        <v>0</v>
      </c>
    </row>
    <row r="7581" spans="16:16" x14ac:dyDescent="0.25">
      <c r="P7581" s="401">
        <f t="shared" si="118"/>
        <v>0</v>
      </c>
    </row>
    <row r="7582" spans="16:16" x14ac:dyDescent="0.25">
      <c r="P7582" s="401">
        <f t="shared" si="118"/>
        <v>0</v>
      </c>
    </row>
    <row r="7583" spans="16:16" x14ac:dyDescent="0.25">
      <c r="P7583" s="401">
        <f t="shared" si="118"/>
        <v>0</v>
      </c>
    </row>
    <row r="7584" spans="16:16" x14ac:dyDescent="0.25">
      <c r="P7584" s="401">
        <f t="shared" si="118"/>
        <v>0</v>
      </c>
    </row>
    <row r="7585" spans="16:16" x14ac:dyDescent="0.25">
      <c r="P7585" s="401">
        <f t="shared" si="118"/>
        <v>0</v>
      </c>
    </row>
    <row r="7586" spans="16:16" x14ac:dyDescent="0.25">
      <c r="P7586" s="401">
        <f t="shared" si="118"/>
        <v>0</v>
      </c>
    </row>
    <row r="7587" spans="16:16" x14ac:dyDescent="0.25">
      <c r="P7587" s="401">
        <f t="shared" si="118"/>
        <v>0</v>
      </c>
    </row>
    <row r="7588" spans="16:16" x14ac:dyDescent="0.25">
      <c r="P7588" s="401">
        <f t="shared" si="118"/>
        <v>0</v>
      </c>
    </row>
    <row r="7589" spans="16:16" x14ac:dyDescent="0.25">
      <c r="P7589" s="401">
        <f t="shared" si="118"/>
        <v>0</v>
      </c>
    </row>
    <row r="7590" spans="16:16" x14ac:dyDescent="0.25">
      <c r="P7590" s="401">
        <f t="shared" si="118"/>
        <v>0</v>
      </c>
    </row>
    <row r="7591" spans="16:16" x14ac:dyDescent="0.25">
      <c r="P7591" s="401">
        <f t="shared" si="118"/>
        <v>0</v>
      </c>
    </row>
    <row r="7592" spans="16:16" x14ac:dyDescent="0.25">
      <c r="P7592" s="401">
        <f t="shared" si="118"/>
        <v>0</v>
      </c>
    </row>
    <row r="7593" spans="16:16" x14ac:dyDescent="0.25">
      <c r="P7593" s="401">
        <f t="shared" si="118"/>
        <v>0</v>
      </c>
    </row>
    <row r="7594" spans="16:16" x14ac:dyDescent="0.25">
      <c r="P7594" s="401">
        <f t="shared" si="118"/>
        <v>0</v>
      </c>
    </row>
    <row r="7595" spans="16:16" x14ac:dyDescent="0.25">
      <c r="P7595" s="401">
        <f t="shared" si="118"/>
        <v>0</v>
      </c>
    </row>
    <row r="7596" spans="16:16" x14ac:dyDescent="0.25">
      <c r="P7596" s="401">
        <f t="shared" si="118"/>
        <v>0</v>
      </c>
    </row>
    <row r="7597" spans="16:16" x14ac:dyDescent="0.25">
      <c r="P7597" s="401">
        <f t="shared" si="118"/>
        <v>0</v>
      </c>
    </row>
    <row r="7598" spans="16:16" x14ac:dyDescent="0.25">
      <c r="P7598" s="401">
        <f t="shared" si="118"/>
        <v>0</v>
      </c>
    </row>
    <row r="7599" spans="16:16" x14ac:dyDescent="0.25">
      <c r="P7599" s="401">
        <f t="shared" si="118"/>
        <v>0</v>
      </c>
    </row>
    <row r="7600" spans="16:16" x14ac:dyDescent="0.25">
      <c r="P7600" s="401">
        <f t="shared" si="118"/>
        <v>0</v>
      </c>
    </row>
    <row r="7601" spans="16:16" x14ac:dyDescent="0.25">
      <c r="P7601" s="401">
        <f t="shared" si="118"/>
        <v>0</v>
      </c>
    </row>
    <row r="7602" spans="16:16" x14ac:dyDescent="0.25">
      <c r="P7602" s="401">
        <f t="shared" si="118"/>
        <v>0</v>
      </c>
    </row>
    <row r="7603" spans="16:16" x14ac:dyDescent="0.25">
      <c r="P7603" s="401">
        <f t="shared" si="118"/>
        <v>0</v>
      </c>
    </row>
    <row r="7604" spans="16:16" x14ac:dyDescent="0.25">
      <c r="P7604" s="401">
        <f t="shared" si="118"/>
        <v>0</v>
      </c>
    </row>
    <row r="7605" spans="16:16" x14ac:dyDescent="0.25">
      <c r="P7605" s="401">
        <f t="shared" si="118"/>
        <v>0</v>
      </c>
    </row>
    <row r="7606" spans="16:16" x14ac:dyDescent="0.25">
      <c r="P7606" s="401">
        <f t="shared" si="118"/>
        <v>0</v>
      </c>
    </row>
    <row r="7607" spans="16:16" x14ac:dyDescent="0.25">
      <c r="P7607" s="401">
        <f t="shared" si="118"/>
        <v>0</v>
      </c>
    </row>
    <row r="7608" spans="16:16" x14ac:dyDescent="0.25">
      <c r="P7608" s="401">
        <f t="shared" si="118"/>
        <v>0</v>
      </c>
    </row>
    <row r="7609" spans="16:16" x14ac:dyDescent="0.25">
      <c r="P7609" s="401">
        <f t="shared" si="118"/>
        <v>0</v>
      </c>
    </row>
    <row r="7610" spans="16:16" x14ac:dyDescent="0.25">
      <c r="P7610" s="401">
        <f t="shared" si="118"/>
        <v>0</v>
      </c>
    </row>
    <row r="7611" spans="16:16" x14ac:dyDescent="0.25">
      <c r="P7611" s="401">
        <f t="shared" si="118"/>
        <v>0</v>
      </c>
    </row>
    <row r="7612" spans="16:16" x14ac:dyDescent="0.25">
      <c r="P7612" s="401">
        <f t="shared" si="118"/>
        <v>0</v>
      </c>
    </row>
    <row r="7613" spans="16:16" x14ac:dyDescent="0.25">
      <c r="P7613" s="401">
        <f t="shared" si="118"/>
        <v>0</v>
      </c>
    </row>
    <row r="7614" spans="16:16" x14ac:dyDescent="0.25">
      <c r="P7614" s="401">
        <f t="shared" si="118"/>
        <v>0</v>
      </c>
    </row>
    <row r="7615" spans="16:16" x14ac:dyDescent="0.25">
      <c r="P7615" s="401">
        <f t="shared" si="118"/>
        <v>0</v>
      </c>
    </row>
    <row r="7616" spans="16:16" x14ac:dyDescent="0.25">
      <c r="P7616" s="401">
        <f t="shared" si="118"/>
        <v>0</v>
      </c>
    </row>
    <row r="7617" spans="16:16" x14ac:dyDescent="0.25">
      <c r="P7617" s="401">
        <f t="shared" si="118"/>
        <v>0</v>
      </c>
    </row>
    <row r="7618" spans="16:16" x14ac:dyDescent="0.25">
      <c r="P7618" s="401">
        <f t="shared" si="118"/>
        <v>0</v>
      </c>
    </row>
    <row r="7619" spans="16:16" x14ac:dyDescent="0.25">
      <c r="P7619" s="401">
        <f t="shared" ref="P7619:P7682" si="119">G7619+I7619</f>
        <v>0</v>
      </c>
    </row>
    <row r="7620" spans="16:16" x14ac:dyDescent="0.25">
      <c r="P7620" s="401">
        <f t="shared" si="119"/>
        <v>0</v>
      </c>
    </row>
    <row r="7621" spans="16:16" x14ac:dyDescent="0.25">
      <c r="P7621" s="401">
        <f t="shared" si="119"/>
        <v>0</v>
      </c>
    </row>
    <row r="7622" spans="16:16" x14ac:dyDescent="0.25">
      <c r="P7622" s="401">
        <f t="shared" si="119"/>
        <v>0</v>
      </c>
    </row>
    <row r="7623" spans="16:16" x14ac:dyDescent="0.25">
      <c r="P7623" s="401">
        <f t="shared" si="119"/>
        <v>0</v>
      </c>
    </row>
    <row r="7624" spans="16:16" x14ac:dyDescent="0.25">
      <c r="P7624" s="401">
        <f t="shared" si="119"/>
        <v>0</v>
      </c>
    </row>
    <row r="7625" spans="16:16" x14ac:dyDescent="0.25">
      <c r="P7625" s="401">
        <f t="shared" si="119"/>
        <v>0</v>
      </c>
    </row>
    <row r="7626" spans="16:16" x14ac:dyDescent="0.25">
      <c r="P7626" s="401">
        <f t="shared" si="119"/>
        <v>0</v>
      </c>
    </row>
    <row r="7627" spans="16:16" x14ac:dyDescent="0.25">
      <c r="P7627" s="401">
        <f t="shared" si="119"/>
        <v>0</v>
      </c>
    </row>
    <row r="7628" spans="16:16" x14ac:dyDescent="0.25">
      <c r="P7628" s="401">
        <f t="shared" si="119"/>
        <v>0</v>
      </c>
    </row>
    <row r="7629" spans="16:16" x14ac:dyDescent="0.25">
      <c r="P7629" s="401">
        <f t="shared" si="119"/>
        <v>0</v>
      </c>
    </row>
    <row r="7630" spans="16:16" x14ac:dyDescent="0.25">
      <c r="P7630" s="401">
        <f t="shared" si="119"/>
        <v>0</v>
      </c>
    </row>
    <row r="7631" spans="16:16" x14ac:dyDescent="0.25">
      <c r="P7631" s="401">
        <f t="shared" si="119"/>
        <v>0</v>
      </c>
    </row>
    <row r="7632" spans="16:16" x14ac:dyDescent="0.25">
      <c r="P7632" s="401">
        <f t="shared" si="119"/>
        <v>0</v>
      </c>
    </row>
    <row r="7633" spans="16:16" x14ac:dyDescent="0.25">
      <c r="P7633" s="401">
        <f t="shared" si="119"/>
        <v>0</v>
      </c>
    </row>
    <row r="7634" spans="16:16" x14ac:dyDescent="0.25">
      <c r="P7634" s="401">
        <f t="shared" si="119"/>
        <v>0</v>
      </c>
    </row>
    <row r="7635" spans="16:16" x14ac:dyDescent="0.25">
      <c r="P7635" s="401">
        <f t="shared" si="119"/>
        <v>0</v>
      </c>
    </row>
    <row r="7636" spans="16:16" x14ac:dyDescent="0.25">
      <c r="P7636" s="401">
        <f t="shared" si="119"/>
        <v>0</v>
      </c>
    </row>
    <row r="7637" spans="16:16" x14ac:dyDescent="0.25">
      <c r="P7637" s="401">
        <f t="shared" si="119"/>
        <v>0</v>
      </c>
    </row>
    <row r="7638" spans="16:16" x14ac:dyDescent="0.25">
      <c r="P7638" s="401">
        <f t="shared" si="119"/>
        <v>0</v>
      </c>
    </row>
    <row r="7639" spans="16:16" x14ac:dyDescent="0.25">
      <c r="P7639" s="401">
        <f t="shared" si="119"/>
        <v>0</v>
      </c>
    </row>
    <row r="7640" spans="16:16" x14ac:dyDescent="0.25">
      <c r="P7640" s="401">
        <f t="shared" si="119"/>
        <v>0</v>
      </c>
    </row>
    <row r="7641" spans="16:16" x14ac:dyDescent="0.25">
      <c r="P7641" s="401">
        <f t="shared" si="119"/>
        <v>0</v>
      </c>
    </row>
    <row r="7642" spans="16:16" x14ac:dyDescent="0.25">
      <c r="P7642" s="401">
        <f t="shared" si="119"/>
        <v>0</v>
      </c>
    </row>
    <row r="7643" spans="16:16" x14ac:dyDescent="0.25">
      <c r="P7643" s="401">
        <f t="shared" si="119"/>
        <v>0</v>
      </c>
    </row>
    <row r="7644" spans="16:16" x14ac:dyDescent="0.25">
      <c r="P7644" s="401">
        <f t="shared" si="119"/>
        <v>0</v>
      </c>
    </row>
    <row r="7645" spans="16:16" x14ac:dyDescent="0.25">
      <c r="P7645" s="401">
        <f t="shared" si="119"/>
        <v>0</v>
      </c>
    </row>
    <row r="7646" spans="16:16" x14ac:dyDescent="0.25">
      <c r="P7646" s="401">
        <f t="shared" si="119"/>
        <v>0</v>
      </c>
    </row>
    <row r="7647" spans="16:16" x14ac:dyDescent="0.25">
      <c r="P7647" s="401">
        <f t="shared" si="119"/>
        <v>0</v>
      </c>
    </row>
    <row r="7648" spans="16:16" x14ac:dyDescent="0.25">
      <c r="P7648" s="401">
        <f t="shared" si="119"/>
        <v>0</v>
      </c>
    </row>
    <row r="7649" spans="16:16" x14ac:dyDescent="0.25">
      <c r="P7649" s="401">
        <f t="shared" si="119"/>
        <v>0</v>
      </c>
    </row>
    <row r="7650" spans="16:16" x14ac:dyDescent="0.25">
      <c r="P7650" s="401">
        <f t="shared" si="119"/>
        <v>0</v>
      </c>
    </row>
    <row r="7651" spans="16:16" x14ac:dyDescent="0.25">
      <c r="P7651" s="401">
        <f t="shared" si="119"/>
        <v>0</v>
      </c>
    </row>
    <row r="7652" spans="16:16" x14ac:dyDescent="0.25">
      <c r="P7652" s="401">
        <f t="shared" si="119"/>
        <v>0</v>
      </c>
    </row>
    <row r="7653" spans="16:16" x14ac:dyDescent="0.25">
      <c r="P7653" s="401">
        <f t="shared" si="119"/>
        <v>0</v>
      </c>
    </row>
    <row r="7654" spans="16:16" x14ac:dyDescent="0.25">
      <c r="P7654" s="401">
        <f t="shared" si="119"/>
        <v>0</v>
      </c>
    </row>
    <row r="7655" spans="16:16" x14ac:dyDescent="0.25">
      <c r="P7655" s="401">
        <f t="shared" si="119"/>
        <v>0</v>
      </c>
    </row>
    <row r="7656" spans="16:16" x14ac:dyDescent="0.25">
      <c r="P7656" s="401">
        <f t="shared" si="119"/>
        <v>0</v>
      </c>
    </row>
    <row r="7657" spans="16:16" x14ac:dyDescent="0.25">
      <c r="P7657" s="401">
        <f t="shared" si="119"/>
        <v>0</v>
      </c>
    </row>
    <row r="7658" spans="16:16" x14ac:dyDescent="0.25">
      <c r="P7658" s="401">
        <f t="shared" si="119"/>
        <v>0</v>
      </c>
    </row>
    <row r="7659" spans="16:16" x14ac:dyDescent="0.25">
      <c r="P7659" s="401">
        <f t="shared" si="119"/>
        <v>0</v>
      </c>
    </row>
    <row r="7660" spans="16:16" x14ac:dyDescent="0.25">
      <c r="P7660" s="401">
        <f t="shared" si="119"/>
        <v>0</v>
      </c>
    </row>
    <row r="7661" spans="16:16" x14ac:dyDescent="0.25">
      <c r="P7661" s="401">
        <f t="shared" si="119"/>
        <v>0</v>
      </c>
    </row>
    <row r="7662" spans="16:16" x14ac:dyDescent="0.25">
      <c r="P7662" s="401">
        <f t="shared" si="119"/>
        <v>0</v>
      </c>
    </row>
    <row r="7663" spans="16:16" x14ac:dyDescent="0.25">
      <c r="P7663" s="401">
        <f t="shared" si="119"/>
        <v>0</v>
      </c>
    </row>
    <row r="7664" spans="16:16" x14ac:dyDescent="0.25">
      <c r="P7664" s="401">
        <f t="shared" si="119"/>
        <v>0</v>
      </c>
    </row>
    <row r="7665" spans="16:16" x14ac:dyDescent="0.25">
      <c r="P7665" s="401">
        <f t="shared" si="119"/>
        <v>0</v>
      </c>
    </row>
    <row r="7666" spans="16:16" x14ac:dyDescent="0.25">
      <c r="P7666" s="401">
        <f t="shared" si="119"/>
        <v>0</v>
      </c>
    </row>
    <row r="7667" spans="16:16" x14ac:dyDescent="0.25">
      <c r="P7667" s="401">
        <f t="shared" si="119"/>
        <v>0</v>
      </c>
    </row>
    <row r="7668" spans="16:16" x14ac:dyDescent="0.25">
      <c r="P7668" s="401">
        <f t="shared" si="119"/>
        <v>0</v>
      </c>
    </row>
    <row r="7669" spans="16:16" x14ac:dyDescent="0.25">
      <c r="P7669" s="401">
        <f t="shared" si="119"/>
        <v>0</v>
      </c>
    </row>
    <row r="7670" spans="16:16" x14ac:dyDescent="0.25">
      <c r="P7670" s="401">
        <f t="shared" si="119"/>
        <v>0</v>
      </c>
    </row>
    <row r="7671" spans="16:16" x14ac:dyDescent="0.25">
      <c r="P7671" s="401">
        <f t="shared" si="119"/>
        <v>0</v>
      </c>
    </row>
    <row r="7672" spans="16:16" x14ac:dyDescent="0.25">
      <c r="P7672" s="401">
        <f t="shared" si="119"/>
        <v>0</v>
      </c>
    </row>
    <row r="7673" spans="16:16" x14ac:dyDescent="0.25">
      <c r="P7673" s="401">
        <f t="shared" si="119"/>
        <v>0</v>
      </c>
    </row>
    <row r="7674" spans="16:16" x14ac:dyDescent="0.25">
      <c r="P7674" s="401">
        <f t="shared" si="119"/>
        <v>0</v>
      </c>
    </row>
    <row r="7675" spans="16:16" x14ac:dyDescent="0.25">
      <c r="P7675" s="401">
        <f t="shared" si="119"/>
        <v>0</v>
      </c>
    </row>
    <row r="7676" spans="16:16" x14ac:dyDescent="0.25">
      <c r="P7676" s="401">
        <f t="shared" si="119"/>
        <v>0</v>
      </c>
    </row>
    <row r="7677" spans="16:16" x14ac:dyDescent="0.25">
      <c r="P7677" s="401">
        <f t="shared" si="119"/>
        <v>0</v>
      </c>
    </row>
    <row r="7678" spans="16:16" x14ac:dyDescent="0.25">
      <c r="P7678" s="401">
        <f t="shared" si="119"/>
        <v>0</v>
      </c>
    </row>
    <row r="7679" spans="16:16" x14ac:dyDescent="0.25">
      <c r="P7679" s="401">
        <f t="shared" si="119"/>
        <v>0</v>
      </c>
    </row>
    <row r="7680" spans="16:16" x14ac:dyDescent="0.25">
      <c r="P7680" s="401">
        <f t="shared" si="119"/>
        <v>0</v>
      </c>
    </row>
    <row r="7681" spans="16:16" x14ac:dyDescent="0.25">
      <c r="P7681" s="401">
        <f t="shared" si="119"/>
        <v>0</v>
      </c>
    </row>
    <row r="7682" spans="16:16" x14ac:dyDescent="0.25">
      <c r="P7682" s="401">
        <f t="shared" si="119"/>
        <v>0</v>
      </c>
    </row>
    <row r="7683" spans="16:16" x14ac:dyDescent="0.25">
      <c r="P7683" s="401">
        <f t="shared" ref="P7683:P7746" si="120">G7683+I7683</f>
        <v>0</v>
      </c>
    </row>
    <row r="7684" spans="16:16" x14ac:dyDescent="0.25">
      <c r="P7684" s="401">
        <f t="shared" si="120"/>
        <v>0</v>
      </c>
    </row>
    <row r="7685" spans="16:16" x14ac:dyDescent="0.25">
      <c r="P7685" s="401">
        <f t="shared" si="120"/>
        <v>0</v>
      </c>
    </row>
    <row r="7686" spans="16:16" x14ac:dyDescent="0.25">
      <c r="P7686" s="401">
        <f t="shared" si="120"/>
        <v>0</v>
      </c>
    </row>
    <row r="7687" spans="16:16" x14ac:dyDescent="0.25">
      <c r="P7687" s="401">
        <f t="shared" si="120"/>
        <v>0</v>
      </c>
    </row>
    <row r="7688" spans="16:16" x14ac:dyDescent="0.25">
      <c r="P7688" s="401">
        <f t="shared" si="120"/>
        <v>0</v>
      </c>
    </row>
    <row r="7689" spans="16:16" x14ac:dyDescent="0.25">
      <c r="P7689" s="401">
        <f t="shared" si="120"/>
        <v>0</v>
      </c>
    </row>
    <row r="7690" spans="16:16" x14ac:dyDescent="0.25">
      <c r="P7690" s="401">
        <f t="shared" si="120"/>
        <v>0</v>
      </c>
    </row>
    <row r="7691" spans="16:16" x14ac:dyDescent="0.25">
      <c r="P7691" s="401">
        <f t="shared" si="120"/>
        <v>0</v>
      </c>
    </row>
    <row r="7692" spans="16:16" x14ac:dyDescent="0.25">
      <c r="P7692" s="401">
        <f t="shared" si="120"/>
        <v>0</v>
      </c>
    </row>
    <row r="7693" spans="16:16" x14ac:dyDescent="0.25">
      <c r="P7693" s="401">
        <f t="shared" si="120"/>
        <v>0</v>
      </c>
    </row>
    <row r="7694" spans="16:16" x14ac:dyDescent="0.25">
      <c r="P7694" s="401">
        <f t="shared" si="120"/>
        <v>0</v>
      </c>
    </row>
    <row r="7695" spans="16:16" x14ac:dyDescent="0.25">
      <c r="P7695" s="401">
        <f t="shared" si="120"/>
        <v>0</v>
      </c>
    </row>
    <row r="7696" spans="16:16" x14ac:dyDescent="0.25">
      <c r="P7696" s="401">
        <f t="shared" si="120"/>
        <v>0</v>
      </c>
    </row>
    <row r="7697" spans="16:16" x14ac:dyDescent="0.25">
      <c r="P7697" s="401">
        <f t="shared" si="120"/>
        <v>0</v>
      </c>
    </row>
    <row r="7698" spans="16:16" x14ac:dyDescent="0.25">
      <c r="P7698" s="401">
        <f t="shared" si="120"/>
        <v>0</v>
      </c>
    </row>
    <row r="7699" spans="16:16" x14ac:dyDescent="0.25">
      <c r="P7699" s="401">
        <f t="shared" si="120"/>
        <v>0</v>
      </c>
    </row>
    <row r="7700" spans="16:16" x14ac:dyDescent="0.25">
      <c r="P7700" s="401">
        <f t="shared" si="120"/>
        <v>0</v>
      </c>
    </row>
    <row r="7701" spans="16:16" x14ac:dyDescent="0.25">
      <c r="P7701" s="401">
        <f t="shared" si="120"/>
        <v>0</v>
      </c>
    </row>
    <row r="7702" spans="16:16" x14ac:dyDescent="0.25">
      <c r="P7702" s="401">
        <f t="shared" si="120"/>
        <v>0</v>
      </c>
    </row>
    <row r="7703" spans="16:16" x14ac:dyDescent="0.25">
      <c r="P7703" s="401">
        <f t="shared" si="120"/>
        <v>0</v>
      </c>
    </row>
    <row r="7704" spans="16:16" x14ac:dyDescent="0.25">
      <c r="P7704" s="401">
        <f t="shared" si="120"/>
        <v>0</v>
      </c>
    </row>
    <row r="7705" spans="16:16" x14ac:dyDescent="0.25">
      <c r="P7705" s="401">
        <f t="shared" si="120"/>
        <v>0</v>
      </c>
    </row>
    <row r="7706" spans="16:16" x14ac:dyDescent="0.25">
      <c r="P7706" s="401">
        <f t="shared" si="120"/>
        <v>0</v>
      </c>
    </row>
    <row r="7707" spans="16:16" x14ac:dyDescent="0.25">
      <c r="P7707" s="401">
        <f t="shared" si="120"/>
        <v>0</v>
      </c>
    </row>
    <row r="7708" spans="16:16" x14ac:dyDescent="0.25">
      <c r="P7708" s="401">
        <f t="shared" si="120"/>
        <v>0</v>
      </c>
    </row>
    <row r="7709" spans="16:16" x14ac:dyDescent="0.25">
      <c r="P7709" s="401">
        <f t="shared" si="120"/>
        <v>0</v>
      </c>
    </row>
    <row r="7710" spans="16:16" x14ac:dyDescent="0.25">
      <c r="P7710" s="401">
        <f t="shared" si="120"/>
        <v>0</v>
      </c>
    </row>
    <row r="7711" spans="16:16" x14ac:dyDescent="0.25">
      <c r="P7711" s="401">
        <f t="shared" si="120"/>
        <v>0</v>
      </c>
    </row>
    <row r="7712" spans="16:16" x14ac:dyDescent="0.25">
      <c r="P7712" s="401">
        <f t="shared" si="120"/>
        <v>0</v>
      </c>
    </row>
    <row r="7713" spans="16:16" x14ac:dyDescent="0.25">
      <c r="P7713" s="401">
        <f t="shared" si="120"/>
        <v>0</v>
      </c>
    </row>
    <row r="7714" spans="16:16" x14ac:dyDescent="0.25">
      <c r="P7714" s="401">
        <f t="shared" si="120"/>
        <v>0</v>
      </c>
    </row>
    <row r="7715" spans="16:16" x14ac:dyDescent="0.25">
      <c r="P7715" s="401">
        <f t="shared" si="120"/>
        <v>0</v>
      </c>
    </row>
    <row r="7716" spans="16:16" x14ac:dyDescent="0.25">
      <c r="P7716" s="401">
        <f t="shared" si="120"/>
        <v>0</v>
      </c>
    </row>
    <row r="7717" spans="16:16" x14ac:dyDescent="0.25">
      <c r="P7717" s="401">
        <f t="shared" si="120"/>
        <v>0</v>
      </c>
    </row>
    <row r="7718" spans="16:16" x14ac:dyDescent="0.25">
      <c r="P7718" s="401">
        <f t="shared" si="120"/>
        <v>0</v>
      </c>
    </row>
    <row r="7719" spans="16:16" x14ac:dyDescent="0.25">
      <c r="P7719" s="401">
        <f t="shared" si="120"/>
        <v>0</v>
      </c>
    </row>
    <row r="7720" spans="16:16" x14ac:dyDescent="0.25">
      <c r="P7720" s="401">
        <f t="shared" si="120"/>
        <v>0</v>
      </c>
    </row>
    <row r="7721" spans="16:16" x14ac:dyDescent="0.25">
      <c r="P7721" s="401">
        <f t="shared" si="120"/>
        <v>0</v>
      </c>
    </row>
    <row r="7722" spans="16:16" x14ac:dyDescent="0.25">
      <c r="P7722" s="401">
        <f t="shared" si="120"/>
        <v>0</v>
      </c>
    </row>
    <row r="7723" spans="16:16" x14ac:dyDescent="0.25">
      <c r="P7723" s="401">
        <f t="shared" si="120"/>
        <v>0</v>
      </c>
    </row>
    <row r="7724" spans="16:16" x14ac:dyDescent="0.25">
      <c r="P7724" s="401">
        <f t="shared" si="120"/>
        <v>0</v>
      </c>
    </row>
    <row r="7725" spans="16:16" x14ac:dyDescent="0.25">
      <c r="P7725" s="401">
        <f t="shared" si="120"/>
        <v>0</v>
      </c>
    </row>
    <row r="7726" spans="16:16" x14ac:dyDescent="0.25">
      <c r="P7726" s="401">
        <f t="shared" si="120"/>
        <v>0</v>
      </c>
    </row>
    <row r="7727" spans="16:16" x14ac:dyDescent="0.25">
      <c r="P7727" s="401">
        <f t="shared" si="120"/>
        <v>0</v>
      </c>
    </row>
    <row r="7728" spans="16:16" x14ac:dyDescent="0.25">
      <c r="P7728" s="401">
        <f t="shared" si="120"/>
        <v>0</v>
      </c>
    </row>
    <row r="7729" spans="16:16" x14ac:dyDescent="0.25">
      <c r="P7729" s="401">
        <f t="shared" si="120"/>
        <v>0</v>
      </c>
    </row>
    <row r="7730" spans="16:16" x14ac:dyDescent="0.25">
      <c r="P7730" s="401">
        <f t="shared" si="120"/>
        <v>0</v>
      </c>
    </row>
    <row r="7731" spans="16:16" x14ac:dyDescent="0.25">
      <c r="P7731" s="401">
        <f t="shared" si="120"/>
        <v>0</v>
      </c>
    </row>
    <row r="7732" spans="16:16" x14ac:dyDescent="0.25">
      <c r="P7732" s="401">
        <f t="shared" si="120"/>
        <v>0</v>
      </c>
    </row>
    <row r="7733" spans="16:16" x14ac:dyDescent="0.25">
      <c r="P7733" s="401">
        <f t="shared" si="120"/>
        <v>0</v>
      </c>
    </row>
    <row r="7734" spans="16:16" x14ac:dyDescent="0.25">
      <c r="P7734" s="401">
        <f t="shared" si="120"/>
        <v>0</v>
      </c>
    </row>
    <row r="7735" spans="16:16" x14ac:dyDescent="0.25">
      <c r="P7735" s="401">
        <f t="shared" si="120"/>
        <v>0</v>
      </c>
    </row>
    <row r="7736" spans="16:16" x14ac:dyDescent="0.25">
      <c r="P7736" s="401">
        <f t="shared" si="120"/>
        <v>0</v>
      </c>
    </row>
    <row r="7737" spans="16:16" x14ac:dyDescent="0.25">
      <c r="P7737" s="401">
        <f t="shared" si="120"/>
        <v>0</v>
      </c>
    </row>
    <row r="7738" spans="16:16" x14ac:dyDescent="0.25">
      <c r="P7738" s="401">
        <f t="shared" si="120"/>
        <v>0</v>
      </c>
    </row>
    <row r="7739" spans="16:16" x14ac:dyDescent="0.25">
      <c r="P7739" s="401">
        <f t="shared" si="120"/>
        <v>0</v>
      </c>
    </row>
    <row r="7740" spans="16:16" x14ac:dyDescent="0.25">
      <c r="P7740" s="401">
        <f t="shared" si="120"/>
        <v>0</v>
      </c>
    </row>
    <row r="7741" spans="16:16" x14ac:dyDescent="0.25">
      <c r="P7741" s="401">
        <f t="shared" si="120"/>
        <v>0</v>
      </c>
    </row>
    <row r="7742" spans="16:16" x14ac:dyDescent="0.25">
      <c r="P7742" s="401">
        <f t="shared" si="120"/>
        <v>0</v>
      </c>
    </row>
    <row r="7743" spans="16:16" x14ac:dyDescent="0.25">
      <c r="P7743" s="401">
        <f t="shared" si="120"/>
        <v>0</v>
      </c>
    </row>
    <row r="7744" spans="16:16" x14ac:dyDescent="0.25">
      <c r="P7744" s="401">
        <f t="shared" si="120"/>
        <v>0</v>
      </c>
    </row>
    <row r="7745" spans="16:16" x14ac:dyDescent="0.25">
      <c r="P7745" s="401">
        <f t="shared" si="120"/>
        <v>0</v>
      </c>
    </row>
    <row r="7746" spans="16:16" x14ac:dyDescent="0.25">
      <c r="P7746" s="401">
        <f t="shared" si="120"/>
        <v>0</v>
      </c>
    </row>
    <row r="7747" spans="16:16" x14ac:dyDescent="0.25">
      <c r="P7747" s="401">
        <f t="shared" ref="P7747:P7810" si="121">G7747+I7747</f>
        <v>0</v>
      </c>
    </row>
    <row r="7748" spans="16:16" x14ac:dyDescent="0.25">
      <c r="P7748" s="401">
        <f t="shared" si="121"/>
        <v>0</v>
      </c>
    </row>
    <row r="7749" spans="16:16" x14ac:dyDescent="0.25">
      <c r="P7749" s="401">
        <f t="shared" si="121"/>
        <v>0</v>
      </c>
    </row>
    <row r="7750" spans="16:16" x14ac:dyDescent="0.25">
      <c r="P7750" s="401">
        <f t="shared" si="121"/>
        <v>0</v>
      </c>
    </row>
    <row r="7751" spans="16:16" x14ac:dyDescent="0.25">
      <c r="P7751" s="401">
        <f t="shared" si="121"/>
        <v>0</v>
      </c>
    </row>
    <row r="7752" spans="16:16" x14ac:dyDescent="0.25">
      <c r="P7752" s="401">
        <f t="shared" si="121"/>
        <v>0</v>
      </c>
    </row>
    <row r="7753" spans="16:16" x14ac:dyDescent="0.25">
      <c r="P7753" s="401">
        <f t="shared" si="121"/>
        <v>0</v>
      </c>
    </row>
    <row r="7754" spans="16:16" x14ac:dyDescent="0.25">
      <c r="P7754" s="401">
        <f t="shared" si="121"/>
        <v>0</v>
      </c>
    </row>
    <row r="7755" spans="16:16" x14ac:dyDescent="0.25">
      <c r="P7755" s="401">
        <f t="shared" si="121"/>
        <v>0</v>
      </c>
    </row>
    <row r="7756" spans="16:16" x14ac:dyDescent="0.25">
      <c r="P7756" s="401">
        <f t="shared" si="121"/>
        <v>0</v>
      </c>
    </row>
    <row r="7757" spans="16:16" x14ac:dyDescent="0.25">
      <c r="P7757" s="401">
        <f t="shared" si="121"/>
        <v>0</v>
      </c>
    </row>
    <row r="7758" spans="16:16" x14ac:dyDescent="0.25">
      <c r="P7758" s="401">
        <f t="shared" si="121"/>
        <v>0</v>
      </c>
    </row>
    <row r="7759" spans="16:16" x14ac:dyDescent="0.25">
      <c r="P7759" s="401">
        <f t="shared" si="121"/>
        <v>0</v>
      </c>
    </row>
    <row r="7760" spans="16:16" x14ac:dyDescent="0.25">
      <c r="P7760" s="401">
        <f t="shared" si="121"/>
        <v>0</v>
      </c>
    </row>
    <row r="7761" spans="16:16" x14ac:dyDescent="0.25">
      <c r="P7761" s="401">
        <f t="shared" si="121"/>
        <v>0</v>
      </c>
    </row>
    <row r="7762" spans="16:16" x14ac:dyDescent="0.25">
      <c r="P7762" s="401">
        <f t="shared" si="121"/>
        <v>0</v>
      </c>
    </row>
    <row r="7763" spans="16:16" x14ac:dyDescent="0.25">
      <c r="P7763" s="401">
        <f t="shared" si="121"/>
        <v>0</v>
      </c>
    </row>
    <row r="7764" spans="16:16" x14ac:dyDescent="0.25">
      <c r="P7764" s="401">
        <f t="shared" si="121"/>
        <v>0</v>
      </c>
    </row>
    <row r="7765" spans="16:16" x14ac:dyDescent="0.25">
      <c r="P7765" s="401">
        <f t="shared" si="121"/>
        <v>0</v>
      </c>
    </row>
    <row r="7766" spans="16:16" x14ac:dyDescent="0.25">
      <c r="P7766" s="401">
        <f t="shared" si="121"/>
        <v>0</v>
      </c>
    </row>
    <row r="7767" spans="16:16" x14ac:dyDescent="0.25">
      <c r="P7767" s="401">
        <f t="shared" si="121"/>
        <v>0</v>
      </c>
    </row>
    <row r="7768" spans="16:16" x14ac:dyDescent="0.25">
      <c r="P7768" s="401">
        <f t="shared" si="121"/>
        <v>0</v>
      </c>
    </row>
    <row r="7769" spans="16:16" x14ac:dyDescent="0.25">
      <c r="P7769" s="401">
        <f t="shared" si="121"/>
        <v>0</v>
      </c>
    </row>
    <row r="7770" spans="16:16" x14ac:dyDescent="0.25">
      <c r="P7770" s="401">
        <f t="shared" si="121"/>
        <v>0</v>
      </c>
    </row>
    <row r="7771" spans="16:16" x14ac:dyDescent="0.25">
      <c r="P7771" s="401">
        <f t="shared" si="121"/>
        <v>0</v>
      </c>
    </row>
    <row r="7772" spans="16:16" x14ac:dyDescent="0.25">
      <c r="P7772" s="401">
        <f t="shared" si="121"/>
        <v>0</v>
      </c>
    </row>
    <row r="7773" spans="16:16" x14ac:dyDescent="0.25">
      <c r="P7773" s="401">
        <f t="shared" si="121"/>
        <v>0</v>
      </c>
    </row>
    <row r="7774" spans="16:16" x14ac:dyDescent="0.25">
      <c r="P7774" s="401">
        <f t="shared" si="121"/>
        <v>0</v>
      </c>
    </row>
    <row r="7775" spans="16:16" x14ac:dyDescent="0.25">
      <c r="P7775" s="401">
        <f t="shared" si="121"/>
        <v>0</v>
      </c>
    </row>
    <row r="7776" spans="16:16" x14ac:dyDescent="0.25">
      <c r="P7776" s="401">
        <f t="shared" si="121"/>
        <v>0</v>
      </c>
    </row>
    <row r="7777" spans="16:16" x14ac:dyDescent="0.25">
      <c r="P7777" s="401">
        <f t="shared" si="121"/>
        <v>0</v>
      </c>
    </row>
    <row r="7778" spans="16:16" x14ac:dyDescent="0.25">
      <c r="P7778" s="401">
        <f t="shared" si="121"/>
        <v>0</v>
      </c>
    </row>
    <row r="7779" spans="16:16" x14ac:dyDescent="0.25">
      <c r="P7779" s="401">
        <f t="shared" si="121"/>
        <v>0</v>
      </c>
    </row>
    <row r="7780" spans="16:16" x14ac:dyDescent="0.25">
      <c r="P7780" s="401">
        <f t="shared" si="121"/>
        <v>0</v>
      </c>
    </row>
    <row r="7781" spans="16:16" x14ac:dyDescent="0.25">
      <c r="P7781" s="401">
        <f t="shared" si="121"/>
        <v>0</v>
      </c>
    </row>
    <row r="7782" spans="16:16" x14ac:dyDescent="0.25">
      <c r="P7782" s="401">
        <f t="shared" si="121"/>
        <v>0</v>
      </c>
    </row>
    <row r="7783" spans="16:16" x14ac:dyDescent="0.25">
      <c r="P7783" s="401">
        <f t="shared" si="121"/>
        <v>0</v>
      </c>
    </row>
    <row r="7784" spans="16:16" x14ac:dyDescent="0.25">
      <c r="P7784" s="401">
        <f t="shared" si="121"/>
        <v>0</v>
      </c>
    </row>
    <row r="7785" spans="16:16" x14ac:dyDescent="0.25">
      <c r="P7785" s="401">
        <f t="shared" si="121"/>
        <v>0</v>
      </c>
    </row>
    <row r="7786" spans="16:16" x14ac:dyDescent="0.25">
      <c r="P7786" s="401">
        <f t="shared" si="121"/>
        <v>0</v>
      </c>
    </row>
    <row r="7787" spans="16:16" x14ac:dyDescent="0.25">
      <c r="P7787" s="401">
        <f t="shared" si="121"/>
        <v>0</v>
      </c>
    </row>
    <row r="7788" spans="16:16" x14ac:dyDescent="0.25">
      <c r="P7788" s="401">
        <f t="shared" si="121"/>
        <v>0</v>
      </c>
    </row>
    <row r="7789" spans="16:16" x14ac:dyDescent="0.25">
      <c r="P7789" s="401">
        <f t="shared" si="121"/>
        <v>0</v>
      </c>
    </row>
    <row r="7790" spans="16:16" x14ac:dyDescent="0.25">
      <c r="P7790" s="401">
        <f t="shared" si="121"/>
        <v>0</v>
      </c>
    </row>
    <row r="7791" spans="16:16" x14ac:dyDescent="0.25">
      <c r="P7791" s="401">
        <f t="shared" si="121"/>
        <v>0</v>
      </c>
    </row>
    <row r="7792" spans="16:16" x14ac:dyDescent="0.25">
      <c r="P7792" s="401">
        <f t="shared" si="121"/>
        <v>0</v>
      </c>
    </row>
    <row r="7793" spans="16:16" x14ac:dyDescent="0.25">
      <c r="P7793" s="401">
        <f t="shared" si="121"/>
        <v>0</v>
      </c>
    </row>
    <row r="7794" spans="16:16" x14ac:dyDescent="0.25">
      <c r="P7794" s="401">
        <f t="shared" si="121"/>
        <v>0</v>
      </c>
    </row>
    <row r="7795" spans="16:16" x14ac:dyDescent="0.25">
      <c r="P7795" s="401">
        <f t="shared" si="121"/>
        <v>0</v>
      </c>
    </row>
    <row r="7796" spans="16:16" x14ac:dyDescent="0.25">
      <c r="P7796" s="401">
        <f t="shared" si="121"/>
        <v>0</v>
      </c>
    </row>
    <row r="7797" spans="16:16" x14ac:dyDescent="0.25">
      <c r="P7797" s="401">
        <f t="shared" si="121"/>
        <v>0</v>
      </c>
    </row>
    <row r="7798" spans="16:16" x14ac:dyDescent="0.25">
      <c r="P7798" s="401">
        <f t="shared" si="121"/>
        <v>0</v>
      </c>
    </row>
    <row r="7799" spans="16:16" x14ac:dyDescent="0.25">
      <c r="P7799" s="401">
        <f t="shared" si="121"/>
        <v>0</v>
      </c>
    </row>
    <row r="7800" spans="16:16" x14ac:dyDescent="0.25">
      <c r="P7800" s="401">
        <f t="shared" si="121"/>
        <v>0</v>
      </c>
    </row>
    <row r="7801" spans="16:16" x14ac:dyDescent="0.25">
      <c r="P7801" s="401">
        <f t="shared" si="121"/>
        <v>0</v>
      </c>
    </row>
    <row r="7802" spans="16:16" x14ac:dyDescent="0.25">
      <c r="P7802" s="401">
        <f t="shared" si="121"/>
        <v>0</v>
      </c>
    </row>
    <row r="7803" spans="16:16" x14ac:dyDescent="0.25">
      <c r="P7803" s="401">
        <f t="shared" si="121"/>
        <v>0</v>
      </c>
    </row>
    <row r="7804" spans="16:16" x14ac:dyDescent="0.25">
      <c r="P7804" s="401">
        <f t="shared" si="121"/>
        <v>0</v>
      </c>
    </row>
    <row r="7805" spans="16:16" x14ac:dyDescent="0.25">
      <c r="P7805" s="401">
        <f t="shared" si="121"/>
        <v>0</v>
      </c>
    </row>
    <row r="7806" spans="16:16" x14ac:dyDescent="0.25">
      <c r="P7806" s="401">
        <f t="shared" si="121"/>
        <v>0</v>
      </c>
    </row>
    <row r="7807" spans="16:16" x14ac:dyDescent="0.25">
      <c r="P7807" s="401">
        <f t="shared" si="121"/>
        <v>0</v>
      </c>
    </row>
    <row r="7808" spans="16:16" x14ac:dyDescent="0.25">
      <c r="P7808" s="401">
        <f t="shared" si="121"/>
        <v>0</v>
      </c>
    </row>
    <row r="7809" spans="16:16" x14ac:dyDescent="0.25">
      <c r="P7809" s="401">
        <f t="shared" si="121"/>
        <v>0</v>
      </c>
    </row>
    <row r="7810" spans="16:16" x14ac:dyDescent="0.25">
      <c r="P7810" s="401">
        <f t="shared" si="121"/>
        <v>0</v>
      </c>
    </row>
    <row r="7811" spans="16:16" x14ac:dyDescent="0.25">
      <c r="P7811" s="401">
        <f t="shared" ref="P7811:P7874" si="122">G7811+I7811</f>
        <v>0</v>
      </c>
    </row>
    <row r="7812" spans="16:16" x14ac:dyDescent="0.25">
      <c r="P7812" s="401">
        <f t="shared" si="122"/>
        <v>0</v>
      </c>
    </row>
    <row r="7813" spans="16:16" x14ac:dyDescent="0.25">
      <c r="P7813" s="401">
        <f t="shared" si="122"/>
        <v>0</v>
      </c>
    </row>
    <row r="7814" spans="16:16" x14ac:dyDescent="0.25">
      <c r="P7814" s="401">
        <f t="shared" si="122"/>
        <v>0</v>
      </c>
    </row>
    <row r="7815" spans="16:16" x14ac:dyDescent="0.25">
      <c r="P7815" s="401">
        <f t="shared" si="122"/>
        <v>0</v>
      </c>
    </row>
    <row r="7816" spans="16:16" x14ac:dyDescent="0.25">
      <c r="P7816" s="401">
        <f t="shared" si="122"/>
        <v>0</v>
      </c>
    </row>
    <row r="7817" spans="16:16" x14ac:dyDescent="0.25">
      <c r="P7817" s="401">
        <f t="shared" si="122"/>
        <v>0</v>
      </c>
    </row>
    <row r="7818" spans="16:16" x14ac:dyDescent="0.25">
      <c r="P7818" s="401">
        <f t="shared" si="122"/>
        <v>0</v>
      </c>
    </row>
    <row r="7819" spans="16:16" x14ac:dyDescent="0.25">
      <c r="P7819" s="401">
        <f t="shared" si="122"/>
        <v>0</v>
      </c>
    </row>
    <row r="7820" spans="16:16" x14ac:dyDescent="0.25">
      <c r="P7820" s="401">
        <f t="shared" si="122"/>
        <v>0</v>
      </c>
    </row>
    <row r="7821" spans="16:16" x14ac:dyDescent="0.25">
      <c r="P7821" s="401">
        <f t="shared" si="122"/>
        <v>0</v>
      </c>
    </row>
    <row r="7822" spans="16:16" x14ac:dyDescent="0.25">
      <c r="P7822" s="401">
        <f t="shared" si="122"/>
        <v>0</v>
      </c>
    </row>
    <row r="7823" spans="16:16" x14ac:dyDescent="0.25">
      <c r="P7823" s="401">
        <f t="shared" si="122"/>
        <v>0</v>
      </c>
    </row>
    <row r="7824" spans="16:16" x14ac:dyDescent="0.25">
      <c r="P7824" s="401">
        <f t="shared" si="122"/>
        <v>0</v>
      </c>
    </row>
    <row r="7825" spans="16:16" x14ac:dyDescent="0.25">
      <c r="P7825" s="401">
        <f t="shared" si="122"/>
        <v>0</v>
      </c>
    </row>
    <row r="7826" spans="16:16" x14ac:dyDescent="0.25">
      <c r="P7826" s="401">
        <f t="shared" si="122"/>
        <v>0</v>
      </c>
    </row>
    <row r="7827" spans="16:16" x14ac:dyDescent="0.25">
      <c r="P7827" s="401">
        <f t="shared" si="122"/>
        <v>0</v>
      </c>
    </row>
    <row r="7828" spans="16:16" x14ac:dyDescent="0.25">
      <c r="P7828" s="401">
        <f t="shared" si="122"/>
        <v>0</v>
      </c>
    </row>
    <row r="7829" spans="16:16" x14ac:dyDescent="0.25">
      <c r="P7829" s="401">
        <f t="shared" si="122"/>
        <v>0</v>
      </c>
    </row>
    <row r="7830" spans="16:16" x14ac:dyDescent="0.25">
      <c r="P7830" s="401">
        <f t="shared" si="122"/>
        <v>0</v>
      </c>
    </row>
    <row r="7831" spans="16:16" x14ac:dyDescent="0.25">
      <c r="P7831" s="401">
        <f t="shared" si="122"/>
        <v>0</v>
      </c>
    </row>
    <row r="7832" spans="16:16" x14ac:dyDescent="0.25">
      <c r="P7832" s="401">
        <f t="shared" si="122"/>
        <v>0</v>
      </c>
    </row>
    <row r="7833" spans="16:16" x14ac:dyDescent="0.25">
      <c r="P7833" s="401">
        <f t="shared" si="122"/>
        <v>0</v>
      </c>
    </row>
    <row r="7834" spans="16:16" x14ac:dyDescent="0.25">
      <c r="P7834" s="401">
        <f t="shared" si="122"/>
        <v>0</v>
      </c>
    </row>
    <row r="7835" spans="16:16" x14ac:dyDescent="0.25">
      <c r="P7835" s="401">
        <f t="shared" si="122"/>
        <v>0</v>
      </c>
    </row>
    <row r="7836" spans="16:16" x14ac:dyDescent="0.25">
      <c r="P7836" s="401">
        <f t="shared" si="122"/>
        <v>0</v>
      </c>
    </row>
    <row r="7837" spans="16:16" x14ac:dyDescent="0.25">
      <c r="P7837" s="401">
        <f t="shared" si="122"/>
        <v>0</v>
      </c>
    </row>
    <row r="7838" spans="16:16" x14ac:dyDescent="0.25">
      <c r="P7838" s="401">
        <f t="shared" si="122"/>
        <v>0</v>
      </c>
    </row>
    <row r="7839" spans="16:16" x14ac:dyDescent="0.25">
      <c r="P7839" s="401">
        <f t="shared" si="122"/>
        <v>0</v>
      </c>
    </row>
    <row r="7840" spans="16:16" x14ac:dyDescent="0.25">
      <c r="P7840" s="401">
        <f t="shared" si="122"/>
        <v>0</v>
      </c>
    </row>
    <row r="7841" spans="16:16" x14ac:dyDescent="0.25">
      <c r="P7841" s="401">
        <f t="shared" si="122"/>
        <v>0</v>
      </c>
    </row>
    <row r="7842" spans="16:16" x14ac:dyDescent="0.25">
      <c r="P7842" s="401">
        <f t="shared" si="122"/>
        <v>0</v>
      </c>
    </row>
    <row r="7843" spans="16:16" x14ac:dyDescent="0.25">
      <c r="P7843" s="401">
        <f t="shared" si="122"/>
        <v>0</v>
      </c>
    </row>
    <row r="7844" spans="16:16" x14ac:dyDescent="0.25">
      <c r="P7844" s="401">
        <f t="shared" si="122"/>
        <v>0</v>
      </c>
    </row>
    <row r="7845" spans="16:16" x14ac:dyDescent="0.25">
      <c r="P7845" s="401">
        <f t="shared" si="122"/>
        <v>0</v>
      </c>
    </row>
    <row r="7846" spans="16:16" x14ac:dyDescent="0.25">
      <c r="P7846" s="401">
        <f t="shared" si="122"/>
        <v>0</v>
      </c>
    </row>
    <row r="7847" spans="16:16" x14ac:dyDescent="0.25">
      <c r="P7847" s="401">
        <f t="shared" si="122"/>
        <v>0</v>
      </c>
    </row>
    <row r="7848" spans="16:16" x14ac:dyDescent="0.25">
      <c r="P7848" s="401">
        <f t="shared" si="122"/>
        <v>0</v>
      </c>
    </row>
    <row r="7849" spans="16:16" x14ac:dyDescent="0.25">
      <c r="P7849" s="401">
        <f t="shared" si="122"/>
        <v>0</v>
      </c>
    </row>
    <row r="7850" spans="16:16" x14ac:dyDescent="0.25">
      <c r="P7850" s="401">
        <f t="shared" si="122"/>
        <v>0</v>
      </c>
    </row>
    <row r="7851" spans="16:16" x14ac:dyDescent="0.25">
      <c r="P7851" s="401">
        <f t="shared" si="122"/>
        <v>0</v>
      </c>
    </row>
    <row r="7852" spans="16:16" x14ac:dyDescent="0.25">
      <c r="P7852" s="401">
        <f t="shared" si="122"/>
        <v>0</v>
      </c>
    </row>
    <row r="7853" spans="16:16" x14ac:dyDescent="0.25">
      <c r="P7853" s="401">
        <f t="shared" si="122"/>
        <v>0</v>
      </c>
    </row>
    <row r="7854" spans="16:16" x14ac:dyDescent="0.25">
      <c r="P7854" s="401">
        <f t="shared" si="122"/>
        <v>0</v>
      </c>
    </row>
    <row r="7855" spans="16:16" x14ac:dyDescent="0.25">
      <c r="P7855" s="401">
        <f t="shared" si="122"/>
        <v>0</v>
      </c>
    </row>
    <row r="7856" spans="16:16" x14ac:dyDescent="0.25">
      <c r="P7856" s="401">
        <f t="shared" si="122"/>
        <v>0</v>
      </c>
    </row>
    <row r="7857" spans="16:16" x14ac:dyDescent="0.25">
      <c r="P7857" s="401">
        <f t="shared" si="122"/>
        <v>0</v>
      </c>
    </row>
    <row r="7858" spans="16:16" x14ac:dyDescent="0.25">
      <c r="P7858" s="401">
        <f t="shared" si="122"/>
        <v>0</v>
      </c>
    </row>
    <row r="7859" spans="16:16" x14ac:dyDescent="0.25">
      <c r="P7859" s="401">
        <f t="shared" si="122"/>
        <v>0</v>
      </c>
    </row>
    <row r="7860" spans="16:16" x14ac:dyDescent="0.25">
      <c r="P7860" s="401">
        <f t="shared" si="122"/>
        <v>0</v>
      </c>
    </row>
    <row r="7861" spans="16:16" x14ac:dyDescent="0.25">
      <c r="P7861" s="401">
        <f t="shared" si="122"/>
        <v>0</v>
      </c>
    </row>
    <row r="7862" spans="16:16" x14ac:dyDescent="0.25">
      <c r="P7862" s="401">
        <f t="shared" si="122"/>
        <v>0</v>
      </c>
    </row>
    <row r="7863" spans="16:16" x14ac:dyDescent="0.25">
      <c r="P7863" s="401">
        <f t="shared" si="122"/>
        <v>0</v>
      </c>
    </row>
    <row r="7864" spans="16:16" x14ac:dyDescent="0.25">
      <c r="P7864" s="401">
        <f t="shared" si="122"/>
        <v>0</v>
      </c>
    </row>
    <row r="7865" spans="16:16" x14ac:dyDescent="0.25">
      <c r="P7865" s="401">
        <f t="shared" si="122"/>
        <v>0</v>
      </c>
    </row>
    <row r="7866" spans="16:16" x14ac:dyDescent="0.25">
      <c r="P7866" s="401">
        <f t="shared" si="122"/>
        <v>0</v>
      </c>
    </row>
    <row r="7867" spans="16:16" x14ac:dyDescent="0.25">
      <c r="P7867" s="401">
        <f t="shared" si="122"/>
        <v>0</v>
      </c>
    </row>
    <row r="7868" spans="16:16" x14ac:dyDescent="0.25">
      <c r="P7868" s="401">
        <f t="shared" si="122"/>
        <v>0</v>
      </c>
    </row>
    <row r="7869" spans="16:16" x14ac:dyDescent="0.25">
      <c r="P7869" s="401">
        <f t="shared" si="122"/>
        <v>0</v>
      </c>
    </row>
    <row r="7870" spans="16:16" x14ac:dyDescent="0.25">
      <c r="P7870" s="401">
        <f t="shared" si="122"/>
        <v>0</v>
      </c>
    </row>
    <row r="7871" spans="16:16" x14ac:dyDescent="0.25">
      <c r="P7871" s="401">
        <f t="shared" si="122"/>
        <v>0</v>
      </c>
    </row>
    <row r="7872" spans="16:16" x14ac:dyDescent="0.25">
      <c r="P7872" s="401">
        <f t="shared" si="122"/>
        <v>0</v>
      </c>
    </row>
    <row r="7873" spans="16:16" x14ac:dyDescent="0.25">
      <c r="P7873" s="401">
        <f t="shared" si="122"/>
        <v>0</v>
      </c>
    </row>
    <row r="7874" spans="16:16" x14ac:dyDescent="0.25">
      <c r="P7874" s="401">
        <f t="shared" si="122"/>
        <v>0</v>
      </c>
    </row>
    <row r="7875" spans="16:16" x14ac:dyDescent="0.25">
      <c r="P7875" s="401">
        <f t="shared" ref="P7875:P7938" si="123">G7875+I7875</f>
        <v>0</v>
      </c>
    </row>
    <row r="7876" spans="16:16" x14ac:dyDescent="0.25">
      <c r="P7876" s="401">
        <f t="shared" si="123"/>
        <v>0</v>
      </c>
    </row>
    <row r="7877" spans="16:16" x14ac:dyDescent="0.25">
      <c r="P7877" s="401">
        <f t="shared" si="123"/>
        <v>0</v>
      </c>
    </row>
    <row r="7878" spans="16:16" x14ac:dyDescent="0.25">
      <c r="P7878" s="401">
        <f t="shared" si="123"/>
        <v>0</v>
      </c>
    </row>
    <row r="7879" spans="16:16" x14ac:dyDescent="0.25">
      <c r="P7879" s="401">
        <f t="shared" si="123"/>
        <v>0</v>
      </c>
    </row>
    <row r="7880" spans="16:16" x14ac:dyDescent="0.25">
      <c r="P7880" s="401">
        <f t="shared" si="123"/>
        <v>0</v>
      </c>
    </row>
    <row r="7881" spans="16:16" x14ac:dyDescent="0.25">
      <c r="P7881" s="401">
        <f t="shared" si="123"/>
        <v>0</v>
      </c>
    </row>
    <row r="7882" spans="16:16" x14ac:dyDescent="0.25">
      <c r="P7882" s="401">
        <f t="shared" si="123"/>
        <v>0</v>
      </c>
    </row>
    <row r="7883" spans="16:16" x14ac:dyDescent="0.25">
      <c r="P7883" s="401">
        <f t="shared" si="123"/>
        <v>0</v>
      </c>
    </row>
    <row r="7884" spans="16:16" x14ac:dyDescent="0.25">
      <c r="P7884" s="401">
        <f t="shared" si="123"/>
        <v>0</v>
      </c>
    </row>
    <row r="7885" spans="16:16" x14ac:dyDescent="0.25">
      <c r="P7885" s="401">
        <f t="shared" si="123"/>
        <v>0</v>
      </c>
    </row>
    <row r="7886" spans="16:16" x14ac:dyDescent="0.25">
      <c r="P7886" s="401">
        <f t="shared" si="123"/>
        <v>0</v>
      </c>
    </row>
    <row r="7887" spans="16:16" x14ac:dyDescent="0.25">
      <c r="P7887" s="401">
        <f t="shared" si="123"/>
        <v>0</v>
      </c>
    </row>
    <row r="7888" spans="16:16" x14ac:dyDescent="0.25">
      <c r="P7888" s="401">
        <f t="shared" si="123"/>
        <v>0</v>
      </c>
    </row>
    <row r="7889" spans="16:16" x14ac:dyDescent="0.25">
      <c r="P7889" s="401">
        <f t="shared" si="123"/>
        <v>0</v>
      </c>
    </row>
    <row r="7890" spans="16:16" x14ac:dyDescent="0.25">
      <c r="P7890" s="401">
        <f t="shared" si="123"/>
        <v>0</v>
      </c>
    </row>
    <row r="7891" spans="16:16" x14ac:dyDescent="0.25">
      <c r="P7891" s="401">
        <f t="shared" si="123"/>
        <v>0</v>
      </c>
    </row>
    <row r="7892" spans="16:16" x14ac:dyDescent="0.25">
      <c r="P7892" s="401">
        <f t="shared" si="123"/>
        <v>0</v>
      </c>
    </row>
    <row r="7893" spans="16:16" x14ac:dyDescent="0.25">
      <c r="P7893" s="401">
        <f t="shared" si="123"/>
        <v>0</v>
      </c>
    </row>
    <row r="7894" spans="16:16" x14ac:dyDescent="0.25">
      <c r="P7894" s="401">
        <f t="shared" si="123"/>
        <v>0</v>
      </c>
    </row>
    <row r="7895" spans="16:16" x14ac:dyDescent="0.25">
      <c r="P7895" s="401">
        <f t="shared" si="123"/>
        <v>0</v>
      </c>
    </row>
    <row r="7896" spans="16:16" x14ac:dyDescent="0.25">
      <c r="P7896" s="401">
        <f t="shared" si="123"/>
        <v>0</v>
      </c>
    </row>
    <row r="7897" spans="16:16" x14ac:dyDescent="0.25">
      <c r="P7897" s="401">
        <f t="shared" si="123"/>
        <v>0</v>
      </c>
    </row>
    <row r="7898" spans="16:16" x14ac:dyDescent="0.25">
      <c r="P7898" s="401">
        <f t="shared" si="123"/>
        <v>0</v>
      </c>
    </row>
    <row r="7899" spans="16:16" x14ac:dyDescent="0.25">
      <c r="P7899" s="401">
        <f t="shared" si="123"/>
        <v>0</v>
      </c>
    </row>
    <row r="7900" spans="16:16" x14ac:dyDescent="0.25">
      <c r="P7900" s="401">
        <f t="shared" si="123"/>
        <v>0</v>
      </c>
    </row>
    <row r="7901" spans="16:16" x14ac:dyDescent="0.25">
      <c r="P7901" s="401">
        <f t="shared" si="123"/>
        <v>0</v>
      </c>
    </row>
    <row r="7902" spans="16:16" x14ac:dyDescent="0.25">
      <c r="P7902" s="401">
        <f t="shared" si="123"/>
        <v>0</v>
      </c>
    </row>
    <row r="7903" spans="16:16" x14ac:dyDescent="0.25">
      <c r="P7903" s="401">
        <f t="shared" si="123"/>
        <v>0</v>
      </c>
    </row>
    <row r="7904" spans="16:16" x14ac:dyDescent="0.25">
      <c r="P7904" s="401">
        <f t="shared" si="123"/>
        <v>0</v>
      </c>
    </row>
    <row r="7905" spans="16:16" x14ac:dyDescent="0.25">
      <c r="P7905" s="401">
        <f t="shared" si="123"/>
        <v>0</v>
      </c>
    </row>
    <row r="7906" spans="16:16" x14ac:dyDescent="0.25">
      <c r="P7906" s="401">
        <f t="shared" si="123"/>
        <v>0</v>
      </c>
    </row>
    <row r="7907" spans="16:16" x14ac:dyDescent="0.25">
      <c r="P7907" s="401">
        <f t="shared" si="123"/>
        <v>0</v>
      </c>
    </row>
    <row r="7908" spans="16:16" x14ac:dyDescent="0.25">
      <c r="P7908" s="401">
        <f t="shared" si="123"/>
        <v>0</v>
      </c>
    </row>
    <row r="7909" spans="16:16" x14ac:dyDescent="0.25">
      <c r="P7909" s="401">
        <f t="shared" si="123"/>
        <v>0</v>
      </c>
    </row>
    <row r="7910" spans="16:16" x14ac:dyDescent="0.25">
      <c r="P7910" s="401">
        <f t="shared" si="123"/>
        <v>0</v>
      </c>
    </row>
    <row r="7911" spans="16:16" x14ac:dyDescent="0.25">
      <c r="P7911" s="401">
        <f t="shared" si="123"/>
        <v>0</v>
      </c>
    </row>
    <row r="7912" spans="16:16" x14ac:dyDescent="0.25">
      <c r="P7912" s="401">
        <f t="shared" si="123"/>
        <v>0</v>
      </c>
    </row>
    <row r="7913" spans="16:16" x14ac:dyDescent="0.25">
      <c r="P7913" s="401">
        <f t="shared" si="123"/>
        <v>0</v>
      </c>
    </row>
    <row r="7914" spans="16:16" x14ac:dyDescent="0.25">
      <c r="P7914" s="401">
        <f t="shared" si="123"/>
        <v>0</v>
      </c>
    </row>
    <row r="7915" spans="16:16" x14ac:dyDescent="0.25">
      <c r="P7915" s="401">
        <f t="shared" si="123"/>
        <v>0</v>
      </c>
    </row>
    <row r="7916" spans="16:16" x14ac:dyDescent="0.25">
      <c r="P7916" s="401">
        <f t="shared" si="123"/>
        <v>0</v>
      </c>
    </row>
    <row r="7917" spans="16:16" x14ac:dyDescent="0.25">
      <c r="P7917" s="401">
        <f t="shared" si="123"/>
        <v>0</v>
      </c>
    </row>
    <row r="7918" spans="16:16" x14ac:dyDescent="0.25">
      <c r="P7918" s="401">
        <f t="shared" si="123"/>
        <v>0</v>
      </c>
    </row>
    <row r="7919" spans="16:16" x14ac:dyDescent="0.25">
      <c r="P7919" s="401">
        <f t="shared" si="123"/>
        <v>0</v>
      </c>
    </row>
    <row r="7920" spans="16:16" x14ac:dyDescent="0.25">
      <c r="P7920" s="401">
        <f t="shared" si="123"/>
        <v>0</v>
      </c>
    </row>
    <row r="7921" spans="16:16" x14ac:dyDescent="0.25">
      <c r="P7921" s="401">
        <f t="shared" si="123"/>
        <v>0</v>
      </c>
    </row>
    <row r="7922" spans="16:16" x14ac:dyDescent="0.25">
      <c r="P7922" s="401">
        <f t="shared" si="123"/>
        <v>0</v>
      </c>
    </row>
    <row r="7923" spans="16:16" x14ac:dyDescent="0.25">
      <c r="P7923" s="401">
        <f t="shared" si="123"/>
        <v>0</v>
      </c>
    </row>
    <row r="7924" spans="16:16" x14ac:dyDescent="0.25">
      <c r="P7924" s="401">
        <f t="shared" si="123"/>
        <v>0</v>
      </c>
    </row>
    <row r="7925" spans="16:16" x14ac:dyDescent="0.25">
      <c r="P7925" s="401">
        <f t="shared" si="123"/>
        <v>0</v>
      </c>
    </row>
    <row r="7926" spans="16:16" x14ac:dyDescent="0.25">
      <c r="P7926" s="401">
        <f t="shared" si="123"/>
        <v>0</v>
      </c>
    </row>
    <row r="7927" spans="16:16" x14ac:dyDescent="0.25">
      <c r="P7927" s="401">
        <f t="shared" si="123"/>
        <v>0</v>
      </c>
    </row>
    <row r="7928" spans="16:16" x14ac:dyDescent="0.25">
      <c r="P7928" s="401">
        <f t="shared" si="123"/>
        <v>0</v>
      </c>
    </row>
    <row r="7929" spans="16:16" x14ac:dyDescent="0.25">
      <c r="P7929" s="401">
        <f t="shared" si="123"/>
        <v>0</v>
      </c>
    </row>
    <row r="7930" spans="16:16" x14ac:dyDescent="0.25">
      <c r="P7930" s="401">
        <f t="shared" si="123"/>
        <v>0</v>
      </c>
    </row>
    <row r="7931" spans="16:16" x14ac:dyDescent="0.25">
      <c r="P7931" s="401">
        <f t="shared" si="123"/>
        <v>0</v>
      </c>
    </row>
    <row r="7932" spans="16:16" x14ac:dyDescent="0.25">
      <c r="P7932" s="401">
        <f t="shared" si="123"/>
        <v>0</v>
      </c>
    </row>
    <row r="7933" spans="16:16" x14ac:dyDescent="0.25">
      <c r="P7933" s="401">
        <f t="shared" si="123"/>
        <v>0</v>
      </c>
    </row>
    <row r="7934" spans="16:16" x14ac:dyDescent="0.25">
      <c r="P7934" s="401">
        <f t="shared" si="123"/>
        <v>0</v>
      </c>
    </row>
    <row r="7935" spans="16:16" x14ac:dyDescent="0.25">
      <c r="P7935" s="401">
        <f t="shared" si="123"/>
        <v>0</v>
      </c>
    </row>
    <row r="7936" spans="16:16" x14ac:dyDescent="0.25">
      <c r="P7936" s="401">
        <f t="shared" si="123"/>
        <v>0</v>
      </c>
    </row>
    <row r="7937" spans="16:16" x14ac:dyDescent="0.25">
      <c r="P7937" s="401">
        <f t="shared" si="123"/>
        <v>0</v>
      </c>
    </row>
    <row r="7938" spans="16:16" x14ac:dyDescent="0.25">
      <c r="P7938" s="401">
        <f t="shared" si="123"/>
        <v>0</v>
      </c>
    </row>
    <row r="7939" spans="16:16" x14ac:dyDescent="0.25">
      <c r="P7939" s="401">
        <f t="shared" ref="P7939:P8002" si="124">G7939+I7939</f>
        <v>0</v>
      </c>
    </row>
    <row r="7940" spans="16:16" x14ac:dyDescent="0.25">
      <c r="P7940" s="401">
        <f t="shared" si="124"/>
        <v>0</v>
      </c>
    </row>
    <row r="7941" spans="16:16" x14ac:dyDescent="0.25">
      <c r="P7941" s="401">
        <f t="shared" si="124"/>
        <v>0</v>
      </c>
    </row>
    <row r="7942" spans="16:16" x14ac:dyDescent="0.25">
      <c r="P7942" s="401">
        <f t="shared" si="124"/>
        <v>0</v>
      </c>
    </row>
    <row r="7943" spans="16:16" x14ac:dyDescent="0.25">
      <c r="P7943" s="401">
        <f t="shared" si="124"/>
        <v>0</v>
      </c>
    </row>
    <row r="7944" spans="16:16" x14ac:dyDescent="0.25">
      <c r="P7944" s="401">
        <f t="shared" si="124"/>
        <v>0</v>
      </c>
    </row>
    <row r="7945" spans="16:16" x14ac:dyDescent="0.25">
      <c r="P7945" s="401">
        <f t="shared" si="124"/>
        <v>0</v>
      </c>
    </row>
    <row r="7946" spans="16:16" x14ac:dyDescent="0.25">
      <c r="P7946" s="401">
        <f t="shared" si="124"/>
        <v>0</v>
      </c>
    </row>
    <row r="7947" spans="16:16" x14ac:dyDescent="0.25">
      <c r="P7947" s="401">
        <f t="shared" si="124"/>
        <v>0</v>
      </c>
    </row>
    <row r="7948" spans="16:16" x14ac:dyDescent="0.25">
      <c r="P7948" s="401">
        <f t="shared" si="124"/>
        <v>0</v>
      </c>
    </row>
    <row r="7949" spans="16:16" x14ac:dyDescent="0.25">
      <c r="P7949" s="401">
        <f t="shared" si="124"/>
        <v>0</v>
      </c>
    </row>
    <row r="7950" spans="16:16" x14ac:dyDescent="0.25">
      <c r="P7950" s="401">
        <f t="shared" si="124"/>
        <v>0</v>
      </c>
    </row>
    <row r="7951" spans="16:16" x14ac:dyDescent="0.25">
      <c r="P7951" s="401">
        <f t="shared" si="124"/>
        <v>0</v>
      </c>
    </row>
    <row r="7952" spans="16:16" x14ac:dyDescent="0.25">
      <c r="P7952" s="401">
        <f t="shared" si="124"/>
        <v>0</v>
      </c>
    </row>
    <row r="7953" spans="16:16" x14ac:dyDescent="0.25">
      <c r="P7953" s="401">
        <f t="shared" si="124"/>
        <v>0</v>
      </c>
    </row>
    <row r="7954" spans="16:16" x14ac:dyDescent="0.25">
      <c r="P7954" s="401">
        <f t="shared" si="124"/>
        <v>0</v>
      </c>
    </row>
    <row r="7955" spans="16:16" x14ac:dyDescent="0.25">
      <c r="P7955" s="401">
        <f t="shared" si="124"/>
        <v>0</v>
      </c>
    </row>
    <row r="7956" spans="16:16" x14ac:dyDescent="0.25">
      <c r="P7956" s="401">
        <f t="shared" si="124"/>
        <v>0</v>
      </c>
    </row>
    <row r="7957" spans="16:16" x14ac:dyDescent="0.25">
      <c r="P7957" s="401">
        <f t="shared" si="124"/>
        <v>0</v>
      </c>
    </row>
    <row r="7958" spans="16:16" x14ac:dyDescent="0.25">
      <c r="P7958" s="401">
        <f t="shared" si="124"/>
        <v>0</v>
      </c>
    </row>
    <row r="7959" spans="16:16" x14ac:dyDescent="0.25">
      <c r="P7959" s="401">
        <f t="shared" si="124"/>
        <v>0</v>
      </c>
    </row>
    <row r="7960" spans="16:16" x14ac:dyDescent="0.25">
      <c r="P7960" s="401">
        <f t="shared" si="124"/>
        <v>0</v>
      </c>
    </row>
    <row r="7961" spans="16:16" x14ac:dyDescent="0.25">
      <c r="P7961" s="401">
        <f t="shared" si="124"/>
        <v>0</v>
      </c>
    </row>
    <row r="7962" spans="16:16" x14ac:dyDescent="0.25">
      <c r="P7962" s="401">
        <f t="shared" si="124"/>
        <v>0</v>
      </c>
    </row>
    <row r="7963" spans="16:16" x14ac:dyDescent="0.25">
      <c r="P7963" s="401">
        <f t="shared" si="124"/>
        <v>0</v>
      </c>
    </row>
    <row r="7964" spans="16:16" x14ac:dyDescent="0.25">
      <c r="P7964" s="401">
        <f t="shared" si="124"/>
        <v>0</v>
      </c>
    </row>
    <row r="7965" spans="16:16" x14ac:dyDescent="0.25">
      <c r="P7965" s="401">
        <f t="shared" si="124"/>
        <v>0</v>
      </c>
    </row>
    <row r="7966" spans="16:16" x14ac:dyDescent="0.25">
      <c r="P7966" s="401">
        <f t="shared" si="124"/>
        <v>0</v>
      </c>
    </row>
    <row r="7967" spans="16:16" x14ac:dyDescent="0.25">
      <c r="P7967" s="401">
        <f t="shared" si="124"/>
        <v>0</v>
      </c>
    </row>
    <row r="7968" spans="16:16" x14ac:dyDescent="0.25">
      <c r="P7968" s="401">
        <f t="shared" si="124"/>
        <v>0</v>
      </c>
    </row>
    <row r="7969" spans="16:16" x14ac:dyDescent="0.25">
      <c r="P7969" s="401">
        <f t="shared" si="124"/>
        <v>0</v>
      </c>
    </row>
    <row r="7970" spans="16:16" x14ac:dyDescent="0.25">
      <c r="P7970" s="401">
        <f t="shared" si="124"/>
        <v>0</v>
      </c>
    </row>
    <row r="7971" spans="16:16" x14ac:dyDescent="0.25">
      <c r="P7971" s="401">
        <f t="shared" si="124"/>
        <v>0</v>
      </c>
    </row>
    <row r="7972" spans="16:16" x14ac:dyDescent="0.25">
      <c r="P7972" s="401">
        <f t="shared" si="124"/>
        <v>0</v>
      </c>
    </row>
    <row r="7973" spans="16:16" x14ac:dyDescent="0.25">
      <c r="P7973" s="401">
        <f t="shared" si="124"/>
        <v>0</v>
      </c>
    </row>
    <row r="7974" spans="16:16" x14ac:dyDescent="0.25">
      <c r="P7974" s="401">
        <f t="shared" si="124"/>
        <v>0</v>
      </c>
    </row>
    <row r="7975" spans="16:16" x14ac:dyDescent="0.25">
      <c r="P7975" s="401">
        <f t="shared" si="124"/>
        <v>0</v>
      </c>
    </row>
    <row r="7976" spans="16:16" x14ac:dyDescent="0.25">
      <c r="P7976" s="401">
        <f t="shared" si="124"/>
        <v>0</v>
      </c>
    </row>
    <row r="7977" spans="16:16" x14ac:dyDescent="0.25">
      <c r="P7977" s="401">
        <f t="shared" si="124"/>
        <v>0</v>
      </c>
    </row>
    <row r="7978" spans="16:16" x14ac:dyDescent="0.25">
      <c r="P7978" s="401">
        <f t="shared" si="124"/>
        <v>0</v>
      </c>
    </row>
    <row r="7979" spans="16:16" x14ac:dyDescent="0.25">
      <c r="P7979" s="401">
        <f t="shared" si="124"/>
        <v>0</v>
      </c>
    </row>
    <row r="7980" spans="16:16" x14ac:dyDescent="0.25">
      <c r="P7980" s="401">
        <f t="shared" si="124"/>
        <v>0</v>
      </c>
    </row>
    <row r="7981" spans="16:16" x14ac:dyDescent="0.25">
      <c r="P7981" s="401">
        <f t="shared" si="124"/>
        <v>0</v>
      </c>
    </row>
    <row r="7982" spans="16:16" x14ac:dyDescent="0.25">
      <c r="P7982" s="401">
        <f t="shared" si="124"/>
        <v>0</v>
      </c>
    </row>
    <row r="7983" spans="16:16" x14ac:dyDescent="0.25">
      <c r="P7983" s="401">
        <f t="shared" si="124"/>
        <v>0</v>
      </c>
    </row>
    <row r="7984" spans="16:16" x14ac:dyDescent="0.25">
      <c r="P7984" s="401">
        <f t="shared" si="124"/>
        <v>0</v>
      </c>
    </row>
    <row r="7985" spans="16:16" x14ac:dyDescent="0.25">
      <c r="P7985" s="401">
        <f t="shared" si="124"/>
        <v>0</v>
      </c>
    </row>
    <row r="7986" spans="16:16" x14ac:dyDescent="0.25">
      <c r="P7986" s="401">
        <f t="shared" si="124"/>
        <v>0</v>
      </c>
    </row>
    <row r="7987" spans="16:16" x14ac:dyDescent="0.25">
      <c r="P7987" s="401">
        <f t="shared" si="124"/>
        <v>0</v>
      </c>
    </row>
    <row r="7988" spans="16:16" x14ac:dyDescent="0.25">
      <c r="P7988" s="401">
        <f t="shared" si="124"/>
        <v>0</v>
      </c>
    </row>
    <row r="7989" spans="16:16" x14ac:dyDescent="0.25">
      <c r="P7989" s="401">
        <f t="shared" si="124"/>
        <v>0</v>
      </c>
    </row>
    <row r="7990" spans="16:16" x14ac:dyDescent="0.25">
      <c r="P7990" s="401">
        <f t="shared" si="124"/>
        <v>0</v>
      </c>
    </row>
    <row r="7991" spans="16:16" x14ac:dyDescent="0.25">
      <c r="P7991" s="401">
        <f t="shared" si="124"/>
        <v>0</v>
      </c>
    </row>
    <row r="7992" spans="16:16" x14ac:dyDescent="0.25">
      <c r="P7992" s="401">
        <f t="shared" si="124"/>
        <v>0</v>
      </c>
    </row>
    <row r="7993" spans="16:16" x14ac:dyDescent="0.25">
      <c r="P7993" s="401">
        <f t="shared" si="124"/>
        <v>0</v>
      </c>
    </row>
    <row r="7994" spans="16:16" x14ac:dyDescent="0.25">
      <c r="P7994" s="401">
        <f t="shared" si="124"/>
        <v>0</v>
      </c>
    </row>
    <row r="7995" spans="16:16" x14ac:dyDescent="0.25">
      <c r="P7995" s="401">
        <f t="shared" si="124"/>
        <v>0</v>
      </c>
    </row>
    <row r="7996" spans="16:16" x14ac:dyDescent="0.25">
      <c r="P7996" s="401">
        <f t="shared" si="124"/>
        <v>0</v>
      </c>
    </row>
    <row r="7997" spans="16:16" x14ac:dyDescent="0.25">
      <c r="P7997" s="401">
        <f t="shared" si="124"/>
        <v>0</v>
      </c>
    </row>
    <row r="7998" spans="16:16" x14ac:dyDescent="0.25">
      <c r="P7998" s="401">
        <f t="shared" si="124"/>
        <v>0</v>
      </c>
    </row>
    <row r="7999" spans="16:16" x14ac:dyDescent="0.25">
      <c r="P7999" s="401">
        <f t="shared" si="124"/>
        <v>0</v>
      </c>
    </row>
    <row r="8000" spans="16:16" x14ac:dyDescent="0.25">
      <c r="P8000" s="401">
        <f t="shared" si="124"/>
        <v>0</v>
      </c>
    </row>
    <row r="8001" spans="16:16" x14ac:dyDescent="0.25">
      <c r="P8001" s="401">
        <f t="shared" si="124"/>
        <v>0</v>
      </c>
    </row>
    <row r="8002" spans="16:16" x14ac:dyDescent="0.25">
      <c r="P8002" s="401">
        <f t="shared" si="124"/>
        <v>0</v>
      </c>
    </row>
    <row r="8003" spans="16:16" x14ac:dyDescent="0.25">
      <c r="P8003" s="401">
        <f t="shared" ref="P8003:P8066" si="125">G8003+I8003</f>
        <v>0</v>
      </c>
    </row>
    <row r="8004" spans="16:16" x14ac:dyDescent="0.25">
      <c r="P8004" s="401">
        <f t="shared" si="125"/>
        <v>0</v>
      </c>
    </row>
    <row r="8005" spans="16:16" x14ac:dyDescent="0.25">
      <c r="P8005" s="401">
        <f t="shared" si="125"/>
        <v>0</v>
      </c>
    </row>
    <row r="8006" spans="16:16" x14ac:dyDescent="0.25">
      <c r="P8006" s="401">
        <f t="shared" si="125"/>
        <v>0</v>
      </c>
    </row>
    <row r="8007" spans="16:16" x14ac:dyDescent="0.25">
      <c r="P8007" s="401">
        <f t="shared" si="125"/>
        <v>0</v>
      </c>
    </row>
    <row r="8008" spans="16:16" x14ac:dyDescent="0.25">
      <c r="P8008" s="401">
        <f t="shared" si="125"/>
        <v>0</v>
      </c>
    </row>
    <row r="8009" spans="16:16" x14ac:dyDescent="0.25">
      <c r="P8009" s="401">
        <f t="shared" si="125"/>
        <v>0</v>
      </c>
    </row>
    <row r="8010" spans="16:16" x14ac:dyDescent="0.25">
      <c r="P8010" s="401">
        <f t="shared" si="125"/>
        <v>0</v>
      </c>
    </row>
    <row r="8011" spans="16:16" x14ac:dyDescent="0.25">
      <c r="P8011" s="401">
        <f t="shared" si="125"/>
        <v>0</v>
      </c>
    </row>
    <row r="8012" spans="16:16" x14ac:dyDescent="0.25">
      <c r="P8012" s="401">
        <f t="shared" si="125"/>
        <v>0</v>
      </c>
    </row>
    <row r="8013" spans="16:16" x14ac:dyDescent="0.25">
      <c r="P8013" s="401">
        <f t="shared" si="125"/>
        <v>0</v>
      </c>
    </row>
    <row r="8014" spans="16:16" x14ac:dyDescent="0.25">
      <c r="P8014" s="401">
        <f t="shared" si="125"/>
        <v>0</v>
      </c>
    </row>
    <row r="8015" spans="16:16" x14ac:dyDescent="0.25">
      <c r="P8015" s="401">
        <f t="shared" si="125"/>
        <v>0</v>
      </c>
    </row>
    <row r="8016" spans="16:16" x14ac:dyDescent="0.25">
      <c r="P8016" s="401">
        <f t="shared" si="125"/>
        <v>0</v>
      </c>
    </row>
    <row r="8017" spans="16:16" x14ac:dyDescent="0.25">
      <c r="P8017" s="401">
        <f t="shared" si="125"/>
        <v>0</v>
      </c>
    </row>
    <row r="8018" spans="16:16" x14ac:dyDescent="0.25">
      <c r="P8018" s="401">
        <f t="shared" si="125"/>
        <v>0</v>
      </c>
    </row>
    <row r="8019" spans="16:16" x14ac:dyDescent="0.25">
      <c r="P8019" s="401">
        <f t="shared" si="125"/>
        <v>0</v>
      </c>
    </row>
    <row r="8020" spans="16:16" x14ac:dyDescent="0.25">
      <c r="P8020" s="401">
        <f t="shared" si="125"/>
        <v>0</v>
      </c>
    </row>
    <row r="8021" spans="16:16" x14ac:dyDescent="0.25">
      <c r="P8021" s="401">
        <f t="shared" si="125"/>
        <v>0</v>
      </c>
    </row>
    <row r="8022" spans="16:16" x14ac:dyDescent="0.25">
      <c r="P8022" s="401">
        <f t="shared" si="125"/>
        <v>0</v>
      </c>
    </row>
    <row r="8023" spans="16:16" x14ac:dyDescent="0.25">
      <c r="P8023" s="401">
        <f t="shared" si="125"/>
        <v>0</v>
      </c>
    </row>
    <row r="8024" spans="16:16" x14ac:dyDescent="0.25">
      <c r="P8024" s="401">
        <f t="shared" si="125"/>
        <v>0</v>
      </c>
    </row>
    <row r="8025" spans="16:16" x14ac:dyDescent="0.25">
      <c r="P8025" s="401">
        <f t="shared" si="125"/>
        <v>0</v>
      </c>
    </row>
    <row r="8026" spans="16:16" x14ac:dyDescent="0.25">
      <c r="P8026" s="401">
        <f t="shared" si="125"/>
        <v>0</v>
      </c>
    </row>
    <row r="8027" spans="16:16" x14ac:dyDescent="0.25">
      <c r="P8027" s="401">
        <f t="shared" si="125"/>
        <v>0</v>
      </c>
    </row>
    <row r="8028" spans="16:16" x14ac:dyDescent="0.25">
      <c r="P8028" s="401">
        <f t="shared" si="125"/>
        <v>0</v>
      </c>
    </row>
    <row r="8029" spans="16:16" x14ac:dyDescent="0.25">
      <c r="P8029" s="401">
        <f t="shared" si="125"/>
        <v>0</v>
      </c>
    </row>
    <row r="8030" spans="16:16" x14ac:dyDescent="0.25">
      <c r="P8030" s="401">
        <f t="shared" si="125"/>
        <v>0</v>
      </c>
    </row>
    <row r="8031" spans="16:16" x14ac:dyDescent="0.25">
      <c r="P8031" s="401">
        <f t="shared" si="125"/>
        <v>0</v>
      </c>
    </row>
    <row r="8032" spans="16:16" x14ac:dyDescent="0.25">
      <c r="P8032" s="401">
        <f t="shared" si="125"/>
        <v>0</v>
      </c>
    </row>
    <row r="8033" spans="16:16" x14ac:dyDescent="0.25">
      <c r="P8033" s="401">
        <f t="shared" si="125"/>
        <v>0</v>
      </c>
    </row>
    <row r="8034" spans="16:16" x14ac:dyDescent="0.25">
      <c r="P8034" s="401">
        <f t="shared" si="125"/>
        <v>0</v>
      </c>
    </row>
    <row r="8035" spans="16:16" x14ac:dyDescent="0.25">
      <c r="P8035" s="401">
        <f t="shared" si="125"/>
        <v>0</v>
      </c>
    </row>
    <row r="8036" spans="16:16" x14ac:dyDescent="0.25">
      <c r="P8036" s="401">
        <f t="shared" si="125"/>
        <v>0</v>
      </c>
    </row>
    <row r="8037" spans="16:16" x14ac:dyDescent="0.25">
      <c r="P8037" s="401">
        <f t="shared" si="125"/>
        <v>0</v>
      </c>
    </row>
    <row r="8038" spans="16:16" x14ac:dyDescent="0.25">
      <c r="P8038" s="401">
        <f t="shared" si="125"/>
        <v>0</v>
      </c>
    </row>
    <row r="8039" spans="16:16" x14ac:dyDescent="0.25">
      <c r="P8039" s="401">
        <f t="shared" si="125"/>
        <v>0</v>
      </c>
    </row>
    <row r="8040" spans="16:16" x14ac:dyDescent="0.25">
      <c r="P8040" s="401">
        <f t="shared" si="125"/>
        <v>0</v>
      </c>
    </row>
    <row r="8041" spans="16:16" x14ac:dyDescent="0.25">
      <c r="P8041" s="401">
        <f t="shared" si="125"/>
        <v>0</v>
      </c>
    </row>
    <row r="8042" spans="16:16" x14ac:dyDescent="0.25">
      <c r="P8042" s="401">
        <f t="shared" si="125"/>
        <v>0</v>
      </c>
    </row>
    <row r="8043" spans="16:16" x14ac:dyDescent="0.25">
      <c r="P8043" s="401">
        <f t="shared" si="125"/>
        <v>0</v>
      </c>
    </row>
    <row r="8044" spans="16:16" x14ac:dyDescent="0.25">
      <c r="P8044" s="401">
        <f t="shared" si="125"/>
        <v>0</v>
      </c>
    </row>
    <row r="8045" spans="16:16" x14ac:dyDescent="0.25">
      <c r="P8045" s="401">
        <f t="shared" si="125"/>
        <v>0</v>
      </c>
    </row>
    <row r="8046" spans="16:16" x14ac:dyDescent="0.25">
      <c r="P8046" s="401">
        <f t="shared" si="125"/>
        <v>0</v>
      </c>
    </row>
    <row r="8047" spans="16:16" x14ac:dyDescent="0.25">
      <c r="P8047" s="401">
        <f t="shared" si="125"/>
        <v>0</v>
      </c>
    </row>
    <row r="8048" spans="16:16" x14ac:dyDescent="0.25">
      <c r="P8048" s="401">
        <f t="shared" si="125"/>
        <v>0</v>
      </c>
    </row>
    <row r="8049" spans="16:16" x14ac:dyDescent="0.25">
      <c r="P8049" s="401">
        <f t="shared" si="125"/>
        <v>0</v>
      </c>
    </row>
    <row r="8050" spans="16:16" x14ac:dyDescent="0.25">
      <c r="P8050" s="401">
        <f t="shared" si="125"/>
        <v>0</v>
      </c>
    </row>
    <row r="8051" spans="16:16" x14ac:dyDescent="0.25">
      <c r="P8051" s="401">
        <f t="shared" si="125"/>
        <v>0</v>
      </c>
    </row>
    <row r="8052" spans="16:16" x14ac:dyDescent="0.25">
      <c r="P8052" s="401">
        <f t="shared" si="125"/>
        <v>0</v>
      </c>
    </row>
    <row r="8053" spans="16:16" x14ac:dyDescent="0.25">
      <c r="P8053" s="401">
        <f t="shared" si="125"/>
        <v>0</v>
      </c>
    </row>
    <row r="8054" spans="16:16" x14ac:dyDescent="0.25">
      <c r="P8054" s="401">
        <f t="shared" si="125"/>
        <v>0</v>
      </c>
    </row>
    <row r="8055" spans="16:16" x14ac:dyDescent="0.25">
      <c r="P8055" s="401">
        <f t="shared" si="125"/>
        <v>0</v>
      </c>
    </row>
    <row r="8056" spans="16:16" x14ac:dyDescent="0.25">
      <c r="P8056" s="401">
        <f t="shared" si="125"/>
        <v>0</v>
      </c>
    </row>
    <row r="8057" spans="16:16" x14ac:dyDescent="0.25">
      <c r="P8057" s="401">
        <f t="shared" si="125"/>
        <v>0</v>
      </c>
    </row>
    <row r="8058" spans="16:16" x14ac:dyDescent="0.25">
      <c r="P8058" s="401">
        <f t="shared" si="125"/>
        <v>0</v>
      </c>
    </row>
    <row r="8059" spans="16:16" x14ac:dyDescent="0.25">
      <c r="P8059" s="401">
        <f t="shared" si="125"/>
        <v>0</v>
      </c>
    </row>
    <row r="8060" spans="16:16" x14ac:dyDescent="0.25">
      <c r="P8060" s="401">
        <f t="shared" si="125"/>
        <v>0</v>
      </c>
    </row>
    <row r="8061" spans="16:16" x14ac:dyDescent="0.25">
      <c r="P8061" s="401">
        <f t="shared" si="125"/>
        <v>0</v>
      </c>
    </row>
    <row r="8062" spans="16:16" x14ac:dyDescent="0.25">
      <c r="P8062" s="401">
        <f t="shared" si="125"/>
        <v>0</v>
      </c>
    </row>
    <row r="8063" spans="16:16" x14ac:dyDescent="0.25">
      <c r="P8063" s="401">
        <f t="shared" si="125"/>
        <v>0</v>
      </c>
    </row>
    <row r="8064" spans="16:16" x14ac:dyDescent="0.25">
      <c r="P8064" s="401">
        <f t="shared" si="125"/>
        <v>0</v>
      </c>
    </row>
    <row r="8065" spans="16:16" x14ac:dyDescent="0.25">
      <c r="P8065" s="401">
        <f t="shared" si="125"/>
        <v>0</v>
      </c>
    </row>
    <row r="8066" spans="16:16" x14ac:dyDescent="0.25">
      <c r="P8066" s="401">
        <f t="shared" si="125"/>
        <v>0</v>
      </c>
    </row>
    <row r="8067" spans="16:16" x14ac:dyDescent="0.25">
      <c r="P8067" s="401">
        <f t="shared" ref="P8067:P8130" si="126">G8067+I8067</f>
        <v>0</v>
      </c>
    </row>
    <row r="8068" spans="16:16" x14ac:dyDescent="0.25">
      <c r="P8068" s="401">
        <f t="shared" si="126"/>
        <v>0</v>
      </c>
    </row>
    <row r="8069" spans="16:16" x14ac:dyDescent="0.25">
      <c r="P8069" s="401">
        <f t="shared" si="126"/>
        <v>0</v>
      </c>
    </row>
    <row r="8070" spans="16:16" x14ac:dyDescent="0.25">
      <c r="P8070" s="401">
        <f t="shared" si="126"/>
        <v>0</v>
      </c>
    </row>
    <row r="8071" spans="16:16" x14ac:dyDescent="0.25">
      <c r="P8071" s="401">
        <f t="shared" si="126"/>
        <v>0</v>
      </c>
    </row>
    <row r="8072" spans="16:16" x14ac:dyDescent="0.25">
      <c r="P8072" s="401">
        <f t="shared" si="126"/>
        <v>0</v>
      </c>
    </row>
    <row r="8073" spans="16:16" x14ac:dyDescent="0.25">
      <c r="P8073" s="401">
        <f t="shared" si="126"/>
        <v>0</v>
      </c>
    </row>
    <row r="8074" spans="16:16" x14ac:dyDescent="0.25">
      <c r="P8074" s="401">
        <f t="shared" si="126"/>
        <v>0</v>
      </c>
    </row>
    <row r="8075" spans="16:16" x14ac:dyDescent="0.25">
      <c r="P8075" s="401">
        <f t="shared" si="126"/>
        <v>0</v>
      </c>
    </row>
    <row r="8076" spans="16:16" x14ac:dyDescent="0.25">
      <c r="P8076" s="401">
        <f t="shared" si="126"/>
        <v>0</v>
      </c>
    </row>
    <row r="8077" spans="16:16" x14ac:dyDescent="0.25">
      <c r="P8077" s="401">
        <f t="shared" si="126"/>
        <v>0</v>
      </c>
    </row>
    <row r="8078" spans="16:16" x14ac:dyDescent="0.25">
      <c r="P8078" s="401">
        <f t="shared" si="126"/>
        <v>0</v>
      </c>
    </row>
    <row r="8079" spans="16:16" x14ac:dyDescent="0.25">
      <c r="P8079" s="401">
        <f t="shared" si="126"/>
        <v>0</v>
      </c>
    </row>
    <row r="8080" spans="16:16" x14ac:dyDescent="0.25">
      <c r="P8080" s="401">
        <f t="shared" si="126"/>
        <v>0</v>
      </c>
    </row>
    <row r="8081" spans="16:16" x14ac:dyDescent="0.25">
      <c r="P8081" s="401">
        <f t="shared" si="126"/>
        <v>0</v>
      </c>
    </row>
    <row r="8082" spans="16:16" x14ac:dyDescent="0.25">
      <c r="P8082" s="401">
        <f t="shared" si="126"/>
        <v>0</v>
      </c>
    </row>
    <row r="8083" spans="16:16" x14ac:dyDescent="0.25">
      <c r="P8083" s="401">
        <f t="shared" si="126"/>
        <v>0</v>
      </c>
    </row>
    <row r="8084" spans="16:16" x14ac:dyDescent="0.25">
      <c r="P8084" s="401">
        <f t="shared" si="126"/>
        <v>0</v>
      </c>
    </row>
    <row r="8085" spans="16:16" x14ac:dyDescent="0.25">
      <c r="P8085" s="401">
        <f t="shared" si="126"/>
        <v>0</v>
      </c>
    </row>
    <row r="8086" spans="16:16" x14ac:dyDescent="0.25">
      <c r="P8086" s="401">
        <f t="shared" si="126"/>
        <v>0</v>
      </c>
    </row>
    <row r="8087" spans="16:16" x14ac:dyDescent="0.25">
      <c r="P8087" s="401">
        <f t="shared" si="126"/>
        <v>0</v>
      </c>
    </row>
    <row r="8088" spans="16:16" x14ac:dyDescent="0.25">
      <c r="P8088" s="401">
        <f t="shared" si="126"/>
        <v>0</v>
      </c>
    </row>
    <row r="8089" spans="16:16" x14ac:dyDescent="0.25">
      <c r="P8089" s="401">
        <f t="shared" si="126"/>
        <v>0</v>
      </c>
    </row>
    <row r="8090" spans="16:16" x14ac:dyDescent="0.25">
      <c r="P8090" s="401">
        <f t="shared" si="126"/>
        <v>0</v>
      </c>
    </row>
    <row r="8091" spans="16:16" x14ac:dyDescent="0.25">
      <c r="P8091" s="401">
        <f t="shared" si="126"/>
        <v>0</v>
      </c>
    </row>
    <row r="8092" spans="16:16" x14ac:dyDescent="0.25">
      <c r="P8092" s="401">
        <f t="shared" si="126"/>
        <v>0</v>
      </c>
    </row>
    <row r="8093" spans="16:16" x14ac:dyDescent="0.25">
      <c r="P8093" s="401">
        <f t="shared" si="126"/>
        <v>0</v>
      </c>
    </row>
    <row r="8094" spans="16:16" x14ac:dyDescent="0.25">
      <c r="P8094" s="401">
        <f t="shared" si="126"/>
        <v>0</v>
      </c>
    </row>
    <row r="8095" spans="16:16" x14ac:dyDescent="0.25">
      <c r="P8095" s="401">
        <f t="shared" si="126"/>
        <v>0</v>
      </c>
    </row>
    <row r="8096" spans="16:16" x14ac:dyDescent="0.25">
      <c r="P8096" s="401">
        <f t="shared" si="126"/>
        <v>0</v>
      </c>
    </row>
    <row r="8097" spans="16:16" x14ac:dyDescent="0.25">
      <c r="P8097" s="401">
        <f t="shared" si="126"/>
        <v>0</v>
      </c>
    </row>
    <row r="8098" spans="16:16" x14ac:dyDescent="0.25">
      <c r="P8098" s="401">
        <f t="shared" si="126"/>
        <v>0</v>
      </c>
    </row>
    <row r="8099" spans="16:16" x14ac:dyDescent="0.25">
      <c r="P8099" s="401">
        <f t="shared" si="126"/>
        <v>0</v>
      </c>
    </row>
    <row r="8100" spans="16:16" x14ac:dyDescent="0.25">
      <c r="P8100" s="401">
        <f t="shared" si="126"/>
        <v>0</v>
      </c>
    </row>
    <row r="8101" spans="16:16" x14ac:dyDescent="0.25">
      <c r="P8101" s="401">
        <f t="shared" si="126"/>
        <v>0</v>
      </c>
    </row>
    <row r="8102" spans="16:16" x14ac:dyDescent="0.25">
      <c r="P8102" s="401">
        <f t="shared" si="126"/>
        <v>0</v>
      </c>
    </row>
    <row r="8103" spans="16:16" x14ac:dyDescent="0.25">
      <c r="P8103" s="401">
        <f t="shared" si="126"/>
        <v>0</v>
      </c>
    </row>
    <row r="8104" spans="16:16" x14ac:dyDescent="0.25">
      <c r="P8104" s="401">
        <f t="shared" si="126"/>
        <v>0</v>
      </c>
    </row>
    <row r="8105" spans="16:16" x14ac:dyDescent="0.25">
      <c r="P8105" s="401">
        <f t="shared" si="126"/>
        <v>0</v>
      </c>
    </row>
    <row r="8106" spans="16:16" x14ac:dyDescent="0.25">
      <c r="P8106" s="401">
        <f t="shared" si="126"/>
        <v>0</v>
      </c>
    </row>
    <row r="8107" spans="16:16" x14ac:dyDescent="0.25">
      <c r="P8107" s="401">
        <f t="shared" si="126"/>
        <v>0</v>
      </c>
    </row>
    <row r="8108" spans="16:16" x14ac:dyDescent="0.25">
      <c r="P8108" s="401">
        <f t="shared" si="126"/>
        <v>0</v>
      </c>
    </row>
    <row r="8109" spans="16:16" x14ac:dyDescent="0.25">
      <c r="P8109" s="401">
        <f t="shared" si="126"/>
        <v>0</v>
      </c>
    </row>
    <row r="8110" spans="16:16" x14ac:dyDescent="0.25">
      <c r="P8110" s="401">
        <f t="shared" si="126"/>
        <v>0</v>
      </c>
    </row>
    <row r="8111" spans="16:16" x14ac:dyDescent="0.25">
      <c r="P8111" s="401">
        <f t="shared" si="126"/>
        <v>0</v>
      </c>
    </row>
    <row r="8112" spans="16:16" x14ac:dyDescent="0.25">
      <c r="P8112" s="401">
        <f t="shared" si="126"/>
        <v>0</v>
      </c>
    </row>
    <row r="8113" spans="16:16" x14ac:dyDescent="0.25">
      <c r="P8113" s="401">
        <f t="shared" si="126"/>
        <v>0</v>
      </c>
    </row>
    <row r="8114" spans="16:16" x14ac:dyDescent="0.25">
      <c r="P8114" s="401">
        <f t="shared" si="126"/>
        <v>0</v>
      </c>
    </row>
    <row r="8115" spans="16:16" x14ac:dyDescent="0.25">
      <c r="P8115" s="401">
        <f t="shared" si="126"/>
        <v>0</v>
      </c>
    </row>
    <row r="8116" spans="16:16" x14ac:dyDescent="0.25">
      <c r="P8116" s="401">
        <f t="shared" si="126"/>
        <v>0</v>
      </c>
    </row>
    <row r="8117" spans="16:16" x14ac:dyDescent="0.25">
      <c r="P8117" s="401">
        <f t="shared" si="126"/>
        <v>0</v>
      </c>
    </row>
    <row r="8118" spans="16:16" x14ac:dyDescent="0.25">
      <c r="P8118" s="401">
        <f t="shared" si="126"/>
        <v>0</v>
      </c>
    </row>
    <row r="8119" spans="16:16" x14ac:dyDescent="0.25">
      <c r="P8119" s="401">
        <f t="shared" si="126"/>
        <v>0</v>
      </c>
    </row>
    <row r="8120" spans="16:16" x14ac:dyDescent="0.25">
      <c r="P8120" s="401">
        <f t="shared" si="126"/>
        <v>0</v>
      </c>
    </row>
    <row r="8121" spans="16:16" x14ac:dyDescent="0.25">
      <c r="P8121" s="401">
        <f t="shared" si="126"/>
        <v>0</v>
      </c>
    </row>
    <row r="8122" spans="16:16" x14ac:dyDescent="0.25">
      <c r="P8122" s="401">
        <f t="shared" si="126"/>
        <v>0</v>
      </c>
    </row>
    <row r="8123" spans="16:16" x14ac:dyDescent="0.25">
      <c r="P8123" s="401">
        <f t="shared" si="126"/>
        <v>0</v>
      </c>
    </row>
    <row r="8124" spans="16:16" x14ac:dyDescent="0.25">
      <c r="P8124" s="401">
        <f t="shared" si="126"/>
        <v>0</v>
      </c>
    </row>
    <row r="8125" spans="16:16" x14ac:dyDescent="0.25">
      <c r="P8125" s="401">
        <f t="shared" si="126"/>
        <v>0</v>
      </c>
    </row>
    <row r="8126" spans="16:16" x14ac:dyDescent="0.25">
      <c r="P8126" s="401">
        <f t="shared" si="126"/>
        <v>0</v>
      </c>
    </row>
    <row r="8127" spans="16:16" x14ac:dyDescent="0.25">
      <c r="P8127" s="401">
        <f t="shared" si="126"/>
        <v>0</v>
      </c>
    </row>
    <row r="8128" spans="16:16" x14ac:dyDescent="0.25">
      <c r="P8128" s="401">
        <f t="shared" si="126"/>
        <v>0</v>
      </c>
    </row>
    <row r="8129" spans="16:16" x14ac:dyDescent="0.25">
      <c r="P8129" s="401">
        <f t="shared" si="126"/>
        <v>0</v>
      </c>
    </row>
    <row r="8130" spans="16:16" x14ac:dyDescent="0.25">
      <c r="P8130" s="401">
        <f t="shared" si="126"/>
        <v>0</v>
      </c>
    </row>
    <row r="8131" spans="16:16" x14ac:dyDescent="0.25">
      <c r="P8131" s="401">
        <f t="shared" ref="P8131:P8194" si="127">G8131+I8131</f>
        <v>0</v>
      </c>
    </row>
    <row r="8132" spans="16:16" x14ac:dyDescent="0.25">
      <c r="P8132" s="401">
        <f t="shared" si="127"/>
        <v>0</v>
      </c>
    </row>
    <row r="8133" spans="16:16" x14ac:dyDescent="0.25">
      <c r="P8133" s="401">
        <f t="shared" si="127"/>
        <v>0</v>
      </c>
    </row>
    <row r="8134" spans="16:16" x14ac:dyDescent="0.25">
      <c r="P8134" s="401">
        <f t="shared" si="127"/>
        <v>0</v>
      </c>
    </row>
    <row r="8135" spans="16:16" x14ac:dyDescent="0.25">
      <c r="P8135" s="401">
        <f t="shared" si="127"/>
        <v>0</v>
      </c>
    </row>
    <row r="8136" spans="16:16" x14ac:dyDescent="0.25">
      <c r="P8136" s="401">
        <f t="shared" si="127"/>
        <v>0</v>
      </c>
    </row>
    <row r="8137" spans="16:16" x14ac:dyDescent="0.25">
      <c r="P8137" s="401">
        <f t="shared" si="127"/>
        <v>0</v>
      </c>
    </row>
    <row r="8138" spans="16:16" x14ac:dyDescent="0.25">
      <c r="P8138" s="401">
        <f t="shared" si="127"/>
        <v>0</v>
      </c>
    </row>
    <row r="8139" spans="16:16" x14ac:dyDescent="0.25">
      <c r="P8139" s="401">
        <f t="shared" si="127"/>
        <v>0</v>
      </c>
    </row>
    <row r="8140" spans="16:16" x14ac:dyDescent="0.25">
      <c r="P8140" s="401">
        <f t="shared" si="127"/>
        <v>0</v>
      </c>
    </row>
    <row r="8141" spans="16:16" x14ac:dyDescent="0.25">
      <c r="P8141" s="401">
        <f t="shared" si="127"/>
        <v>0</v>
      </c>
    </row>
    <row r="8142" spans="16:16" x14ac:dyDescent="0.25">
      <c r="P8142" s="401">
        <f t="shared" si="127"/>
        <v>0</v>
      </c>
    </row>
    <row r="8143" spans="16:16" x14ac:dyDescent="0.25">
      <c r="P8143" s="401">
        <f t="shared" si="127"/>
        <v>0</v>
      </c>
    </row>
    <row r="8144" spans="16:16" x14ac:dyDescent="0.25">
      <c r="P8144" s="401">
        <f t="shared" si="127"/>
        <v>0</v>
      </c>
    </row>
    <row r="8145" spans="16:16" x14ac:dyDescent="0.25">
      <c r="P8145" s="401">
        <f t="shared" si="127"/>
        <v>0</v>
      </c>
    </row>
    <row r="8146" spans="16:16" x14ac:dyDescent="0.25">
      <c r="P8146" s="401">
        <f t="shared" si="127"/>
        <v>0</v>
      </c>
    </row>
    <row r="8147" spans="16:16" x14ac:dyDescent="0.25">
      <c r="P8147" s="401">
        <f t="shared" si="127"/>
        <v>0</v>
      </c>
    </row>
    <row r="8148" spans="16:16" x14ac:dyDescent="0.25">
      <c r="P8148" s="401">
        <f t="shared" si="127"/>
        <v>0</v>
      </c>
    </row>
    <row r="8149" spans="16:16" x14ac:dyDescent="0.25">
      <c r="P8149" s="401">
        <f t="shared" si="127"/>
        <v>0</v>
      </c>
    </row>
    <row r="8150" spans="16:16" x14ac:dyDescent="0.25">
      <c r="P8150" s="401">
        <f t="shared" si="127"/>
        <v>0</v>
      </c>
    </row>
    <row r="8151" spans="16:16" x14ac:dyDescent="0.25">
      <c r="P8151" s="401">
        <f t="shared" si="127"/>
        <v>0</v>
      </c>
    </row>
    <row r="8152" spans="16:16" x14ac:dyDescent="0.25">
      <c r="P8152" s="401">
        <f t="shared" si="127"/>
        <v>0</v>
      </c>
    </row>
    <row r="8153" spans="16:16" x14ac:dyDescent="0.25">
      <c r="P8153" s="401">
        <f t="shared" si="127"/>
        <v>0</v>
      </c>
    </row>
    <row r="8154" spans="16:16" x14ac:dyDescent="0.25">
      <c r="P8154" s="401">
        <f t="shared" si="127"/>
        <v>0</v>
      </c>
    </row>
    <row r="8155" spans="16:16" x14ac:dyDescent="0.25">
      <c r="P8155" s="401">
        <f t="shared" si="127"/>
        <v>0</v>
      </c>
    </row>
    <row r="8156" spans="16:16" x14ac:dyDescent="0.25">
      <c r="P8156" s="401">
        <f t="shared" si="127"/>
        <v>0</v>
      </c>
    </row>
    <row r="8157" spans="16:16" x14ac:dyDescent="0.25">
      <c r="P8157" s="401">
        <f t="shared" si="127"/>
        <v>0</v>
      </c>
    </row>
    <row r="8158" spans="16:16" x14ac:dyDescent="0.25">
      <c r="P8158" s="401">
        <f t="shared" si="127"/>
        <v>0</v>
      </c>
    </row>
    <row r="8159" spans="16:16" x14ac:dyDescent="0.25">
      <c r="P8159" s="401">
        <f t="shared" si="127"/>
        <v>0</v>
      </c>
    </row>
    <row r="8160" spans="16:16" x14ac:dyDescent="0.25">
      <c r="P8160" s="401">
        <f t="shared" si="127"/>
        <v>0</v>
      </c>
    </row>
    <row r="8161" spans="16:16" x14ac:dyDescent="0.25">
      <c r="P8161" s="401">
        <f t="shared" si="127"/>
        <v>0</v>
      </c>
    </row>
    <row r="8162" spans="16:16" x14ac:dyDescent="0.25">
      <c r="P8162" s="401">
        <f t="shared" si="127"/>
        <v>0</v>
      </c>
    </row>
    <row r="8163" spans="16:16" x14ac:dyDescent="0.25">
      <c r="P8163" s="401">
        <f t="shared" si="127"/>
        <v>0</v>
      </c>
    </row>
    <row r="8164" spans="16:16" x14ac:dyDescent="0.25">
      <c r="P8164" s="401">
        <f t="shared" si="127"/>
        <v>0</v>
      </c>
    </row>
    <row r="8165" spans="16:16" x14ac:dyDescent="0.25">
      <c r="P8165" s="401">
        <f t="shared" si="127"/>
        <v>0</v>
      </c>
    </row>
    <row r="8166" spans="16:16" x14ac:dyDescent="0.25">
      <c r="P8166" s="401">
        <f t="shared" si="127"/>
        <v>0</v>
      </c>
    </row>
    <row r="8167" spans="16:16" x14ac:dyDescent="0.25">
      <c r="P8167" s="401">
        <f t="shared" si="127"/>
        <v>0</v>
      </c>
    </row>
    <row r="8168" spans="16:16" x14ac:dyDescent="0.25">
      <c r="P8168" s="401">
        <f t="shared" si="127"/>
        <v>0</v>
      </c>
    </row>
    <row r="8169" spans="16:16" x14ac:dyDescent="0.25">
      <c r="P8169" s="401">
        <f t="shared" si="127"/>
        <v>0</v>
      </c>
    </row>
    <row r="8170" spans="16:16" x14ac:dyDescent="0.25">
      <c r="P8170" s="401">
        <f t="shared" si="127"/>
        <v>0</v>
      </c>
    </row>
    <row r="8171" spans="16:16" x14ac:dyDescent="0.25">
      <c r="P8171" s="401">
        <f t="shared" si="127"/>
        <v>0</v>
      </c>
    </row>
    <row r="8172" spans="16:16" x14ac:dyDescent="0.25">
      <c r="P8172" s="401">
        <f t="shared" si="127"/>
        <v>0</v>
      </c>
    </row>
    <row r="8173" spans="16:16" x14ac:dyDescent="0.25">
      <c r="P8173" s="401">
        <f t="shared" si="127"/>
        <v>0</v>
      </c>
    </row>
    <row r="8174" spans="16:16" x14ac:dyDescent="0.25">
      <c r="P8174" s="401">
        <f t="shared" si="127"/>
        <v>0</v>
      </c>
    </row>
    <row r="8175" spans="16:16" x14ac:dyDescent="0.25">
      <c r="P8175" s="401">
        <f t="shared" si="127"/>
        <v>0</v>
      </c>
    </row>
    <row r="8176" spans="16:16" x14ac:dyDescent="0.25">
      <c r="P8176" s="401">
        <f t="shared" si="127"/>
        <v>0</v>
      </c>
    </row>
    <row r="8177" spans="16:16" x14ac:dyDescent="0.25">
      <c r="P8177" s="401">
        <f t="shared" si="127"/>
        <v>0</v>
      </c>
    </row>
    <row r="8178" spans="16:16" x14ac:dyDescent="0.25">
      <c r="P8178" s="401">
        <f t="shared" si="127"/>
        <v>0</v>
      </c>
    </row>
    <row r="8179" spans="16:16" x14ac:dyDescent="0.25">
      <c r="P8179" s="401">
        <f t="shared" si="127"/>
        <v>0</v>
      </c>
    </row>
    <row r="8180" spans="16:16" x14ac:dyDescent="0.25">
      <c r="P8180" s="401">
        <f t="shared" si="127"/>
        <v>0</v>
      </c>
    </row>
    <row r="8181" spans="16:16" x14ac:dyDescent="0.25">
      <c r="P8181" s="401">
        <f t="shared" si="127"/>
        <v>0</v>
      </c>
    </row>
    <row r="8182" spans="16:16" x14ac:dyDescent="0.25">
      <c r="P8182" s="401">
        <f t="shared" si="127"/>
        <v>0</v>
      </c>
    </row>
    <row r="8183" spans="16:16" x14ac:dyDescent="0.25">
      <c r="P8183" s="401">
        <f t="shared" si="127"/>
        <v>0</v>
      </c>
    </row>
    <row r="8184" spans="16:16" x14ac:dyDescent="0.25">
      <c r="P8184" s="401">
        <f t="shared" si="127"/>
        <v>0</v>
      </c>
    </row>
    <row r="8185" spans="16:16" x14ac:dyDescent="0.25">
      <c r="P8185" s="401">
        <f t="shared" si="127"/>
        <v>0</v>
      </c>
    </row>
    <row r="8186" spans="16:16" x14ac:dyDescent="0.25">
      <c r="P8186" s="401">
        <f t="shared" si="127"/>
        <v>0</v>
      </c>
    </row>
    <row r="8187" spans="16:16" x14ac:dyDescent="0.25">
      <c r="P8187" s="401">
        <f t="shared" si="127"/>
        <v>0</v>
      </c>
    </row>
    <row r="8188" spans="16:16" x14ac:dyDescent="0.25">
      <c r="P8188" s="401">
        <f t="shared" si="127"/>
        <v>0</v>
      </c>
    </row>
    <row r="8189" spans="16:16" x14ac:dyDescent="0.25">
      <c r="P8189" s="401">
        <f t="shared" si="127"/>
        <v>0</v>
      </c>
    </row>
    <row r="8190" spans="16:16" x14ac:dyDescent="0.25">
      <c r="P8190" s="401">
        <f t="shared" si="127"/>
        <v>0</v>
      </c>
    </row>
    <row r="8191" spans="16:16" x14ac:dyDescent="0.25">
      <c r="P8191" s="401">
        <f t="shared" si="127"/>
        <v>0</v>
      </c>
    </row>
    <row r="8192" spans="16:16" x14ac:dyDescent="0.25">
      <c r="P8192" s="401">
        <f t="shared" si="127"/>
        <v>0</v>
      </c>
    </row>
    <row r="8193" spans="16:16" x14ac:dyDescent="0.25">
      <c r="P8193" s="401">
        <f t="shared" si="127"/>
        <v>0</v>
      </c>
    </row>
    <row r="8194" spans="16:16" x14ac:dyDescent="0.25">
      <c r="P8194" s="401">
        <f t="shared" si="127"/>
        <v>0</v>
      </c>
    </row>
    <row r="8195" spans="16:16" x14ac:dyDescent="0.25">
      <c r="P8195" s="401">
        <f t="shared" ref="P8195:P8258" si="128">G8195+I8195</f>
        <v>0</v>
      </c>
    </row>
    <row r="8196" spans="16:16" x14ac:dyDescent="0.25">
      <c r="P8196" s="401">
        <f t="shared" si="128"/>
        <v>0</v>
      </c>
    </row>
    <row r="8197" spans="16:16" x14ac:dyDescent="0.25">
      <c r="P8197" s="401">
        <f t="shared" si="128"/>
        <v>0</v>
      </c>
    </row>
    <row r="8198" spans="16:16" x14ac:dyDescent="0.25">
      <c r="P8198" s="401">
        <f t="shared" si="128"/>
        <v>0</v>
      </c>
    </row>
    <row r="8199" spans="16:16" x14ac:dyDescent="0.25">
      <c r="P8199" s="401">
        <f t="shared" si="128"/>
        <v>0</v>
      </c>
    </row>
    <row r="8200" spans="16:16" x14ac:dyDescent="0.25">
      <c r="P8200" s="401">
        <f t="shared" si="128"/>
        <v>0</v>
      </c>
    </row>
    <row r="8201" spans="16:16" x14ac:dyDescent="0.25">
      <c r="P8201" s="401">
        <f t="shared" si="128"/>
        <v>0</v>
      </c>
    </row>
    <row r="8202" spans="16:16" x14ac:dyDescent="0.25">
      <c r="P8202" s="401">
        <f t="shared" si="128"/>
        <v>0</v>
      </c>
    </row>
    <row r="8203" spans="16:16" x14ac:dyDescent="0.25">
      <c r="P8203" s="401">
        <f t="shared" si="128"/>
        <v>0</v>
      </c>
    </row>
    <row r="8204" spans="16:16" x14ac:dyDescent="0.25">
      <c r="P8204" s="401">
        <f t="shared" si="128"/>
        <v>0</v>
      </c>
    </row>
    <row r="8205" spans="16:16" x14ac:dyDescent="0.25">
      <c r="P8205" s="401">
        <f t="shared" si="128"/>
        <v>0</v>
      </c>
    </row>
    <row r="8206" spans="16:16" x14ac:dyDescent="0.25">
      <c r="P8206" s="401">
        <f t="shared" si="128"/>
        <v>0</v>
      </c>
    </row>
    <row r="8207" spans="16:16" x14ac:dyDescent="0.25">
      <c r="P8207" s="401">
        <f t="shared" si="128"/>
        <v>0</v>
      </c>
    </row>
    <row r="8208" spans="16:16" x14ac:dyDescent="0.25">
      <c r="P8208" s="401">
        <f t="shared" si="128"/>
        <v>0</v>
      </c>
    </row>
    <row r="8209" spans="16:16" x14ac:dyDescent="0.25">
      <c r="P8209" s="401">
        <f t="shared" si="128"/>
        <v>0</v>
      </c>
    </row>
    <row r="8210" spans="16:16" x14ac:dyDescent="0.25">
      <c r="P8210" s="401">
        <f t="shared" si="128"/>
        <v>0</v>
      </c>
    </row>
    <row r="8211" spans="16:16" x14ac:dyDescent="0.25">
      <c r="P8211" s="401">
        <f t="shared" si="128"/>
        <v>0</v>
      </c>
    </row>
    <row r="8212" spans="16:16" x14ac:dyDescent="0.25">
      <c r="P8212" s="401">
        <f t="shared" si="128"/>
        <v>0</v>
      </c>
    </row>
    <row r="8213" spans="16:16" x14ac:dyDescent="0.25">
      <c r="P8213" s="401">
        <f t="shared" si="128"/>
        <v>0</v>
      </c>
    </row>
    <row r="8214" spans="16:16" x14ac:dyDescent="0.25">
      <c r="P8214" s="401">
        <f t="shared" si="128"/>
        <v>0</v>
      </c>
    </row>
    <row r="8215" spans="16:16" x14ac:dyDescent="0.25">
      <c r="P8215" s="401">
        <f t="shared" si="128"/>
        <v>0</v>
      </c>
    </row>
    <row r="8216" spans="16:16" x14ac:dyDescent="0.25">
      <c r="P8216" s="401">
        <f t="shared" si="128"/>
        <v>0</v>
      </c>
    </row>
    <row r="8217" spans="16:16" x14ac:dyDescent="0.25">
      <c r="P8217" s="401">
        <f t="shared" si="128"/>
        <v>0</v>
      </c>
    </row>
    <row r="8218" spans="16:16" x14ac:dyDescent="0.25">
      <c r="P8218" s="401">
        <f t="shared" si="128"/>
        <v>0</v>
      </c>
    </row>
    <row r="8219" spans="16:16" x14ac:dyDescent="0.25">
      <c r="P8219" s="401">
        <f t="shared" si="128"/>
        <v>0</v>
      </c>
    </row>
    <row r="8220" spans="16:16" x14ac:dyDescent="0.25">
      <c r="P8220" s="401">
        <f t="shared" si="128"/>
        <v>0</v>
      </c>
    </row>
    <row r="8221" spans="16:16" x14ac:dyDescent="0.25">
      <c r="P8221" s="401">
        <f t="shared" si="128"/>
        <v>0</v>
      </c>
    </row>
    <row r="8222" spans="16:16" x14ac:dyDescent="0.25">
      <c r="P8222" s="401">
        <f t="shared" si="128"/>
        <v>0</v>
      </c>
    </row>
    <row r="8223" spans="16:16" x14ac:dyDescent="0.25">
      <c r="P8223" s="401">
        <f t="shared" si="128"/>
        <v>0</v>
      </c>
    </row>
    <row r="8224" spans="16:16" x14ac:dyDescent="0.25">
      <c r="P8224" s="401">
        <f t="shared" si="128"/>
        <v>0</v>
      </c>
    </row>
    <row r="8225" spans="16:16" x14ac:dyDescent="0.25">
      <c r="P8225" s="401">
        <f t="shared" si="128"/>
        <v>0</v>
      </c>
    </row>
    <row r="8226" spans="16:16" x14ac:dyDescent="0.25">
      <c r="P8226" s="401">
        <f t="shared" si="128"/>
        <v>0</v>
      </c>
    </row>
    <row r="8227" spans="16:16" x14ac:dyDescent="0.25">
      <c r="P8227" s="401">
        <f t="shared" si="128"/>
        <v>0</v>
      </c>
    </row>
    <row r="8228" spans="16:16" x14ac:dyDescent="0.25">
      <c r="P8228" s="401">
        <f t="shared" si="128"/>
        <v>0</v>
      </c>
    </row>
    <row r="8229" spans="16:16" x14ac:dyDescent="0.25">
      <c r="P8229" s="401">
        <f t="shared" si="128"/>
        <v>0</v>
      </c>
    </row>
    <row r="8230" spans="16:16" x14ac:dyDescent="0.25">
      <c r="P8230" s="401">
        <f t="shared" si="128"/>
        <v>0</v>
      </c>
    </row>
    <row r="8231" spans="16:16" x14ac:dyDescent="0.25">
      <c r="P8231" s="401">
        <f t="shared" si="128"/>
        <v>0</v>
      </c>
    </row>
    <row r="8232" spans="16:16" x14ac:dyDescent="0.25">
      <c r="P8232" s="401">
        <f t="shared" si="128"/>
        <v>0</v>
      </c>
    </row>
    <row r="8233" spans="16:16" x14ac:dyDescent="0.25">
      <c r="P8233" s="401">
        <f t="shared" si="128"/>
        <v>0</v>
      </c>
    </row>
    <row r="8234" spans="16:16" x14ac:dyDescent="0.25">
      <c r="P8234" s="401">
        <f t="shared" si="128"/>
        <v>0</v>
      </c>
    </row>
    <row r="8235" spans="16:16" x14ac:dyDescent="0.25">
      <c r="P8235" s="401">
        <f t="shared" si="128"/>
        <v>0</v>
      </c>
    </row>
    <row r="8236" spans="16:16" x14ac:dyDescent="0.25">
      <c r="P8236" s="401">
        <f t="shared" si="128"/>
        <v>0</v>
      </c>
    </row>
    <row r="8237" spans="16:16" x14ac:dyDescent="0.25">
      <c r="P8237" s="401">
        <f t="shared" si="128"/>
        <v>0</v>
      </c>
    </row>
    <row r="8238" spans="16:16" x14ac:dyDescent="0.25">
      <c r="P8238" s="401">
        <f t="shared" si="128"/>
        <v>0</v>
      </c>
    </row>
    <row r="8239" spans="16:16" x14ac:dyDescent="0.25">
      <c r="P8239" s="401">
        <f t="shared" si="128"/>
        <v>0</v>
      </c>
    </row>
    <row r="8240" spans="16:16" x14ac:dyDescent="0.25">
      <c r="P8240" s="401">
        <f t="shared" si="128"/>
        <v>0</v>
      </c>
    </row>
    <row r="8241" spans="16:16" x14ac:dyDescent="0.25">
      <c r="P8241" s="401">
        <f t="shared" si="128"/>
        <v>0</v>
      </c>
    </row>
    <row r="8242" spans="16:16" x14ac:dyDescent="0.25">
      <c r="P8242" s="401">
        <f t="shared" si="128"/>
        <v>0</v>
      </c>
    </row>
    <row r="8243" spans="16:16" x14ac:dyDescent="0.25">
      <c r="P8243" s="401">
        <f t="shared" si="128"/>
        <v>0</v>
      </c>
    </row>
    <row r="8244" spans="16:16" x14ac:dyDescent="0.25">
      <c r="P8244" s="401">
        <f t="shared" si="128"/>
        <v>0</v>
      </c>
    </row>
    <row r="8245" spans="16:16" x14ac:dyDescent="0.25">
      <c r="P8245" s="401">
        <f t="shared" si="128"/>
        <v>0</v>
      </c>
    </row>
    <row r="8246" spans="16:16" x14ac:dyDescent="0.25">
      <c r="P8246" s="401">
        <f t="shared" si="128"/>
        <v>0</v>
      </c>
    </row>
    <row r="8247" spans="16:16" x14ac:dyDescent="0.25">
      <c r="P8247" s="401">
        <f t="shared" si="128"/>
        <v>0</v>
      </c>
    </row>
    <row r="8248" spans="16:16" x14ac:dyDescent="0.25">
      <c r="P8248" s="401">
        <f t="shared" si="128"/>
        <v>0</v>
      </c>
    </row>
    <row r="8249" spans="16:16" x14ac:dyDescent="0.25">
      <c r="P8249" s="401">
        <f t="shared" si="128"/>
        <v>0</v>
      </c>
    </row>
    <row r="8250" spans="16:16" x14ac:dyDescent="0.25">
      <c r="P8250" s="401">
        <f t="shared" si="128"/>
        <v>0</v>
      </c>
    </row>
    <row r="8251" spans="16:16" x14ac:dyDescent="0.25">
      <c r="P8251" s="401">
        <f t="shared" si="128"/>
        <v>0</v>
      </c>
    </row>
    <row r="8252" spans="16:16" x14ac:dyDescent="0.25">
      <c r="P8252" s="401">
        <f t="shared" si="128"/>
        <v>0</v>
      </c>
    </row>
    <row r="8253" spans="16:16" x14ac:dyDescent="0.25">
      <c r="P8253" s="401">
        <f t="shared" si="128"/>
        <v>0</v>
      </c>
    </row>
    <row r="8254" spans="16:16" x14ac:dyDescent="0.25">
      <c r="P8254" s="401">
        <f t="shared" si="128"/>
        <v>0</v>
      </c>
    </row>
    <row r="8255" spans="16:16" x14ac:dyDescent="0.25">
      <c r="P8255" s="401">
        <f t="shared" si="128"/>
        <v>0</v>
      </c>
    </row>
    <row r="8256" spans="16:16" x14ac:dyDescent="0.25">
      <c r="P8256" s="401">
        <f t="shared" si="128"/>
        <v>0</v>
      </c>
    </row>
    <row r="8257" spans="16:16" x14ac:dyDescent="0.25">
      <c r="P8257" s="401">
        <f t="shared" si="128"/>
        <v>0</v>
      </c>
    </row>
    <row r="8258" spans="16:16" x14ac:dyDescent="0.25">
      <c r="P8258" s="401">
        <f t="shared" si="128"/>
        <v>0</v>
      </c>
    </row>
    <row r="8259" spans="16:16" x14ac:dyDescent="0.25">
      <c r="P8259" s="401">
        <f t="shared" ref="P8259:P8322" si="129">G8259+I8259</f>
        <v>0</v>
      </c>
    </row>
    <row r="8260" spans="16:16" x14ac:dyDescent="0.25">
      <c r="P8260" s="401">
        <f t="shared" si="129"/>
        <v>0</v>
      </c>
    </row>
    <row r="8261" spans="16:16" x14ac:dyDescent="0.25">
      <c r="P8261" s="401">
        <f t="shared" si="129"/>
        <v>0</v>
      </c>
    </row>
    <row r="8262" spans="16:16" x14ac:dyDescent="0.25">
      <c r="P8262" s="401">
        <f t="shared" si="129"/>
        <v>0</v>
      </c>
    </row>
    <row r="8263" spans="16:16" x14ac:dyDescent="0.25">
      <c r="P8263" s="401">
        <f t="shared" si="129"/>
        <v>0</v>
      </c>
    </row>
    <row r="8264" spans="16:16" x14ac:dyDescent="0.25">
      <c r="P8264" s="401">
        <f t="shared" si="129"/>
        <v>0</v>
      </c>
    </row>
    <row r="8265" spans="16:16" x14ac:dyDescent="0.25">
      <c r="P8265" s="401">
        <f t="shared" si="129"/>
        <v>0</v>
      </c>
    </row>
    <row r="8266" spans="16:16" x14ac:dyDescent="0.25">
      <c r="P8266" s="401">
        <f t="shared" si="129"/>
        <v>0</v>
      </c>
    </row>
    <row r="8267" spans="16:16" x14ac:dyDescent="0.25">
      <c r="P8267" s="401">
        <f t="shared" si="129"/>
        <v>0</v>
      </c>
    </row>
    <row r="8268" spans="16:16" x14ac:dyDescent="0.25">
      <c r="P8268" s="401">
        <f t="shared" si="129"/>
        <v>0</v>
      </c>
    </row>
    <row r="8269" spans="16:16" x14ac:dyDescent="0.25">
      <c r="P8269" s="401">
        <f t="shared" si="129"/>
        <v>0</v>
      </c>
    </row>
    <row r="8270" spans="16:16" x14ac:dyDescent="0.25">
      <c r="P8270" s="401">
        <f t="shared" si="129"/>
        <v>0</v>
      </c>
    </row>
    <row r="8271" spans="16:16" x14ac:dyDescent="0.25">
      <c r="P8271" s="401">
        <f t="shared" si="129"/>
        <v>0</v>
      </c>
    </row>
    <row r="8272" spans="16:16" x14ac:dyDescent="0.25">
      <c r="P8272" s="401">
        <f t="shared" si="129"/>
        <v>0</v>
      </c>
    </row>
    <row r="8273" spans="16:16" x14ac:dyDescent="0.25">
      <c r="P8273" s="401">
        <f t="shared" si="129"/>
        <v>0</v>
      </c>
    </row>
    <row r="8274" spans="16:16" x14ac:dyDescent="0.25">
      <c r="P8274" s="401">
        <f t="shared" si="129"/>
        <v>0</v>
      </c>
    </row>
    <row r="8275" spans="16:16" x14ac:dyDescent="0.25">
      <c r="P8275" s="401">
        <f t="shared" si="129"/>
        <v>0</v>
      </c>
    </row>
    <row r="8276" spans="16:16" x14ac:dyDescent="0.25">
      <c r="P8276" s="401">
        <f t="shared" si="129"/>
        <v>0</v>
      </c>
    </row>
    <row r="8277" spans="16:16" x14ac:dyDescent="0.25">
      <c r="P8277" s="401">
        <f t="shared" si="129"/>
        <v>0</v>
      </c>
    </row>
    <row r="8278" spans="16:16" x14ac:dyDescent="0.25">
      <c r="P8278" s="401">
        <f t="shared" si="129"/>
        <v>0</v>
      </c>
    </row>
    <row r="8279" spans="16:16" x14ac:dyDescent="0.25">
      <c r="P8279" s="401">
        <f t="shared" si="129"/>
        <v>0</v>
      </c>
    </row>
    <row r="8280" spans="16:16" x14ac:dyDescent="0.25">
      <c r="P8280" s="401">
        <f t="shared" si="129"/>
        <v>0</v>
      </c>
    </row>
    <row r="8281" spans="16:16" x14ac:dyDescent="0.25">
      <c r="P8281" s="401">
        <f t="shared" si="129"/>
        <v>0</v>
      </c>
    </row>
    <row r="8282" spans="16:16" x14ac:dyDescent="0.25">
      <c r="P8282" s="401">
        <f t="shared" si="129"/>
        <v>0</v>
      </c>
    </row>
    <row r="8283" spans="16:16" x14ac:dyDescent="0.25">
      <c r="P8283" s="401">
        <f t="shared" si="129"/>
        <v>0</v>
      </c>
    </row>
    <row r="8284" spans="16:16" x14ac:dyDescent="0.25">
      <c r="P8284" s="401">
        <f t="shared" si="129"/>
        <v>0</v>
      </c>
    </row>
    <row r="8285" spans="16:16" x14ac:dyDescent="0.25">
      <c r="P8285" s="401">
        <f t="shared" si="129"/>
        <v>0</v>
      </c>
    </row>
    <row r="8286" spans="16:16" x14ac:dyDescent="0.25">
      <c r="P8286" s="401">
        <f t="shared" si="129"/>
        <v>0</v>
      </c>
    </row>
    <row r="8287" spans="16:16" x14ac:dyDescent="0.25">
      <c r="P8287" s="401">
        <f t="shared" si="129"/>
        <v>0</v>
      </c>
    </row>
    <row r="8288" spans="16:16" x14ac:dyDescent="0.25">
      <c r="P8288" s="401">
        <f t="shared" si="129"/>
        <v>0</v>
      </c>
    </row>
    <row r="8289" spans="16:16" x14ac:dyDescent="0.25">
      <c r="P8289" s="401">
        <f t="shared" si="129"/>
        <v>0</v>
      </c>
    </row>
    <row r="8290" spans="16:16" x14ac:dyDescent="0.25">
      <c r="P8290" s="401">
        <f t="shared" si="129"/>
        <v>0</v>
      </c>
    </row>
    <row r="8291" spans="16:16" x14ac:dyDescent="0.25">
      <c r="P8291" s="401">
        <f t="shared" si="129"/>
        <v>0</v>
      </c>
    </row>
    <row r="8292" spans="16:16" x14ac:dyDescent="0.25">
      <c r="P8292" s="401">
        <f t="shared" si="129"/>
        <v>0</v>
      </c>
    </row>
    <row r="8293" spans="16:16" x14ac:dyDescent="0.25">
      <c r="P8293" s="401">
        <f t="shared" si="129"/>
        <v>0</v>
      </c>
    </row>
    <row r="8294" spans="16:16" x14ac:dyDescent="0.25">
      <c r="P8294" s="401">
        <f t="shared" si="129"/>
        <v>0</v>
      </c>
    </row>
    <row r="8295" spans="16:16" x14ac:dyDescent="0.25">
      <c r="P8295" s="401">
        <f t="shared" si="129"/>
        <v>0</v>
      </c>
    </row>
    <row r="8296" spans="16:16" x14ac:dyDescent="0.25">
      <c r="P8296" s="401">
        <f t="shared" si="129"/>
        <v>0</v>
      </c>
    </row>
    <row r="8297" spans="16:16" x14ac:dyDescent="0.25">
      <c r="P8297" s="401">
        <f t="shared" si="129"/>
        <v>0</v>
      </c>
    </row>
    <row r="8298" spans="16:16" x14ac:dyDescent="0.25">
      <c r="P8298" s="401">
        <f t="shared" si="129"/>
        <v>0</v>
      </c>
    </row>
    <row r="8299" spans="16:16" x14ac:dyDescent="0.25">
      <c r="P8299" s="401">
        <f t="shared" si="129"/>
        <v>0</v>
      </c>
    </row>
    <row r="8300" spans="16:16" x14ac:dyDescent="0.25">
      <c r="P8300" s="401">
        <f t="shared" si="129"/>
        <v>0</v>
      </c>
    </row>
    <row r="8301" spans="16:16" x14ac:dyDescent="0.25">
      <c r="P8301" s="401">
        <f t="shared" si="129"/>
        <v>0</v>
      </c>
    </row>
    <row r="8302" spans="16:16" x14ac:dyDescent="0.25">
      <c r="P8302" s="401">
        <f t="shared" si="129"/>
        <v>0</v>
      </c>
    </row>
    <row r="8303" spans="16:16" x14ac:dyDescent="0.25">
      <c r="P8303" s="401">
        <f t="shared" si="129"/>
        <v>0</v>
      </c>
    </row>
    <row r="8304" spans="16:16" x14ac:dyDescent="0.25">
      <c r="P8304" s="401">
        <f t="shared" si="129"/>
        <v>0</v>
      </c>
    </row>
    <row r="8305" spans="16:16" x14ac:dyDescent="0.25">
      <c r="P8305" s="401">
        <f t="shared" si="129"/>
        <v>0</v>
      </c>
    </row>
    <row r="8306" spans="16:16" x14ac:dyDescent="0.25">
      <c r="P8306" s="401">
        <f t="shared" si="129"/>
        <v>0</v>
      </c>
    </row>
    <row r="8307" spans="16:16" x14ac:dyDescent="0.25">
      <c r="P8307" s="401">
        <f t="shared" si="129"/>
        <v>0</v>
      </c>
    </row>
    <row r="8308" spans="16:16" x14ac:dyDescent="0.25">
      <c r="P8308" s="401">
        <f t="shared" si="129"/>
        <v>0</v>
      </c>
    </row>
    <row r="8309" spans="16:16" x14ac:dyDescent="0.25">
      <c r="P8309" s="401">
        <f t="shared" si="129"/>
        <v>0</v>
      </c>
    </row>
    <row r="8310" spans="16:16" x14ac:dyDescent="0.25">
      <c r="P8310" s="401">
        <f t="shared" si="129"/>
        <v>0</v>
      </c>
    </row>
    <row r="8311" spans="16:16" x14ac:dyDescent="0.25">
      <c r="P8311" s="401">
        <f t="shared" si="129"/>
        <v>0</v>
      </c>
    </row>
    <row r="8312" spans="16:16" x14ac:dyDescent="0.25">
      <c r="P8312" s="401">
        <f t="shared" si="129"/>
        <v>0</v>
      </c>
    </row>
    <row r="8313" spans="16:16" x14ac:dyDescent="0.25">
      <c r="P8313" s="401">
        <f t="shared" si="129"/>
        <v>0</v>
      </c>
    </row>
    <row r="8314" spans="16:16" x14ac:dyDescent="0.25">
      <c r="P8314" s="401">
        <f t="shared" si="129"/>
        <v>0</v>
      </c>
    </row>
    <row r="8315" spans="16:16" x14ac:dyDescent="0.25">
      <c r="P8315" s="401">
        <f t="shared" si="129"/>
        <v>0</v>
      </c>
    </row>
    <row r="8316" spans="16:16" x14ac:dyDescent="0.25">
      <c r="P8316" s="401">
        <f t="shared" si="129"/>
        <v>0</v>
      </c>
    </row>
    <row r="8317" spans="16:16" x14ac:dyDescent="0.25">
      <c r="P8317" s="401">
        <f t="shared" si="129"/>
        <v>0</v>
      </c>
    </row>
    <row r="8318" spans="16:16" x14ac:dyDescent="0.25">
      <c r="P8318" s="401">
        <f t="shared" si="129"/>
        <v>0</v>
      </c>
    </row>
    <row r="8319" spans="16:16" x14ac:dyDescent="0.25">
      <c r="P8319" s="401">
        <f t="shared" si="129"/>
        <v>0</v>
      </c>
    </row>
    <row r="8320" spans="16:16" x14ac:dyDescent="0.25">
      <c r="P8320" s="401">
        <f t="shared" si="129"/>
        <v>0</v>
      </c>
    </row>
    <row r="8321" spans="16:16" x14ac:dyDescent="0.25">
      <c r="P8321" s="401">
        <f t="shared" si="129"/>
        <v>0</v>
      </c>
    </row>
    <row r="8322" spans="16:16" x14ac:dyDescent="0.25">
      <c r="P8322" s="401">
        <f t="shared" si="129"/>
        <v>0</v>
      </c>
    </row>
    <row r="8323" spans="16:16" x14ac:dyDescent="0.25">
      <c r="P8323" s="401">
        <f t="shared" ref="P8323:P8386" si="130">G8323+I8323</f>
        <v>0</v>
      </c>
    </row>
    <row r="8324" spans="16:16" x14ac:dyDescent="0.25">
      <c r="P8324" s="401">
        <f t="shared" si="130"/>
        <v>0</v>
      </c>
    </row>
    <row r="8325" spans="16:16" x14ac:dyDescent="0.25">
      <c r="P8325" s="401">
        <f t="shared" si="130"/>
        <v>0</v>
      </c>
    </row>
    <row r="8326" spans="16:16" x14ac:dyDescent="0.25">
      <c r="P8326" s="401">
        <f t="shared" si="130"/>
        <v>0</v>
      </c>
    </row>
    <row r="8327" spans="16:16" x14ac:dyDescent="0.25">
      <c r="P8327" s="401">
        <f t="shared" si="130"/>
        <v>0</v>
      </c>
    </row>
    <row r="8328" spans="16:16" x14ac:dyDescent="0.25">
      <c r="P8328" s="401">
        <f t="shared" si="130"/>
        <v>0</v>
      </c>
    </row>
    <row r="8329" spans="16:16" x14ac:dyDescent="0.25">
      <c r="P8329" s="401">
        <f t="shared" si="130"/>
        <v>0</v>
      </c>
    </row>
    <row r="8330" spans="16:16" x14ac:dyDescent="0.25">
      <c r="P8330" s="401">
        <f t="shared" si="130"/>
        <v>0</v>
      </c>
    </row>
    <row r="8331" spans="16:16" x14ac:dyDescent="0.25">
      <c r="P8331" s="401">
        <f t="shared" si="130"/>
        <v>0</v>
      </c>
    </row>
    <row r="8332" spans="16:16" x14ac:dyDescent="0.25">
      <c r="P8332" s="401">
        <f t="shared" si="130"/>
        <v>0</v>
      </c>
    </row>
    <row r="8333" spans="16:16" x14ac:dyDescent="0.25">
      <c r="P8333" s="401">
        <f t="shared" si="130"/>
        <v>0</v>
      </c>
    </row>
    <row r="8334" spans="16:16" x14ac:dyDescent="0.25">
      <c r="P8334" s="401">
        <f t="shared" si="130"/>
        <v>0</v>
      </c>
    </row>
    <row r="8335" spans="16:16" x14ac:dyDescent="0.25">
      <c r="P8335" s="401">
        <f t="shared" si="130"/>
        <v>0</v>
      </c>
    </row>
    <row r="8336" spans="16:16" x14ac:dyDescent="0.25">
      <c r="P8336" s="401">
        <f t="shared" si="130"/>
        <v>0</v>
      </c>
    </row>
    <row r="8337" spans="16:16" x14ac:dyDescent="0.25">
      <c r="P8337" s="401">
        <f t="shared" si="130"/>
        <v>0</v>
      </c>
    </row>
    <row r="8338" spans="16:16" x14ac:dyDescent="0.25">
      <c r="P8338" s="401">
        <f t="shared" si="130"/>
        <v>0</v>
      </c>
    </row>
    <row r="8339" spans="16:16" x14ac:dyDescent="0.25">
      <c r="P8339" s="401">
        <f t="shared" si="130"/>
        <v>0</v>
      </c>
    </row>
    <row r="8340" spans="16:16" x14ac:dyDescent="0.25">
      <c r="P8340" s="401">
        <f t="shared" si="130"/>
        <v>0</v>
      </c>
    </row>
    <row r="8341" spans="16:16" x14ac:dyDescent="0.25">
      <c r="P8341" s="401">
        <f t="shared" si="130"/>
        <v>0</v>
      </c>
    </row>
    <row r="8342" spans="16:16" x14ac:dyDescent="0.25">
      <c r="P8342" s="401">
        <f t="shared" si="130"/>
        <v>0</v>
      </c>
    </row>
    <row r="8343" spans="16:16" x14ac:dyDescent="0.25">
      <c r="P8343" s="401">
        <f t="shared" si="130"/>
        <v>0</v>
      </c>
    </row>
    <row r="8344" spans="16:16" x14ac:dyDescent="0.25">
      <c r="P8344" s="401">
        <f t="shared" si="130"/>
        <v>0</v>
      </c>
    </row>
    <row r="8345" spans="16:16" x14ac:dyDescent="0.25">
      <c r="P8345" s="401">
        <f t="shared" si="130"/>
        <v>0</v>
      </c>
    </row>
    <row r="8346" spans="16:16" x14ac:dyDescent="0.25">
      <c r="P8346" s="401">
        <f t="shared" si="130"/>
        <v>0</v>
      </c>
    </row>
    <row r="8347" spans="16:16" x14ac:dyDescent="0.25">
      <c r="P8347" s="401">
        <f t="shared" si="130"/>
        <v>0</v>
      </c>
    </row>
    <row r="8348" spans="16:16" x14ac:dyDescent="0.25">
      <c r="P8348" s="401">
        <f t="shared" si="130"/>
        <v>0</v>
      </c>
    </row>
    <row r="8349" spans="16:16" x14ac:dyDescent="0.25">
      <c r="P8349" s="401">
        <f t="shared" si="130"/>
        <v>0</v>
      </c>
    </row>
    <row r="8350" spans="16:16" x14ac:dyDescent="0.25">
      <c r="P8350" s="401">
        <f t="shared" si="130"/>
        <v>0</v>
      </c>
    </row>
    <row r="8351" spans="16:16" x14ac:dyDescent="0.25">
      <c r="P8351" s="401">
        <f t="shared" si="130"/>
        <v>0</v>
      </c>
    </row>
    <row r="8352" spans="16:16" x14ac:dyDescent="0.25">
      <c r="P8352" s="401">
        <f t="shared" si="130"/>
        <v>0</v>
      </c>
    </row>
    <row r="8353" spans="16:16" x14ac:dyDescent="0.25">
      <c r="P8353" s="401">
        <f t="shared" si="130"/>
        <v>0</v>
      </c>
    </row>
    <row r="8354" spans="16:16" x14ac:dyDescent="0.25">
      <c r="P8354" s="401">
        <f t="shared" si="130"/>
        <v>0</v>
      </c>
    </row>
    <row r="8355" spans="16:16" x14ac:dyDescent="0.25">
      <c r="P8355" s="401">
        <f t="shared" si="130"/>
        <v>0</v>
      </c>
    </row>
    <row r="8356" spans="16:16" x14ac:dyDescent="0.25">
      <c r="P8356" s="401">
        <f t="shared" si="130"/>
        <v>0</v>
      </c>
    </row>
    <row r="8357" spans="16:16" x14ac:dyDescent="0.25">
      <c r="P8357" s="401">
        <f t="shared" si="130"/>
        <v>0</v>
      </c>
    </row>
    <row r="8358" spans="16:16" x14ac:dyDescent="0.25">
      <c r="P8358" s="401">
        <f t="shared" si="130"/>
        <v>0</v>
      </c>
    </row>
    <row r="8359" spans="16:16" x14ac:dyDescent="0.25">
      <c r="P8359" s="401">
        <f t="shared" si="130"/>
        <v>0</v>
      </c>
    </row>
    <row r="8360" spans="16:16" x14ac:dyDescent="0.25">
      <c r="P8360" s="401">
        <f t="shared" si="130"/>
        <v>0</v>
      </c>
    </row>
    <row r="8361" spans="16:16" x14ac:dyDescent="0.25">
      <c r="P8361" s="401">
        <f t="shared" si="130"/>
        <v>0</v>
      </c>
    </row>
    <row r="8362" spans="16:16" x14ac:dyDescent="0.25">
      <c r="P8362" s="401">
        <f t="shared" si="130"/>
        <v>0</v>
      </c>
    </row>
    <row r="8363" spans="16:16" x14ac:dyDescent="0.25">
      <c r="P8363" s="401">
        <f t="shared" si="130"/>
        <v>0</v>
      </c>
    </row>
    <row r="8364" spans="16:16" x14ac:dyDescent="0.25">
      <c r="P8364" s="401">
        <f t="shared" si="130"/>
        <v>0</v>
      </c>
    </row>
    <row r="8365" spans="16:16" x14ac:dyDescent="0.25">
      <c r="P8365" s="401">
        <f t="shared" si="130"/>
        <v>0</v>
      </c>
    </row>
    <row r="8366" spans="16:16" x14ac:dyDescent="0.25">
      <c r="P8366" s="401">
        <f t="shared" si="130"/>
        <v>0</v>
      </c>
    </row>
    <row r="8367" spans="16:16" x14ac:dyDescent="0.25">
      <c r="P8367" s="401">
        <f t="shared" si="130"/>
        <v>0</v>
      </c>
    </row>
    <row r="8368" spans="16:16" x14ac:dyDescent="0.25">
      <c r="P8368" s="401">
        <f t="shared" si="130"/>
        <v>0</v>
      </c>
    </row>
    <row r="8369" spans="16:16" x14ac:dyDescent="0.25">
      <c r="P8369" s="401">
        <f t="shared" si="130"/>
        <v>0</v>
      </c>
    </row>
    <row r="8370" spans="16:16" x14ac:dyDescent="0.25">
      <c r="P8370" s="401">
        <f t="shared" si="130"/>
        <v>0</v>
      </c>
    </row>
    <row r="8371" spans="16:16" x14ac:dyDescent="0.25">
      <c r="P8371" s="401">
        <f t="shared" si="130"/>
        <v>0</v>
      </c>
    </row>
    <row r="8372" spans="16:16" x14ac:dyDescent="0.25">
      <c r="P8372" s="401">
        <f t="shared" si="130"/>
        <v>0</v>
      </c>
    </row>
    <row r="8373" spans="16:16" x14ac:dyDescent="0.25">
      <c r="P8373" s="401">
        <f t="shared" si="130"/>
        <v>0</v>
      </c>
    </row>
    <row r="8374" spans="16:16" x14ac:dyDescent="0.25">
      <c r="P8374" s="401">
        <f t="shared" si="130"/>
        <v>0</v>
      </c>
    </row>
    <row r="8375" spans="16:16" x14ac:dyDescent="0.25">
      <c r="P8375" s="401">
        <f t="shared" si="130"/>
        <v>0</v>
      </c>
    </row>
    <row r="8376" spans="16:16" x14ac:dyDescent="0.25">
      <c r="P8376" s="401">
        <f t="shared" si="130"/>
        <v>0</v>
      </c>
    </row>
    <row r="8377" spans="16:16" x14ac:dyDescent="0.25">
      <c r="P8377" s="401">
        <f t="shared" si="130"/>
        <v>0</v>
      </c>
    </row>
    <row r="8378" spans="16:16" x14ac:dyDescent="0.25">
      <c r="P8378" s="401">
        <f t="shared" si="130"/>
        <v>0</v>
      </c>
    </row>
    <row r="8379" spans="16:16" x14ac:dyDescent="0.25">
      <c r="P8379" s="401">
        <f t="shared" si="130"/>
        <v>0</v>
      </c>
    </row>
    <row r="8380" spans="16:16" x14ac:dyDescent="0.25">
      <c r="P8380" s="401">
        <f t="shared" si="130"/>
        <v>0</v>
      </c>
    </row>
    <row r="8381" spans="16:16" x14ac:dyDescent="0.25">
      <c r="P8381" s="401">
        <f t="shared" si="130"/>
        <v>0</v>
      </c>
    </row>
    <row r="8382" spans="16:16" x14ac:dyDescent="0.25">
      <c r="P8382" s="401">
        <f t="shared" si="130"/>
        <v>0</v>
      </c>
    </row>
    <row r="8383" spans="16:16" x14ac:dyDescent="0.25">
      <c r="P8383" s="401">
        <f t="shared" si="130"/>
        <v>0</v>
      </c>
    </row>
    <row r="8384" spans="16:16" x14ac:dyDescent="0.25">
      <c r="P8384" s="401">
        <f t="shared" si="130"/>
        <v>0</v>
      </c>
    </row>
    <row r="8385" spans="16:16" x14ac:dyDescent="0.25">
      <c r="P8385" s="401">
        <f t="shared" si="130"/>
        <v>0</v>
      </c>
    </row>
    <row r="8386" spans="16:16" x14ac:dyDescent="0.25">
      <c r="P8386" s="401">
        <f t="shared" si="130"/>
        <v>0</v>
      </c>
    </row>
    <row r="8387" spans="16:16" x14ac:dyDescent="0.25">
      <c r="P8387" s="401">
        <f t="shared" ref="P8387:P8450" si="131">G8387+I8387</f>
        <v>0</v>
      </c>
    </row>
    <row r="8388" spans="16:16" x14ac:dyDescent="0.25">
      <c r="P8388" s="401">
        <f t="shared" si="131"/>
        <v>0</v>
      </c>
    </row>
    <row r="8389" spans="16:16" x14ac:dyDescent="0.25">
      <c r="P8389" s="401">
        <f t="shared" si="131"/>
        <v>0</v>
      </c>
    </row>
    <row r="8390" spans="16:16" x14ac:dyDescent="0.25">
      <c r="P8390" s="401">
        <f t="shared" si="131"/>
        <v>0</v>
      </c>
    </row>
    <row r="8391" spans="16:16" x14ac:dyDescent="0.25">
      <c r="P8391" s="401">
        <f t="shared" si="131"/>
        <v>0</v>
      </c>
    </row>
    <row r="8392" spans="16:16" x14ac:dyDescent="0.25">
      <c r="P8392" s="401">
        <f t="shared" si="131"/>
        <v>0</v>
      </c>
    </row>
    <row r="8393" spans="16:16" x14ac:dyDescent="0.25">
      <c r="P8393" s="401">
        <f t="shared" si="131"/>
        <v>0</v>
      </c>
    </row>
    <row r="8394" spans="16:16" x14ac:dyDescent="0.25">
      <c r="P8394" s="401">
        <f t="shared" si="131"/>
        <v>0</v>
      </c>
    </row>
    <row r="8395" spans="16:16" x14ac:dyDescent="0.25">
      <c r="P8395" s="401">
        <f t="shared" si="131"/>
        <v>0</v>
      </c>
    </row>
    <row r="8396" spans="16:16" x14ac:dyDescent="0.25">
      <c r="P8396" s="401">
        <f t="shared" si="131"/>
        <v>0</v>
      </c>
    </row>
    <row r="8397" spans="16:16" x14ac:dyDescent="0.25">
      <c r="P8397" s="401">
        <f t="shared" si="131"/>
        <v>0</v>
      </c>
    </row>
    <row r="8398" spans="16:16" x14ac:dyDescent="0.25">
      <c r="P8398" s="401">
        <f t="shared" si="131"/>
        <v>0</v>
      </c>
    </row>
    <row r="8399" spans="16:16" x14ac:dyDescent="0.25">
      <c r="P8399" s="401">
        <f t="shared" si="131"/>
        <v>0</v>
      </c>
    </row>
    <row r="8400" spans="16:16" x14ac:dyDescent="0.25">
      <c r="P8400" s="401">
        <f t="shared" si="131"/>
        <v>0</v>
      </c>
    </row>
    <row r="8401" spans="16:16" x14ac:dyDescent="0.25">
      <c r="P8401" s="401">
        <f t="shared" si="131"/>
        <v>0</v>
      </c>
    </row>
    <row r="8402" spans="16:16" x14ac:dyDescent="0.25">
      <c r="P8402" s="401">
        <f t="shared" si="131"/>
        <v>0</v>
      </c>
    </row>
    <row r="8403" spans="16:16" x14ac:dyDescent="0.25">
      <c r="P8403" s="401">
        <f t="shared" si="131"/>
        <v>0</v>
      </c>
    </row>
    <row r="8404" spans="16:16" x14ac:dyDescent="0.25">
      <c r="P8404" s="401">
        <f t="shared" si="131"/>
        <v>0</v>
      </c>
    </row>
    <row r="8405" spans="16:16" x14ac:dyDescent="0.25">
      <c r="P8405" s="401">
        <f t="shared" si="131"/>
        <v>0</v>
      </c>
    </row>
    <row r="8406" spans="16:16" x14ac:dyDescent="0.25">
      <c r="P8406" s="401">
        <f t="shared" si="131"/>
        <v>0</v>
      </c>
    </row>
    <row r="8407" spans="16:16" x14ac:dyDescent="0.25">
      <c r="P8407" s="401">
        <f t="shared" si="131"/>
        <v>0</v>
      </c>
    </row>
    <row r="8408" spans="16:16" x14ac:dyDescent="0.25">
      <c r="P8408" s="401">
        <f t="shared" si="131"/>
        <v>0</v>
      </c>
    </row>
    <row r="8409" spans="16:16" x14ac:dyDescent="0.25">
      <c r="P8409" s="401">
        <f t="shared" si="131"/>
        <v>0</v>
      </c>
    </row>
    <row r="8410" spans="16:16" x14ac:dyDescent="0.25">
      <c r="P8410" s="401">
        <f t="shared" si="131"/>
        <v>0</v>
      </c>
    </row>
    <row r="8411" spans="16:16" x14ac:dyDescent="0.25">
      <c r="P8411" s="401">
        <f t="shared" si="131"/>
        <v>0</v>
      </c>
    </row>
    <row r="8412" spans="16:16" x14ac:dyDescent="0.25">
      <c r="P8412" s="401">
        <f t="shared" si="131"/>
        <v>0</v>
      </c>
    </row>
    <row r="8413" spans="16:16" x14ac:dyDescent="0.25">
      <c r="P8413" s="401">
        <f t="shared" si="131"/>
        <v>0</v>
      </c>
    </row>
    <row r="8414" spans="16:16" x14ac:dyDescent="0.25">
      <c r="P8414" s="401">
        <f t="shared" si="131"/>
        <v>0</v>
      </c>
    </row>
    <row r="8415" spans="16:16" x14ac:dyDescent="0.25">
      <c r="P8415" s="401">
        <f t="shared" si="131"/>
        <v>0</v>
      </c>
    </row>
    <row r="8416" spans="16:16" x14ac:dyDescent="0.25">
      <c r="P8416" s="401">
        <f t="shared" si="131"/>
        <v>0</v>
      </c>
    </row>
    <row r="8417" spans="16:16" x14ac:dyDescent="0.25">
      <c r="P8417" s="401">
        <f t="shared" si="131"/>
        <v>0</v>
      </c>
    </row>
    <row r="8418" spans="16:16" x14ac:dyDescent="0.25">
      <c r="P8418" s="401">
        <f t="shared" si="131"/>
        <v>0</v>
      </c>
    </row>
    <row r="8419" spans="16:16" x14ac:dyDescent="0.25">
      <c r="P8419" s="401">
        <f t="shared" si="131"/>
        <v>0</v>
      </c>
    </row>
    <row r="8420" spans="16:16" x14ac:dyDescent="0.25">
      <c r="P8420" s="401">
        <f t="shared" si="131"/>
        <v>0</v>
      </c>
    </row>
    <row r="8421" spans="16:16" x14ac:dyDescent="0.25">
      <c r="P8421" s="401">
        <f t="shared" si="131"/>
        <v>0</v>
      </c>
    </row>
    <row r="8422" spans="16:16" x14ac:dyDescent="0.25">
      <c r="P8422" s="401">
        <f t="shared" si="131"/>
        <v>0</v>
      </c>
    </row>
    <row r="8423" spans="16:16" x14ac:dyDescent="0.25">
      <c r="P8423" s="401">
        <f t="shared" si="131"/>
        <v>0</v>
      </c>
    </row>
    <row r="8424" spans="16:16" x14ac:dyDescent="0.25">
      <c r="P8424" s="401">
        <f t="shared" si="131"/>
        <v>0</v>
      </c>
    </row>
    <row r="8425" spans="16:16" x14ac:dyDescent="0.25">
      <c r="P8425" s="401">
        <f t="shared" si="131"/>
        <v>0</v>
      </c>
    </row>
    <row r="8426" spans="16:16" x14ac:dyDescent="0.25">
      <c r="P8426" s="401">
        <f t="shared" si="131"/>
        <v>0</v>
      </c>
    </row>
    <row r="8427" spans="16:16" x14ac:dyDescent="0.25">
      <c r="P8427" s="401">
        <f t="shared" si="131"/>
        <v>0</v>
      </c>
    </row>
    <row r="8428" spans="16:16" x14ac:dyDescent="0.25">
      <c r="P8428" s="401">
        <f t="shared" si="131"/>
        <v>0</v>
      </c>
    </row>
    <row r="8429" spans="16:16" x14ac:dyDescent="0.25">
      <c r="P8429" s="401">
        <f t="shared" si="131"/>
        <v>0</v>
      </c>
    </row>
    <row r="8430" spans="16:16" x14ac:dyDescent="0.25">
      <c r="P8430" s="401">
        <f t="shared" si="131"/>
        <v>0</v>
      </c>
    </row>
    <row r="8431" spans="16:16" x14ac:dyDescent="0.25">
      <c r="P8431" s="401">
        <f t="shared" si="131"/>
        <v>0</v>
      </c>
    </row>
    <row r="8432" spans="16:16" x14ac:dyDescent="0.25">
      <c r="P8432" s="401">
        <f t="shared" si="131"/>
        <v>0</v>
      </c>
    </row>
    <row r="8433" spans="16:16" x14ac:dyDescent="0.25">
      <c r="P8433" s="401">
        <f t="shared" si="131"/>
        <v>0</v>
      </c>
    </row>
    <row r="8434" spans="16:16" x14ac:dyDescent="0.25">
      <c r="P8434" s="401">
        <f t="shared" si="131"/>
        <v>0</v>
      </c>
    </row>
    <row r="8435" spans="16:16" x14ac:dyDescent="0.25">
      <c r="P8435" s="401">
        <f t="shared" si="131"/>
        <v>0</v>
      </c>
    </row>
    <row r="8436" spans="16:16" x14ac:dyDescent="0.25">
      <c r="P8436" s="401">
        <f t="shared" si="131"/>
        <v>0</v>
      </c>
    </row>
    <row r="8437" spans="16:16" x14ac:dyDescent="0.25">
      <c r="P8437" s="401">
        <f t="shared" si="131"/>
        <v>0</v>
      </c>
    </row>
    <row r="8438" spans="16:16" x14ac:dyDescent="0.25">
      <c r="P8438" s="401">
        <f t="shared" si="131"/>
        <v>0</v>
      </c>
    </row>
    <row r="8439" spans="16:16" x14ac:dyDescent="0.25">
      <c r="P8439" s="401">
        <f t="shared" si="131"/>
        <v>0</v>
      </c>
    </row>
    <row r="8440" spans="16:16" x14ac:dyDescent="0.25">
      <c r="P8440" s="401">
        <f t="shared" si="131"/>
        <v>0</v>
      </c>
    </row>
    <row r="8441" spans="16:16" x14ac:dyDescent="0.25">
      <c r="P8441" s="401">
        <f t="shared" si="131"/>
        <v>0</v>
      </c>
    </row>
    <row r="8442" spans="16:16" x14ac:dyDescent="0.25">
      <c r="P8442" s="401">
        <f t="shared" si="131"/>
        <v>0</v>
      </c>
    </row>
    <row r="8443" spans="16:16" x14ac:dyDescent="0.25">
      <c r="P8443" s="401">
        <f t="shared" si="131"/>
        <v>0</v>
      </c>
    </row>
    <row r="8444" spans="16:16" x14ac:dyDescent="0.25">
      <c r="P8444" s="401">
        <f t="shared" si="131"/>
        <v>0</v>
      </c>
    </row>
    <row r="8445" spans="16:16" x14ac:dyDescent="0.25">
      <c r="P8445" s="401">
        <f t="shared" si="131"/>
        <v>0</v>
      </c>
    </row>
    <row r="8446" spans="16:16" x14ac:dyDescent="0.25">
      <c r="P8446" s="401">
        <f t="shared" si="131"/>
        <v>0</v>
      </c>
    </row>
    <row r="8447" spans="16:16" x14ac:dyDescent="0.25">
      <c r="P8447" s="401">
        <f t="shared" si="131"/>
        <v>0</v>
      </c>
    </row>
    <row r="8448" spans="16:16" x14ac:dyDescent="0.25">
      <c r="P8448" s="401">
        <f t="shared" si="131"/>
        <v>0</v>
      </c>
    </row>
    <row r="8449" spans="16:16" x14ac:dyDescent="0.25">
      <c r="P8449" s="401">
        <f t="shared" si="131"/>
        <v>0</v>
      </c>
    </row>
    <row r="8450" spans="16:16" x14ac:dyDescent="0.25">
      <c r="P8450" s="401">
        <f t="shared" si="131"/>
        <v>0</v>
      </c>
    </row>
    <row r="8451" spans="16:16" x14ac:dyDescent="0.25">
      <c r="P8451" s="401">
        <f t="shared" ref="P8451:P8514" si="132">G8451+I8451</f>
        <v>0</v>
      </c>
    </row>
    <row r="8452" spans="16:16" x14ac:dyDescent="0.25">
      <c r="P8452" s="401">
        <f t="shared" si="132"/>
        <v>0</v>
      </c>
    </row>
    <row r="8453" spans="16:16" x14ac:dyDescent="0.25">
      <c r="P8453" s="401">
        <f t="shared" si="132"/>
        <v>0</v>
      </c>
    </row>
    <row r="8454" spans="16:16" x14ac:dyDescent="0.25">
      <c r="P8454" s="401">
        <f t="shared" si="132"/>
        <v>0</v>
      </c>
    </row>
    <row r="8455" spans="16:16" x14ac:dyDescent="0.25">
      <c r="P8455" s="401">
        <f t="shared" si="132"/>
        <v>0</v>
      </c>
    </row>
    <row r="8456" spans="16:16" x14ac:dyDescent="0.25">
      <c r="P8456" s="401">
        <f t="shared" si="132"/>
        <v>0</v>
      </c>
    </row>
    <row r="8457" spans="16:16" x14ac:dyDescent="0.25">
      <c r="P8457" s="401">
        <f t="shared" si="132"/>
        <v>0</v>
      </c>
    </row>
    <row r="8458" spans="16:16" x14ac:dyDescent="0.25">
      <c r="P8458" s="401">
        <f t="shared" si="132"/>
        <v>0</v>
      </c>
    </row>
    <row r="8459" spans="16:16" x14ac:dyDescent="0.25">
      <c r="P8459" s="401">
        <f t="shared" si="132"/>
        <v>0</v>
      </c>
    </row>
    <row r="8460" spans="16:16" x14ac:dyDescent="0.25">
      <c r="P8460" s="401">
        <f t="shared" si="132"/>
        <v>0</v>
      </c>
    </row>
    <row r="8461" spans="16:16" x14ac:dyDescent="0.25">
      <c r="P8461" s="401">
        <f t="shared" si="132"/>
        <v>0</v>
      </c>
    </row>
    <row r="8462" spans="16:16" x14ac:dyDescent="0.25">
      <c r="P8462" s="401">
        <f t="shared" si="132"/>
        <v>0</v>
      </c>
    </row>
    <row r="8463" spans="16:16" x14ac:dyDescent="0.25">
      <c r="P8463" s="401">
        <f t="shared" si="132"/>
        <v>0</v>
      </c>
    </row>
    <row r="8464" spans="16:16" x14ac:dyDescent="0.25">
      <c r="P8464" s="401">
        <f t="shared" si="132"/>
        <v>0</v>
      </c>
    </row>
    <row r="8465" spans="16:16" x14ac:dyDescent="0.25">
      <c r="P8465" s="401">
        <f t="shared" si="132"/>
        <v>0</v>
      </c>
    </row>
    <row r="8466" spans="16:16" x14ac:dyDescent="0.25">
      <c r="P8466" s="401">
        <f t="shared" si="132"/>
        <v>0</v>
      </c>
    </row>
    <row r="8467" spans="16:16" x14ac:dyDescent="0.25">
      <c r="P8467" s="401">
        <f t="shared" si="132"/>
        <v>0</v>
      </c>
    </row>
    <row r="8468" spans="16:16" x14ac:dyDescent="0.25">
      <c r="P8468" s="401">
        <f t="shared" si="132"/>
        <v>0</v>
      </c>
    </row>
    <row r="8469" spans="16:16" x14ac:dyDescent="0.25">
      <c r="P8469" s="401">
        <f t="shared" si="132"/>
        <v>0</v>
      </c>
    </row>
    <row r="8470" spans="16:16" x14ac:dyDescent="0.25">
      <c r="P8470" s="401">
        <f t="shared" si="132"/>
        <v>0</v>
      </c>
    </row>
    <row r="8471" spans="16:16" x14ac:dyDescent="0.25">
      <c r="P8471" s="401">
        <f t="shared" si="132"/>
        <v>0</v>
      </c>
    </row>
    <row r="8472" spans="16:16" x14ac:dyDescent="0.25">
      <c r="P8472" s="401">
        <f t="shared" si="132"/>
        <v>0</v>
      </c>
    </row>
    <row r="8473" spans="16:16" x14ac:dyDescent="0.25">
      <c r="P8473" s="401">
        <f t="shared" si="132"/>
        <v>0</v>
      </c>
    </row>
    <row r="8474" spans="16:16" x14ac:dyDescent="0.25">
      <c r="P8474" s="401">
        <f t="shared" si="132"/>
        <v>0</v>
      </c>
    </row>
    <row r="8475" spans="16:16" x14ac:dyDescent="0.25">
      <c r="P8475" s="401">
        <f t="shared" si="132"/>
        <v>0</v>
      </c>
    </row>
    <row r="8476" spans="16:16" x14ac:dyDescent="0.25">
      <c r="P8476" s="401">
        <f t="shared" si="132"/>
        <v>0</v>
      </c>
    </row>
    <row r="8477" spans="16:16" x14ac:dyDescent="0.25">
      <c r="P8477" s="401">
        <f t="shared" si="132"/>
        <v>0</v>
      </c>
    </row>
    <row r="8478" spans="16:16" x14ac:dyDescent="0.25">
      <c r="P8478" s="401">
        <f t="shared" si="132"/>
        <v>0</v>
      </c>
    </row>
    <row r="8479" spans="16:16" x14ac:dyDescent="0.25">
      <c r="P8479" s="401">
        <f t="shared" si="132"/>
        <v>0</v>
      </c>
    </row>
    <row r="8480" spans="16:16" x14ac:dyDescent="0.25">
      <c r="P8480" s="401">
        <f t="shared" si="132"/>
        <v>0</v>
      </c>
    </row>
    <row r="8481" spans="16:16" x14ac:dyDescent="0.25">
      <c r="P8481" s="401">
        <f t="shared" si="132"/>
        <v>0</v>
      </c>
    </row>
    <row r="8482" spans="16:16" x14ac:dyDescent="0.25">
      <c r="P8482" s="401">
        <f t="shared" si="132"/>
        <v>0</v>
      </c>
    </row>
    <row r="8483" spans="16:16" x14ac:dyDescent="0.25">
      <c r="P8483" s="401">
        <f t="shared" si="132"/>
        <v>0</v>
      </c>
    </row>
    <row r="8484" spans="16:16" x14ac:dyDescent="0.25">
      <c r="P8484" s="401">
        <f t="shared" si="132"/>
        <v>0</v>
      </c>
    </row>
    <row r="8485" spans="16:16" x14ac:dyDescent="0.25">
      <c r="P8485" s="401">
        <f t="shared" si="132"/>
        <v>0</v>
      </c>
    </row>
    <row r="8486" spans="16:16" x14ac:dyDescent="0.25">
      <c r="P8486" s="401">
        <f t="shared" si="132"/>
        <v>0</v>
      </c>
    </row>
    <row r="8487" spans="16:16" x14ac:dyDescent="0.25">
      <c r="P8487" s="401">
        <f t="shared" si="132"/>
        <v>0</v>
      </c>
    </row>
    <row r="8488" spans="16:16" x14ac:dyDescent="0.25">
      <c r="P8488" s="401">
        <f t="shared" si="132"/>
        <v>0</v>
      </c>
    </row>
    <row r="8489" spans="16:16" x14ac:dyDescent="0.25">
      <c r="P8489" s="401">
        <f t="shared" si="132"/>
        <v>0</v>
      </c>
    </row>
    <row r="8490" spans="16:16" x14ac:dyDescent="0.25">
      <c r="P8490" s="401">
        <f t="shared" si="132"/>
        <v>0</v>
      </c>
    </row>
    <row r="8491" spans="16:16" x14ac:dyDescent="0.25">
      <c r="P8491" s="401">
        <f t="shared" si="132"/>
        <v>0</v>
      </c>
    </row>
    <row r="8492" spans="16:16" x14ac:dyDescent="0.25">
      <c r="P8492" s="401">
        <f t="shared" si="132"/>
        <v>0</v>
      </c>
    </row>
    <row r="8493" spans="16:16" x14ac:dyDescent="0.25">
      <c r="P8493" s="401">
        <f t="shared" si="132"/>
        <v>0</v>
      </c>
    </row>
    <row r="8494" spans="16:16" x14ac:dyDescent="0.25">
      <c r="P8494" s="401">
        <f t="shared" si="132"/>
        <v>0</v>
      </c>
    </row>
    <row r="8495" spans="16:16" x14ac:dyDescent="0.25">
      <c r="P8495" s="401">
        <f t="shared" si="132"/>
        <v>0</v>
      </c>
    </row>
    <row r="8496" spans="16:16" x14ac:dyDescent="0.25">
      <c r="P8496" s="401">
        <f t="shared" si="132"/>
        <v>0</v>
      </c>
    </row>
    <row r="8497" spans="16:16" x14ac:dyDescent="0.25">
      <c r="P8497" s="401">
        <f t="shared" si="132"/>
        <v>0</v>
      </c>
    </row>
    <row r="8498" spans="16:16" x14ac:dyDescent="0.25">
      <c r="P8498" s="401">
        <f t="shared" si="132"/>
        <v>0</v>
      </c>
    </row>
    <row r="8499" spans="16:16" x14ac:dyDescent="0.25">
      <c r="P8499" s="401">
        <f t="shared" si="132"/>
        <v>0</v>
      </c>
    </row>
    <row r="8500" spans="16:16" x14ac:dyDescent="0.25">
      <c r="P8500" s="401">
        <f t="shared" si="132"/>
        <v>0</v>
      </c>
    </row>
    <row r="8501" spans="16:16" x14ac:dyDescent="0.25">
      <c r="P8501" s="401">
        <f t="shared" si="132"/>
        <v>0</v>
      </c>
    </row>
    <row r="8502" spans="16:16" x14ac:dyDescent="0.25">
      <c r="P8502" s="401">
        <f t="shared" si="132"/>
        <v>0</v>
      </c>
    </row>
    <row r="8503" spans="16:16" x14ac:dyDescent="0.25">
      <c r="P8503" s="401">
        <f t="shared" si="132"/>
        <v>0</v>
      </c>
    </row>
    <row r="8504" spans="16:16" x14ac:dyDescent="0.25">
      <c r="P8504" s="401">
        <f t="shared" si="132"/>
        <v>0</v>
      </c>
    </row>
    <row r="8505" spans="16:16" x14ac:dyDescent="0.25">
      <c r="P8505" s="401">
        <f t="shared" si="132"/>
        <v>0</v>
      </c>
    </row>
    <row r="8506" spans="16:16" x14ac:dyDescent="0.25">
      <c r="P8506" s="401">
        <f t="shared" si="132"/>
        <v>0</v>
      </c>
    </row>
    <row r="8507" spans="16:16" x14ac:dyDescent="0.25">
      <c r="P8507" s="401">
        <f t="shared" si="132"/>
        <v>0</v>
      </c>
    </row>
    <row r="8508" spans="16:16" x14ac:dyDescent="0.25">
      <c r="P8508" s="401">
        <f t="shared" si="132"/>
        <v>0</v>
      </c>
    </row>
    <row r="8509" spans="16:16" x14ac:dyDescent="0.25">
      <c r="P8509" s="401">
        <f t="shared" si="132"/>
        <v>0</v>
      </c>
    </row>
    <row r="8510" spans="16:16" x14ac:dyDescent="0.25">
      <c r="P8510" s="401">
        <f t="shared" si="132"/>
        <v>0</v>
      </c>
    </row>
    <row r="8511" spans="16:16" x14ac:dyDescent="0.25">
      <c r="P8511" s="401">
        <f t="shared" si="132"/>
        <v>0</v>
      </c>
    </row>
    <row r="8512" spans="16:16" x14ac:dyDescent="0.25">
      <c r="P8512" s="401">
        <f t="shared" si="132"/>
        <v>0</v>
      </c>
    </row>
    <row r="8513" spans="16:16" x14ac:dyDescent="0.25">
      <c r="P8513" s="401">
        <f t="shared" si="132"/>
        <v>0</v>
      </c>
    </row>
    <row r="8514" spans="16:16" x14ac:dyDescent="0.25">
      <c r="P8514" s="401">
        <f t="shared" si="132"/>
        <v>0</v>
      </c>
    </row>
    <row r="8515" spans="16:16" x14ac:dyDescent="0.25">
      <c r="P8515" s="401">
        <f t="shared" ref="P8515:P8578" si="133">G8515+I8515</f>
        <v>0</v>
      </c>
    </row>
    <row r="8516" spans="16:16" x14ac:dyDescent="0.25">
      <c r="P8516" s="401">
        <f t="shared" si="133"/>
        <v>0</v>
      </c>
    </row>
    <row r="8517" spans="16:16" x14ac:dyDescent="0.25">
      <c r="P8517" s="401">
        <f t="shared" si="133"/>
        <v>0</v>
      </c>
    </row>
    <row r="8518" spans="16:16" x14ac:dyDescent="0.25">
      <c r="P8518" s="401">
        <f t="shared" si="133"/>
        <v>0</v>
      </c>
    </row>
    <row r="8519" spans="16:16" x14ac:dyDescent="0.25">
      <c r="P8519" s="401">
        <f t="shared" si="133"/>
        <v>0</v>
      </c>
    </row>
    <row r="8520" spans="16:16" x14ac:dyDescent="0.25">
      <c r="P8520" s="401">
        <f t="shared" si="133"/>
        <v>0</v>
      </c>
    </row>
    <row r="8521" spans="16:16" x14ac:dyDescent="0.25">
      <c r="P8521" s="401">
        <f t="shared" si="133"/>
        <v>0</v>
      </c>
    </row>
    <row r="8522" spans="16:16" x14ac:dyDescent="0.25">
      <c r="P8522" s="401">
        <f t="shared" si="133"/>
        <v>0</v>
      </c>
    </row>
    <row r="8523" spans="16:16" x14ac:dyDescent="0.25">
      <c r="P8523" s="401">
        <f t="shared" si="133"/>
        <v>0</v>
      </c>
    </row>
    <row r="8524" spans="16:16" x14ac:dyDescent="0.25">
      <c r="P8524" s="401">
        <f t="shared" si="133"/>
        <v>0</v>
      </c>
    </row>
    <row r="8525" spans="16:16" x14ac:dyDescent="0.25">
      <c r="P8525" s="401">
        <f t="shared" si="133"/>
        <v>0</v>
      </c>
    </row>
    <row r="8526" spans="16:16" x14ac:dyDescent="0.25">
      <c r="P8526" s="401">
        <f t="shared" si="133"/>
        <v>0</v>
      </c>
    </row>
    <row r="8527" spans="16:16" x14ac:dyDescent="0.25">
      <c r="P8527" s="401">
        <f t="shared" si="133"/>
        <v>0</v>
      </c>
    </row>
    <row r="8528" spans="16:16" x14ac:dyDescent="0.25">
      <c r="P8528" s="401">
        <f t="shared" si="133"/>
        <v>0</v>
      </c>
    </row>
    <row r="8529" spans="16:16" x14ac:dyDescent="0.25">
      <c r="P8529" s="401">
        <f t="shared" si="133"/>
        <v>0</v>
      </c>
    </row>
    <row r="8530" spans="16:16" x14ac:dyDescent="0.25">
      <c r="P8530" s="401">
        <f t="shared" si="133"/>
        <v>0</v>
      </c>
    </row>
    <row r="8531" spans="16:16" x14ac:dyDescent="0.25">
      <c r="P8531" s="401">
        <f t="shared" si="133"/>
        <v>0</v>
      </c>
    </row>
    <row r="8532" spans="16:16" x14ac:dyDescent="0.25">
      <c r="P8532" s="401">
        <f t="shared" si="133"/>
        <v>0</v>
      </c>
    </row>
    <row r="8533" spans="16:16" x14ac:dyDescent="0.25">
      <c r="P8533" s="401">
        <f t="shared" si="133"/>
        <v>0</v>
      </c>
    </row>
    <row r="8534" spans="16:16" x14ac:dyDescent="0.25">
      <c r="P8534" s="401">
        <f t="shared" si="133"/>
        <v>0</v>
      </c>
    </row>
    <row r="8535" spans="16:16" x14ac:dyDescent="0.25">
      <c r="P8535" s="401">
        <f t="shared" si="133"/>
        <v>0</v>
      </c>
    </row>
    <row r="8536" spans="16:16" x14ac:dyDescent="0.25">
      <c r="P8536" s="401">
        <f t="shared" si="133"/>
        <v>0</v>
      </c>
    </row>
    <row r="8537" spans="16:16" x14ac:dyDescent="0.25">
      <c r="P8537" s="401">
        <f t="shared" si="133"/>
        <v>0</v>
      </c>
    </row>
    <row r="8538" spans="16:16" x14ac:dyDescent="0.25">
      <c r="P8538" s="401">
        <f t="shared" si="133"/>
        <v>0</v>
      </c>
    </row>
    <row r="8539" spans="16:16" x14ac:dyDescent="0.25">
      <c r="P8539" s="401">
        <f t="shared" si="133"/>
        <v>0</v>
      </c>
    </row>
    <row r="8540" spans="16:16" x14ac:dyDescent="0.25">
      <c r="P8540" s="401">
        <f t="shared" si="133"/>
        <v>0</v>
      </c>
    </row>
    <row r="8541" spans="16:16" x14ac:dyDescent="0.25">
      <c r="P8541" s="401">
        <f t="shared" si="133"/>
        <v>0</v>
      </c>
    </row>
    <row r="8542" spans="16:16" x14ac:dyDescent="0.25">
      <c r="P8542" s="401">
        <f t="shared" si="133"/>
        <v>0</v>
      </c>
    </row>
    <row r="8543" spans="16:16" x14ac:dyDescent="0.25">
      <c r="P8543" s="401">
        <f t="shared" si="133"/>
        <v>0</v>
      </c>
    </row>
    <row r="8544" spans="16:16" x14ac:dyDescent="0.25">
      <c r="P8544" s="401">
        <f t="shared" si="133"/>
        <v>0</v>
      </c>
    </row>
    <row r="8545" spans="16:16" x14ac:dyDescent="0.25">
      <c r="P8545" s="401">
        <f t="shared" si="133"/>
        <v>0</v>
      </c>
    </row>
    <row r="8546" spans="16:16" x14ac:dyDescent="0.25">
      <c r="P8546" s="401">
        <f t="shared" si="133"/>
        <v>0</v>
      </c>
    </row>
    <row r="8547" spans="16:16" x14ac:dyDescent="0.25">
      <c r="P8547" s="401">
        <f t="shared" si="133"/>
        <v>0</v>
      </c>
    </row>
    <row r="8548" spans="16:16" x14ac:dyDescent="0.25">
      <c r="P8548" s="401">
        <f t="shared" si="133"/>
        <v>0</v>
      </c>
    </row>
    <row r="8549" spans="16:16" x14ac:dyDescent="0.25">
      <c r="P8549" s="401">
        <f t="shared" si="133"/>
        <v>0</v>
      </c>
    </row>
    <row r="8550" spans="16:16" x14ac:dyDescent="0.25">
      <c r="P8550" s="401">
        <f t="shared" si="133"/>
        <v>0</v>
      </c>
    </row>
    <row r="8551" spans="16:16" x14ac:dyDescent="0.25">
      <c r="P8551" s="401">
        <f t="shared" si="133"/>
        <v>0</v>
      </c>
    </row>
    <row r="8552" spans="16:16" x14ac:dyDescent="0.25">
      <c r="P8552" s="401">
        <f t="shared" si="133"/>
        <v>0</v>
      </c>
    </row>
    <row r="8553" spans="16:16" x14ac:dyDescent="0.25">
      <c r="P8553" s="401">
        <f t="shared" si="133"/>
        <v>0</v>
      </c>
    </row>
    <row r="8554" spans="16:16" x14ac:dyDescent="0.25">
      <c r="P8554" s="401">
        <f t="shared" si="133"/>
        <v>0</v>
      </c>
    </row>
    <row r="8555" spans="16:16" x14ac:dyDescent="0.25">
      <c r="P8555" s="401">
        <f t="shared" si="133"/>
        <v>0</v>
      </c>
    </row>
    <row r="8556" spans="16:16" x14ac:dyDescent="0.25">
      <c r="P8556" s="401">
        <f t="shared" si="133"/>
        <v>0</v>
      </c>
    </row>
    <row r="8557" spans="16:16" x14ac:dyDescent="0.25">
      <c r="P8557" s="401">
        <f t="shared" si="133"/>
        <v>0</v>
      </c>
    </row>
    <row r="8558" spans="16:16" x14ac:dyDescent="0.25">
      <c r="P8558" s="401">
        <f t="shared" si="133"/>
        <v>0</v>
      </c>
    </row>
    <row r="8559" spans="16:16" x14ac:dyDescent="0.25">
      <c r="P8559" s="401">
        <f t="shared" si="133"/>
        <v>0</v>
      </c>
    </row>
    <row r="8560" spans="16:16" x14ac:dyDescent="0.25">
      <c r="P8560" s="401">
        <f t="shared" si="133"/>
        <v>0</v>
      </c>
    </row>
    <row r="8561" spans="16:16" x14ac:dyDescent="0.25">
      <c r="P8561" s="401">
        <f t="shared" si="133"/>
        <v>0</v>
      </c>
    </row>
    <row r="8562" spans="16:16" x14ac:dyDescent="0.25">
      <c r="P8562" s="401">
        <f t="shared" si="133"/>
        <v>0</v>
      </c>
    </row>
    <row r="8563" spans="16:16" x14ac:dyDescent="0.25">
      <c r="P8563" s="401">
        <f t="shared" si="133"/>
        <v>0</v>
      </c>
    </row>
    <row r="8564" spans="16:16" x14ac:dyDescent="0.25">
      <c r="P8564" s="401">
        <f t="shared" si="133"/>
        <v>0</v>
      </c>
    </row>
    <row r="8565" spans="16:16" x14ac:dyDescent="0.25">
      <c r="P8565" s="401">
        <f t="shared" si="133"/>
        <v>0</v>
      </c>
    </row>
    <row r="8566" spans="16:16" x14ac:dyDescent="0.25">
      <c r="P8566" s="401">
        <f t="shared" si="133"/>
        <v>0</v>
      </c>
    </row>
    <row r="8567" spans="16:16" x14ac:dyDescent="0.25">
      <c r="P8567" s="401">
        <f t="shared" si="133"/>
        <v>0</v>
      </c>
    </row>
    <row r="8568" spans="16:16" x14ac:dyDescent="0.25">
      <c r="P8568" s="401">
        <f t="shared" si="133"/>
        <v>0</v>
      </c>
    </row>
    <row r="8569" spans="16:16" x14ac:dyDescent="0.25">
      <c r="P8569" s="401">
        <f t="shared" si="133"/>
        <v>0</v>
      </c>
    </row>
    <row r="8570" spans="16:16" x14ac:dyDescent="0.25">
      <c r="P8570" s="401">
        <f t="shared" si="133"/>
        <v>0</v>
      </c>
    </row>
    <row r="8571" spans="16:16" x14ac:dyDescent="0.25">
      <c r="P8571" s="401">
        <f t="shared" si="133"/>
        <v>0</v>
      </c>
    </row>
    <row r="8572" spans="16:16" x14ac:dyDescent="0.25">
      <c r="P8572" s="401">
        <f t="shared" si="133"/>
        <v>0</v>
      </c>
    </row>
    <row r="8573" spans="16:16" x14ac:dyDescent="0.25">
      <c r="P8573" s="401">
        <f t="shared" si="133"/>
        <v>0</v>
      </c>
    </row>
    <row r="8574" spans="16:16" x14ac:dyDescent="0.25">
      <c r="P8574" s="401">
        <f t="shared" si="133"/>
        <v>0</v>
      </c>
    </row>
    <row r="8575" spans="16:16" x14ac:dyDescent="0.25">
      <c r="P8575" s="401">
        <f t="shared" si="133"/>
        <v>0</v>
      </c>
    </row>
    <row r="8576" spans="16:16" x14ac:dyDescent="0.25">
      <c r="P8576" s="401">
        <f t="shared" si="133"/>
        <v>0</v>
      </c>
    </row>
    <row r="8577" spans="16:16" x14ac:dyDescent="0.25">
      <c r="P8577" s="401">
        <f t="shared" si="133"/>
        <v>0</v>
      </c>
    </row>
    <row r="8578" spans="16:16" x14ac:dyDescent="0.25">
      <c r="P8578" s="401">
        <f t="shared" si="133"/>
        <v>0</v>
      </c>
    </row>
    <row r="8579" spans="16:16" x14ac:dyDescent="0.25">
      <c r="P8579" s="401">
        <f t="shared" ref="P8579:P8642" si="134">G8579+I8579</f>
        <v>0</v>
      </c>
    </row>
    <row r="8580" spans="16:16" x14ac:dyDescent="0.25">
      <c r="P8580" s="401">
        <f t="shared" si="134"/>
        <v>0</v>
      </c>
    </row>
    <row r="8581" spans="16:16" x14ac:dyDescent="0.25">
      <c r="P8581" s="401">
        <f t="shared" si="134"/>
        <v>0</v>
      </c>
    </row>
    <row r="8582" spans="16:16" x14ac:dyDescent="0.25">
      <c r="P8582" s="401">
        <f t="shared" si="134"/>
        <v>0</v>
      </c>
    </row>
    <row r="8583" spans="16:16" x14ac:dyDescent="0.25">
      <c r="P8583" s="401">
        <f t="shared" si="134"/>
        <v>0</v>
      </c>
    </row>
    <row r="8584" spans="16:16" x14ac:dyDescent="0.25">
      <c r="P8584" s="401">
        <f t="shared" si="134"/>
        <v>0</v>
      </c>
    </row>
    <row r="8585" spans="16:16" x14ac:dyDescent="0.25">
      <c r="P8585" s="401">
        <f t="shared" si="134"/>
        <v>0</v>
      </c>
    </row>
    <row r="8586" spans="16:16" x14ac:dyDescent="0.25">
      <c r="P8586" s="401">
        <f t="shared" si="134"/>
        <v>0</v>
      </c>
    </row>
    <row r="8587" spans="16:16" x14ac:dyDescent="0.25">
      <c r="P8587" s="401">
        <f t="shared" si="134"/>
        <v>0</v>
      </c>
    </row>
    <row r="8588" spans="16:16" x14ac:dyDescent="0.25">
      <c r="P8588" s="401">
        <f t="shared" si="134"/>
        <v>0</v>
      </c>
    </row>
    <row r="8589" spans="16:16" x14ac:dyDescent="0.25">
      <c r="P8589" s="401">
        <f t="shared" si="134"/>
        <v>0</v>
      </c>
    </row>
    <row r="8590" spans="16:16" x14ac:dyDescent="0.25">
      <c r="P8590" s="401">
        <f t="shared" si="134"/>
        <v>0</v>
      </c>
    </row>
    <row r="8591" spans="16:16" x14ac:dyDescent="0.25">
      <c r="P8591" s="401">
        <f t="shared" si="134"/>
        <v>0</v>
      </c>
    </row>
    <row r="8592" spans="16:16" x14ac:dyDescent="0.25">
      <c r="P8592" s="401">
        <f t="shared" si="134"/>
        <v>0</v>
      </c>
    </row>
    <row r="8593" spans="16:16" x14ac:dyDescent="0.25">
      <c r="P8593" s="401">
        <f t="shared" si="134"/>
        <v>0</v>
      </c>
    </row>
    <row r="8594" spans="16:16" x14ac:dyDescent="0.25">
      <c r="P8594" s="401">
        <f t="shared" si="134"/>
        <v>0</v>
      </c>
    </row>
    <row r="8595" spans="16:16" x14ac:dyDescent="0.25">
      <c r="P8595" s="401">
        <f t="shared" si="134"/>
        <v>0</v>
      </c>
    </row>
    <row r="8596" spans="16:16" x14ac:dyDescent="0.25">
      <c r="P8596" s="401">
        <f t="shared" si="134"/>
        <v>0</v>
      </c>
    </row>
    <row r="8597" spans="16:16" x14ac:dyDescent="0.25">
      <c r="P8597" s="401">
        <f t="shared" si="134"/>
        <v>0</v>
      </c>
    </row>
    <row r="8598" spans="16:16" x14ac:dyDescent="0.25">
      <c r="P8598" s="401">
        <f t="shared" si="134"/>
        <v>0</v>
      </c>
    </row>
    <row r="8599" spans="16:16" x14ac:dyDescent="0.25">
      <c r="P8599" s="401">
        <f t="shared" si="134"/>
        <v>0</v>
      </c>
    </row>
    <row r="8600" spans="16:16" x14ac:dyDescent="0.25">
      <c r="P8600" s="401">
        <f t="shared" si="134"/>
        <v>0</v>
      </c>
    </row>
    <row r="8601" spans="16:16" x14ac:dyDescent="0.25">
      <c r="P8601" s="401">
        <f t="shared" si="134"/>
        <v>0</v>
      </c>
    </row>
    <row r="8602" spans="16:16" x14ac:dyDescent="0.25">
      <c r="P8602" s="401">
        <f t="shared" si="134"/>
        <v>0</v>
      </c>
    </row>
    <row r="8603" spans="16:16" x14ac:dyDescent="0.25">
      <c r="P8603" s="401">
        <f t="shared" si="134"/>
        <v>0</v>
      </c>
    </row>
    <row r="8604" spans="16:16" x14ac:dyDescent="0.25">
      <c r="P8604" s="401">
        <f t="shared" si="134"/>
        <v>0</v>
      </c>
    </row>
    <row r="8605" spans="16:16" x14ac:dyDescent="0.25">
      <c r="P8605" s="401">
        <f t="shared" si="134"/>
        <v>0</v>
      </c>
    </row>
    <row r="8606" spans="16:16" x14ac:dyDescent="0.25">
      <c r="P8606" s="401">
        <f t="shared" si="134"/>
        <v>0</v>
      </c>
    </row>
    <row r="8607" spans="16:16" x14ac:dyDescent="0.25">
      <c r="P8607" s="401">
        <f t="shared" si="134"/>
        <v>0</v>
      </c>
    </row>
    <row r="8608" spans="16:16" x14ac:dyDescent="0.25">
      <c r="P8608" s="401">
        <f t="shared" si="134"/>
        <v>0</v>
      </c>
    </row>
    <row r="8609" spans="16:16" x14ac:dyDescent="0.25">
      <c r="P8609" s="401">
        <f t="shared" si="134"/>
        <v>0</v>
      </c>
    </row>
    <row r="8610" spans="16:16" x14ac:dyDescent="0.25">
      <c r="P8610" s="401">
        <f t="shared" si="134"/>
        <v>0</v>
      </c>
    </row>
    <row r="8611" spans="16:16" x14ac:dyDescent="0.25">
      <c r="P8611" s="401">
        <f t="shared" si="134"/>
        <v>0</v>
      </c>
    </row>
    <row r="8612" spans="16:16" x14ac:dyDescent="0.25">
      <c r="P8612" s="401">
        <f t="shared" si="134"/>
        <v>0</v>
      </c>
    </row>
    <row r="8613" spans="16:16" x14ac:dyDescent="0.25">
      <c r="P8613" s="401">
        <f t="shared" si="134"/>
        <v>0</v>
      </c>
    </row>
    <row r="8614" spans="16:16" x14ac:dyDescent="0.25">
      <c r="P8614" s="401">
        <f t="shared" si="134"/>
        <v>0</v>
      </c>
    </row>
    <row r="8615" spans="16:16" x14ac:dyDescent="0.25">
      <c r="P8615" s="401">
        <f t="shared" si="134"/>
        <v>0</v>
      </c>
    </row>
    <row r="8616" spans="16:16" x14ac:dyDescent="0.25">
      <c r="P8616" s="401">
        <f t="shared" si="134"/>
        <v>0</v>
      </c>
    </row>
    <row r="8617" spans="16:16" x14ac:dyDescent="0.25">
      <c r="P8617" s="401">
        <f t="shared" si="134"/>
        <v>0</v>
      </c>
    </row>
    <row r="8618" spans="16:16" x14ac:dyDescent="0.25">
      <c r="P8618" s="401">
        <f t="shared" si="134"/>
        <v>0</v>
      </c>
    </row>
    <row r="8619" spans="16:16" x14ac:dyDescent="0.25">
      <c r="P8619" s="401">
        <f t="shared" si="134"/>
        <v>0</v>
      </c>
    </row>
    <row r="8620" spans="16:16" x14ac:dyDescent="0.25">
      <c r="P8620" s="401">
        <f t="shared" si="134"/>
        <v>0</v>
      </c>
    </row>
    <row r="8621" spans="16:16" x14ac:dyDescent="0.25">
      <c r="P8621" s="401">
        <f t="shared" si="134"/>
        <v>0</v>
      </c>
    </row>
    <row r="8622" spans="16:16" x14ac:dyDescent="0.25">
      <c r="P8622" s="401">
        <f t="shared" si="134"/>
        <v>0</v>
      </c>
    </row>
    <row r="8623" spans="16:16" x14ac:dyDescent="0.25">
      <c r="P8623" s="401">
        <f t="shared" si="134"/>
        <v>0</v>
      </c>
    </row>
    <row r="8624" spans="16:16" x14ac:dyDescent="0.25">
      <c r="P8624" s="401">
        <f t="shared" si="134"/>
        <v>0</v>
      </c>
    </row>
    <row r="8625" spans="16:16" x14ac:dyDescent="0.25">
      <c r="P8625" s="401">
        <f t="shared" si="134"/>
        <v>0</v>
      </c>
    </row>
    <row r="8626" spans="16:16" x14ac:dyDescent="0.25">
      <c r="P8626" s="401">
        <f t="shared" si="134"/>
        <v>0</v>
      </c>
    </row>
    <row r="8627" spans="16:16" x14ac:dyDescent="0.25">
      <c r="P8627" s="401">
        <f t="shared" si="134"/>
        <v>0</v>
      </c>
    </row>
    <row r="8628" spans="16:16" x14ac:dyDescent="0.25">
      <c r="P8628" s="401">
        <f t="shared" si="134"/>
        <v>0</v>
      </c>
    </row>
    <row r="8629" spans="16:16" x14ac:dyDescent="0.25">
      <c r="P8629" s="401">
        <f t="shared" si="134"/>
        <v>0</v>
      </c>
    </row>
    <row r="8630" spans="16:16" x14ac:dyDescent="0.25">
      <c r="P8630" s="401">
        <f t="shared" si="134"/>
        <v>0</v>
      </c>
    </row>
    <row r="8631" spans="16:16" x14ac:dyDescent="0.25">
      <c r="P8631" s="401">
        <f t="shared" si="134"/>
        <v>0</v>
      </c>
    </row>
    <row r="8632" spans="16:16" x14ac:dyDescent="0.25">
      <c r="P8632" s="401">
        <f t="shared" si="134"/>
        <v>0</v>
      </c>
    </row>
    <row r="8633" spans="16:16" x14ac:dyDescent="0.25">
      <c r="P8633" s="401">
        <f t="shared" si="134"/>
        <v>0</v>
      </c>
    </row>
    <row r="8634" spans="16:16" x14ac:dyDescent="0.25">
      <c r="P8634" s="401">
        <f t="shared" si="134"/>
        <v>0</v>
      </c>
    </row>
    <row r="8635" spans="16:16" x14ac:dyDescent="0.25">
      <c r="P8635" s="401">
        <f t="shared" si="134"/>
        <v>0</v>
      </c>
    </row>
    <row r="8636" spans="16:16" x14ac:dyDescent="0.25">
      <c r="P8636" s="401">
        <f t="shared" si="134"/>
        <v>0</v>
      </c>
    </row>
    <row r="8637" spans="16:16" x14ac:dyDescent="0.25">
      <c r="P8637" s="401">
        <f t="shared" si="134"/>
        <v>0</v>
      </c>
    </row>
    <row r="8638" spans="16:16" x14ac:dyDescent="0.25">
      <c r="P8638" s="401">
        <f t="shared" si="134"/>
        <v>0</v>
      </c>
    </row>
    <row r="8639" spans="16:16" x14ac:dyDescent="0.25">
      <c r="P8639" s="401">
        <f t="shared" si="134"/>
        <v>0</v>
      </c>
    </row>
    <row r="8640" spans="16:16" x14ac:dyDescent="0.25">
      <c r="P8640" s="401">
        <f t="shared" si="134"/>
        <v>0</v>
      </c>
    </row>
    <row r="8641" spans="16:16" x14ac:dyDescent="0.25">
      <c r="P8641" s="401">
        <f t="shared" si="134"/>
        <v>0</v>
      </c>
    </row>
    <row r="8642" spans="16:16" x14ac:dyDescent="0.25">
      <c r="P8642" s="401">
        <f t="shared" si="134"/>
        <v>0</v>
      </c>
    </row>
    <row r="8643" spans="16:16" x14ac:dyDescent="0.25">
      <c r="P8643" s="401">
        <f t="shared" ref="P8643:P8706" si="135">G8643+I8643</f>
        <v>0</v>
      </c>
    </row>
    <row r="8644" spans="16:16" x14ac:dyDescent="0.25">
      <c r="P8644" s="401">
        <f t="shared" si="135"/>
        <v>0</v>
      </c>
    </row>
    <row r="8645" spans="16:16" x14ac:dyDescent="0.25">
      <c r="P8645" s="401">
        <f t="shared" si="135"/>
        <v>0</v>
      </c>
    </row>
    <row r="8646" spans="16:16" x14ac:dyDescent="0.25">
      <c r="P8646" s="401">
        <f t="shared" si="135"/>
        <v>0</v>
      </c>
    </row>
    <row r="8647" spans="16:16" x14ac:dyDescent="0.25">
      <c r="P8647" s="401">
        <f t="shared" si="135"/>
        <v>0</v>
      </c>
    </row>
    <row r="8648" spans="16:16" x14ac:dyDescent="0.25">
      <c r="P8648" s="401">
        <f t="shared" si="135"/>
        <v>0</v>
      </c>
    </row>
    <row r="8649" spans="16:16" x14ac:dyDescent="0.25">
      <c r="P8649" s="401">
        <f t="shared" si="135"/>
        <v>0</v>
      </c>
    </row>
    <row r="8650" spans="16:16" x14ac:dyDescent="0.25">
      <c r="P8650" s="401">
        <f t="shared" si="135"/>
        <v>0</v>
      </c>
    </row>
    <row r="8651" spans="16:16" x14ac:dyDescent="0.25">
      <c r="P8651" s="401">
        <f t="shared" si="135"/>
        <v>0</v>
      </c>
    </row>
    <row r="8652" spans="16:16" x14ac:dyDescent="0.25">
      <c r="P8652" s="401">
        <f t="shared" si="135"/>
        <v>0</v>
      </c>
    </row>
    <row r="8653" spans="16:16" x14ac:dyDescent="0.25">
      <c r="P8653" s="401">
        <f t="shared" si="135"/>
        <v>0</v>
      </c>
    </row>
    <row r="8654" spans="16:16" x14ac:dyDescent="0.25">
      <c r="P8654" s="401">
        <f t="shared" si="135"/>
        <v>0</v>
      </c>
    </row>
    <row r="8655" spans="16:16" x14ac:dyDescent="0.25">
      <c r="P8655" s="401">
        <f t="shared" si="135"/>
        <v>0</v>
      </c>
    </row>
    <row r="8656" spans="16:16" x14ac:dyDescent="0.25">
      <c r="P8656" s="401">
        <f t="shared" si="135"/>
        <v>0</v>
      </c>
    </row>
    <row r="8657" spans="16:16" x14ac:dyDescent="0.25">
      <c r="P8657" s="401">
        <f t="shared" si="135"/>
        <v>0</v>
      </c>
    </row>
    <row r="8658" spans="16:16" x14ac:dyDescent="0.25">
      <c r="P8658" s="401">
        <f t="shared" si="135"/>
        <v>0</v>
      </c>
    </row>
    <row r="8659" spans="16:16" x14ac:dyDescent="0.25">
      <c r="P8659" s="401">
        <f t="shared" si="135"/>
        <v>0</v>
      </c>
    </row>
    <row r="8660" spans="16:16" x14ac:dyDescent="0.25">
      <c r="P8660" s="401">
        <f t="shared" si="135"/>
        <v>0</v>
      </c>
    </row>
    <row r="8661" spans="16:16" x14ac:dyDescent="0.25">
      <c r="P8661" s="401">
        <f t="shared" si="135"/>
        <v>0</v>
      </c>
    </row>
    <row r="8662" spans="16:16" x14ac:dyDescent="0.25">
      <c r="P8662" s="401">
        <f t="shared" si="135"/>
        <v>0</v>
      </c>
    </row>
    <row r="8663" spans="16:16" x14ac:dyDescent="0.25">
      <c r="P8663" s="401">
        <f t="shared" si="135"/>
        <v>0</v>
      </c>
    </row>
    <row r="8664" spans="16:16" x14ac:dyDescent="0.25">
      <c r="P8664" s="401">
        <f t="shared" si="135"/>
        <v>0</v>
      </c>
    </row>
    <row r="8665" spans="16:16" x14ac:dyDescent="0.25">
      <c r="P8665" s="401">
        <f t="shared" si="135"/>
        <v>0</v>
      </c>
    </row>
    <row r="8666" spans="16:16" x14ac:dyDescent="0.25">
      <c r="P8666" s="401">
        <f t="shared" si="135"/>
        <v>0</v>
      </c>
    </row>
    <row r="8667" spans="16:16" x14ac:dyDescent="0.25">
      <c r="P8667" s="401">
        <f t="shared" si="135"/>
        <v>0</v>
      </c>
    </row>
    <row r="8668" spans="16:16" x14ac:dyDescent="0.25">
      <c r="P8668" s="401">
        <f t="shared" si="135"/>
        <v>0</v>
      </c>
    </row>
    <row r="8669" spans="16:16" x14ac:dyDescent="0.25">
      <c r="P8669" s="401">
        <f t="shared" si="135"/>
        <v>0</v>
      </c>
    </row>
    <row r="8670" spans="16:16" x14ac:dyDescent="0.25">
      <c r="P8670" s="401">
        <f t="shared" si="135"/>
        <v>0</v>
      </c>
    </row>
    <row r="8671" spans="16:16" x14ac:dyDescent="0.25">
      <c r="P8671" s="401">
        <f t="shared" si="135"/>
        <v>0</v>
      </c>
    </row>
    <row r="8672" spans="16:16" x14ac:dyDescent="0.25">
      <c r="P8672" s="401">
        <f t="shared" si="135"/>
        <v>0</v>
      </c>
    </row>
    <row r="8673" spans="16:16" x14ac:dyDescent="0.25">
      <c r="P8673" s="401">
        <f t="shared" si="135"/>
        <v>0</v>
      </c>
    </row>
    <row r="8674" spans="16:16" x14ac:dyDescent="0.25">
      <c r="P8674" s="401">
        <f t="shared" si="135"/>
        <v>0</v>
      </c>
    </row>
    <row r="8675" spans="16:16" x14ac:dyDescent="0.25">
      <c r="P8675" s="401">
        <f t="shared" si="135"/>
        <v>0</v>
      </c>
    </row>
    <row r="8676" spans="16:16" x14ac:dyDescent="0.25">
      <c r="P8676" s="401">
        <f t="shared" si="135"/>
        <v>0</v>
      </c>
    </row>
    <row r="8677" spans="16:16" x14ac:dyDescent="0.25">
      <c r="P8677" s="401">
        <f t="shared" si="135"/>
        <v>0</v>
      </c>
    </row>
    <row r="8678" spans="16:16" x14ac:dyDescent="0.25">
      <c r="P8678" s="401">
        <f t="shared" si="135"/>
        <v>0</v>
      </c>
    </row>
    <row r="8679" spans="16:16" x14ac:dyDescent="0.25">
      <c r="P8679" s="401">
        <f t="shared" si="135"/>
        <v>0</v>
      </c>
    </row>
    <row r="8680" spans="16:16" x14ac:dyDescent="0.25">
      <c r="P8680" s="401">
        <f t="shared" si="135"/>
        <v>0</v>
      </c>
    </row>
    <row r="8681" spans="16:16" x14ac:dyDescent="0.25">
      <c r="P8681" s="401">
        <f t="shared" si="135"/>
        <v>0</v>
      </c>
    </row>
    <row r="8682" spans="16:16" x14ac:dyDescent="0.25">
      <c r="P8682" s="401">
        <f t="shared" si="135"/>
        <v>0</v>
      </c>
    </row>
    <row r="8683" spans="16:16" x14ac:dyDescent="0.25">
      <c r="P8683" s="401">
        <f t="shared" si="135"/>
        <v>0</v>
      </c>
    </row>
    <row r="8684" spans="16:16" x14ac:dyDescent="0.25">
      <c r="P8684" s="401">
        <f t="shared" si="135"/>
        <v>0</v>
      </c>
    </row>
    <row r="8685" spans="16:16" x14ac:dyDescent="0.25">
      <c r="P8685" s="401">
        <f t="shared" si="135"/>
        <v>0</v>
      </c>
    </row>
    <row r="8686" spans="16:16" x14ac:dyDescent="0.25">
      <c r="P8686" s="401">
        <f t="shared" si="135"/>
        <v>0</v>
      </c>
    </row>
    <row r="8687" spans="16:16" x14ac:dyDescent="0.25">
      <c r="P8687" s="401">
        <f t="shared" si="135"/>
        <v>0</v>
      </c>
    </row>
    <row r="8688" spans="16:16" x14ac:dyDescent="0.25">
      <c r="P8688" s="401">
        <f t="shared" si="135"/>
        <v>0</v>
      </c>
    </row>
    <row r="8689" spans="16:16" x14ac:dyDescent="0.25">
      <c r="P8689" s="401">
        <f t="shared" si="135"/>
        <v>0</v>
      </c>
    </row>
    <row r="8690" spans="16:16" x14ac:dyDescent="0.25">
      <c r="P8690" s="401">
        <f t="shared" si="135"/>
        <v>0</v>
      </c>
    </row>
    <row r="8691" spans="16:16" x14ac:dyDescent="0.25">
      <c r="P8691" s="401">
        <f t="shared" si="135"/>
        <v>0</v>
      </c>
    </row>
    <row r="8692" spans="16:16" x14ac:dyDescent="0.25">
      <c r="P8692" s="401">
        <f t="shared" si="135"/>
        <v>0</v>
      </c>
    </row>
    <row r="8693" spans="16:16" x14ac:dyDescent="0.25">
      <c r="P8693" s="401">
        <f t="shared" si="135"/>
        <v>0</v>
      </c>
    </row>
    <row r="8694" spans="16:16" x14ac:dyDescent="0.25">
      <c r="P8694" s="401">
        <f t="shared" si="135"/>
        <v>0</v>
      </c>
    </row>
    <row r="8695" spans="16:16" x14ac:dyDescent="0.25">
      <c r="P8695" s="401">
        <f t="shared" si="135"/>
        <v>0</v>
      </c>
    </row>
    <row r="8696" spans="16:16" x14ac:dyDescent="0.25">
      <c r="P8696" s="401">
        <f t="shared" si="135"/>
        <v>0</v>
      </c>
    </row>
    <row r="8697" spans="16:16" x14ac:dyDescent="0.25">
      <c r="P8697" s="401">
        <f t="shared" si="135"/>
        <v>0</v>
      </c>
    </row>
    <row r="8698" spans="16:16" x14ac:dyDescent="0.25">
      <c r="P8698" s="401">
        <f t="shared" si="135"/>
        <v>0</v>
      </c>
    </row>
    <row r="8699" spans="16:16" x14ac:dyDescent="0.25">
      <c r="P8699" s="401">
        <f t="shared" si="135"/>
        <v>0</v>
      </c>
    </row>
    <row r="8700" spans="16:16" x14ac:dyDescent="0.25">
      <c r="P8700" s="401">
        <f t="shared" si="135"/>
        <v>0</v>
      </c>
    </row>
    <row r="8701" spans="16:16" x14ac:dyDescent="0.25">
      <c r="P8701" s="401">
        <f t="shared" si="135"/>
        <v>0</v>
      </c>
    </row>
    <row r="8702" spans="16:16" x14ac:dyDescent="0.25">
      <c r="P8702" s="401">
        <f t="shared" si="135"/>
        <v>0</v>
      </c>
    </row>
    <row r="8703" spans="16:16" x14ac:dyDescent="0.25">
      <c r="P8703" s="401">
        <f t="shared" si="135"/>
        <v>0</v>
      </c>
    </row>
    <row r="8704" spans="16:16" x14ac:dyDescent="0.25">
      <c r="P8704" s="401">
        <f t="shared" si="135"/>
        <v>0</v>
      </c>
    </row>
    <row r="8705" spans="16:16" x14ac:dyDescent="0.25">
      <c r="P8705" s="401">
        <f t="shared" si="135"/>
        <v>0</v>
      </c>
    </row>
    <row r="8706" spans="16:16" x14ac:dyDescent="0.25">
      <c r="P8706" s="401">
        <f t="shared" si="135"/>
        <v>0</v>
      </c>
    </row>
    <row r="8707" spans="16:16" x14ac:dyDescent="0.25">
      <c r="P8707" s="401">
        <f t="shared" ref="P8707:P8770" si="136">G8707+I8707</f>
        <v>0</v>
      </c>
    </row>
    <row r="8708" spans="16:16" x14ac:dyDescent="0.25">
      <c r="P8708" s="401">
        <f t="shared" si="136"/>
        <v>0</v>
      </c>
    </row>
    <row r="8709" spans="16:16" x14ac:dyDescent="0.25">
      <c r="P8709" s="401">
        <f t="shared" si="136"/>
        <v>0</v>
      </c>
    </row>
    <row r="8710" spans="16:16" x14ac:dyDescent="0.25">
      <c r="P8710" s="401">
        <f t="shared" si="136"/>
        <v>0</v>
      </c>
    </row>
    <row r="8711" spans="16:16" x14ac:dyDescent="0.25">
      <c r="P8711" s="401">
        <f t="shared" si="136"/>
        <v>0</v>
      </c>
    </row>
    <row r="8712" spans="16:16" x14ac:dyDescent="0.25">
      <c r="P8712" s="401">
        <f t="shared" si="136"/>
        <v>0</v>
      </c>
    </row>
    <row r="8713" spans="16:16" x14ac:dyDescent="0.25">
      <c r="P8713" s="401">
        <f t="shared" si="136"/>
        <v>0</v>
      </c>
    </row>
    <row r="8714" spans="16:16" x14ac:dyDescent="0.25">
      <c r="P8714" s="401">
        <f t="shared" si="136"/>
        <v>0</v>
      </c>
    </row>
    <row r="8715" spans="16:16" x14ac:dyDescent="0.25">
      <c r="P8715" s="401">
        <f t="shared" si="136"/>
        <v>0</v>
      </c>
    </row>
    <row r="8716" spans="16:16" x14ac:dyDescent="0.25">
      <c r="P8716" s="401">
        <f t="shared" si="136"/>
        <v>0</v>
      </c>
    </row>
    <row r="8717" spans="16:16" x14ac:dyDescent="0.25">
      <c r="P8717" s="401">
        <f t="shared" si="136"/>
        <v>0</v>
      </c>
    </row>
    <row r="8718" spans="16:16" x14ac:dyDescent="0.25">
      <c r="P8718" s="401">
        <f t="shared" si="136"/>
        <v>0</v>
      </c>
    </row>
    <row r="8719" spans="16:16" x14ac:dyDescent="0.25">
      <c r="P8719" s="401">
        <f t="shared" si="136"/>
        <v>0</v>
      </c>
    </row>
    <row r="8720" spans="16:16" x14ac:dyDescent="0.25">
      <c r="P8720" s="401">
        <f t="shared" si="136"/>
        <v>0</v>
      </c>
    </row>
    <row r="8721" spans="16:16" x14ac:dyDescent="0.25">
      <c r="P8721" s="401">
        <f t="shared" si="136"/>
        <v>0</v>
      </c>
    </row>
    <row r="8722" spans="16:16" x14ac:dyDescent="0.25">
      <c r="P8722" s="401">
        <f t="shared" si="136"/>
        <v>0</v>
      </c>
    </row>
    <row r="8723" spans="16:16" x14ac:dyDescent="0.25">
      <c r="P8723" s="401">
        <f t="shared" si="136"/>
        <v>0</v>
      </c>
    </row>
    <row r="8724" spans="16:16" x14ac:dyDescent="0.25">
      <c r="P8724" s="401">
        <f t="shared" si="136"/>
        <v>0</v>
      </c>
    </row>
    <row r="8725" spans="16:16" x14ac:dyDescent="0.25">
      <c r="P8725" s="401">
        <f t="shared" si="136"/>
        <v>0</v>
      </c>
    </row>
    <row r="8726" spans="16:16" x14ac:dyDescent="0.25">
      <c r="P8726" s="401">
        <f t="shared" si="136"/>
        <v>0</v>
      </c>
    </row>
    <row r="8727" spans="16:16" x14ac:dyDescent="0.25">
      <c r="P8727" s="401">
        <f t="shared" si="136"/>
        <v>0</v>
      </c>
    </row>
    <row r="8728" spans="16:16" x14ac:dyDescent="0.25">
      <c r="P8728" s="401">
        <f t="shared" si="136"/>
        <v>0</v>
      </c>
    </row>
    <row r="8729" spans="16:16" x14ac:dyDescent="0.25">
      <c r="P8729" s="401">
        <f t="shared" si="136"/>
        <v>0</v>
      </c>
    </row>
    <row r="8730" spans="16:16" x14ac:dyDescent="0.25">
      <c r="P8730" s="401">
        <f t="shared" si="136"/>
        <v>0</v>
      </c>
    </row>
    <row r="8731" spans="16:16" x14ac:dyDescent="0.25">
      <c r="P8731" s="401">
        <f t="shared" si="136"/>
        <v>0</v>
      </c>
    </row>
    <row r="8732" spans="16:16" x14ac:dyDescent="0.25">
      <c r="P8732" s="401">
        <f t="shared" si="136"/>
        <v>0</v>
      </c>
    </row>
    <row r="8733" spans="16:16" x14ac:dyDescent="0.25">
      <c r="P8733" s="401">
        <f t="shared" si="136"/>
        <v>0</v>
      </c>
    </row>
    <row r="8734" spans="16:16" x14ac:dyDescent="0.25">
      <c r="P8734" s="401">
        <f t="shared" si="136"/>
        <v>0</v>
      </c>
    </row>
    <row r="8735" spans="16:16" x14ac:dyDescent="0.25">
      <c r="P8735" s="401">
        <f t="shared" si="136"/>
        <v>0</v>
      </c>
    </row>
    <row r="8736" spans="16:16" x14ac:dyDescent="0.25">
      <c r="P8736" s="401">
        <f t="shared" si="136"/>
        <v>0</v>
      </c>
    </row>
    <row r="8737" spans="16:16" x14ac:dyDescent="0.25">
      <c r="P8737" s="401">
        <f t="shared" si="136"/>
        <v>0</v>
      </c>
    </row>
    <row r="8738" spans="16:16" x14ac:dyDescent="0.25">
      <c r="P8738" s="401">
        <f t="shared" si="136"/>
        <v>0</v>
      </c>
    </row>
    <row r="8739" spans="16:16" x14ac:dyDescent="0.25">
      <c r="P8739" s="401">
        <f t="shared" si="136"/>
        <v>0</v>
      </c>
    </row>
    <row r="8740" spans="16:16" x14ac:dyDescent="0.25">
      <c r="P8740" s="401">
        <f t="shared" si="136"/>
        <v>0</v>
      </c>
    </row>
    <row r="8741" spans="16:16" x14ac:dyDescent="0.25">
      <c r="P8741" s="401">
        <f t="shared" si="136"/>
        <v>0</v>
      </c>
    </row>
    <row r="8742" spans="16:16" x14ac:dyDescent="0.25">
      <c r="P8742" s="401">
        <f t="shared" si="136"/>
        <v>0</v>
      </c>
    </row>
    <row r="8743" spans="16:16" x14ac:dyDescent="0.25">
      <c r="P8743" s="401">
        <f t="shared" si="136"/>
        <v>0</v>
      </c>
    </row>
    <row r="8744" spans="16:16" x14ac:dyDescent="0.25">
      <c r="P8744" s="401">
        <f t="shared" si="136"/>
        <v>0</v>
      </c>
    </row>
    <row r="8745" spans="16:16" x14ac:dyDescent="0.25">
      <c r="P8745" s="401">
        <f t="shared" si="136"/>
        <v>0</v>
      </c>
    </row>
    <row r="8746" spans="16:16" x14ac:dyDescent="0.25">
      <c r="P8746" s="401">
        <f t="shared" si="136"/>
        <v>0</v>
      </c>
    </row>
    <row r="8747" spans="16:16" x14ac:dyDescent="0.25">
      <c r="P8747" s="401">
        <f t="shared" si="136"/>
        <v>0</v>
      </c>
    </row>
    <row r="8748" spans="16:16" x14ac:dyDescent="0.25">
      <c r="P8748" s="401">
        <f t="shared" si="136"/>
        <v>0</v>
      </c>
    </row>
    <row r="8749" spans="16:16" x14ac:dyDescent="0.25">
      <c r="P8749" s="401">
        <f t="shared" si="136"/>
        <v>0</v>
      </c>
    </row>
    <row r="8750" spans="16:16" x14ac:dyDescent="0.25">
      <c r="P8750" s="401">
        <f t="shared" si="136"/>
        <v>0</v>
      </c>
    </row>
    <row r="8751" spans="16:16" x14ac:dyDescent="0.25">
      <c r="P8751" s="401">
        <f t="shared" si="136"/>
        <v>0</v>
      </c>
    </row>
    <row r="8752" spans="16:16" x14ac:dyDescent="0.25">
      <c r="P8752" s="401">
        <f t="shared" si="136"/>
        <v>0</v>
      </c>
    </row>
    <row r="8753" spans="16:16" x14ac:dyDescent="0.25">
      <c r="P8753" s="401">
        <f t="shared" si="136"/>
        <v>0</v>
      </c>
    </row>
    <row r="8754" spans="16:16" x14ac:dyDescent="0.25">
      <c r="P8754" s="401">
        <f t="shared" si="136"/>
        <v>0</v>
      </c>
    </row>
    <row r="8755" spans="16:16" x14ac:dyDescent="0.25">
      <c r="P8755" s="401">
        <f t="shared" si="136"/>
        <v>0</v>
      </c>
    </row>
    <row r="8756" spans="16:16" x14ac:dyDescent="0.25">
      <c r="P8756" s="401">
        <f t="shared" si="136"/>
        <v>0</v>
      </c>
    </row>
    <row r="8757" spans="16:16" x14ac:dyDescent="0.25">
      <c r="P8757" s="401">
        <f t="shared" si="136"/>
        <v>0</v>
      </c>
    </row>
    <row r="8758" spans="16:16" x14ac:dyDescent="0.25">
      <c r="P8758" s="401">
        <f t="shared" si="136"/>
        <v>0</v>
      </c>
    </row>
    <row r="8759" spans="16:16" x14ac:dyDescent="0.25">
      <c r="P8759" s="401">
        <f t="shared" si="136"/>
        <v>0</v>
      </c>
    </row>
    <row r="8760" spans="16:16" x14ac:dyDescent="0.25">
      <c r="P8760" s="401">
        <f t="shared" si="136"/>
        <v>0</v>
      </c>
    </row>
    <row r="8761" spans="16:16" x14ac:dyDescent="0.25">
      <c r="P8761" s="401">
        <f t="shared" si="136"/>
        <v>0</v>
      </c>
    </row>
    <row r="8762" spans="16:16" x14ac:dyDescent="0.25">
      <c r="P8762" s="401">
        <f t="shared" si="136"/>
        <v>0</v>
      </c>
    </row>
    <row r="8763" spans="16:16" x14ac:dyDescent="0.25">
      <c r="P8763" s="401">
        <f t="shared" si="136"/>
        <v>0</v>
      </c>
    </row>
    <row r="8764" spans="16:16" x14ac:dyDescent="0.25">
      <c r="P8764" s="401">
        <f t="shared" si="136"/>
        <v>0</v>
      </c>
    </row>
    <row r="8765" spans="16:16" x14ac:dyDescent="0.25">
      <c r="P8765" s="401">
        <f t="shared" si="136"/>
        <v>0</v>
      </c>
    </row>
    <row r="8766" spans="16:16" x14ac:dyDescent="0.25">
      <c r="P8766" s="401">
        <f t="shared" si="136"/>
        <v>0</v>
      </c>
    </row>
    <row r="8767" spans="16:16" x14ac:dyDescent="0.25">
      <c r="P8767" s="401">
        <f t="shared" si="136"/>
        <v>0</v>
      </c>
    </row>
    <row r="8768" spans="16:16" x14ac:dyDescent="0.25">
      <c r="P8768" s="401">
        <f t="shared" si="136"/>
        <v>0</v>
      </c>
    </row>
    <row r="8769" spans="16:16" x14ac:dyDescent="0.25">
      <c r="P8769" s="401">
        <f t="shared" si="136"/>
        <v>0</v>
      </c>
    </row>
    <row r="8770" spans="16:16" x14ac:dyDescent="0.25">
      <c r="P8770" s="401">
        <f t="shared" si="136"/>
        <v>0</v>
      </c>
    </row>
    <row r="8771" spans="16:16" x14ac:dyDescent="0.25">
      <c r="P8771" s="401">
        <f t="shared" ref="P8771:P8834" si="137">G8771+I8771</f>
        <v>0</v>
      </c>
    </row>
    <row r="8772" spans="16:16" x14ac:dyDescent="0.25">
      <c r="P8772" s="401">
        <f t="shared" si="137"/>
        <v>0</v>
      </c>
    </row>
    <row r="8773" spans="16:16" x14ac:dyDescent="0.25">
      <c r="P8773" s="401">
        <f t="shared" si="137"/>
        <v>0</v>
      </c>
    </row>
    <row r="8774" spans="16:16" x14ac:dyDescent="0.25">
      <c r="P8774" s="401">
        <f t="shared" si="137"/>
        <v>0</v>
      </c>
    </row>
    <row r="8775" spans="16:16" x14ac:dyDescent="0.25">
      <c r="P8775" s="401">
        <f t="shared" si="137"/>
        <v>0</v>
      </c>
    </row>
    <row r="8776" spans="16:16" x14ac:dyDescent="0.25">
      <c r="P8776" s="401">
        <f t="shared" si="137"/>
        <v>0</v>
      </c>
    </row>
    <row r="8777" spans="16:16" x14ac:dyDescent="0.25">
      <c r="P8777" s="401">
        <f t="shared" si="137"/>
        <v>0</v>
      </c>
    </row>
    <row r="8778" spans="16:16" x14ac:dyDescent="0.25">
      <c r="P8778" s="401">
        <f t="shared" si="137"/>
        <v>0</v>
      </c>
    </row>
    <row r="8779" spans="16:16" x14ac:dyDescent="0.25">
      <c r="P8779" s="401">
        <f t="shared" si="137"/>
        <v>0</v>
      </c>
    </row>
    <row r="8780" spans="16:16" x14ac:dyDescent="0.25">
      <c r="P8780" s="401">
        <f t="shared" si="137"/>
        <v>0</v>
      </c>
    </row>
    <row r="8781" spans="16:16" x14ac:dyDescent="0.25">
      <c r="P8781" s="401">
        <f t="shared" si="137"/>
        <v>0</v>
      </c>
    </row>
    <row r="8782" spans="16:16" x14ac:dyDescent="0.25">
      <c r="P8782" s="401">
        <f t="shared" si="137"/>
        <v>0</v>
      </c>
    </row>
    <row r="8783" spans="16:16" x14ac:dyDescent="0.25">
      <c r="P8783" s="401">
        <f t="shared" si="137"/>
        <v>0</v>
      </c>
    </row>
    <row r="8784" spans="16:16" x14ac:dyDescent="0.25">
      <c r="P8784" s="401">
        <f t="shared" si="137"/>
        <v>0</v>
      </c>
    </row>
    <row r="8785" spans="16:16" x14ac:dyDescent="0.25">
      <c r="P8785" s="401">
        <f t="shared" si="137"/>
        <v>0</v>
      </c>
    </row>
    <row r="8786" spans="16:16" x14ac:dyDescent="0.25">
      <c r="P8786" s="401">
        <f t="shared" si="137"/>
        <v>0</v>
      </c>
    </row>
    <row r="8787" spans="16:16" x14ac:dyDescent="0.25">
      <c r="P8787" s="401">
        <f t="shared" si="137"/>
        <v>0</v>
      </c>
    </row>
    <row r="8788" spans="16:16" x14ac:dyDescent="0.25">
      <c r="P8788" s="401">
        <f t="shared" si="137"/>
        <v>0</v>
      </c>
    </row>
    <row r="8789" spans="16:16" x14ac:dyDescent="0.25">
      <c r="P8789" s="401">
        <f t="shared" si="137"/>
        <v>0</v>
      </c>
    </row>
    <row r="8790" spans="16:16" x14ac:dyDescent="0.25">
      <c r="P8790" s="401">
        <f t="shared" si="137"/>
        <v>0</v>
      </c>
    </row>
    <row r="8791" spans="16:16" x14ac:dyDescent="0.25">
      <c r="P8791" s="401">
        <f t="shared" si="137"/>
        <v>0</v>
      </c>
    </row>
    <row r="8792" spans="16:16" x14ac:dyDescent="0.25">
      <c r="P8792" s="401">
        <f t="shared" si="137"/>
        <v>0</v>
      </c>
    </row>
    <row r="8793" spans="16:16" x14ac:dyDescent="0.25">
      <c r="P8793" s="401">
        <f t="shared" si="137"/>
        <v>0</v>
      </c>
    </row>
    <row r="8794" spans="16:16" x14ac:dyDescent="0.25">
      <c r="P8794" s="401">
        <f t="shared" si="137"/>
        <v>0</v>
      </c>
    </row>
    <row r="8795" spans="16:16" x14ac:dyDescent="0.25">
      <c r="P8795" s="401">
        <f t="shared" si="137"/>
        <v>0</v>
      </c>
    </row>
    <row r="8796" spans="16:16" x14ac:dyDescent="0.25">
      <c r="P8796" s="401">
        <f t="shared" si="137"/>
        <v>0</v>
      </c>
    </row>
    <row r="8797" spans="16:16" x14ac:dyDescent="0.25">
      <c r="P8797" s="401">
        <f t="shared" si="137"/>
        <v>0</v>
      </c>
    </row>
    <row r="8798" spans="16:16" x14ac:dyDescent="0.25">
      <c r="P8798" s="401">
        <f t="shared" si="137"/>
        <v>0</v>
      </c>
    </row>
    <row r="8799" spans="16:16" x14ac:dyDescent="0.25">
      <c r="P8799" s="401">
        <f t="shared" si="137"/>
        <v>0</v>
      </c>
    </row>
    <row r="8800" spans="16:16" x14ac:dyDescent="0.25">
      <c r="P8800" s="401">
        <f t="shared" si="137"/>
        <v>0</v>
      </c>
    </row>
    <row r="8801" spans="16:16" x14ac:dyDescent="0.25">
      <c r="P8801" s="401">
        <f t="shared" si="137"/>
        <v>0</v>
      </c>
    </row>
    <row r="8802" spans="16:16" x14ac:dyDescent="0.25">
      <c r="P8802" s="401">
        <f t="shared" si="137"/>
        <v>0</v>
      </c>
    </row>
    <row r="8803" spans="16:16" x14ac:dyDescent="0.25">
      <c r="P8803" s="401">
        <f t="shared" si="137"/>
        <v>0</v>
      </c>
    </row>
    <row r="8804" spans="16:16" x14ac:dyDescent="0.25">
      <c r="P8804" s="401">
        <f t="shared" si="137"/>
        <v>0</v>
      </c>
    </row>
    <row r="8805" spans="16:16" x14ac:dyDescent="0.25">
      <c r="P8805" s="401">
        <f t="shared" si="137"/>
        <v>0</v>
      </c>
    </row>
    <row r="8806" spans="16:16" x14ac:dyDescent="0.25">
      <c r="P8806" s="401">
        <f t="shared" si="137"/>
        <v>0</v>
      </c>
    </row>
    <row r="8807" spans="16:16" x14ac:dyDescent="0.25">
      <c r="P8807" s="401">
        <f t="shared" si="137"/>
        <v>0</v>
      </c>
    </row>
    <row r="8808" spans="16:16" x14ac:dyDescent="0.25">
      <c r="P8808" s="401">
        <f t="shared" si="137"/>
        <v>0</v>
      </c>
    </row>
    <row r="8809" spans="16:16" x14ac:dyDescent="0.25">
      <c r="P8809" s="401">
        <f t="shared" si="137"/>
        <v>0</v>
      </c>
    </row>
    <row r="8810" spans="16:16" x14ac:dyDescent="0.25">
      <c r="P8810" s="401">
        <f t="shared" si="137"/>
        <v>0</v>
      </c>
    </row>
    <row r="8811" spans="16:16" x14ac:dyDescent="0.25">
      <c r="P8811" s="401">
        <f t="shared" si="137"/>
        <v>0</v>
      </c>
    </row>
    <row r="8812" spans="16:16" x14ac:dyDescent="0.25">
      <c r="P8812" s="401">
        <f t="shared" si="137"/>
        <v>0</v>
      </c>
    </row>
    <row r="8813" spans="16:16" x14ac:dyDescent="0.25">
      <c r="P8813" s="401">
        <f t="shared" si="137"/>
        <v>0</v>
      </c>
    </row>
    <row r="8814" spans="16:16" x14ac:dyDescent="0.25">
      <c r="P8814" s="401">
        <f t="shared" si="137"/>
        <v>0</v>
      </c>
    </row>
    <row r="8815" spans="16:16" x14ac:dyDescent="0.25">
      <c r="P8815" s="401">
        <f t="shared" si="137"/>
        <v>0</v>
      </c>
    </row>
    <row r="8816" spans="16:16" x14ac:dyDescent="0.25">
      <c r="P8816" s="401">
        <f t="shared" si="137"/>
        <v>0</v>
      </c>
    </row>
    <row r="8817" spans="16:16" x14ac:dyDescent="0.25">
      <c r="P8817" s="401">
        <f t="shared" si="137"/>
        <v>0</v>
      </c>
    </row>
    <row r="8818" spans="16:16" x14ac:dyDescent="0.25">
      <c r="P8818" s="401">
        <f t="shared" si="137"/>
        <v>0</v>
      </c>
    </row>
    <row r="8819" spans="16:16" x14ac:dyDescent="0.25">
      <c r="P8819" s="401">
        <f t="shared" si="137"/>
        <v>0</v>
      </c>
    </row>
    <row r="8820" spans="16:16" x14ac:dyDescent="0.25">
      <c r="P8820" s="401">
        <f t="shared" si="137"/>
        <v>0</v>
      </c>
    </row>
    <row r="8821" spans="16:16" x14ac:dyDescent="0.25">
      <c r="P8821" s="401">
        <f t="shared" si="137"/>
        <v>0</v>
      </c>
    </row>
    <row r="8822" spans="16:16" x14ac:dyDescent="0.25">
      <c r="P8822" s="401">
        <f t="shared" si="137"/>
        <v>0</v>
      </c>
    </row>
    <row r="8823" spans="16:16" x14ac:dyDescent="0.25">
      <c r="P8823" s="401">
        <f t="shared" si="137"/>
        <v>0</v>
      </c>
    </row>
    <row r="8824" spans="16:16" x14ac:dyDescent="0.25">
      <c r="P8824" s="401">
        <f t="shared" si="137"/>
        <v>0</v>
      </c>
    </row>
    <row r="8825" spans="16:16" x14ac:dyDescent="0.25">
      <c r="P8825" s="401">
        <f t="shared" si="137"/>
        <v>0</v>
      </c>
    </row>
    <row r="8826" spans="16:16" x14ac:dyDescent="0.25">
      <c r="P8826" s="401">
        <f t="shared" si="137"/>
        <v>0</v>
      </c>
    </row>
    <row r="8827" spans="16:16" x14ac:dyDescent="0.25">
      <c r="P8827" s="401">
        <f t="shared" si="137"/>
        <v>0</v>
      </c>
    </row>
    <row r="8828" spans="16:16" x14ac:dyDescent="0.25">
      <c r="P8828" s="401">
        <f t="shared" si="137"/>
        <v>0</v>
      </c>
    </row>
    <row r="8829" spans="16:16" x14ac:dyDescent="0.25">
      <c r="P8829" s="401">
        <f t="shared" si="137"/>
        <v>0</v>
      </c>
    </row>
    <row r="8830" spans="16:16" x14ac:dyDescent="0.25">
      <c r="P8830" s="401">
        <f t="shared" si="137"/>
        <v>0</v>
      </c>
    </row>
    <row r="8831" spans="16:16" x14ac:dyDescent="0.25">
      <c r="P8831" s="401">
        <f t="shared" si="137"/>
        <v>0</v>
      </c>
    </row>
    <row r="8832" spans="16:16" x14ac:dyDescent="0.25">
      <c r="P8832" s="401">
        <f t="shared" si="137"/>
        <v>0</v>
      </c>
    </row>
    <row r="8833" spans="16:16" x14ac:dyDescent="0.25">
      <c r="P8833" s="401">
        <f t="shared" si="137"/>
        <v>0</v>
      </c>
    </row>
    <row r="8834" spans="16:16" x14ac:dyDescent="0.25">
      <c r="P8834" s="401">
        <f t="shared" si="137"/>
        <v>0</v>
      </c>
    </row>
    <row r="8835" spans="16:16" x14ac:dyDescent="0.25">
      <c r="P8835" s="401">
        <f t="shared" ref="P8835:P8898" si="138">G8835+I8835</f>
        <v>0</v>
      </c>
    </row>
    <row r="8836" spans="16:16" x14ac:dyDescent="0.25">
      <c r="P8836" s="401">
        <f t="shared" si="138"/>
        <v>0</v>
      </c>
    </row>
    <row r="8837" spans="16:16" x14ac:dyDescent="0.25">
      <c r="P8837" s="401">
        <f t="shared" si="138"/>
        <v>0</v>
      </c>
    </row>
    <row r="8838" spans="16:16" x14ac:dyDescent="0.25">
      <c r="P8838" s="401">
        <f t="shared" si="138"/>
        <v>0</v>
      </c>
    </row>
    <row r="8839" spans="16:16" x14ac:dyDescent="0.25">
      <c r="P8839" s="401">
        <f t="shared" si="138"/>
        <v>0</v>
      </c>
    </row>
    <row r="8840" spans="16:16" x14ac:dyDescent="0.25">
      <c r="P8840" s="401">
        <f t="shared" si="138"/>
        <v>0</v>
      </c>
    </row>
    <row r="8841" spans="16:16" x14ac:dyDescent="0.25">
      <c r="P8841" s="401">
        <f t="shared" si="138"/>
        <v>0</v>
      </c>
    </row>
    <row r="8842" spans="16:16" x14ac:dyDescent="0.25">
      <c r="P8842" s="401">
        <f t="shared" si="138"/>
        <v>0</v>
      </c>
    </row>
    <row r="8843" spans="16:16" x14ac:dyDescent="0.25">
      <c r="P8843" s="401">
        <f t="shared" si="138"/>
        <v>0</v>
      </c>
    </row>
    <row r="8844" spans="16:16" x14ac:dyDescent="0.25">
      <c r="P8844" s="401">
        <f t="shared" si="138"/>
        <v>0</v>
      </c>
    </row>
    <row r="8845" spans="16:16" x14ac:dyDescent="0.25">
      <c r="P8845" s="401">
        <f t="shared" si="138"/>
        <v>0</v>
      </c>
    </row>
    <row r="8846" spans="16:16" x14ac:dyDescent="0.25">
      <c r="P8846" s="401">
        <f t="shared" si="138"/>
        <v>0</v>
      </c>
    </row>
    <row r="8847" spans="16:16" x14ac:dyDescent="0.25">
      <c r="P8847" s="401">
        <f t="shared" si="138"/>
        <v>0</v>
      </c>
    </row>
    <row r="8848" spans="16:16" x14ac:dyDescent="0.25">
      <c r="P8848" s="401">
        <f t="shared" si="138"/>
        <v>0</v>
      </c>
    </row>
    <row r="8849" spans="16:16" x14ac:dyDescent="0.25">
      <c r="P8849" s="401">
        <f t="shared" si="138"/>
        <v>0</v>
      </c>
    </row>
    <row r="8850" spans="16:16" x14ac:dyDescent="0.25">
      <c r="P8850" s="401">
        <f t="shared" si="138"/>
        <v>0</v>
      </c>
    </row>
    <row r="8851" spans="16:16" x14ac:dyDescent="0.25">
      <c r="P8851" s="401">
        <f t="shared" si="138"/>
        <v>0</v>
      </c>
    </row>
    <row r="8852" spans="16:16" x14ac:dyDescent="0.25">
      <c r="P8852" s="401">
        <f t="shared" si="138"/>
        <v>0</v>
      </c>
    </row>
    <row r="8853" spans="16:16" x14ac:dyDescent="0.25">
      <c r="P8853" s="401">
        <f t="shared" si="138"/>
        <v>0</v>
      </c>
    </row>
    <row r="8854" spans="16:16" x14ac:dyDescent="0.25">
      <c r="P8854" s="401">
        <f t="shared" si="138"/>
        <v>0</v>
      </c>
    </row>
    <row r="8855" spans="16:16" x14ac:dyDescent="0.25">
      <c r="P8855" s="401">
        <f t="shared" si="138"/>
        <v>0</v>
      </c>
    </row>
    <row r="8856" spans="16:16" x14ac:dyDescent="0.25">
      <c r="P8856" s="401">
        <f t="shared" si="138"/>
        <v>0</v>
      </c>
    </row>
    <row r="8857" spans="16:16" x14ac:dyDescent="0.25">
      <c r="P8857" s="401">
        <f t="shared" si="138"/>
        <v>0</v>
      </c>
    </row>
    <row r="8858" spans="16:16" x14ac:dyDescent="0.25">
      <c r="P8858" s="401">
        <f t="shared" si="138"/>
        <v>0</v>
      </c>
    </row>
    <row r="8859" spans="16:16" x14ac:dyDescent="0.25">
      <c r="P8859" s="401">
        <f t="shared" si="138"/>
        <v>0</v>
      </c>
    </row>
    <row r="8860" spans="16:16" x14ac:dyDescent="0.25">
      <c r="P8860" s="401">
        <f t="shared" si="138"/>
        <v>0</v>
      </c>
    </row>
    <row r="8861" spans="16:16" x14ac:dyDescent="0.25">
      <c r="P8861" s="401">
        <f t="shared" si="138"/>
        <v>0</v>
      </c>
    </row>
    <row r="8862" spans="16:16" x14ac:dyDescent="0.25">
      <c r="P8862" s="401">
        <f t="shared" si="138"/>
        <v>0</v>
      </c>
    </row>
    <row r="8863" spans="16:16" x14ac:dyDescent="0.25">
      <c r="P8863" s="401">
        <f t="shared" si="138"/>
        <v>0</v>
      </c>
    </row>
    <row r="8864" spans="16:16" x14ac:dyDescent="0.25">
      <c r="P8864" s="401">
        <f t="shared" si="138"/>
        <v>0</v>
      </c>
    </row>
    <row r="8865" spans="16:16" x14ac:dyDescent="0.25">
      <c r="P8865" s="401">
        <f t="shared" si="138"/>
        <v>0</v>
      </c>
    </row>
    <row r="8866" spans="16:16" x14ac:dyDescent="0.25">
      <c r="P8866" s="401">
        <f t="shared" si="138"/>
        <v>0</v>
      </c>
    </row>
    <row r="8867" spans="16:16" x14ac:dyDescent="0.25">
      <c r="P8867" s="401">
        <f t="shared" si="138"/>
        <v>0</v>
      </c>
    </row>
    <row r="8868" spans="16:16" x14ac:dyDescent="0.25">
      <c r="P8868" s="401">
        <f t="shared" si="138"/>
        <v>0</v>
      </c>
    </row>
    <row r="8869" spans="16:16" x14ac:dyDescent="0.25">
      <c r="P8869" s="401">
        <f t="shared" si="138"/>
        <v>0</v>
      </c>
    </row>
    <row r="8870" spans="16:16" x14ac:dyDescent="0.25">
      <c r="P8870" s="401">
        <f t="shared" si="138"/>
        <v>0</v>
      </c>
    </row>
    <row r="8871" spans="16:16" x14ac:dyDescent="0.25">
      <c r="P8871" s="401">
        <f t="shared" si="138"/>
        <v>0</v>
      </c>
    </row>
    <row r="8872" spans="16:16" x14ac:dyDescent="0.25">
      <c r="P8872" s="401">
        <f t="shared" si="138"/>
        <v>0</v>
      </c>
    </row>
    <row r="8873" spans="16:16" x14ac:dyDescent="0.25">
      <c r="P8873" s="401">
        <f t="shared" si="138"/>
        <v>0</v>
      </c>
    </row>
    <row r="8874" spans="16:16" x14ac:dyDescent="0.25">
      <c r="P8874" s="401">
        <f t="shared" si="138"/>
        <v>0</v>
      </c>
    </row>
    <row r="8875" spans="16:16" x14ac:dyDescent="0.25">
      <c r="P8875" s="401">
        <f t="shared" si="138"/>
        <v>0</v>
      </c>
    </row>
    <row r="8876" spans="16:16" x14ac:dyDescent="0.25">
      <c r="P8876" s="401">
        <f t="shared" si="138"/>
        <v>0</v>
      </c>
    </row>
    <row r="8877" spans="16:16" x14ac:dyDescent="0.25">
      <c r="P8877" s="401">
        <f t="shared" si="138"/>
        <v>0</v>
      </c>
    </row>
    <row r="8878" spans="16:16" x14ac:dyDescent="0.25">
      <c r="P8878" s="401">
        <f t="shared" si="138"/>
        <v>0</v>
      </c>
    </row>
    <row r="8879" spans="16:16" x14ac:dyDescent="0.25">
      <c r="P8879" s="401">
        <f t="shared" si="138"/>
        <v>0</v>
      </c>
    </row>
    <row r="8880" spans="16:16" x14ac:dyDescent="0.25">
      <c r="P8880" s="401">
        <f t="shared" si="138"/>
        <v>0</v>
      </c>
    </row>
    <row r="8881" spans="16:16" x14ac:dyDescent="0.25">
      <c r="P8881" s="401">
        <f t="shared" si="138"/>
        <v>0</v>
      </c>
    </row>
    <row r="8882" spans="16:16" x14ac:dyDescent="0.25">
      <c r="P8882" s="401">
        <f t="shared" si="138"/>
        <v>0</v>
      </c>
    </row>
    <row r="8883" spans="16:16" x14ac:dyDescent="0.25">
      <c r="P8883" s="401">
        <f t="shared" si="138"/>
        <v>0</v>
      </c>
    </row>
    <row r="8884" spans="16:16" x14ac:dyDescent="0.25">
      <c r="P8884" s="401">
        <f t="shared" si="138"/>
        <v>0</v>
      </c>
    </row>
    <row r="8885" spans="16:16" x14ac:dyDescent="0.25">
      <c r="P8885" s="401">
        <f t="shared" si="138"/>
        <v>0</v>
      </c>
    </row>
    <row r="8886" spans="16:16" x14ac:dyDescent="0.25">
      <c r="P8886" s="401">
        <f t="shared" si="138"/>
        <v>0</v>
      </c>
    </row>
    <row r="8887" spans="16:16" x14ac:dyDescent="0.25">
      <c r="P8887" s="401">
        <f t="shared" si="138"/>
        <v>0</v>
      </c>
    </row>
    <row r="8888" spans="16:16" x14ac:dyDescent="0.25">
      <c r="P8888" s="401">
        <f t="shared" si="138"/>
        <v>0</v>
      </c>
    </row>
    <row r="8889" spans="16:16" x14ac:dyDescent="0.25">
      <c r="P8889" s="401">
        <f t="shared" si="138"/>
        <v>0</v>
      </c>
    </row>
    <row r="8890" spans="16:16" x14ac:dyDescent="0.25">
      <c r="P8890" s="401">
        <f t="shared" si="138"/>
        <v>0</v>
      </c>
    </row>
    <row r="8891" spans="16:16" x14ac:dyDescent="0.25">
      <c r="P8891" s="401">
        <f t="shared" si="138"/>
        <v>0</v>
      </c>
    </row>
    <row r="8892" spans="16:16" x14ac:dyDescent="0.25">
      <c r="P8892" s="401">
        <f t="shared" si="138"/>
        <v>0</v>
      </c>
    </row>
    <row r="8893" spans="16:16" x14ac:dyDescent="0.25">
      <c r="P8893" s="401">
        <f t="shared" si="138"/>
        <v>0</v>
      </c>
    </row>
    <row r="8894" spans="16:16" x14ac:dyDescent="0.25">
      <c r="P8894" s="401">
        <f t="shared" si="138"/>
        <v>0</v>
      </c>
    </row>
    <row r="8895" spans="16:16" x14ac:dyDescent="0.25">
      <c r="P8895" s="401">
        <f t="shared" si="138"/>
        <v>0</v>
      </c>
    </row>
    <row r="8896" spans="16:16" x14ac:dyDescent="0.25">
      <c r="P8896" s="401">
        <f t="shared" si="138"/>
        <v>0</v>
      </c>
    </row>
    <row r="8897" spans="16:16" x14ac:dyDescent="0.25">
      <c r="P8897" s="401">
        <f t="shared" si="138"/>
        <v>0</v>
      </c>
    </row>
    <row r="8898" spans="16:16" x14ac:dyDescent="0.25">
      <c r="P8898" s="401">
        <f t="shared" si="138"/>
        <v>0</v>
      </c>
    </row>
    <row r="8899" spans="16:16" x14ac:dyDescent="0.25">
      <c r="P8899" s="401">
        <f t="shared" ref="P8899:P8962" si="139">G8899+I8899</f>
        <v>0</v>
      </c>
    </row>
    <row r="8900" spans="16:16" x14ac:dyDescent="0.25">
      <c r="P8900" s="401">
        <f t="shared" si="139"/>
        <v>0</v>
      </c>
    </row>
    <row r="8901" spans="16:16" x14ac:dyDescent="0.25">
      <c r="P8901" s="401">
        <f t="shared" si="139"/>
        <v>0</v>
      </c>
    </row>
    <row r="8902" spans="16:16" x14ac:dyDescent="0.25">
      <c r="P8902" s="401">
        <f t="shared" si="139"/>
        <v>0</v>
      </c>
    </row>
    <row r="8903" spans="16:16" x14ac:dyDescent="0.25">
      <c r="P8903" s="401">
        <f t="shared" si="139"/>
        <v>0</v>
      </c>
    </row>
    <row r="8904" spans="16:16" x14ac:dyDescent="0.25">
      <c r="P8904" s="401">
        <f t="shared" si="139"/>
        <v>0</v>
      </c>
    </row>
    <row r="8905" spans="16:16" x14ac:dyDescent="0.25">
      <c r="P8905" s="401">
        <f t="shared" si="139"/>
        <v>0</v>
      </c>
    </row>
    <row r="8906" spans="16:16" x14ac:dyDescent="0.25">
      <c r="P8906" s="401">
        <f t="shared" si="139"/>
        <v>0</v>
      </c>
    </row>
    <row r="8907" spans="16:16" x14ac:dyDescent="0.25">
      <c r="P8907" s="401">
        <f t="shared" si="139"/>
        <v>0</v>
      </c>
    </row>
    <row r="8908" spans="16:16" x14ac:dyDescent="0.25">
      <c r="P8908" s="401">
        <f t="shared" si="139"/>
        <v>0</v>
      </c>
    </row>
    <row r="8909" spans="16:16" x14ac:dyDescent="0.25">
      <c r="P8909" s="401">
        <f t="shared" si="139"/>
        <v>0</v>
      </c>
    </row>
    <row r="8910" spans="16:16" x14ac:dyDescent="0.25">
      <c r="P8910" s="401">
        <f t="shared" si="139"/>
        <v>0</v>
      </c>
    </row>
    <row r="8911" spans="16:16" x14ac:dyDescent="0.25">
      <c r="P8911" s="401">
        <f t="shared" si="139"/>
        <v>0</v>
      </c>
    </row>
    <row r="8912" spans="16:16" x14ac:dyDescent="0.25">
      <c r="P8912" s="401">
        <f t="shared" si="139"/>
        <v>0</v>
      </c>
    </row>
    <row r="8913" spans="16:16" x14ac:dyDescent="0.25">
      <c r="P8913" s="401">
        <f t="shared" si="139"/>
        <v>0</v>
      </c>
    </row>
    <row r="8914" spans="16:16" x14ac:dyDescent="0.25">
      <c r="P8914" s="401">
        <f t="shared" si="139"/>
        <v>0</v>
      </c>
    </row>
    <row r="8915" spans="16:16" x14ac:dyDescent="0.25">
      <c r="P8915" s="401">
        <f t="shared" si="139"/>
        <v>0</v>
      </c>
    </row>
    <row r="8916" spans="16:16" x14ac:dyDescent="0.25">
      <c r="P8916" s="401">
        <f t="shared" si="139"/>
        <v>0</v>
      </c>
    </row>
    <row r="8917" spans="16:16" x14ac:dyDescent="0.25">
      <c r="P8917" s="401">
        <f t="shared" si="139"/>
        <v>0</v>
      </c>
    </row>
    <row r="8918" spans="16:16" x14ac:dyDescent="0.25">
      <c r="P8918" s="401">
        <f t="shared" si="139"/>
        <v>0</v>
      </c>
    </row>
    <row r="8919" spans="16:16" x14ac:dyDescent="0.25">
      <c r="P8919" s="401">
        <f t="shared" si="139"/>
        <v>0</v>
      </c>
    </row>
    <row r="8920" spans="16:16" x14ac:dyDescent="0.25">
      <c r="P8920" s="401">
        <f t="shared" si="139"/>
        <v>0</v>
      </c>
    </row>
    <row r="8921" spans="16:16" x14ac:dyDescent="0.25">
      <c r="P8921" s="401">
        <f t="shared" si="139"/>
        <v>0</v>
      </c>
    </row>
    <row r="8922" spans="16:16" x14ac:dyDescent="0.25">
      <c r="P8922" s="401">
        <f t="shared" si="139"/>
        <v>0</v>
      </c>
    </row>
    <row r="8923" spans="16:16" x14ac:dyDescent="0.25">
      <c r="P8923" s="401">
        <f t="shared" si="139"/>
        <v>0</v>
      </c>
    </row>
    <row r="8924" spans="16:16" x14ac:dyDescent="0.25">
      <c r="P8924" s="401">
        <f t="shared" si="139"/>
        <v>0</v>
      </c>
    </row>
    <row r="8925" spans="16:16" x14ac:dyDescent="0.25">
      <c r="P8925" s="401">
        <f t="shared" si="139"/>
        <v>0</v>
      </c>
    </row>
    <row r="8926" spans="16:16" x14ac:dyDescent="0.25">
      <c r="P8926" s="401">
        <f t="shared" si="139"/>
        <v>0</v>
      </c>
    </row>
    <row r="8927" spans="16:16" x14ac:dyDescent="0.25">
      <c r="P8927" s="401">
        <f t="shared" si="139"/>
        <v>0</v>
      </c>
    </row>
    <row r="8928" spans="16:16" x14ac:dyDescent="0.25">
      <c r="P8928" s="401">
        <f t="shared" si="139"/>
        <v>0</v>
      </c>
    </row>
    <row r="8929" spans="16:16" x14ac:dyDescent="0.25">
      <c r="P8929" s="401">
        <f t="shared" si="139"/>
        <v>0</v>
      </c>
    </row>
    <row r="8930" spans="16:16" x14ac:dyDescent="0.25">
      <c r="P8930" s="401">
        <f t="shared" si="139"/>
        <v>0</v>
      </c>
    </row>
    <row r="8931" spans="16:16" x14ac:dyDescent="0.25">
      <c r="P8931" s="401">
        <f t="shared" si="139"/>
        <v>0</v>
      </c>
    </row>
    <row r="8932" spans="16:16" x14ac:dyDescent="0.25">
      <c r="P8932" s="401">
        <f t="shared" si="139"/>
        <v>0</v>
      </c>
    </row>
    <row r="8933" spans="16:16" x14ac:dyDescent="0.25">
      <c r="P8933" s="401">
        <f t="shared" si="139"/>
        <v>0</v>
      </c>
    </row>
    <row r="8934" spans="16:16" x14ac:dyDescent="0.25">
      <c r="P8934" s="401">
        <f t="shared" si="139"/>
        <v>0</v>
      </c>
    </row>
    <row r="8935" spans="16:16" x14ac:dyDescent="0.25">
      <c r="P8935" s="401">
        <f t="shared" si="139"/>
        <v>0</v>
      </c>
    </row>
    <row r="8936" spans="16:16" x14ac:dyDescent="0.25">
      <c r="P8936" s="401">
        <f t="shared" si="139"/>
        <v>0</v>
      </c>
    </row>
    <row r="8937" spans="16:16" x14ac:dyDescent="0.25">
      <c r="P8937" s="401">
        <f t="shared" si="139"/>
        <v>0</v>
      </c>
    </row>
    <row r="8938" spans="16:16" x14ac:dyDescent="0.25">
      <c r="P8938" s="401">
        <f t="shared" si="139"/>
        <v>0</v>
      </c>
    </row>
    <row r="8939" spans="16:16" x14ac:dyDescent="0.25">
      <c r="P8939" s="401">
        <f t="shared" si="139"/>
        <v>0</v>
      </c>
    </row>
    <row r="8940" spans="16:16" x14ac:dyDescent="0.25">
      <c r="P8940" s="401">
        <f t="shared" si="139"/>
        <v>0</v>
      </c>
    </row>
    <row r="8941" spans="16:16" x14ac:dyDescent="0.25">
      <c r="P8941" s="401">
        <f t="shared" si="139"/>
        <v>0</v>
      </c>
    </row>
    <row r="8942" spans="16:16" x14ac:dyDescent="0.25">
      <c r="P8942" s="401">
        <f t="shared" si="139"/>
        <v>0</v>
      </c>
    </row>
    <row r="8943" spans="16:16" x14ac:dyDescent="0.25">
      <c r="P8943" s="401">
        <f t="shared" si="139"/>
        <v>0</v>
      </c>
    </row>
    <row r="8944" spans="16:16" x14ac:dyDescent="0.25">
      <c r="P8944" s="401">
        <f t="shared" si="139"/>
        <v>0</v>
      </c>
    </row>
    <row r="8945" spans="16:16" x14ac:dyDescent="0.25">
      <c r="P8945" s="401">
        <f t="shared" si="139"/>
        <v>0</v>
      </c>
    </row>
    <row r="8946" spans="16:16" x14ac:dyDescent="0.25">
      <c r="P8946" s="401">
        <f t="shared" si="139"/>
        <v>0</v>
      </c>
    </row>
    <row r="8947" spans="16:16" x14ac:dyDescent="0.25">
      <c r="P8947" s="401">
        <f t="shared" si="139"/>
        <v>0</v>
      </c>
    </row>
    <row r="8948" spans="16:16" x14ac:dyDescent="0.25">
      <c r="P8948" s="401">
        <f t="shared" si="139"/>
        <v>0</v>
      </c>
    </row>
    <row r="8949" spans="16:16" x14ac:dyDescent="0.25">
      <c r="P8949" s="401">
        <f t="shared" si="139"/>
        <v>0</v>
      </c>
    </row>
    <row r="8950" spans="16:16" x14ac:dyDescent="0.25">
      <c r="P8950" s="401">
        <f t="shared" si="139"/>
        <v>0</v>
      </c>
    </row>
    <row r="8951" spans="16:16" x14ac:dyDescent="0.25">
      <c r="P8951" s="401">
        <f t="shared" si="139"/>
        <v>0</v>
      </c>
    </row>
    <row r="8952" spans="16:16" x14ac:dyDescent="0.25">
      <c r="P8952" s="401">
        <f t="shared" si="139"/>
        <v>0</v>
      </c>
    </row>
    <row r="8953" spans="16:16" x14ac:dyDescent="0.25">
      <c r="P8953" s="401">
        <f t="shared" si="139"/>
        <v>0</v>
      </c>
    </row>
    <row r="8954" spans="16:16" x14ac:dyDescent="0.25">
      <c r="P8954" s="401">
        <f t="shared" si="139"/>
        <v>0</v>
      </c>
    </row>
    <row r="8955" spans="16:16" x14ac:dyDescent="0.25">
      <c r="P8955" s="401">
        <f t="shared" si="139"/>
        <v>0</v>
      </c>
    </row>
    <row r="8956" spans="16:16" x14ac:dyDescent="0.25">
      <c r="P8956" s="401">
        <f t="shared" si="139"/>
        <v>0</v>
      </c>
    </row>
    <row r="8957" spans="16:16" x14ac:dyDescent="0.25">
      <c r="P8957" s="401">
        <f t="shared" si="139"/>
        <v>0</v>
      </c>
    </row>
    <row r="8958" spans="16:16" x14ac:dyDescent="0.25">
      <c r="P8958" s="401">
        <f t="shared" si="139"/>
        <v>0</v>
      </c>
    </row>
    <row r="8959" spans="16:16" x14ac:dyDescent="0.25">
      <c r="P8959" s="401">
        <f t="shared" si="139"/>
        <v>0</v>
      </c>
    </row>
    <row r="8960" spans="16:16" x14ac:dyDescent="0.25">
      <c r="P8960" s="401">
        <f t="shared" si="139"/>
        <v>0</v>
      </c>
    </row>
    <row r="8961" spans="16:16" x14ac:dyDescent="0.25">
      <c r="P8961" s="401">
        <f t="shared" si="139"/>
        <v>0</v>
      </c>
    </row>
    <row r="8962" spans="16:16" x14ac:dyDescent="0.25">
      <c r="P8962" s="401">
        <f t="shared" si="139"/>
        <v>0</v>
      </c>
    </row>
    <row r="8963" spans="16:16" x14ac:dyDescent="0.25">
      <c r="P8963" s="401">
        <f t="shared" ref="P8963:P9026" si="140">G8963+I8963</f>
        <v>0</v>
      </c>
    </row>
    <row r="8964" spans="16:16" x14ac:dyDescent="0.25">
      <c r="P8964" s="401">
        <f t="shared" si="140"/>
        <v>0</v>
      </c>
    </row>
    <row r="8965" spans="16:16" x14ac:dyDescent="0.25">
      <c r="P8965" s="401">
        <f t="shared" si="140"/>
        <v>0</v>
      </c>
    </row>
    <row r="8966" spans="16:16" x14ac:dyDescent="0.25">
      <c r="P8966" s="401">
        <f t="shared" si="140"/>
        <v>0</v>
      </c>
    </row>
    <row r="8967" spans="16:16" x14ac:dyDescent="0.25">
      <c r="P8967" s="401">
        <f t="shared" si="140"/>
        <v>0</v>
      </c>
    </row>
    <row r="8968" spans="16:16" x14ac:dyDescent="0.25">
      <c r="P8968" s="401">
        <f t="shared" si="140"/>
        <v>0</v>
      </c>
    </row>
    <row r="8969" spans="16:16" x14ac:dyDescent="0.25">
      <c r="P8969" s="401">
        <f t="shared" si="140"/>
        <v>0</v>
      </c>
    </row>
    <row r="8970" spans="16:16" x14ac:dyDescent="0.25">
      <c r="P8970" s="401">
        <f t="shared" si="140"/>
        <v>0</v>
      </c>
    </row>
    <row r="8971" spans="16:16" x14ac:dyDescent="0.25">
      <c r="P8971" s="401">
        <f t="shared" si="140"/>
        <v>0</v>
      </c>
    </row>
    <row r="8972" spans="16:16" x14ac:dyDescent="0.25">
      <c r="P8972" s="401">
        <f t="shared" si="140"/>
        <v>0</v>
      </c>
    </row>
    <row r="8973" spans="16:16" x14ac:dyDescent="0.25">
      <c r="P8973" s="401">
        <f t="shared" si="140"/>
        <v>0</v>
      </c>
    </row>
    <row r="8974" spans="16:16" x14ac:dyDescent="0.25">
      <c r="P8974" s="401">
        <f t="shared" si="140"/>
        <v>0</v>
      </c>
    </row>
    <row r="8975" spans="16:16" x14ac:dyDescent="0.25">
      <c r="P8975" s="401">
        <f t="shared" si="140"/>
        <v>0</v>
      </c>
    </row>
    <row r="8976" spans="16:16" x14ac:dyDescent="0.25">
      <c r="P8976" s="401">
        <f t="shared" si="140"/>
        <v>0</v>
      </c>
    </row>
    <row r="8977" spans="16:16" x14ac:dyDescent="0.25">
      <c r="P8977" s="401">
        <f t="shared" si="140"/>
        <v>0</v>
      </c>
    </row>
    <row r="8978" spans="16:16" x14ac:dyDescent="0.25">
      <c r="P8978" s="401">
        <f t="shared" si="140"/>
        <v>0</v>
      </c>
    </row>
    <row r="8979" spans="16:16" x14ac:dyDescent="0.25">
      <c r="P8979" s="401">
        <f t="shared" si="140"/>
        <v>0</v>
      </c>
    </row>
    <row r="8980" spans="16:16" x14ac:dyDescent="0.25">
      <c r="P8980" s="401">
        <f t="shared" si="140"/>
        <v>0</v>
      </c>
    </row>
    <row r="8981" spans="16:16" x14ac:dyDescent="0.25">
      <c r="P8981" s="401">
        <f t="shared" si="140"/>
        <v>0</v>
      </c>
    </row>
    <row r="8982" spans="16:16" x14ac:dyDescent="0.25">
      <c r="P8982" s="401">
        <f t="shared" si="140"/>
        <v>0</v>
      </c>
    </row>
    <row r="8983" spans="16:16" x14ac:dyDescent="0.25">
      <c r="P8983" s="401">
        <f t="shared" si="140"/>
        <v>0</v>
      </c>
    </row>
    <row r="8984" spans="16:16" x14ac:dyDescent="0.25">
      <c r="P8984" s="401">
        <f t="shared" si="140"/>
        <v>0</v>
      </c>
    </row>
    <row r="8985" spans="16:16" x14ac:dyDescent="0.25">
      <c r="P8985" s="401">
        <f t="shared" si="140"/>
        <v>0</v>
      </c>
    </row>
    <row r="8986" spans="16:16" x14ac:dyDescent="0.25">
      <c r="P8986" s="401">
        <f t="shared" si="140"/>
        <v>0</v>
      </c>
    </row>
    <row r="8987" spans="16:16" x14ac:dyDescent="0.25">
      <c r="P8987" s="401">
        <f t="shared" si="140"/>
        <v>0</v>
      </c>
    </row>
    <row r="8988" spans="16:16" x14ac:dyDescent="0.25">
      <c r="P8988" s="401">
        <f t="shared" si="140"/>
        <v>0</v>
      </c>
    </row>
    <row r="8989" spans="16:16" x14ac:dyDescent="0.25">
      <c r="P8989" s="401">
        <f t="shared" si="140"/>
        <v>0</v>
      </c>
    </row>
    <row r="8990" spans="16:16" x14ac:dyDescent="0.25">
      <c r="P8990" s="401">
        <f t="shared" si="140"/>
        <v>0</v>
      </c>
    </row>
    <row r="8991" spans="16:16" x14ac:dyDescent="0.25">
      <c r="P8991" s="401">
        <f t="shared" si="140"/>
        <v>0</v>
      </c>
    </row>
    <row r="8992" spans="16:16" x14ac:dyDescent="0.25">
      <c r="P8992" s="401">
        <f t="shared" si="140"/>
        <v>0</v>
      </c>
    </row>
    <row r="8993" spans="16:16" x14ac:dyDescent="0.25">
      <c r="P8993" s="401">
        <f t="shared" si="140"/>
        <v>0</v>
      </c>
    </row>
    <row r="8994" spans="16:16" x14ac:dyDescent="0.25">
      <c r="P8994" s="401">
        <f t="shared" si="140"/>
        <v>0</v>
      </c>
    </row>
    <row r="8995" spans="16:16" x14ac:dyDescent="0.25">
      <c r="P8995" s="401">
        <f t="shared" si="140"/>
        <v>0</v>
      </c>
    </row>
    <row r="8996" spans="16:16" x14ac:dyDescent="0.25">
      <c r="P8996" s="401">
        <f t="shared" si="140"/>
        <v>0</v>
      </c>
    </row>
    <row r="8997" spans="16:16" x14ac:dyDescent="0.25">
      <c r="P8997" s="401">
        <f t="shared" si="140"/>
        <v>0</v>
      </c>
    </row>
    <row r="8998" spans="16:16" x14ac:dyDescent="0.25">
      <c r="P8998" s="401">
        <f t="shared" si="140"/>
        <v>0</v>
      </c>
    </row>
    <row r="8999" spans="16:16" x14ac:dyDescent="0.25">
      <c r="P8999" s="401">
        <f t="shared" si="140"/>
        <v>0</v>
      </c>
    </row>
    <row r="9000" spans="16:16" x14ac:dyDescent="0.25">
      <c r="P9000" s="401">
        <f t="shared" si="140"/>
        <v>0</v>
      </c>
    </row>
    <row r="9001" spans="16:16" x14ac:dyDescent="0.25">
      <c r="P9001" s="401">
        <f t="shared" si="140"/>
        <v>0</v>
      </c>
    </row>
    <row r="9002" spans="16:16" x14ac:dyDescent="0.25">
      <c r="P9002" s="401">
        <f t="shared" si="140"/>
        <v>0</v>
      </c>
    </row>
    <row r="9003" spans="16:16" x14ac:dyDescent="0.25">
      <c r="P9003" s="401">
        <f t="shared" si="140"/>
        <v>0</v>
      </c>
    </row>
    <row r="9004" spans="16:16" x14ac:dyDescent="0.25">
      <c r="P9004" s="401">
        <f t="shared" si="140"/>
        <v>0</v>
      </c>
    </row>
    <row r="9005" spans="16:16" x14ac:dyDescent="0.25">
      <c r="P9005" s="401">
        <f t="shared" si="140"/>
        <v>0</v>
      </c>
    </row>
    <row r="9006" spans="16:16" x14ac:dyDescent="0.25">
      <c r="P9006" s="401">
        <f t="shared" si="140"/>
        <v>0</v>
      </c>
    </row>
    <row r="9007" spans="16:16" x14ac:dyDescent="0.25">
      <c r="P9007" s="401">
        <f t="shared" si="140"/>
        <v>0</v>
      </c>
    </row>
    <row r="9008" spans="16:16" x14ac:dyDescent="0.25">
      <c r="P9008" s="401">
        <f t="shared" si="140"/>
        <v>0</v>
      </c>
    </row>
    <row r="9009" spans="16:16" x14ac:dyDescent="0.25">
      <c r="P9009" s="401">
        <f t="shared" si="140"/>
        <v>0</v>
      </c>
    </row>
    <row r="9010" spans="16:16" x14ac:dyDescent="0.25">
      <c r="P9010" s="401">
        <f t="shared" si="140"/>
        <v>0</v>
      </c>
    </row>
    <row r="9011" spans="16:16" x14ac:dyDescent="0.25">
      <c r="P9011" s="401">
        <f t="shared" si="140"/>
        <v>0</v>
      </c>
    </row>
    <row r="9012" spans="16:16" x14ac:dyDescent="0.25">
      <c r="P9012" s="401">
        <f t="shared" si="140"/>
        <v>0</v>
      </c>
    </row>
    <row r="9013" spans="16:16" x14ac:dyDescent="0.25">
      <c r="P9013" s="401">
        <f t="shared" si="140"/>
        <v>0</v>
      </c>
    </row>
    <row r="9014" spans="16:16" x14ac:dyDescent="0.25">
      <c r="P9014" s="401">
        <f t="shared" si="140"/>
        <v>0</v>
      </c>
    </row>
    <row r="9015" spans="16:16" x14ac:dyDescent="0.25">
      <c r="P9015" s="401">
        <f t="shared" si="140"/>
        <v>0</v>
      </c>
    </row>
    <row r="9016" spans="16:16" x14ac:dyDescent="0.25">
      <c r="P9016" s="401">
        <f t="shared" si="140"/>
        <v>0</v>
      </c>
    </row>
    <row r="9017" spans="16:16" x14ac:dyDescent="0.25">
      <c r="P9017" s="401">
        <f t="shared" si="140"/>
        <v>0</v>
      </c>
    </row>
    <row r="9018" spans="16:16" x14ac:dyDescent="0.25">
      <c r="P9018" s="401">
        <f t="shared" si="140"/>
        <v>0</v>
      </c>
    </row>
    <row r="9019" spans="16:16" x14ac:dyDescent="0.25">
      <c r="P9019" s="401">
        <f t="shared" si="140"/>
        <v>0</v>
      </c>
    </row>
    <row r="9020" spans="16:16" x14ac:dyDescent="0.25">
      <c r="P9020" s="401">
        <f t="shared" si="140"/>
        <v>0</v>
      </c>
    </row>
    <row r="9021" spans="16:16" x14ac:dyDescent="0.25">
      <c r="P9021" s="401">
        <f t="shared" si="140"/>
        <v>0</v>
      </c>
    </row>
    <row r="9022" spans="16:16" x14ac:dyDescent="0.25">
      <c r="P9022" s="401">
        <f t="shared" si="140"/>
        <v>0</v>
      </c>
    </row>
    <row r="9023" spans="16:16" x14ac:dyDescent="0.25">
      <c r="P9023" s="401">
        <f t="shared" si="140"/>
        <v>0</v>
      </c>
    </row>
    <row r="9024" spans="16:16" x14ac:dyDescent="0.25">
      <c r="P9024" s="401">
        <f t="shared" si="140"/>
        <v>0</v>
      </c>
    </row>
    <row r="9025" spans="16:16" x14ac:dyDescent="0.25">
      <c r="P9025" s="401">
        <f t="shared" si="140"/>
        <v>0</v>
      </c>
    </row>
    <row r="9026" spans="16:16" x14ac:dyDescent="0.25">
      <c r="P9026" s="401">
        <f t="shared" si="140"/>
        <v>0</v>
      </c>
    </row>
    <row r="9027" spans="16:16" x14ac:dyDescent="0.25">
      <c r="P9027" s="401">
        <f t="shared" ref="P9027:P9090" si="141">G9027+I9027</f>
        <v>0</v>
      </c>
    </row>
    <row r="9028" spans="16:16" x14ac:dyDescent="0.25">
      <c r="P9028" s="401">
        <f t="shared" si="141"/>
        <v>0</v>
      </c>
    </row>
    <row r="9029" spans="16:16" x14ac:dyDescent="0.25">
      <c r="P9029" s="401">
        <f t="shared" si="141"/>
        <v>0</v>
      </c>
    </row>
    <row r="9030" spans="16:16" x14ac:dyDescent="0.25">
      <c r="P9030" s="401">
        <f t="shared" si="141"/>
        <v>0</v>
      </c>
    </row>
    <row r="9031" spans="16:16" x14ac:dyDescent="0.25">
      <c r="P9031" s="401">
        <f t="shared" si="141"/>
        <v>0</v>
      </c>
    </row>
    <row r="9032" spans="16:16" x14ac:dyDescent="0.25">
      <c r="P9032" s="401">
        <f t="shared" si="141"/>
        <v>0</v>
      </c>
    </row>
    <row r="9033" spans="16:16" x14ac:dyDescent="0.25">
      <c r="P9033" s="401">
        <f t="shared" si="141"/>
        <v>0</v>
      </c>
    </row>
    <row r="9034" spans="16:16" x14ac:dyDescent="0.25">
      <c r="P9034" s="401">
        <f t="shared" si="141"/>
        <v>0</v>
      </c>
    </row>
    <row r="9035" spans="16:16" x14ac:dyDescent="0.25">
      <c r="P9035" s="401">
        <f t="shared" si="141"/>
        <v>0</v>
      </c>
    </row>
    <row r="9036" spans="16:16" x14ac:dyDescent="0.25">
      <c r="P9036" s="401">
        <f t="shared" si="141"/>
        <v>0</v>
      </c>
    </row>
    <row r="9037" spans="16:16" x14ac:dyDescent="0.25">
      <c r="P9037" s="401">
        <f t="shared" si="141"/>
        <v>0</v>
      </c>
    </row>
    <row r="9038" spans="16:16" x14ac:dyDescent="0.25">
      <c r="P9038" s="401">
        <f t="shared" si="141"/>
        <v>0</v>
      </c>
    </row>
    <row r="9039" spans="16:16" x14ac:dyDescent="0.25">
      <c r="P9039" s="401">
        <f t="shared" si="141"/>
        <v>0</v>
      </c>
    </row>
    <row r="9040" spans="16:16" x14ac:dyDescent="0.25">
      <c r="P9040" s="401">
        <f t="shared" si="141"/>
        <v>0</v>
      </c>
    </row>
    <row r="9041" spans="16:16" x14ac:dyDescent="0.25">
      <c r="P9041" s="401">
        <f t="shared" si="141"/>
        <v>0</v>
      </c>
    </row>
    <row r="9042" spans="16:16" x14ac:dyDescent="0.25">
      <c r="P9042" s="401">
        <f t="shared" si="141"/>
        <v>0</v>
      </c>
    </row>
    <row r="9043" spans="16:16" x14ac:dyDescent="0.25">
      <c r="P9043" s="401">
        <f t="shared" si="141"/>
        <v>0</v>
      </c>
    </row>
    <row r="9044" spans="16:16" x14ac:dyDescent="0.25">
      <c r="P9044" s="401">
        <f t="shared" si="141"/>
        <v>0</v>
      </c>
    </row>
    <row r="9045" spans="16:16" x14ac:dyDescent="0.25">
      <c r="P9045" s="401">
        <f t="shared" si="141"/>
        <v>0</v>
      </c>
    </row>
    <row r="9046" spans="16:16" x14ac:dyDescent="0.25">
      <c r="P9046" s="401">
        <f t="shared" si="141"/>
        <v>0</v>
      </c>
    </row>
    <row r="9047" spans="16:16" x14ac:dyDescent="0.25">
      <c r="P9047" s="401">
        <f t="shared" si="141"/>
        <v>0</v>
      </c>
    </row>
    <row r="9048" spans="16:16" x14ac:dyDescent="0.25">
      <c r="P9048" s="401">
        <f t="shared" si="141"/>
        <v>0</v>
      </c>
    </row>
    <row r="9049" spans="16:16" x14ac:dyDescent="0.25">
      <c r="P9049" s="401">
        <f t="shared" si="141"/>
        <v>0</v>
      </c>
    </row>
    <row r="9050" spans="16:16" x14ac:dyDescent="0.25">
      <c r="P9050" s="401">
        <f t="shared" si="141"/>
        <v>0</v>
      </c>
    </row>
    <row r="9051" spans="16:16" x14ac:dyDescent="0.25">
      <c r="P9051" s="401">
        <f t="shared" si="141"/>
        <v>0</v>
      </c>
    </row>
    <row r="9052" spans="16:16" x14ac:dyDescent="0.25">
      <c r="P9052" s="401">
        <f t="shared" si="141"/>
        <v>0</v>
      </c>
    </row>
    <row r="9053" spans="16:16" x14ac:dyDescent="0.25">
      <c r="P9053" s="401">
        <f t="shared" si="141"/>
        <v>0</v>
      </c>
    </row>
    <row r="9054" spans="16:16" x14ac:dyDescent="0.25">
      <c r="P9054" s="401">
        <f t="shared" si="141"/>
        <v>0</v>
      </c>
    </row>
    <row r="9055" spans="16:16" x14ac:dyDescent="0.25">
      <c r="P9055" s="401">
        <f t="shared" si="141"/>
        <v>0</v>
      </c>
    </row>
    <row r="9056" spans="16:16" x14ac:dyDescent="0.25">
      <c r="P9056" s="401">
        <f t="shared" si="141"/>
        <v>0</v>
      </c>
    </row>
    <row r="9057" spans="16:16" x14ac:dyDescent="0.25">
      <c r="P9057" s="401">
        <f t="shared" si="141"/>
        <v>0</v>
      </c>
    </row>
    <row r="9058" spans="16:16" x14ac:dyDescent="0.25">
      <c r="P9058" s="401">
        <f t="shared" si="141"/>
        <v>0</v>
      </c>
    </row>
    <row r="9059" spans="16:16" x14ac:dyDescent="0.25">
      <c r="P9059" s="401">
        <f t="shared" si="141"/>
        <v>0</v>
      </c>
    </row>
    <row r="9060" spans="16:16" x14ac:dyDescent="0.25">
      <c r="P9060" s="401">
        <f t="shared" si="141"/>
        <v>0</v>
      </c>
    </row>
    <row r="9061" spans="16:16" x14ac:dyDescent="0.25">
      <c r="P9061" s="401">
        <f t="shared" si="141"/>
        <v>0</v>
      </c>
    </row>
    <row r="9062" spans="16:16" x14ac:dyDescent="0.25">
      <c r="P9062" s="401">
        <f t="shared" si="141"/>
        <v>0</v>
      </c>
    </row>
    <row r="9063" spans="16:16" x14ac:dyDescent="0.25">
      <c r="P9063" s="401">
        <f t="shared" si="141"/>
        <v>0</v>
      </c>
    </row>
    <row r="9064" spans="16:16" x14ac:dyDescent="0.25">
      <c r="P9064" s="401">
        <f t="shared" si="141"/>
        <v>0</v>
      </c>
    </row>
    <row r="9065" spans="16:16" x14ac:dyDescent="0.25">
      <c r="P9065" s="401">
        <f t="shared" si="141"/>
        <v>0</v>
      </c>
    </row>
    <row r="9066" spans="16:16" x14ac:dyDescent="0.25">
      <c r="P9066" s="401">
        <f t="shared" si="141"/>
        <v>0</v>
      </c>
    </row>
    <row r="9067" spans="16:16" x14ac:dyDescent="0.25">
      <c r="P9067" s="401">
        <f t="shared" si="141"/>
        <v>0</v>
      </c>
    </row>
    <row r="9068" spans="16:16" x14ac:dyDescent="0.25">
      <c r="P9068" s="401">
        <f t="shared" si="141"/>
        <v>0</v>
      </c>
    </row>
    <row r="9069" spans="16:16" x14ac:dyDescent="0.25">
      <c r="P9069" s="401">
        <f t="shared" si="141"/>
        <v>0</v>
      </c>
    </row>
    <row r="9070" spans="16:16" x14ac:dyDescent="0.25">
      <c r="P9070" s="401">
        <f t="shared" si="141"/>
        <v>0</v>
      </c>
    </row>
    <row r="9071" spans="16:16" x14ac:dyDescent="0.25">
      <c r="P9071" s="401">
        <f t="shared" si="141"/>
        <v>0</v>
      </c>
    </row>
    <row r="9072" spans="16:16" x14ac:dyDescent="0.25">
      <c r="P9072" s="401">
        <f t="shared" si="141"/>
        <v>0</v>
      </c>
    </row>
    <row r="9073" spans="16:16" x14ac:dyDescent="0.25">
      <c r="P9073" s="401">
        <f t="shared" si="141"/>
        <v>0</v>
      </c>
    </row>
    <row r="9074" spans="16:16" x14ac:dyDescent="0.25">
      <c r="P9074" s="401">
        <f t="shared" si="141"/>
        <v>0</v>
      </c>
    </row>
    <row r="9075" spans="16:16" x14ac:dyDescent="0.25">
      <c r="P9075" s="401">
        <f t="shared" si="141"/>
        <v>0</v>
      </c>
    </row>
    <row r="9076" spans="16:16" x14ac:dyDescent="0.25">
      <c r="P9076" s="401">
        <f t="shared" si="141"/>
        <v>0</v>
      </c>
    </row>
    <row r="9077" spans="16:16" x14ac:dyDescent="0.25">
      <c r="P9077" s="401">
        <f t="shared" si="141"/>
        <v>0</v>
      </c>
    </row>
    <row r="9078" spans="16:16" x14ac:dyDescent="0.25">
      <c r="P9078" s="401">
        <f t="shared" si="141"/>
        <v>0</v>
      </c>
    </row>
    <row r="9079" spans="16:16" x14ac:dyDescent="0.25">
      <c r="P9079" s="401">
        <f t="shared" si="141"/>
        <v>0</v>
      </c>
    </row>
    <row r="9080" spans="16:16" x14ac:dyDescent="0.25">
      <c r="P9080" s="401">
        <f t="shared" si="141"/>
        <v>0</v>
      </c>
    </row>
    <row r="9081" spans="16:16" x14ac:dyDescent="0.25">
      <c r="P9081" s="401">
        <f t="shared" si="141"/>
        <v>0</v>
      </c>
    </row>
    <row r="9082" spans="16:16" x14ac:dyDescent="0.25">
      <c r="P9082" s="401">
        <f t="shared" si="141"/>
        <v>0</v>
      </c>
    </row>
    <row r="9083" spans="16:16" x14ac:dyDescent="0.25">
      <c r="P9083" s="401">
        <f t="shared" si="141"/>
        <v>0</v>
      </c>
    </row>
    <row r="9084" spans="16:16" x14ac:dyDescent="0.25">
      <c r="P9084" s="401">
        <f t="shared" si="141"/>
        <v>0</v>
      </c>
    </row>
    <row r="9085" spans="16:16" x14ac:dyDescent="0.25">
      <c r="P9085" s="401">
        <f t="shared" si="141"/>
        <v>0</v>
      </c>
    </row>
    <row r="9086" spans="16:16" x14ac:dyDescent="0.25">
      <c r="P9086" s="401">
        <f t="shared" si="141"/>
        <v>0</v>
      </c>
    </row>
    <row r="9087" spans="16:16" x14ac:dyDescent="0.25">
      <c r="P9087" s="401">
        <f t="shared" si="141"/>
        <v>0</v>
      </c>
    </row>
    <row r="9088" spans="16:16" x14ac:dyDescent="0.25">
      <c r="P9088" s="401">
        <f t="shared" si="141"/>
        <v>0</v>
      </c>
    </row>
    <row r="9089" spans="16:16" x14ac:dyDescent="0.25">
      <c r="P9089" s="401">
        <f t="shared" si="141"/>
        <v>0</v>
      </c>
    </row>
    <row r="9090" spans="16:16" x14ac:dyDescent="0.25">
      <c r="P9090" s="401">
        <f t="shared" si="141"/>
        <v>0</v>
      </c>
    </row>
    <row r="9091" spans="16:16" x14ac:dyDescent="0.25">
      <c r="P9091" s="401">
        <f t="shared" ref="P9091:P9154" si="142">G9091+I9091</f>
        <v>0</v>
      </c>
    </row>
    <row r="9092" spans="16:16" x14ac:dyDescent="0.25">
      <c r="P9092" s="401">
        <f t="shared" si="142"/>
        <v>0</v>
      </c>
    </row>
    <row r="9093" spans="16:16" x14ac:dyDescent="0.25">
      <c r="P9093" s="401">
        <f t="shared" si="142"/>
        <v>0</v>
      </c>
    </row>
    <row r="9094" spans="16:16" x14ac:dyDescent="0.25">
      <c r="P9094" s="401">
        <f t="shared" si="142"/>
        <v>0</v>
      </c>
    </row>
    <row r="9095" spans="16:16" x14ac:dyDescent="0.25">
      <c r="P9095" s="401">
        <f t="shared" si="142"/>
        <v>0</v>
      </c>
    </row>
    <row r="9096" spans="16:16" x14ac:dyDescent="0.25">
      <c r="P9096" s="401">
        <f t="shared" si="142"/>
        <v>0</v>
      </c>
    </row>
    <row r="9097" spans="16:16" x14ac:dyDescent="0.25">
      <c r="P9097" s="401">
        <f t="shared" si="142"/>
        <v>0</v>
      </c>
    </row>
    <row r="9098" spans="16:16" x14ac:dyDescent="0.25">
      <c r="P9098" s="401">
        <f t="shared" si="142"/>
        <v>0</v>
      </c>
    </row>
    <row r="9099" spans="16:16" x14ac:dyDescent="0.25">
      <c r="P9099" s="401">
        <f t="shared" si="142"/>
        <v>0</v>
      </c>
    </row>
    <row r="9100" spans="16:16" x14ac:dyDescent="0.25">
      <c r="P9100" s="401">
        <f t="shared" si="142"/>
        <v>0</v>
      </c>
    </row>
    <row r="9101" spans="16:16" x14ac:dyDescent="0.25">
      <c r="P9101" s="401">
        <f t="shared" si="142"/>
        <v>0</v>
      </c>
    </row>
    <row r="9102" spans="16:16" x14ac:dyDescent="0.25">
      <c r="P9102" s="401">
        <f t="shared" si="142"/>
        <v>0</v>
      </c>
    </row>
    <row r="9103" spans="16:16" x14ac:dyDescent="0.25">
      <c r="P9103" s="401">
        <f t="shared" si="142"/>
        <v>0</v>
      </c>
    </row>
    <row r="9104" spans="16:16" x14ac:dyDescent="0.25">
      <c r="P9104" s="401">
        <f t="shared" si="142"/>
        <v>0</v>
      </c>
    </row>
    <row r="9105" spans="16:16" x14ac:dyDescent="0.25">
      <c r="P9105" s="401">
        <f t="shared" si="142"/>
        <v>0</v>
      </c>
    </row>
    <row r="9106" spans="16:16" x14ac:dyDescent="0.25">
      <c r="P9106" s="401">
        <f t="shared" si="142"/>
        <v>0</v>
      </c>
    </row>
    <row r="9107" spans="16:16" x14ac:dyDescent="0.25">
      <c r="P9107" s="401">
        <f t="shared" si="142"/>
        <v>0</v>
      </c>
    </row>
    <row r="9108" spans="16:16" x14ac:dyDescent="0.25">
      <c r="P9108" s="401">
        <f t="shared" si="142"/>
        <v>0</v>
      </c>
    </row>
    <row r="9109" spans="16:16" x14ac:dyDescent="0.25">
      <c r="P9109" s="401">
        <f t="shared" si="142"/>
        <v>0</v>
      </c>
    </row>
    <row r="9110" spans="16:16" x14ac:dyDescent="0.25">
      <c r="P9110" s="401">
        <f t="shared" si="142"/>
        <v>0</v>
      </c>
    </row>
    <row r="9111" spans="16:16" x14ac:dyDescent="0.25">
      <c r="P9111" s="401">
        <f t="shared" si="142"/>
        <v>0</v>
      </c>
    </row>
    <row r="9112" spans="16:16" x14ac:dyDescent="0.25">
      <c r="P9112" s="401">
        <f t="shared" si="142"/>
        <v>0</v>
      </c>
    </row>
    <row r="9113" spans="16:16" x14ac:dyDescent="0.25">
      <c r="P9113" s="401">
        <f t="shared" si="142"/>
        <v>0</v>
      </c>
    </row>
    <row r="9114" spans="16:16" x14ac:dyDescent="0.25">
      <c r="P9114" s="401">
        <f t="shared" si="142"/>
        <v>0</v>
      </c>
    </row>
    <row r="9115" spans="16:16" x14ac:dyDescent="0.25">
      <c r="P9115" s="401">
        <f t="shared" si="142"/>
        <v>0</v>
      </c>
    </row>
    <row r="9116" spans="16:16" x14ac:dyDescent="0.25">
      <c r="P9116" s="401">
        <f t="shared" si="142"/>
        <v>0</v>
      </c>
    </row>
    <row r="9117" spans="16:16" x14ac:dyDescent="0.25">
      <c r="P9117" s="401">
        <f t="shared" si="142"/>
        <v>0</v>
      </c>
    </row>
    <row r="9118" spans="16:16" x14ac:dyDescent="0.25">
      <c r="P9118" s="401">
        <f t="shared" si="142"/>
        <v>0</v>
      </c>
    </row>
    <row r="9119" spans="16:16" x14ac:dyDescent="0.25">
      <c r="P9119" s="401">
        <f t="shared" si="142"/>
        <v>0</v>
      </c>
    </row>
    <row r="9120" spans="16:16" x14ac:dyDescent="0.25">
      <c r="P9120" s="401">
        <f t="shared" si="142"/>
        <v>0</v>
      </c>
    </row>
    <row r="9121" spans="16:16" x14ac:dyDescent="0.25">
      <c r="P9121" s="401">
        <f t="shared" si="142"/>
        <v>0</v>
      </c>
    </row>
    <row r="9122" spans="16:16" x14ac:dyDescent="0.25">
      <c r="P9122" s="401">
        <f t="shared" si="142"/>
        <v>0</v>
      </c>
    </row>
    <row r="9123" spans="16:16" x14ac:dyDescent="0.25">
      <c r="P9123" s="401">
        <f t="shared" si="142"/>
        <v>0</v>
      </c>
    </row>
    <row r="9124" spans="16:16" x14ac:dyDescent="0.25">
      <c r="P9124" s="401">
        <f t="shared" si="142"/>
        <v>0</v>
      </c>
    </row>
    <row r="9125" spans="16:16" x14ac:dyDescent="0.25">
      <c r="P9125" s="401">
        <f t="shared" si="142"/>
        <v>0</v>
      </c>
    </row>
    <row r="9126" spans="16:16" x14ac:dyDescent="0.25">
      <c r="P9126" s="401">
        <f t="shared" si="142"/>
        <v>0</v>
      </c>
    </row>
    <row r="9127" spans="16:16" x14ac:dyDescent="0.25">
      <c r="P9127" s="401">
        <f t="shared" si="142"/>
        <v>0</v>
      </c>
    </row>
    <row r="9128" spans="16:16" x14ac:dyDescent="0.25">
      <c r="P9128" s="401">
        <f t="shared" si="142"/>
        <v>0</v>
      </c>
    </row>
    <row r="9129" spans="16:16" x14ac:dyDescent="0.25">
      <c r="P9129" s="401">
        <f t="shared" si="142"/>
        <v>0</v>
      </c>
    </row>
    <row r="9130" spans="16:16" x14ac:dyDescent="0.25">
      <c r="P9130" s="401">
        <f t="shared" si="142"/>
        <v>0</v>
      </c>
    </row>
    <row r="9131" spans="16:16" x14ac:dyDescent="0.25">
      <c r="P9131" s="401">
        <f t="shared" si="142"/>
        <v>0</v>
      </c>
    </row>
    <row r="9132" spans="16:16" x14ac:dyDescent="0.25">
      <c r="P9132" s="401">
        <f t="shared" si="142"/>
        <v>0</v>
      </c>
    </row>
    <row r="9133" spans="16:16" x14ac:dyDescent="0.25">
      <c r="P9133" s="401">
        <f t="shared" si="142"/>
        <v>0</v>
      </c>
    </row>
    <row r="9134" spans="16:16" x14ac:dyDescent="0.25">
      <c r="P9134" s="401">
        <f t="shared" si="142"/>
        <v>0</v>
      </c>
    </row>
    <row r="9135" spans="16:16" x14ac:dyDescent="0.25">
      <c r="P9135" s="401">
        <f t="shared" si="142"/>
        <v>0</v>
      </c>
    </row>
    <row r="9136" spans="16:16" x14ac:dyDescent="0.25">
      <c r="P9136" s="401">
        <f t="shared" si="142"/>
        <v>0</v>
      </c>
    </row>
    <row r="9137" spans="16:16" x14ac:dyDescent="0.25">
      <c r="P9137" s="401">
        <f t="shared" si="142"/>
        <v>0</v>
      </c>
    </row>
    <row r="9138" spans="16:16" x14ac:dyDescent="0.25">
      <c r="P9138" s="401">
        <f t="shared" si="142"/>
        <v>0</v>
      </c>
    </row>
    <row r="9139" spans="16:16" x14ac:dyDescent="0.25">
      <c r="P9139" s="401">
        <f t="shared" si="142"/>
        <v>0</v>
      </c>
    </row>
    <row r="9140" spans="16:16" x14ac:dyDescent="0.25">
      <c r="P9140" s="401">
        <f t="shared" si="142"/>
        <v>0</v>
      </c>
    </row>
    <row r="9141" spans="16:16" x14ac:dyDescent="0.25">
      <c r="P9141" s="401">
        <f t="shared" si="142"/>
        <v>0</v>
      </c>
    </row>
    <row r="9142" spans="16:16" x14ac:dyDescent="0.25">
      <c r="P9142" s="401">
        <f t="shared" si="142"/>
        <v>0</v>
      </c>
    </row>
    <row r="9143" spans="16:16" x14ac:dyDescent="0.25">
      <c r="P9143" s="401">
        <f t="shared" si="142"/>
        <v>0</v>
      </c>
    </row>
    <row r="9144" spans="16:16" x14ac:dyDescent="0.25">
      <c r="P9144" s="401">
        <f t="shared" si="142"/>
        <v>0</v>
      </c>
    </row>
    <row r="9145" spans="16:16" x14ac:dyDescent="0.25">
      <c r="P9145" s="401">
        <f t="shared" si="142"/>
        <v>0</v>
      </c>
    </row>
    <row r="9146" spans="16:16" x14ac:dyDescent="0.25">
      <c r="P9146" s="401">
        <f t="shared" si="142"/>
        <v>0</v>
      </c>
    </row>
    <row r="9147" spans="16:16" x14ac:dyDescent="0.25">
      <c r="P9147" s="401">
        <f t="shared" si="142"/>
        <v>0</v>
      </c>
    </row>
    <row r="9148" spans="16:16" x14ac:dyDescent="0.25">
      <c r="P9148" s="401">
        <f t="shared" si="142"/>
        <v>0</v>
      </c>
    </row>
    <row r="9149" spans="16:16" x14ac:dyDescent="0.25">
      <c r="P9149" s="401">
        <f t="shared" si="142"/>
        <v>0</v>
      </c>
    </row>
    <row r="9150" spans="16:16" x14ac:dyDescent="0.25">
      <c r="P9150" s="401">
        <f t="shared" si="142"/>
        <v>0</v>
      </c>
    </row>
    <row r="9151" spans="16:16" x14ac:dyDescent="0.25">
      <c r="P9151" s="401">
        <f t="shared" si="142"/>
        <v>0</v>
      </c>
    </row>
    <row r="9152" spans="16:16" x14ac:dyDescent="0.25">
      <c r="P9152" s="401">
        <f t="shared" si="142"/>
        <v>0</v>
      </c>
    </row>
    <row r="9153" spans="16:16" x14ac:dyDescent="0.25">
      <c r="P9153" s="401">
        <f t="shared" si="142"/>
        <v>0</v>
      </c>
    </row>
    <row r="9154" spans="16:16" x14ac:dyDescent="0.25">
      <c r="P9154" s="401">
        <f t="shared" si="142"/>
        <v>0</v>
      </c>
    </row>
    <row r="9155" spans="16:16" x14ac:dyDescent="0.25">
      <c r="P9155" s="401">
        <f t="shared" ref="P9155:P9218" si="143">G9155+I9155</f>
        <v>0</v>
      </c>
    </row>
    <row r="9156" spans="16:16" x14ac:dyDescent="0.25">
      <c r="P9156" s="401">
        <f t="shared" si="143"/>
        <v>0</v>
      </c>
    </row>
    <row r="9157" spans="16:16" x14ac:dyDescent="0.25">
      <c r="P9157" s="401">
        <f t="shared" si="143"/>
        <v>0</v>
      </c>
    </row>
    <row r="9158" spans="16:16" x14ac:dyDescent="0.25">
      <c r="P9158" s="401">
        <f t="shared" si="143"/>
        <v>0</v>
      </c>
    </row>
    <row r="9159" spans="16:16" x14ac:dyDescent="0.25">
      <c r="P9159" s="401">
        <f t="shared" si="143"/>
        <v>0</v>
      </c>
    </row>
    <row r="9160" spans="16:16" x14ac:dyDescent="0.25">
      <c r="P9160" s="401">
        <f t="shared" si="143"/>
        <v>0</v>
      </c>
    </row>
    <row r="9161" spans="16:16" x14ac:dyDescent="0.25">
      <c r="P9161" s="401">
        <f t="shared" si="143"/>
        <v>0</v>
      </c>
    </row>
    <row r="9162" spans="16:16" x14ac:dyDescent="0.25">
      <c r="P9162" s="401">
        <f t="shared" si="143"/>
        <v>0</v>
      </c>
    </row>
    <row r="9163" spans="16:16" x14ac:dyDescent="0.25">
      <c r="P9163" s="401">
        <f t="shared" si="143"/>
        <v>0</v>
      </c>
    </row>
    <row r="9164" spans="16:16" x14ac:dyDescent="0.25">
      <c r="P9164" s="401">
        <f t="shared" si="143"/>
        <v>0</v>
      </c>
    </row>
    <row r="9165" spans="16:16" x14ac:dyDescent="0.25">
      <c r="P9165" s="401">
        <f t="shared" si="143"/>
        <v>0</v>
      </c>
    </row>
    <row r="9166" spans="16:16" x14ac:dyDescent="0.25">
      <c r="P9166" s="401">
        <f t="shared" si="143"/>
        <v>0</v>
      </c>
    </row>
    <row r="9167" spans="16:16" x14ac:dyDescent="0.25">
      <c r="P9167" s="401">
        <f t="shared" si="143"/>
        <v>0</v>
      </c>
    </row>
    <row r="9168" spans="16:16" x14ac:dyDescent="0.25">
      <c r="P9168" s="401">
        <f t="shared" si="143"/>
        <v>0</v>
      </c>
    </row>
    <row r="9169" spans="16:16" x14ac:dyDescent="0.25">
      <c r="P9169" s="401">
        <f t="shared" si="143"/>
        <v>0</v>
      </c>
    </row>
    <row r="9170" spans="16:16" x14ac:dyDescent="0.25">
      <c r="P9170" s="401">
        <f t="shared" si="143"/>
        <v>0</v>
      </c>
    </row>
    <row r="9171" spans="16:16" x14ac:dyDescent="0.25">
      <c r="P9171" s="401">
        <f t="shared" si="143"/>
        <v>0</v>
      </c>
    </row>
    <row r="9172" spans="16:16" x14ac:dyDescent="0.25">
      <c r="P9172" s="401">
        <f t="shared" si="143"/>
        <v>0</v>
      </c>
    </row>
    <row r="9173" spans="16:16" x14ac:dyDescent="0.25">
      <c r="P9173" s="401">
        <f t="shared" si="143"/>
        <v>0</v>
      </c>
    </row>
    <row r="9174" spans="16:16" x14ac:dyDescent="0.25">
      <c r="P9174" s="401">
        <f t="shared" si="143"/>
        <v>0</v>
      </c>
    </row>
    <row r="9175" spans="16:16" x14ac:dyDescent="0.25">
      <c r="P9175" s="401">
        <f t="shared" si="143"/>
        <v>0</v>
      </c>
    </row>
    <row r="9176" spans="16:16" x14ac:dyDescent="0.25">
      <c r="P9176" s="401">
        <f t="shared" si="143"/>
        <v>0</v>
      </c>
    </row>
    <row r="9177" spans="16:16" x14ac:dyDescent="0.25">
      <c r="P9177" s="401">
        <f t="shared" si="143"/>
        <v>0</v>
      </c>
    </row>
    <row r="9178" spans="16:16" x14ac:dyDescent="0.25">
      <c r="P9178" s="401">
        <f t="shared" si="143"/>
        <v>0</v>
      </c>
    </row>
    <row r="9179" spans="16:16" x14ac:dyDescent="0.25">
      <c r="P9179" s="401">
        <f t="shared" si="143"/>
        <v>0</v>
      </c>
    </row>
    <row r="9180" spans="16:16" x14ac:dyDescent="0.25">
      <c r="P9180" s="401">
        <f t="shared" si="143"/>
        <v>0</v>
      </c>
    </row>
    <row r="9181" spans="16:16" x14ac:dyDescent="0.25">
      <c r="P9181" s="401">
        <f t="shared" si="143"/>
        <v>0</v>
      </c>
    </row>
    <row r="9182" spans="16:16" x14ac:dyDescent="0.25">
      <c r="P9182" s="401">
        <f t="shared" si="143"/>
        <v>0</v>
      </c>
    </row>
    <row r="9183" spans="16:16" x14ac:dyDescent="0.25">
      <c r="P9183" s="401">
        <f t="shared" si="143"/>
        <v>0</v>
      </c>
    </row>
    <row r="9184" spans="16:16" x14ac:dyDescent="0.25">
      <c r="P9184" s="401">
        <f t="shared" si="143"/>
        <v>0</v>
      </c>
    </row>
    <row r="9185" spans="16:16" x14ac:dyDescent="0.25">
      <c r="P9185" s="401">
        <f t="shared" si="143"/>
        <v>0</v>
      </c>
    </row>
    <row r="9186" spans="16:16" x14ac:dyDescent="0.25">
      <c r="P9186" s="401">
        <f t="shared" si="143"/>
        <v>0</v>
      </c>
    </row>
    <row r="9187" spans="16:16" x14ac:dyDescent="0.25">
      <c r="P9187" s="401">
        <f t="shared" si="143"/>
        <v>0</v>
      </c>
    </row>
    <row r="9188" spans="16:16" x14ac:dyDescent="0.25">
      <c r="P9188" s="401">
        <f t="shared" si="143"/>
        <v>0</v>
      </c>
    </row>
    <row r="9189" spans="16:16" x14ac:dyDescent="0.25">
      <c r="P9189" s="401">
        <f t="shared" si="143"/>
        <v>0</v>
      </c>
    </row>
    <row r="9190" spans="16:16" x14ac:dyDescent="0.25">
      <c r="P9190" s="401">
        <f t="shared" si="143"/>
        <v>0</v>
      </c>
    </row>
    <row r="9191" spans="16:16" x14ac:dyDescent="0.25">
      <c r="P9191" s="401">
        <f t="shared" si="143"/>
        <v>0</v>
      </c>
    </row>
    <row r="9192" spans="16:16" x14ac:dyDescent="0.25">
      <c r="P9192" s="401">
        <f t="shared" si="143"/>
        <v>0</v>
      </c>
    </row>
    <row r="9193" spans="16:16" x14ac:dyDescent="0.25">
      <c r="P9193" s="401">
        <f t="shared" si="143"/>
        <v>0</v>
      </c>
    </row>
    <row r="9194" spans="16:16" x14ac:dyDescent="0.25">
      <c r="P9194" s="401">
        <f t="shared" si="143"/>
        <v>0</v>
      </c>
    </row>
    <row r="9195" spans="16:16" x14ac:dyDescent="0.25">
      <c r="P9195" s="401">
        <f t="shared" si="143"/>
        <v>0</v>
      </c>
    </row>
    <row r="9196" spans="16:16" x14ac:dyDescent="0.25">
      <c r="P9196" s="401">
        <f t="shared" si="143"/>
        <v>0</v>
      </c>
    </row>
    <row r="9197" spans="16:16" x14ac:dyDescent="0.25">
      <c r="P9197" s="401">
        <f t="shared" si="143"/>
        <v>0</v>
      </c>
    </row>
    <row r="9198" spans="16:16" x14ac:dyDescent="0.25">
      <c r="P9198" s="401">
        <f t="shared" si="143"/>
        <v>0</v>
      </c>
    </row>
    <row r="9199" spans="16:16" x14ac:dyDescent="0.25">
      <c r="P9199" s="401">
        <f t="shared" si="143"/>
        <v>0</v>
      </c>
    </row>
    <row r="9200" spans="16:16" x14ac:dyDescent="0.25">
      <c r="P9200" s="401">
        <f t="shared" si="143"/>
        <v>0</v>
      </c>
    </row>
    <row r="9201" spans="16:16" x14ac:dyDescent="0.25">
      <c r="P9201" s="401">
        <f t="shared" si="143"/>
        <v>0</v>
      </c>
    </row>
    <row r="9202" spans="16:16" x14ac:dyDescent="0.25">
      <c r="P9202" s="401">
        <f t="shared" si="143"/>
        <v>0</v>
      </c>
    </row>
    <row r="9203" spans="16:16" x14ac:dyDescent="0.25">
      <c r="P9203" s="401">
        <f t="shared" si="143"/>
        <v>0</v>
      </c>
    </row>
    <row r="9204" spans="16:16" x14ac:dyDescent="0.25">
      <c r="P9204" s="401">
        <f t="shared" si="143"/>
        <v>0</v>
      </c>
    </row>
    <row r="9205" spans="16:16" x14ac:dyDescent="0.25">
      <c r="P9205" s="401">
        <f t="shared" si="143"/>
        <v>0</v>
      </c>
    </row>
    <row r="9206" spans="16:16" x14ac:dyDescent="0.25">
      <c r="P9206" s="401">
        <f t="shared" si="143"/>
        <v>0</v>
      </c>
    </row>
    <row r="9207" spans="16:16" x14ac:dyDescent="0.25">
      <c r="P9207" s="401">
        <f t="shared" si="143"/>
        <v>0</v>
      </c>
    </row>
    <row r="9208" spans="16:16" x14ac:dyDescent="0.25">
      <c r="P9208" s="401">
        <f t="shared" si="143"/>
        <v>0</v>
      </c>
    </row>
    <row r="9209" spans="16:16" x14ac:dyDescent="0.25">
      <c r="P9209" s="401">
        <f t="shared" si="143"/>
        <v>0</v>
      </c>
    </row>
    <row r="9210" spans="16:16" x14ac:dyDescent="0.25">
      <c r="P9210" s="401">
        <f t="shared" si="143"/>
        <v>0</v>
      </c>
    </row>
    <row r="9211" spans="16:16" x14ac:dyDescent="0.25">
      <c r="P9211" s="401">
        <f t="shared" si="143"/>
        <v>0</v>
      </c>
    </row>
    <row r="9212" spans="16:16" x14ac:dyDescent="0.25">
      <c r="P9212" s="401">
        <f t="shared" si="143"/>
        <v>0</v>
      </c>
    </row>
    <row r="9213" spans="16:16" x14ac:dyDescent="0.25">
      <c r="P9213" s="401">
        <f t="shared" si="143"/>
        <v>0</v>
      </c>
    </row>
    <row r="9214" spans="16:16" x14ac:dyDescent="0.25">
      <c r="P9214" s="401">
        <f t="shared" si="143"/>
        <v>0</v>
      </c>
    </row>
    <row r="9215" spans="16:16" x14ac:dyDescent="0.25">
      <c r="P9215" s="401">
        <f t="shared" si="143"/>
        <v>0</v>
      </c>
    </row>
    <row r="9216" spans="16:16" x14ac:dyDescent="0.25">
      <c r="P9216" s="401">
        <f t="shared" si="143"/>
        <v>0</v>
      </c>
    </row>
    <row r="9217" spans="16:16" x14ac:dyDescent="0.25">
      <c r="P9217" s="401">
        <f t="shared" si="143"/>
        <v>0</v>
      </c>
    </row>
    <row r="9218" spans="16:16" x14ac:dyDescent="0.25">
      <c r="P9218" s="401">
        <f t="shared" si="143"/>
        <v>0</v>
      </c>
    </row>
    <row r="9219" spans="16:16" x14ac:dyDescent="0.25">
      <c r="P9219" s="401">
        <f t="shared" ref="P9219:P9282" si="144">G9219+I9219</f>
        <v>0</v>
      </c>
    </row>
    <row r="9220" spans="16:16" x14ac:dyDescent="0.25">
      <c r="P9220" s="401">
        <f t="shared" si="144"/>
        <v>0</v>
      </c>
    </row>
    <row r="9221" spans="16:16" x14ac:dyDescent="0.25">
      <c r="P9221" s="401">
        <f t="shared" si="144"/>
        <v>0</v>
      </c>
    </row>
    <row r="9222" spans="16:16" x14ac:dyDescent="0.25">
      <c r="P9222" s="401">
        <f t="shared" si="144"/>
        <v>0</v>
      </c>
    </row>
    <row r="9223" spans="16:16" x14ac:dyDescent="0.25">
      <c r="P9223" s="401">
        <f t="shared" si="144"/>
        <v>0</v>
      </c>
    </row>
    <row r="9224" spans="16:16" x14ac:dyDescent="0.25">
      <c r="P9224" s="401">
        <f t="shared" si="144"/>
        <v>0</v>
      </c>
    </row>
    <row r="9225" spans="16:16" x14ac:dyDescent="0.25">
      <c r="P9225" s="401">
        <f t="shared" si="144"/>
        <v>0</v>
      </c>
    </row>
    <row r="9226" spans="16:16" x14ac:dyDescent="0.25">
      <c r="P9226" s="401">
        <f t="shared" si="144"/>
        <v>0</v>
      </c>
    </row>
    <row r="9227" spans="16:16" x14ac:dyDescent="0.25">
      <c r="P9227" s="401">
        <f t="shared" si="144"/>
        <v>0</v>
      </c>
    </row>
    <row r="9228" spans="16:16" x14ac:dyDescent="0.25">
      <c r="P9228" s="401">
        <f t="shared" si="144"/>
        <v>0</v>
      </c>
    </row>
    <row r="9229" spans="16:16" x14ac:dyDescent="0.25">
      <c r="P9229" s="401">
        <f t="shared" si="144"/>
        <v>0</v>
      </c>
    </row>
    <row r="9230" spans="16:16" x14ac:dyDescent="0.25">
      <c r="P9230" s="401">
        <f t="shared" si="144"/>
        <v>0</v>
      </c>
    </row>
    <row r="9231" spans="16:16" x14ac:dyDescent="0.25">
      <c r="P9231" s="401">
        <f t="shared" si="144"/>
        <v>0</v>
      </c>
    </row>
    <row r="9232" spans="16:16" x14ac:dyDescent="0.25">
      <c r="P9232" s="401">
        <f t="shared" si="144"/>
        <v>0</v>
      </c>
    </row>
    <row r="9233" spans="16:16" x14ac:dyDescent="0.25">
      <c r="P9233" s="401">
        <f t="shared" si="144"/>
        <v>0</v>
      </c>
    </row>
    <row r="9234" spans="16:16" x14ac:dyDescent="0.25">
      <c r="P9234" s="401">
        <f t="shared" si="144"/>
        <v>0</v>
      </c>
    </row>
    <row r="9235" spans="16:16" x14ac:dyDescent="0.25">
      <c r="P9235" s="401">
        <f t="shared" si="144"/>
        <v>0</v>
      </c>
    </row>
    <row r="9236" spans="16:16" x14ac:dyDescent="0.25">
      <c r="P9236" s="401">
        <f t="shared" si="144"/>
        <v>0</v>
      </c>
    </row>
    <row r="9237" spans="16:16" x14ac:dyDescent="0.25">
      <c r="P9237" s="401">
        <f t="shared" si="144"/>
        <v>0</v>
      </c>
    </row>
    <row r="9238" spans="16:16" x14ac:dyDescent="0.25">
      <c r="P9238" s="401">
        <f t="shared" si="144"/>
        <v>0</v>
      </c>
    </row>
    <row r="9239" spans="16:16" x14ac:dyDescent="0.25">
      <c r="P9239" s="401">
        <f t="shared" si="144"/>
        <v>0</v>
      </c>
    </row>
    <row r="9240" spans="16:16" x14ac:dyDescent="0.25">
      <c r="P9240" s="401">
        <f t="shared" si="144"/>
        <v>0</v>
      </c>
    </row>
    <row r="9241" spans="16:16" x14ac:dyDescent="0.25">
      <c r="P9241" s="401">
        <f t="shared" si="144"/>
        <v>0</v>
      </c>
    </row>
    <row r="9242" spans="16:16" x14ac:dyDescent="0.25">
      <c r="P9242" s="401">
        <f t="shared" si="144"/>
        <v>0</v>
      </c>
    </row>
    <row r="9243" spans="16:16" x14ac:dyDescent="0.25">
      <c r="P9243" s="401">
        <f t="shared" si="144"/>
        <v>0</v>
      </c>
    </row>
    <row r="9244" spans="16:16" x14ac:dyDescent="0.25">
      <c r="P9244" s="401">
        <f t="shared" si="144"/>
        <v>0</v>
      </c>
    </row>
    <row r="9245" spans="16:16" x14ac:dyDescent="0.25">
      <c r="P9245" s="401">
        <f t="shared" si="144"/>
        <v>0</v>
      </c>
    </row>
    <row r="9246" spans="16:16" x14ac:dyDescent="0.25">
      <c r="P9246" s="401">
        <f t="shared" si="144"/>
        <v>0</v>
      </c>
    </row>
    <row r="9247" spans="16:16" x14ac:dyDescent="0.25">
      <c r="P9247" s="401">
        <f t="shared" si="144"/>
        <v>0</v>
      </c>
    </row>
    <row r="9248" spans="16:16" x14ac:dyDescent="0.25">
      <c r="P9248" s="401">
        <f t="shared" si="144"/>
        <v>0</v>
      </c>
    </row>
    <row r="9249" spans="16:16" x14ac:dyDescent="0.25">
      <c r="P9249" s="401">
        <f t="shared" si="144"/>
        <v>0</v>
      </c>
    </row>
    <row r="9250" spans="16:16" x14ac:dyDescent="0.25">
      <c r="P9250" s="401">
        <f t="shared" si="144"/>
        <v>0</v>
      </c>
    </row>
    <row r="9251" spans="16:16" x14ac:dyDescent="0.25">
      <c r="P9251" s="401">
        <f t="shared" si="144"/>
        <v>0</v>
      </c>
    </row>
    <row r="9252" spans="16:16" x14ac:dyDescent="0.25">
      <c r="P9252" s="401">
        <f t="shared" si="144"/>
        <v>0</v>
      </c>
    </row>
    <row r="9253" spans="16:16" x14ac:dyDescent="0.25">
      <c r="P9253" s="401">
        <f t="shared" si="144"/>
        <v>0</v>
      </c>
    </row>
    <row r="9254" spans="16:16" x14ac:dyDescent="0.25">
      <c r="P9254" s="401">
        <f t="shared" si="144"/>
        <v>0</v>
      </c>
    </row>
    <row r="9255" spans="16:16" x14ac:dyDescent="0.25">
      <c r="P9255" s="401">
        <f t="shared" si="144"/>
        <v>0</v>
      </c>
    </row>
    <row r="9256" spans="16:16" x14ac:dyDescent="0.25">
      <c r="P9256" s="401">
        <f t="shared" si="144"/>
        <v>0</v>
      </c>
    </row>
    <row r="9257" spans="16:16" x14ac:dyDescent="0.25">
      <c r="P9257" s="401">
        <f t="shared" si="144"/>
        <v>0</v>
      </c>
    </row>
    <row r="9258" spans="16:16" x14ac:dyDescent="0.25">
      <c r="P9258" s="401">
        <f t="shared" si="144"/>
        <v>0</v>
      </c>
    </row>
    <row r="9259" spans="16:16" x14ac:dyDescent="0.25">
      <c r="P9259" s="401">
        <f t="shared" si="144"/>
        <v>0</v>
      </c>
    </row>
    <row r="9260" spans="16:16" x14ac:dyDescent="0.25">
      <c r="P9260" s="401">
        <f t="shared" si="144"/>
        <v>0</v>
      </c>
    </row>
    <row r="9261" spans="16:16" x14ac:dyDescent="0.25">
      <c r="P9261" s="401">
        <f t="shared" si="144"/>
        <v>0</v>
      </c>
    </row>
    <row r="9262" spans="16:16" x14ac:dyDescent="0.25">
      <c r="P9262" s="401">
        <f t="shared" si="144"/>
        <v>0</v>
      </c>
    </row>
    <row r="9263" spans="16:16" x14ac:dyDescent="0.25">
      <c r="P9263" s="401">
        <f t="shared" si="144"/>
        <v>0</v>
      </c>
    </row>
    <row r="9264" spans="16:16" x14ac:dyDescent="0.25">
      <c r="P9264" s="401">
        <f t="shared" si="144"/>
        <v>0</v>
      </c>
    </row>
    <row r="9265" spans="16:16" x14ac:dyDescent="0.25">
      <c r="P9265" s="401">
        <f t="shared" si="144"/>
        <v>0</v>
      </c>
    </row>
    <row r="9266" spans="16:16" x14ac:dyDescent="0.25">
      <c r="P9266" s="401">
        <f t="shared" si="144"/>
        <v>0</v>
      </c>
    </row>
    <row r="9267" spans="16:16" x14ac:dyDescent="0.25">
      <c r="P9267" s="401">
        <f t="shared" si="144"/>
        <v>0</v>
      </c>
    </row>
    <row r="9268" spans="16:16" x14ac:dyDescent="0.25">
      <c r="P9268" s="401">
        <f t="shared" si="144"/>
        <v>0</v>
      </c>
    </row>
    <row r="9269" spans="16:16" x14ac:dyDescent="0.25">
      <c r="P9269" s="401">
        <f t="shared" si="144"/>
        <v>0</v>
      </c>
    </row>
    <row r="9270" spans="16:16" x14ac:dyDescent="0.25">
      <c r="P9270" s="401">
        <f t="shared" si="144"/>
        <v>0</v>
      </c>
    </row>
    <row r="9271" spans="16:16" x14ac:dyDescent="0.25">
      <c r="P9271" s="401">
        <f t="shared" si="144"/>
        <v>0</v>
      </c>
    </row>
    <row r="9272" spans="16:16" x14ac:dyDescent="0.25">
      <c r="P9272" s="401">
        <f t="shared" si="144"/>
        <v>0</v>
      </c>
    </row>
    <row r="9273" spans="16:16" x14ac:dyDescent="0.25">
      <c r="P9273" s="401">
        <f t="shared" si="144"/>
        <v>0</v>
      </c>
    </row>
    <row r="9274" spans="16:16" x14ac:dyDescent="0.25">
      <c r="P9274" s="401">
        <f t="shared" si="144"/>
        <v>0</v>
      </c>
    </row>
    <row r="9275" spans="16:16" x14ac:dyDescent="0.25">
      <c r="P9275" s="401">
        <f t="shared" si="144"/>
        <v>0</v>
      </c>
    </row>
    <row r="9276" spans="16:16" x14ac:dyDescent="0.25">
      <c r="P9276" s="401">
        <f t="shared" si="144"/>
        <v>0</v>
      </c>
    </row>
    <row r="9277" spans="16:16" x14ac:dyDescent="0.25">
      <c r="P9277" s="401">
        <f t="shared" si="144"/>
        <v>0</v>
      </c>
    </row>
    <row r="9278" spans="16:16" x14ac:dyDescent="0.25">
      <c r="P9278" s="401">
        <f t="shared" si="144"/>
        <v>0</v>
      </c>
    </row>
    <row r="9279" spans="16:16" x14ac:dyDescent="0.25">
      <c r="P9279" s="401">
        <f t="shared" si="144"/>
        <v>0</v>
      </c>
    </row>
    <row r="9280" spans="16:16" x14ac:dyDescent="0.25">
      <c r="P9280" s="401">
        <f t="shared" si="144"/>
        <v>0</v>
      </c>
    </row>
    <row r="9281" spans="16:16" x14ac:dyDescent="0.25">
      <c r="P9281" s="401">
        <f t="shared" si="144"/>
        <v>0</v>
      </c>
    </row>
    <row r="9282" spans="16:16" x14ac:dyDescent="0.25">
      <c r="P9282" s="401">
        <f t="shared" si="144"/>
        <v>0</v>
      </c>
    </row>
    <row r="9283" spans="16:16" x14ac:dyDescent="0.25">
      <c r="P9283" s="401">
        <f t="shared" ref="P9283:P9346" si="145">G9283+I9283</f>
        <v>0</v>
      </c>
    </row>
    <row r="9284" spans="16:16" x14ac:dyDescent="0.25">
      <c r="P9284" s="401">
        <f t="shared" si="145"/>
        <v>0</v>
      </c>
    </row>
    <row r="9285" spans="16:16" x14ac:dyDescent="0.25">
      <c r="P9285" s="401">
        <f t="shared" si="145"/>
        <v>0</v>
      </c>
    </row>
    <row r="9286" spans="16:16" x14ac:dyDescent="0.25">
      <c r="P9286" s="401">
        <f t="shared" si="145"/>
        <v>0</v>
      </c>
    </row>
    <row r="9287" spans="16:16" x14ac:dyDescent="0.25">
      <c r="P9287" s="401">
        <f t="shared" si="145"/>
        <v>0</v>
      </c>
    </row>
    <row r="9288" spans="16:16" x14ac:dyDescent="0.25">
      <c r="P9288" s="401">
        <f t="shared" si="145"/>
        <v>0</v>
      </c>
    </row>
    <row r="9289" spans="16:16" x14ac:dyDescent="0.25">
      <c r="P9289" s="401">
        <f t="shared" si="145"/>
        <v>0</v>
      </c>
    </row>
    <row r="9290" spans="16:16" x14ac:dyDescent="0.25">
      <c r="P9290" s="401">
        <f t="shared" si="145"/>
        <v>0</v>
      </c>
    </row>
    <row r="9291" spans="16:16" x14ac:dyDescent="0.25">
      <c r="P9291" s="401">
        <f t="shared" si="145"/>
        <v>0</v>
      </c>
    </row>
    <row r="9292" spans="16:16" x14ac:dyDescent="0.25">
      <c r="P9292" s="401">
        <f t="shared" si="145"/>
        <v>0</v>
      </c>
    </row>
    <row r="9293" spans="16:16" x14ac:dyDescent="0.25">
      <c r="P9293" s="401">
        <f t="shared" si="145"/>
        <v>0</v>
      </c>
    </row>
    <row r="9294" spans="16:16" x14ac:dyDescent="0.25">
      <c r="P9294" s="401">
        <f t="shared" si="145"/>
        <v>0</v>
      </c>
    </row>
    <row r="9295" spans="16:16" x14ac:dyDescent="0.25">
      <c r="P9295" s="401">
        <f t="shared" si="145"/>
        <v>0</v>
      </c>
    </row>
    <row r="9296" spans="16:16" x14ac:dyDescent="0.25">
      <c r="P9296" s="401">
        <f t="shared" si="145"/>
        <v>0</v>
      </c>
    </row>
    <row r="9297" spans="16:16" x14ac:dyDescent="0.25">
      <c r="P9297" s="401">
        <f t="shared" si="145"/>
        <v>0</v>
      </c>
    </row>
    <row r="9298" spans="16:16" x14ac:dyDescent="0.25">
      <c r="P9298" s="401">
        <f t="shared" si="145"/>
        <v>0</v>
      </c>
    </row>
    <row r="9299" spans="16:16" x14ac:dyDescent="0.25">
      <c r="P9299" s="401">
        <f t="shared" si="145"/>
        <v>0</v>
      </c>
    </row>
    <row r="9300" spans="16:16" x14ac:dyDescent="0.25">
      <c r="P9300" s="401">
        <f t="shared" si="145"/>
        <v>0</v>
      </c>
    </row>
    <row r="9301" spans="16:16" x14ac:dyDescent="0.25">
      <c r="P9301" s="401">
        <f t="shared" si="145"/>
        <v>0</v>
      </c>
    </row>
    <row r="9302" spans="16:16" x14ac:dyDescent="0.25">
      <c r="P9302" s="401">
        <f t="shared" si="145"/>
        <v>0</v>
      </c>
    </row>
    <row r="9303" spans="16:16" x14ac:dyDescent="0.25">
      <c r="P9303" s="401">
        <f t="shared" si="145"/>
        <v>0</v>
      </c>
    </row>
    <row r="9304" spans="16:16" x14ac:dyDescent="0.25">
      <c r="P9304" s="401">
        <f t="shared" si="145"/>
        <v>0</v>
      </c>
    </row>
    <row r="9305" spans="16:16" x14ac:dyDescent="0.25">
      <c r="P9305" s="401">
        <f t="shared" si="145"/>
        <v>0</v>
      </c>
    </row>
    <row r="9306" spans="16:16" x14ac:dyDescent="0.25">
      <c r="P9306" s="401">
        <f t="shared" si="145"/>
        <v>0</v>
      </c>
    </row>
    <row r="9307" spans="16:16" x14ac:dyDescent="0.25">
      <c r="P9307" s="401">
        <f t="shared" si="145"/>
        <v>0</v>
      </c>
    </row>
    <row r="9308" spans="16:16" x14ac:dyDescent="0.25">
      <c r="P9308" s="401">
        <f t="shared" si="145"/>
        <v>0</v>
      </c>
    </row>
    <row r="9309" spans="16:16" x14ac:dyDescent="0.25">
      <c r="P9309" s="401">
        <f t="shared" si="145"/>
        <v>0</v>
      </c>
    </row>
    <row r="9310" spans="16:16" x14ac:dyDescent="0.25">
      <c r="P9310" s="401">
        <f t="shared" si="145"/>
        <v>0</v>
      </c>
    </row>
    <row r="9311" spans="16:16" x14ac:dyDescent="0.25">
      <c r="P9311" s="401">
        <f t="shared" si="145"/>
        <v>0</v>
      </c>
    </row>
    <row r="9312" spans="16:16" x14ac:dyDescent="0.25">
      <c r="P9312" s="401">
        <f t="shared" si="145"/>
        <v>0</v>
      </c>
    </row>
    <row r="9313" spans="16:16" x14ac:dyDescent="0.25">
      <c r="P9313" s="401">
        <f t="shared" si="145"/>
        <v>0</v>
      </c>
    </row>
    <row r="9314" spans="16:16" x14ac:dyDescent="0.25">
      <c r="P9314" s="401">
        <f t="shared" si="145"/>
        <v>0</v>
      </c>
    </row>
    <row r="9315" spans="16:16" x14ac:dyDescent="0.25">
      <c r="P9315" s="401">
        <f t="shared" si="145"/>
        <v>0</v>
      </c>
    </row>
    <row r="9316" spans="16:16" x14ac:dyDescent="0.25">
      <c r="P9316" s="401">
        <f t="shared" si="145"/>
        <v>0</v>
      </c>
    </row>
    <row r="9317" spans="16:16" x14ac:dyDescent="0.25">
      <c r="P9317" s="401">
        <f t="shared" si="145"/>
        <v>0</v>
      </c>
    </row>
    <row r="9318" spans="16:16" x14ac:dyDescent="0.25">
      <c r="P9318" s="401">
        <f t="shared" si="145"/>
        <v>0</v>
      </c>
    </row>
    <row r="9319" spans="16:16" x14ac:dyDescent="0.25">
      <c r="P9319" s="401">
        <f t="shared" si="145"/>
        <v>0</v>
      </c>
    </row>
    <row r="9320" spans="16:16" x14ac:dyDescent="0.25">
      <c r="P9320" s="401">
        <f t="shared" si="145"/>
        <v>0</v>
      </c>
    </row>
    <row r="9321" spans="16:16" x14ac:dyDescent="0.25">
      <c r="P9321" s="401">
        <f t="shared" si="145"/>
        <v>0</v>
      </c>
    </row>
    <row r="9322" spans="16:16" x14ac:dyDescent="0.25">
      <c r="P9322" s="401">
        <f t="shared" si="145"/>
        <v>0</v>
      </c>
    </row>
    <row r="9323" spans="16:16" x14ac:dyDescent="0.25">
      <c r="P9323" s="401">
        <f t="shared" si="145"/>
        <v>0</v>
      </c>
    </row>
    <row r="9324" spans="16:16" x14ac:dyDescent="0.25">
      <c r="P9324" s="401">
        <f t="shared" si="145"/>
        <v>0</v>
      </c>
    </row>
    <row r="9325" spans="16:16" x14ac:dyDescent="0.25">
      <c r="P9325" s="401">
        <f t="shared" si="145"/>
        <v>0</v>
      </c>
    </row>
    <row r="9326" spans="16:16" x14ac:dyDescent="0.25">
      <c r="P9326" s="401">
        <f t="shared" si="145"/>
        <v>0</v>
      </c>
    </row>
    <row r="9327" spans="16:16" x14ac:dyDescent="0.25">
      <c r="P9327" s="401">
        <f t="shared" si="145"/>
        <v>0</v>
      </c>
    </row>
    <row r="9328" spans="16:16" x14ac:dyDescent="0.25">
      <c r="P9328" s="401">
        <f t="shared" si="145"/>
        <v>0</v>
      </c>
    </row>
    <row r="9329" spans="16:16" x14ac:dyDescent="0.25">
      <c r="P9329" s="401">
        <f t="shared" si="145"/>
        <v>0</v>
      </c>
    </row>
    <row r="9330" spans="16:16" x14ac:dyDescent="0.25">
      <c r="P9330" s="401">
        <f t="shared" si="145"/>
        <v>0</v>
      </c>
    </row>
    <row r="9331" spans="16:16" x14ac:dyDescent="0.25">
      <c r="P9331" s="401">
        <f t="shared" si="145"/>
        <v>0</v>
      </c>
    </row>
    <row r="9332" spans="16:16" x14ac:dyDescent="0.25">
      <c r="P9332" s="401">
        <f t="shared" si="145"/>
        <v>0</v>
      </c>
    </row>
    <row r="9333" spans="16:16" x14ac:dyDescent="0.25">
      <c r="P9333" s="401">
        <f t="shared" si="145"/>
        <v>0</v>
      </c>
    </row>
    <row r="9334" spans="16:16" x14ac:dyDescent="0.25">
      <c r="P9334" s="401">
        <f t="shared" si="145"/>
        <v>0</v>
      </c>
    </row>
    <row r="9335" spans="16:16" x14ac:dyDescent="0.25">
      <c r="P9335" s="401">
        <f t="shared" si="145"/>
        <v>0</v>
      </c>
    </row>
    <row r="9336" spans="16:16" x14ac:dyDescent="0.25">
      <c r="P9336" s="401">
        <f t="shared" si="145"/>
        <v>0</v>
      </c>
    </row>
    <row r="9337" spans="16:16" x14ac:dyDescent="0.25">
      <c r="P9337" s="401">
        <f t="shared" si="145"/>
        <v>0</v>
      </c>
    </row>
    <row r="9338" spans="16:16" x14ac:dyDescent="0.25">
      <c r="P9338" s="401">
        <f t="shared" si="145"/>
        <v>0</v>
      </c>
    </row>
    <row r="9339" spans="16:16" x14ac:dyDescent="0.25">
      <c r="P9339" s="401">
        <f t="shared" si="145"/>
        <v>0</v>
      </c>
    </row>
    <row r="9340" spans="16:16" x14ac:dyDescent="0.25">
      <c r="P9340" s="401">
        <f t="shared" si="145"/>
        <v>0</v>
      </c>
    </row>
    <row r="9341" spans="16:16" x14ac:dyDescent="0.25">
      <c r="P9341" s="401">
        <f t="shared" si="145"/>
        <v>0</v>
      </c>
    </row>
    <row r="9342" spans="16:16" x14ac:dyDescent="0.25">
      <c r="P9342" s="401">
        <f t="shared" si="145"/>
        <v>0</v>
      </c>
    </row>
    <row r="9343" spans="16:16" x14ac:dyDescent="0.25">
      <c r="P9343" s="401">
        <f t="shared" si="145"/>
        <v>0</v>
      </c>
    </row>
    <row r="9344" spans="16:16" x14ac:dyDescent="0.25">
      <c r="P9344" s="401">
        <f t="shared" si="145"/>
        <v>0</v>
      </c>
    </row>
    <row r="9345" spans="16:16" x14ac:dyDescent="0.25">
      <c r="P9345" s="401">
        <f t="shared" si="145"/>
        <v>0</v>
      </c>
    </row>
    <row r="9346" spans="16:16" x14ac:dyDescent="0.25">
      <c r="P9346" s="401">
        <f t="shared" si="145"/>
        <v>0</v>
      </c>
    </row>
    <row r="9347" spans="16:16" x14ac:dyDescent="0.25">
      <c r="P9347" s="401">
        <f t="shared" ref="P9347:P9410" si="146">G9347+I9347</f>
        <v>0</v>
      </c>
    </row>
    <row r="9348" spans="16:16" x14ac:dyDescent="0.25">
      <c r="P9348" s="401">
        <f t="shared" si="146"/>
        <v>0</v>
      </c>
    </row>
    <row r="9349" spans="16:16" x14ac:dyDescent="0.25">
      <c r="P9349" s="401">
        <f t="shared" si="146"/>
        <v>0</v>
      </c>
    </row>
    <row r="9350" spans="16:16" x14ac:dyDescent="0.25">
      <c r="P9350" s="401">
        <f t="shared" si="146"/>
        <v>0</v>
      </c>
    </row>
    <row r="9351" spans="16:16" x14ac:dyDescent="0.25">
      <c r="P9351" s="401">
        <f t="shared" si="146"/>
        <v>0</v>
      </c>
    </row>
    <row r="9352" spans="16:16" x14ac:dyDescent="0.25">
      <c r="P9352" s="401">
        <f t="shared" si="146"/>
        <v>0</v>
      </c>
    </row>
    <row r="9353" spans="16:16" x14ac:dyDescent="0.25">
      <c r="P9353" s="401">
        <f t="shared" si="146"/>
        <v>0</v>
      </c>
    </row>
    <row r="9354" spans="16:16" x14ac:dyDescent="0.25">
      <c r="P9354" s="401">
        <f t="shared" si="146"/>
        <v>0</v>
      </c>
    </row>
    <row r="9355" spans="16:16" x14ac:dyDescent="0.25">
      <c r="P9355" s="401">
        <f t="shared" si="146"/>
        <v>0</v>
      </c>
    </row>
    <row r="9356" spans="16:16" x14ac:dyDescent="0.25">
      <c r="P9356" s="401">
        <f t="shared" si="146"/>
        <v>0</v>
      </c>
    </row>
    <row r="9357" spans="16:16" x14ac:dyDescent="0.25">
      <c r="P9357" s="401">
        <f t="shared" si="146"/>
        <v>0</v>
      </c>
    </row>
    <row r="9358" spans="16:16" x14ac:dyDescent="0.25">
      <c r="P9358" s="401">
        <f t="shared" si="146"/>
        <v>0</v>
      </c>
    </row>
    <row r="9359" spans="16:16" x14ac:dyDescent="0.25">
      <c r="P9359" s="401">
        <f t="shared" si="146"/>
        <v>0</v>
      </c>
    </row>
    <row r="9360" spans="16:16" x14ac:dyDescent="0.25">
      <c r="P9360" s="401">
        <f t="shared" si="146"/>
        <v>0</v>
      </c>
    </row>
    <row r="9361" spans="16:16" x14ac:dyDescent="0.25">
      <c r="P9361" s="401">
        <f t="shared" si="146"/>
        <v>0</v>
      </c>
    </row>
    <row r="9362" spans="16:16" x14ac:dyDescent="0.25">
      <c r="P9362" s="401">
        <f t="shared" si="146"/>
        <v>0</v>
      </c>
    </row>
    <row r="9363" spans="16:16" x14ac:dyDescent="0.25">
      <c r="P9363" s="401">
        <f t="shared" si="146"/>
        <v>0</v>
      </c>
    </row>
    <row r="9364" spans="16:16" x14ac:dyDescent="0.25">
      <c r="P9364" s="401">
        <f t="shared" si="146"/>
        <v>0</v>
      </c>
    </row>
    <row r="9365" spans="16:16" x14ac:dyDescent="0.25">
      <c r="P9365" s="401">
        <f t="shared" si="146"/>
        <v>0</v>
      </c>
    </row>
    <row r="9366" spans="16:16" x14ac:dyDescent="0.25">
      <c r="P9366" s="401">
        <f t="shared" si="146"/>
        <v>0</v>
      </c>
    </row>
    <row r="9367" spans="16:16" x14ac:dyDescent="0.25">
      <c r="P9367" s="401">
        <f t="shared" si="146"/>
        <v>0</v>
      </c>
    </row>
    <row r="9368" spans="16:16" x14ac:dyDescent="0.25">
      <c r="P9368" s="401">
        <f t="shared" si="146"/>
        <v>0</v>
      </c>
    </row>
    <row r="9369" spans="16:16" x14ac:dyDescent="0.25">
      <c r="P9369" s="401">
        <f t="shared" si="146"/>
        <v>0</v>
      </c>
    </row>
    <row r="9370" spans="16:16" x14ac:dyDescent="0.25">
      <c r="P9370" s="401">
        <f t="shared" si="146"/>
        <v>0</v>
      </c>
    </row>
    <row r="9371" spans="16:16" x14ac:dyDescent="0.25">
      <c r="P9371" s="401">
        <f t="shared" si="146"/>
        <v>0</v>
      </c>
    </row>
    <row r="9372" spans="16:16" x14ac:dyDescent="0.25">
      <c r="P9372" s="401">
        <f t="shared" si="146"/>
        <v>0</v>
      </c>
    </row>
    <row r="9373" spans="16:16" x14ac:dyDescent="0.25">
      <c r="P9373" s="401">
        <f t="shared" si="146"/>
        <v>0</v>
      </c>
    </row>
    <row r="9374" spans="16:16" x14ac:dyDescent="0.25">
      <c r="P9374" s="401">
        <f t="shared" si="146"/>
        <v>0</v>
      </c>
    </row>
    <row r="9375" spans="16:16" x14ac:dyDescent="0.25">
      <c r="P9375" s="401">
        <f t="shared" si="146"/>
        <v>0</v>
      </c>
    </row>
    <row r="9376" spans="16:16" x14ac:dyDescent="0.25">
      <c r="P9376" s="401">
        <f t="shared" si="146"/>
        <v>0</v>
      </c>
    </row>
    <row r="9377" spans="16:16" x14ac:dyDescent="0.25">
      <c r="P9377" s="401">
        <f t="shared" si="146"/>
        <v>0</v>
      </c>
    </row>
    <row r="9378" spans="16:16" x14ac:dyDescent="0.25">
      <c r="P9378" s="401">
        <f t="shared" si="146"/>
        <v>0</v>
      </c>
    </row>
    <row r="9379" spans="16:16" x14ac:dyDescent="0.25">
      <c r="P9379" s="401">
        <f t="shared" si="146"/>
        <v>0</v>
      </c>
    </row>
    <row r="9380" spans="16:16" x14ac:dyDescent="0.25">
      <c r="P9380" s="401">
        <f t="shared" si="146"/>
        <v>0</v>
      </c>
    </row>
    <row r="9381" spans="16:16" x14ac:dyDescent="0.25">
      <c r="P9381" s="401">
        <f t="shared" si="146"/>
        <v>0</v>
      </c>
    </row>
    <row r="9382" spans="16:16" x14ac:dyDescent="0.25">
      <c r="P9382" s="401">
        <f t="shared" si="146"/>
        <v>0</v>
      </c>
    </row>
    <row r="9383" spans="16:16" x14ac:dyDescent="0.25">
      <c r="P9383" s="401">
        <f t="shared" si="146"/>
        <v>0</v>
      </c>
    </row>
    <row r="9384" spans="16:16" x14ac:dyDescent="0.25">
      <c r="P9384" s="401">
        <f t="shared" si="146"/>
        <v>0</v>
      </c>
    </row>
    <row r="9385" spans="16:16" x14ac:dyDescent="0.25">
      <c r="P9385" s="401">
        <f t="shared" si="146"/>
        <v>0</v>
      </c>
    </row>
    <row r="9386" spans="16:16" x14ac:dyDescent="0.25">
      <c r="P9386" s="401">
        <f t="shared" si="146"/>
        <v>0</v>
      </c>
    </row>
    <row r="9387" spans="16:16" x14ac:dyDescent="0.25">
      <c r="P9387" s="401">
        <f t="shared" si="146"/>
        <v>0</v>
      </c>
    </row>
    <row r="9388" spans="16:16" x14ac:dyDescent="0.25">
      <c r="P9388" s="401">
        <f t="shared" si="146"/>
        <v>0</v>
      </c>
    </row>
    <row r="9389" spans="16:16" x14ac:dyDescent="0.25">
      <c r="P9389" s="401">
        <f t="shared" si="146"/>
        <v>0</v>
      </c>
    </row>
    <row r="9390" spans="16:16" x14ac:dyDescent="0.25">
      <c r="P9390" s="401">
        <f t="shared" si="146"/>
        <v>0</v>
      </c>
    </row>
    <row r="9391" spans="16:16" x14ac:dyDescent="0.25">
      <c r="P9391" s="401">
        <f t="shared" si="146"/>
        <v>0</v>
      </c>
    </row>
    <row r="9392" spans="16:16" x14ac:dyDescent="0.25">
      <c r="P9392" s="401">
        <f t="shared" si="146"/>
        <v>0</v>
      </c>
    </row>
    <row r="9393" spans="16:16" x14ac:dyDescent="0.25">
      <c r="P9393" s="401">
        <f t="shared" si="146"/>
        <v>0</v>
      </c>
    </row>
    <row r="9394" spans="16:16" x14ac:dyDescent="0.25">
      <c r="P9394" s="401">
        <f t="shared" si="146"/>
        <v>0</v>
      </c>
    </row>
    <row r="9395" spans="16:16" x14ac:dyDescent="0.25">
      <c r="P9395" s="401">
        <f t="shared" si="146"/>
        <v>0</v>
      </c>
    </row>
    <row r="9396" spans="16:16" x14ac:dyDescent="0.25">
      <c r="P9396" s="401">
        <f t="shared" si="146"/>
        <v>0</v>
      </c>
    </row>
    <row r="9397" spans="16:16" x14ac:dyDescent="0.25">
      <c r="P9397" s="401">
        <f t="shared" si="146"/>
        <v>0</v>
      </c>
    </row>
    <row r="9398" spans="16:16" x14ac:dyDescent="0.25">
      <c r="P9398" s="401">
        <f t="shared" si="146"/>
        <v>0</v>
      </c>
    </row>
    <row r="9399" spans="16:16" x14ac:dyDescent="0.25">
      <c r="P9399" s="401">
        <f t="shared" si="146"/>
        <v>0</v>
      </c>
    </row>
    <row r="9400" spans="16:16" x14ac:dyDescent="0.25">
      <c r="P9400" s="401">
        <f t="shared" si="146"/>
        <v>0</v>
      </c>
    </row>
    <row r="9401" spans="16:16" x14ac:dyDescent="0.25">
      <c r="P9401" s="401">
        <f t="shared" si="146"/>
        <v>0</v>
      </c>
    </row>
    <row r="9402" spans="16:16" x14ac:dyDescent="0.25">
      <c r="P9402" s="401">
        <f t="shared" si="146"/>
        <v>0</v>
      </c>
    </row>
    <row r="9403" spans="16:16" x14ac:dyDescent="0.25">
      <c r="P9403" s="401">
        <f t="shared" si="146"/>
        <v>0</v>
      </c>
    </row>
    <row r="9404" spans="16:16" x14ac:dyDescent="0.25">
      <c r="P9404" s="401">
        <f t="shared" si="146"/>
        <v>0</v>
      </c>
    </row>
    <row r="9405" spans="16:16" x14ac:dyDescent="0.25">
      <c r="P9405" s="401">
        <f t="shared" si="146"/>
        <v>0</v>
      </c>
    </row>
    <row r="9406" spans="16:16" x14ac:dyDescent="0.25">
      <c r="P9406" s="401">
        <f t="shared" si="146"/>
        <v>0</v>
      </c>
    </row>
    <row r="9407" spans="16:16" x14ac:dyDescent="0.25">
      <c r="P9407" s="401">
        <f t="shared" si="146"/>
        <v>0</v>
      </c>
    </row>
    <row r="9408" spans="16:16" x14ac:dyDescent="0.25">
      <c r="P9408" s="401">
        <f t="shared" si="146"/>
        <v>0</v>
      </c>
    </row>
    <row r="9409" spans="16:16" x14ac:dyDescent="0.25">
      <c r="P9409" s="401">
        <f t="shared" si="146"/>
        <v>0</v>
      </c>
    </row>
    <row r="9410" spans="16:16" x14ac:dyDescent="0.25">
      <c r="P9410" s="401">
        <f t="shared" si="146"/>
        <v>0</v>
      </c>
    </row>
    <row r="9411" spans="16:16" x14ac:dyDescent="0.25">
      <c r="P9411" s="401">
        <f t="shared" ref="P9411:P9474" si="147">G9411+I9411</f>
        <v>0</v>
      </c>
    </row>
    <row r="9412" spans="16:16" x14ac:dyDescent="0.25">
      <c r="P9412" s="401">
        <f t="shared" si="147"/>
        <v>0</v>
      </c>
    </row>
    <row r="9413" spans="16:16" x14ac:dyDescent="0.25">
      <c r="P9413" s="401">
        <f t="shared" si="147"/>
        <v>0</v>
      </c>
    </row>
    <row r="9414" spans="16:16" x14ac:dyDescent="0.25">
      <c r="P9414" s="401">
        <f t="shared" si="147"/>
        <v>0</v>
      </c>
    </row>
    <row r="9415" spans="16:16" x14ac:dyDescent="0.25">
      <c r="P9415" s="401">
        <f t="shared" si="147"/>
        <v>0</v>
      </c>
    </row>
    <row r="9416" spans="16:16" x14ac:dyDescent="0.25">
      <c r="P9416" s="401">
        <f t="shared" si="147"/>
        <v>0</v>
      </c>
    </row>
    <row r="9417" spans="16:16" x14ac:dyDescent="0.25">
      <c r="P9417" s="401">
        <f t="shared" si="147"/>
        <v>0</v>
      </c>
    </row>
    <row r="9418" spans="16:16" x14ac:dyDescent="0.25">
      <c r="P9418" s="401">
        <f t="shared" si="147"/>
        <v>0</v>
      </c>
    </row>
    <row r="9419" spans="16:16" x14ac:dyDescent="0.25">
      <c r="P9419" s="401">
        <f t="shared" si="147"/>
        <v>0</v>
      </c>
    </row>
    <row r="9420" spans="16:16" x14ac:dyDescent="0.25">
      <c r="P9420" s="401">
        <f t="shared" si="147"/>
        <v>0</v>
      </c>
    </row>
    <row r="9421" spans="16:16" x14ac:dyDescent="0.25">
      <c r="P9421" s="401">
        <f t="shared" si="147"/>
        <v>0</v>
      </c>
    </row>
    <row r="9422" spans="16:16" x14ac:dyDescent="0.25">
      <c r="P9422" s="401">
        <f t="shared" si="147"/>
        <v>0</v>
      </c>
    </row>
    <row r="9423" spans="16:16" x14ac:dyDescent="0.25">
      <c r="P9423" s="401">
        <f t="shared" si="147"/>
        <v>0</v>
      </c>
    </row>
    <row r="9424" spans="16:16" x14ac:dyDescent="0.25">
      <c r="P9424" s="401">
        <f t="shared" si="147"/>
        <v>0</v>
      </c>
    </row>
    <row r="9425" spans="16:16" x14ac:dyDescent="0.25">
      <c r="P9425" s="401">
        <f t="shared" si="147"/>
        <v>0</v>
      </c>
    </row>
    <row r="9426" spans="16:16" x14ac:dyDescent="0.25">
      <c r="P9426" s="401">
        <f t="shared" si="147"/>
        <v>0</v>
      </c>
    </row>
    <row r="9427" spans="16:16" x14ac:dyDescent="0.25">
      <c r="P9427" s="401">
        <f t="shared" si="147"/>
        <v>0</v>
      </c>
    </row>
    <row r="9428" spans="16:16" x14ac:dyDescent="0.25">
      <c r="P9428" s="401">
        <f t="shared" si="147"/>
        <v>0</v>
      </c>
    </row>
    <row r="9429" spans="16:16" x14ac:dyDescent="0.25">
      <c r="P9429" s="401">
        <f t="shared" si="147"/>
        <v>0</v>
      </c>
    </row>
    <row r="9430" spans="16:16" x14ac:dyDescent="0.25">
      <c r="P9430" s="401">
        <f t="shared" si="147"/>
        <v>0</v>
      </c>
    </row>
    <row r="9431" spans="16:16" x14ac:dyDescent="0.25">
      <c r="P9431" s="401">
        <f t="shared" si="147"/>
        <v>0</v>
      </c>
    </row>
    <row r="9432" spans="16:16" x14ac:dyDescent="0.25">
      <c r="P9432" s="401">
        <f t="shared" si="147"/>
        <v>0</v>
      </c>
    </row>
    <row r="9433" spans="16:16" x14ac:dyDescent="0.25">
      <c r="P9433" s="401">
        <f t="shared" si="147"/>
        <v>0</v>
      </c>
    </row>
    <row r="9434" spans="16:16" x14ac:dyDescent="0.25">
      <c r="P9434" s="401">
        <f t="shared" si="147"/>
        <v>0</v>
      </c>
    </row>
    <row r="9435" spans="16:16" x14ac:dyDescent="0.25">
      <c r="P9435" s="401">
        <f t="shared" si="147"/>
        <v>0</v>
      </c>
    </row>
    <row r="9436" spans="16:16" x14ac:dyDescent="0.25">
      <c r="P9436" s="401">
        <f t="shared" si="147"/>
        <v>0</v>
      </c>
    </row>
    <row r="9437" spans="16:16" x14ac:dyDescent="0.25">
      <c r="P9437" s="401">
        <f t="shared" si="147"/>
        <v>0</v>
      </c>
    </row>
    <row r="9438" spans="16:16" x14ac:dyDescent="0.25">
      <c r="P9438" s="401">
        <f t="shared" si="147"/>
        <v>0</v>
      </c>
    </row>
    <row r="9439" spans="16:16" x14ac:dyDescent="0.25">
      <c r="P9439" s="401">
        <f t="shared" si="147"/>
        <v>0</v>
      </c>
    </row>
    <row r="9440" spans="16:16" x14ac:dyDescent="0.25">
      <c r="P9440" s="401">
        <f t="shared" si="147"/>
        <v>0</v>
      </c>
    </row>
    <row r="9441" spans="16:16" x14ac:dyDescent="0.25">
      <c r="P9441" s="401">
        <f t="shared" si="147"/>
        <v>0</v>
      </c>
    </row>
    <row r="9442" spans="16:16" x14ac:dyDescent="0.25">
      <c r="P9442" s="401">
        <f t="shared" si="147"/>
        <v>0</v>
      </c>
    </row>
    <row r="9443" spans="16:16" x14ac:dyDescent="0.25">
      <c r="P9443" s="401">
        <f t="shared" si="147"/>
        <v>0</v>
      </c>
    </row>
    <row r="9444" spans="16:16" x14ac:dyDescent="0.25">
      <c r="P9444" s="401">
        <f t="shared" si="147"/>
        <v>0</v>
      </c>
    </row>
    <row r="9445" spans="16:16" x14ac:dyDescent="0.25">
      <c r="P9445" s="401">
        <f t="shared" si="147"/>
        <v>0</v>
      </c>
    </row>
    <row r="9446" spans="16:16" x14ac:dyDescent="0.25">
      <c r="P9446" s="401">
        <f t="shared" si="147"/>
        <v>0</v>
      </c>
    </row>
    <row r="9447" spans="16:16" x14ac:dyDescent="0.25">
      <c r="P9447" s="401">
        <f t="shared" si="147"/>
        <v>0</v>
      </c>
    </row>
    <row r="9448" spans="16:16" x14ac:dyDescent="0.25">
      <c r="P9448" s="401">
        <f t="shared" si="147"/>
        <v>0</v>
      </c>
    </row>
    <row r="9449" spans="16:16" x14ac:dyDescent="0.25">
      <c r="P9449" s="401">
        <f t="shared" si="147"/>
        <v>0</v>
      </c>
    </row>
    <row r="9450" spans="16:16" x14ac:dyDescent="0.25">
      <c r="P9450" s="401">
        <f t="shared" si="147"/>
        <v>0</v>
      </c>
    </row>
    <row r="9451" spans="16:16" x14ac:dyDescent="0.25">
      <c r="P9451" s="401">
        <f t="shared" si="147"/>
        <v>0</v>
      </c>
    </row>
    <row r="9452" spans="16:16" x14ac:dyDescent="0.25">
      <c r="P9452" s="401">
        <f t="shared" si="147"/>
        <v>0</v>
      </c>
    </row>
    <row r="9453" spans="16:16" x14ac:dyDescent="0.25">
      <c r="P9453" s="401">
        <f t="shared" si="147"/>
        <v>0</v>
      </c>
    </row>
    <row r="9454" spans="16:16" x14ac:dyDescent="0.25">
      <c r="P9454" s="401">
        <f t="shared" si="147"/>
        <v>0</v>
      </c>
    </row>
    <row r="9455" spans="16:16" x14ac:dyDescent="0.25">
      <c r="P9455" s="401">
        <f t="shared" si="147"/>
        <v>0</v>
      </c>
    </row>
    <row r="9456" spans="16:16" x14ac:dyDescent="0.25">
      <c r="P9456" s="401">
        <f t="shared" si="147"/>
        <v>0</v>
      </c>
    </row>
    <row r="9457" spans="16:16" x14ac:dyDescent="0.25">
      <c r="P9457" s="401">
        <f t="shared" si="147"/>
        <v>0</v>
      </c>
    </row>
    <row r="9458" spans="16:16" x14ac:dyDescent="0.25">
      <c r="P9458" s="401">
        <f t="shared" si="147"/>
        <v>0</v>
      </c>
    </row>
    <row r="9459" spans="16:16" x14ac:dyDescent="0.25">
      <c r="P9459" s="401">
        <f t="shared" si="147"/>
        <v>0</v>
      </c>
    </row>
    <row r="9460" spans="16:16" x14ac:dyDescent="0.25">
      <c r="P9460" s="401">
        <f t="shared" si="147"/>
        <v>0</v>
      </c>
    </row>
    <row r="9461" spans="16:16" x14ac:dyDescent="0.25">
      <c r="P9461" s="401">
        <f t="shared" si="147"/>
        <v>0</v>
      </c>
    </row>
    <row r="9462" spans="16:16" x14ac:dyDescent="0.25">
      <c r="P9462" s="401">
        <f t="shared" si="147"/>
        <v>0</v>
      </c>
    </row>
    <row r="9463" spans="16:16" x14ac:dyDescent="0.25">
      <c r="P9463" s="401">
        <f t="shared" si="147"/>
        <v>0</v>
      </c>
    </row>
    <row r="9464" spans="16:16" x14ac:dyDescent="0.25">
      <c r="P9464" s="401">
        <f t="shared" si="147"/>
        <v>0</v>
      </c>
    </row>
    <row r="9465" spans="16:16" x14ac:dyDescent="0.25">
      <c r="P9465" s="401">
        <f t="shared" si="147"/>
        <v>0</v>
      </c>
    </row>
    <row r="9466" spans="16:16" x14ac:dyDescent="0.25">
      <c r="P9466" s="401">
        <f t="shared" si="147"/>
        <v>0</v>
      </c>
    </row>
    <row r="9467" spans="16:16" x14ac:dyDescent="0.25">
      <c r="P9467" s="401">
        <f t="shared" si="147"/>
        <v>0</v>
      </c>
    </row>
    <row r="9468" spans="16:16" x14ac:dyDescent="0.25">
      <c r="P9468" s="401">
        <f t="shared" si="147"/>
        <v>0</v>
      </c>
    </row>
    <row r="9469" spans="16:16" x14ac:dyDescent="0.25">
      <c r="P9469" s="401">
        <f t="shared" si="147"/>
        <v>0</v>
      </c>
    </row>
    <row r="9470" spans="16:16" x14ac:dyDescent="0.25">
      <c r="P9470" s="401">
        <f t="shared" si="147"/>
        <v>0</v>
      </c>
    </row>
    <row r="9471" spans="16:16" x14ac:dyDescent="0.25">
      <c r="P9471" s="401">
        <f t="shared" si="147"/>
        <v>0</v>
      </c>
    </row>
    <row r="9472" spans="16:16" x14ac:dyDescent="0.25">
      <c r="P9472" s="401">
        <f t="shared" si="147"/>
        <v>0</v>
      </c>
    </row>
    <row r="9473" spans="16:16" x14ac:dyDescent="0.25">
      <c r="P9473" s="401">
        <f t="shared" si="147"/>
        <v>0</v>
      </c>
    </row>
    <row r="9474" spans="16:16" x14ac:dyDescent="0.25">
      <c r="P9474" s="401">
        <f t="shared" si="147"/>
        <v>0</v>
      </c>
    </row>
    <row r="9475" spans="16:16" x14ac:dyDescent="0.25">
      <c r="P9475" s="401">
        <f t="shared" ref="P9475:P9538" si="148">G9475+I9475</f>
        <v>0</v>
      </c>
    </row>
    <row r="9476" spans="16:16" x14ac:dyDescent="0.25">
      <c r="P9476" s="401">
        <f t="shared" si="148"/>
        <v>0</v>
      </c>
    </row>
    <row r="9477" spans="16:16" x14ac:dyDescent="0.25">
      <c r="P9477" s="401">
        <f t="shared" si="148"/>
        <v>0</v>
      </c>
    </row>
    <row r="9478" spans="16:16" x14ac:dyDescent="0.25">
      <c r="P9478" s="401">
        <f t="shared" si="148"/>
        <v>0</v>
      </c>
    </row>
    <row r="9479" spans="16:16" x14ac:dyDescent="0.25">
      <c r="P9479" s="401">
        <f t="shared" si="148"/>
        <v>0</v>
      </c>
    </row>
    <row r="9480" spans="16:16" x14ac:dyDescent="0.25">
      <c r="P9480" s="401">
        <f t="shared" si="148"/>
        <v>0</v>
      </c>
    </row>
    <row r="9481" spans="16:16" x14ac:dyDescent="0.25">
      <c r="P9481" s="401">
        <f t="shared" si="148"/>
        <v>0</v>
      </c>
    </row>
    <row r="9482" spans="16:16" x14ac:dyDescent="0.25">
      <c r="P9482" s="401">
        <f t="shared" si="148"/>
        <v>0</v>
      </c>
    </row>
    <row r="9483" spans="16:16" x14ac:dyDescent="0.25">
      <c r="P9483" s="401">
        <f t="shared" si="148"/>
        <v>0</v>
      </c>
    </row>
    <row r="9484" spans="16:16" x14ac:dyDescent="0.25">
      <c r="P9484" s="401">
        <f t="shared" si="148"/>
        <v>0</v>
      </c>
    </row>
    <row r="9485" spans="16:16" x14ac:dyDescent="0.25">
      <c r="P9485" s="401">
        <f t="shared" si="148"/>
        <v>0</v>
      </c>
    </row>
    <row r="9486" spans="16:16" x14ac:dyDescent="0.25">
      <c r="P9486" s="401">
        <f t="shared" si="148"/>
        <v>0</v>
      </c>
    </row>
    <row r="9487" spans="16:16" x14ac:dyDescent="0.25">
      <c r="P9487" s="401">
        <f t="shared" si="148"/>
        <v>0</v>
      </c>
    </row>
    <row r="9488" spans="16:16" x14ac:dyDescent="0.25">
      <c r="P9488" s="401">
        <f t="shared" si="148"/>
        <v>0</v>
      </c>
    </row>
    <row r="9489" spans="16:16" x14ac:dyDescent="0.25">
      <c r="P9489" s="401">
        <f t="shared" si="148"/>
        <v>0</v>
      </c>
    </row>
    <row r="9490" spans="16:16" x14ac:dyDescent="0.25">
      <c r="P9490" s="401">
        <f t="shared" si="148"/>
        <v>0</v>
      </c>
    </row>
    <row r="9491" spans="16:16" x14ac:dyDescent="0.25">
      <c r="P9491" s="401">
        <f t="shared" si="148"/>
        <v>0</v>
      </c>
    </row>
    <row r="9492" spans="16:16" x14ac:dyDescent="0.25">
      <c r="P9492" s="401">
        <f t="shared" si="148"/>
        <v>0</v>
      </c>
    </row>
    <row r="9493" spans="16:16" x14ac:dyDescent="0.25">
      <c r="P9493" s="401">
        <f t="shared" si="148"/>
        <v>0</v>
      </c>
    </row>
    <row r="9494" spans="16:16" x14ac:dyDescent="0.25">
      <c r="P9494" s="401">
        <f t="shared" si="148"/>
        <v>0</v>
      </c>
    </row>
    <row r="9495" spans="16:16" x14ac:dyDescent="0.25">
      <c r="P9495" s="401">
        <f t="shared" si="148"/>
        <v>0</v>
      </c>
    </row>
    <row r="9496" spans="16:16" x14ac:dyDescent="0.25">
      <c r="P9496" s="401">
        <f t="shared" si="148"/>
        <v>0</v>
      </c>
    </row>
    <row r="9497" spans="16:16" x14ac:dyDescent="0.25">
      <c r="P9497" s="401">
        <f t="shared" si="148"/>
        <v>0</v>
      </c>
    </row>
    <row r="9498" spans="16:16" x14ac:dyDescent="0.25">
      <c r="P9498" s="401">
        <f t="shared" si="148"/>
        <v>0</v>
      </c>
    </row>
    <row r="9499" spans="16:16" x14ac:dyDescent="0.25">
      <c r="P9499" s="401">
        <f t="shared" si="148"/>
        <v>0</v>
      </c>
    </row>
    <row r="9500" spans="16:16" x14ac:dyDescent="0.25">
      <c r="P9500" s="401">
        <f t="shared" si="148"/>
        <v>0</v>
      </c>
    </row>
    <row r="9501" spans="16:16" x14ac:dyDescent="0.25">
      <c r="P9501" s="401">
        <f t="shared" si="148"/>
        <v>0</v>
      </c>
    </row>
    <row r="9502" spans="16:16" x14ac:dyDescent="0.25">
      <c r="P9502" s="401">
        <f t="shared" si="148"/>
        <v>0</v>
      </c>
    </row>
    <row r="9503" spans="16:16" x14ac:dyDescent="0.25">
      <c r="P9503" s="401">
        <f t="shared" si="148"/>
        <v>0</v>
      </c>
    </row>
    <row r="9504" spans="16:16" x14ac:dyDescent="0.25">
      <c r="P9504" s="401">
        <f t="shared" si="148"/>
        <v>0</v>
      </c>
    </row>
    <row r="9505" spans="16:16" x14ac:dyDescent="0.25">
      <c r="P9505" s="401">
        <f t="shared" si="148"/>
        <v>0</v>
      </c>
    </row>
    <row r="9506" spans="16:16" x14ac:dyDescent="0.25">
      <c r="P9506" s="401">
        <f t="shared" si="148"/>
        <v>0</v>
      </c>
    </row>
    <row r="9507" spans="16:16" x14ac:dyDescent="0.25">
      <c r="P9507" s="401">
        <f t="shared" si="148"/>
        <v>0</v>
      </c>
    </row>
    <row r="9508" spans="16:16" x14ac:dyDescent="0.25">
      <c r="P9508" s="401">
        <f t="shared" si="148"/>
        <v>0</v>
      </c>
    </row>
    <row r="9509" spans="16:16" x14ac:dyDescent="0.25">
      <c r="P9509" s="401">
        <f t="shared" si="148"/>
        <v>0</v>
      </c>
    </row>
    <row r="9510" spans="16:16" x14ac:dyDescent="0.25">
      <c r="P9510" s="401">
        <f t="shared" si="148"/>
        <v>0</v>
      </c>
    </row>
    <row r="9511" spans="16:16" x14ac:dyDescent="0.25">
      <c r="P9511" s="401">
        <f t="shared" si="148"/>
        <v>0</v>
      </c>
    </row>
    <row r="9512" spans="16:16" x14ac:dyDescent="0.25">
      <c r="P9512" s="401">
        <f t="shared" si="148"/>
        <v>0</v>
      </c>
    </row>
    <row r="9513" spans="16:16" x14ac:dyDescent="0.25">
      <c r="P9513" s="401">
        <f t="shared" si="148"/>
        <v>0</v>
      </c>
    </row>
    <row r="9514" spans="16:16" x14ac:dyDescent="0.25">
      <c r="P9514" s="401">
        <f t="shared" si="148"/>
        <v>0</v>
      </c>
    </row>
    <row r="9515" spans="16:16" x14ac:dyDescent="0.25">
      <c r="P9515" s="401">
        <f t="shared" si="148"/>
        <v>0</v>
      </c>
    </row>
    <row r="9516" spans="16:16" x14ac:dyDescent="0.25">
      <c r="P9516" s="401">
        <f t="shared" si="148"/>
        <v>0</v>
      </c>
    </row>
    <row r="9517" spans="16:16" x14ac:dyDescent="0.25">
      <c r="P9517" s="401">
        <f t="shared" si="148"/>
        <v>0</v>
      </c>
    </row>
    <row r="9518" spans="16:16" x14ac:dyDescent="0.25">
      <c r="P9518" s="401">
        <f t="shared" si="148"/>
        <v>0</v>
      </c>
    </row>
    <row r="9519" spans="16:16" x14ac:dyDescent="0.25">
      <c r="P9519" s="401">
        <f t="shared" si="148"/>
        <v>0</v>
      </c>
    </row>
    <row r="9520" spans="16:16" x14ac:dyDescent="0.25">
      <c r="P9520" s="401">
        <f t="shared" si="148"/>
        <v>0</v>
      </c>
    </row>
    <row r="9521" spans="16:16" x14ac:dyDescent="0.25">
      <c r="P9521" s="401">
        <f t="shared" si="148"/>
        <v>0</v>
      </c>
    </row>
    <row r="9522" spans="16:16" x14ac:dyDescent="0.25">
      <c r="P9522" s="401">
        <f t="shared" si="148"/>
        <v>0</v>
      </c>
    </row>
    <row r="9523" spans="16:16" x14ac:dyDescent="0.25">
      <c r="P9523" s="401">
        <f t="shared" si="148"/>
        <v>0</v>
      </c>
    </row>
    <row r="9524" spans="16:16" x14ac:dyDescent="0.25">
      <c r="P9524" s="401">
        <f t="shared" si="148"/>
        <v>0</v>
      </c>
    </row>
    <row r="9525" spans="16:16" x14ac:dyDescent="0.25">
      <c r="P9525" s="401">
        <f t="shared" si="148"/>
        <v>0</v>
      </c>
    </row>
    <row r="9526" spans="16:16" x14ac:dyDescent="0.25">
      <c r="P9526" s="401">
        <f t="shared" si="148"/>
        <v>0</v>
      </c>
    </row>
    <row r="9527" spans="16:16" x14ac:dyDescent="0.25">
      <c r="P9527" s="401">
        <f t="shared" si="148"/>
        <v>0</v>
      </c>
    </row>
    <row r="9528" spans="16:16" x14ac:dyDescent="0.25">
      <c r="P9528" s="401">
        <f t="shared" si="148"/>
        <v>0</v>
      </c>
    </row>
    <row r="9529" spans="16:16" x14ac:dyDescent="0.25">
      <c r="P9529" s="401">
        <f t="shared" si="148"/>
        <v>0</v>
      </c>
    </row>
    <row r="9530" spans="16:16" x14ac:dyDescent="0.25">
      <c r="P9530" s="401">
        <f t="shared" si="148"/>
        <v>0</v>
      </c>
    </row>
    <row r="9531" spans="16:16" x14ac:dyDescent="0.25">
      <c r="P9531" s="401">
        <f t="shared" si="148"/>
        <v>0</v>
      </c>
    </row>
    <row r="9532" spans="16:16" x14ac:dyDescent="0.25">
      <c r="P9532" s="401">
        <f t="shared" si="148"/>
        <v>0</v>
      </c>
    </row>
    <row r="9533" spans="16:16" x14ac:dyDescent="0.25">
      <c r="P9533" s="401">
        <f t="shared" si="148"/>
        <v>0</v>
      </c>
    </row>
    <row r="9534" spans="16:16" x14ac:dyDescent="0.25">
      <c r="P9534" s="401">
        <f t="shared" si="148"/>
        <v>0</v>
      </c>
    </row>
    <row r="9535" spans="16:16" x14ac:dyDescent="0.25">
      <c r="P9535" s="401">
        <f t="shared" si="148"/>
        <v>0</v>
      </c>
    </row>
    <row r="9536" spans="16:16" x14ac:dyDescent="0.25">
      <c r="P9536" s="401">
        <f t="shared" si="148"/>
        <v>0</v>
      </c>
    </row>
    <row r="9537" spans="16:16" x14ac:dyDescent="0.25">
      <c r="P9537" s="401">
        <f t="shared" si="148"/>
        <v>0</v>
      </c>
    </row>
    <row r="9538" spans="16:16" x14ac:dyDescent="0.25">
      <c r="P9538" s="401">
        <f t="shared" si="148"/>
        <v>0</v>
      </c>
    </row>
    <row r="9539" spans="16:16" x14ac:dyDescent="0.25">
      <c r="P9539" s="401">
        <f t="shared" ref="P9539:P9602" si="149">G9539+I9539</f>
        <v>0</v>
      </c>
    </row>
    <row r="9540" spans="16:16" x14ac:dyDescent="0.25">
      <c r="P9540" s="401">
        <f t="shared" si="149"/>
        <v>0</v>
      </c>
    </row>
    <row r="9541" spans="16:16" x14ac:dyDescent="0.25">
      <c r="P9541" s="401">
        <f t="shared" si="149"/>
        <v>0</v>
      </c>
    </row>
    <row r="9542" spans="16:16" x14ac:dyDescent="0.25">
      <c r="P9542" s="401">
        <f t="shared" si="149"/>
        <v>0</v>
      </c>
    </row>
    <row r="9543" spans="16:16" x14ac:dyDescent="0.25">
      <c r="P9543" s="401">
        <f t="shared" si="149"/>
        <v>0</v>
      </c>
    </row>
    <row r="9544" spans="16:16" x14ac:dyDescent="0.25">
      <c r="P9544" s="401">
        <f t="shared" si="149"/>
        <v>0</v>
      </c>
    </row>
    <row r="9545" spans="16:16" x14ac:dyDescent="0.25">
      <c r="P9545" s="401">
        <f t="shared" si="149"/>
        <v>0</v>
      </c>
    </row>
    <row r="9546" spans="16:16" x14ac:dyDescent="0.25">
      <c r="P9546" s="401">
        <f t="shared" si="149"/>
        <v>0</v>
      </c>
    </row>
    <row r="9547" spans="16:16" x14ac:dyDescent="0.25">
      <c r="P9547" s="401">
        <f t="shared" si="149"/>
        <v>0</v>
      </c>
    </row>
    <row r="9548" spans="16:16" x14ac:dyDescent="0.25">
      <c r="P9548" s="401">
        <f t="shared" si="149"/>
        <v>0</v>
      </c>
    </row>
    <row r="9549" spans="16:16" x14ac:dyDescent="0.25">
      <c r="P9549" s="401">
        <f t="shared" si="149"/>
        <v>0</v>
      </c>
    </row>
    <row r="9550" spans="16:16" x14ac:dyDescent="0.25">
      <c r="P9550" s="401">
        <f t="shared" si="149"/>
        <v>0</v>
      </c>
    </row>
    <row r="9551" spans="16:16" x14ac:dyDescent="0.25">
      <c r="P9551" s="401">
        <f t="shared" si="149"/>
        <v>0</v>
      </c>
    </row>
    <row r="9552" spans="16:16" x14ac:dyDescent="0.25">
      <c r="P9552" s="401">
        <f t="shared" si="149"/>
        <v>0</v>
      </c>
    </row>
    <row r="9553" spans="16:16" x14ac:dyDescent="0.25">
      <c r="P9553" s="401">
        <f t="shared" si="149"/>
        <v>0</v>
      </c>
    </row>
    <row r="9554" spans="16:16" x14ac:dyDescent="0.25">
      <c r="P9554" s="401">
        <f t="shared" si="149"/>
        <v>0</v>
      </c>
    </row>
    <row r="9555" spans="16:16" x14ac:dyDescent="0.25">
      <c r="P9555" s="401">
        <f t="shared" si="149"/>
        <v>0</v>
      </c>
    </row>
    <row r="9556" spans="16:16" x14ac:dyDescent="0.25">
      <c r="P9556" s="401">
        <f t="shared" si="149"/>
        <v>0</v>
      </c>
    </row>
    <row r="9557" spans="16:16" x14ac:dyDescent="0.25">
      <c r="P9557" s="401">
        <f t="shared" si="149"/>
        <v>0</v>
      </c>
    </row>
    <row r="9558" spans="16:16" x14ac:dyDescent="0.25">
      <c r="P9558" s="401">
        <f t="shared" si="149"/>
        <v>0</v>
      </c>
    </row>
    <row r="9559" spans="16:16" x14ac:dyDescent="0.25">
      <c r="P9559" s="401">
        <f t="shared" si="149"/>
        <v>0</v>
      </c>
    </row>
    <row r="9560" spans="16:16" x14ac:dyDescent="0.25">
      <c r="P9560" s="401">
        <f t="shared" si="149"/>
        <v>0</v>
      </c>
    </row>
    <row r="9561" spans="16:16" x14ac:dyDescent="0.25">
      <c r="P9561" s="401">
        <f t="shared" si="149"/>
        <v>0</v>
      </c>
    </row>
    <row r="9562" spans="16:16" x14ac:dyDescent="0.25">
      <c r="P9562" s="401">
        <f t="shared" si="149"/>
        <v>0</v>
      </c>
    </row>
    <row r="9563" spans="16:16" x14ac:dyDescent="0.25">
      <c r="P9563" s="401">
        <f t="shared" si="149"/>
        <v>0</v>
      </c>
    </row>
    <row r="9564" spans="16:16" x14ac:dyDescent="0.25">
      <c r="P9564" s="401">
        <f t="shared" si="149"/>
        <v>0</v>
      </c>
    </row>
    <row r="9565" spans="16:16" x14ac:dyDescent="0.25">
      <c r="P9565" s="401">
        <f t="shared" si="149"/>
        <v>0</v>
      </c>
    </row>
    <row r="9566" spans="16:16" x14ac:dyDescent="0.25">
      <c r="P9566" s="401">
        <f t="shared" si="149"/>
        <v>0</v>
      </c>
    </row>
    <row r="9567" spans="16:16" x14ac:dyDescent="0.25">
      <c r="P9567" s="401">
        <f t="shared" si="149"/>
        <v>0</v>
      </c>
    </row>
    <row r="9568" spans="16:16" x14ac:dyDescent="0.25">
      <c r="P9568" s="401">
        <f t="shared" si="149"/>
        <v>0</v>
      </c>
    </row>
    <row r="9569" spans="16:16" x14ac:dyDescent="0.25">
      <c r="P9569" s="401">
        <f t="shared" si="149"/>
        <v>0</v>
      </c>
    </row>
    <row r="9570" spans="16:16" x14ac:dyDescent="0.25">
      <c r="P9570" s="401">
        <f t="shared" si="149"/>
        <v>0</v>
      </c>
    </row>
    <row r="9571" spans="16:16" x14ac:dyDescent="0.25">
      <c r="P9571" s="401">
        <f t="shared" si="149"/>
        <v>0</v>
      </c>
    </row>
    <row r="9572" spans="16:16" x14ac:dyDescent="0.25">
      <c r="P9572" s="401">
        <f t="shared" si="149"/>
        <v>0</v>
      </c>
    </row>
    <row r="9573" spans="16:16" x14ac:dyDescent="0.25">
      <c r="P9573" s="401">
        <f t="shared" si="149"/>
        <v>0</v>
      </c>
    </row>
    <row r="9574" spans="16:16" x14ac:dyDescent="0.25">
      <c r="P9574" s="401">
        <f t="shared" si="149"/>
        <v>0</v>
      </c>
    </row>
    <row r="9575" spans="16:16" x14ac:dyDescent="0.25">
      <c r="P9575" s="401">
        <f t="shared" si="149"/>
        <v>0</v>
      </c>
    </row>
    <row r="9576" spans="16:16" x14ac:dyDescent="0.25">
      <c r="P9576" s="401">
        <f t="shared" si="149"/>
        <v>0</v>
      </c>
    </row>
    <row r="9577" spans="16:16" x14ac:dyDescent="0.25">
      <c r="P9577" s="401">
        <f t="shared" si="149"/>
        <v>0</v>
      </c>
    </row>
    <row r="9578" spans="16:16" x14ac:dyDescent="0.25">
      <c r="P9578" s="401">
        <f t="shared" si="149"/>
        <v>0</v>
      </c>
    </row>
    <row r="9579" spans="16:16" x14ac:dyDescent="0.25">
      <c r="P9579" s="401">
        <f t="shared" si="149"/>
        <v>0</v>
      </c>
    </row>
    <row r="9580" spans="16:16" x14ac:dyDescent="0.25">
      <c r="P9580" s="401">
        <f t="shared" si="149"/>
        <v>0</v>
      </c>
    </row>
    <row r="9581" spans="16:16" x14ac:dyDescent="0.25">
      <c r="P9581" s="401">
        <f t="shared" si="149"/>
        <v>0</v>
      </c>
    </row>
    <row r="9582" spans="16:16" x14ac:dyDescent="0.25">
      <c r="P9582" s="401">
        <f t="shared" si="149"/>
        <v>0</v>
      </c>
    </row>
    <row r="9583" spans="16:16" x14ac:dyDescent="0.25">
      <c r="P9583" s="401">
        <f t="shared" si="149"/>
        <v>0</v>
      </c>
    </row>
    <row r="9584" spans="16:16" x14ac:dyDescent="0.25">
      <c r="P9584" s="401">
        <f t="shared" si="149"/>
        <v>0</v>
      </c>
    </row>
    <row r="9585" spans="16:16" x14ac:dyDescent="0.25">
      <c r="P9585" s="401">
        <f t="shared" si="149"/>
        <v>0</v>
      </c>
    </row>
    <row r="9586" spans="16:16" x14ac:dyDescent="0.25">
      <c r="P9586" s="401">
        <f t="shared" si="149"/>
        <v>0</v>
      </c>
    </row>
    <row r="9587" spans="16:16" x14ac:dyDescent="0.25">
      <c r="P9587" s="401">
        <f t="shared" si="149"/>
        <v>0</v>
      </c>
    </row>
    <row r="9588" spans="16:16" x14ac:dyDescent="0.25">
      <c r="P9588" s="401">
        <f t="shared" si="149"/>
        <v>0</v>
      </c>
    </row>
    <row r="9589" spans="16:16" x14ac:dyDescent="0.25">
      <c r="P9589" s="401">
        <f t="shared" si="149"/>
        <v>0</v>
      </c>
    </row>
    <row r="9590" spans="16:16" x14ac:dyDescent="0.25">
      <c r="P9590" s="401">
        <f t="shared" si="149"/>
        <v>0</v>
      </c>
    </row>
    <row r="9591" spans="16:16" x14ac:dyDescent="0.25">
      <c r="P9591" s="401">
        <f t="shared" si="149"/>
        <v>0</v>
      </c>
    </row>
    <row r="9592" spans="16:16" x14ac:dyDescent="0.25">
      <c r="P9592" s="401">
        <f t="shared" si="149"/>
        <v>0</v>
      </c>
    </row>
    <row r="9593" spans="16:16" x14ac:dyDescent="0.25">
      <c r="P9593" s="401">
        <f t="shared" si="149"/>
        <v>0</v>
      </c>
    </row>
    <row r="9594" spans="16:16" x14ac:dyDescent="0.25">
      <c r="P9594" s="401">
        <f t="shared" si="149"/>
        <v>0</v>
      </c>
    </row>
    <row r="9595" spans="16:16" x14ac:dyDescent="0.25">
      <c r="P9595" s="401">
        <f t="shared" si="149"/>
        <v>0</v>
      </c>
    </row>
    <row r="9596" spans="16:16" x14ac:dyDescent="0.25">
      <c r="P9596" s="401">
        <f t="shared" si="149"/>
        <v>0</v>
      </c>
    </row>
    <row r="9597" spans="16:16" x14ac:dyDescent="0.25">
      <c r="P9597" s="401">
        <f t="shared" si="149"/>
        <v>0</v>
      </c>
    </row>
    <row r="9598" spans="16:16" x14ac:dyDescent="0.25">
      <c r="P9598" s="401">
        <f t="shared" si="149"/>
        <v>0</v>
      </c>
    </row>
    <row r="9599" spans="16:16" x14ac:dyDescent="0.25">
      <c r="P9599" s="401">
        <f t="shared" si="149"/>
        <v>0</v>
      </c>
    </row>
    <row r="9600" spans="16:16" x14ac:dyDescent="0.25">
      <c r="P9600" s="401">
        <f t="shared" si="149"/>
        <v>0</v>
      </c>
    </row>
    <row r="9601" spans="16:16" x14ac:dyDescent="0.25">
      <c r="P9601" s="401">
        <f t="shared" si="149"/>
        <v>0</v>
      </c>
    </row>
    <row r="9602" spans="16:16" x14ac:dyDescent="0.25">
      <c r="P9602" s="401">
        <f t="shared" si="149"/>
        <v>0</v>
      </c>
    </row>
    <row r="9603" spans="16:16" x14ac:dyDescent="0.25">
      <c r="P9603" s="401">
        <f t="shared" ref="P9603:P9666" si="150">G9603+I9603</f>
        <v>0</v>
      </c>
    </row>
    <row r="9604" spans="16:16" x14ac:dyDescent="0.25">
      <c r="P9604" s="401">
        <f t="shared" si="150"/>
        <v>0</v>
      </c>
    </row>
    <row r="9605" spans="16:16" x14ac:dyDescent="0.25">
      <c r="P9605" s="401">
        <f t="shared" si="150"/>
        <v>0</v>
      </c>
    </row>
    <row r="9606" spans="16:16" x14ac:dyDescent="0.25">
      <c r="P9606" s="401">
        <f t="shared" si="150"/>
        <v>0</v>
      </c>
    </row>
    <row r="9607" spans="16:16" x14ac:dyDescent="0.25">
      <c r="P9607" s="401">
        <f t="shared" si="150"/>
        <v>0</v>
      </c>
    </row>
    <row r="9608" spans="16:16" x14ac:dyDescent="0.25">
      <c r="P9608" s="401">
        <f t="shared" si="150"/>
        <v>0</v>
      </c>
    </row>
    <row r="9609" spans="16:16" x14ac:dyDescent="0.25">
      <c r="P9609" s="401">
        <f t="shared" si="150"/>
        <v>0</v>
      </c>
    </row>
    <row r="9610" spans="16:16" x14ac:dyDescent="0.25">
      <c r="P9610" s="401">
        <f t="shared" si="150"/>
        <v>0</v>
      </c>
    </row>
    <row r="9611" spans="16:16" x14ac:dyDescent="0.25">
      <c r="P9611" s="401">
        <f t="shared" si="150"/>
        <v>0</v>
      </c>
    </row>
    <row r="9612" spans="16:16" x14ac:dyDescent="0.25">
      <c r="P9612" s="401">
        <f t="shared" si="150"/>
        <v>0</v>
      </c>
    </row>
    <row r="9613" spans="16:16" x14ac:dyDescent="0.25">
      <c r="P9613" s="401">
        <f t="shared" si="150"/>
        <v>0</v>
      </c>
    </row>
    <row r="9614" spans="16:16" x14ac:dyDescent="0.25">
      <c r="P9614" s="401">
        <f t="shared" si="150"/>
        <v>0</v>
      </c>
    </row>
    <row r="9615" spans="16:16" x14ac:dyDescent="0.25">
      <c r="P9615" s="401">
        <f t="shared" si="150"/>
        <v>0</v>
      </c>
    </row>
    <row r="9616" spans="16:16" x14ac:dyDescent="0.25">
      <c r="P9616" s="401">
        <f t="shared" si="150"/>
        <v>0</v>
      </c>
    </row>
    <row r="9617" spans="16:16" x14ac:dyDescent="0.25">
      <c r="P9617" s="401">
        <f t="shared" si="150"/>
        <v>0</v>
      </c>
    </row>
    <row r="9618" spans="16:16" x14ac:dyDescent="0.25">
      <c r="P9618" s="401">
        <f t="shared" si="150"/>
        <v>0</v>
      </c>
    </row>
    <row r="9619" spans="16:16" x14ac:dyDescent="0.25">
      <c r="P9619" s="401">
        <f t="shared" si="150"/>
        <v>0</v>
      </c>
    </row>
    <row r="9620" spans="16:16" x14ac:dyDescent="0.25">
      <c r="P9620" s="401">
        <f t="shared" si="150"/>
        <v>0</v>
      </c>
    </row>
    <row r="9621" spans="16:16" x14ac:dyDescent="0.25">
      <c r="P9621" s="401">
        <f t="shared" si="150"/>
        <v>0</v>
      </c>
    </row>
    <row r="9622" spans="16:16" x14ac:dyDescent="0.25">
      <c r="P9622" s="401">
        <f t="shared" si="150"/>
        <v>0</v>
      </c>
    </row>
    <row r="9623" spans="16:16" x14ac:dyDescent="0.25">
      <c r="P9623" s="401">
        <f t="shared" si="150"/>
        <v>0</v>
      </c>
    </row>
    <row r="9624" spans="16:16" x14ac:dyDescent="0.25">
      <c r="P9624" s="401">
        <f t="shared" si="150"/>
        <v>0</v>
      </c>
    </row>
    <row r="9625" spans="16:16" x14ac:dyDescent="0.25">
      <c r="P9625" s="401">
        <f t="shared" si="150"/>
        <v>0</v>
      </c>
    </row>
    <row r="9626" spans="16:16" x14ac:dyDescent="0.25">
      <c r="P9626" s="401">
        <f t="shared" si="150"/>
        <v>0</v>
      </c>
    </row>
    <row r="9627" spans="16:16" x14ac:dyDescent="0.25">
      <c r="P9627" s="401">
        <f t="shared" si="150"/>
        <v>0</v>
      </c>
    </row>
    <row r="9628" spans="16:16" x14ac:dyDescent="0.25">
      <c r="P9628" s="401">
        <f t="shared" si="150"/>
        <v>0</v>
      </c>
    </row>
    <row r="9629" spans="16:16" x14ac:dyDescent="0.25">
      <c r="P9629" s="401">
        <f t="shared" si="150"/>
        <v>0</v>
      </c>
    </row>
    <row r="9630" spans="16:16" x14ac:dyDescent="0.25">
      <c r="P9630" s="401">
        <f t="shared" si="150"/>
        <v>0</v>
      </c>
    </row>
    <row r="9631" spans="16:16" x14ac:dyDescent="0.25">
      <c r="P9631" s="401">
        <f t="shared" si="150"/>
        <v>0</v>
      </c>
    </row>
    <row r="9632" spans="16:16" x14ac:dyDescent="0.25">
      <c r="P9632" s="401">
        <f t="shared" si="150"/>
        <v>0</v>
      </c>
    </row>
    <row r="9633" spans="16:16" x14ac:dyDescent="0.25">
      <c r="P9633" s="401">
        <f t="shared" si="150"/>
        <v>0</v>
      </c>
    </row>
    <row r="9634" spans="16:16" x14ac:dyDescent="0.25">
      <c r="P9634" s="401">
        <f t="shared" si="150"/>
        <v>0</v>
      </c>
    </row>
    <row r="9635" spans="16:16" x14ac:dyDescent="0.25">
      <c r="P9635" s="401">
        <f t="shared" si="150"/>
        <v>0</v>
      </c>
    </row>
    <row r="9636" spans="16:16" x14ac:dyDescent="0.25">
      <c r="P9636" s="401">
        <f t="shared" si="150"/>
        <v>0</v>
      </c>
    </row>
    <row r="9637" spans="16:16" x14ac:dyDescent="0.25">
      <c r="P9637" s="401">
        <f t="shared" si="150"/>
        <v>0</v>
      </c>
    </row>
    <row r="9638" spans="16:16" x14ac:dyDescent="0.25">
      <c r="P9638" s="401">
        <f t="shared" si="150"/>
        <v>0</v>
      </c>
    </row>
    <row r="9639" spans="16:16" x14ac:dyDescent="0.25">
      <c r="P9639" s="401">
        <f t="shared" si="150"/>
        <v>0</v>
      </c>
    </row>
    <row r="9640" spans="16:16" x14ac:dyDescent="0.25">
      <c r="P9640" s="401">
        <f t="shared" si="150"/>
        <v>0</v>
      </c>
    </row>
    <row r="9641" spans="16:16" x14ac:dyDescent="0.25">
      <c r="P9641" s="401">
        <f t="shared" si="150"/>
        <v>0</v>
      </c>
    </row>
    <row r="9642" spans="16:16" x14ac:dyDescent="0.25">
      <c r="P9642" s="401">
        <f t="shared" si="150"/>
        <v>0</v>
      </c>
    </row>
    <row r="9643" spans="16:16" x14ac:dyDescent="0.25">
      <c r="P9643" s="401">
        <f t="shared" si="150"/>
        <v>0</v>
      </c>
    </row>
    <row r="9644" spans="16:16" x14ac:dyDescent="0.25">
      <c r="P9644" s="401">
        <f t="shared" si="150"/>
        <v>0</v>
      </c>
    </row>
    <row r="9645" spans="16:16" x14ac:dyDescent="0.25">
      <c r="P9645" s="401">
        <f t="shared" si="150"/>
        <v>0</v>
      </c>
    </row>
    <row r="9646" spans="16:16" x14ac:dyDescent="0.25">
      <c r="P9646" s="401">
        <f t="shared" si="150"/>
        <v>0</v>
      </c>
    </row>
    <row r="9647" spans="16:16" x14ac:dyDescent="0.25">
      <c r="P9647" s="401">
        <f t="shared" si="150"/>
        <v>0</v>
      </c>
    </row>
    <row r="9648" spans="16:16" x14ac:dyDescent="0.25">
      <c r="P9648" s="401">
        <f t="shared" si="150"/>
        <v>0</v>
      </c>
    </row>
    <row r="9649" spans="16:16" x14ac:dyDescent="0.25">
      <c r="P9649" s="401">
        <f t="shared" si="150"/>
        <v>0</v>
      </c>
    </row>
    <row r="9650" spans="16:16" x14ac:dyDescent="0.25">
      <c r="P9650" s="401">
        <f t="shared" si="150"/>
        <v>0</v>
      </c>
    </row>
    <row r="9651" spans="16:16" x14ac:dyDescent="0.25">
      <c r="P9651" s="401">
        <f t="shared" si="150"/>
        <v>0</v>
      </c>
    </row>
    <row r="9652" spans="16:16" x14ac:dyDescent="0.25">
      <c r="P9652" s="401">
        <f t="shared" si="150"/>
        <v>0</v>
      </c>
    </row>
    <row r="9653" spans="16:16" x14ac:dyDescent="0.25">
      <c r="P9653" s="401">
        <f t="shared" si="150"/>
        <v>0</v>
      </c>
    </row>
    <row r="9654" spans="16:16" x14ac:dyDescent="0.25">
      <c r="P9654" s="401">
        <f t="shared" si="150"/>
        <v>0</v>
      </c>
    </row>
    <row r="9655" spans="16:16" x14ac:dyDescent="0.25">
      <c r="P9655" s="401">
        <f t="shared" si="150"/>
        <v>0</v>
      </c>
    </row>
    <row r="9656" spans="16:16" x14ac:dyDescent="0.25">
      <c r="P9656" s="401">
        <f t="shared" si="150"/>
        <v>0</v>
      </c>
    </row>
    <row r="9657" spans="16:16" x14ac:dyDescent="0.25">
      <c r="P9657" s="401">
        <f t="shared" si="150"/>
        <v>0</v>
      </c>
    </row>
    <row r="9658" spans="16:16" x14ac:dyDescent="0.25">
      <c r="P9658" s="401">
        <f t="shared" si="150"/>
        <v>0</v>
      </c>
    </row>
    <row r="9659" spans="16:16" x14ac:dyDescent="0.25">
      <c r="P9659" s="401">
        <f t="shared" si="150"/>
        <v>0</v>
      </c>
    </row>
    <row r="9660" spans="16:16" x14ac:dyDescent="0.25">
      <c r="P9660" s="401">
        <f t="shared" si="150"/>
        <v>0</v>
      </c>
    </row>
    <row r="9661" spans="16:16" x14ac:dyDescent="0.25">
      <c r="P9661" s="401">
        <f t="shared" si="150"/>
        <v>0</v>
      </c>
    </row>
    <row r="9662" spans="16:16" x14ac:dyDescent="0.25">
      <c r="P9662" s="401">
        <f t="shared" si="150"/>
        <v>0</v>
      </c>
    </row>
    <row r="9663" spans="16:16" x14ac:dyDescent="0.25">
      <c r="P9663" s="401">
        <f t="shared" si="150"/>
        <v>0</v>
      </c>
    </row>
    <row r="9664" spans="16:16" x14ac:dyDescent="0.25">
      <c r="P9664" s="401">
        <f t="shared" si="150"/>
        <v>0</v>
      </c>
    </row>
    <row r="9665" spans="16:16" x14ac:dyDescent="0.25">
      <c r="P9665" s="401">
        <f t="shared" si="150"/>
        <v>0</v>
      </c>
    </row>
    <row r="9666" spans="16:16" x14ac:dyDescent="0.25">
      <c r="P9666" s="401">
        <f t="shared" si="150"/>
        <v>0</v>
      </c>
    </row>
    <row r="9667" spans="16:16" x14ac:dyDescent="0.25">
      <c r="P9667" s="401">
        <f t="shared" ref="P9667:P9730" si="151">G9667+I9667</f>
        <v>0</v>
      </c>
    </row>
    <row r="9668" spans="16:16" x14ac:dyDescent="0.25">
      <c r="P9668" s="401">
        <f t="shared" si="151"/>
        <v>0</v>
      </c>
    </row>
    <row r="9669" spans="16:16" x14ac:dyDescent="0.25">
      <c r="P9669" s="401">
        <f t="shared" si="151"/>
        <v>0</v>
      </c>
    </row>
    <row r="9670" spans="16:16" x14ac:dyDescent="0.25">
      <c r="P9670" s="401">
        <f t="shared" si="151"/>
        <v>0</v>
      </c>
    </row>
    <row r="9671" spans="16:16" x14ac:dyDescent="0.25">
      <c r="P9671" s="401">
        <f t="shared" si="151"/>
        <v>0</v>
      </c>
    </row>
    <row r="9672" spans="16:16" x14ac:dyDescent="0.25">
      <c r="P9672" s="401">
        <f t="shared" si="151"/>
        <v>0</v>
      </c>
    </row>
    <row r="9673" spans="16:16" x14ac:dyDescent="0.25">
      <c r="P9673" s="401">
        <f t="shared" si="151"/>
        <v>0</v>
      </c>
    </row>
    <row r="9674" spans="16:16" x14ac:dyDescent="0.25">
      <c r="P9674" s="401">
        <f t="shared" si="151"/>
        <v>0</v>
      </c>
    </row>
    <row r="9675" spans="16:16" x14ac:dyDescent="0.25">
      <c r="P9675" s="401">
        <f t="shared" si="151"/>
        <v>0</v>
      </c>
    </row>
    <row r="9676" spans="16:16" x14ac:dyDescent="0.25">
      <c r="P9676" s="401">
        <f t="shared" si="151"/>
        <v>0</v>
      </c>
    </row>
    <row r="9677" spans="16:16" x14ac:dyDescent="0.25">
      <c r="P9677" s="401">
        <f t="shared" si="151"/>
        <v>0</v>
      </c>
    </row>
    <row r="9678" spans="16:16" x14ac:dyDescent="0.25">
      <c r="P9678" s="401">
        <f t="shared" si="151"/>
        <v>0</v>
      </c>
    </row>
    <row r="9679" spans="16:16" x14ac:dyDescent="0.25">
      <c r="P9679" s="401">
        <f t="shared" si="151"/>
        <v>0</v>
      </c>
    </row>
    <row r="9680" spans="16:16" x14ac:dyDescent="0.25">
      <c r="P9680" s="401">
        <f t="shared" si="151"/>
        <v>0</v>
      </c>
    </row>
    <row r="9681" spans="16:16" x14ac:dyDescent="0.25">
      <c r="P9681" s="401">
        <f t="shared" si="151"/>
        <v>0</v>
      </c>
    </row>
    <row r="9682" spans="16:16" x14ac:dyDescent="0.25">
      <c r="P9682" s="401">
        <f t="shared" si="151"/>
        <v>0</v>
      </c>
    </row>
    <row r="9683" spans="16:16" x14ac:dyDescent="0.25">
      <c r="P9683" s="401">
        <f t="shared" si="151"/>
        <v>0</v>
      </c>
    </row>
    <row r="9684" spans="16:16" x14ac:dyDescent="0.25">
      <c r="P9684" s="401">
        <f t="shared" si="151"/>
        <v>0</v>
      </c>
    </row>
    <row r="9685" spans="16:16" x14ac:dyDescent="0.25">
      <c r="P9685" s="401">
        <f t="shared" si="151"/>
        <v>0</v>
      </c>
    </row>
    <row r="9686" spans="16:16" x14ac:dyDescent="0.25">
      <c r="P9686" s="401">
        <f t="shared" si="151"/>
        <v>0</v>
      </c>
    </row>
    <row r="9687" spans="16:16" x14ac:dyDescent="0.25">
      <c r="P9687" s="401">
        <f t="shared" si="151"/>
        <v>0</v>
      </c>
    </row>
    <row r="9688" spans="16:16" x14ac:dyDescent="0.25">
      <c r="P9688" s="401">
        <f t="shared" si="151"/>
        <v>0</v>
      </c>
    </row>
    <row r="9689" spans="16:16" x14ac:dyDescent="0.25">
      <c r="P9689" s="401">
        <f t="shared" si="151"/>
        <v>0</v>
      </c>
    </row>
    <row r="9690" spans="16:16" x14ac:dyDescent="0.25">
      <c r="P9690" s="401">
        <f t="shared" si="151"/>
        <v>0</v>
      </c>
    </row>
    <row r="9691" spans="16:16" x14ac:dyDescent="0.25">
      <c r="P9691" s="401">
        <f t="shared" si="151"/>
        <v>0</v>
      </c>
    </row>
    <row r="9692" spans="16:16" x14ac:dyDescent="0.25">
      <c r="P9692" s="401">
        <f t="shared" si="151"/>
        <v>0</v>
      </c>
    </row>
    <row r="9693" spans="16:16" x14ac:dyDescent="0.25">
      <c r="P9693" s="401">
        <f t="shared" si="151"/>
        <v>0</v>
      </c>
    </row>
    <row r="9694" spans="16:16" x14ac:dyDescent="0.25">
      <c r="P9694" s="401">
        <f t="shared" si="151"/>
        <v>0</v>
      </c>
    </row>
    <row r="9695" spans="16:16" x14ac:dyDescent="0.25">
      <c r="P9695" s="401">
        <f t="shared" si="151"/>
        <v>0</v>
      </c>
    </row>
    <row r="9696" spans="16:16" x14ac:dyDescent="0.25">
      <c r="P9696" s="401">
        <f t="shared" si="151"/>
        <v>0</v>
      </c>
    </row>
    <row r="9697" spans="16:16" x14ac:dyDescent="0.25">
      <c r="P9697" s="401">
        <f t="shared" si="151"/>
        <v>0</v>
      </c>
    </row>
    <row r="9698" spans="16:16" x14ac:dyDescent="0.25">
      <c r="P9698" s="401">
        <f t="shared" si="151"/>
        <v>0</v>
      </c>
    </row>
    <row r="9699" spans="16:16" x14ac:dyDescent="0.25">
      <c r="P9699" s="401">
        <f t="shared" si="151"/>
        <v>0</v>
      </c>
    </row>
    <row r="9700" spans="16:16" x14ac:dyDescent="0.25">
      <c r="P9700" s="401">
        <f t="shared" si="151"/>
        <v>0</v>
      </c>
    </row>
    <row r="9701" spans="16:16" x14ac:dyDescent="0.25">
      <c r="P9701" s="401">
        <f t="shared" si="151"/>
        <v>0</v>
      </c>
    </row>
    <row r="9702" spans="16:16" x14ac:dyDescent="0.25">
      <c r="P9702" s="401">
        <f t="shared" si="151"/>
        <v>0</v>
      </c>
    </row>
    <row r="9703" spans="16:16" x14ac:dyDescent="0.25">
      <c r="P9703" s="401">
        <f t="shared" si="151"/>
        <v>0</v>
      </c>
    </row>
    <row r="9704" spans="16:16" x14ac:dyDescent="0.25">
      <c r="P9704" s="401">
        <f t="shared" si="151"/>
        <v>0</v>
      </c>
    </row>
    <row r="9705" spans="16:16" x14ac:dyDescent="0.25">
      <c r="P9705" s="401">
        <f t="shared" si="151"/>
        <v>0</v>
      </c>
    </row>
    <row r="9706" spans="16:16" x14ac:dyDescent="0.25">
      <c r="P9706" s="401">
        <f t="shared" si="151"/>
        <v>0</v>
      </c>
    </row>
    <row r="9707" spans="16:16" x14ac:dyDescent="0.25">
      <c r="P9707" s="401">
        <f t="shared" si="151"/>
        <v>0</v>
      </c>
    </row>
    <row r="9708" spans="16:16" x14ac:dyDescent="0.25">
      <c r="P9708" s="401">
        <f t="shared" si="151"/>
        <v>0</v>
      </c>
    </row>
    <row r="9709" spans="16:16" x14ac:dyDescent="0.25">
      <c r="P9709" s="401">
        <f t="shared" si="151"/>
        <v>0</v>
      </c>
    </row>
    <row r="9710" spans="16:16" x14ac:dyDescent="0.25">
      <c r="P9710" s="401">
        <f t="shared" si="151"/>
        <v>0</v>
      </c>
    </row>
    <row r="9711" spans="16:16" x14ac:dyDescent="0.25">
      <c r="P9711" s="401">
        <f t="shared" si="151"/>
        <v>0</v>
      </c>
    </row>
    <row r="9712" spans="16:16" x14ac:dyDescent="0.25">
      <c r="P9712" s="401">
        <f t="shared" si="151"/>
        <v>0</v>
      </c>
    </row>
    <row r="9713" spans="16:16" x14ac:dyDescent="0.25">
      <c r="P9713" s="401">
        <f t="shared" si="151"/>
        <v>0</v>
      </c>
    </row>
    <row r="9714" spans="16:16" x14ac:dyDescent="0.25">
      <c r="P9714" s="401">
        <f t="shared" si="151"/>
        <v>0</v>
      </c>
    </row>
    <row r="9715" spans="16:16" x14ac:dyDescent="0.25">
      <c r="P9715" s="401">
        <f t="shared" si="151"/>
        <v>0</v>
      </c>
    </row>
    <row r="9716" spans="16:16" x14ac:dyDescent="0.25">
      <c r="P9716" s="401">
        <f t="shared" si="151"/>
        <v>0</v>
      </c>
    </row>
    <row r="9717" spans="16:16" x14ac:dyDescent="0.25">
      <c r="P9717" s="401">
        <f t="shared" si="151"/>
        <v>0</v>
      </c>
    </row>
    <row r="9718" spans="16:16" x14ac:dyDescent="0.25">
      <c r="P9718" s="401">
        <f t="shared" si="151"/>
        <v>0</v>
      </c>
    </row>
    <row r="9719" spans="16:16" x14ac:dyDescent="0.25">
      <c r="P9719" s="401">
        <f t="shared" si="151"/>
        <v>0</v>
      </c>
    </row>
    <row r="9720" spans="16:16" x14ac:dyDescent="0.25">
      <c r="P9720" s="401">
        <f t="shared" si="151"/>
        <v>0</v>
      </c>
    </row>
    <row r="9721" spans="16:16" x14ac:dyDescent="0.25">
      <c r="P9721" s="401">
        <f t="shared" si="151"/>
        <v>0</v>
      </c>
    </row>
    <row r="9722" spans="16:16" x14ac:dyDescent="0.25">
      <c r="P9722" s="401">
        <f t="shared" si="151"/>
        <v>0</v>
      </c>
    </row>
    <row r="9723" spans="16:16" x14ac:dyDescent="0.25">
      <c r="P9723" s="401">
        <f t="shared" si="151"/>
        <v>0</v>
      </c>
    </row>
    <row r="9724" spans="16:16" x14ac:dyDescent="0.25">
      <c r="P9724" s="401">
        <f t="shared" si="151"/>
        <v>0</v>
      </c>
    </row>
    <row r="9725" spans="16:16" x14ac:dyDescent="0.25">
      <c r="P9725" s="401">
        <f t="shared" si="151"/>
        <v>0</v>
      </c>
    </row>
    <row r="9726" spans="16:16" x14ac:dyDescent="0.25">
      <c r="P9726" s="401">
        <f t="shared" si="151"/>
        <v>0</v>
      </c>
    </row>
    <row r="9727" spans="16:16" x14ac:dyDescent="0.25">
      <c r="P9727" s="401">
        <f t="shared" si="151"/>
        <v>0</v>
      </c>
    </row>
    <row r="9728" spans="16:16" x14ac:dyDescent="0.25">
      <c r="P9728" s="401">
        <f t="shared" si="151"/>
        <v>0</v>
      </c>
    </row>
    <row r="9729" spans="16:16" x14ac:dyDescent="0.25">
      <c r="P9729" s="401">
        <f t="shared" si="151"/>
        <v>0</v>
      </c>
    </row>
    <row r="9730" spans="16:16" x14ac:dyDescent="0.25">
      <c r="P9730" s="401">
        <f t="shared" si="151"/>
        <v>0</v>
      </c>
    </row>
    <row r="9731" spans="16:16" x14ac:dyDescent="0.25">
      <c r="P9731" s="401">
        <f t="shared" ref="P9731:P9794" si="152">G9731+I9731</f>
        <v>0</v>
      </c>
    </row>
    <row r="9732" spans="16:16" x14ac:dyDescent="0.25">
      <c r="P9732" s="401">
        <f t="shared" si="152"/>
        <v>0</v>
      </c>
    </row>
    <row r="9733" spans="16:16" x14ac:dyDescent="0.25">
      <c r="P9733" s="401">
        <f t="shared" si="152"/>
        <v>0</v>
      </c>
    </row>
    <row r="9734" spans="16:16" x14ac:dyDescent="0.25">
      <c r="P9734" s="401">
        <f t="shared" si="152"/>
        <v>0</v>
      </c>
    </row>
    <row r="9735" spans="16:16" x14ac:dyDescent="0.25">
      <c r="P9735" s="401">
        <f t="shared" si="152"/>
        <v>0</v>
      </c>
    </row>
    <row r="9736" spans="16:16" x14ac:dyDescent="0.25">
      <c r="P9736" s="401">
        <f t="shared" si="152"/>
        <v>0</v>
      </c>
    </row>
    <row r="9737" spans="16:16" x14ac:dyDescent="0.25">
      <c r="P9737" s="401">
        <f t="shared" si="152"/>
        <v>0</v>
      </c>
    </row>
    <row r="9738" spans="16:16" x14ac:dyDescent="0.25">
      <c r="P9738" s="401">
        <f t="shared" si="152"/>
        <v>0</v>
      </c>
    </row>
    <row r="9739" spans="16:16" x14ac:dyDescent="0.25">
      <c r="P9739" s="401">
        <f t="shared" si="152"/>
        <v>0</v>
      </c>
    </row>
    <row r="9740" spans="16:16" x14ac:dyDescent="0.25">
      <c r="P9740" s="401">
        <f t="shared" si="152"/>
        <v>0</v>
      </c>
    </row>
    <row r="9741" spans="16:16" x14ac:dyDescent="0.25">
      <c r="P9741" s="401">
        <f t="shared" si="152"/>
        <v>0</v>
      </c>
    </row>
    <row r="9742" spans="16:16" x14ac:dyDescent="0.25">
      <c r="P9742" s="401">
        <f t="shared" si="152"/>
        <v>0</v>
      </c>
    </row>
    <row r="9743" spans="16:16" x14ac:dyDescent="0.25">
      <c r="P9743" s="401">
        <f t="shared" si="152"/>
        <v>0</v>
      </c>
    </row>
    <row r="9744" spans="16:16" x14ac:dyDescent="0.25">
      <c r="P9744" s="401">
        <f t="shared" si="152"/>
        <v>0</v>
      </c>
    </row>
    <row r="9745" spans="16:16" x14ac:dyDescent="0.25">
      <c r="P9745" s="401">
        <f t="shared" si="152"/>
        <v>0</v>
      </c>
    </row>
    <row r="9746" spans="16:16" x14ac:dyDescent="0.25">
      <c r="P9746" s="401">
        <f t="shared" si="152"/>
        <v>0</v>
      </c>
    </row>
    <row r="9747" spans="16:16" x14ac:dyDescent="0.25">
      <c r="P9747" s="401">
        <f t="shared" si="152"/>
        <v>0</v>
      </c>
    </row>
    <row r="9748" spans="16:16" x14ac:dyDescent="0.25">
      <c r="P9748" s="401">
        <f t="shared" si="152"/>
        <v>0</v>
      </c>
    </row>
    <row r="9749" spans="16:16" x14ac:dyDescent="0.25">
      <c r="P9749" s="401">
        <f t="shared" si="152"/>
        <v>0</v>
      </c>
    </row>
    <row r="9750" spans="16:16" x14ac:dyDescent="0.25">
      <c r="P9750" s="401">
        <f t="shared" si="152"/>
        <v>0</v>
      </c>
    </row>
    <row r="9751" spans="16:16" x14ac:dyDescent="0.25">
      <c r="P9751" s="401">
        <f t="shared" si="152"/>
        <v>0</v>
      </c>
    </row>
    <row r="9752" spans="16:16" x14ac:dyDescent="0.25">
      <c r="P9752" s="401">
        <f t="shared" si="152"/>
        <v>0</v>
      </c>
    </row>
    <row r="9753" spans="16:16" x14ac:dyDescent="0.25">
      <c r="P9753" s="401">
        <f t="shared" si="152"/>
        <v>0</v>
      </c>
    </row>
    <row r="9754" spans="16:16" x14ac:dyDescent="0.25">
      <c r="P9754" s="401">
        <f t="shared" si="152"/>
        <v>0</v>
      </c>
    </row>
    <row r="9755" spans="16:16" x14ac:dyDescent="0.25">
      <c r="P9755" s="401">
        <f t="shared" si="152"/>
        <v>0</v>
      </c>
    </row>
    <row r="9756" spans="16:16" x14ac:dyDescent="0.25">
      <c r="P9756" s="401">
        <f t="shared" si="152"/>
        <v>0</v>
      </c>
    </row>
    <row r="9757" spans="16:16" x14ac:dyDescent="0.25">
      <c r="P9757" s="401">
        <f t="shared" si="152"/>
        <v>0</v>
      </c>
    </row>
    <row r="9758" spans="16:16" x14ac:dyDescent="0.25">
      <c r="P9758" s="401">
        <f t="shared" si="152"/>
        <v>0</v>
      </c>
    </row>
    <row r="9759" spans="16:16" x14ac:dyDescent="0.25">
      <c r="P9759" s="401">
        <f t="shared" si="152"/>
        <v>0</v>
      </c>
    </row>
    <row r="9760" spans="16:16" x14ac:dyDescent="0.25">
      <c r="P9760" s="401">
        <f t="shared" si="152"/>
        <v>0</v>
      </c>
    </row>
    <row r="9761" spans="16:16" x14ac:dyDescent="0.25">
      <c r="P9761" s="401">
        <f t="shared" si="152"/>
        <v>0</v>
      </c>
    </row>
    <row r="9762" spans="16:16" x14ac:dyDescent="0.25">
      <c r="P9762" s="401">
        <f t="shared" si="152"/>
        <v>0</v>
      </c>
    </row>
    <row r="9763" spans="16:16" x14ac:dyDescent="0.25">
      <c r="P9763" s="401">
        <f t="shared" si="152"/>
        <v>0</v>
      </c>
    </row>
    <row r="9764" spans="16:16" x14ac:dyDescent="0.25">
      <c r="P9764" s="401">
        <f t="shared" si="152"/>
        <v>0</v>
      </c>
    </row>
    <row r="9765" spans="16:16" x14ac:dyDescent="0.25">
      <c r="P9765" s="401">
        <f t="shared" si="152"/>
        <v>0</v>
      </c>
    </row>
    <row r="9766" spans="16:16" x14ac:dyDescent="0.25">
      <c r="P9766" s="401">
        <f t="shared" si="152"/>
        <v>0</v>
      </c>
    </row>
    <row r="9767" spans="16:16" x14ac:dyDescent="0.25">
      <c r="P9767" s="401">
        <f t="shared" si="152"/>
        <v>0</v>
      </c>
    </row>
    <row r="9768" spans="16:16" x14ac:dyDescent="0.25">
      <c r="P9768" s="401">
        <f t="shared" si="152"/>
        <v>0</v>
      </c>
    </row>
    <row r="9769" spans="16:16" x14ac:dyDescent="0.25">
      <c r="P9769" s="401">
        <f t="shared" si="152"/>
        <v>0</v>
      </c>
    </row>
    <row r="9770" spans="16:16" x14ac:dyDescent="0.25">
      <c r="P9770" s="401">
        <f t="shared" si="152"/>
        <v>0</v>
      </c>
    </row>
    <row r="9771" spans="16:16" x14ac:dyDescent="0.25">
      <c r="P9771" s="401">
        <f t="shared" si="152"/>
        <v>0</v>
      </c>
    </row>
    <row r="9772" spans="16:16" x14ac:dyDescent="0.25">
      <c r="P9772" s="401">
        <f t="shared" si="152"/>
        <v>0</v>
      </c>
    </row>
    <row r="9773" spans="16:16" x14ac:dyDescent="0.25">
      <c r="P9773" s="401">
        <f t="shared" si="152"/>
        <v>0</v>
      </c>
    </row>
    <row r="9774" spans="16:16" x14ac:dyDescent="0.25">
      <c r="P9774" s="401">
        <f t="shared" si="152"/>
        <v>0</v>
      </c>
    </row>
    <row r="9775" spans="16:16" x14ac:dyDescent="0.25">
      <c r="P9775" s="401">
        <f t="shared" si="152"/>
        <v>0</v>
      </c>
    </row>
    <row r="9776" spans="16:16" x14ac:dyDescent="0.25">
      <c r="P9776" s="401">
        <f t="shared" si="152"/>
        <v>0</v>
      </c>
    </row>
    <row r="9777" spans="16:16" x14ac:dyDescent="0.25">
      <c r="P9777" s="401">
        <f t="shared" si="152"/>
        <v>0</v>
      </c>
    </row>
    <row r="9778" spans="16:16" x14ac:dyDescent="0.25">
      <c r="P9778" s="401">
        <f t="shared" si="152"/>
        <v>0</v>
      </c>
    </row>
    <row r="9779" spans="16:16" x14ac:dyDescent="0.25">
      <c r="P9779" s="401">
        <f t="shared" si="152"/>
        <v>0</v>
      </c>
    </row>
    <row r="9780" spans="16:16" x14ac:dyDescent="0.25">
      <c r="P9780" s="401">
        <f t="shared" si="152"/>
        <v>0</v>
      </c>
    </row>
    <row r="9781" spans="16:16" x14ac:dyDescent="0.25">
      <c r="P9781" s="401">
        <f t="shared" si="152"/>
        <v>0</v>
      </c>
    </row>
    <row r="9782" spans="16:16" x14ac:dyDescent="0.25">
      <c r="P9782" s="401">
        <f t="shared" si="152"/>
        <v>0</v>
      </c>
    </row>
    <row r="9783" spans="16:16" x14ac:dyDescent="0.25">
      <c r="P9783" s="401">
        <f t="shared" si="152"/>
        <v>0</v>
      </c>
    </row>
    <row r="9784" spans="16:16" x14ac:dyDescent="0.25">
      <c r="P9784" s="401">
        <f t="shared" si="152"/>
        <v>0</v>
      </c>
    </row>
    <row r="9785" spans="16:16" x14ac:dyDescent="0.25">
      <c r="P9785" s="401">
        <f t="shared" si="152"/>
        <v>0</v>
      </c>
    </row>
    <row r="9786" spans="16:16" x14ac:dyDescent="0.25">
      <c r="P9786" s="401">
        <f t="shared" si="152"/>
        <v>0</v>
      </c>
    </row>
    <row r="9787" spans="16:16" x14ac:dyDescent="0.25">
      <c r="P9787" s="401">
        <f t="shared" si="152"/>
        <v>0</v>
      </c>
    </row>
    <row r="9788" spans="16:16" x14ac:dyDescent="0.25">
      <c r="P9788" s="401">
        <f t="shared" si="152"/>
        <v>0</v>
      </c>
    </row>
    <row r="9789" spans="16:16" x14ac:dyDescent="0.25">
      <c r="P9789" s="401">
        <f t="shared" si="152"/>
        <v>0</v>
      </c>
    </row>
    <row r="9790" spans="16:16" x14ac:dyDescent="0.25">
      <c r="P9790" s="401">
        <f t="shared" si="152"/>
        <v>0</v>
      </c>
    </row>
    <row r="9791" spans="16:16" x14ac:dyDescent="0.25">
      <c r="P9791" s="401">
        <f t="shared" si="152"/>
        <v>0</v>
      </c>
    </row>
    <row r="9792" spans="16:16" x14ac:dyDescent="0.25">
      <c r="P9792" s="401">
        <f t="shared" si="152"/>
        <v>0</v>
      </c>
    </row>
    <row r="9793" spans="16:16" x14ac:dyDescent="0.25">
      <c r="P9793" s="401">
        <f t="shared" si="152"/>
        <v>0</v>
      </c>
    </row>
    <row r="9794" spans="16:16" x14ac:dyDescent="0.25">
      <c r="P9794" s="401">
        <f t="shared" si="152"/>
        <v>0</v>
      </c>
    </row>
    <row r="9795" spans="16:16" x14ac:dyDescent="0.25">
      <c r="P9795" s="401">
        <f t="shared" ref="P9795:P9858" si="153">G9795+I9795</f>
        <v>0</v>
      </c>
    </row>
    <row r="9796" spans="16:16" x14ac:dyDescent="0.25">
      <c r="P9796" s="401">
        <f t="shared" si="153"/>
        <v>0</v>
      </c>
    </row>
    <row r="9797" spans="16:16" x14ac:dyDescent="0.25">
      <c r="P9797" s="401">
        <f t="shared" si="153"/>
        <v>0</v>
      </c>
    </row>
    <row r="9798" spans="16:16" x14ac:dyDescent="0.25">
      <c r="P9798" s="401">
        <f t="shared" si="153"/>
        <v>0</v>
      </c>
    </row>
    <row r="9799" spans="16:16" x14ac:dyDescent="0.25">
      <c r="P9799" s="401">
        <f t="shared" si="153"/>
        <v>0</v>
      </c>
    </row>
    <row r="9800" spans="16:16" x14ac:dyDescent="0.25">
      <c r="P9800" s="401">
        <f t="shared" si="153"/>
        <v>0</v>
      </c>
    </row>
    <row r="9801" spans="16:16" x14ac:dyDescent="0.25">
      <c r="P9801" s="401">
        <f t="shared" si="153"/>
        <v>0</v>
      </c>
    </row>
    <row r="9802" spans="16:16" x14ac:dyDescent="0.25">
      <c r="P9802" s="401">
        <f t="shared" si="153"/>
        <v>0</v>
      </c>
    </row>
    <row r="9803" spans="16:16" x14ac:dyDescent="0.25">
      <c r="P9803" s="401">
        <f t="shared" si="153"/>
        <v>0</v>
      </c>
    </row>
    <row r="9804" spans="16:16" x14ac:dyDescent="0.25">
      <c r="P9804" s="401">
        <f t="shared" si="153"/>
        <v>0</v>
      </c>
    </row>
    <row r="9805" spans="16:16" x14ac:dyDescent="0.25">
      <c r="P9805" s="401">
        <f t="shared" si="153"/>
        <v>0</v>
      </c>
    </row>
    <row r="9806" spans="16:16" x14ac:dyDescent="0.25">
      <c r="P9806" s="401">
        <f t="shared" si="153"/>
        <v>0</v>
      </c>
    </row>
    <row r="9807" spans="16:16" x14ac:dyDescent="0.25">
      <c r="P9807" s="401">
        <f t="shared" si="153"/>
        <v>0</v>
      </c>
    </row>
    <row r="9808" spans="16:16" x14ac:dyDescent="0.25">
      <c r="P9808" s="401">
        <f t="shared" si="153"/>
        <v>0</v>
      </c>
    </row>
    <row r="9809" spans="16:16" x14ac:dyDescent="0.25">
      <c r="P9809" s="401">
        <f t="shared" si="153"/>
        <v>0</v>
      </c>
    </row>
    <row r="9810" spans="16:16" x14ac:dyDescent="0.25">
      <c r="P9810" s="401">
        <f t="shared" si="153"/>
        <v>0</v>
      </c>
    </row>
    <row r="9811" spans="16:16" x14ac:dyDescent="0.25">
      <c r="P9811" s="401">
        <f t="shared" si="153"/>
        <v>0</v>
      </c>
    </row>
    <row r="9812" spans="16:16" x14ac:dyDescent="0.25">
      <c r="P9812" s="401">
        <f t="shared" si="153"/>
        <v>0</v>
      </c>
    </row>
    <row r="9813" spans="16:16" x14ac:dyDescent="0.25">
      <c r="P9813" s="401">
        <f t="shared" si="153"/>
        <v>0</v>
      </c>
    </row>
    <row r="9814" spans="16:16" x14ac:dyDescent="0.25">
      <c r="P9814" s="401">
        <f t="shared" si="153"/>
        <v>0</v>
      </c>
    </row>
    <row r="9815" spans="16:16" x14ac:dyDescent="0.25">
      <c r="P9815" s="401">
        <f t="shared" si="153"/>
        <v>0</v>
      </c>
    </row>
    <row r="9816" spans="16:16" x14ac:dyDescent="0.25">
      <c r="P9816" s="401">
        <f t="shared" si="153"/>
        <v>0</v>
      </c>
    </row>
    <row r="9817" spans="16:16" x14ac:dyDescent="0.25">
      <c r="P9817" s="401">
        <f t="shared" si="153"/>
        <v>0</v>
      </c>
    </row>
    <row r="9818" spans="16:16" x14ac:dyDescent="0.25">
      <c r="P9818" s="401">
        <f t="shared" si="153"/>
        <v>0</v>
      </c>
    </row>
    <row r="9819" spans="16:16" x14ac:dyDescent="0.25">
      <c r="P9819" s="401">
        <f t="shared" si="153"/>
        <v>0</v>
      </c>
    </row>
    <row r="9820" spans="16:16" x14ac:dyDescent="0.25">
      <c r="P9820" s="401">
        <f t="shared" si="153"/>
        <v>0</v>
      </c>
    </row>
    <row r="9821" spans="16:16" x14ac:dyDescent="0.25">
      <c r="P9821" s="401">
        <f t="shared" si="153"/>
        <v>0</v>
      </c>
    </row>
    <row r="9822" spans="16:16" x14ac:dyDescent="0.25">
      <c r="P9822" s="401">
        <f t="shared" si="153"/>
        <v>0</v>
      </c>
    </row>
    <row r="9823" spans="16:16" x14ac:dyDescent="0.25">
      <c r="P9823" s="401">
        <f t="shared" si="153"/>
        <v>0</v>
      </c>
    </row>
    <row r="9824" spans="16:16" x14ac:dyDescent="0.25">
      <c r="P9824" s="401">
        <f t="shared" si="153"/>
        <v>0</v>
      </c>
    </row>
    <row r="9825" spans="16:16" x14ac:dyDescent="0.25">
      <c r="P9825" s="401">
        <f t="shared" si="153"/>
        <v>0</v>
      </c>
    </row>
    <row r="9826" spans="16:16" x14ac:dyDescent="0.25">
      <c r="P9826" s="401">
        <f t="shared" si="153"/>
        <v>0</v>
      </c>
    </row>
    <row r="9827" spans="16:16" x14ac:dyDescent="0.25">
      <c r="P9827" s="401">
        <f t="shared" si="153"/>
        <v>0</v>
      </c>
    </row>
    <row r="9828" spans="16:16" x14ac:dyDescent="0.25">
      <c r="P9828" s="401">
        <f t="shared" si="153"/>
        <v>0</v>
      </c>
    </row>
    <row r="9829" spans="16:16" x14ac:dyDescent="0.25">
      <c r="P9829" s="401">
        <f t="shared" si="153"/>
        <v>0</v>
      </c>
    </row>
    <row r="9830" spans="16:16" x14ac:dyDescent="0.25">
      <c r="P9830" s="401">
        <f t="shared" si="153"/>
        <v>0</v>
      </c>
    </row>
    <row r="9831" spans="16:16" x14ac:dyDescent="0.25">
      <c r="P9831" s="401">
        <f t="shared" si="153"/>
        <v>0</v>
      </c>
    </row>
    <row r="9832" spans="16:16" x14ac:dyDescent="0.25">
      <c r="P9832" s="401">
        <f t="shared" si="153"/>
        <v>0</v>
      </c>
    </row>
    <row r="9833" spans="16:16" x14ac:dyDescent="0.25">
      <c r="P9833" s="401">
        <f t="shared" si="153"/>
        <v>0</v>
      </c>
    </row>
    <row r="9834" spans="16:16" x14ac:dyDescent="0.25">
      <c r="P9834" s="401">
        <f t="shared" si="153"/>
        <v>0</v>
      </c>
    </row>
    <row r="9835" spans="16:16" x14ac:dyDescent="0.25">
      <c r="P9835" s="401">
        <f t="shared" si="153"/>
        <v>0</v>
      </c>
    </row>
    <row r="9836" spans="16:16" x14ac:dyDescent="0.25">
      <c r="P9836" s="401">
        <f t="shared" si="153"/>
        <v>0</v>
      </c>
    </row>
    <row r="9837" spans="16:16" x14ac:dyDescent="0.25">
      <c r="P9837" s="401">
        <f t="shared" si="153"/>
        <v>0</v>
      </c>
    </row>
    <row r="9838" spans="16:16" x14ac:dyDescent="0.25">
      <c r="P9838" s="401">
        <f t="shared" si="153"/>
        <v>0</v>
      </c>
    </row>
    <row r="9839" spans="16:16" x14ac:dyDescent="0.25">
      <c r="P9839" s="401">
        <f t="shared" si="153"/>
        <v>0</v>
      </c>
    </row>
    <row r="9840" spans="16:16" x14ac:dyDescent="0.25">
      <c r="P9840" s="401">
        <f t="shared" si="153"/>
        <v>0</v>
      </c>
    </row>
    <row r="9841" spans="16:16" x14ac:dyDescent="0.25">
      <c r="P9841" s="401">
        <f t="shared" si="153"/>
        <v>0</v>
      </c>
    </row>
    <row r="9842" spans="16:16" x14ac:dyDescent="0.25">
      <c r="P9842" s="401">
        <f t="shared" si="153"/>
        <v>0</v>
      </c>
    </row>
    <row r="9843" spans="16:16" x14ac:dyDescent="0.25">
      <c r="P9843" s="401">
        <f t="shared" si="153"/>
        <v>0</v>
      </c>
    </row>
    <row r="9844" spans="16:16" x14ac:dyDescent="0.25">
      <c r="P9844" s="401">
        <f t="shared" si="153"/>
        <v>0</v>
      </c>
    </row>
    <row r="9845" spans="16:16" x14ac:dyDescent="0.25">
      <c r="P9845" s="401">
        <f t="shared" si="153"/>
        <v>0</v>
      </c>
    </row>
    <row r="9846" spans="16:16" x14ac:dyDescent="0.25">
      <c r="P9846" s="401">
        <f t="shared" si="153"/>
        <v>0</v>
      </c>
    </row>
    <row r="9847" spans="16:16" x14ac:dyDescent="0.25">
      <c r="P9847" s="401">
        <f t="shared" si="153"/>
        <v>0</v>
      </c>
    </row>
    <row r="9848" spans="16:16" x14ac:dyDescent="0.25">
      <c r="P9848" s="401">
        <f t="shared" si="153"/>
        <v>0</v>
      </c>
    </row>
    <row r="9849" spans="16:16" x14ac:dyDescent="0.25">
      <c r="P9849" s="401">
        <f t="shared" si="153"/>
        <v>0</v>
      </c>
    </row>
    <row r="9850" spans="16:16" x14ac:dyDescent="0.25">
      <c r="P9850" s="401">
        <f t="shared" si="153"/>
        <v>0</v>
      </c>
    </row>
    <row r="9851" spans="16:16" x14ac:dyDescent="0.25">
      <c r="P9851" s="401">
        <f t="shared" si="153"/>
        <v>0</v>
      </c>
    </row>
    <row r="9852" spans="16:16" x14ac:dyDescent="0.25">
      <c r="P9852" s="401">
        <f t="shared" si="153"/>
        <v>0</v>
      </c>
    </row>
    <row r="9853" spans="16:16" x14ac:dyDescent="0.25">
      <c r="P9853" s="401">
        <f t="shared" si="153"/>
        <v>0</v>
      </c>
    </row>
    <row r="9854" spans="16:16" x14ac:dyDescent="0.25">
      <c r="P9854" s="401">
        <f t="shared" si="153"/>
        <v>0</v>
      </c>
    </row>
    <row r="9855" spans="16:16" x14ac:dyDescent="0.25">
      <c r="P9855" s="401">
        <f t="shared" si="153"/>
        <v>0</v>
      </c>
    </row>
    <row r="9856" spans="16:16" x14ac:dyDescent="0.25">
      <c r="P9856" s="401">
        <f t="shared" si="153"/>
        <v>0</v>
      </c>
    </row>
    <row r="9857" spans="16:16" x14ac:dyDescent="0.25">
      <c r="P9857" s="401">
        <f t="shared" si="153"/>
        <v>0</v>
      </c>
    </row>
    <row r="9858" spans="16:16" x14ac:dyDescent="0.25">
      <c r="P9858" s="401">
        <f t="shared" si="153"/>
        <v>0</v>
      </c>
    </row>
    <row r="9859" spans="16:16" x14ac:dyDescent="0.25">
      <c r="P9859" s="401">
        <f t="shared" ref="P9859:P9922" si="154">G9859+I9859</f>
        <v>0</v>
      </c>
    </row>
    <row r="9860" spans="16:16" x14ac:dyDescent="0.25">
      <c r="P9860" s="401">
        <f t="shared" si="154"/>
        <v>0</v>
      </c>
    </row>
    <row r="9861" spans="16:16" x14ac:dyDescent="0.25">
      <c r="P9861" s="401">
        <f t="shared" si="154"/>
        <v>0</v>
      </c>
    </row>
    <row r="9862" spans="16:16" x14ac:dyDescent="0.25">
      <c r="P9862" s="401">
        <f t="shared" si="154"/>
        <v>0</v>
      </c>
    </row>
    <row r="9863" spans="16:16" x14ac:dyDescent="0.25">
      <c r="P9863" s="401">
        <f t="shared" si="154"/>
        <v>0</v>
      </c>
    </row>
    <row r="9864" spans="16:16" x14ac:dyDescent="0.25">
      <c r="P9864" s="401">
        <f t="shared" si="154"/>
        <v>0</v>
      </c>
    </row>
    <row r="9865" spans="16:16" x14ac:dyDescent="0.25">
      <c r="P9865" s="401">
        <f t="shared" si="154"/>
        <v>0</v>
      </c>
    </row>
    <row r="9866" spans="16:16" x14ac:dyDescent="0.25">
      <c r="P9866" s="401">
        <f t="shared" si="154"/>
        <v>0</v>
      </c>
    </row>
    <row r="9867" spans="16:16" x14ac:dyDescent="0.25">
      <c r="P9867" s="401">
        <f t="shared" si="154"/>
        <v>0</v>
      </c>
    </row>
    <row r="9868" spans="16:16" x14ac:dyDescent="0.25">
      <c r="P9868" s="401">
        <f t="shared" si="154"/>
        <v>0</v>
      </c>
    </row>
    <row r="9869" spans="16:16" x14ac:dyDescent="0.25">
      <c r="P9869" s="401">
        <f t="shared" si="154"/>
        <v>0</v>
      </c>
    </row>
    <row r="9870" spans="16:16" x14ac:dyDescent="0.25">
      <c r="P9870" s="401">
        <f t="shared" si="154"/>
        <v>0</v>
      </c>
    </row>
    <row r="9871" spans="16:16" x14ac:dyDescent="0.25">
      <c r="P9871" s="401">
        <f t="shared" si="154"/>
        <v>0</v>
      </c>
    </row>
    <row r="9872" spans="16:16" x14ac:dyDescent="0.25">
      <c r="P9872" s="401">
        <f t="shared" si="154"/>
        <v>0</v>
      </c>
    </row>
    <row r="9873" spans="16:16" x14ac:dyDescent="0.25">
      <c r="P9873" s="401">
        <f t="shared" si="154"/>
        <v>0</v>
      </c>
    </row>
    <row r="9874" spans="16:16" x14ac:dyDescent="0.25">
      <c r="P9874" s="401">
        <f t="shared" si="154"/>
        <v>0</v>
      </c>
    </row>
    <row r="9875" spans="16:16" x14ac:dyDescent="0.25">
      <c r="P9875" s="401">
        <f t="shared" si="154"/>
        <v>0</v>
      </c>
    </row>
    <row r="9876" spans="16:16" x14ac:dyDescent="0.25">
      <c r="P9876" s="401">
        <f t="shared" si="154"/>
        <v>0</v>
      </c>
    </row>
    <row r="9877" spans="16:16" x14ac:dyDescent="0.25">
      <c r="P9877" s="401">
        <f t="shared" si="154"/>
        <v>0</v>
      </c>
    </row>
    <row r="9878" spans="16:16" x14ac:dyDescent="0.25">
      <c r="P9878" s="401">
        <f t="shared" si="154"/>
        <v>0</v>
      </c>
    </row>
    <row r="9879" spans="16:16" x14ac:dyDescent="0.25">
      <c r="P9879" s="401">
        <f t="shared" si="154"/>
        <v>0</v>
      </c>
    </row>
    <row r="9880" spans="16:16" x14ac:dyDescent="0.25">
      <c r="P9880" s="401">
        <f t="shared" si="154"/>
        <v>0</v>
      </c>
    </row>
    <row r="9881" spans="16:16" x14ac:dyDescent="0.25">
      <c r="P9881" s="401">
        <f t="shared" si="154"/>
        <v>0</v>
      </c>
    </row>
    <row r="9882" spans="16:16" x14ac:dyDescent="0.25">
      <c r="P9882" s="401">
        <f t="shared" si="154"/>
        <v>0</v>
      </c>
    </row>
    <row r="9883" spans="16:16" x14ac:dyDescent="0.25">
      <c r="P9883" s="401">
        <f t="shared" si="154"/>
        <v>0</v>
      </c>
    </row>
    <row r="9884" spans="16:16" x14ac:dyDescent="0.25">
      <c r="P9884" s="401">
        <f t="shared" si="154"/>
        <v>0</v>
      </c>
    </row>
    <row r="9885" spans="16:16" x14ac:dyDescent="0.25">
      <c r="P9885" s="401">
        <f t="shared" si="154"/>
        <v>0</v>
      </c>
    </row>
    <row r="9886" spans="16:16" x14ac:dyDescent="0.25">
      <c r="P9886" s="401">
        <f t="shared" si="154"/>
        <v>0</v>
      </c>
    </row>
    <row r="9887" spans="16:16" x14ac:dyDescent="0.25">
      <c r="P9887" s="401">
        <f t="shared" si="154"/>
        <v>0</v>
      </c>
    </row>
    <row r="9888" spans="16:16" x14ac:dyDescent="0.25">
      <c r="P9888" s="401">
        <f t="shared" si="154"/>
        <v>0</v>
      </c>
    </row>
    <row r="9889" spans="16:16" x14ac:dyDescent="0.25">
      <c r="P9889" s="401">
        <f t="shared" si="154"/>
        <v>0</v>
      </c>
    </row>
    <row r="9890" spans="16:16" x14ac:dyDescent="0.25">
      <c r="P9890" s="401">
        <f t="shared" si="154"/>
        <v>0</v>
      </c>
    </row>
    <row r="9891" spans="16:16" x14ac:dyDescent="0.25">
      <c r="P9891" s="401">
        <f t="shared" si="154"/>
        <v>0</v>
      </c>
    </row>
    <row r="9892" spans="16:16" x14ac:dyDescent="0.25">
      <c r="P9892" s="401">
        <f t="shared" si="154"/>
        <v>0</v>
      </c>
    </row>
    <row r="9893" spans="16:16" x14ac:dyDescent="0.25">
      <c r="P9893" s="401">
        <f t="shared" si="154"/>
        <v>0</v>
      </c>
    </row>
    <row r="9894" spans="16:16" x14ac:dyDescent="0.25">
      <c r="P9894" s="401">
        <f t="shared" si="154"/>
        <v>0</v>
      </c>
    </row>
    <row r="9895" spans="16:16" x14ac:dyDescent="0.25">
      <c r="P9895" s="401">
        <f t="shared" si="154"/>
        <v>0</v>
      </c>
    </row>
    <row r="9896" spans="16:16" x14ac:dyDescent="0.25">
      <c r="P9896" s="401">
        <f t="shared" si="154"/>
        <v>0</v>
      </c>
    </row>
    <row r="9897" spans="16:16" x14ac:dyDescent="0.25">
      <c r="P9897" s="401">
        <f t="shared" si="154"/>
        <v>0</v>
      </c>
    </row>
    <row r="9898" spans="16:16" x14ac:dyDescent="0.25">
      <c r="P9898" s="401">
        <f t="shared" si="154"/>
        <v>0</v>
      </c>
    </row>
    <row r="9899" spans="16:16" x14ac:dyDescent="0.25">
      <c r="P9899" s="401">
        <f t="shared" si="154"/>
        <v>0</v>
      </c>
    </row>
    <row r="9900" spans="16:16" x14ac:dyDescent="0.25">
      <c r="P9900" s="401">
        <f t="shared" si="154"/>
        <v>0</v>
      </c>
    </row>
    <row r="9901" spans="16:16" x14ac:dyDescent="0.25">
      <c r="P9901" s="401">
        <f t="shared" si="154"/>
        <v>0</v>
      </c>
    </row>
    <row r="9902" spans="16:16" x14ac:dyDescent="0.25">
      <c r="P9902" s="401">
        <f t="shared" si="154"/>
        <v>0</v>
      </c>
    </row>
    <row r="9903" spans="16:16" x14ac:dyDescent="0.25">
      <c r="P9903" s="401">
        <f t="shared" si="154"/>
        <v>0</v>
      </c>
    </row>
    <row r="9904" spans="16:16" x14ac:dyDescent="0.25">
      <c r="P9904" s="401">
        <f t="shared" si="154"/>
        <v>0</v>
      </c>
    </row>
    <row r="9905" spans="16:16" x14ac:dyDescent="0.25">
      <c r="P9905" s="401">
        <f t="shared" si="154"/>
        <v>0</v>
      </c>
    </row>
    <row r="9906" spans="16:16" x14ac:dyDescent="0.25">
      <c r="P9906" s="401">
        <f t="shared" si="154"/>
        <v>0</v>
      </c>
    </row>
    <row r="9907" spans="16:16" x14ac:dyDescent="0.25">
      <c r="P9907" s="401">
        <f t="shared" si="154"/>
        <v>0</v>
      </c>
    </row>
    <row r="9908" spans="16:16" x14ac:dyDescent="0.25">
      <c r="P9908" s="401">
        <f t="shared" si="154"/>
        <v>0</v>
      </c>
    </row>
    <row r="9909" spans="16:16" x14ac:dyDescent="0.25">
      <c r="P9909" s="401">
        <f t="shared" si="154"/>
        <v>0</v>
      </c>
    </row>
    <row r="9910" spans="16:16" x14ac:dyDescent="0.25">
      <c r="P9910" s="401">
        <f t="shared" si="154"/>
        <v>0</v>
      </c>
    </row>
    <row r="9911" spans="16:16" x14ac:dyDescent="0.25">
      <c r="P9911" s="401">
        <f t="shared" si="154"/>
        <v>0</v>
      </c>
    </row>
    <row r="9912" spans="16:16" x14ac:dyDescent="0.25">
      <c r="P9912" s="401">
        <f t="shared" si="154"/>
        <v>0</v>
      </c>
    </row>
    <row r="9913" spans="16:16" x14ac:dyDescent="0.25">
      <c r="P9913" s="401">
        <f t="shared" si="154"/>
        <v>0</v>
      </c>
    </row>
    <row r="9914" spans="16:16" x14ac:dyDescent="0.25">
      <c r="P9914" s="401">
        <f t="shared" si="154"/>
        <v>0</v>
      </c>
    </row>
    <row r="9915" spans="16:16" x14ac:dyDescent="0.25">
      <c r="P9915" s="401">
        <f t="shared" si="154"/>
        <v>0</v>
      </c>
    </row>
    <row r="9916" spans="16:16" x14ac:dyDescent="0.25">
      <c r="P9916" s="401">
        <f t="shared" si="154"/>
        <v>0</v>
      </c>
    </row>
    <row r="9917" spans="16:16" x14ac:dyDescent="0.25">
      <c r="P9917" s="401">
        <f t="shared" si="154"/>
        <v>0</v>
      </c>
    </row>
    <row r="9918" spans="16:16" x14ac:dyDescent="0.25">
      <c r="P9918" s="401">
        <f t="shared" si="154"/>
        <v>0</v>
      </c>
    </row>
    <row r="9919" spans="16:16" x14ac:dyDescent="0.25">
      <c r="P9919" s="401">
        <f t="shared" si="154"/>
        <v>0</v>
      </c>
    </row>
    <row r="9920" spans="16:16" x14ac:dyDescent="0.25">
      <c r="P9920" s="401">
        <f t="shared" si="154"/>
        <v>0</v>
      </c>
    </row>
    <row r="9921" spans="16:16" x14ac:dyDescent="0.25">
      <c r="P9921" s="401">
        <f t="shared" si="154"/>
        <v>0</v>
      </c>
    </row>
    <row r="9922" spans="16:16" x14ac:dyDescent="0.25">
      <c r="P9922" s="401">
        <f t="shared" si="154"/>
        <v>0</v>
      </c>
    </row>
    <row r="9923" spans="16:16" x14ac:dyDescent="0.25">
      <c r="P9923" s="401">
        <f t="shared" ref="P9923:P9986" si="155">G9923+I9923</f>
        <v>0</v>
      </c>
    </row>
    <row r="9924" spans="16:16" x14ac:dyDescent="0.25">
      <c r="P9924" s="401">
        <f t="shared" si="155"/>
        <v>0</v>
      </c>
    </row>
    <row r="9925" spans="16:16" x14ac:dyDescent="0.25">
      <c r="P9925" s="401">
        <f t="shared" si="155"/>
        <v>0</v>
      </c>
    </row>
    <row r="9926" spans="16:16" x14ac:dyDescent="0.25">
      <c r="P9926" s="401">
        <f t="shared" si="155"/>
        <v>0</v>
      </c>
    </row>
    <row r="9927" spans="16:16" x14ac:dyDescent="0.25">
      <c r="P9927" s="401">
        <f t="shared" si="155"/>
        <v>0</v>
      </c>
    </row>
    <row r="9928" spans="16:16" x14ac:dyDescent="0.25">
      <c r="P9928" s="401">
        <f t="shared" si="155"/>
        <v>0</v>
      </c>
    </row>
    <row r="9929" spans="16:16" x14ac:dyDescent="0.25">
      <c r="P9929" s="401">
        <f t="shared" si="155"/>
        <v>0</v>
      </c>
    </row>
    <row r="9930" spans="16:16" x14ac:dyDescent="0.25">
      <c r="P9930" s="401">
        <f t="shared" si="155"/>
        <v>0</v>
      </c>
    </row>
    <row r="9931" spans="16:16" x14ac:dyDescent="0.25">
      <c r="P9931" s="401">
        <f t="shared" si="155"/>
        <v>0</v>
      </c>
    </row>
    <row r="9932" spans="16:16" x14ac:dyDescent="0.25">
      <c r="P9932" s="401">
        <f t="shared" si="155"/>
        <v>0</v>
      </c>
    </row>
    <row r="9933" spans="16:16" x14ac:dyDescent="0.25">
      <c r="P9933" s="401">
        <f t="shared" si="155"/>
        <v>0</v>
      </c>
    </row>
    <row r="9934" spans="16:16" x14ac:dyDescent="0.25">
      <c r="P9934" s="401">
        <f t="shared" si="155"/>
        <v>0</v>
      </c>
    </row>
    <row r="9935" spans="16:16" x14ac:dyDescent="0.25">
      <c r="P9935" s="401">
        <f t="shared" si="155"/>
        <v>0</v>
      </c>
    </row>
    <row r="9936" spans="16:16" x14ac:dyDescent="0.25">
      <c r="P9936" s="401">
        <f t="shared" si="155"/>
        <v>0</v>
      </c>
    </row>
    <row r="9937" spans="16:16" x14ac:dyDescent="0.25">
      <c r="P9937" s="401">
        <f t="shared" si="155"/>
        <v>0</v>
      </c>
    </row>
    <row r="9938" spans="16:16" x14ac:dyDescent="0.25">
      <c r="P9938" s="401">
        <f t="shared" si="155"/>
        <v>0</v>
      </c>
    </row>
    <row r="9939" spans="16:16" x14ac:dyDescent="0.25">
      <c r="P9939" s="401">
        <f t="shared" si="155"/>
        <v>0</v>
      </c>
    </row>
    <row r="9940" spans="16:16" x14ac:dyDescent="0.25">
      <c r="P9940" s="401">
        <f t="shared" si="155"/>
        <v>0</v>
      </c>
    </row>
    <row r="9941" spans="16:16" x14ac:dyDescent="0.25">
      <c r="P9941" s="401">
        <f t="shared" si="155"/>
        <v>0</v>
      </c>
    </row>
    <row r="9942" spans="16:16" x14ac:dyDescent="0.25">
      <c r="P9942" s="401">
        <f t="shared" si="155"/>
        <v>0</v>
      </c>
    </row>
    <row r="9943" spans="16:16" x14ac:dyDescent="0.25">
      <c r="P9943" s="401">
        <f t="shared" si="155"/>
        <v>0</v>
      </c>
    </row>
    <row r="9944" spans="16:16" x14ac:dyDescent="0.25">
      <c r="P9944" s="401">
        <f t="shared" si="155"/>
        <v>0</v>
      </c>
    </row>
    <row r="9945" spans="16:16" x14ac:dyDescent="0.25">
      <c r="P9945" s="401">
        <f t="shared" si="155"/>
        <v>0</v>
      </c>
    </row>
    <row r="9946" spans="16:16" x14ac:dyDescent="0.25">
      <c r="P9946" s="401">
        <f t="shared" si="155"/>
        <v>0</v>
      </c>
    </row>
    <row r="9947" spans="16:16" x14ac:dyDescent="0.25">
      <c r="P9947" s="401">
        <f t="shared" si="155"/>
        <v>0</v>
      </c>
    </row>
    <row r="9948" spans="16:16" x14ac:dyDescent="0.25">
      <c r="P9948" s="401">
        <f t="shared" si="155"/>
        <v>0</v>
      </c>
    </row>
    <row r="9949" spans="16:16" x14ac:dyDescent="0.25">
      <c r="P9949" s="401">
        <f t="shared" si="155"/>
        <v>0</v>
      </c>
    </row>
    <row r="9950" spans="16:16" x14ac:dyDescent="0.25">
      <c r="P9950" s="401">
        <f t="shared" si="155"/>
        <v>0</v>
      </c>
    </row>
    <row r="9951" spans="16:16" x14ac:dyDescent="0.25">
      <c r="P9951" s="401">
        <f t="shared" si="155"/>
        <v>0</v>
      </c>
    </row>
    <row r="9952" spans="16:16" x14ac:dyDescent="0.25">
      <c r="P9952" s="401">
        <f t="shared" si="155"/>
        <v>0</v>
      </c>
    </row>
    <row r="9953" spans="16:16" x14ac:dyDescent="0.25">
      <c r="P9953" s="401">
        <f t="shared" si="155"/>
        <v>0</v>
      </c>
    </row>
    <row r="9954" spans="16:16" x14ac:dyDescent="0.25">
      <c r="P9954" s="401">
        <f t="shared" si="155"/>
        <v>0</v>
      </c>
    </row>
    <row r="9955" spans="16:16" x14ac:dyDescent="0.25">
      <c r="P9955" s="401">
        <f t="shared" si="155"/>
        <v>0</v>
      </c>
    </row>
    <row r="9956" spans="16:16" x14ac:dyDescent="0.25">
      <c r="P9956" s="401">
        <f t="shared" si="155"/>
        <v>0</v>
      </c>
    </row>
    <row r="9957" spans="16:16" x14ac:dyDescent="0.25">
      <c r="P9957" s="401">
        <f t="shared" si="155"/>
        <v>0</v>
      </c>
    </row>
    <row r="9958" spans="16:16" x14ac:dyDescent="0.25">
      <c r="P9958" s="401">
        <f t="shared" si="155"/>
        <v>0</v>
      </c>
    </row>
    <row r="9959" spans="16:16" x14ac:dyDescent="0.25">
      <c r="P9959" s="401">
        <f t="shared" si="155"/>
        <v>0</v>
      </c>
    </row>
    <row r="9960" spans="16:16" x14ac:dyDescent="0.25">
      <c r="P9960" s="401">
        <f t="shared" si="155"/>
        <v>0</v>
      </c>
    </row>
    <row r="9961" spans="16:16" x14ac:dyDescent="0.25">
      <c r="P9961" s="401">
        <f t="shared" si="155"/>
        <v>0</v>
      </c>
    </row>
    <row r="9962" spans="16:16" x14ac:dyDescent="0.25">
      <c r="P9962" s="401">
        <f t="shared" si="155"/>
        <v>0</v>
      </c>
    </row>
    <row r="9963" spans="16:16" x14ac:dyDescent="0.25">
      <c r="P9963" s="401">
        <f t="shared" si="155"/>
        <v>0</v>
      </c>
    </row>
    <row r="9964" spans="16:16" x14ac:dyDescent="0.25">
      <c r="P9964" s="401">
        <f t="shared" si="155"/>
        <v>0</v>
      </c>
    </row>
    <row r="9965" spans="16:16" x14ac:dyDescent="0.25">
      <c r="P9965" s="401">
        <f t="shared" si="155"/>
        <v>0</v>
      </c>
    </row>
    <row r="9966" spans="16:16" x14ac:dyDescent="0.25">
      <c r="P9966" s="401">
        <f t="shared" si="155"/>
        <v>0</v>
      </c>
    </row>
    <row r="9967" spans="16:16" x14ac:dyDescent="0.25">
      <c r="P9967" s="401">
        <f t="shared" si="155"/>
        <v>0</v>
      </c>
    </row>
    <row r="9968" spans="16:16" x14ac:dyDescent="0.25">
      <c r="P9968" s="401">
        <f t="shared" si="155"/>
        <v>0</v>
      </c>
    </row>
    <row r="9969" spans="16:16" x14ac:dyDescent="0.25">
      <c r="P9969" s="401">
        <f t="shared" si="155"/>
        <v>0</v>
      </c>
    </row>
    <row r="9970" spans="16:16" x14ac:dyDescent="0.25">
      <c r="P9970" s="401">
        <f t="shared" si="155"/>
        <v>0</v>
      </c>
    </row>
    <row r="9971" spans="16:16" x14ac:dyDescent="0.25">
      <c r="P9971" s="401">
        <f t="shared" si="155"/>
        <v>0</v>
      </c>
    </row>
    <row r="9972" spans="16:16" x14ac:dyDescent="0.25">
      <c r="P9972" s="401">
        <f t="shared" si="155"/>
        <v>0</v>
      </c>
    </row>
    <row r="9973" spans="16:16" x14ac:dyDescent="0.25">
      <c r="P9973" s="401">
        <f t="shared" si="155"/>
        <v>0</v>
      </c>
    </row>
    <row r="9974" spans="16:16" x14ac:dyDescent="0.25">
      <c r="P9974" s="401">
        <f t="shared" si="155"/>
        <v>0</v>
      </c>
    </row>
    <row r="9975" spans="16:16" x14ac:dyDescent="0.25">
      <c r="P9975" s="401">
        <f t="shared" si="155"/>
        <v>0</v>
      </c>
    </row>
    <row r="9976" spans="16:16" x14ac:dyDescent="0.25">
      <c r="P9976" s="401">
        <f t="shared" si="155"/>
        <v>0</v>
      </c>
    </row>
    <row r="9977" spans="16:16" x14ac:dyDescent="0.25">
      <c r="P9977" s="401">
        <f t="shared" si="155"/>
        <v>0</v>
      </c>
    </row>
    <row r="9978" spans="16:16" x14ac:dyDescent="0.25">
      <c r="P9978" s="401">
        <f t="shared" si="155"/>
        <v>0</v>
      </c>
    </row>
    <row r="9979" spans="16:16" x14ac:dyDescent="0.25">
      <c r="P9979" s="401">
        <f t="shared" si="155"/>
        <v>0</v>
      </c>
    </row>
    <row r="9980" spans="16:16" x14ac:dyDescent="0.25">
      <c r="P9980" s="401">
        <f t="shared" si="155"/>
        <v>0</v>
      </c>
    </row>
    <row r="9981" spans="16:16" x14ac:dyDescent="0.25">
      <c r="P9981" s="401">
        <f t="shared" si="155"/>
        <v>0</v>
      </c>
    </row>
    <row r="9982" spans="16:16" x14ac:dyDescent="0.25">
      <c r="P9982" s="401">
        <f t="shared" si="155"/>
        <v>0</v>
      </c>
    </row>
    <row r="9983" spans="16:16" x14ac:dyDescent="0.25">
      <c r="P9983" s="401">
        <f t="shared" si="155"/>
        <v>0</v>
      </c>
    </row>
    <row r="9984" spans="16:16" x14ac:dyDescent="0.25">
      <c r="P9984" s="401">
        <f t="shared" si="155"/>
        <v>0</v>
      </c>
    </row>
    <row r="9985" spans="16:16" x14ac:dyDescent="0.25">
      <c r="P9985" s="401">
        <f t="shared" si="155"/>
        <v>0</v>
      </c>
    </row>
    <row r="9986" spans="16:16" x14ac:dyDescent="0.25">
      <c r="P9986" s="401">
        <f t="shared" si="155"/>
        <v>0</v>
      </c>
    </row>
    <row r="9987" spans="16:16" x14ac:dyDescent="0.25">
      <c r="P9987" s="401">
        <f t="shared" ref="P9987:P10050" si="156">G9987+I9987</f>
        <v>0</v>
      </c>
    </row>
    <row r="9988" spans="16:16" x14ac:dyDescent="0.25">
      <c r="P9988" s="401">
        <f t="shared" si="156"/>
        <v>0</v>
      </c>
    </row>
    <row r="9989" spans="16:16" x14ac:dyDescent="0.25">
      <c r="P9989" s="401">
        <f t="shared" si="156"/>
        <v>0</v>
      </c>
    </row>
    <row r="9990" spans="16:16" x14ac:dyDescent="0.25">
      <c r="P9990" s="401">
        <f t="shared" si="156"/>
        <v>0</v>
      </c>
    </row>
    <row r="9991" spans="16:16" x14ac:dyDescent="0.25">
      <c r="P9991" s="401">
        <f t="shared" si="156"/>
        <v>0</v>
      </c>
    </row>
    <row r="9992" spans="16:16" x14ac:dyDescent="0.25">
      <c r="P9992" s="401">
        <f t="shared" si="156"/>
        <v>0</v>
      </c>
    </row>
    <row r="9993" spans="16:16" x14ac:dyDescent="0.25">
      <c r="P9993" s="401">
        <f t="shared" si="156"/>
        <v>0</v>
      </c>
    </row>
    <row r="9994" spans="16:16" x14ac:dyDescent="0.25">
      <c r="P9994" s="401">
        <f t="shared" si="156"/>
        <v>0</v>
      </c>
    </row>
    <row r="9995" spans="16:16" x14ac:dyDescent="0.25">
      <c r="P9995" s="401">
        <f t="shared" si="156"/>
        <v>0</v>
      </c>
    </row>
    <row r="9996" spans="16:16" x14ac:dyDescent="0.25">
      <c r="P9996" s="401">
        <f t="shared" si="156"/>
        <v>0</v>
      </c>
    </row>
    <row r="9997" spans="16:16" x14ac:dyDescent="0.25">
      <c r="P9997" s="401">
        <f t="shared" si="156"/>
        <v>0</v>
      </c>
    </row>
    <row r="9998" spans="16:16" x14ac:dyDescent="0.25">
      <c r="P9998" s="401">
        <f t="shared" si="156"/>
        <v>0</v>
      </c>
    </row>
    <row r="9999" spans="16:16" x14ac:dyDescent="0.25">
      <c r="P9999" s="401">
        <f t="shared" si="156"/>
        <v>0</v>
      </c>
    </row>
    <row r="10000" spans="16:16" x14ac:dyDescent="0.25">
      <c r="P10000" s="401">
        <f t="shared" si="156"/>
        <v>0</v>
      </c>
    </row>
    <row r="10001" spans="16:16" x14ac:dyDescent="0.25">
      <c r="P10001" s="401">
        <f t="shared" si="156"/>
        <v>0</v>
      </c>
    </row>
    <row r="10002" spans="16:16" x14ac:dyDescent="0.25">
      <c r="P10002" s="401">
        <f t="shared" si="156"/>
        <v>0</v>
      </c>
    </row>
    <row r="10003" spans="16:16" x14ac:dyDescent="0.25">
      <c r="P10003" s="401">
        <f t="shared" si="156"/>
        <v>0</v>
      </c>
    </row>
    <row r="10004" spans="16:16" x14ac:dyDescent="0.25">
      <c r="P10004" s="401">
        <f t="shared" si="156"/>
        <v>0</v>
      </c>
    </row>
    <row r="10005" spans="16:16" x14ac:dyDescent="0.25">
      <c r="P10005" s="401">
        <f t="shared" si="156"/>
        <v>0</v>
      </c>
    </row>
    <row r="10006" spans="16:16" x14ac:dyDescent="0.25">
      <c r="P10006" s="401">
        <f t="shared" si="156"/>
        <v>0</v>
      </c>
    </row>
    <row r="10007" spans="16:16" x14ac:dyDescent="0.25">
      <c r="P10007" s="401">
        <f t="shared" si="156"/>
        <v>0</v>
      </c>
    </row>
    <row r="10008" spans="16:16" x14ac:dyDescent="0.25">
      <c r="P10008" s="401">
        <f t="shared" si="156"/>
        <v>0</v>
      </c>
    </row>
    <row r="10009" spans="16:16" x14ac:dyDescent="0.25">
      <c r="P10009" s="401">
        <f t="shared" si="156"/>
        <v>0</v>
      </c>
    </row>
    <row r="10010" spans="16:16" x14ac:dyDescent="0.25">
      <c r="P10010" s="401">
        <f t="shared" si="156"/>
        <v>0</v>
      </c>
    </row>
    <row r="10011" spans="16:16" x14ac:dyDescent="0.25">
      <c r="P10011" s="401">
        <f t="shared" si="156"/>
        <v>0</v>
      </c>
    </row>
    <row r="10012" spans="16:16" x14ac:dyDescent="0.25">
      <c r="P10012" s="401">
        <f t="shared" si="156"/>
        <v>0</v>
      </c>
    </row>
    <row r="10013" spans="16:16" x14ac:dyDescent="0.25">
      <c r="P10013" s="401">
        <f t="shared" si="156"/>
        <v>0</v>
      </c>
    </row>
    <row r="10014" spans="16:16" x14ac:dyDescent="0.25">
      <c r="P10014" s="401">
        <f t="shared" si="156"/>
        <v>0</v>
      </c>
    </row>
    <row r="10015" spans="16:16" x14ac:dyDescent="0.25">
      <c r="P10015" s="401">
        <f t="shared" si="156"/>
        <v>0</v>
      </c>
    </row>
    <row r="10016" spans="16:16" x14ac:dyDescent="0.25">
      <c r="P10016" s="401">
        <f t="shared" si="156"/>
        <v>0</v>
      </c>
    </row>
    <row r="10017" spans="16:16" x14ac:dyDescent="0.25">
      <c r="P10017" s="401">
        <f t="shared" si="156"/>
        <v>0</v>
      </c>
    </row>
    <row r="10018" spans="16:16" x14ac:dyDescent="0.25">
      <c r="P10018" s="401">
        <f t="shared" si="156"/>
        <v>0</v>
      </c>
    </row>
    <row r="10019" spans="16:16" x14ac:dyDescent="0.25">
      <c r="P10019" s="401">
        <f t="shared" si="156"/>
        <v>0</v>
      </c>
    </row>
    <row r="10020" spans="16:16" x14ac:dyDescent="0.25">
      <c r="P10020" s="401">
        <f t="shared" si="156"/>
        <v>0</v>
      </c>
    </row>
    <row r="10021" spans="16:16" x14ac:dyDescent="0.25">
      <c r="P10021" s="401">
        <f t="shared" si="156"/>
        <v>0</v>
      </c>
    </row>
    <row r="10022" spans="16:16" x14ac:dyDescent="0.25">
      <c r="P10022" s="401">
        <f t="shared" si="156"/>
        <v>0</v>
      </c>
    </row>
    <row r="10023" spans="16:16" x14ac:dyDescent="0.25">
      <c r="P10023" s="401">
        <f t="shared" si="156"/>
        <v>0</v>
      </c>
    </row>
    <row r="10024" spans="16:16" x14ac:dyDescent="0.25">
      <c r="P10024" s="401">
        <f t="shared" si="156"/>
        <v>0</v>
      </c>
    </row>
    <row r="10025" spans="16:16" x14ac:dyDescent="0.25">
      <c r="P10025" s="401">
        <f t="shared" si="156"/>
        <v>0</v>
      </c>
    </row>
    <row r="10026" spans="16:16" x14ac:dyDescent="0.25">
      <c r="P10026" s="401">
        <f t="shared" si="156"/>
        <v>0</v>
      </c>
    </row>
    <row r="10027" spans="16:16" x14ac:dyDescent="0.25">
      <c r="P10027" s="401">
        <f t="shared" si="156"/>
        <v>0</v>
      </c>
    </row>
    <row r="10028" spans="16:16" x14ac:dyDescent="0.25">
      <c r="P10028" s="401">
        <f t="shared" si="156"/>
        <v>0</v>
      </c>
    </row>
    <row r="10029" spans="16:16" x14ac:dyDescent="0.25">
      <c r="P10029" s="401">
        <f t="shared" si="156"/>
        <v>0</v>
      </c>
    </row>
    <row r="10030" spans="16:16" x14ac:dyDescent="0.25">
      <c r="P10030" s="401">
        <f t="shared" si="156"/>
        <v>0</v>
      </c>
    </row>
    <row r="10031" spans="16:16" x14ac:dyDescent="0.25">
      <c r="P10031" s="401">
        <f t="shared" si="156"/>
        <v>0</v>
      </c>
    </row>
    <row r="10032" spans="16:16" x14ac:dyDescent="0.25">
      <c r="P10032" s="401">
        <f t="shared" si="156"/>
        <v>0</v>
      </c>
    </row>
    <row r="10033" spans="16:16" x14ac:dyDescent="0.25">
      <c r="P10033" s="401">
        <f t="shared" si="156"/>
        <v>0</v>
      </c>
    </row>
    <row r="10034" spans="16:16" x14ac:dyDescent="0.25">
      <c r="P10034" s="401">
        <f t="shared" si="156"/>
        <v>0</v>
      </c>
    </row>
    <row r="10035" spans="16:16" x14ac:dyDescent="0.25">
      <c r="P10035" s="401">
        <f t="shared" si="156"/>
        <v>0</v>
      </c>
    </row>
    <row r="10036" spans="16:16" x14ac:dyDescent="0.25">
      <c r="P10036" s="401">
        <f t="shared" si="156"/>
        <v>0</v>
      </c>
    </row>
    <row r="10037" spans="16:16" x14ac:dyDescent="0.25">
      <c r="P10037" s="401">
        <f t="shared" si="156"/>
        <v>0</v>
      </c>
    </row>
    <row r="10038" spans="16:16" x14ac:dyDescent="0.25">
      <c r="P10038" s="401">
        <f t="shared" si="156"/>
        <v>0</v>
      </c>
    </row>
    <row r="10039" spans="16:16" x14ac:dyDescent="0.25">
      <c r="P10039" s="401">
        <f t="shared" si="156"/>
        <v>0</v>
      </c>
    </row>
    <row r="10040" spans="16:16" x14ac:dyDescent="0.25">
      <c r="P10040" s="401">
        <f t="shared" si="156"/>
        <v>0</v>
      </c>
    </row>
    <row r="10041" spans="16:16" x14ac:dyDescent="0.25">
      <c r="P10041" s="401">
        <f t="shared" si="156"/>
        <v>0</v>
      </c>
    </row>
    <row r="10042" spans="16:16" x14ac:dyDescent="0.25">
      <c r="P10042" s="401">
        <f t="shared" si="156"/>
        <v>0</v>
      </c>
    </row>
    <row r="10043" spans="16:16" x14ac:dyDescent="0.25">
      <c r="P10043" s="401">
        <f t="shared" si="156"/>
        <v>0</v>
      </c>
    </row>
    <row r="10044" spans="16:16" x14ac:dyDescent="0.25">
      <c r="P10044" s="401">
        <f t="shared" si="156"/>
        <v>0</v>
      </c>
    </row>
    <row r="10045" spans="16:16" x14ac:dyDescent="0.25">
      <c r="P10045" s="401">
        <f t="shared" si="156"/>
        <v>0</v>
      </c>
    </row>
    <row r="10046" spans="16:16" x14ac:dyDescent="0.25">
      <c r="P10046" s="401">
        <f t="shared" si="156"/>
        <v>0</v>
      </c>
    </row>
    <row r="10047" spans="16:16" x14ac:dyDescent="0.25">
      <c r="P10047" s="401">
        <f t="shared" si="156"/>
        <v>0</v>
      </c>
    </row>
    <row r="10048" spans="16:16" x14ac:dyDescent="0.25">
      <c r="P10048" s="401">
        <f t="shared" si="156"/>
        <v>0</v>
      </c>
    </row>
    <row r="10049" spans="16:16" x14ac:dyDescent="0.25">
      <c r="P10049" s="401">
        <f t="shared" si="156"/>
        <v>0</v>
      </c>
    </row>
    <row r="10050" spans="16:16" x14ac:dyDescent="0.25">
      <c r="P10050" s="401">
        <f t="shared" si="156"/>
        <v>0</v>
      </c>
    </row>
    <row r="10051" spans="16:16" x14ac:dyDescent="0.25">
      <c r="P10051" s="401">
        <f t="shared" ref="P10051:P10114" si="157">G10051+I10051</f>
        <v>0</v>
      </c>
    </row>
    <row r="10052" spans="16:16" x14ac:dyDescent="0.25">
      <c r="P10052" s="401">
        <f t="shared" si="157"/>
        <v>0</v>
      </c>
    </row>
    <row r="10053" spans="16:16" x14ac:dyDescent="0.25">
      <c r="P10053" s="401">
        <f t="shared" si="157"/>
        <v>0</v>
      </c>
    </row>
    <row r="10054" spans="16:16" x14ac:dyDescent="0.25">
      <c r="P10054" s="401">
        <f t="shared" si="157"/>
        <v>0</v>
      </c>
    </row>
    <row r="10055" spans="16:16" x14ac:dyDescent="0.25">
      <c r="P10055" s="401">
        <f t="shared" si="157"/>
        <v>0</v>
      </c>
    </row>
    <row r="10056" spans="16:16" x14ac:dyDescent="0.25">
      <c r="P10056" s="401">
        <f t="shared" si="157"/>
        <v>0</v>
      </c>
    </row>
    <row r="10057" spans="16:16" x14ac:dyDescent="0.25">
      <c r="P10057" s="401">
        <f t="shared" si="157"/>
        <v>0</v>
      </c>
    </row>
    <row r="10058" spans="16:16" x14ac:dyDescent="0.25">
      <c r="P10058" s="401">
        <f t="shared" si="157"/>
        <v>0</v>
      </c>
    </row>
    <row r="10059" spans="16:16" x14ac:dyDescent="0.25">
      <c r="P10059" s="401">
        <f t="shared" si="157"/>
        <v>0</v>
      </c>
    </row>
    <row r="10060" spans="16:16" x14ac:dyDescent="0.25">
      <c r="P10060" s="401">
        <f t="shared" si="157"/>
        <v>0</v>
      </c>
    </row>
    <row r="10061" spans="16:16" x14ac:dyDescent="0.25">
      <c r="P10061" s="401">
        <f t="shared" si="157"/>
        <v>0</v>
      </c>
    </row>
    <row r="10062" spans="16:16" x14ac:dyDescent="0.25">
      <c r="P10062" s="401">
        <f t="shared" si="157"/>
        <v>0</v>
      </c>
    </row>
    <row r="10063" spans="16:16" x14ac:dyDescent="0.25">
      <c r="P10063" s="401">
        <f t="shared" si="157"/>
        <v>0</v>
      </c>
    </row>
    <row r="10064" spans="16:16" x14ac:dyDescent="0.25">
      <c r="P10064" s="401">
        <f t="shared" si="157"/>
        <v>0</v>
      </c>
    </row>
    <row r="10065" spans="16:16" x14ac:dyDescent="0.25">
      <c r="P10065" s="401">
        <f t="shared" si="157"/>
        <v>0</v>
      </c>
    </row>
    <row r="10066" spans="16:16" x14ac:dyDescent="0.25">
      <c r="P10066" s="401">
        <f t="shared" si="157"/>
        <v>0</v>
      </c>
    </row>
    <row r="10067" spans="16:16" x14ac:dyDescent="0.25">
      <c r="P10067" s="401">
        <f t="shared" si="157"/>
        <v>0</v>
      </c>
    </row>
    <row r="10068" spans="16:16" x14ac:dyDescent="0.25">
      <c r="P10068" s="401">
        <f t="shared" si="157"/>
        <v>0</v>
      </c>
    </row>
    <row r="10069" spans="16:16" x14ac:dyDescent="0.25">
      <c r="P10069" s="401">
        <f t="shared" si="157"/>
        <v>0</v>
      </c>
    </row>
    <row r="10070" spans="16:16" x14ac:dyDescent="0.25">
      <c r="P10070" s="401">
        <f t="shared" si="157"/>
        <v>0</v>
      </c>
    </row>
    <row r="10071" spans="16:16" x14ac:dyDescent="0.25">
      <c r="P10071" s="401">
        <f t="shared" si="157"/>
        <v>0</v>
      </c>
    </row>
    <row r="10072" spans="16:16" x14ac:dyDescent="0.25">
      <c r="P10072" s="401">
        <f t="shared" si="157"/>
        <v>0</v>
      </c>
    </row>
    <row r="10073" spans="16:16" x14ac:dyDescent="0.25">
      <c r="P10073" s="401">
        <f t="shared" si="157"/>
        <v>0</v>
      </c>
    </row>
    <row r="10074" spans="16:16" x14ac:dyDescent="0.25">
      <c r="P10074" s="401">
        <f t="shared" si="157"/>
        <v>0</v>
      </c>
    </row>
    <row r="10075" spans="16:16" x14ac:dyDescent="0.25">
      <c r="P10075" s="401">
        <f t="shared" si="157"/>
        <v>0</v>
      </c>
    </row>
    <row r="10076" spans="16:16" x14ac:dyDescent="0.25">
      <c r="P10076" s="401">
        <f t="shared" si="157"/>
        <v>0</v>
      </c>
    </row>
    <row r="10077" spans="16:16" x14ac:dyDescent="0.25">
      <c r="P10077" s="401">
        <f t="shared" si="157"/>
        <v>0</v>
      </c>
    </row>
    <row r="10078" spans="16:16" x14ac:dyDescent="0.25">
      <c r="P10078" s="401">
        <f t="shared" si="157"/>
        <v>0</v>
      </c>
    </row>
    <row r="10079" spans="16:16" x14ac:dyDescent="0.25">
      <c r="P10079" s="401">
        <f t="shared" si="157"/>
        <v>0</v>
      </c>
    </row>
    <row r="10080" spans="16:16" x14ac:dyDescent="0.25">
      <c r="P10080" s="401">
        <f t="shared" si="157"/>
        <v>0</v>
      </c>
    </row>
    <row r="10081" spans="16:16" x14ac:dyDescent="0.25">
      <c r="P10081" s="401">
        <f t="shared" si="157"/>
        <v>0</v>
      </c>
    </row>
    <row r="10082" spans="16:16" x14ac:dyDescent="0.25">
      <c r="P10082" s="401">
        <f t="shared" si="157"/>
        <v>0</v>
      </c>
    </row>
    <row r="10083" spans="16:16" x14ac:dyDescent="0.25">
      <c r="P10083" s="401">
        <f t="shared" si="157"/>
        <v>0</v>
      </c>
    </row>
    <row r="10084" spans="16:16" x14ac:dyDescent="0.25">
      <c r="P10084" s="401">
        <f t="shared" si="157"/>
        <v>0</v>
      </c>
    </row>
    <row r="10085" spans="16:16" x14ac:dyDescent="0.25">
      <c r="P10085" s="401">
        <f t="shared" si="157"/>
        <v>0</v>
      </c>
    </row>
    <row r="10086" spans="16:16" x14ac:dyDescent="0.25">
      <c r="P10086" s="401">
        <f t="shared" si="157"/>
        <v>0</v>
      </c>
    </row>
    <row r="10087" spans="16:16" x14ac:dyDescent="0.25">
      <c r="P10087" s="401">
        <f t="shared" si="157"/>
        <v>0</v>
      </c>
    </row>
    <row r="10088" spans="16:16" x14ac:dyDescent="0.25">
      <c r="P10088" s="401">
        <f t="shared" si="157"/>
        <v>0</v>
      </c>
    </row>
    <row r="10089" spans="16:16" x14ac:dyDescent="0.25">
      <c r="P10089" s="401">
        <f t="shared" si="157"/>
        <v>0</v>
      </c>
    </row>
    <row r="10090" spans="16:16" x14ac:dyDescent="0.25">
      <c r="P10090" s="401">
        <f t="shared" si="157"/>
        <v>0</v>
      </c>
    </row>
    <row r="10091" spans="16:16" x14ac:dyDescent="0.25">
      <c r="P10091" s="401">
        <f t="shared" si="157"/>
        <v>0</v>
      </c>
    </row>
    <row r="10092" spans="16:16" x14ac:dyDescent="0.25">
      <c r="P10092" s="401">
        <f t="shared" si="157"/>
        <v>0</v>
      </c>
    </row>
    <row r="10093" spans="16:16" x14ac:dyDescent="0.25">
      <c r="P10093" s="401">
        <f t="shared" si="157"/>
        <v>0</v>
      </c>
    </row>
    <row r="10094" spans="16:16" x14ac:dyDescent="0.25">
      <c r="P10094" s="401">
        <f t="shared" si="157"/>
        <v>0</v>
      </c>
    </row>
    <row r="10095" spans="16:16" x14ac:dyDescent="0.25">
      <c r="P10095" s="401">
        <f t="shared" si="157"/>
        <v>0</v>
      </c>
    </row>
    <row r="10096" spans="16:16" x14ac:dyDescent="0.25">
      <c r="P10096" s="401">
        <f t="shared" si="157"/>
        <v>0</v>
      </c>
    </row>
    <row r="10097" spans="16:16" x14ac:dyDescent="0.25">
      <c r="P10097" s="401">
        <f t="shared" si="157"/>
        <v>0</v>
      </c>
    </row>
    <row r="10098" spans="16:16" x14ac:dyDescent="0.25">
      <c r="P10098" s="401">
        <f t="shared" si="157"/>
        <v>0</v>
      </c>
    </row>
    <row r="10099" spans="16:16" x14ac:dyDescent="0.25">
      <c r="P10099" s="401">
        <f t="shared" si="157"/>
        <v>0</v>
      </c>
    </row>
    <row r="10100" spans="16:16" x14ac:dyDescent="0.25">
      <c r="P10100" s="401">
        <f t="shared" si="157"/>
        <v>0</v>
      </c>
    </row>
    <row r="10101" spans="16:16" x14ac:dyDescent="0.25">
      <c r="P10101" s="401">
        <f t="shared" si="157"/>
        <v>0</v>
      </c>
    </row>
    <row r="10102" spans="16:16" x14ac:dyDescent="0.25">
      <c r="P10102" s="401">
        <f t="shared" si="157"/>
        <v>0</v>
      </c>
    </row>
    <row r="10103" spans="16:16" x14ac:dyDescent="0.25">
      <c r="P10103" s="401">
        <f t="shared" si="157"/>
        <v>0</v>
      </c>
    </row>
    <row r="10104" spans="16:16" x14ac:dyDescent="0.25">
      <c r="P10104" s="401">
        <f t="shared" si="157"/>
        <v>0</v>
      </c>
    </row>
    <row r="10105" spans="16:16" x14ac:dyDescent="0.25">
      <c r="P10105" s="401">
        <f t="shared" si="157"/>
        <v>0</v>
      </c>
    </row>
    <row r="10106" spans="16:16" x14ac:dyDescent="0.25">
      <c r="P10106" s="401">
        <f t="shared" si="157"/>
        <v>0</v>
      </c>
    </row>
    <row r="10107" spans="16:16" x14ac:dyDescent="0.25">
      <c r="P10107" s="401">
        <f t="shared" si="157"/>
        <v>0</v>
      </c>
    </row>
    <row r="10108" spans="16:16" x14ac:dyDescent="0.25">
      <c r="P10108" s="401">
        <f t="shared" si="157"/>
        <v>0</v>
      </c>
    </row>
    <row r="10109" spans="16:16" x14ac:dyDescent="0.25">
      <c r="P10109" s="401">
        <f t="shared" si="157"/>
        <v>0</v>
      </c>
    </row>
    <row r="10110" spans="16:16" x14ac:dyDescent="0.25">
      <c r="P10110" s="401">
        <f t="shared" si="157"/>
        <v>0</v>
      </c>
    </row>
    <row r="10111" spans="16:16" x14ac:dyDescent="0.25">
      <c r="P10111" s="401">
        <f t="shared" si="157"/>
        <v>0</v>
      </c>
    </row>
    <row r="10112" spans="16:16" x14ac:dyDescent="0.25">
      <c r="P10112" s="401">
        <f t="shared" si="157"/>
        <v>0</v>
      </c>
    </row>
    <row r="10113" spans="16:16" x14ac:dyDescent="0.25">
      <c r="P10113" s="401">
        <f t="shared" si="157"/>
        <v>0</v>
      </c>
    </row>
    <row r="10114" spans="16:16" x14ac:dyDescent="0.25">
      <c r="P10114" s="401">
        <f t="shared" si="157"/>
        <v>0</v>
      </c>
    </row>
    <row r="10115" spans="16:16" x14ac:dyDescent="0.25">
      <c r="P10115" s="401">
        <f t="shared" ref="P10115:P10178" si="158">G10115+I10115</f>
        <v>0</v>
      </c>
    </row>
    <row r="10116" spans="16:16" x14ac:dyDescent="0.25">
      <c r="P10116" s="401">
        <f t="shared" si="158"/>
        <v>0</v>
      </c>
    </row>
    <row r="10117" spans="16:16" x14ac:dyDescent="0.25">
      <c r="P10117" s="401">
        <f t="shared" si="158"/>
        <v>0</v>
      </c>
    </row>
    <row r="10118" spans="16:16" x14ac:dyDescent="0.25">
      <c r="P10118" s="401">
        <f t="shared" si="158"/>
        <v>0</v>
      </c>
    </row>
    <row r="10119" spans="16:16" x14ac:dyDescent="0.25">
      <c r="P10119" s="401">
        <f t="shared" si="158"/>
        <v>0</v>
      </c>
    </row>
    <row r="10120" spans="16:16" x14ac:dyDescent="0.25">
      <c r="P10120" s="401">
        <f t="shared" si="158"/>
        <v>0</v>
      </c>
    </row>
    <row r="10121" spans="16:16" x14ac:dyDescent="0.25">
      <c r="P10121" s="401">
        <f t="shared" si="158"/>
        <v>0</v>
      </c>
    </row>
    <row r="10122" spans="16:16" x14ac:dyDescent="0.25">
      <c r="P10122" s="401">
        <f t="shared" si="158"/>
        <v>0</v>
      </c>
    </row>
    <row r="10123" spans="16:16" x14ac:dyDescent="0.25">
      <c r="P10123" s="401">
        <f t="shared" si="158"/>
        <v>0</v>
      </c>
    </row>
    <row r="10124" spans="16:16" x14ac:dyDescent="0.25">
      <c r="P10124" s="401">
        <f t="shared" si="158"/>
        <v>0</v>
      </c>
    </row>
    <row r="10125" spans="16:16" x14ac:dyDescent="0.25">
      <c r="P10125" s="401">
        <f t="shared" si="158"/>
        <v>0</v>
      </c>
    </row>
    <row r="10126" spans="16:16" x14ac:dyDescent="0.25">
      <c r="P10126" s="401">
        <f t="shared" si="158"/>
        <v>0</v>
      </c>
    </row>
    <row r="10127" spans="16:16" x14ac:dyDescent="0.25">
      <c r="P10127" s="401">
        <f t="shared" si="158"/>
        <v>0</v>
      </c>
    </row>
    <row r="10128" spans="16:16" x14ac:dyDescent="0.25">
      <c r="P10128" s="401">
        <f t="shared" si="158"/>
        <v>0</v>
      </c>
    </row>
    <row r="10129" spans="16:16" x14ac:dyDescent="0.25">
      <c r="P10129" s="401">
        <f t="shared" si="158"/>
        <v>0</v>
      </c>
    </row>
    <row r="10130" spans="16:16" x14ac:dyDescent="0.25">
      <c r="P10130" s="401">
        <f t="shared" si="158"/>
        <v>0</v>
      </c>
    </row>
    <row r="10131" spans="16:16" x14ac:dyDescent="0.25">
      <c r="P10131" s="401">
        <f t="shared" si="158"/>
        <v>0</v>
      </c>
    </row>
    <row r="10132" spans="16:16" x14ac:dyDescent="0.25">
      <c r="P10132" s="401">
        <f t="shared" si="158"/>
        <v>0</v>
      </c>
    </row>
    <row r="10133" spans="16:16" x14ac:dyDescent="0.25">
      <c r="P10133" s="401">
        <f t="shared" si="158"/>
        <v>0</v>
      </c>
    </row>
    <row r="10134" spans="16:16" x14ac:dyDescent="0.25">
      <c r="P10134" s="401">
        <f t="shared" si="158"/>
        <v>0</v>
      </c>
    </row>
    <row r="10135" spans="16:16" x14ac:dyDescent="0.25">
      <c r="P10135" s="401">
        <f t="shared" si="158"/>
        <v>0</v>
      </c>
    </row>
    <row r="10136" spans="16:16" x14ac:dyDescent="0.25">
      <c r="P10136" s="401">
        <f t="shared" si="158"/>
        <v>0</v>
      </c>
    </row>
    <row r="10137" spans="16:16" x14ac:dyDescent="0.25">
      <c r="P10137" s="401">
        <f t="shared" si="158"/>
        <v>0</v>
      </c>
    </row>
    <row r="10138" spans="16:16" x14ac:dyDescent="0.25">
      <c r="P10138" s="401">
        <f t="shared" si="158"/>
        <v>0</v>
      </c>
    </row>
    <row r="10139" spans="16:16" x14ac:dyDescent="0.25">
      <c r="P10139" s="401">
        <f t="shared" si="158"/>
        <v>0</v>
      </c>
    </row>
    <row r="10140" spans="16:16" x14ac:dyDescent="0.25">
      <c r="P10140" s="401">
        <f t="shared" si="158"/>
        <v>0</v>
      </c>
    </row>
    <row r="10141" spans="16:16" x14ac:dyDescent="0.25">
      <c r="P10141" s="401">
        <f t="shared" si="158"/>
        <v>0</v>
      </c>
    </row>
    <row r="10142" spans="16:16" x14ac:dyDescent="0.25">
      <c r="P10142" s="401">
        <f t="shared" si="158"/>
        <v>0</v>
      </c>
    </row>
    <row r="10143" spans="16:16" x14ac:dyDescent="0.25">
      <c r="P10143" s="401">
        <f t="shared" si="158"/>
        <v>0</v>
      </c>
    </row>
    <row r="10144" spans="16:16" x14ac:dyDescent="0.25">
      <c r="P10144" s="401">
        <f t="shared" si="158"/>
        <v>0</v>
      </c>
    </row>
    <row r="10145" spans="16:16" x14ac:dyDescent="0.25">
      <c r="P10145" s="401">
        <f t="shared" si="158"/>
        <v>0</v>
      </c>
    </row>
    <row r="10146" spans="16:16" x14ac:dyDescent="0.25">
      <c r="P10146" s="401">
        <f t="shared" si="158"/>
        <v>0</v>
      </c>
    </row>
    <row r="10147" spans="16:16" x14ac:dyDescent="0.25">
      <c r="P10147" s="401">
        <f t="shared" si="158"/>
        <v>0</v>
      </c>
    </row>
    <row r="10148" spans="16:16" x14ac:dyDescent="0.25">
      <c r="P10148" s="401">
        <f t="shared" si="158"/>
        <v>0</v>
      </c>
    </row>
    <row r="10149" spans="16:16" x14ac:dyDescent="0.25">
      <c r="P10149" s="401">
        <f t="shared" si="158"/>
        <v>0</v>
      </c>
    </row>
    <row r="10150" spans="16:16" x14ac:dyDescent="0.25">
      <c r="P10150" s="401">
        <f t="shared" si="158"/>
        <v>0</v>
      </c>
    </row>
    <row r="10151" spans="16:16" x14ac:dyDescent="0.25">
      <c r="P10151" s="401">
        <f t="shared" si="158"/>
        <v>0</v>
      </c>
    </row>
    <row r="10152" spans="16:16" x14ac:dyDescent="0.25">
      <c r="P10152" s="401">
        <f t="shared" si="158"/>
        <v>0</v>
      </c>
    </row>
    <row r="10153" spans="16:16" x14ac:dyDescent="0.25">
      <c r="P10153" s="401">
        <f t="shared" si="158"/>
        <v>0</v>
      </c>
    </row>
    <row r="10154" spans="16:16" x14ac:dyDescent="0.25">
      <c r="P10154" s="401">
        <f t="shared" si="158"/>
        <v>0</v>
      </c>
    </row>
    <row r="10155" spans="16:16" x14ac:dyDescent="0.25">
      <c r="P10155" s="401">
        <f t="shared" si="158"/>
        <v>0</v>
      </c>
    </row>
    <row r="10156" spans="16:16" x14ac:dyDescent="0.25">
      <c r="P10156" s="401">
        <f t="shared" si="158"/>
        <v>0</v>
      </c>
    </row>
    <row r="10157" spans="16:16" x14ac:dyDescent="0.25">
      <c r="P10157" s="401">
        <f t="shared" si="158"/>
        <v>0</v>
      </c>
    </row>
    <row r="10158" spans="16:16" x14ac:dyDescent="0.25">
      <c r="P10158" s="401">
        <f t="shared" si="158"/>
        <v>0</v>
      </c>
    </row>
    <row r="10159" spans="16:16" x14ac:dyDescent="0.25">
      <c r="P10159" s="401">
        <f t="shared" si="158"/>
        <v>0</v>
      </c>
    </row>
    <row r="10160" spans="16:16" x14ac:dyDescent="0.25">
      <c r="P10160" s="401">
        <f t="shared" si="158"/>
        <v>0</v>
      </c>
    </row>
    <row r="10161" spans="16:16" x14ac:dyDescent="0.25">
      <c r="P10161" s="401">
        <f t="shared" si="158"/>
        <v>0</v>
      </c>
    </row>
    <row r="10162" spans="16:16" x14ac:dyDescent="0.25">
      <c r="P10162" s="401">
        <f t="shared" si="158"/>
        <v>0</v>
      </c>
    </row>
    <row r="10163" spans="16:16" x14ac:dyDescent="0.25">
      <c r="P10163" s="401">
        <f t="shared" si="158"/>
        <v>0</v>
      </c>
    </row>
    <row r="10164" spans="16:16" x14ac:dyDescent="0.25">
      <c r="P10164" s="401">
        <f t="shared" si="158"/>
        <v>0</v>
      </c>
    </row>
    <row r="10165" spans="16:16" x14ac:dyDescent="0.25">
      <c r="P10165" s="401">
        <f t="shared" si="158"/>
        <v>0</v>
      </c>
    </row>
    <row r="10166" spans="16:16" x14ac:dyDescent="0.25">
      <c r="P10166" s="401">
        <f t="shared" si="158"/>
        <v>0</v>
      </c>
    </row>
    <row r="10167" spans="16:16" x14ac:dyDescent="0.25">
      <c r="P10167" s="401">
        <f t="shared" si="158"/>
        <v>0</v>
      </c>
    </row>
    <row r="10168" spans="16:16" x14ac:dyDescent="0.25">
      <c r="P10168" s="401">
        <f t="shared" si="158"/>
        <v>0</v>
      </c>
    </row>
    <row r="10169" spans="16:16" x14ac:dyDescent="0.25">
      <c r="P10169" s="401">
        <f t="shared" si="158"/>
        <v>0</v>
      </c>
    </row>
    <row r="10170" spans="16:16" x14ac:dyDescent="0.25">
      <c r="P10170" s="401">
        <f t="shared" si="158"/>
        <v>0</v>
      </c>
    </row>
    <row r="10171" spans="16:16" x14ac:dyDescent="0.25">
      <c r="P10171" s="401">
        <f t="shared" si="158"/>
        <v>0</v>
      </c>
    </row>
    <row r="10172" spans="16:16" x14ac:dyDescent="0.25">
      <c r="P10172" s="401">
        <f t="shared" si="158"/>
        <v>0</v>
      </c>
    </row>
    <row r="10173" spans="16:16" x14ac:dyDescent="0.25">
      <c r="P10173" s="401">
        <f t="shared" si="158"/>
        <v>0</v>
      </c>
    </row>
    <row r="10174" spans="16:16" x14ac:dyDescent="0.25">
      <c r="P10174" s="401">
        <f t="shared" si="158"/>
        <v>0</v>
      </c>
    </row>
    <row r="10175" spans="16:16" x14ac:dyDescent="0.25">
      <c r="P10175" s="401">
        <f t="shared" si="158"/>
        <v>0</v>
      </c>
    </row>
    <row r="10176" spans="16:16" x14ac:dyDescent="0.25">
      <c r="P10176" s="401">
        <f t="shared" si="158"/>
        <v>0</v>
      </c>
    </row>
    <row r="10177" spans="16:16" x14ac:dyDescent="0.25">
      <c r="P10177" s="401">
        <f t="shared" si="158"/>
        <v>0</v>
      </c>
    </row>
    <row r="10178" spans="16:16" x14ac:dyDescent="0.25">
      <c r="P10178" s="401">
        <f t="shared" si="158"/>
        <v>0</v>
      </c>
    </row>
    <row r="10179" spans="16:16" x14ac:dyDescent="0.25">
      <c r="P10179" s="401">
        <f t="shared" ref="P10179:P10242" si="159">G10179+I10179</f>
        <v>0</v>
      </c>
    </row>
    <row r="10180" spans="16:16" x14ac:dyDescent="0.25">
      <c r="P10180" s="401">
        <f t="shared" si="159"/>
        <v>0</v>
      </c>
    </row>
    <row r="10181" spans="16:16" x14ac:dyDescent="0.25">
      <c r="P10181" s="401">
        <f t="shared" si="159"/>
        <v>0</v>
      </c>
    </row>
    <row r="10182" spans="16:16" x14ac:dyDescent="0.25">
      <c r="P10182" s="401">
        <f t="shared" si="159"/>
        <v>0</v>
      </c>
    </row>
    <row r="10183" spans="16:16" x14ac:dyDescent="0.25">
      <c r="P10183" s="401">
        <f t="shared" si="159"/>
        <v>0</v>
      </c>
    </row>
    <row r="10184" spans="16:16" x14ac:dyDescent="0.25">
      <c r="P10184" s="401">
        <f t="shared" si="159"/>
        <v>0</v>
      </c>
    </row>
    <row r="10185" spans="16:16" x14ac:dyDescent="0.25">
      <c r="P10185" s="401">
        <f t="shared" si="159"/>
        <v>0</v>
      </c>
    </row>
    <row r="10186" spans="16:16" x14ac:dyDescent="0.25">
      <c r="P10186" s="401">
        <f t="shared" si="159"/>
        <v>0</v>
      </c>
    </row>
    <row r="10187" spans="16:16" x14ac:dyDescent="0.25">
      <c r="P10187" s="401">
        <f t="shared" si="159"/>
        <v>0</v>
      </c>
    </row>
    <row r="10188" spans="16:16" x14ac:dyDescent="0.25">
      <c r="P10188" s="401">
        <f t="shared" si="159"/>
        <v>0</v>
      </c>
    </row>
    <row r="10189" spans="16:16" x14ac:dyDescent="0.25">
      <c r="P10189" s="401">
        <f t="shared" si="159"/>
        <v>0</v>
      </c>
    </row>
    <row r="10190" spans="16:16" x14ac:dyDescent="0.25">
      <c r="P10190" s="401">
        <f t="shared" si="159"/>
        <v>0</v>
      </c>
    </row>
    <row r="10191" spans="16:16" x14ac:dyDescent="0.25">
      <c r="P10191" s="401">
        <f t="shared" si="159"/>
        <v>0</v>
      </c>
    </row>
    <row r="10192" spans="16:16" x14ac:dyDescent="0.25">
      <c r="P10192" s="401">
        <f t="shared" si="159"/>
        <v>0</v>
      </c>
    </row>
    <row r="10193" spans="16:16" x14ac:dyDescent="0.25">
      <c r="P10193" s="401">
        <f t="shared" si="159"/>
        <v>0</v>
      </c>
    </row>
    <row r="10194" spans="16:16" x14ac:dyDescent="0.25">
      <c r="P10194" s="401">
        <f t="shared" si="159"/>
        <v>0</v>
      </c>
    </row>
    <row r="10195" spans="16:16" x14ac:dyDescent="0.25">
      <c r="P10195" s="401">
        <f t="shared" si="159"/>
        <v>0</v>
      </c>
    </row>
    <row r="10196" spans="16:16" x14ac:dyDescent="0.25">
      <c r="P10196" s="401">
        <f t="shared" si="159"/>
        <v>0</v>
      </c>
    </row>
    <row r="10197" spans="16:16" x14ac:dyDescent="0.25">
      <c r="P10197" s="401">
        <f t="shared" si="159"/>
        <v>0</v>
      </c>
    </row>
    <row r="10198" spans="16:16" x14ac:dyDescent="0.25">
      <c r="P10198" s="401">
        <f t="shared" si="159"/>
        <v>0</v>
      </c>
    </row>
    <row r="10199" spans="16:16" x14ac:dyDescent="0.25">
      <c r="P10199" s="401">
        <f t="shared" si="159"/>
        <v>0</v>
      </c>
    </row>
    <row r="10200" spans="16:16" x14ac:dyDescent="0.25">
      <c r="P10200" s="401">
        <f t="shared" si="159"/>
        <v>0</v>
      </c>
    </row>
    <row r="10201" spans="16:16" x14ac:dyDescent="0.25">
      <c r="P10201" s="401">
        <f t="shared" si="159"/>
        <v>0</v>
      </c>
    </row>
    <row r="10202" spans="16:16" x14ac:dyDescent="0.25">
      <c r="P10202" s="401">
        <f t="shared" si="159"/>
        <v>0</v>
      </c>
    </row>
    <row r="10203" spans="16:16" x14ac:dyDescent="0.25">
      <c r="P10203" s="401">
        <f t="shared" si="159"/>
        <v>0</v>
      </c>
    </row>
    <row r="10204" spans="16:16" x14ac:dyDescent="0.25">
      <c r="P10204" s="401">
        <f t="shared" si="159"/>
        <v>0</v>
      </c>
    </row>
    <row r="10205" spans="16:16" x14ac:dyDescent="0.25">
      <c r="P10205" s="401">
        <f t="shared" si="159"/>
        <v>0</v>
      </c>
    </row>
    <row r="10206" spans="16:16" x14ac:dyDescent="0.25">
      <c r="P10206" s="401">
        <f t="shared" si="159"/>
        <v>0</v>
      </c>
    </row>
    <row r="10207" spans="16:16" x14ac:dyDescent="0.25">
      <c r="P10207" s="401">
        <f t="shared" si="159"/>
        <v>0</v>
      </c>
    </row>
    <row r="10208" spans="16:16" x14ac:dyDescent="0.25">
      <c r="P10208" s="401">
        <f t="shared" si="159"/>
        <v>0</v>
      </c>
    </row>
    <row r="10209" spans="16:16" x14ac:dyDescent="0.25">
      <c r="P10209" s="401">
        <f t="shared" si="159"/>
        <v>0</v>
      </c>
    </row>
    <row r="10210" spans="16:16" x14ac:dyDescent="0.25">
      <c r="P10210" s="401">
        <f t="shared" si="159"/>
        <v>0</v>
      </c>
    </row>
    <row r="10211" spans="16:16" x14ac:dyDescent="0.25">
      <c r="P10211" s="401">
        <f t="shared" si="159"/>
        <v>0</v>
      </c>
    </row>
    <row r="10212" spans="16:16" x14ac:dyDescent="0.25">
      <c r="P10212" s="401">
        <f t="shared" si="159"/>
        <v>0</v>
      </c>
    </row>
    <row r="10213" spans="16:16" x14ac:dyDescent="0.25">
      <c r="P10213" s="401">
        <f t="shared" si="159"/>
        <v>0</v>
      </c>
    </row>
    <row r="10214" spans="16:16" x14ac:dyDescent="0.25">
      <c r="P10214" s="401">
        <f t="shared" si="159"/>
        <v>0</v>
      </c>
    </row>
    <row r="10215" spans="16:16" x14ac:dyDescent="0.25">
      <c r="P10215" s="401">
        <f t="shared" si="159"/>
        <v>0</v>
      </c>
    </row>
    <row r="10216" spans="16:16" x14ac:dyDescent="0.25">
      <c r="P10216" s="401">
        <f t="shared" si="159"/>
        <v>0</v>
      </c>
    </row>
    <row r="10217" spans="16:16" x14ac:dyDescent="0.25">
      <c r="P10217" s="401">
        <f t="shared" si="159"/>
        <v>0</v>
      </c>
    </row>
    <row r="10218" spans="16:16" x14ac:dyDescent="0.25">
      <c r="P10218" s="401">
        <f t="shared" si="159"/>
        <v>0</v>
      </c>
    </row>
    <row r="10219" spans="16:16" x14ac:dyDescent="0.25">
      <c r="P10219" s="401">
        <f t="shared" si="159"/>
        <v>0</v>
      </c>
    </row>
    <row r="10220" spans="16:16" x14ac:dyDescent="0.25">
      <c r="P10220" s="401">
        <f t="shared" si="159"/>
        <v>0</v>
      </c>
    </row>
    <row r="10221" spans="16:16" x14ac:dyDescent="0.25">
      <c r="P10221" s="401">
        <f t="shared" si="159"/>
        <v>0</v>
      </c>
    </row>
    <row r="10222" spans="16:16" x14ac:dyDescent="0.25">
      <c r="P10222" s="401">
        <f t="shared" si="159"/>
        <v>0</v>
      </c>
    </row>
    <row r="10223" spans="16:16" x14ac:dyDescent="0.25">
      <c r="P10223" s="401">
        <f t="shared" si="159"/>
        <v>0</v>
      </c>
    </row>
    <row r="10224" spans="16:16" x14ac:dyDescent="0.25">
      <c r="P10224" s="401">
        <f t="shared" si="159"/>
        <v>0</v>
      </c>
    </row>
    <row r="10225" spans="16:16" x14ac:dyDescent="0.25">
      <c r="P10225" s="401">
        <f t="shared" si="159"/>
        <v>0</v>
      </c>
    </row>
    <row r="10226" spans="16:16" x14ac:dyDescent="0.25">
      <c r="P10226" s="401">
        <f t="shared" si="159"/>
        <v>0</v>
      </c>
    </row>
    <row r="10227" spans="16:16" x14ac:dyDescent="0.25">
      <c r="P10227" s="401">
        <f t="shared" si="159"/>
        <v>0</v>
      </c>
    </row>
    <row r="10228" spans="16:16" x14ac:dyDescent="0.25">
      <c r="P10228" s="401">
        <f t="shared" si="159"/>
        <v>0</v>
      </c>
    </row>
    <row r="10229" spans="16:16" x14ac:dyDescent="0.25">
      <c r="P10229" s="401">
        <f t="shared" si="159"/>
        <v>0</v>
      </c>
    </row>
    <row r="10230" spans="16:16" x14ac:dyDescent="0.25">
      <c r="P10230" s="401">
        <f t="shared" si="159"/>
        <v>0</v>
      </c>
    </row>
    <row r="10231" spans="16:16" x14ac:dyDescent="0.25">
      <c r="P10231" s="401">
        <f t="shared" si="159"/>
        <v>0</v>
      </c>
    </row>
    <row r="10232" spans="16:16" x14ac:dyDescent="0.25">
      <c r="P10232" s="401">
        <f t="shared" si="159"/>
        <v>0</v>
      </c>
    </row>
    <row r="10233" spans="16:16" x14ac:dyDescent="0.25">
      <c r="P10233" s="401">
        <f t="shared" si="159"/>
        <v>0</v>
      </c>
    </row>
    <row r="10234" spans="16:16" x14ac:dyDescent="0.25">
      <c r="P10234" s="401">
        <f t="shared" si="159"/>
        <v>0</v>
      </c>
    </row>
    <row r="10235" spans="16:16" x14ac:dyDescent="0.25">
      <c r="P10235" s="401">
        <f t="shared" si="159"/>
        <v>0</v>
      </c>
    </row>
    <row r="10236" spans="16:16" x14ac:dyDescent="0.25">
      <c r="P10236" s="401">
        <f t="shared" si="159"/>
        <v>0</v>
      </c>
    </row>
    <row r="10237" spans="16:16" x14ac:dyDescent="0.25">
      <c r="P10237" s="401">
        <f t="shared" si="159"/>
        <v>0</v>
      </c>
    </row>
    <row r="10238" spans="16:16" x14ac:dyDescent="0.25">
      <c r="P10238" s="401">
        <f t="shared" si="159"/>
        <v>0</v>
      </c>
    </row>
    <row r="10239" spans="16:16" x14ac:dyDescent="0.25">
      <c r="P10239" s="401">
        <f t="shared" si="159"/>
        <v>0</v>
      </c>
    </row>
    <row r="10240" spans="16:16" x14ac:dyDescent="0.25">
      <c r="P10240" s="401">
        <f t="shared" si="159"/>
        <v>0</v>
      </c>
    </row>
    <row r="10241" spans="16:16" x14ac:dyDescent="0.25">
      <c r="P10241" s="401">
        <f t="shared" si="159"/>
        <v>0</v>
      </c>
    </row>
    <row r="10242" spans="16:16" x14ac:dyDescent="0.25">
      <c r="P10242" s="401">
        <f t="shared" si="159"/>
        <v>0</v>
      </c>
    </row>
    <row r="10243" spans="16:16" x14ac:dyDescent="0.25">
      <c r="P10243" s="401">
        <f t="shared" ref="P10243:P10306" si="160">G10243+I10243</f>
        <v>0</v>
      </c>
    </row>
    <row r="10244" spans="16:16" x14ac:dyDescent="0.25">
      <c r="P10244" s="401">
        <f t="shared" si="160"/>
        <v>0</v>
      </c>
    </row>
    <row r="10245" spans="16:16" x14ac:dyDescent="0.25">
      <c r="P10245" s="401">
        <f t="shared" si="160"/>
        <v>0</v>
      </c>
    </row>
    <row r="10246" spans="16:16" x14ac:dyDescent="0.25">
      <c r="P10246" s="401">
        <f t="shared" si="160"/>
        <v>0</v>
      </c>
    </row>
    <row r="10247" spans="16:16" x14ac:dyDescent="0.25">
      <c r="P10247" s="401">
        <f t="shared" si="160"/>
        <v>0</v>
      </c>
    </row>
    <row r="10248" spans="16:16" x14ac:dyDescent="0.25">
      <c r="P10248" s="401">
        <f t="shared" si="160"/>
        <v>0</v>
      </c>
    </row>
    <row r="10249" spans="16:16" x14ac:dyDescent="0.25">
      <c r="P10249" s="401">
        <f t="shared" si="160"/>
        <v>0</v>
      </c>
    </row>
    <row r="10250" spans="16:16" x14ac:dyDescent="0.25">
      <c r="P10250" s="401">
        <f t="shared" si="160"/>
        <v>0</v>
      </c>
    </row>
    <row r="10251" spans="16:16" x14ac:dyDescent="0.25">
      <c r="P10251" s="401">
        <f t="shared" si="160"/>
        <v>0</v>
      </c>
    </row>
    <row r="10252" spans="16:16" x14ac:dyDescent="0.25">
      <c r="P10252" s="401">
        <f t="shared" si="160"/>
        <v>0</v>
      </c>
    </row>
    <row r="10253" spans="16:16" x14ac:dyDescent="0.25">
      <c r="P10253" s="401">
        <f t="shared" si="160"/>
        <v>0</v>
      </c>
    </row>
    <row r="10254" spans="16:16" x14ac:dyDescent="0.25">
      <c r="P10254" s="401">
        <f t="shared" si="160"/>
        <v>0</v>
      </c>
    </row>
    <row r="10255" spans="16:16" x14ac:dyDescent="0.25">
      <c r="P10255" s="401">
        <f t="shared" si="160"/>
        <v>0</v>
      </c>
    </row>
    <row r="10256" spans="16:16" x14ac:dyDescent="0.25">
      <c r="P10256" s="401">
        <f t="shared" si="160"/>
        <v>0</v>
      </c>
    </row>
    <row r="10257" spans="16:16" x14ac:dyDescent="0.25">
      <c r="P10257" s="401">
        <f t="shared" si="160"/>
        <v>0</v>
      </c>
    </row>
    <row r="10258" spans="16:16" x14ac:dyDescent="0.25">
      <c r="P10258" s="401">
        <f t="shared" si="160"/>
        <v>0</v>
      </c>
    </row>
    <row r="10259" spans="16:16" x14ac:dyDescent="0.25">
      <c r="P10259" s="401">
        <f t="shared" si="160"/>
        <v>0</v>
      </c>
    </row>
    <row r="10260" spans="16:16" x14ac:dyDescent="0.25">
      <c r="P10260" s="401">
        <f t="shared" si="160"/>
        <v>0</v>
      </c>
    </row>
    <row r="10261" spans="16:16" x14ac:dyDescent="0.25">
      <c r="P10261" s="401">
        <f t="shared" si="160"/>
        <v>0</v>
      </c>
    </row>
    <row r="10262" spans="16:16" x14ac:dyDescent="0.25">
      <c r="P10262" s="401">
        <f t="shared" si="160"/>
        <v>0</v>
      </c>
    </row>
    <row r="10263" spans="16:16" x14ac:dyDescent="0.25">
      <c r="P10263" s="401">
        <f t="shared" si="160"/>
        <v>0</v>
      </c>
    </row>
    <row r="10264" spans="16:16" x14ac:dyDescent="0.25">
      <c r="P10264" s="401">
        <f t="shared" si="160"/>
        <v>0</v>
      </c>
    </row>
    <row r="10265" spans="16:16" x14ac:dyDescent="0.25">
      <c r="P10265" s="401">
        <f t="shared" si="160"/>
        <v>0</v>
      </c>
    </row>
    <row r="10266" spans="16:16" x14ac:dyDescent="0.25">
      <c r="P10266" s="401">
        <f t="shared" si="160"/>
        <v>0</v>
      </c>
    </row>
    <row r="10267" spans="16:16" x14ac:dyDescent="0.25">
      <c r="P10267" s="401">
        <f t="shared" si="160"/>
        <v>0</v>
      </c>
    </row>
    <row r="10268" spans="16:16" x14ac:dyDescent="0.25">
      <c r="P10268" s="401">
        <f t="shared" si="160"/>
        <v>0</v>
      </c>
    </row>
    <row r="10269" spans="16:16" x14ac:dyDescent="0.25">
      <c r="P10269" s="401">
        <f t="shared" si="160"/>
        <v>0</v>
      </c>
    </row>
    <row r="10270" spans="16:16" x14ac:dyDescent="0.25">
      <c r="P10270" s="401">
        <f t="shared" si="160"/>
        <v>0</v>
      </c>
    </row>
    <row r="10271" spans="16:16" x14ac:dyDescent="0.25">
      <c r="P10271" s="401">
        <f t="shared" si="160"/>
        <v>0</v>
      </c>
    </row>
    <row r="10272" spans="16:16" x14ac:dyDescent="0.25">
      <c r="P10272" s="401">
        <f t="shared" si="160"/>
        <v>0</v>
      </c>
    </row>
    <row r="10273" spans="16:16" x14ac:dyDescent="0.25">
      <c r="P10273" s="401">
        <f t="shared" si="160"/>
        <v>0</v>
      </c>
    </row>
    <row r="10274" spans="16:16" x14ac:dyDescent="0.25">
      <c r="P10274" s="401">
        <f t="shared" si="160"/>
        <v>0</v>
      </c>
    </row>
    <row r="10275" spans="16:16" x14ac:dyDescent="0.25">
      <c r="P10275" s="401">
        <f t="shared" si="160"/>
        <v>0</v>
      </c>
    </row>
    <row r="10276" spans="16:16" x14ac:dyDescent="0.25">
      <c r="P10276" s="401">
        <f t="shared" si="160"/>
        <v>0</v>
      </c>
    </row>
    <row r="10277" spans="16:16" x14ac:dyDescent="0.25">
      <c r="P10277" s="401">
        <f t="shared" si="160"/>
        <v>0</v>
      </c>
    </row>
    <row r="10278" spans="16:16" x14ac:dyDescent="0.25">
      <c r="P10278" s="401">
        <f t="shared" si="160"/>
        <v>0</v>
      </c>
    </row>
    <row r="10279" spans="16:16" x14ac:dyDescent="0.25">
      <c r="P10279" s="401">
        <f t="shared" si="160"/>
        <v>0</v>
      </c>
    </row>
    <row r="10280" spans="16:16" x14ac:dyDescent="0.25">
      <c r="P10280" s="401">
        <f t="shared" si="160"/>
        <v>0</v>
      </c>
    </row>
    <row r="10281" spans="16:16" x14ac:dyDescent="0.25">
      <c r="P10281" s="401">
        <f t="shared" si="160"/>
        <v>0</v>
      </c>
    </row>
    <row r="10282" spans="16:16" x14ac:dyDescent="0.25">
      <c r="P10282" s="401">
        <f t="shared" si="160"/>
        <v>0</v>
      </c>
    </row>
    <row r="10283" spans="16:16" x14ac:dyDescent="0.25">
      <c r="P10283" s="401">
        <f t="shared" si="160"/>
        <v>0</v>
      </c>
    </row>
    <row r="10284" spans="16:16" x14ac:dyDescent="0.25">
      <c r="P10284" s="401">
        <f t="shared" si="160"/>
        <v>0</v>
      </c>
    </row>
    <row r="10285" spans="16:16" x14ac:dyDescent="0.25">
      <c r="P10285" s="401">
        <f t="shared" si="160"/>
        <v>0</v>
      </c>
    </row>
    <row r="10286" spans="16:16" x14ac:dyDescent="0.25">
      <c r="P10286" s="401">
        <f t="shared" si="160"/>
        <v>0</v>
      </c>
    </row>
    <row r="10287" spans="16:16" x14ac:dyDescent="0.25">
      <c r="P10287" s="401">
        <f t="shared" si="160"/>
        <v>0</v>
      </c>
    </row>
    <row r="10288" spans="16:16" x14ac:dyDescent="0.25">
      <c r="P10288" s="401">
        <f t="shared" si="160"/>
        <v>0</v>
      </c>
    </row>
    <row r="10289" spans="16:16" x14ac:dyDescent="0.25">
      <c r="P10289" s="401">
        <f t="shared" si="160"/>
        <v>0</v>
      </c>
    </row>
    <row r="10290" spans="16:16" x14ac:dyDescent="0.25">
      <c r="P10290" s="401">
        <f t="shared" si="160"/>
        <v>0</v>
      </c>
    </row>
    <row r="10291" spans="16:16" x14ac:dyDescent="0.25">
      <c r="P10291" s="401">
        <f t="shared" si="160"/>
        <v>0</v>
      </c>
    </row>
    <row r="10292" spans="16:16" x14ac:dyDescent="0.25">
      <c r="P10292" s="401">
        <f t="shared" si="160"/>
        <v>0</v>
      </c>
    </row>
    <row r="10293" spans="16:16" x14ac:dyDescent="0.25">
      <c r="P10293" s="401">
        <f t="shared" si="160"/>
        <v>0</v>
      </c>
    </row>
    <row r="10294" spans="16:16" x14ac:dyDescent="0.25">
      <c r="P10294" s="401">
        <f t="shared" si="160"/>
        <v>0</v>
      </c>
    </row>
    <row r="10295" spans="16:16" x14ac:dyDescent="0.25">
      <c r="P10295" s="401">
        <f t="shared" si="160"/>
        <v>0</v>
      </c>
    </row>
    <row r="10296" spans="16:16" x14ac:dyDescent="0.25">
      <c r="P10296" s="401">
        <f t="shared" si="160"/>
        <v>0</v>
      </c>
    </row>
    <row r="10297" spans="16:16" x14ac:dyDescent="0.25">
      <c r="P10297" s="401">
        <f t="shared" si="160"/>
        <v>0</v>
      </c>
    </row>
    <row r="10298" spans="16:16" x14ac:dyDescent="0.25">
      <c r="P10298" s="401">
        <f t="shared" si="160"/>
        <v>0</v>
      </c>
    </row>
    <row r="10299" spans="16:16" x14ac:dyDescent="0.25">
      <c r="P10299" s="401">
        <f t="shared" si="160"/>
        <v>0</v>
      </c>
    </row>
    <row r="10300" spans="16:16" x14ac:dyDescent="0.25">
      <c r="P10300" s="401">
        <f t="shared" si="160"/>
        <v>0</v>
      </c>
    </row>
    <row r="10301" spans="16:16" x14ac:dyDescent="0.25">
      <c r="P10301" s="401">
        <f t="shared" si="160"/>
        <v>0</v>
      </c>
    </row>
    <row r="10302" spans="16:16" x14ac:dyDescent="0.25">
      <c r="P10302" s="401">
        <f t="shared" si="160"/>
        <v>0</v>
      </c>
    </row>
    <row r="10303" spans="16:16" x14ac:dyDescent="0.25">
      <c r="P10303" s="401">
        <f t="shared" si="160"/>
        <v>0</v>
      </c>
    </row>
    <row r="10304" spans="16:16" x14ac:dyDescent="0.25">
      <c r="P10304" s="401">
        <f t="shared" si="160"/>
        <v>0</v>
      </c>
    </row>
    <row r="10305" spans="16:16" x14ac:dyDescent="0.25">
      <c r="P10305" s="401">
        <f t="shared" si="160"/>
        <v>0</v>
      </c>
    </row>
    <row r="10306" spans="16:16" x14ac:dyDescent="0.25">
      <c r="P10306" s="401">
        <f t="shared" si="160"/>
        <v>0</v>
      </c>
    </row>
    <row r="10307" spans="16:16" x14ac:dyDescent="0.25">
      <c r="P10307" s="401">
        <f t="shared" ref="P10307:P10370" si="161">G10307+I10307</f>
        <v>0</v>
      </c>
    </row>
    <row r="10308" spans="16:16" x14ac:dyDescent="0.25">
      <c r="P10308" s="401">
        <f t="shared" si="161"/>
        <v>0</v>
      </c>
    </row>
    <row r="10309" spans="16:16" x14ac:dyDescent="0.25">
      <c r="P10309" s="401">
        <f t="shared" si="161"/>
        <v>0</v>
      </c>
    </row>
    <row r="10310" spans="16:16" x14ac:dyDescent="0.25">
      <c r="P10310" s="401">
        <f t="shared" si="161"/>
        <v>0</v>
      </c>
    </row>
    <row r="10311" spans="16:16" x14ac:dyDescent="0.25">
      <c r="P10311" s="401">
        <f t="shared" si="161"/>
        <v>0</v>
      </c>
    </row>
    <row r="10312" spans="16:16" x14ac:dyDescent="0.25">
      <c r="P10312" s="401">
        <f t="shared" si="161"/>
        <v>0</v>
      </c>
    </row>
    <row r="10313" spans="16:16" x14ac:dyDescent="0.25">
      <c r="P10313" s="401">
        <f t="shared" si="161"/>
        <v>0</v>
      </c>
    </row>
    <row r="10314" spans="16:16" x14ac:dyDescent="0.25">
      <c r="P10314" s="401">
        <f t="shared" si="161"/>
        <v>0</v>
      </c>
    </row>
    <row r="10315" spans="16:16" x14ac:dyDescent="0.25">
      <c r="P10315" s="401">
        <f t="shared" si="161"/>
        <v>0</v>
      </c>
    </row>
    <row r="10316" spans="16:16" x14ac:dyDescent="0.25">
      <c r="P10316" s="401">
        <f t="shared" si="161"/>
        <v>0</v>
      </c>
    </row>
    <row r="10317" spans="16:16" x14ac:dyDescent="0.25">
      <c r="P10317" s="401">
        <f t="shared" si="161"/>
        <v>0</v>
      </c>
    </row>
    <row r="10318" spans="16:16" x14ac:dyDescent="0.25">
      <c r="P10318" s="401">
        <f t="shared" si="161"/>
        <v>0</v>
      </c>
    </row>
    <row r="10319" spans="16:16" x14ac:dyDescent="0.25">
      <c r="P10319" s="401">
        <f t="shared" si="161"/>
        <v>0</v>
      </c>
    </row>
    <row r="10320" spans="16:16" x14ac:dyDescent="0.25">
      <c r="P10320" s="401">
        <f t="shared" si="161"/>
        <v>0</v>
      </c>
    </row>
    <row r="10321" spans="16:16" x14ac:dyDescent="0.25">
      <c r="P10321" s="401">
        <f t="shared" si="161"/>
        <v>0</v>
      </c>
    </row>
    <row r="10322" spans="16:16" x14ac:dyDescent="0.25">
      <c r="P10322" s="401">
        <f t="shared" si="161"/>
        <v>0</v>
      </c>
    </row>
    <row r="10323" spans="16:16" x14ac:dyDescent="0.25">
      <c r="P10323" s="401">
        <f t="shared" si="161"/>
        <v>0</v>
      </c>
    </row>
    <row r="10324" spans="16:16" x14ac:dyDescent="0.25">
      <c r="P10324" s="401">
        <f t="shared" si="161"/>
        <v>0</v>
      </c>
    </row>
    <row r="10325" spans="16:16" x14ac:dyDescent="0.25">
      <c r="P10325" s="401">
        <f t="shared" si="161"/>
        <v>0</v>
      </c>
    </row>
    <row r="10326" spans="16:16" x14ac:dyDescent="0.25">
      <c r="P10326" s="401">
        <f t="shared" si="161"/>
        <v>0</v>
      </c>
    </row>
    <row r="10327" spans="16:16" x14ac:dyDescent="0.25">
      <c r="P10327" s="401">
        <f t="shared" si="161"/>
        <v>0</v>
      </c>
    </row>
    <row r="10328" spans="16:16" x14ac:dyDescent="0.25">
      <c r="P10328" s="401">
        <f t="shared" si="161"/>
        <v>0</v>
      </c>
    </row>
    <row r="10329" spans="16:16" x14ac:dyDescent="0.25">
      <c r="P10329" s="401">
        <f t="shared" si="161"/>
        <v>0</v>
      </c>
    </row>
    <row r="10330" spans="16:16" x14ac:dyDescent="0.25">
      <c r="P10330" s="401">
        <f t="shared" si="161"/>
        <v>0</v>
      </c>
    </row>
    <row r="10331" spans="16:16" x14ac:dyDescent="0.25">
      <c r="P10331" s="401">
        <f t="shared" si="161"/>
        <v>0</v>
      </c>
    </row>
    <row r="10332" spans="16:16" x14ac:dyDescent="0.25">
      <c r="P10332" s="401">
        <f t="shared" si="161"/>
        <v>0</v>
      </c>
    </row>
    <row r="10333" spans="16:16" x14ac:dyDescent="0.25">
      <c r="P10333" s="401">
        <f t="shared" si="161"/>
        <v>0</v>
      </c>
    </row>
    <row r="10334" spans="16:16" x14ac:dyDescent="0.25">
      <c r="P10334" s="401">
        <f t="shared" si="161"/>
        <v>0</v>
      </c>
    </row>
    <row r="10335" spans="16:16" x14ac:dyDescent="0.25">
      <c r="P10335" s="401">
        <f t="shared" si="161"/>
        <v>0</v>
      </c>
    </row>
    <row r="10336" spans="16:16" x14ac:dyDescent="0.25">
      <c r="P10336" s="401">
        <f t="shared" si="161"/>
        <v>0</v>
      </c>
    </row>
    <row r="10337" spans="16:16" x14ac:dyDescent="0.25">
      <c r="P10337" s="401">
        <f t="shared" si="161"/>
        <v>0</v>
      </c>
    </row>
    <row r="10338" spans="16:16" x14ac:dyDescent="0.25">
      <c r="P10338" s="401">
        <f t="shared" si="161"/>
        <v>0</v>
      </c>
    </row>
    <row r="10339" spans="16:16" x14ac:dyDescent="0.25">
      <c r="P10339" s="401">
        <f t="shared" si="161"/>
        <v>0</v>
      </c>
    </row>
    <row r="10340" spans="16:16" x14ac:dyDescent="0.25">
      <c r="P10340" s="401">
        <f t="shared" si="161"/>
        <v>0</v>
      </c>
    </row>
    <row r="10341" spans="16:16" x14ac:dyDescent="0.25">
      <c r="P10341" s="401">
        <f t="shared" si="161"/>
        <v>0</v>
      </c>
    </row>
    <row r="10342" spans="16:16" x14ac:dyDescent="0.25">
      <c r="P10342" s="401">
        <f t="shared" si="161"/>
        <v>0</v>
      </c>
    </row>
    <row r="10343" spans="16:16" x14ac:dyDescent="0.25">
      <c r="P10343" s="401">
        <f t="shared" si="161"/>
        <v>0</v>
      </c>
    </row>
    <row r="10344" spans="16:16" x14ac:dyDescent="0.25">
      <c r="P10344" s="401">
        <f t="shared" si="161"/>
        <v>0</v>
      </c>
    </row>
    <row r="10345" spans="16:16" x14ac:dyDescent="0.25">
      <c r="P10345" s="401">
        <f t="shared" si="161"/>
        <v>0</v>
      </c>
    </row>
    <row r="10346" spans="16:16" x14ac:dyDescent="0.25">
      <c r="P10346" s="401">
        <f t="shared" si="161"/>
        <v>0</v>
      </c>
    </row>
    <row r="10347" spans="16:16" x14ac:dyDescent="0.25">
      <c r="P10347" s="401">
        <f t="shared" si="161"/>
        <v>0</v>
      </c>
    </row>
    <row r="10348" spans="16:16" x14ac:dyDescent="0.25">
      <c r="P10348" s="401">
        <f t="shared" si="161"/>
        <v>0</v>
      </c>
    </row>
    <row r="10349" spans="16:16" x14ac:dyDescent="0.25">
      <c r="P10349" s="401">
        <f t="shared" si="161"/>
        <v>0</v>
      </c>
    </row>
    <row r="10350" spans="16:16" x14ac:dyDescent="0.25">
      <c r="P10350" s="401">
        <f t="shared" si="161"/>
        <v>0</v>
      </c>
    </row>
    <row r="10351" spans="16:16" x14ac:dyDescent="0.25">
      <c r="P10351" s="401">
        <f t="shared" si="161"/>
        <v>0</v>
      </c>
    </row>
    <row r="10352" spans="16:16" x14ac:dyDescent="0.25">
      <c r="P10352" s="401">
        <f t="shared" si="161"/>
        <v>0</v>
      </c>
    </row>
    <row r="10353" spans="16:16" x14ac:dyDescent="0.25">
      <c r="P10353" s="401">
        <f t="shared" si="161"/>
        <v>0</v>
      </c>
    </row>
    <row r="10354" spans="16:16" x14ac:dyDescent="0.25">
      <c r="P10354" s="401">
        <f t="shared" si="161"/>
        <v>0</v>
      </c>
    </row>
    <row r="10355" spans="16:16" x14ac:dyDescent="0.25">
      <c r="P10355" s="401">
        <f t="shared" si="161"/>
        <v>0</v>
      </c>
    </row>
    <row r="10356" spans="16:16" x14ac:dyDescent="0.25">
      <c r="P10356" s="401">
        <f t="shared" si="161"/>
        <v>0</v>
      </c>
    </row>
    <row r="10357" spans="16:16" x14ac:dyDescent="0.25">
      <c r="P10357" s="401">
        <f t="shared" si="161"/>
        <v>0</v>
      </c>
    </row>
    <row r="10358" spans="16:16" x14ac:dyDescent="0.25">
      <c r="P10358" s="401">
        <f t="shared" si="161"/>
        <v>0</v>
      </c>
    </row>
    <row r="10359" spans="16:16" x14ac:dyDescent="0.25">
      <c r="P10359" s="401">
        <f t="shared" si="161"/>
        <v>0</v>
      </c>
    </row>
    <row r="10360" spans="16:16" x14ac:dyDescent="0.25">
      <c r="P10360" s="401">
        <f t="shared" si="161"/>
        <v>0</v>
      </c>
    </row>
    <row r="10361" spans="16:16" x14ac:dyDescent="0.25">
      <c r="P10361" s="401">
        <f t="shared" si="161"/>
        <v>0</v>
      </c>
    </row>
    <row r="10362" spans="16:16" x14ac:dyDescent="0.25">
      <c r="P10362" s="401">
        <f t="shared" si="161"/>
        <v>0</v>
      </c>
    </row>
    <row r="10363" spans="16:16" x14ac:dyDescent="0.25">
      <c r="P10363" s="401">
        <f t="shared" si="161"/>
        <v>0</v>
      </c>
    </row>
    <row r="10364" spans="16:16" x14ac:dyDescent="0.25">
      <c r="P10364" s="401">
        <f t="shared" si="161"/>
        <v>0</v>
      </c>
    </row>
    <row r="10365" spans="16:16" x14ac:dyDescent="0.25">
      <c r="P10365" s="401">
        <f t="shared" si="161"/>
        <v>0</v>
      </c>
    </row>
    <row r="10366" spans="16:16" x14ac:dyDescent="0.25">
      <c r="P10366" s="401">
        <f t="shared" si="161"/>
        <v>0</v>
      </c>
    </row>
    <row r="10367" spans="16:16" x14ac:dyDescent="0.25">
      <c r="P10367" s="401">
        <f t="shared" si="161"/>
        <v>0</v>
      </c>
    </row>
    <row r="10368" spans="16:16" x14ac:dyDescent="0.25">
      <c r="P10368" s="401">
        <f t="shared" si="161"/>
        <v>0</v>
      </c>
    </row>
    <row r="10369" spans="16:16" x14ac:dyDescent="0.25">
      <c r="P10369" s="401">
        <f t="shared" si="161"/>
        <v>0</v>
      </c>
    </row>
    <row r="10370" spans="16:16" x14ac:dyDescent="0.25">
      <c r="P10370" s="401">
        <f t="shared" si="161"/>
        <v>0</v>
      </c>
    </row>
    <row r="10371" spans="16:16" x14ac:dyDescent="0.25">
      <c r="P10371" s="401">
        <f t="shared" ref="P10371:P10434" si="162">G10371+I10371</f>
        <v>0</v>
      </c>
    </row>
    <row r="10372" spans="16:16" x14ac:dyDescent="0.25">
      <c r="P10372" s="401">
        <f t="shared" si="162"/>
        <v>0</v>
      </c>
    </row>
    <row r="10373" spans="16:16" x14ac:dyDescent="0.25">
      <c r="P10373" s="401">
        <f t="shared" si="162"/>
        <v>0</v>
      </c>
    </row>
    <row r="10374" spans="16:16" x14ac:dyDescent="0.25">
      <c r="P10374" s="401">
        <f t="shared" si="162"/>
        <v>0</v>
      </c>
    </row>
    <row r="10375" spans="16:16" x14ac:dyDescent="0.25">
      <c r="P10375" s="401">
        <f t="shared" si="162"/>
        <v>0</v>
      </c>
    </row>
    <row r="10376" spans="16:16" x14ac:dyDescent="0.25">
      <c r="P10376" s="401">
        <f t="shared" si="162"/>
        <v>0</v>
      </c>
    </row>
    <row r="10377" spans="16:16" x14ac:dyDescent="0.25">
      <c r="P10377" s="401">
        <f t="shared" si="162"/>
        <v>0</v>
      </c>
    </row>
    <row r="10378" spans="16:16" x14ac:dyDescent="0.25">
      <c r="P10378" s="401">
        <f t="shared" si="162"/>
        <v>0</v>
      </c>
    </row>
    <row r="10379" spans="16:16" x14ac:dyDescent="0.25">
      <c r="P10379" s="401">
        <f t="shared" si="162"/>
        <v>0</v>
      </c>
    </row>
    <row r="10380" spans="16:16" x14ac:dyDescent="0.25">
      <c r="P10380" s="401">
        <f t="shared" si="162"/>
        <v>0</v>
      </c>
    </row>
    <row r="10381" spans="16:16" x14ac:dyDescent="0.25">
      <c r="P10381" s="401">
        <f t="shared" si="162"/>
        <v>0</v>
      </c>
    </row>
    <row r="10382" spans="16:16" x14ac:dyDescent="0.25">
      <c r="P10382" s="401">
        <f t="shared" si="162"/>
        <v>0</v>
      </c>
    </row>
    <row r="10383" spans="16:16" x14ac:dyDescent="0.25">
      <c r="P10383" s="401">
        <f t="shared" si="162"/>
        <v>0</v>
      </c>
    </row>
    <row r="10384" spans="16:16" x14ac:dyDescent="0.25">
      <c r="P10384" s="401">
        <f t="shared" si="162"/>
        <v>0</v>
      </c>
    </row>
    <row r="10385" spans="16:16" x14ac:dyDescent="0.25">
      <c r="P10385" s="401">
        <f t="shared" si="162"/>
        <v>0</v>
      </c>
    </row>
    <row r="10386" spans="16:16" x14ac:dyDescent="0.25">
      <c r="P10386" s="401">
        <f t="shared" si="162"/>
        <v>0</v>
      </c>
    </row>
    <row r="10387" spans="16:16" x14ac:dyDescent="0.25">
      <c r="P10387" s="401">
        <f t="shared" si="162"/>
        <v>0</v>
      </c>
    </row>
    <row r="10388" spans="16:16" x14ac:dyDescent="0.25">
      <c r="P10388" s="401">
        <f t="shared" si="162"/>
        <v>0</v>
      </c>
    </row>
    <row r="10389" spans="16:16" x14ac:dyDescent="0.25">
      <c r="P10389" s="401">
        <f t="shared" si="162"/>
        <v>0</v>
      </c>
    </row>
    <row r="10390" spans="16:16" x14ac:dyDescent="0.25">
      <c r="P10390" s="401">
        <f t="shared" si="162"/>
        <v>0</v>
      </c>
    </row>
    <row r="10391" spans="16:16" x14ac:dyDescent="0.25">
      <c r="P10391" s="401">
        <f t="shared" si="162"/>
        <v>0</v>
      </c>
    </row>
    <row r="10392" spans="16:16" x14ac:dyDescent="0.25">
      <c r="P10392" s="401">
        <f t="shared" si="162"/>
        <v>0</v>
      </c>
    </row>
    <row r="10393" spans="16:16" x14ac:dyDescent="0.25">
      <c r="P10393" s="401">
        <f t="shared" si="162"/>
        <v>0</v>
      </c>
    </row>
    <row r="10394" spans="16:16" x14ac:dyDescent="0.25">
      <c r="P10394" s="401">
        <f t="shared" si="162"/>
        <v>0</v>
      </c>
    </row>
    <row r="10395" spans="16:16" x14ac:dyDescent="0.25">
      <c r="P10395" s="401">
        <f t="shared" si="162"/>
        <v>0</v>
      </c>
    </row>
    <row r="10396" spans="16:16" x14ac:dyDescent="0.25">
      <c r="P10396" s="401">
        <f t="shared" si="162"/>
        <v>0</v>
      </c>
    </row>
    <row r="10397" spans="16:16" x14ac:dyDescent="0.25">
      <c r="P10397" s="401">
        <f t="shared" si="162"/>
        <v>0</v>
      </c>
    </row>
    <row r="10398" spans="16:16" x14ac:dyDescent="0.25">
      <c r="P10398" s="401">
        <f t="shared" si="162"/>
        <v>0</v>
      </c>
    </row>
    <row r="10399" spans="16:16" x14ac:dyDescent="0.25">
      <c r="P10399" s="401">
        <f t="shared" si="162"/>
        <v>0</v>
      </c>
    </row>
    <row r="10400" spans="16:16" x14ac:dyDescent="0.25">
      <c r="P10400" s="401">
        <f t="shared" si="162"/>
        <v>0</v>
      </c>
    </row>
    <row r="10401" spans="16:16" x14ac:dyDescent="0.25">
      <c r="P10401" s="401">
        <f t="shared" si="162"/>
        <v>0</v>
      </c>
    </row>
    <row r="10402" spans="16:16" x14ac:dyDescent="0.25">
      <c r="P10402" s="401">
        <f t="shared" si="162"/>
        <v>0</v>
      </c>
    </row>
    <row r="10403" spans="16:16" x14ac:dyDescent="0.25">
      <c r="P10403" s="401">
        <f t="shared" si="162"/>
        <v>0</v>
      </c>
    </row>
    <row r="10404" spans="16:16" x14ac:dyDescent="0.25">
      <c r="P10404" s="401">
        <f t="shared" si="162"/>
        <v>0</v>
      </c>
    </row>
    <row r="10405" spans="16:16" x14ac:dyDescent="0.25">
      <c r="P10405" s="401">
        <f t="shared" si="162"/>
        <v>0</v>
      </c>
    </row>
    <row r="10406" spans="16:16" x14ac:dyDescent="0.25">
      <c r="P10406" s="401">
        <f t="shared" si="162"/>
        <v>0</v>
      </c>
    </row>
    <row r="10407" spans="16:16" x14ac:dyDescent="0.25">
      <c r="P10407" s="401">
        <f t="shared" si="162"/>
        <v>0</v>
      </c>
    </row>
    <row r="10408" spans="16:16" x14ac:dyDescent="0.25">
      <c r="P10408" s="401">
        <f t="shared" si="162"/>
        <v>0</v>
      </c>
    </row>
    <row r="10409" spans="16:16" x14ac:dyDescent="0.25">
      <c r="P10409" s="401">
        <f t="shared" si="162"/>
        <v>0</v>
      </c>
    </row>
    <row r="10410" spans="16:16" x14ac:dyDescent="0.25">
      <c r="P10410" s="401">
        <f t="shared" si="162"/>
        <v>0</v>
      </c>
    </row>
    <row r="10411" spans="16:16" x14ac:dyDescent="0.25">
      <c r="P10411" s="401">
        <f t="shared" si="162"/>
        <v>0</v>
      </c>
    </row>
    <row r="10412" spans="16:16" x14ac:dyDescent="0.25">
      <c r="P10412" s="401">
        <f t="shared" si="162"/>
        <v>0</v>
      </c>
    </row>
    <row r="10413" spans="16:16" x14ac:dyDescent="0.25">
      <c r="P10413" s="401">
        <f t="shared" si="162"/>
        <v>0</v>
      </c>
    </row>
    <row r="10414" spans="16:16" x14ac:dyDescent="0.25">
      <c r="P10414" s="401">
        <f t="shared" si="162"/>
        <v>0</v>
      </c>
    </row>
    <row r="10415" spans="16:16" x14ac:dyDescent="0.25">
      <c r="P10415" s="401">
        <f t="shared" si="162"/>
        <v>0</v>
      </c>
    </row>
    <row r="10416" spans="16:16" x14ac:dyDescent="0.25">
      <c r="P10416" s="401">
        <f t="shared" si="162"/>
        <v>0</v>
      </c>
    </row>
    <row r="10417" spans="16:16" x14ac:dyDescent="0.25">
      <c r="P10417" s="401">
        <f t="shared" si="162"/>
        <v>0</v>
      </c>
    </row>
    <row r="10418" spans="16:16" x14ac:dyDescent="0.25">
      <c r="P10418" s="401">
        <f t="shared" si="162"/>
        <v>0</v>
      </c>
    </row>
    <row r="10419" spans="16:16" x14ac:dyDescent="0.25">
      <c r="P10419" s="401">
        <f t="shared" si="162"/>
        <v>0</v>
      </c>
    </row>
    <row r="10420" spans="16:16" x14ac:dyDescent="0.25">
      <c r="P10420" s="401">
        <f t="shared" si="162"/>
        <v>0</v>
      </c>
    </row>
    <row r="10421" spans="16:16" x14ac:dyDescent="0.25">
      <c r="P10421" s="401">
        <f t="shared" si="162"/>
        <v>0</v>
      </c>
    </row>
    <row r="10422" spans="16:16" x14ac:dyDescent="0.25">
      <c r="P10422" s="401">
        <f t="shared" si="162"/>
        <v>0</v>
      </c>
    </row>
    <row r="10423" spans="16:16" x14ac:dyDescent="0.25">
      <c r="P10423" s="401">
        <f t="shared" si="162"/>
        <v>0</v>
      </c>
    </row>
    <row r="10424" spans="16:16" x14ac:dyDescent="0.25">
      <c r="P10424" s="401">
        <f t="shared" si="162"/>
        <v>0</v>
      </c>
    </row>
    <row r="10425" spans="16:16" x14ac:dyDescent="0.25">
      <c r="P10425" s="401">
        <f t="shared" si="162"/>
        <v>0</v>
      </c>
    </row>
    <row r="10426" spans="16:16" x14ac:dyDescent="0.25">
      <c r="P10426" s="401">
        <f t="shared" si="162"/>
        <v>0</v>
      </c>
    </row>
    <row r="10427" spans="16:16" x14ac:dyDescent="0.25">
      <c r="P10427" s="401">
        <f t="shared" si="162"/>
        <v>0</v>
      </c>
    </row>
    <row r="10428" spans="16:16" x14ac:dyDescent="0.25">
      <c r="P10428" s="401">
        <f t="shared" si="162"/>
        <v>0</v>
      </c>
    </row>
    <row r="10429" spans="16:16" x14ac:dyDescent="0.25">
      <c r="P10429" s="401">
        <f t="shared" si="162"/>
        <v>0</v>
      </c>
    </row>
    <row r="10430" spans="16:16" x14ac:dyDescent="0.25">
      <c r="P10430" s="401">
        <f t="shared" si="162"/>
        <v>0</v>
      </c>
    </row>
    <row r="10431" spans="16:16" x14ac:dyDescent="0.25">
      <c r="P10431" s="401">
        <f t="shared" si="162"/>
        <v>0</v>
      </c>
    </row>
    <row r="10432" spans="16:16" x14ac:dyDescent="0.25">
      <c r="P10432" s="401">
        <f t="shared" si="162"/>
        <v>0</v>
      </c>
    </row>
    <row r="10433" spans="16:16" x14ac:dyDescent="0.25">
      <c r="P10433" s="401">
        <f t="shared" si="162"/>
        <v>0</v>
      </c>
    </row>
    <row r="10434" spans="16:16" x14ac:dyDescent="0.25">
      <c r="P10434" s="401">
        <f t="shared" si="162"/>
        <v>0</v>
      </c>
    </row>
    <row r="10435" spans="16:16" x14ac:dyDescent="0.25">
      <c r="P10435" s="401">
        <f t="shared" ref="P10435:P10498" si="163">G10435+I10435</f>
        <v>0</v>
      </c>
    </row>
    <row r="10436" spans="16:16" x14ac:dyDescent="0.25">
      <c r="P10436" s="401">
        <f t="shared" si="163"/>
        <v>0</v>
      </c>
    </row>
    <row r="10437" spans="16:16" x14ac:dyDescent="0.25">
      <c r="P10437" s="401">
        <f t="shared" si="163"/>
        <v>0</v>
      </c>
    </row>
    <row r="10438" spans="16:16" x14ac:dyDescent="0.25">
      <c r="P10438" s="401">
        <f t="shared" si="163"/>
        <v>0</v>
      </c>
    </row>
    <row r="10439" spans="16:16" x14ac:dyDescent="0.25">
      <c r="P10439" s="401">
        <f t="shared" si="163"/>
        <v>0</v>
      </c>
    </row>
    <row r="10440" spans="16:16" x14ac:dyDescent="0.25">
      <c r="P10440" s="401">
        <f t="shared" si="163"/>
        <v>0</v>
      </c>
    </row>
    <row r="10441" spans="16:16" x14ac:dyDescent="0.25">
      <c r="P10441" s="401">
        <f t="shared" si="163"/>
        <v>0</v>
      </c>
    </row>
    <row r="10442" spans="16:16" x14ac:dyDescent="0.25">
      <c r="P10442" s="401">
        <f t="shared" si="163"/>
        <v>0</v>
      </c>
    </row>
    <row r="10443" spans="16:16" x14ac:dyDescent="0.25">
      <c r="P10443" s="401">
        <f t="shared" si="163"/>
        <v>0</v>
      </c>
    </row>
    <row r="10444" spans="16:16" x14ac:dyDescent="0.25">
      <c r="P10444" s="401">
        <f t="shared" si="163"/>
        <v>0</v>
      </c>
    </row>
    <row r="10445" spans="16:16" x14ac:dyDescent="0.25">
      <c r="P10445" s="401">
        <f t="shared" si="163"/>
        <v>0</v>
      </c>
    </row>
    <row r="10446" spans="16:16" x14ac:dyDescent="0.25">
      <c r="P10446" s="401">
        <f t="shared" si="163"/>
        <v>0</v>
      </c>
    </row>
    <row r="10447" spans="16:16" x14ac:dyDescent="0.25">
      <c r="P10447" s="401">
        <f t="shared" si="163"/>
        <v>0</v>
      </c>
    </row>
    <row r="10448" spans="16:16" x14ac:dyDescent="0.25">
      <c r="P10448" s="401">
        <f t="shared" si="163"/>
        <v>0</v>
      </c>
    </row>
    <row r="10449" spans="16:16" x14ac:dyDescent="0.25">
      <c r="P10449" s="401">
        <f t="shared" si="163"/>
        <v>0</v>
      </c>
    </row>
    <row r="10450" spans="16:16" x14ac:dyDescent="0.25">
      <c r="P10450" s="401">
        <f t="shared" si="163"/>
        <v>0</v>
      </c>
    </row>
    <row r="10451" spans="16:16" x14ac:dyDescent="0.25">
      <c r="P10451" s="401">
        <f t="shared" si="163"/>
        <v>0</v>
      </c>
    </row>
    <row r="10452" spans="16:16" x14ac:dyDescent="0.25">
      <c r="P10452" s="401">
        <f t="shared" si="163"/>
        <v>0</v>
      </c>
    </row>
    <row r="10453" spans="16:16" x14ac:dyDescent="0.25">
      <c r="P10453" s="401">
        <f t="shared" si="163"/>
        <v>0</v>
      </c>
    </row>
    <row r="10454" spans="16:16" x14ac:dyDescent="0.25">
      <c r="P10454" s="401">
        <f t="shared" si="163"/>
        <v>0</v>
      </c>
    </row>
    <row r="10455" spans="16:16" x14ac:dyDescent="0.25">
      <c r="P10455" s="401">
        <f t="shared" si="163"/>
        <v>0</v>
      </c>
    </row>
    <row r="10456" spans="16:16" x14ac:dyDescent="0.25">
      <c r="P10456" s="401">
        <f t="shared" si="163"/>
        <v>0</v>
      </c>
    </row>
    <row r="10457" spans="16:16" x14ac:dyDescent="0.25">
      <c r="P10457" s="401">
        <f t="shared" si="163"/>
        <v>0</v>
      </c>
    </row>
    <row r="10458" spans="16:16" x14ac:dyDescent="0.25">
      <c r="P10458" s="401">
        <f t="shared" si="163"/>
        <v>0</v>
      </c>
    </row>
    <row r="10459" spans="16:16" x14ac:dyDescent="0.25">
      <c r="P10459" s="401">
        <f t="shared" si="163"/>
        <v>0</v>
      </c>
    </row>
    <row r="10460" spans="16:16" x14ac:dyDescent="0.25">
      <c r="P10460" s="401">
        <f t="shared" si="163"/>
        <v>0</v>
      </c>
    </row>
    <row r="10461" spans="16:16" x14ac:dyDescent="0.25">
      <c r="P10461" s="401">
        <f t="shared" si="163"/>
        <v>0</v>
      </c>
    </row>
    <row r="10462" spans="16:16" x14ac:dyDescent="0.25">
      <c r="P10462" s="401">
        <f t="shared" si="163"/>
        <v>0</v>
      </c>
    </row>
    <row r="10463" spans="16:16" x14ac:dyDescent="0.25">
      <c r="P10463" s="401">
        <f t="shared" si="163"/>
        <v>0</v>
      </c>
    </row>
    <row r="10464" spans="16:16" x14ac:dyDescent="0.25">
      <c r="P10464" s="401">
        <f t="shared" si="163"/>
        <v>0</v>
      </c>
    </row>
    <row r="10465" spans="16:16" x14ac:dyDescent="0.25">
      <c r="P10465" s="401">
        <f t="shared" si="163"/>
        <v>0</v>
      </c>
    </row>
    <row r="10466" spans="16:16" x14ac:dyDescent="0.25">
      <c r="P10466" s="401">
        <f t="shared" si="163"/>
        <v>0</v>
      </c>
    </row>
    <row r="10467" spans="16:16" x14ac:dyDescent="0.25">
      <c r="P10467" s="401">
        <f t="shared" si="163"/>
        <v>0</v>
      </c>
    </row>
    <row r="10468" spans="16:16" x14ac:dyDescent="0.25">
      <c r="P10468" s="401">
        <f t="shared" si="163"/>
        <v>0</v>
      </c>
    </row>
    <row r="10469" spans="16:16" x14ac:dyDescent="0.25">
      <c r="P10469" s="401">
        <f t="shared" si="163"/>
        <v>0</v>
      </c>
    </row>
    <row r="10470" spans="16:16" x14ac:dyDescent="0.25">
      <c r="P10470" s="401">
        <f t="shared" si="163"/>
        <v>0</v>
      </c>
    </row>
    <row r="10471" spans="16:16" x14ac:dyDescent="0.25">
      <c r="P10471" s="401">
        <f t="shared" si="163"/>
        <v>0</v>
      </c>
    </row>
    <row r="10472" spans="16:16" x14ac:dyDescent="0.25">
      <c r="P10472" s="401">
        <f t="shared" si="163"/>
        <v>0</v>
      </c>
    </row>
    <row r="10473" spans="16:16" x14ac:dyDescent="0.25">
      <c r="P10473" s="401">
        <f t="shared" si="163"/>
        <v>0</v>
      </c>
    </row>
    <row r="10474" spans="16:16" x14ac:dyDescent="0.25">
      <c r="P10474" s="401">
        <f t="shared" si="163"/>
        <v>0</v>
      </c>
    </row>
    <row r="10475" spans="16:16" x14ac:dyDescent="0.25">
      <c r="P10475" s="401">
        <f t="shared" si="163"/>
        <v>0</v>
      </c>
    </row>
    <row r="10476" spans="16:16" x14ac:dyDescent="0.25">
      <c r="P10476" s="401">
        <f t="shared" si="163"/>
        <v>0</v>
      </c>
    </row>
    <row r="10477" spans="16:16" x14ac:dyDescent="0.25">
      <c r="P10477" s="401">
        <f t="shared" si="163"/>
        <v>0</v>
      </c>
    </row>
    <row r="10478" spans="16:16" x14ac:dyDescent="0.25">
      <c r="P10478" s="401">
        <f t="shared" si="163"/>
        <v>0</v>
      </c>
    </row>
    <row r="10479" spans="16:16" x14ac:dyDescent="0.25">
      <c r="P10479" s="401">
        <f t="shared" si="163"/>
        <v>0</v>
      </c>
    </row>
    <row r="10480" spans="16:16" x14ac:dyDescent="0.25">
      <c r="P10480" s="401">
        <f t="shared" si="163"/>
        <v>0</v>
      </c>
    </row>
    <row r="10481" spans="16:16" x14ac:dyDescent="0.25">
      <c r="P10481" s="401">
        <f t="shared" si="163"/>
        <v>0</v>
      </c>
    </row>
    <row r="10482" spans="16:16" x14ac:dyDescent="0.25">
      <c r="P10482" s="401">
        <f t="shared" si="163"/>
        <v>0</v>
      </c>
    </row>
    <row r="10483" spans="16:16" x14ac:dyDescent="0.25">
      <c r="P10483" s="401">
        <f t="shared" si="163"/>
        <v>0</v>
      </c>
    </row>
    <row r="10484" spans="16:16" x14ac:dyDescent="0.25">
      <c r="P10484" s="401">
        <f t="shared" si="163"/>
        <v>0</v>
      </c>
    </row>
    <row r="10485" spans="16:16" x14ac:dyDescent="0.25">
      <c r="P10485" s="401">
        <f t="shared" si="163"/>
        <v>0</v>
      </c>
    </row>
    <row r="10486" spans="16:16" x14ac:dyDescent="0.25">
      <c r="P10486" s="401">
        <f t="shared" si="163"/>
        <v>0</v>
      </c>
    </row>
    <row r="10487" spans="16:16" x14ac:dyDescent="0.25">
      <c r="P10487" s="401">
        <f t="shared" si="163"/>
        <v>0</v>
      </c>
    </row>
    <row r="10488" spans="16:16" x14ac:dyDescent="0.25">
      <c r="P10488" s="401">
        <f t="shared" si="163"/>
        <v>0</v>
      </c>
    </row>
    <row r="10489" spans="16:16" x14ac:dyDescent="0.25">
      <c r="P10489" s="401">
        <f t="shared" si="163"/>
        <v>0</v>
      </c>
    </row>
    <row r="10490" spans="16:16" x14ac:dyDescent="0.25">
      <c r="P10490" s="401">
        <f t="shared" si="163"/>
        <v>0</v>
      </c>
    </row>
    <row r="10491" spans="16:16" x14ac:dyDescent="0.25">
      <c r="P10491" s="401">
        <f t="shared" si="163"/>
        <v>0</v>
      </c>
    </row>
    <row r="10492" spans="16:16" x14ac:dyDescent="0.25">
      <c r="P10492" s="401">
        <f t="shared" si="163"/>
        <v>0</v>
      </c>
    </row>
    <row r="10493" spans="16:16" x14ac:dyDescent="0.25">
      <c r="P10493" s="401">
        <f t="shared" si="163"/>
        <v>0</v>
      </c>
    </row>
    <row r="10494" spans="16:16" x14ac:dyDescent="0.25">
      <c r="P10494" s="401">
        <f t="shared" si="163"/>
        <v>0</v>
      </c>
    </row>
    <row r="10495" spans="16:16" x14ac:dyDescent="0.25">
      <c r="P10495" s="401">
        <f t="shared" si="163"/>
        <v>0</v>
      </c>
    </row>
    <row r="10496" spans="16:16" x14ac:dyDescent="0.25">
      <c r="P10496" s="401">
        <f t="shared" si="163"/>
        <v>0</v>
      </c>
    </row>
    <row r="10497" spans="16:16" x14ac:dyDescent="0.25">
      <c r="P10497" s="401">
        <f t="shared" si="163"/>
        <v>0</v>
      </c>
    </row>
    <row r="10498" spans="16:16" x14ac:dyDescent="0.25">
      <c r="P10498" s="401">
        <f t="shared" si="163"/>
        <v>0</v>
      </c>
    </row>
    <row r="10499" spans="16:16" x14ac:dyDescent="0.25">
      <c r="P10499" s="401">
        <f t="shared" ref="P10499:P10562" si="164">G10499+I10499</f>
        <v>0</v>
      </c>
    </row>
    <row r="10500" spans="16:16" x14ac:dyDescent="0.25">
      <c r="P10500" s="401">
        <f t="shared" si="164"/>
        <v>0</v>
      </c>
    </row>
    <row r="10501" spans="16:16" x14ac:dyDescent="0.25">
      <c r="P10501" s="401">
        <f t="shared" si="164"/>
        <v>0</v>
      </c>
    </row>
    <row r="10502" spans="16:16" x14ac:dyDescent="0.25">
      <c r="P10502" s="401">
        <f t="shared" si="164"/>
        <v>0</v>
      </c>
    </row>
    <row r="10503" spans="16:16" x14ac:dyDescent="0.25">
      <c r="P10503" s="401">
        <f t="shared" si="164"/>
        <v>0</v>
      </c>
    </row>
    <row r="10504" spans="16:16" x14ac:dyDescent="0.25">
      <c r="P10504" s="401">
        <f t="shared" si="164"/>
        <v>0</v>
      </c>
    </row>
    <row r="10505" spans="16:16" x14ac:dyDescent="0.25">
      <c r="P10505" s="401">
        <f t="shared" si="164"/>
        <v>0</v>
      </c>
    </row>
    <row r="10506" spans="16:16" x14ac:dyDescent="0.25">
      <c r="P10506" s="401">
        <f t="shared" si="164"/>
        <v>0</v>
      </c>
    </row>
    <row r="10507" spans="16:16" x14ac:dyDescent="0.25">
      <c r="P10507" s="401">
        <f t="shared" si="164"/>
        <v>0</v>
      </c>
    </row>
    <row r="10508" spans="16:16" x14ac:dyDescent="0.25">
      <c r="P10508" s="401">
        <f t="shared" si="164"/>
        <v>0</v>
      </c>
    </row>
    <row r="10509" spans="16:16" x14ac:dyDescent="0.25">
      <c r="P10509" s="401">
        <f t="shared" si="164"/>
        <v>0</v>
      </c>
    </row>
    <row r="10510" spans="16:16" x14ac:dyDescent="0.25">
      <c r="P10510" s="401">
        <f t="shared" si="164"/>
        <v>0</v>
      </c>
    </row>
    <row r="10511" spans="16:16" x14ac:dyDescent="0.25">
      <c r="P10511" s="401">
        <f t="shared" si="164"/>
        <v>0</v>
      </c>
    </row>
    <row r="10512" spans="16:16" x14ac:dyDescent="0.25">
      <c r="P10512" s="401">
        <f t="shared" si="164"/>
        <v>0</v>
      </c>
    </row>
    <row r="10513" spans="16:16" x14ac:dyDescent="0.25">
      <c r="P10513" s="401">
        <f t="shared" si="164"/>
        <v>0</v>
      </c>
    </row>
    <row r="10514" spans="16:16" x14ac:dyDescent="0.25">
      <c r="P10514" s="401">
        <f t="shared" si="164"/>
        <v>0</v>
      </c>
    </row>
    <row r="10515" spans="16:16" x14ac:dyDescent="0.25">
      <c r="P10515" s="401">
        <f t="shared" si="164"/>
        <v>0</v>
      </c>
    </row>
    <row r="10516" spans="16:16" x14ac:dyDescent="0.25">
      <c r="P10516" s="401">
        <f t="shared" si="164"/>
        <v>0</v>
      </c>
    </row>
    <row r="10517" spans="16:16" x14ac:dyDescent="0.25">
      <c r="P10517" s="401">
        <f t="shared" si="164"/>
        <v>0</v>
      </c>
    </row>
    <row r="10518" spans="16:16" x14ac:dyDescent="0.25">
      <c r="P10518" s="401">
        <f t="shared" si="164"/>
        <v>0</v>
      </c>
    </row>
    <row r="10519" spans="16:16" x14ac:dyDescent="0.25">
      <c r="P10519" s="401">
        <f t="shared" si="164"/>
        <v>0</v>
      </c>
    </row>
    <row r="10520" spans="16:16" x14ac:dyDescent="0.25">
      <c r="P10520" s="401">
        <f t="shared" si="164"/>
        <v>0</v>
      </c>
    </row>
    <row r="10521" spans="16:16" x14ac:dyDescent="0.25">
      <c r="P10521" s="401">
        <f t="shared" si="164"/>
        <v>0</v>
      </c>
    </row>
    <row r="10522" spans="16:16" x14ac:dyDescent="0.25">
      <c r="P10522" s="401">
        <f t="shared" si="164"/>
        <v>0</v>
      </c>
    </row>
    <row r="10523" spans="16:16" x14ac:dyDescent="0.25">
      <c r="P10523" s="401">
        <f t="shared" si="164"/>
        <v>0</v>
      </c>
    </row>
    <row r="10524" spans="16:16" x14ac:dyDescent="0.25">
      <c r="P10524" s="401">
        <f t="shared" si="164"/>
        <v>0</v>
      </c>
    </row>
    <row r="10525" spans="16:16" x14ac:dyDescent="0.25">
      <c r="P10525" s="401">
        <f t="shared" si="164"/>
        <v>0</v>
      </c>
    </row>
    <row r="10526" spans="16:16" x14ac:dyDescent="0.25">
      <c r="P10526" s="401">
        <f t="shared" si="164"/>
        <v>0</v>
      </c>
    </row>
    <row r="10527" spans="16:16" x14ac:dyDescent="0.25">
      <c r="P10527" s="401">
        <f t="shared" si="164"/>
        <v>0</v>
      </c>
    </row>
    <row r="10528" spans="16:16" x14ac:dyDescent="0.25">
      <c r="P10528" s="401">
        <f t="shared" si="164"/>
        <v>0</v>
      </c>
    </row>
    <row r="10529" spans="16:16" x14ac:dyDescent="0.25">
      <c r="P10529" s="401">
        <f t="shared" si="164"/>
        <v>0</v>
      </c>
    </row>
    <row r="10530" spans="16:16" x14ac:dyDescent="0.25">
      <c r="P10530" s="401">
        <f t="shared" si="164"/>
        <v>0</v>
      </c>
    </row>
    <row r="10531" spans="16:16" x14ac:dyDescent="0.25">
      <c r="P10531" s="401">
        <f t="shared" si="164"/>
        <v>0</v>
      </c>
    </row>
    <row r="10532" spans="16:16" x14ac:dyDescent="0.25">
      <c r="P10532" s="401">
        <f t="shared" si="164"/>
        <v>0</v>
      </c>
    </row>
    <row r="10533" spans="16:16" x14ac:dyDescent="0.25">
      <c r="P10533" s="401">
        <f t="shared" si="164"/>
        <v>0</v>
      </c>
    </row>
    <row r="10534" spans="16:16" x14ac:dyDescent="0.25">
      <c r="P10534" s="401">
        <f t="shared" si="164"/>
        <v>0</v>
      </c>
    </row>
    <row r="10535" spans="16:16" x14ac:dyDescent="0.25">
      <c r="P10535" s="401">
        <f t="shared" si="164"/>
        <v>0</v>
      </c>
    </row>
    <row r="10536" spans="16:16" x14ac:dyDescent="0.25">
      <c r="P10536" s="401">
        <f t="shared" si="164"/>
        <v>0</v>
      </c>
    </row>
    <row r="10537" spans="16:16" x14ac:dyDescent="0.25">
      <c r="P10537" s="401">
        <f t="shared" si="164"/>
        <v>0</v>
      </c>
    </row>
    <row r="10538" spans="16:16" x14ac:dyDescent="0.25">
      <c r="P10538" s="401">
        <f t="shared" si="164"/>
        <v>0</v>
      </c>
    </row>
    <row r="10539" spans="16:16" x14ac:dyDescent="0.25">
      <c r="P10539" s="401">
        <f t="shared" si="164"/>
        <v>0</v>
      </c>
    </row>
    <row r="10540" spans="16:16" x14ac:dyDescent="0.25">
      <c r="P10540" s="401">
        <f t="shared" si="164"/>
        <v>0</v>
      </c>
    </row>
    <row r="10541" spans="16:16" x14ac:dyDescent="0.25">
      <c r="P10541" s="401">
        <f t="shared" si="164"/>
        <v>0</v>
      </c>
    </row>
    <row r="10542" spans="16:16" x14ac:dyDescent="0.25">
      <c r="P10542" s="401">
        <f t="shared" si="164"/>
        <v>0</v>
      </c>
    </row>
    <row r="10543" spans="16:16" x14ac:dyDescent="0.25">
      <c r="P10543" s="401">
        <f t="shared" si="164"/>
        <v>0</v>
      </c>
    </row>
    <row r="10544" spans="16:16" x14ac:dyDescent="0.25">
      <c r="P10544" s="401">
        <f t="shared" si="164"/>
        <v>0</v>
      </c>
    </row>
    <row r="10545" spans="16:16" x14ac:dyDescent="0.25">
      <c r="P10545" s="401">
        <f t="shared" si="164"/>
        <v>0</v>
      </c>
    </row>
    <row r="10546" spans="16:16" x14ac:dyDescent="0.25">
      <c r="P10546" s="401">
        <f t="shared" si="164"/>
        <v>0</v>
      </c>
    </row>
    <row r="10547" spans="16:16" x14ac:dyDescent="0.25">
      <c r="P10547" s="401">
        <f t="shared" si="164"/>
        <v>0</v>
      </c>
    </row>
    <row r="10548" spans="16:16" x14ac:dyDescent="0.25">
      <c r="P10548" s="401">
        <f t="shared" si="164"/>
        <v>0</v>
      </c>
    </row>
    <row r="10549" spans="16:16" x14ac:dyDescent="0.25">
      <c r="P10549" s="401">
        <f t="shared" si="164"/>
        <v>0</v>
      </c>
    </row>
    <row r="10550" spans="16:16" x14ac:dyDescent="0.25">
      <c r="P10550" s="401">
        <f t="shared" si="164"/>
        <v>0</v>
      </c>
    </row>
    <row r="10551" spans="16:16" x14ac:dyDescent="0.25">
      <c r="P10551" s="401">
        <f t="shared" si="164"/>
        <v>0</v>
      </c>
    </row>
    <row r="10552" spans="16:16" x14ac:dyDescent="0.25">
      <c r="P10552" s="401">
        <f t="shared" si="164"/>
        <v>0</v>
      </c>
    </row>
    <row r="10553" spans="16:16" x14ac:dyDescent="0.25">
      <c r="P10553" s="401">
        <f t="shared" si="164"/>
        <v>0</v>
      </c>
    </row>
    <row r="10554" spans="16:16" x14ac:dyDescent="0.25">
      <c r="P10554" s="401">
        <f t="shared" si="164"/>
        <v>0</v>
      </c>
    </row>
    <row r="10555" spans="16:16" x14ac:dyDescent="0.25">
      <c r="P10555" s="401">
        <f t="shared" si="164"/>
        <v>0</v>
      </c>
    </row>
    <row r="10556" spans="16:16" x14ac:dyDescent="0.25">
      <c r="P10556" s="401">
        <f t="shared" si="164"/>
        <v>0</v>
      </c>
    </row>
    <row r="10557" spans="16:16" x14ac:dyDescent="0.25">
      <c r="P10557" s="401">
        <f t="shared" si="164"/>
        <v>0</v>
      </c>
    </row>
    <row r="10558" spans="16:16" x14ac:dyDescent="0.25">
      <c r="P10558" s="401">
        <f t="shared" si="164"/>
        <v>0</v>
      </c>
    </row>
    <row r="10559" spans="16:16" x14ac:dyDescent="0.25">
      <c r="P10559" s="401">
        <f t="shared" si="164"/>
        <v>0</v>
      </c>
    </row>
    <row r="10560" spans="16:16" x14ac:dyDescent="0.25">
      <c r="P10560" s="401">
        <f t="shared" si="164"/>
        <v>0</v>
      </c>
    </row>
    <row r="10561" spans="16:16" x14ac:dyDescent="0.25">
      <c r="P10561" s="401">
        <f t="shared" si="164"/>
        <v>0</v>
      </c>
    </row>
    <row r="10562" spans="16:16" x14ac:dyDescent="0.25">
      <c r="P10562" s="401">
        <f t="shared" si="164"/>
        <v>0</v>
      </c>
    </row>
    <row r="10563" spans="16:16" x14ac:dyDescent="0.25">
      <c r="P10563" s="401">
        <f t="shared" ref="P10563:P10626" si="165">G10563+I10563</f>
        <v>0</v>
      </c>
    </row>
    <row r="10564" spans="16:16" x14ac:dyDescent="0.25">
      <c r="P10564" s="401">
        <f t="shared" si="165"/>
        <v>0</v>
      </c>
    </row>
    <row r="10565" spans="16:16" x14ac:dyDescent="0.25">
      <c r="P10565" s="401">
        <f t="shared" si="165"/>
        <v>0</v>
      </c>
    </row>
    <row r="10566" spans="16:16" x14ac:dyDescent="0.25">
      <c r="P10566" s="401">
        <f t="shared" si="165"/>
        <v>0</v>
      </c>
    </row>
    <row r="10567" spans="16:16" x14ac:dyDescent="0.25">
      <c r="P10567" s="401">
        <f t="shared" si="165"/>
        <v>0</v>
      </c>
    </row>
    <row r="10568" spans="16:16" x14ac:dyDescent="0.25">
      <c r="P10568" s="401">
        <f t="shared" si="165"/>
        <v>0</v>
      </c>
    </row>
    <row r="10569" spans="16:16" x14ac:dyDescent="0.25">
      <c r="P10569" s="401">
        <f t="shared" si="165"/>
        <v>0</v>
      </c>
    </row>
    <row r="10570" spans="16:16" x14ac:dyDescent="0.25">
      <c r="P10570" s="401">
        <f t="shared" si="165"/>
        <v>0</v>
      </c>
    </row>
    <row r="10571" spans="16:16" x14ac:dyDescent="0.25">
      <c r="P10571" s="401">
        <f t="shared" si="165"/>
        <v>0</v>
      </c>
    </row>
    <row r="10572" spans="16:16" x14ac:dyDescent="0.25">
      <c r="P10572" s="401">
        <f t="shared" si="165"/>
        <v>0</v>
      </c>
    </row>
    <row r="10573" spans="16:16" x14ac:dyDescent="0.25">
      <c r="P10573" s="401">
        <f t="shared" si="165"/>
        <v>0</v>
      </c>
    </row>
    <row r="10574" spans="16:16" x14ac:dyDescent="0.25">
      <c r="P10574" s="401">
        <f t="shared" si="165"/>
        <v>0</v>
      </c>
    </row>
    <row r="10575" spans="16:16" x14ac:dyDescent="0.25">
      <c r="P10575" s="401">
        <f t="shared" si="165"/>
        <v>0</v>
      </c>
    </row>
    <row r="10576" spans="16:16" x14ac:dyDescent="0.25">
      <c r="P10576" s="401">
        <f t="shared" si="165"/>
        <v>0</v>
      </c>
    </row>
    <row r="10577" spans="16:16" x14ac:dyDescent="0.25">
      <c r="P10577" s="401">
        <f t="shared" si="165"/>
        <v>0</v>
      </c>
    </row>
    <row r="10578" spans="16:16" x14ac:dyDescent="0.25">
      <c r="P10578" s="401">
        <f t="shared" si="165"/>
        <v>0</v>
      </c>
    </row>
    <row r="10579" spans="16:16" x14ac:dyDescent="0.25">
      <c r="P10579" s="401">
        <f t="shared" si="165"/>
        <v>0</v>
      </c>
    </row>
    <row r="10580" spans="16:16" x14ac:dyDescent="0.25">
      <c r="P10580" s="401">
        <f t="shared" si="165"/>
        <v>0</v>
      </c>
    </row>
    <row r="10581" spans="16:16" x14ac:dyDescent="0.25">
      <c r="P10581" s="401">
        <f t="shared" si="165"/>
        <v>0</v>
      </c>
    </row>
    <row r="10582" spans="16:16" x14ac:dyDescent="0.25">
      <c r="P10582" s="401">
        <f t="shared" si="165"/>
        <v>0</v>
      </c>
    </row>
    <row r="10583" spans="16:16" x14ac:dyDescent="0.25">
      <c r="P10583" s="401">
        <f t="shared" si="165"/>
        <v>0</v>
      </c>
    </row>
    <row r="10584" spans="16:16" x14ac:dyDescent="0.25">
      <c r="P10584" s="401">
        <f t="shared" si="165"/>
        <v>0</v>
      </c>
    </row>
    <row r="10585" spans="16:16" x14ac:dyDescent="0.25">
      <c r="P10585" s="401">
        <f t="shared" si="165"/>
        <v>0</v>
      </c>
    </row>
    <row r="10586" spans="16:16" x14ac:dyDescent="0.25">
      <c r="P10586" s="401">
        <f t="shared" si="165"/>
        <v>0</v>
      </c>
    </row>
    <row r="10587" spans="16:16" x14ac:dyDescent="0.25">
      <c r="P10587" s="401">
        <f t="shared" si="165"/>
        <v>0</v>
      </c>
    </row>
    <row r="10588" spans="16:16" x14ac:dyDescent="0.25">
      <c r="P10588" s="401">
        <f t="shared" si="165"/>
        <v>0</v>
      </c>
    </row>
    <row r="10589" spans="16:16" x14ac:dyDescent="0.25">
      <c r="P10589" s="401">
        <f t="shared" si="165"/>
        <v>0</v>
      </c>
    </row>
    <row r="10590" spans="16:16" x14ac:dyDescent="0.25">
      <c r="P10590" s="401">
        <f t="shared" si="165"/>
        <v>0</v>
      </c>
    </row>
    <row r="10591" spans="16:16" x14ac:dyDescent="0.25">
      <c r="P10591" s="401">
        <f t="shared" si="165"/>
        <v>0</v>
      </c>
    </row>
    <row r="10592" spans="16:16" x14ac:dyDescent="0.25">
      <c r="P10592" s="401">
        <f t="shared" si="165"/>
        <v>0</v>
      </c>
    </row>
    <row r="10593" spans="16:16" x14ac:dyDescent="0.25">
      <c r="P10593" s="401">
        <f t="shared" si="165"/>
        <v>0</v>
      </c>
    </row>
    <row r="10594" spans="16:16" x14ac:dyDescent="0.25">
      <c r="P10594" s="401">
        <f t="shared" si="165"/>
        <v>0</v>
      </c>
    </row>
    <row r="10595" spans="16:16" x14ac:dyDescent="0.25">
      <c r="P10595" s="401">
        <f t="shared" si="165"/>
        <v>0</v>
      </c>
    </row>
    <row r="10596" spans="16:16" x14ac:dyDescent="0.25">
      <c r="P10596" s="401">
        <f t="shared" si="165"/>
        <v>0</v>
      </c>
    </row>
    <row r="10597" spans="16:16" x14ac:dyDescent="0.25">
      <c r="P10597" s="401">
        <f t="shared" si="165"/>
        <v>0</v>
      </c>
    </row>
    <row r="10598" spans="16:16" x14ac:dyDescent="0.25">
      <c r="P10598" s="401">
        <f t="shared" si="165"/>
        <v>0</v>
      </c>
    </row>
    <row r="10599" spans="16:16" x14ac:dyDescent="0.25">
      <c r="P10599" s="401">
        <f t="shared" si="165"/>
        <v>0</v>
      </c>
    </row>
    <row r="10600" spans="16:16" x14ac:dyDescent="0.25">
      <c r="P10600" s="401">
        <f t="shared" si="165"/>
        <v>0</v>
      </c>
    </row>
    <row r="10601" spans="16:16" x14ac:dyDescent="0.25">
      <c r="P10601" s="401">
        <f t="shared" si="165"/>
        <v>0</v>
      </c>
    </row>
    <row r="10602" spans="16:16" x14ac:dyDescent="0.25">
      <c r="P10602" s="401">
        <f t="shared" si="165"/>
        <v>0</v>
      </c>
    </row>
    <row r="10603" spans="16:16" x14ac:dyDescent="0.25">
      <c r="P10603" s="401">
        <f t="shared" si="165"/>
        <v>0</v>
      </c>
    </row>
    <row r="10604" spans="16:16" x14ac:dyDescent="0.25">
      <c r="P10604" s="401">
        <f t="shared" si="165"/>
        <v>0</v>
      </c>
    </row>
    <row r="10605" spans="16:16" x14ac:dyDescent="0.25">
      <c r="P10605" s="401">
        <f t="shared" si="165"/>
        <v>0</v>
      </c>
    </row>
    <row r="10606" spans="16:16" x14ac:dyDescent="0.25">
      <c r="P10606" s="401">
        <f t="shared" si="165"/>
        <v>0</v>
      </c>
    </row>
    <row r="10607" spans="16:16" x14ac:dyDescent="0.25">
      <c r="P10607" s="401">
        <f t="shared" si="165"/>
        <v>0</v>
      </c>
    </row>
    <row r="10608" spans="16:16" x14ac:dyDescent="0.25">
      <c r="P10608" s="401">
        <f t="shared" si="165"/>
        <v>0</v>
      </c>
    </row>
    <row r="10609" spans="16:16" x14ac:dyDescent="0.25">
      <c r="P10609" s="401">
        <f t="shared" si="165"/>
        <v>0</v>
      </c>
    </row>
    <row r="10610" spans="16:16" x14ac:dyDescent="0.25">
      <c r="P10610" s="401">
        <f t="shared" si="165"/>
        <v>0</v>
      </c>
    </row>
    <row r="10611" spans="16:16" x14ac:dyDescent="0.25">
      <c r="P10611" s="401">
        <f t="shared" si="165"/>
        <v>0</v>
      </c>
    </row>
    <row r="10612" spans="16:16" x14ac:dyDescent="0.25">
      <c r="P10612" s="401">
        <f t="shared" si="165"/>
        <v>0</v>
      </c>
    </row>
    <row r="10613" spans="16:16" x14ac:dyDescent="0.25">
      <c r="P10613" s="401">
        <f t="shared" si="165"/>
        <v>0</v>
      </c>
    </row>
    <row r="10614" spans="16:16" x14ac:dyDescent="0.25">
      <c r="P10614" s="401">
        <f t="shared" si="165"/>
        <v>0</v>
      </c>
    </row>
    <row r="10615" spans="16:16" x14ac:dyDescent="0.25">
      <c r="P10615" s="401">
        <f t="shared" si="165"/>
        <v>0</v>
      </c>
    </row>
    <row r="10616" spans="16:16" x14ac:dyDescent="0.25">
      <c r="P10616" s="401">
        <f t="shared" si="165"/>
        <v>0</v>
      </c>
    </row>
    <row r="10617" spans="16:16" x14ac:dyDescent="0.25">
      <c r="P10617" s="401">
        <f t="shared" si="165"/>
        <v>0</v>
      </c>
    </row>
    <row r="10618" spans="16:16" x14ac:dyDescent="0.25">
      <c r="P10618" s="401">
        <f t="shared" si="165"/>
        <v>0</v>
      </c>
    </row>
    <row r="10619" spans="16:16" x14ac:dyDescent="0.25">
      <c r="P10619" s="401">
        <f t="shared" si="165"/>
        <v>0</v>
      </c>
    </row>
    <row r="10620" spans="16:16" x14ac:dyDescent="0.25">
      <c r="P10620" s="401">
        <f t="shared" si="165"/>
        <v>0</v>
      </c>
    </row>
    <row r="10621" spans="16:16" x14ac:dyDescent="0.25">
      <c r="P10621" s="401">
        <f t="shared" si="165"/>
        <v>0</v>
      </c>
    </row>
    <row r="10622" spans="16:16" x14ac:dyDescent="0.25">
      <c r="P10622" s="401">
        <f t="shared" si="165"/>
        <v>0</v>
      </c>
    </row>
    <row r="10623" spans="16:16" x14ac:dyDescent="0.25">
      <c r="P10623" s="401">
        <f t="shared" si="165"/>
        <v>0</v>
      </c>
    </row>
    <row r="10624" spans="16:16" x14ac:dyDescent="0.25">
      <c r="P10624" s="401">
        <f t="shared" si="165"/>
        <v>0</v>
      </c>
    </row>
    <row r="10625" spans="16:16" x14ac:dyDescent="0.25">
      <c r="P10625" s="401">
        <f t="shared" si="165"/>
        <v>0</v>
      </c>
    </row>
    <row r="10626" spans="16:16" x14ac:dyDescent="0.25">
      <c r="P10626" s="401">
        <f t="shared" si="165"/>
        <v>0</v>
      </c>
    </row>
    <row r="10627" spans="16:16" x14ac:dyDescent="0.25">
      <c r="P10627" s="401">
        <f t="shared" ref="P10627:P10690" si="166">G10627+I10627</f>
        <v>0</v>
      </c>
    </row>
    <row r="10628" spans="16:16" x14ac:dyDescent="0.25">
      <c r="P10628" s="401">
        <f t="shared" si="166"/>
        <v>0</v>
      </c>
    </row>
    <row r="10629" spans="16:16" x14ac:dyDescent="0.25">
      <c r="P10629" s="401">
        <f t="shared" si="166"/>
        <v>0</v>
      </c>
    </row>
    <row r="10630" spans="16:16" x14ac:dyDescent="0.25">
      <c r="P10630" s="401">
        <f t="shared" si="166"/>
        <v>0</v>
      </c>
    </row>
    <row r="10631" spans="16:16" x14ac:dyDescent="0.25">
      <c r="P10631" s="401">
        <f t="shared" si="166"/>
        <v>0</v>
      </c>
    </row>
    <row r="10632" spans="16:16" x14ac:dyDescent="0.25">
      <c r="P10632" s="401">
        <f t="shared" si="166"/>
        <v>0</v>
      </c>
    </row>
    <row r="10633" spans="16:16" x14ac:dyDescent="0.25">
      <c r="P10633" s="401">
        <f t="shared" si="166"/>
        <v>0</v>
      </c>
    </row>
    <row r="10634" spans="16:16" x14ac:dyDescent="0.25">
      <c r="P10634" s="401">
        <f t="shared" si="166"/>
        <v>0</v>
      </c>
    </row>
    <row r="10635" spans="16:16" x14ac:dyDescent="0.25">
      <c r="P10635" s="401">
        <f t="shared" si="166"/>
        <v>0</v>
      </c>
    </row>
    <row r="10636" spans="16:16" x14ac:dyDescent="0.25">
      <c r="P10636" s="401">
        <f t="shared" si="166"/>
        <v>0</v>
      </c>
    </row>
    <row r="10637" spans="16:16" x14ac:dyDescent="0.25">
      <c r="P10637" s="401">
        <f t="shared" si="166"/>
        <v>0</v>
      </c>
    </row>
    <row r="10638" spans="16:16" x14ac:dyDescent="0.25">
      <c r="P10638" s="401">
        <f t="shared" si="166"/>
        <v>0</v>
      </c>
    </row>
    <row r="10639" spans="16:16" x14ac:dyDescent="0.25">
      <c r="P10639" s="401">
        <f t="shared" si="166"/>
        <v>0</v>
      </c>
    </row>
    <row r="10640" spans="16:16" x14ac:dyDescent="0.25">
      <c r="P10640" s="401">
        <f t="shared" si="166"/>
        <v>0</v>
      </c>
    </row>
    <row r="10641" spans="16:16" x14ac:dyDescent="0.25">
      <c r="P10641" s="401">
        <f t="shared" si="166"/>
        <v>0</v>
      </c>
    </row>
    <row r="10642" spans="16:16" x14ac:dyDescent="0.25">
      <c r="P10642" s="401">
        <f t="shared" si="166"/>
        <v>0</v>
      </c>
    </row>
    <row r="10643" spans="16:16" x14ac:dyDescent="0.25">
      <c r="P10643" s="401">
        <f t="shared" si="166"/>
        <v>0</v>
      </c>
    </row>
    <row r="10644" spans="16:16" x14ac:dyDescent="0.25">
      <c r="P10644" s="401">
        <f t="shared" si="166"/>
        <v>0</v>
      </c>
    </row>
    <row r="10645" spans="16:16" x14ac:dyDescent="0.25">
      <c r="P10645" s="401">
        <f t="shared" si="166"/>
        <v>0</v>
      </c>
    </row>
    <row r="10646" spans="16:16" x14ac:dyDescent="0.25">
      <c r="P10646" s="401">
        <f t="shared" si="166"/>
        <v>0</v>
      </c>
    </row>
    <row r="10647" spans="16:16" x14ac:dyDescent="0.25">
      <c r="P10647" s="401">
        <f t="shared" si="166"/>
        <v>0</v>
      </c>
    </row>
    <row r="10648" spans="16:16" x14ac:dyDescent="0.25">
      <c r="P10648" s="401">
        <f t="shared" si="166"/>
        <v>0</v>
      </c>
    </row>
    <row r="10649" spans="16:16" x14ac:dyDescent="0.25">
      <c r="P10649" s="401">
        <f t="shared" si="166"/>
        <v>0</v>
      </c>
    </row>
    <row r="10650" spans="16:16" x14ac:dyDescent="0.25">
      <c r="P10650" s="401">
        <f t="shared" si="166"/>
        <v>0</v>
      </c>
    </row>
    <row r="10651" spans="16:16" x14ac:dyDescent="0.25">
      <c r="P10651" s="401">
        <f t="shared" si="166"/>
        <v>0</v>
      </c>
    </row>
    <row r="10652" spans="16:16" x14ac:dyDescent="0.25">
      <c r="P10652" s="401">
        <f t="shared" si="166"/>
        <v>0</v>
      </c>
    </row>
    <row r="10653" spans="16:16" x14ac:dyDescent="0.25">
      <c r="P10653" s="401">
        <f t="shared" si="166"/>
        <v>0</v>
      </c>
    </row>
    <row r="10654" spans="16:16" x14ac:dyDescent="0.25">
      <c r="P10654" s="401">
        <f t="shared" si="166"/>
        <v>0</v>
      </c>
    </row>
    <row r="10655" spans="16:16" x14ac:dyDescent="0.25">
      <c r="P10655" s="401">
        <f t="shared" si="166"/>
        <v>0</v>
      </c>
    </row>
    <row r="10656" spans="16:16" x14ac:dyDescent="0.25">
      <c r="P10656" s="401">
        <f t="shared" si="166"/>
        <v>0</v>
      </c>
    </row>
    <row r="10657" spans="16:16" x14ac:dyDescent="0.25">
      <c r="P10657" s="401">
        <f t="shared" si="166"/>
        <v>0</v>
      </c>
    </row>
    <row r="10658" spans="16:16" x14ac:dyDescent="0.25">
      <c r="P10658" s="401">
        <f t="shared" si="166"/>
        <v>0</v>
      </c>
    </row>
    <row r="10659" spans="16:16" x14ac:dyDescent="0.25">
      <c r="P10659" s="401">
        <f t="shared" si="166"/>
        <v>0</v>
      </c>
    </row>
    <row r="10660" spans="16:16" x14ac:dyDescent="0.25">
      <c r="P10660" s="401">
        <f t="shared" si="166"/>
        <v>0</v>
      </c>
    </row>
    <row r="10661" spans="16:16" x14ac:dyDescent="0.25">
      <c r="P10661" s="401">
        <f t="shared" si="166"/>
        <v>0</v>
      </c>
    </row>
    <row r="10662" spans="16:16" x14ac:dyDescent="0.25">
      <c r="P10662" s="401">
        <f t="shared" si="166"/>
        <v>0</v>
      </c>
    </row>
    <row r="10663" spans="16:16" x14ac:dyDescent="0.25">
      <c r="P10663" s="401">
        <f t="shared" si="166"/>
        <v>0</v>
      </c>
    </row>
    <row r="10664" spans="16:16" x14ac:dyDescent="0.25">
      <c r="P10664" s="401">
        <f t="shared" si="166"/>
        <v>0</v>
      </c>
    </row>
    <row r="10665" spans="16:16" x14ac:dyDescent="0.25">
      <c r="P10665" s="401">
        <f t="shared" si="166"/>
        <v>0</v>
      </c>
    </row>
    <row r="10666" spans="16:16" x14ac:dyDescent="0.25">
      <c r="P10666" s="401">
        <f t="shared" si="166"/>
        <v>0</v>
      </c>
    </row>
    <row r="10667" spans="16:16" x14ac:dyDescent="0.25">
      <c r="P10667" s="401">
        <f t="shared" si="166"/>
        <v>0</v>
      </c>
    </row>
    <row r="10668" spans="16:16" x14ac:dyDescent="0.25">
      <c r="P10668" s="401">
        <f t="shared" si="166"/>
        <v>0</v>
      </c>
    </row>
    <row r="10669" spans="16:16" x14ac:dyDescent="0.25">
      <c r="P10669" s="401">
        <f t="shared" si="166"/>
        <v>0</v>
      </c>
    </row>
    <row r="10670" spans="16:16" x14ac:dyDescent="0.25">
      <c r="P10670" s="401">
        <f t="shared" si="166"/>
        <v>0</v>
      </c>
    </row>
    <row r="10671" spans="16:16" x14ac:dyDescent="0.25">
      <c r="P10671" s="401">
        <f t="shared" si="166"/>
        <v>0</v>
      </c>
    </row>
    <row r="10672" spans="16:16" x14ac:dyDescent="0.25">
      <c r="P10672" s="401">
        <f t="shared" si="166"/>
        <v>0</v>
      </c>
    </row>
    <row r="10673" spans="16:16" x14ac:dyDescent="0.25">
      <c r="P10673" s="401">
        <f t="shared" si="166"/>
        <v>0</v>
      </c>
    </row>
    <row r="10674" spans="16:16" x14ac:dyDescent="0.25">
      <c r="P10674" s="401">
        <f t="shared" si="166"/>
        <v>0</v>
      </c>
    </row>
    <row r="10675" spans="16:16" x14ac:dyDescent="0.25">
      <c r="P10675" s="401">
        <f t="shared" si="166"/>
        <v>0</v>
      </c>
    </row>
    <row r="10676" spans="16:16" x14ac:dyDescent="0.25">
      <c r="P10676" s="401">
        <f t="shared" si="166"/>
        <v>0</v>
      </c>
    </row>
    <row r="10677" spans="16:16" x14ac:dyDescent="0.25">
      <c r="P10677" s="401">
        <f t="shared" si="166"/>
        <v>0</v>
      </c>
    </row>
    <row r="10678" spans="16:16" x14ac:dyDescent="0.25">
      <c r="P10678" s="401">
        <f t="shared" si="166"/>
        <v>0</v>
      </c>
    </row>
    <row r="10679" spans="16:16" x14ac:dyDescent="0.25">
      <c r="P10679" s="401">
        <f t="shared" si="166"/>
        <v>0</v>
      </c>
    </row>
    <row r="10680" spans="16:16" x14ac:dyDescent="0.25">
      <c r="P10680" s="401">
        <f t="shared" si="166"/>
        <v>0</v>
      </c>
    </row>
    <row r="10681" spans="16:16" x14ac:dyDescent="0.25">
      <c r="P10681" s="401">
        <f t="shared" si="166"/>
        <v>0</v>
      </c>
    </row>
    <row r="10682" spans="16:16" x14ac:dyDescent="0.25">
      <c r="P10682" s="401">
        <f t="shared" si="166"/>
        <v>0</v>
      </c>
    </row>
    <row r="10683" spans="16:16" x14ac:dyDescent="0.25">
      <c r="P10683" s="401">
        <f t="shared" si="166"/>
        <v>0</v>
      </c>
    </row>
    <row r="10684" spans="16:16" x14ac:dyDescent="0.25">
      <c r="P10684" s="401">
        <f t="shared" si="166"/>
        <v>0</v>
      </c>
    </row>
    <row r="10685" spans="16:16" x14ac:dyDescent="0.25">
      <c r="P10685" s="401">
        <f t="shared" si="166"/>
        <v>0</v>
      </c>
    </row>
    <row r="10686" spans="16:16" x14ac:dyDescent="0.25">
      <c r="P10686" s="401">
        <f t="shared" si="166"/>
        <v>0</v>
      </c>
    </row>
    <row r="10687" spans="16:16" x14ac:dyDescent="0.25">
      <c r="P10687" s="401">
        <f t="shared" si="166"/>
        <v>0</v>
      </c>
    </row>
    <row r="10688" spans="16:16" x14ac:dyDescent="0.25">
      <c r="P10688" s="401">
        <f t="shared" si="166"/>
        <v>0</v>
      </c>
    </row>
    <row r="10689" spans="16:16" x14ac:dyDescent="0.25">
      <c r="P10689" s="401">
        <f t="shared" si="166"/>
        <v>0</v>
      </c>
    </row>
    <row r="10690" spans="16:16" x14ac:dyDescent="0.25">
      <c r="P10690" s="401">
        <f t="shared" si="166"/>
        <v>0</v>
      </c>
    </row>
    <row r="10691" spans="16:16" x14ac:dyDescent="0.25">
      <c r="P10691" s="401">
        <f t="shared" ref="P10691:P10754" si="167">G10691+I10691</f>
        <v>0</v>
      </c>
    </row>
    <row r="10692" spans="16:16" x14ac:dyDescent="0.25">
      <c r="P10692" s="401">
        <f t="shared" si="167"/>
        <v>0</v>
      </c>
    </row>
    <row r="10693" spans="16:16" x14ac:dyDescent="0.25">
      <c r="P10693" s="401">
        <f t="shared" si="167"/>
        <v>0</v>
      </c>
    </row>
    <row r="10694" spans="16:16" x14ac:dyDescent="0.25">
      <c r="P10694" s="401">
        <f t="shared" si="167"/>
        <v>0</v>
      </c>
    </row>
    <row r="10695" spans="16:16" x14ac:dyDescent="0.25">
      <c r="P10695" s="401">
        <f t="shared" si="167"/>
        <v>0</v>
      </c>
    </row>
    <row r="10696" spans="16:16" x14ac:dyDescent="0.25">
      <c r="P10696" s="401">
        <f t="shared" si="167"/>
        <v>0</v>
      </c>
    </row>
    <row r="10697" spans="16:16" x14ac:dyDescent="0.25">
      <c r="P10697" s="401">
        <f t="shared" si="167"/>
        <v>0</v>
      </c>
    </row>
    <row r="10698" spans="16:16" x14ac:dyDescent="0.25">
      <c r="P10698" s="401">
        <f t="shared" si="167"/>
        <v>0</v>
      </c>
    </row>
    <row r="10699" spans="16:16" x14ac:dyDescent="0.25">
      <c r="P10699" s="401">
        <f t="shared" si="167"/>
        <v>0</v>
      </c>
    </row>
    <row r="10700" spans="16:16" x14ac:dyDescent="0.25">
      <c r="P10700" s="401">
        <f t="shared" si="167"/>
        <v>0</v>
      </c>
    </row>
    <row r="10701" spans="16:16" x14ac:dyDescent="0.25">
      <c r="P10701" s="401">
        <f t="shared" si="167"/>
        <v>0</v>
      </c>
    </row>
    <row r="10702" spans="16:16" x14ac:dyDescent="0.25">
      <c r="P10702" s="401">
        <f t="shared" si="167"/>
        <v>0</v>
      </c>
    </row>
    <row r="10703" spans="16:16" x14ac:dyDescent="0.25">
      <c r="P10703" s="401">
        <f t="shared" si="167"/>
        <v>0</v>
      </c>
    </row>
    <row r="10704" spans="16:16" x14ac:dyDescent="0.25">
      <c r="P10704" s="401">
        <f t="shared" si="167"/>
        <v>0</v>
      </c>
    </row>
    <row r="10705" spans="16:16" x14ac:dyDescent="0.25">
      <c r="P10705" s="401">
        <f t="shared" si="167"/>
        <v>0</v>
      </c>
    </row>
    <row r="10706" spans="16:16" x14ac:dyDescent="0.25">
      <c r="P10706" s="401">
        <f t="shared" si="167"/>
        <v>0</v>
      </c>
    </row>
    <row r="10707" spans="16:16" x14ac:dyDescent="0.25">
      <c r="P10707" s="401">
        <f t="shared" si="167"/>
        <v>0</v>
      </c>
    </row>
    <row r="10708" spans="16:16" x14ac:dyDescent="0.25">
      <c r="P10708" s="401">
        <f t="shared" si="167"/>
        <v>0</v>
      </c>
    </row>
    <row r="10709" spans="16:16" x14ac:dyDescent="0.25">
      <c r="P10709" s="401">
        <f t="shared" si="167"/>
        <v>0</v>
      </c>
    </row>
    <row r="10710" spans="16:16" x14ac:dyDescent="0.25">
      <c r="P10710" s="401">
        <f t="shared" si="167"/>
        <v>0</v>
      </c>
    </row>
    <row r="10711" spans="16:16" x14ac:dyDescent="0.25">
      <c r="P10711" s="401">
        <f t="shared" si="167"/>
        <v>0</v>
      </c>
    </row>
    <row r="10712" spans="16:16" x14ac:dyDescent="0.25">
      <c r="P10712" s="401">
        <f t="shared" si="167"/>
        <v>0</v>
      </c>
    </row>
    <row r="10713" spans="16:16" x14ac:dyDescent="0.25">
      <c r="P10713" s="401">
        <f t="shared" si="167"/>
        <v>0</v>
      </c>
    </row>
    <row r="10714" spans="16:16" x14ac:dyDescent="0.25">
      <c r="P10714" s="401">
        <f t="shared" si="167"/>
        <v>0</v>
      </c>
    </row>
    <row r="10715" spans="16:16" x14ac:dyDescent="0.25">
      <c r="P10715" s="401">
        <f t="shared" si="167"/>
        <v>0</v>
      </c>
    </row>
    <row r="10716" spans="16:16" x14ac:dyDescent="0.25">
      <c r="P10716" s="401">
        <f t="shared" si="167"/>
        <v>0</v>
      </c>
    </row>
    <row r="10717" spans="16:16" x14ac:dyDescent="0.25">
      <c r="P10717" s="401">
        <f t="shared" si="167"/>
        <v>0</v>
      </c>
    </row>
    <row r="10718" spans="16:16" x14ac:dyDescent="0.25">
      <c r="P10718" s="401">
        <f t="shared" si="167"/>
        <v>0</v>
      </c>
    </row>
    <row r="10719" spans="16:16" x14ac:dyDescent="0.25">
      <c r="P10719" s="401">
        <f t="shared" si="167"/>
        <v>0</v>
      </c>
    </row>
    <row r="10720" spans="16:16" x14ac:dyDescent="0.25">
      <c r="P10720" s="401">
        <f t="shared" si="167"/>
        <v>0</v>
      </c>
    </row>
    <row r="10721" spans="16:16" x14ac:dyDescent="0.25">
      <c r="P10721" s="401">
        <f t="shared" si="167"/>
        <v>0</v>
      </c>
    </row>
    <row r="10722" spans="16:16" x14ac:dyDescent="0.25">
      <c r="P10722" s="401">
        <f t="shared" si="167"/>
        <v>0</v>
      </c>
    </row>
    <row r="10723" spans="16:16" x14ac:dyDescent="0.25">
      <c r="P10723" s="401">
        <f t="shared" si="167"/>
        <v>0</v>
      </c>
    </row>
    <row r="10724" spans="16:16" x14ac:dyDescent="0.25">
      <c r="P10724" s="401">
        <f t="shared" si="167"/>
        <v>0</v>
      </c>
    </row>
    <row r="10725" spans="16:16" x14ac:dyDescent="0.25">
      <c r="P10725" s="401">
        <f t="shared" si="167"/>
        <v>0</v>
      </c>
    </row>
    <row r="10726" spans="16:16" x14ac:dyDescent="0.25">
      <c r="P10726" s="401">
        <f t="shared" si="167"/>
        <v>0</v>
      </c>
    </row>
    <row r="10727" spans="16:16" x14ac:dyDescent="0.25">
      <c r="P10727" s="401">
        <f t="shared" si="167"/>
        <v>0</v>
      </c>
    </row>
    <row r="10728" spans="16:16" x14ac:dyDescent="0.25">
      <c r="P10728" s="401">
        <f t="shared" si="167"/>
        <v>0</v>
      </c>
    </row>
    <row r="10729" spans="16:16" x14ac:dyDescent="0.25">
      <c r="P10729" s="401">
        <f t="shared" si="167"/>
        <v>0</v>
      </c>
    </row>
    <row r="10730" spans="16:16" x14ac:dyDescent="0.25">
      <c r="P10730" s="401">
        <f t="shared" si="167"/>
        <v>0</v>
      </c>
    </row>
    <row r="10731" spans="16:16" x14ac:dyDescent="0.25">
      <c r="P10731" s="401">
        <f t="shared" si="167"/>
        <v>0</v>
      </c>
    </row>
    <row r="10732" spans="16:16" x14ac:dyDescent="0.25">
      <c r="P10732" s="401">
        <f t="shared" si="167"/>
        <v>0</v>
      </c>
    </row>
    <row r="10733" spans="16:16" x14ac:dyDescent="0.25">
      <c r="P10733" s="401">
        <f t="shared" si="167"/>
        <v>0</v>
      </c>
    </row>
    <row r="10734" spans="16:16" x14ac:dyDescent="0.25">
      <c r="P10734" s="401">
        <f t="shared" si="167"/>
        <v>0</v>
      </c>
    </row>
    <row r="10735" spans="16:16" x14ac:dyDescent="0.25">
      <c r="P10735" s="401">
        <f t="shared" si="167"/>
        <v>0</v>
      </c>
    </row>
    <row r="10736" spans="16:16" x14ac:dyDescent="0.25">
      <c r="P10736" s="401">
        <f t="shared" si="167"/>
        <v>0</v>
      </c>
    </row>
    <row r="10737" spans="16:16" x14ac:dyDescent="0.25">
      <c r="P10737" s="401">
        <f t="shared" si="167"/>
        <v>0</v>
      </c>
    </row>
    <row r="10738" spans="16:16" x14ac:dyDescent="0.25">
      <c r="P10738" s="401">
        <f t="shared" si="167"/>
        <v>0</v>
      </c>
    </row>
    <row r="10739" spans="16:16" x14ac:dyDescent="0.25">
      <c r="P10739" s="401">
        <f t="shared" si="167"/>
        <v>0</v>
      </c>
    </row>
    <row r="10740" spans="16:16" x14ac:dyDescent="0.25">
      <c r="P10740" s="401">
        <f t="shared" si="167"/>
        <v>0</v>
      </c>
    </row>
    <row r="10741" spans="16:16" x14ac:dyDescent="0.25">
      <c r="P10741" s="401">
        <f t="shared" si="167"/>
        <v>0</v>
      </c>
    </row>
    <row r="10742" spans="16:16" x14ac:dyDescent="0.25">
      <c r="P10742" s="401">
        <f t="shared" si="167"/>
        <v>0</v>
      </c>
    </row>
    <row r="10743" spans="16:16" x14ac:dyDescent="0.25">
      <c r="P10743" s="401">
        <f t="shared" si="167"/>
        <v>0</v>
      </c>
    </row>
    <row r="10744" spans="16:16" x14ac:dyDescent="0.25">
      <c r="P10744" s="401">
        <f t="shared" si="167"/>
        <v>0</v>
      </c>
    </row>
    <row r="10745" spans="16:16" x14ac:dyDescent="0.25">
      <c r="P10745" s="401">
        <f t="shared" si="167"/>
        <v>0</v>
      </c>
    </row>
    <row r="10746" spans="16:16" x14ac:dyDescent="0.25">
      <c r="P10746" s="401">
        <f t="shared" si="167"/>
        <v>0</v>
      </c>
    </row>
    <row r="10747" spans="16:16" x14ac:dyDescent="0.25">
      <c r="P10747" s="401">
        <f t="shared" si="167"/>
        <v>0</v>
      </c>
    </row>
    <row r="10748" spans="16:16" x14ac:dyDescent="0.25">
      <c r="P10748" s="401">
        <f t="shared" si="167"/>
        <v>0</v>
      </c>
    </row>
    <row r="10749" spans="16:16" x14ac:dyDescent="0.25">
      <c r="P10749" s="401">
        <f t="shared" si="167"/>
        <v>0</v>
      </c>
    </row>
    <row r="10750" spans="16:16" x14ac:dyDescent="0.25">
      <c r="P10750" s="401">
        <f t="shared" si="167"/>
        <v>0</v>
      </c>
    </row>
    <row r="10751" spans="16:16" x14ac:dyDescent="0.25">
      <c r="P10751" s="401">
        <f t="shared" si="167"/>
        <v>0</v>
      </c>
    </row>
    <row r="10752" spans="16:16" x14ac:dyDescent="0.25">
      <c r="P10752" s="401">
        <f t="shared" si="167"/>
        <v>0</v>
      </c>
    </row>
    <row r="10753" spans="16:16" x14ac:dyDescent="0.25">
      <c r="P10753" s="401">
        <f t="shared" si="167"/>
        <v>0</v>
      </c>
    </row>
    <row r="10754" spans="16:16" x14ac:dyDescent="0.25">
      <c r="P10754" s="401">
        <f t="shared" si="167"/>
        <v>0</v>
      </c>
    </row>
    <row r="10755" spans="16:16" x14ac:dyDescent="0.25">
      <c r="P10755" s="401">
        <f t="shared" ref="P10755:P10818" si="168">G10755+I10755</f>
        <v>0</v>
      </c>
    </row>
    <row r="10756" spans="16:16" x14ac:dyDescent="0.25">
      <c r="P10756" s="401">
        <f t="shared" si="168"/>
        <v>0</v>
      </c>
    </row>
    <row r="10757" spans="16:16" x14ac:dyDescent="0.25">
      <c r="P10757" s="401">
        <f t="shared" si="168"/>
        <v>0</v>
      </c>
    </row>
    <row r="10758" spans="16:16" x14ac:dyDescent="0.25">
      <c r="P10758" s="401">
        <f t="shared" si="168"/>
        <v>0</v>
      </c>
    </row>
    <row r="10759" spans="16:16" x14ac:dyDescent="0.25">
      <c r="P10759" s="401">
        <f t="shared" si="168"/>
        <v>0</v>
      </c>
    </row>
    <row r="10760" spans="16:16" x14ac:dyDescent="0.25">
      <c r="P10760" s="401">
        <f t="shared" si="168"/>
        <v>0</v>
      </c>
    </row>
    <row r="10761" spans="16:16" x14ac:dyDescent="0.25">
      <c r="P10761" s="401">
        <f t="shared" si="168"/>
        <v>0</v>
      </c>
    </row>
    <row r="10762" spans="16:16" x14ac:dyDescent="0.25">
      <c r="P10762" s="401">
        <f t="shared" si="168"/>
        <v>0</v>
      </c>
    </row>
    <row r="10763" spans="16:16" x14ac:dyDescent="0.25">
      <c r="P10763" s="401">
        <f t="shared" si="168"/>
        <v>0</v>
      </c>
    </row>
    <row r="10764" spans="16:16" x14ac:dyDescent="0.25">
      <c r="P10764" s="401">
        <f t="shared" si="168"/>
        <v>0</v>
      </c>
    </row>
    <row r="10765" spans="16:16" x14ac:dyDescent="0.25">
      <c r="P10765" s="401">
        <f t="shared" si="168"/>
        <v>0</v>
      </c>
    </row>
    <row r="10766" spans="16:16" x14ac:dyDescent="0.25">
      <c r="P10766" s="401">
        <f t="shared" si="168"/>
        <v>0</v>
      </c>
    </row>
    <row r="10767" spans="16:16" x14ac:dyDescent="0.25">
      <c r="P10767" s="401">
        <f t="shared" si="168"/>
        <v>0</v>
      </c>
    </row>
    <row r="10768" spans="16:16" x14ac:dyDescent="0.25">
      <c r="P10768" s="401">
        <f t="shared" si="168"/>
        <v>0</v>
      </c>
    </row>
    <row r="10769" spans="16:16" x14ac:dyDescent="0.25">
      <c r="P10769" s="401">
        <f t="shared" si="168"/>
        <v>0</v>
      </c>
    </row>
    <row r="10770" spans="16:16" x14ac:dyDescent="0.25">
      <c r="P10770" s="401">
        <f t="shared" si="168"/>
        <v>0</v>
      </c>
    </row>
    <row r="10771" spans="16:16" x14ac:dyDescent="0.25">
      <c r="P10771" s="401">
        <f t="shared" si="168"/>
        <v>0</v>
      </c>
    </row>
    <row r="10772" spans="16:16" x14ac:dyDescent="0.25">
      <c r="P10772" s="401">
        <f t="shared" si="168"/>
        <v>0</v>
      </c>
    </row>
    <row r="10773" spans="16:16" x14ac:dyDescent="0.25">
      <c r="P10773" s="401">
        <f t="shared" si="168"/>
        <v>0</v>
      </c>
    </row>
    <row r="10774" spans="16:16" x14ac:dyDescent="0.25">
      <c r="P10774" s="401">
        <f t="shared" si="168"/>
        <v>0</v>
      </c>
    </row>
    <row r="10775" spans="16:16" x14ac:dyDescent="0.25">
      <c r="P10775" s="401">
        <f t="shared" si="168"/>
        <v>0</v>
      </c>
    </row>
    <row r="10776" spans="16:16" x14ac:dyDescent="0.25">
      <c r="P10776" s="401">
        <f t="shared" si="168"/>
        <v>0</v>
      </c>
    </row>
    <row r="10777" spans="16:16" x14ac:dyDescent="0.25">
      <c r="P10777" s="401">
        <f t="shared" si="168"/>
        <v>0</v>
      </c>
    </row>
    <row r="10778" spans="16:16" x14ac:dyDescent="0.25">
      <c r="P10778" s="401">
        <f t="shared" si="168"/>
        <v>0</v>
      </c>
    </row>
    <row r="10779" spans="16:16" x14ac:dyDescent="0.25">
      <c r="P10779" s="401">
        <f t="shared" si="168"/>
        <v>0</v>
      </c>
    </row>
    <row r="10780" spans="16:16" x14ac:dyDescent="0.25">
      <c r="P10780" s="401">
        <f t="shared" si="168"/>
        <v>0</v>
      </c>
    </row>
    <row r="10781" spans="16:16" x14ac:dyDescent="0.25">
      <c r="P10781" s="401">
        <f t="shared" si="168"/>
        <v>0</v>
      </c>
    </row>
    <row r="10782" spans="16:16" x14ac:dyDescent="0.25">
      <c r="P10782" s="401">
        <f t="shared" si="168"/>
        <v>0</v>
      </c>
    </row>
    <row r="10783" spans="16:16" x14ac:dyDescent="0.25">
      <c r="P10783" s="401">
        <f t="shared" si="168"/>
        <v>0</v>
      </c>
    </row>
    <row r="10784" spans="16:16" x14ac:dyDescent="0.25">
      <c r="P10784" s="401">
        <f t="shared" si="168"/>
        <v>0</v>
      </c>
    </row>
    <row r="10785" spans="16:16" x14ac:dyDescent="0.25">
      <c r="P10785" s="401">
        <f t="shared" si="168"/>
        <v>0</v>
      </c>
    </row>
    <row r="10786" spans="16:16" x14ac:dyDescent="0.25">
      <c r="P10786" s="401">
        <f t="shared" si="168"/>
        <v>0</v>
      </c>
    </row>
    <row r="10787" spans="16:16" x14ac:dyDescent="0.25">
      <c r="P10787" s="401">
        <f t="shared" si="168"/>
        <v>0</v>
      </c>
    </row>
    <row r="10788" spans="16:16" x14ac:dyDescent="0.25">
      <c r="P10788" s="401">
        <f t="shared" si="168"/>
        <v>0</v>
      </c>
    </row>
    <row r="10789" spans="16:16" x14ac:dyDescent="0.25">
      <c r="P10789" s="401">
        <f t="shared" si="168"/>
        <v>0</v>
      </c>
    </row>
    <row r="10790" spans="16:16" x14ac:dyDescent="0.25">
      <c r="P10790" s="401">
        <f t="shared" si="168"/>
        <v>0</v>
      </c>
    </row>
    <row r="10791" spans="16:16" x14ac:dyDescent="0.25">
      <c r="P10791" s="401">
        <f t="shared" si="168"/>
        <v>0</v>
      </c>
    </row>
    <row r="10792" spans="16:16" x14ac:dyDescent="0.25">
      <c r="P10792" s="401">
        <f t="shared" si="168"/>
        <v>0</v>
      </c>
    </row>
    <row r="10793" spans="16:16" x14ac:dyDescent="0.25">
      <c r="P10793" s="401">
        <f t="shared" si="168"/>
        <v>0</v>
      </c>
    </row>
    <row r="10794" spans="16:16" x14ac:dyDescent="0.25">
      <c r="P10794" s="401">
        <f t="shared" si="168"/>
        <v>0</v>
      </c>
    </row>
    <row r="10795" spans="16:16" x14ac:dyDescent="0.25">
      <c r="P10795" s="401">
        <f t="shared" si="168"/>
        <v>0</v>
      </c>
    </row>
    <row r="10796" spans="16:16" x14ac:dyDescent="0.25">
      <c r="P10796" s="401">
        <f t="shared" si="168"/>
        <v>0</v>
      </c>
    </row>
    <row r="10797" spans="16:16" x14ac:dyDescent="0.25">
      <c r="P10797" s="401">
        <f t="shared" si="168"/>
        <v>0</v>
      </c>
    </row>
    <row r="10798" spans="16:16" x14ac:dyDescent="0.25">
      <c r="P10798" s="401">
        <f t="shared" si="168"/>
        <v>0</v>
      </c>
    </row>
    <row r="10799" spans="16:16" x14ac:dyDescent="0.25">
      <c r="P10799" s="401">
        <f t="shared" si="168"/>
        <v>0</v>
      </c>
    </row>
    <row r="10800" spans="16:16" x14ac:dyDescent="0.25">
      <c r="P10800" s="401">
        <f t="shared" si="168"/>
        <v>0</v>
      </c>
    </row>
    <row r="10801" spans="16:16" x14ac:dyDescent="0.25">
      <c r="P10801" s="401">
        <f t="shared" si="168"/>
        <v>0</v>
      </c>
    </row>
    <row r="10802" spans="16:16" x14ac:dyDescent="0.25">
      <c r="P10802" s="401">
        <f t="shared" si="168"/>
        <v>0</v>
      </c>
    </row>
    <row r="10803" spans="16:16" x14ac:dyDescent="0.25">
      <c r="P10803" s="401">
        <f t="shared" si="168"/>
        <v>0</v>
      </c>
    </row>
    <row r="10804" spans="16:16" x14ac:dyDescent="0.25">
      <c r="P10804" s="401">
        <f t="shared" si="168"/>
        <v>0</v>
      </c>
    </row>
    <row r="10805" spans="16:16" x14ac:dyDescent="0.25">
      <c r="P10805" s="401">
        <f t="shared" si="168"/>
        <v>0</v>
      </c>
    </row>
    <row r="10806" spans="16:16" x14ac:dyDescent="0.25">
      <c r="P10806" s="401">
        <f t="shared" si="168"/>
        <v>0</v>
      </c>
    </row>
    <row r="10807" spans="16:16" x14ac:dyDescent="0.25">
      <c r="P10807" s="401">
        <f t="shared" si="168"/>
        <v>0</v>
      </c>
    </row>
    <row r="10808" spans="16:16" x14ac:dyDescent="0.25">
      <c r="P10808" s="401">
        <f t="shared" si="168"/>
        <v>0</v>
      </c>
    </row>
    <row r="10809" spans="16:16" x14ac:dyDescent="0.25">
      <c r="P10809" s="401">
        <f t="shared" si="168"/>
        <v>0</v>
      </c>
    </row>
    <row r="10810" spans="16:16" x14ac:dyDescent="0.25">
      <c r="P10810" s="401">
        <f t="shared" si="168"/>
        <v>0</v>
      </c>
    </row>
    <row r="10811" spans="16:16" x14ac:dyDescent="0.25">
      <c r="P10811" s="401">
        <f t="shared" si="168"/>
        <v>0</v>
      </c>
    </row>
    <row r="10812" spans="16:16" x14ac:dyDescent="0.25">
      <c r="P10812" s="401">
        <f t="shared" si="168"/>
        <v>0</v>
      </c>
    </row>
    <row r="10813" spans="16:16" x14ac:dyDescent="0.25">
      <c r="P10813" s="401">
        <f t="shared" si="168"/>
        <v>0</v>
      </c>
    </row>
    <row r="10814" spans="16:16" x14ac:dyDescent="0.25">
      <c r="P10814" s="401">
        <f t="shared" si="168"/>
        <v>0</v>
      </c>
    </row>
    <row r="10815" spans="16:16" x14ac:dyDescent="0.25">
      <c r="P10815" s="401">
        <f t="shared" si="168"/>
        <v>0</v>
      </c>
    </row>
    <row r="10816" spans="16:16" x14ac:dyDescent="0.25">
      <c r="P10816" s="401">
        <f t="shared" si="168"/>
        <v>0</v>
      </c>
    </row>
    <row r="10817" spans="16:16" x14ac:dyDescent="0.25">
      <c r="P10817" s="401">
        <f t="shared" si="168"/>
        <v>0</v>
      </c>
    </row>
    <row r="10818" spans="16:16" x14ac:dyDescent="0.25">
      <c r="P10818" s="401">
        <f t="shared" si="168"/>
        <v>0</v>
      </c>
    </row>
    <row r="10819" spans="16:16" x14ac:dyDescent="0.25">
      <c r="P10819" s="401">
        <f t="shared" ref="P10819:P10882" si="169">G10819+I10819</f>
        <v>0</v>
      </c>
    </row>
    <row r="10820" spans="16:16" x14ac:dyDescent="0.25">
      <c r="P10820" s="401">
        <f t="shared" si="169"/>
        <v>0</v>
      </c>
    </row>
    <row r="10821" spans="16:16" x14ac:dyDescent="0.25">
      <c r="P10821" s="401">
        <f t="shared" si="169"/>
        <v>0</v>
      </c>
    </row>
    <row r="10822" spans="16:16" x14ac:dyDescent="0.25">
      <c r="P10822" s="401">
        <f t="shared" si="169"/>
        <v>0</v>
      </c>
    </row>
    <row r="10823" spans="16:16" x14ac:dyDescent="0.25">
      <c r="P10823" s="401">
        <f t="shared" si="169"/>
        <v>0</v>
      </c>
    </row>
    <row r="10824" spans="16:16" x14ac:dyDescent="0.25">
      <c r="P10824" s="401">
        <f t="shared" si="169"/>
        <v>0</v>
      </c>
    </row>
    <row r="10825" spans="16:16" x14ac:dyDescent="0.25">
      <c r="P10825" s="401">
        <f t="shared" si="169"/>
        <v>0</v>
      </c>
    </row>
    <row r="10826" spans="16:16" x14ac:dyDescent="0.25">
      <c r="P10826" s="401">
        <f t="shared" si="169"/>
        <v>0</v>
      </c>
    </row>
    <row r="10827" spans="16:16" x14ac:dyDescent="0.25">
      <c r="P10827" s="401">
        <f t="shared" si="169"/>
        <v>0</v>
      </c>
    </row>
    <row r="10828" spans="16:16" x14ac:dyDescent="0.25">
      <c r="P10828" s="401">
        <f t="shared" si="169"/>
        <v>0</v>
      </c>
    </row>
    <row r="10829" spans="16:16" x14ac:dyDescent="0.25">
      <c r="P10829" s="401">
        <f t="shared" si="169"/>
        <v>0</v>
      </c>
    </row>
    <row r="10830" spans="16:16" x14ac:dyDescent="0.25">
      <c r="P10830" s="401">
        <f t="shared" si="169"/>
        <v>0</v>
      </c>
    </row>
    <row r="10831" spans="16:16" x14ac:dyDescent="0.25">
      <c r="P10831" s="401">
        <f t="shared" si="169"/>
        <v>0</v>
      </c>
    </row>
    <row r="10832" spans="16:16" x14ac:dyDescent="0.25">
      <c r="P10832" s="401">
        <f t="shared" si="169"/>
        <v>0</v>
      </c>
    </row>
    <row r="10833" spans="16:16" x14ac:dyDescent="0.25">
      <c r="P10833" s="401">
        <f t="shared" si="169"/>
        <v>0</v>
      </c>
    </row>
    <row r="10834" spans="16:16" x14ac:dyDescent="0.25">
      <c r="P10834" s="401">
        <f t="shared" si="169"/>
        <v>0</v>
      </c>
    </row>
    <row r="10835" spans="16:16" x14ac:dyDescent="0.25">
      <c r="P10835" s="401">
        <f t="shared" si="169"/>
        <v>0</v>
      </c>
    </row>
    <row r="10836" spans="16:16" x14ac:dyDescent="0.25">
      <c r="P10836" s="401">
        <f t="shared" si="169"/>
        <v>0</v>
      </c>
    </row>
    <row r="10837" spans="16:16" x14ac:dyDescent="0.25">
      <c r="P10837" s="401">
        <f t="shared" si="169"/>
        <v>0</v>
      </c>
    </row>
    <row r="10838" spans="16:16" x14ac:dyDescent="0.25">
      <c r="P10838" s="401">
        <f t="shared" si="169"/>
        <v>0</v>
      </c>
    </row>
    <row r="10839" spans="16:16" x14ac:dyDescent="0.25">
      <c r="P10839" s="401">
        <f t="shared" si="169"/>
        <v>0</v>
      </c>
    </row>
    <row r="10840" spans="16:16" x14ac:dyDescent="0.25">
      <c r="P10840" s="401">
        <f t="shared" si="169"/>
        <v>0</v>
      </c>
    </row>
    <row r="10841" spans="16:16" x14ac:dyDescent="0.25">
      <c r="P10841" s="401">
        <f t="shared" si="169"/>
        <v>0</v>
      </c>
    </row>
    <row r="10842" spans="16:16" x14ac:dyDescent="0.25">
      <c r="P10842" s="401">
        <f t="shared" si="169"/>
        <v>0</v>
      </c>
    </row>
    <row r="10843" spans="16:16" x14ac:dyDescent="0.25">
      <c r="P10843" s="401">
        <f t="shared" si="169"/>
        <v>0</v>
      </c>
    </row>
    <row r="10844" spans="16:16" x14ac:dyDescent="0.25">
      <c r="P10844" s="401">
        <f t="shared" si="169"/>
        <v>0</v>
      </c>
    </row>
    <row r="10845" spans="16:16" x14ac:dyDescent="0.25">
      <c r="P10845" s="401">
        <f t="shared" si="169"/>
        <v>0</v>
      </c>
    </row>
    <row r="10846" spans="16:16" x14ac:dyDescent="0.25">
      <c r="P10846" s="401">
        <f t="shared" si="169"/>
        <v>0</v>
      </c>
    </row>
    <row r="10847" spans="16:16" x14ac:dyDescent="0.25">
      <c r="P10847" s="401">
        <f t="shared" si="169"/>
        <v>0</v>
      </c>
    </row>
    <row r="10848" spans="16:16" x14ac:dyDescent="0.25">
      <c r="P10848" s="401">
        <f t="shared" si="169"/>
        <v>0</v>
      </c>
    </row>
    <row r="10849" spans="16:16" x14ac:dyDescent="0.25">
      <c r="P10849" s="401">
        <f t="shared" si="169"/>
        <v>0</v>
      </c>
    </row>
    <row r="10850" spans="16:16" x14ac:dyDescent="0.25">
      <c r="P10850" s="401">
        <f t="shared" si="169"/>
        <v>0</v>
      </c>
    </row>
    <row r="10851" spans="16:16" x14ac:dyDescent="0.25">
      <c r="P10851" s="401">
        <f t="shared" si="169"/>
        <v>0</v>
      </c>
    </row>
    <row r="10852" spans="16:16" x14ac:dyDescent="0.25">
      <c r="P10852" s="401">
        <f t="shared" si="169"/>
        <v>0</v>
      </c>
    </row>
    <row r="10853" spans="16:16" x14ac:dyDescent="0.25">
      <c r="P10853" s="401">
        <f t="shared" si="169"/>
        <v>0</v>
      </c>
    </row>
    <row r="10854" spans="16:16" x14ac:dyDescent="0.25">
      <c r="P10854" s="401">
        <f t="shared" si="169"/>
        <v>0</v>
      </c>
    </row>
    <row r="10855" spans="16:16" x14ac:dyDescent="0.25">
      <c r="P10855" s="401">
        <f t="shared" si="169"/>
        <v>0</v>
      </c>
    </row>
    <row r="10856" spans="16:16" x14ac:dyDescent="0.25">
      <c r="P10856" s="401">
        <f t="shared" si="169"/>
        <v>0</v>
      </c>
    </row>
    <row r="10857" spans="16:16" x14ac:dyDescent="0.25">
      <c r="P10857" s="401">
        <f t="shared" si="169"/>
        <v>0</v>
      </c>
    </row>
    <row r="10858" spans="16:16" x14ac:dyDescent="0.25">
      <c r="P10858" s="401">
        <f t="shared" si="169"/>
        <v>0</v>
      </c>
    </row>
    <row r="10859" spans="16:16" x14ac:dyDescent="0.25">
      <c r="P10859" s="401">
        <f t="shared" si="169"/>
        <v>0</v>
      </c>
    </row>
    <row r="10860" spans="16:16" x14ac:dyDescent="0.25">
      <c r="P10860" s="401">
        <f t="shared" si="169"/>
        <v>0</v>
      </c>
    </row>
    <row r="10861" spans="16:16" x14ac:dyDescent="0.25">
      <c r="P10861" s="401">
        <f t="shared" si="169"/>
        <v>0</v>
      </c>
    </row>
    <row r="10862" spans="16:16" x14ac:dyDescent="0.25">
      <c r="P10862" s="401">
        <f t="shared" si="169"/>
        <v>0</v>
      </c>
    </row>
    <row r="10863" spans="16:16" x14ac:dyDescent="0.25">
      <c r="P10863" s="401">
        <f t="shared" si="169"/>
        <v>0</v>
      </c>
    </row>
    <row r="10864" spans="16:16" x14ac:dyDescent="0.25">
      <c r="P10864" s="401">
        <f t="shared" si="169"/>
        <v>0</v>
      </c>
    </row>
    <row r="10865" spans="16:16" x14ac:dyDescent="0.25">
      <c r="P10865" s="401">
        <f t="shared" si="169"/>
        <v>0</v>
      </c>
    </row>
    <row r="10866" spans="16:16" x14ac:dyDescent="0.25">
      <c r="P10866" s="401">
        <f t="shared" si="169"/>
        <v>0</v>
      </c>
    </row>
    <row r="10867" spans="16:16" x14ac:dyDescent="0.25">
      <c r="P10867" s="401">
        <f t="shared" si="169"/>
        <v>0</v>
      </c>
    </row>
    <row r="10868" spans="16:16" x14ac:dyDescent="0.25">
      <c r="P10868" s="401">
        <f t="shared" si="169"/>
        <v>0</v>
      </c>
    </row>
    <row r="10869" spans="16:16" x14ac:dyDescent="0.25">
      <c r="P10869" s="401">
        <f t="shared" si="169"/>
        <v>0</v>
      </c>
    </row>
    <row r="10870" spans="16:16" x14ac:dyDescent="0.25">
      <c r="P10870" s="401">
        <f t="shared" si="169"/>
        <v>0</v>
      </c>
    </row>
    <row r="10871" spans="16:16" x14ac:dyDescent="0.25">
      <c r="P10871" s="401">
        <f t="shared" si="169"/>
        <v>0</v>
      </c>
    </row>
    <row r="10872" spans="16:16" x14ac:dyDescent="0.25">
      <c r="P10872" s="401">
        <f t="shared" si="169"/>
        <v>0</v>
      </c>
    </row>
    <row r="10873" spans="16:16" x14ac:dyDescent="0.25">
      <c r="P10873" s="401">
        <f t="shared" si="169"/>
        <v>0</v>
      </c>
    </row>
    <row r="10874" spans="16:16" x14ac:dyDescent="0.25">
      <c r="P10874" s="401">
        <f t="shared" si="169"/>
        <v>0</v>
      </c>
    </row>
    <row r="10875" spans="16:16" x14ac:dyDescent="0.25">
      <c r="P10875" s="401">
        <f t="shared" si="169"/>
        <v>0</v>
      </c>
    </row>
    <row r="10876" spans="16:16" x14ac:dyDescent="0.25">
      <c r="P10876" s="401">
        <f t="shared" si="169"/>
        <v>0</v>
      </c>
    </row>
    <row r="10877" spans="16:16" x14ac:dyDescent="0.25">
      <c r="P10877" s="401">
        <f t="shared" si="169"/>
        <v>0</v>
      </c>
    </row>
    <row r="10878" spans="16:16" x14ac:dyDescent="0.25">
      <c r="P10878" s="401">
        <f t="shared" si="169"/>
        <v>0</v>
      </c>
    </row>
    <row r="10879" spans="16:16" x14ac:dyDescent="0.25">
      <c r="P10879" s="401">
        <f t="shared" si="169"/>
        <v>0</v>
      </c>
    </row>
    <row r="10880" spans="16:16" x14ac:dyDescent="0.25">
      <c r="P10880" s="401">
        <f t="shared" si="169"/>
        <v>0</v>
      </c>
    </row>
    <row r="10881" spans="16:16" x14ac:dyDescent="0.25">
      <c r="P10881" s="401">
        <f t="shared" si="169"/>
        <v>0</v>
      </c>
    </row>
    <row r="10882" spans="16:16" x14ac:dyDescent="0.25">
      <c r="P10882" s="401">
        <f t="shared" si="169"/>
        <v>0</v>
      </c>
    </row>
    <row r="10883" spans="16:16" x14ac:dyDescent="0.25">
      <c r="P10883" s="401">
        <f t="shared" ref="P10883:P10946" si="170">G10883+I10883</f>
        <v>0</v>
      </c>
    </row>
    <row r="10884" spans="16:16" x14ac:dyDescent="0.25">
      <c r="P10884" s="401">
        <f t="shared" si="170"/>
        <v>0</v>
      </c>
    </row>
    <row r="10885" spans="16:16" x14ac:dyDescent="0.25">
      <c r="P10885" s="401">
        <f t="shared" si="170"/>
        <v>0</v>
      </c>
    </row>
    <row r="10886" spans="16:16" x14ac:dyDescent="0.25">
      <c r="P10886" s="401">
        <f t="shared" si="170"/>
        <v>0</v>
      </c>
    </row>
    <row r="10887" spans="16:16" x14ac:dyDescent="0.25">
      <c r="P10887" s="401">
        <f t="shared" si="170"/>
        <v>0</v>
      </c>
    </row>
    <row r="10888" spans="16:16" x14ac:dyDescent="0.25">
      <c r="P10888" s="401">
        <f t="shared" si="170"/>
        <v>0</v>
      </c>
    </row>
    <row r="10889" spans="16:16" x14ac:dyDescent="0.25">
      <c r="P10889" s="401">
        <f t="shared" si="170"/>
        <v>0</v>
      </c>
    </row>
    <row r="10890" spans="16:16" x14ac:dyDescent="0.25">
      <c r="P10890" s="401">
        <f t="shared" si="170"/>
        <v>0</v>
      </c>
    </row>
    <row r="10891" spans="16:16" x14ac:dyDescent="0.25">
      <c r="P10891" s="401">
        <f t="shared" si="170"/>
        <v>0</v>
      </c>
    </row>
    <row r="10892" spans="16:16" x14ac:dyDescent="0.25">
      <c r="P10892" s="401">
        <f t="shared" si="170"/>
        <v>0</v>
      </c>
    </row>
    <row r="10893" spans="16:16" x14ac:dyDescent="0.25">
      <c r="P10893" s="401">
        <f t="shared" si="170"/>
        <v>0</v>
      </c>
    </row>
    <row r="10894" spans="16:16" x14ac:dyDescent="0.25">
      <c r="P10894" s="401">
        <f t="shared" si="170"/>
        <v>0</v>
      </c>
    </row>
    <row r="10895" spans="16:16" x14ac:dyDescent="0.25">
      <c r="P10895" s="401">
        <f t="shared" si="170"/>
        <v>0</v>
      </c>
    </row>
    <row r="10896" spans="16:16" x14ac:dyDescent="0.25">
      <c r="P10896" s="401">
        <f t="shared" si="170"/>
        <v>0</v>
      </c>
    </row>
    <row r="10897" spans="16:16" x14ac:dyDescent="0.25">
      <c r="P10897" s="401">
        <f t="shared" si="170"/>
        <v>0</v>
      </c>
    </row>
    <row r="10898" spans="16:16" x14ac:dyDescent="0.25">
      <c r="P10898" s="401">
        <f t="shared" si="170"/>
        <v>0</v>
      </c>
    </row>
    <row r="10899" spans="16:16" x14ac:dyDescent="0.25">
      <c r="P10899" s="401">
        <f t="shared" si="170"/>
        <v>0</v>
      </c>
    </row>
    <row r="10900" spans="16:16" x14ac:dyDescent="0.25">
      <c r="P10900" s="401">
        <f t="shared" si="170"/>
        <v>0</v>
      </c>
    </row>
    <row r="10901" spans="16:16" x14ac:dyDescent="0.25">
      <c r="P10901" s="401">
        <f t="shared" si="170"/>
        <v>0</v>
      </c>
    </row>
    <row r="10902" spans="16:16" x14ac:dyDescent="0.25">
      <c r="P10902" s="401">
        <f t="shared" si="170"/>
        <v>0</v>
      </c>
    </row>
    <row r="10903" spans="16:16" x14ac:dyDescent="0.25">
      <c r="P10903" s="401">
        <f t="shared" si="170"/>
        <v>0</v>
      </c>
    </row>
    <row r="10904" spans="16:16" x14ac:dyDescent="0.25">
      <c r="P10904" s="401">
        <f t="shared" si="170"/>
        <v>0</v>
      </c>
    </row>
    <row r="10905" spans="16:16" x14ac:dyDescent="0.25">
      <c r="P10905" s="401">
        <f t="shared" si="170"/>
        <v>0</v>
      </c>
    </row>
    <row r="10906" spans="16:16" x14ac:dyDescent="0.25">
      <c r="P10906" s="401">
        <f t="shared" si="170"/>
        <v>0</v>
      </c>
    </row>
    <row r="10907" spans="16:16" x14ac:dyDescent="0.25">
      <c r="P10907" s="401">
        <f t="shared" si="170"/>
        <v>0</v>
      </c>
    </row>
    <row r="10908" spans="16:16" x14ac:dyDescent="0.25">
      <c r="P10908" s="401">
        <f t="shared" si="170"/>
        <v>0</v>
      </c>
    </row>
    <row r="10909" spans="16:16" x14ac:dyDescent="0.25">
      <c r="P10909" s="401">
        <f t="shared" si="170"/>
        <v>0</v>
      </c>
    </row>
    <row r="10910" spans="16:16" x14ac:dyDescent="0.25">
      <c r="P10910" s="401">
        <f t="shared" si="170"/>
        <v>0</v>
      </c>
    </row>
    <row r="10911" spans="16:16" x14ac:dyDescent="0.25">
      <c r="P10911" s="401">
        <f t="shared" si="170"/>
        <v>0</v>
      </c>
    </row>
    <row r="10912" spans="16:16" x14ac:dyDescent="0.25">
      <c r="P10912" s="401">
        <f t="shared" si="170"/>
        <v>0</v>
      </c>
    </row>
    <row r="10913" spans="16:16" x14ac:dyDescent="0.25">
      <c r="P10913" s="401">
        <f t="shared" si="170"/>
        <v>0</v>
      </c>
    </row>
    <row r="10914" spans="16:16" x14ac:dyDescent="0.25">
      <c r="P10914" s="401">
        <f t="shared" si="170"/>
        <v>0</v>
      </c>
    </row>
    <row r="10915" spans="16:16" x14ac:dyDescent="0.25">
      <c r="P10915" s="401">
        <f t="shared" si="170"/>
        <v>0</v>
      </c>
    </row>
    <row r="10916" spans="16:16" x14ac:dyDescent="0.25">
      <c r="P10916" s="401">
        <f t="shared" si="170"/>
        <v>0</v>
      </c>
    </row>
    <row r="10917" spans="16:16" x14ac:dyDescent="0.25">
      <c r="P10917" s="401">
        <f t="shared" si="170"/>
        <v>0</v>
      </c>
    </row>
    <row r="10918" spans="16:16" x14ac:dyDescent="0.25">
      <c r="P10918" s="401">
        <f t="shared" si="170"/>
        <v>0</v>
      </c>
    </row>
    <row r="10919" spans="16:16" x14ac:dyDescent="0.25">
      <c r="P10919" s="401">
        <f t="shared" si="170"/>
        <v>0</v>
      </c>
    </row>
    <row r="10920" spans="16:16" x14ac:dyDescent="0.25">
      <c r="P10920" s="401">
        <f t="shared" si="170"/>
        <v>0</v>
      </c>
    </row>
    <row r="10921" spans="16:16" x14ac:dyDescent="0.25">
      <c r="P10921" s="401">
        <f t="shared" si="170"/>
        <v>0</v>
      </c>
    </row>
    <row r="10922" spans="16:16" x14ac:dyDescent="0.25">
      <c r="P10922" s="401">
        <f t="shared" si="170"/>
        <v>0</v>
      </c>
    </row>
    <row r="10923" spans="16:16" x14ac:dyDescent="0.25">
      <c r="P10923" s="401">
        <f t="shared" si="170"/>
        <v>0</v>
      </c>
    </row>
    <row r="10924" spans="16:16" x14ac:dyDescent="0.25">
      <c r="P10924" s="401">
        <f t="shared" si="170"/>
        <v>0</v>
      </c>
    </row>
    <row r="10925" spans="16:16" x14ac:dyDescent="0.25">
      <c r="P10925" s="401">
        <f t="shared" si="170"/>
        <v>0</v>
      </c>
    </row>
    <row r="10926" spans="16:16" x14ac:dyDescent="0.25">
      <c r="P10926" s="401">
        <f t="shared" si="170"/>
        <v>0</v>
      </c>
    </row>
    <row r="10927" spans="16:16" x14ac:dyDescent="0.25">
      <c r="P10927" s="401">
        <f t="shared" si="170"/>
        <v>0</v>
      </c>
    </row>
    <row r="10928" spans="16:16" x14ac:dyDescent="0.25">
      <c r="P10928" s="401">
        <f t="shared" si="170"/>
        <v>0</v>
      </c>
    </row>
    <row r="10929" spans="16:16" x14ac:dyDescent="0.25">
      <c r="P10929" s="401">
        <f t="shared" si="170"/>
        <v>0</v>
      </c>
    </row>
    <row r="10930" spans="16:16" x14ac:dyDescent="0.25">
      <c r="P10930" s="401">
        <f t="shared" si="170"/>
        <v>0</v>
      </c>
    </row>
    <row r="10931" spans="16:16" x14ac:dyDescent="0.25">
      <c r="P10931" s="401">
        <f t="shared" si="170"/>
        <v>0</v>
      </c>
    </row>
    <row r="10932" spans="16:16" x14ac:dyDescent="0.25">
      <c r="P10932" s="401">
        <f t="shared" si="170"/>
        <v>0</v>
      </c>
    </row>
    <row r="10933" spans="16:16" x14ac:dyDescent="0.25">
      <c r="P10933" s="401">
        <f t="shared" si="170"/>
        <v>0</v>
      </c>
    </row>
    <row r="10934" spans="16:16" x14ac:dyDescent="0.25">
      <c r="P10934" s="401">
        <f t="shared" si="170"/>
        <v>0</v>
      </c>
    </row>
    <row r="10935" spans="16:16" x14ac:dyDescent="0.25">
      <c r="P10935" s="401">
        <f t="shared" si="170"/>
        <v>0</v>
      </c>
    </row>
    <row r="10936" spans="16:16" x14ac:dyDescent="0.25">
      <c r="P10936" s="401">
        <f t="shared" si="170"/>
        <v>0</v>
      </c>
    </row>
    <row r="10937" spans="16:16" x14ac:dyDescent="0.25">
      <c r="P10937" s="401">
        <f t="shared" si="170"/>
        <v>0</v>
      </c>
    </row>
    <row r="10938" spans="16:16" x14ac:dyDescent="0.25">
      <c r="P10938" s="401">
        <f t="shared" si="170"/>
        <v>0</v>
      </c>
    </row>
    <row r="10939" spans="16:16" x14ac:dyDescent="0.25">
      <c r="P10939" s="401">
        <f t="shared" si="170"/>
        <v>0</v>
      </c>
    </row>
    <row r="10940" spans="16:16" x14ac:dyDescent="0.25">
      <c r="P10940" s="401">
        <f t="shared" si="170"/>
        <v>0</v>
      </c>
    </row>
    <row r="10941" spans="16:16" x14ac:dyDescent="0.25">
      <c r="P10941" s="401">
        <f t="shared" si="170"/>
        <v>0</v>
      </c>
    </row>
    <row r="10942" spans="16:16" x14ac:dyDescent="0.25">
      <c r="P10942" s="401">
        <f t="shared" si="170"/>
        <v>0</v>
      </c>
    </row>
    <row r="10943" spans="16:16" x14ac:dyDescent="0.25">
      <c r="P10943" s="401">
        <f t="shared" si="170"/>
        <v>0</v>
      </c>
    </row>
    <row r="10944" spans="16:16" x14ac:dyDescent="0.25">
      <c r="P10944" s="401">
        <f t="shared" si="170"/>
        <v>0</v>
      </c>
    </row>
    <row r="10945" spans="16:16" x14ac:dyDescent="0.25">
      <c r="P10945" s="401">
        <f t="shared" si="170"/>
        <v>0</v>
      </c>
    </row>
    <row r="10946" spans="16:16" x14ac:dyDescent="0.25">
      <c r="P10946" s="401">
        <f t="shared" si="170"/>
        <v>0</v>
      </c>
    </row>
    <row r="10947" spans="16:16" x14ac:dyDescent="0.25">
      <c r="P10947" s="401">
        <f t="shared" ref="P10947:P11010" si="171">G10947+I10947</f>
        <v>0</v>
      </c>
    </row>
    <row r="10948" spans="16:16" x14ac:dyDescent="0.25">
      <c r="P10948" s="401">
        <f t="shared" si="171"/>
        <v>0</v>
      </c>
    </row>
    <row r="10949" spans="16:16" x14ac:dyDescent="0.25">
      <c r="P10949" s="401">
        <f t="shared" si="171"/>
        <v>0</v>
      </c>
    </row>
    <row r="10950" spans="16:16" x14ac:dyDescent="0.25">
      <c r="P10950" s="401">
        <f t="shared" si="171"/>
        <v>0</v>
      </c>
    </row>
    <row r="10951" spans="16:16" x14ac:dyDescent="0.25">
      <c r="P10951" s="401">
        <f t="shared" si="171"/>
        <v>0</v>
      </c>
    </row>
    <row r="10952" spans="16:16" x14ac:dyDescent="0.25">
      <c r="P10952" s="401">
        <f t="shared" si="171"/>
        <v>0</v>
      </c>
    </row>
    <row r="10953" spans="16:16" x14ac:dyDescent="0.25">
      <c r="P10953" s="401">
        <f t="shared" si="171"/>
        <v>0</v>
      </c>
    </row>
    <row r="10954" spans="16:16" x14ac:dyDescent="0.25">
      <c r="P10954" s="401">
        <f t="shared" si="171"/>
        <v>0</v>
      </c>
    </row>
    <row r="10955" spans="16:16" x14ac:dyDescent="0.25">
      <c r="P10955" s="401">
        <f t="shared" si="171"/>
        <v>0</v>
      </c>
    </row>
    <row r="10956" spans="16:16" x14ac:dyDescent="0.25">
      <c r="P10956" s="401">
        <f t="shared" si="171"/>
        <v>0</v>
      </c>
    </row>
    <row r="10957" spans="16:16" x14ac:dyDescent="0.25">
      <c r="P10957" s="401">
        <f t="shared" si="171"/>
        <v>0</v>
      </c>
    </row>
    <row r="10958" spans="16:16" x14ac:dyDescent="0.25">
      <c r="P10958" s="401">
        <f t="shared" si="171"/>
        <v>0</v>
      </c>
    </row>
    <row r="10959" spans="16:16" x14ac:dyDescent="0.25">
      <c r="P10959" s="401">
        <f t="shared" si="171"/>
        <v>0</v>
      </c>
    </row>
    <row r="10960" spans="16:16" x14ac:dyDescent="0.25">
      <c r="P10960" s="401">
        <f t="shared" si="171"/>
        <v>0</v>
      </c>
    </row>
    <row r="10961" spans="16:16" x14ac:dyDescent="0.25">
      <c r="P10961" s="401">
        <f t="shared" si="171"/>
        <v>0</v>
      </c>
    </row>
    <row r="10962" spans="16:16" x14ac:dyDescent="0.25">
      <c r="P10962" s="401">
        <f t="shared" si="171"/>
        <v>0</v>
      </c>
    </row>
    <row r="10963" spans="16:16" x14ac:dyDescent="0.25">
      <c r="P10963" s="401">
        <f t="shared" si="171"/>
        <v>0</v>
      </c>
    </row>
    <row r="10964" spans="16:16" x14ac:dyDescent="0.25">
      <c r="P10964" s="401">
        <f t="shared" si="171"/>
        <v>0</v>
      </c>
    </row>
    <row r="10965" spans="16:16" x14ac:dyDescent="0.25">
      <c r="P10965" s="401">
        <f t="shared" si="171"/>
        <v>0</v>
      </c>
    </row>
    <row r="10966" spans="16:16" x14ac:dyDescent="0.25">
      <c r="P10966" s="401">
        <f t="shared" si="171"/>
        <v>0</v>
      </c>
    </row>
    <row r="10967" spans="16:16" x14ac:dyDescent="0.25">
      <c r="P10967" s="401">
        <f t="shared" si="171"/>
        <v>0</v>
      </c>
    </row>
    <row r="10968" spans="16:16" x14ac:dyDescent="0.25">
      <c r="P10968" s="401">
        <f t="shared" si="171"/>
        <v>0</v>
      </c>
    </row>
    <row r="10969" spans="16:16" x14ac:dyDescent="0.25">
      <c r="P10969" s="401">
        <f t="shared" si="171"/>
        <v>0</v>
      </c>
    </row>
    <row r="10970" spans="16:16" x14ac:dyDescent="0.25">
      <c r="P10970" s="401">
        <f t="shared" si="171"/>
        <v>0</v>
      </c>
    </row>
    <row r="10971" spans="16:16" x14ac:dyDescent="0.25">
      <c r="P10971" s="401">
        <f t="shared" si="171"/>
        <v>0</v>
      </c>
    </row>
    <row r="10972" spans="16:16" x14ac:dyDescent="0.25">
      <c r="P10972" s="401">
        <f t="shared" si="171"/>
        <v>0</v>
      </c>
    </row>
    <row r="10973" spans="16:16" x14ac:dyDescent="0.25">
      <c r="P10973" s="401">
        <f t="shared" si="171"/>
        <v>0</v>
      </c>
    </row>
    <row r="10974" spans="16:16" x14ac:dyDescent="0.25">
      <c r="P10974" s="401">
        <f t="shared" si="171"/>
        <v>0</v>
      </c>
    </row>
    <row r="10975" spans="16:16" x14ac:dyDescent="0.25">
      <c r="P10975" s="401">
        <f t="shared" si="171"/>
        <v>0</v>
      </c>
    </row>
    <row r="10976" spans="16:16" x14ac:dyDescent="0.25">
      <c r="P10976" s="401">
        <f t="shared" si="171"/>
        <v>0</v>
      </c>
    </row>
    <row r="10977" spans="16:16" x14ac:dyDescent="0.25">
      <c r="P10977" s="401">
        <f t="shared" si="171"/>
        <v>0</v>
      </c>
    </row>
    <row r="10978" spans="16:16" x14ac:dyDescent="0.25">
      <c r="P10978" s="401">
        <f t="shared" si="171"/>
        <v>0</v>
      </c>
    </row>
    <row r="10979" spans="16:16" x14ac:dyDescent="0.25">
      <c r="P10979" s="401">
        <f t="shared" si="171"/>
        <v>0</v>
      </c>
    </row>
    <row r="10980" spans="16:16" x14ac:dyDescent="0.25">
      <c r="P10980" s="401">
        <f t="shared" si="171"/>
        <v>0</v>
      </c>
    </row>
    <row r="10981" spans="16:16" x14ac:dyDescent="0.25">
      <c r="P10981" s="401">
        <f t="shared" si="171"/>
        <v>0</v>
      </c>
    </row>
    <row r="10982" spans="16:16" x14ac:dyDescent="0.25">
      <c r="P10982" s="401">
        <f t="shared" si="171"/>
        <v>0</v>
      </c>
    </row>
    <row r="10983" spans="16:16" x14ac:dyDescent="0.25">
      <c r="P10983" s="401">
        <f t="shared" si="171"/>
        <v>0</v>
      </c>
    </row>
    <row r="10984" spans="16:16" x14ac:dyDescent="0.25">
      <c r="P10984" s="401">
        <f t="shared" si="171"/>
        <v>0</v>
      </c>
    </row>
    <row r="10985" spans="16:16" x14ac:dyDescent="0.25">
      <c r="P10985" s="401">
        <f t="shared" si="171"/>
        <v>0</v>
      </c>
    </row>
    <row r="10986" spans="16:16" x14ac:dyDescent="0.25">
      <c r="P10986" s="401">
        <f t="shared" si="171"/>
        <v>0</v>
      </c>
    </row>
    <row r="10987" spans="16:16" x14ac:dyDescent="0.25">
      <c r="P10987" s="401">
        <f t="shared" si="171"/>
        <v>0</v>
      </c>
    </row>
    <row r="10988" spans="16:16" x14ac:dyDescent="0.25">
      <c r="P10988" s="401">
        <f t="shared" si="171"/>
        <v>0</v>
      </c>
    </row>
    <row r="10989" spans="16:16" x14ac:dyDescent="0.25">
      <c r="P10989" s="401">
        <f t="shared" si="171"/>
        <v>0</v>
      </c>
    </row>
    <row r="10990" spans="16:16" x14ac:dyDescent="0.25">
      <c r="P10990" s="401">
        <f t="shared" si="171"/>
        <v>0</v>
      </c>
    </row>
    <row r="10991" spans="16:16" x14ac:dyDescent="0.25">
      <c r="P10991" s="401">
        <f t="shared" si="171"/>
        <v>0</v>
      </c>
    </row>
    <row r="10992" spans="16:16" x14ac:dyDescent="0.25">
      <c r="P10992" s="401">
        <f t="shared" si="171"/>
        <v>0</v>
      </c>
    </row>
    <row r="10993" spans="16:16" x14ac:dyDescent="0.25">
      <c r="P10993" s="401">
        <f t="shared" si="171"/>
        <v>0</v>
      </c>
    </row>
    <row r="10994" spans="16:16" x14ac:dyDescent="0.25">
      <c r="P10994" s="401">
        <f t="shared" si="171"/>
        <v>0</v>
      </c>
    </row>
    <row r="10995" spans="16:16" x14ac:dyDescent="0.25">
      <c r="P10995" s="401">
        <f t="shared" si="171"/>
        <v>0</v>
      </c>
    </row>
    <row r="10996" spans="16:16" x14ac:dyDescent="0.25">
      <c r="P10996" s="401">
        <f t="shared" si="171"/>
        <v>0</v>
      </c>
    </row>
    <row r="10997" spans="16:16" x14ac:dyDescent="0.25">
      <c r="P10997" s="401">
        <f t="shared" si="171"/>
        <v>0</v>
      </c>
    </row>
    <row r="10998" spans="16:16" x14ac:dyDescent="0.25">
      <c r="P10998" s="401">
        <f t="shared" si="171"/>
        <v>0</v>
      </c>
    </row>
    <row r="10999" spans="16:16" x14ac:dyDescent="0.25">
      <c r="P10999" s="401">
        <f t="shared" si="171"/>
        <v>0</v>
      </c>
    </row>
    <row r="11000" spans="16:16" x14ac:dyDescent="0.25">
      <c r="P11000" s="401">
        <f t="shared" si="171"/>
        <v>0</v>
      </c>
    </row>
    <row r="11001" spans="16:16" x14ac:dyDescent="0.25">
      <c r="P11001" s="401">
        <f t="shared" si="171"/>
        <v>0</v>
      </c>
    </row>
    <row r="11002" spans="16:16" x14ac:dyDescent="0.25">
      <c r="P11002" s="401">
        <f t="shared" si="171"/>
        <v>0</v>
      </c>
    </row>
    <row r="11003" spans="16:16" x14ac:dyDescent="0.25">
      <c r="P11003" s="401">
        <f t="shared" si="171"/>
        <v>0</v>
      </c>
    </row>
    <row r="11004" spans="16:16" x14ac:dyDescent="0.25">
      <c r="P11004" s="401">
        <f t="shared" si="171"/>
        <v>0</v>
      </c>
    </row>
    <row r="11005" spans="16:16" x14ac:dyDescent="0.25">
      <c r="P11005" s="401">
        <f t="shared" si="171"/>
        <v>0</v>
      </c>
    </row>
    <row r="11006" spans="16:16" x14ac:dyDescent="0.25">
      <c r="P11006" s="401">
        <f t="shared" si="171"/>
        <v>0</v>
      </c>
    </row>
    <row r="11007" spans="16:16" x14ac:dyDescent="0.25">
      <c r="P11007" s="401">
        <f t="shared" si="171"/>
        <v>0</v>
      </c>
    </row>
    <row r="11008" spans="16:16" x14ac:dyDescent="0.25">
      <c r="P11008" s="401">
        <f t="shared" si="171"/>
        <v>0</v>
      </c>
    </row>
    <row r="11009" spans="16:16" x14ac:dyDescent="0.25">
      <c r="P11009" s="401">
        <f t="shared" si="171"/>
        <v>0</v>
      </c>
    </row>
    <row r="11010" spans="16:16" x14ac:dyDescent="0.25">
      <c r="P11010" s="401">
        <f t="shared" si="171"/>
        <v>0</v>
      </c>
    </row>
    <row r="11011" spans="16:16" x14ac:dyDescent="0.25">
      <c r="P11011" s="401">
        <f t="shared" ref="P11011:P11074" si="172">G11011+I11011</f>
        <v>0</v>
      </c>
    </row>
    <row r="11012" spans="16:16" x14ac:dyDescent="0.25">
      <c r="P11012" s="401">
        <f t="shared" si="172"/>
        <v>0</v>
      </c>
    </row>
    <row r="11013" spans="16:16" x14ac:dyDescent="0.25">
      <c r="P11013" s="401">
        <f t="shared" si="172"/>
        <v>0</v>
      </c>
    </row>
    <row r="11014" spans="16:16" x14ac:dyDescent="0.25">
      <c r="P11014" s="401">
        <f t="shared" si="172"/>
        <v>0</v>
      </c>
    </row>
    <row r="11015" spans="16:16" x14ac:dyDescent="0.25">
      <c r="P11015" s="401">
        <f t="shared" si="172"/>
        <v>0</v>
      </c>
    </row>
    <row r="11016" spans="16:16" x14ac:dyDescent="0.25">
      <c r="P11016" s="401">
        <f t="shared" si="172"/>
        <v>0</v>
      </c>
    </row>
    <row r="11017" spans="16:16" x14ac:dyDescent="0.25">
      <c r="P11017" s="401">
        <f t="shared" si="172"/>
        <v>0</v>
      </c>
    </row>
    <row r="11018" spans="16:16" x14ac:dyDescent="0.25">
      <c r="P11018" s="401">
        <f t="shared" si="172"/>
        <v>0</v>
      </c>
    </row>
    <row r="11019" spans="16:16" x14ac:dyDescent="0.25">
      <c r="P11019" s="401">
        <f t="shared" si="172"/>
        <v>0</v>
      </c>
    </row>
    <row r="11020" spans="16:16" x14ac:dyDescent="0.25">
      <c r="P11020" s="401">
        <f t="shared" si="172"/>
        <v>0</v>
      </c>
    </row>
    <row r="11021" spans="16:16" x14ac:dyDescent="0.25">
      <c r="P11021" s="401">
        <f t="shared" si="172"/>
        <v>0</v>
      </c>
    </row>
    <row r="11022" spans="16:16" x14ac:dyDescent="0.25">
      <c r="P11022" s="401">
        <f t="shared" si="172"/>
        <v>0</v>
      </c>
    </row>
    <row r="11023" spans="16:16" x14ac:dyDescent="0.25">
      <c r="P11023" s="401">
        <f t="shared" si="172"/>
        <v>0</v>
      </c>
    </row>
    <row r="11024" spans="16:16" x14ac:dyDescent="0.25">
      <c r="P11024" s="401">
        <f t="shared" si="172"/>
        <v>0</v>
      </c>
    </row>
    <row r="11025" spans="16:16" x14ac:dyDescent="0.25">
      <c r="P11025" s="401">
        <f t="shared" si="172"/>
        <v>0</v>
      </c>
    </row>
    <row r="11026" spans="16:16" x14ac:dyDescent="0.25">
      <c r="P11026" s="401">
        <f t="shared" si="172"/>
        <v>0</v>
      </c>
    </row>
    <row r="11027" spans="16:16" x14ac:dyDescent="0.25">
      <c r="P11027" s="401">
        <f t="shared" si="172"/>
        <v>0</v>
      </c>
    </row>
    <row r="11028" spans="16:16" x14ac:dyDescent="0.25">
      <c r="P11028" s="401">
        <f t="shared" si="172"/>
        <v>0</v>
      </c>
    </row>
    <row r="11029" spans="16:16" x14ac:dyDescent="0.25">
      <c r="P11029" s="401">
        <f t="shared" si="172"/>
        <v>0</v>
      </c>
    </row>
    <row r="11030" spans="16:16" x14ac:dyDescent="0.25">
      <c r="P11030" s="401">
        <f t="shared" si="172"/>
        <v>0</v>
      </c>
    </row>
    <row r="11031" spans="16:16" x14ac:dyDescent="0.25">
      <c r="P11031" s="401">
        <f t="shared" si="172"/>
        <v>0</v>
      </c>
    </row>
    <row r="11032" spans="16:16" x14ac:dyDescent="0.25">
      <c r="P11032" s="401">
        <f t="shared" si="172"/>
        <v>0</v>
      </c>
    </row>
    <row r="11033" spans="16:16" x14ac:dyDescent="0.25">
      <c r="P11033" s="401">
        <f t="shared" si="172"/>
        <v>0</v>
      </c>
    </row>
    <row r="11034" spans="16:16" x14ac:dyDescent="0.25">
      <c r="P11034" s="401">
        <f t="shared" si="172"/>
        <v>0</v>
      </c>
    </row>
    <row r="11035" spans="16:16" x14ac:dyDescent="0.25">
      <c r="P11035" s="401">
        <f t="shared" si="172"/>
        <v>0</v>
      </c>
    </row>
    <row r="11036" spans="16:16" x14ac:dyDescent="0.25">
      <c r="P11036" s="401">
        <f t="shared" si="172"/>
        <v>0</v>
      </c>
    </row>
    <row r="11037" spans="16:16" x14ac:dyDescent="0.25">
      <c r="P11037" s="401">
        <f t="shared" si="172"/>
        <v>0</v>
      </c>
    </row>
    <row r="11038" spans="16:16" x14ac:dyDescent="0.25">
      <c r="P11038" s="401">
        <f t="shared" si="172"/>
        <v>0</v>
      </c>
    </row>
    <row r="11039" spans="16:16" x14ac:dyDescent="0.25">
      <c r="P11039" s="401">
        <f t="shared" si="172"/>
        <v>0</v>
      </c>
    </row>
    <row r="11040" spans="16:16" x14ac:dyDescent="0.25">
      <c r="P11040" s="401">
        <f t="shared" si="172"/>
        <v>0</v>
      </c>
    </row>
    <row r="11041" spans="16:16" x14ac:dyDescent="0.25">
      <c r="P11041" s="401">
        <f t="shared" si="172"/>
        <v>0</v>
      </c>
    </row>
    <row r="11042" spans="16:16" x14ac:dyDescent="0.25">
      <c r="P11042" s="401">
        <f t="shared" si="172"/>
        <v>0</v>
      </c>
    </row>
    <row r="11043" spans="16:16" x14ac:dyDescent="0.25">
      <c r="P11043" s="401">
        <f t="shared" si="172"/>
        <v>0</v>
      </c>
    </row>
    <row r="11044" spans="16:16" x14ac:dyDescent="0.25">
      <c r="P11044" s="401">
        <f t="shared" si="172"/>
        <v>0</v>
      </c>
    </row>
    <row r="11045" spans="16:16" x14ac:dyDescent="0.25">
      <c r="P11045" s="401">
        <f t="shared" si="172"/>
        <v>0</v>
      </c>
    </row>
    <row r="11046" spans="16:16" x14ac:dyDescent="0.25">
      <c r="P11046" s="401">
        <f t="shared" si="172"/>
        <v>0</v>
      </c>
    </row>
    <row r="11047" spans="16:16" x14ac:dyDescent="0.25">
      <c r="P11047" s="401">
        <f t="shared" si="172"/>
        <v>0</v>
      </c>
    </row>
    <row r="11048" spans="16:16" x14ac:dyDescent="0.25">
      <c r="P11048" s="401">
        <f t="shared" si="172"/>
        <v>0</v>
      </c>
    </row>
    <row r="11049" spans="16:16" x14ac:dyDescent="0.25">
      <c r="P11049" s="401">
        <f t="shared" si="172"/>
        <v>0</v>
      </c>
    </row>
    <row r="11050" spans="16:16" x14ac:dyDescent="0.25">
      <c r="P11050" s="401">
        <f t="shared" si="172"/>
        <v>0</v>
      </c>
    </row>
    <row r="11051" spans="16:16" x14ac:dyDescent="0.25">
      <c r="P11051" s="401">
        <f t="shared" si="172"/>
        <v>0</v>
      </c>
    </row>
    <row r="11052" spans="16:16" x14ac:dyDescent="0.25">
      <c r="P11052" s="401">
        <f t="shared" si="172"/>
        <v>0</v>
      </c>
    </row>
    <row r="11053" spans="16:16" x14ac:dyDescent="0.25">
      <c r="P11053" s="401">
        <f t="shared" si="172"/>
        <v>0</v>
      </c>
    </row>
    <row r="11054" spans="16:16" x14ac:dyDescent="0.25">
      <c r="P11054" s="401">
        <f t="shared" si="172"/>
        <v>0</v>
      </c>
    </row>
    <row r="11055" spans="16:16" x14ac:dyDescent="0.25">
      <c r="P11055" s="401">
        <f t="shared" si="172"/>
        <v>0</v>
      </c>
    </row>
    <row r="11056" spans="16:16" x14ac:dyDescent="0.25">
      <c r="P11056" s="401">
        <f t="shared" si="172"/>
        <v>0</v>
      </c>
    </row>
    <row r="11057" spans="16:16" x14ac:dyDescent="0.25">
      <c r="P11057" s="401">
        <f t="shared" si="172"/>
        <v>0</v>
      </c>
    </row>
    <row r="11058" spans="16:16" x14ac:dyDescent="0.25">
      <c r="P11058" s="401">
        <f t="shared" si="172"/>
        <v>0</v>
      </c>
    </row>
    <row r="11059" spans="16:16" x14ac:dyDescent="0.25">
      <c r="P11059" s="401">
        <f t="shared" si="172"/>
        <v>0</v>
      </c>
    </row>
    <row r="11060" spans="16:16" x14ac:dyDescent="0.25">
      <c r="P11060" s="401">
        <f t="shared" si="172"/>
        <v>0</v>
      </c>
    </row>
    <row r="11061" spans="16:16" x14ac:dyDescent="0.25">
      <c r="P11061" s="401">
        <f t="shared" si="172"/>
        <v>0</v>
      </c>
    </row>
    <row r="11062" spans="16:16" x14ac:dyDescent="0.25">
      <c r="P11062" s="401">
        <f t="shared" si="172"/>
        <v>0</v>
      </c>
    </row>
    <row r="11063" spans="16:16" x14ac:dyDescent="0.25">
      <c r="P11063" s="401">
        <f t="shared" si="172"/>
        <v>0</v>
      </c>
    </row>
    <row r="11064" spans="16:16" x14ac:dyDescent="0.25">
      <c r="P11064" s="401">
        <f t="shared" si="172"/>
        <v>0</v>
      </c>
    </row>
    <row r="11065" spans="16:16" x14ac:dyDescent="0.25">
      <c r="P11065" s="401">
        <f t="shared" si="172"/>
        <v>0</v>
      </c>
    </row>
    <row r="11066" spans="16:16" x14ac:dyDescent="0.25">
      <c r="P11066" s="401">
        <f t="shared" si="172"/>
        <v>0</v>
      </c>
    </row>
    <row r="11067" spans="16:16" x14ac:dyDescent="0.25">
      <c r="P11067" s="401">
        <f t="shared" si="172"/>
        <v>0</v>
      </c>
    </row>
    <row r="11068" spans="16:16" x14ac:dyDescent="0.25">
      <c r="P11068" s="401">
        <f t="shared" si="172"/>
        <v>0</v>
      </c>
    </row>
    <row r="11069" spans="16:16" x14ac:dyDescent="0.25">
      <c r="P11069" s="401">
        <f t="shared" si="172"/>
        <v>0</v>
      </c>
    </row>
    <row r="11070" spans="16:16" x14ac:dyDescent="0.25">
      <c r="P11070" s="401">
        <f t="shared" si="172"/>
        <v>0</v>
      </c>
    </row>
    <row r="11071" spans="16:16" x14ac:dyDescent="0.25">
      <c r="P11071" s="401">
        <f t="shared" si="172"/>
        <v>0</v>
      </c>
    </row>
    <row r="11072" spans="16:16" x14ac:dyDescent="0.25">
      <c r="P11072" s="401">
        <f t="shared" si="172"/>
        <v>0</v>
      </c>
    </row>
    <row r="11073" spans="16:16" x14ac:dyDescent="0.25">
      <c r="P11073" s="401">
        <f t="shared" si="172"/>
        <v>0</v>
      </c>
    </row>
    <row r="11074" spans="16:16" x14ac:dyDescent="0.25">
      <c r="P11074" s="401">
        <f t="shared" si="172"/>
        <v>0</v>
      </c>
    </row>
    <row r="11075" spans="16:16" x14ac:dyDescent="0.25">
      <c r="P11075" s="401">
        <f t="shared" ref="P11075:P11138" si="173">G11075+I11075</f>
        <v>0</v>
      </c>
    </row>
    <row r="11076" spans="16:16" x14ac:dyDescent="0.25">
      <c r="P11076" s="401">
        <f t="shared" si="173"/>
        <v>0</v>
      </c>
    </row>
    <row r="11077" spans="16:16" x14ac:dyDescent="0.25">
      <c r="P11077" s="401">
        <f t="shared" si="173"/>
        <v>0</v>
      </c>
    </row>
    <row r="11078" spans="16:16" x14ac:dyDescent="0.25">
      <c r="P11078" s="401">
        <f t="shared" si="173"/>
        <v>0</v>
      </c>
    </row>
    <row r="11079" spans="16:16" x14ac:dyDescent="0.25">
      <c r="P11079" s="401">
        <f t="shared" si="173"/>
        <v>0</v>
      </c>
    </row>
    <row r="11080" spans="16:16" x14ac:dyDescent="0.25">
      <c r="P11080" s="401">
        <f t="shared" si="173"/>
        <v>0</v>
      </c>
    </row>
    <row r="11081" spans="16:16" x14ac:dyDescent="0.25">
      <c r="P11081" s="401">
        <f t="shared" si="173"/>
        <v>0</v>
      </c>
    </row>
    <row r="11082" spans="16:16" x14ac:dyDescent="0.25">
      <c r="P11082" s="401">
        <f t="shared" si="173"/>
        <v>0</v>
      </c>
    </row>
    <row r="11083" spans="16:16" x14ac:dyDescent="0.25">
      <c r="P11083" s="401">
        <f t="shared" si="173"/>
        <v>0</v>
      </c>
    </row>
    <row r="11084" spans="16:16" x14ac:dyDescent="0.25">
      <c r="P11084" s="401">
        <f t="shared" si="173"/>
        <v>0</v>
      </c>
    </row>
    <row r="11085" spans="16:16" x14ac:dyDescent="0.25">
      <c r="P11085" s="401">
        <f t="shared" si="173"/>
        <v>0</v>
      </c>
    </row>
    <row r="11086" spans="16:16" x14ac:dyDescent="0.25">
      <c r="P11086" s="401">
        <f t="shared" si="173"/>
        <v>0</v>
      </c>
    </row>
    <row r="11087" spans="16:16" x14ac:dyDescent="0.25">
      <c r="P11087" s="401">
        <f t="shared" si="173"/>
        <v>0</v>
      </c>
    </row>
    <row r="11088" spans="16:16" x14ac:dyDescent="0.25">
      <c r="P11088" s="401">
        <f t="shared" si="173"/>
        <v>0</v>
      </c>
    </row>
    <row r="11089" spans="16:16" x14ac:dyDescent="0.25">
      <c r="P11089" s="401">
        <f t="shared" si="173"/>
        <v>0</v>
      </c>
    </row>
    <row r="11090" spans="16:16" x14ac:dyDescent="0.25">
      <c r="P11090" s="401">
        <f t="shared" si="173"/>
        <v>0</v>
      </c>
    </row>
    <row r="11091" spans="16:16" x14ac:dyDescent="0.25">
      <c r="P11091" s="401">
        <f t="shared" si="173"/>
        <v>0</v>
      </c>
    </row>
    <row r="11092" spans="16:16" x14ac:dyDescent="0.25">
      <c r="P11092" s="401">
        <f t="shared" si="173"/>
        <v>0</v>
      </c>
    </row>
    <row r="11093" spans="16:16" x14ac:dyDescent="0.25">
      <c r="P11093" s="401">
        <f t="shared" si="173"/>
        <v>0</v>
      </c>
    </row>
    <row r="11094" spans="16:16" x14ac:dyDescent="0.25">
      <c r="P11094" s="401">
        <f t="shared" si="173"/>
        <v>0</v>
      </c>
    </row>
    <row r="11095" spans="16:16" x14ac:dyDescent="0.25">
      <c r="P11095" s="401">
        <f t="shared" si="173"/>
        <v>0</v>
      </c>
    </row>
    <row r="11096" spans="16:16" x14ac:dyDescent="0.25">
      <c r="P11096" s="401">
        <f t="shared" si="173"/>
        <v>0</v>
      </c>
    </row>
    <row r="11097" spans="16:16" x14ac:dyDescent="0.25">
      <c r="P11097" s="401">
        <f t="shared" si="173"/>
        <v>0</v>
      </c>
    </row>
    <row r="11098" spans="16:16" x14ac:dyDescent="0.25">
      <c r="P11098" s="401">
        <f t="shared" si="173"/>
        <v>0</v>
      </c>
    </row>
    <row r="11099" spans="16:16" x14ac:dyDescent="0.25">
      <c r="P11099" s="401">
        <f t="shared" si="173"/>
        <v>0</v>
      </c>
    </row>
    <row r="11100" spans="16:16" x14ac:dyDescent="0.25">
      <c r="P11100" s="401">
        <f t="shared" si="173"/>
        <v>0</v>
      </c>
    </row>
    <row r="11101" spans="16:16" x14ac:dyDescent="0.25">
      <c r="P11101" s="401">
        <f t="shared" si="173"/>
        <v>0</v>
      </c>
    </row>
    <row r="11102" spans="16:16" x14ac:dyDescent="0.25">
      <c r="P11102" s="401">
        <f t="shared" si="173"/>
        <v>0</v>
      </c>
    </row>
    <row r="11103" spans="16:16" x14ac:dyDescent="0.25">
      <c r="P11103" s="401">
        <f t="shared" si="173"/>
        <v>0</v>
      </c>
    </row>
    <row r="11104" spans="16:16" x14ac:dyDescent="0.25">
      <c r="P11104" s="401">
        <f t="shared" si="173"/>
        <v>0</v>
      </c>
    </row>
    <row r="11105" spans="16:16" x14ac:dyDescent="0.25">
      <c r="P11105" s="401">
        <f t="shared" si="173"/>
        <v>0</v>
      </c>
    </row>
    <row r="11106" spans="16:16" x14ac:dyDescent="0.25">
      <c r="P11106" s="401">
        <f t="shared" si="173"/>
        <v>0</v>
      </c>
    </row>
    <row r="11107" spans="16:16" x14ac:dyDescent="0.25">
      <c r="P11107" s="401">
        <f t="shared" si="173"/>
        <v>0</v>
      </c>
    </row>
    <row r="11108" spans="16:16" x14ac:dyDescent="0.25">
      <c r="P11108" s="401">
        <f t="shared" si="173"/>
        <v>0</v>
      </c>
    </row>
    <row r="11109" spans="16:16" x14ac:dyDescent="0.25">
      <c r="P11109" s="401">
        <f t="shared" si="173"/>
        <v>0</v>
      </c>
    </row>
    <row r="11110" spans="16:16" x14ac:dyDescent="0.25">
      <c r="P11110" s="401">
        <f t="shared" si="173"/>
        <v>0</v>
      </c>
    </row>
    <row r="11111" spans="16:16" x14ac:dyDescent="0.25">
      <c r="P11111" s="401">
        <f t="shared" si="173"/>
        <v>0</v>
      </c>
    </row>
    <row r="11112" spans="16:16" x14ac:dyDescent="0.25">
      <c r="P11112" s="401">
        <f t="shared" si="173"/>
        <v>0</v>
      </c>
    </row>
    <row r="11113" spans="16:16" x14ac:dyDescent="0.25">
      <c r="P11113" s="401">
        <f t="shared" si="173"/>
        <v>0</v>
      </c>
    </row>
    <row r="11114" spans="16:16" x14ac:dyDescent="0.25">
      <c r="P11114" s="401">
        <f t="shared" si="173"/>
        <v>0</v>
      </c>
    </row>
    <row r="11115" spans="16:16" x14ac:dyDescent="0.25">
      <c r="P11115" s="401">
        <f t="shared" si="173"/>
        <v>0</v>
      </c>
    </row>
    <row r="11116" spans="16:16" x14ac:dyDescent="0.25">
      <c r="P11116" s="401">
        <f t="shared" si="173"/>
        <v>0</v>
      </c>
    </row>
    <row r="11117" spans="16:16" x14ac:dyDescent="0.25">
      <c r="P11117" s="401">
        <f t="shared" si="173"/>
        <v>0</v>
      </c>
    </row>
    <row r="11118" spans="16:16" x14ac:dyDescent="0.25">
      <c r="P11118" s="401">
        <f t="shared" si="173"/>
        <v>0</v>
      </c>
    </row>
    <row r="11119" spans="16:16" x14ac:dyDescent="0.25">
      <c r="P11119" s="401">
        <f t="shared" si="173"/>
        <v>0</v>
      </c>
    </row>
    <row r="11120" spans="16:16" x14ac:dyDescent="0.25">
      <c r="P11120" s="401">
        <f t="shared" si="173"/>
        <v>0</v>
      </c>
    </row>
    <row r="11121" spans="16:16" x14ac:dyDescent="0.25">
      <c r="P11121" s="401">
        <f t="shared" si="173"/>
        <v>0</v>
      </c>
    </row>
    <row r="11122" spans="16:16" x14ac:dyDescent="0.25">
      <c r="P11122" s="401">
        <f t="shared" si="173"/>
        <v>0</v>
      </c>
    </row>
    <row r="11123" spans="16:16" x14ac:dyDescent="0.25">
      <c r="P11123" s="401">
        <f t="shared" si="173"/>
        <v>0</v>
      </c>
    </row>
    <row r="11124" spans="16:16" x14ac:dyDescent="0.25">
      <c r="P11124" s="401">
        <f t="shared" si="173"/>
        <v>0</v>
      </c>
    </row>
    <row r="11125" spans="16:16" x14ac:dyDescent="0.25">
      <c r="P11125" s="401">
        <f t="shared" si="173"/>
        <v>0</v>
      </c>
    </row>
    <row r="11126" spans="16:16" x14ac:dyDescent="0.25">
      <c r="P11126" s="401">
        <f t="shared" si="173"/>
        <v>0</v>
      </c>
    </row>
    <row r="11127" spans="16:16" x14ac:dyDescent="0.25">
      <c r="P11127" s="401">
        <f t="shared" si="173"/>
        <v>0</v>
      </c>
    </row>
    <row r="11128" spans="16:16" x14ac:dyDescent="0.25">
      <c r="P11128" s="401">
        <f t="shared" si="173"/>
        <v>0</v>
      </c>
    </row>
    <row r="11129" spans="16:16" x14ac:dyDescent="0.25">
      <c r="P11129" s="401">
        <f t="shared" si="173"/>
        <v>0</v>
      </c>
    </row>
    <row r="11130" spans="16:16" x14ac:dyDescent="0.25">
      <c r="P11130" s="401">
        <f t="shared" si="173"/>
        <v>0</v>
      </c>
    </row>
    <row r="11131" spans="16:16" x14ac:dyDescent="0.25">
      <c r="P11131" s="401">
        <f t="shared" si="173"/>
        <v>0</v>
      </c>
    </row>
    <row r="11132" spans="16:16" x14ac:dyDescent="0.25">
      <c r="P11132" s="401">
        <f t="shared" si="173"/>
        <v>0</v>
      </c>
    </row>
    <row r="11133" spans="16:16" x14ac:dyDescent="0.25">
      <c r="P11133" s="401">
        <f t="shared" si="173"/>
        <v>0</v>
      </c>
    </row>
    <row r="11134" spans="16:16" x14ac:dyDescent="0.25">
      <c r="P11134" s="401">
        <f t="shared" si="173"/>
        <v>0</v>
      </c>
    </row>
    <row r="11135" spans="16:16" x14ac:dyDescent="0.25">
      <c r="P11135" s="401">
        <f t="shared" si="173"/>
        <v>0</v>
      </c>
    </row>
    <row r="11136" spans="16:16" x14ac:dyDescent="0.25">
      <c r="P11136" s="401">
        <f t="shared" si="173"/>
        <v>0</v>
      </c>
    </row>
    <row r="11137" spans="16:16" x14ac:dyDescent="0.25">
      <c r="P11137" s="401">
        <f t="shared" si="173"/>
        <v>0</v>
      </c>
    </row>
    <row r="11138" spans="16:16" x14ac:dyDescent="0.25">
      <c r="P11138" s="401">
        <f t="shared" si="173"/>
        <v>0</v>
      </c>
    </row>
    <row r="11139" spans="16:16" x14ac:dyDescent="0.25">
      <c r="P11139" s="401">
        <f t="shared" ref="P11139:P11202" si="174">G11139+I11139</f>
        <v>0</v>
      </c>
    </row>
    <row r="11140" spans="16:16" x14ac:dyDescent="0.25">
      <c r="P11140" s="401">
        <f t="shared" si="174"/>
        <v>0</v>
      </c>
    </row>
    <row r="11141" spans="16:16" x14ac:dyDescent="0.25">
      <c r="P11141" s="401">
        <f t="shared" si="174"/>
        <v>0</v>
      </c>
    </row>
    <row r="11142" spans="16:16" x14ac:dyDescent="0.25">
      <c r="P11142" s="401">
        <f t="shared" si="174"/>
        <v>0</v>
      </c>
    </row>
    <row r="11143" spans="16:16" x14ac:dyDescent="0.25">
      <c r="P11143" s="401">
        <f t="shared" si="174"/>
        <v>0</v>
      </c>
    </row>
    <row r="11144" spans="16:16" x14ac:dyDescent="0.25">
      <c r="P11144" s="401">
        <f t="shared" si="174"/>
        <v>0</v>
      </c>
    </row>
    <row r="11145" spans="16:16" x14ac:dyDescent="0.25">
      <c r="P11145" s="401">
        <f t="shared" si="174"/>
        <v>0</v>
      </c>
    </row>
    <row r="11146" spans="16:16" x14ac:dyDescent="0.25">
      <c r="P11146" s="401">
        <f t="shared" si="174"/>
        <v>0</v>
      </c>
    </row>
    <row r="11147" spans="16:16" x14ac:dyDescent="0.25">
      <c r="P11147" s="401">
        <f t="shared" si="174"/>
        <v>0</v>
      </c>
    </row>
    <row r="11148" spans="16:16" x14ac:dyDescent="0.25">
      <c r="P11148" s="401">
        <f t="shared" si="174"/>
        <v>0</v>
      </c>
    </row>
    <row r="11149" spans="16:16" x14ac:dyDescent="0.25">
      <c r="P11149" s="401">
        <f t="shared" si="174"/>
        <v>0</v>
      </c>
    </row>
    <row r="11150" spans="16:16" x14ac:dyDescent="0.25">
      <c r="P11150" s="401">
        <f t="shared" si="174"/>
        <v>0</v>
      </c>
    </row>
    <row r="11151" spans="16:16" x14ac:dyDescent="0.25">
      <c r="P11151" s="401">
        <f t="shared" si="174"/>
        <v>0</v>
      </c>
    </row>
    <row r="11152" spans="16:16" x14ac:dyDescent="0.25">
      <c r="P11152" s="401">
        <f t="shared" si="174"/>
        <v>0</v>
      </c>
    </row>
    <row r="11153" spans="16:16" x14ac:dyDescent="0.25">
      <c r="P11153" s="401">
        <f t="shared" si="174"/>
        <v>0</v>
      </c>
    </row>
    <row r="11154" spans="16:16" x14ac:dyDescent="0.25">
      <c r="P11154" s="401">
        <f t="shared" si="174"/>
        <v>0</v>
      </c>
    </row>
    <row r="11155" spans="16:16" x14ac:dyDescent="0.25">
      <c r="P11155" s="401">
        <f t="shared" si="174"/>
        <v>0</v>
      </c>
    </row>
    <row r="11156" spans="16:16" x14ac:dyDescent="0.25">
      <c r="P11156" s="401">
        <f t="shared" si="174"/>
        <v>0</v>
      </c>
    </row>
    <row r="11157" spans="16:16" x14ac:dyDescent="0.25">
      <c r="P11157" s="401">
        <f t="shared" si="174"/>
        <v>0</v>
      </c>
    </row>
    <row r="11158" spans="16:16" x14ac:dyDescent="0.25">
      <c r="P11158" s="401">
        <f t="shared" si="174"/>
        <v>0</v>
      </c>
    </row>
    <row r="11159" spans="16:16" x14ac:dyDescent="0.25">
      <c r="P11159" s="401">
        <f t="shared" si="174"/>
        <v>0</v>
      </c>
    </row>
    <row r="11160" spans="16:16" x14ac:dyDescent="0.25">
      <c r="P11160" s="401">
        <f t="shared" si="174"/>
        <v>0</v>
      </c>
    </row>
    <row r="11161" spans="16:16" x14ac:dyDescent="0.25">
      <c r="P11161" s="401">
        <f t="shared" si="174"/>
        <v>0</v>
      </c>
    </row>
    <row r="11162" spans="16:16" x14ac:dyDescent="0.25">
      <c r="P11162" s="401">
        <f t="shared" si="174"/>
        <v>0</v>
      </c>
    </row>
    <row r="11163" spans="16:16" x14ac:dyDescent="0.25">
      <c r="P11163" s="401">
        <f t="shared" si="174"/>
        <v>0</v>
      </c>
    </row>
    <row r="11164" spans="16:16" x14ac:dyDescent="0.25">
      <c r="P11164" s="401">
        <f t="shared" si="174"/>
        <v>0</v>
      </c>
    </row>
    <row r="11165" spans="16:16" x14ac:dyDescent="0.25">
      <c r="P11165" s="401">
        <f t="shared" si="174"/>
        <v>0</v>
      </c>
    </row>
    <row r="11166" spans="16:16" x14ac:dyDescent="0.25">
      <c r="P11166" s="401">
        <f t="shared" si="174"/>
        <v>0</v>
      </c>
    </row>
    <row r="11167" spans="16:16" x14ac:dyDescent="0.25">
      <c r="P11167" s="401">
        <f t="shared" si="174"/>
        <v>0</v>
      </c>
    </row>
    <row r="11168" spans="16:16" x14ac:dyDescent="0.25">
      <c r="P11168" s="401">
        <f t="shared" si="174"/>
        <v>0</v>
      </c>
    </row>
    <row r="11169" spans="16:16" x14ac:dyDescent="0.25">
      <c r="P11169" s="401">
        <f t="shared" si="174"/>
        <v>0</v>
      </c>
    </row>
    <row r="11170" spans="16:16" x14ac:dyDescent="0.25">
      <c r="P11170" s="401">
        <f t="shared" si="174"/>
        <v>0</v>
      </c>
    </row>
    <row r="11171" spans="16:16" x14ac:dyDescent="0.25">
      <c r="P11171" s="401">
        <f t="shared" si="174"/>
        <v>0</v>
      </c>
    </row>
    <row r="11172" spans="16:16" x14ac:dyDescent="0.25">
      <c r="P11172" s="401">
        <f t="shared" si="174"/>
        <v>0</v>
      </c>
    </row>
    <row r="11173" spans="16:16" x14ac:dyDescent="0.25">
      <c r="P11173" s="401">
        <f t="shared" si="174"/>
        <v>0</v>
      </c>
    </row>
    <row r="11174" spans="16:16" x14ac:dyDescent="0.25">
      <c r="P11174" s="401">
        <f t="shared" si="174"/>
        <v>0</v>
      </c>
    </row>
    <row r="11175" spans="16:16" x14ac:dyDescent="0.25">
      <c r="P11175" s="401">
        <f t="shared" si="174"/>
        <v>0</v>
      </c>
    </row>
    <row r="11176" spans="16:16" x14ac:dyDescent="0.25">
      <c r="P11176" s="401">
        <f t="shared" si="174"/>
        <v>0</v>
      </c>
    </row>
    <row r="11177" spans="16:16" x14ac:dyDescent="0.25">
      <c r="P11177" s="401">
        <f t="shared" si="174"/>
        <v>0</v>
      </c>
    </row>
    <row r="11178" spans="16:16" x14ac:dyDescent="0.25">
      <c r="P11178" s="401">
        <f t="shared" si="174"/>
        <v>0</v>
      </c>
    </row>
    <row r="11179" spans="16:16" x14ac:dyDescent="0.25">
      <c r="P11179" s="401">
        <f t="shared" si="174"/>
        <v>0</v>
      </c>
    </row>
    <row r="11180" spans="16:16" x14ac:dyDescent="0.25">
      <c r="P11180" s="401">
        <f t="shared" si="174"/>
        <v>0</v>
      </c>
    </row>
    <row r="11181" spans="16:16" x14ac:dyDescent="0.25">
      <c r="P11181" s="401">
        <f t="shared" si="174"/>
        <v>0</v>
      </c>
    </row>
    <row r="11182" spans="16:16" x14ac:dyDescent="0.25">
      <c r="P11182" s="401">
        <f t="shared" si="174"/>
        <v>0</v>
      </c>
    </row>
    <row r="11183" spans="16:16" x14ac:dyDescent="0.25">
      <c r="P11183" s="401">
        <f t="shared" si="174"/>
        <v>0</v>
      </c>
    </row>
    <row r="11184" spans="16:16" x14ac:dyDescent="0.25">
      <c r="P11184" s="401">
        <f t="shared" si="174"/>
        <v>0</v>
      </c>
    </row>
    <row r="11185" spans="16:16" x14ac:dyDescent="0.25">
      <c r="P11185" s="401">
        <f t="shared" si="174"/>
        <v>0</v>
      </c>
    </row>
    <row r="11186" spans="16:16" x14ac:dyDescent="0.25">
      <c r="P11186" s="401">
        <f t="shared" si="174"/>
        <v>0</v>
      </c>
    </row>
    <row r="11187" spans="16:16" x14ac:dyDescent="0.25">
      <c r="P11187" s="401">
        <f t="shared" si="174"/>
        <v>0</v>
      </c>
    </row>
    <row r="11188" spans="16:16" x14ac:dyDescent="0.25">
      <c r="P11188" s="401">
        <f t="shared" si="174"/>
        <v>0</v>
      </c>
    </row>
    <row r="11189" spans="16:16" x14ac:dyDescent="0.25">
      <c r="P11189" s="401">
        <f t="shared" si="174"/>
        <v>0</v>
      </c>
    </row>
    <row r="11190" spans="16:16" x14ac:dyDescent="0.25">
      <c r="P11190" s="401">
        <f t="shared" si="174"/>
        <v>0</v>
      </c>
    </row>
    <row r="11191" spans="16:16" x14ac:dyDescent="0.25">
      <c r="P11191" s="401">
        <f t="shared" si="174"/>
        <v>0</v>
      </c>
    </row>
    <row r="11192" spans="16:16" x14ac:dyDescent="0.25">
      <c r="P11192" s="401">
        <f t="shared" si="174"/>
        <v>0</v>
      </c>
    </row>
    <row r="11193" spans="16:16" x14ac:dyDescent="0.25">
      <c r="P11193" s="401">
        <f t="shared" si="174"/>
        <v>0</v>
      </c>
    </row>
    <row r="11194" spans="16:16" x14ac:dyDescent="0.25">
      <c r="P11194" s="401">
        <f t="shared" si="174"/>
        <v>0</v>
      </c>
    </row>
    <row r="11195" spans="16:16" x14ac:dyDescent="0.25">
      <c r="P11195" s="401">
        <f t="shared" si="174"/>
        <v>0</v>
      </c>
    </row>
    <row r="11196" spans="16:16" x14ac:dyDescent="0.25">
      <c r="P11196" s="401">
        <f t="shared" si="174"/>
        <v>0</v>
      </c>
    </row>
    <row r="11197" spans="16:16" x14ac:dyDescent="0.25">
      <c r="P11197" s="401">
        <f t="shared" si="174"/>
        <v>0</v>
      </c>
    </row>
    <row r="11198" spans="16:16" x14ac:dyDescent="0.25">
      <c r="P11198" s="401">
        <f t="shared" si="174"/>
        <v>0</v>
      </c>
    </row>
    <row r="11199" spans="16:16" x14ac:dyDescent="0.25">
      <c r="P11199" s="401">
        <f t="shared" si="174"/>
        <v>0</v>
      </c>
    </row>
    <row r="11200" spans="16:16" x14ac:dyDescent="0.25">
      <c r="P11200" s="401">
        <f t="shared" si="174"/>
        <v>0</v>
      </c>
    </row>
    <row r="11201" spans="16:16" x14ac:dyDescent="0.25">
      <c r="P11201" s="401">
        <f t="shared" si="174"/>
        <v>0</v>
      </c>
    </row>
    <row r="11202" spans="16:16" x14ac:dyDescent="0.25">
      <c r="P11202" s="401">
        <f t="shared" si="174"/>
        <v>0</v>
      </c>
    </row>
    <row r="11203" spans="16:16" x14ac:dyDescent="0.25">
      <c r="P11203" s="401">
        <f t="shared" ref="P11203:P11266" si="175">G11203+I11203</f>
        <v>0</v>
      </c>
    </row>
    <row r="11204" spans="16:16" x14ac:dyDescent="0.25">
      <c r="P11204" s="401">
        <f t="shared" si="175"/>
        <v>0</v>
      </c>
    </row>
    <row r="11205" spans="16:16" x14ac:dyDescent="0.25">
      <c r="P11205" s="401">
        <f t="shared" si="175"/>
        <v>0</v>
      </c>
    </row>
    <row r="11206" spans="16:16" x14ac:dyDescent="0.25">
      <c r="P11206" s="401">
        <f t="shared" si="175"/>
        <v>0</v>
      </c>
    </row>
    <row r="11207" spans="16:16" x14ac:dyDescent="0.25">
      <c r="P11207" s="401">
        <f t="shared" si="175"/>
        <v>0</v>
      </c>
    </row>
    <row r="11208" spans="16:16" x14ac:dyDescent="0.25">
      <c r="P11208" s="401">
        <f t="shared" si="175"/>
        <v>0</v>
      </c>
    </row>
    <row r="11209" spans="16:16" x14ac:dyDescent="0.25">
      <c r="P11209" s="401">
        <f t="shared" si="175"/>
        <v>0</v>
      </c>
    </row>
    <row r="11210" spans="16:16" x14ac:dyDescent="0.25">
      <c r="P11210" s="401">
        <f t="shared" si="175"/>
        <v>0</v>
      </c>
    </row>
    <row r="11211" spans="16:16" x14ac:dyDescent="0.25">
      <c r="P11211" s="401">
        <f t="shared" si="175"/>
        <v>0</v>
      </c>
    </row>
    <row r="11212" spans="16:16" x14ac:dyDescent="0.25">
      <c r="P11212" s="401">
        <f t="shared" si="175"/>
        <v>0</v>
      </c>
    </row>
    <row r="11213" spans="16:16" x14ac:dyDescent="0.25">
      <c r="P11213" s="401">
        <f t="shared" si="175"/>
        <v>0</v>
      </c>
    </row>
    <row r="11214" spans="16:16" x14ac:dyDescent="0.25">
      <c r="P11214" s="401">
        <f t="shared" si="175"/>
        <v>0</v>
      </c>
    </row>
    <row r="11215" spans="16:16" x14ac:dyDescent="0.25">
      <c r="P11215" s="401">
        <f t="shared" si="175"/>
        <v>0</v>
      </c>
    </row>
    <row r="11216" spans="16:16" x14ac:dyDescent="0.25">
      <c r="P11216" s="401">
        <f t="shared" si="175"/>
        <v>0</v>
      </c>
    </row>
    <row r="11217" spans="16:16" x14ac:dyDescent="0.25">
      <c r="P11217" s="401">
        <f t="shared" si="175"/>
        <v>0</v>
      </c>
    </row>
    <row r="11218" spans="16:16" x14ac:dyDescent="0.25">
      <c r="P11218" s="401">
        <f t="shared" si="175"/>
        <v>0</v>
      </c>
    </row>
    <row r="11219" spans="16:16" x14ac:dyDescent="0.25">
      <c r="P11219" s="401">
        <f t="shared" si="175"/>
        <v>0</v>
      </c>
    </row>
    <row r="11220" spans="16:16" x14ac:dyDescent="0.25">
      <c r="P11220" s="401">
        <f t="shared" si="175"/>
        <v>0</v>
      </c>
    </row>
    <row r="11221" spans="16:16" x14ac:dyDescent="0.25">
      <c r="P11221" s="401">
        <f t="shared" si="175"/>
        <v>0</v>
      </c>
    </row>
    <row r="11222" spans="16:16" x14ac:dyDescent="0.25">
      <c r="P11222" s="401">
        <f t="shared" si="175"/>
        <v>0</v>
      </c>
    </row>
    <row r="11223" spans="16:16" x14ac:dyDescent="0.25">
      <c r="P11223" s="401">
        <f t="shared" si="175"/>
        <v>0</v>
      </c>
    </row>
    <row r="11224" spans="16:16" x14ac:dyDescent="0.25">
      <c r="P11224" s="401">
        <f t="shared" si="175"/>
        <v>0</v>
      </c>
    </row>
    <row r="11225" spans="16:16" x14ac:dyDescent="0.25">
      <c r="P11225" s="401">
        <f t="shared" si="175"/>
        <v>0</v>
      </c>
    </row>
    <row r="11226" spans="16:16" x14ac:dyDescent="0.25">
      <c r="P11226" s="401">
        <f t="shared" si="175"/>
        <v>0</v>
      </c>
    </row>
    <row r="11227" spans="16:16" x14ac:dyDescent="0.25">
      <c r="P11227" s="401">
        <f t="shared" si="175"/>
        <v>0</v>
      </c>
    </row>
    <row r="11228" spans="16:16" x14ac:dyDescent="0.25">
      <c r="P11228" s="401">
        <f t="shared" si="175"/>
        <v>0</v>
      </c>
    </row>
    <row r="11229" spans="16:16" x14ac:dyDescent="0.25">
      <c r="P11229" s="401">
        <f t="shared" si="175"/>
        <v>0</v>
      </c>
    </row>
    <row r="11230" spans="16:16" x14ac:dyDescent="0.25">
      <c r="P11230" s="401">
        <f t="shared" si="175"/>
        <v>0</v>
      </c>
    </row>
    <row r="11231" spans="16:16" x14ac:dyDescent="0.25">
      <c r="P11231" s="401">
        <f t="shared" si="175"/>
        <v>0</v>
      </c>
    </row>
    <row r="11232" spans="16:16" x14ac:dyDescent="0.25">
      <c r="P11232" s="401">
        <f t="shared" si="175"/>
        <v>0</v>
      </c>
    </row>
    <row r="11233" spans="16:16" x14ac:dyDescent="0.25">
      <c r="P11233" s="401">
        <f t="shared" si="175"/>
        <v>0</v>
      </c>
    </row>
    <row r="11234" spans="16:16" x14ac:dyDescent="0.25">
      <c r="P11234" s="401">
        <f t="shared" si="175"/>
        <v>0</v>
      </c>
    </row>
    <row r="11235" spans="16:16" x14ac:dyDescent="0.25">
      <c r="P11235" s="401">
        <f t="shared" si="175"/>
        <v>0</v>
      </c>
    </row>
    <row r="11236" spans="16:16" x14ac:dyDescent="0.25">
      <c r="P11236" s="401">
        <f t="shared" si="175"/>
        <v>0</v>
      </c>
    </row>
    <row r="11237" spans="16:16" x14ac:dyDescent="0.25">
      <c r="P11237" s="401">
        <f t="shared" si="175"/>
        <v>0</v>
      </c>
    </row>
    <row r="11238" spans="16:16" x14ac:dyDescent="0.25">
      <c r="P11238" s="401">
        <f t="shared" si="175"/>
        <v>0</v>
      </c>
    </row>
    <row r="11239" spans="16:16" x14ac:dyDescent="0.25">
      <c r="P11239" s="401">
        <f t="shared" si="175"/>
        <v>0</v>
      </c>
    </row>
    <row r="11240" spans="16:16" x14ac:dyDescent="0.25">
      <c r="P11240" s="401">
        <f t="shared" si="175"/>
        <v>0</v>
      </c>
    </row>
    <row r="11241" spans="16:16" x14ac:dyDescent="0.25">
      <c r="P11241" s="401">
        <f t="shared" si="175"/>
        <v>0</v>
      </c>
    </row>
    <row r="11242" spans="16:16" x14ac:dyDescent="0.25">
      <c r="P11242" s="401">
        <f t="shared" si="175"/>
        <v>0</v>
      </c>
    </row>
    <row r="11243" spans="16:16" x14ac:dyDescent="0.25">
      <c r="P11243" s="401">
        <f t="shared" si="175"/>
        <v>0</v>
      </c>
    </row>
    <row r="11244" spans="16:16" x14ac:dyDescent="0.25">
      <c r="P11244" s="401">
        <f t="shared" si="175"/>
        <v>0</v>
      </c>
    </row>
    <row r="11245" spans="16:16" x14ac:dyDescent="0.25">
      <c r="P11245" s="401">
        <f t="shared" si="175"/>
        <v>0</v>
      </c>
    </row>
    <row r="11246" spans="16:16" x14ac:dyDescent="0.25">
      <c r="P11246" s="401">
        <f t="shared" si="175"/>
        <v>0</v>
      </c>
    </row>
    <row r="11247" spans="16:16" x14ac:dyDescent="0.25">
      <c r="P11247" s="401">
        <f t="shared" si="175"/>
        <v>0</v>
      </c>
    </row>
    <row r="11248" spans="16:16" x14ac:dyDescent="0.25">
      <c r="P11248" s="401">
        <f t="shared" si="175"/>
        <v>0</v>
      </c>
    </row>
    <row r="11249" spans="16:16" x14ac:dyDescent="0.25">
      <c r="P11249" s="401">
        <f t="shared" si="175"/>
        <v>0</v>
      </c>
    </row>
    <row r="11250" spans="16:16" x14ac:dyDescent="0.25">
      <c r="P11250" s="401">
        <f t="shared" si="175"/>
        <v>0</v>
      </c>
    </row>
    <row r="11251" spans="16:16" x14ac:dyDescent="0.25">
      <c r="P11251" s="401">
        <f t="shared" si="175"/>
        <v>0</v>
      </c>
    </row>
    <row r="11252" spans="16:16" x14ac:dyDescent="0.25">
      <c r="P11252" s="401">
        <f t="shared" si="175"/>
        <v>0</v>
      </c>
    </row>
    <row r="11253" spans="16:16" x14ac:dyDescent="0.25">
      <c r="P11253" s="401">
        <f t="shared" si="175"/>
        <v>0</v>
      </c>
    </row>
    <row r="11254" spans="16:16" x14ac:dyDescent="0.25">
      <c r="P11254" s="401">
        <f t="shared" si="175"/>
        <v>0</v>
      </c>
    </row>
    <row r="11255" spans="16:16" x14ac:dyDescent="0.25">
      <c r="P11255" s="401">
        <f t="shared" si="175"/>
        <v>0</v>
      </c>
    </row>
    <row r="11256" spans="16:16" x14ac:dyDescent="0.25">
      <c r="P11256" s="401">
        <f t="shared" si="175"/>
        <v>0</v>
      </c>
    </row>
    <row r="11257" spans="16:16" x14ac:dyDescent="0.25">
      <c r="P11257" s="401">
        <f t="shared" si="175"/>
        <v>0</v>
      </c>
    </row>
    <row r="11258" spans="16:16" x14ac:dyDescent="0.25">
      <c r="P11258" s="401">
        <f t="shared" si="175"/>
        <v>0</v>
      </c>
    </row>
    <row r="11259" spans="16:16" x14ac:dyDescent="0.25">
      <c r="P11259" s="401">
        <f t="shared" si="175"/>
        <v>0</v>
      </c>
    </row>
    <row r="11260" spans="16:16" x14ac:dyDescent="0.25">
      <c r="P11260" s="401">
        <f t="shared" si="175"/>
        <v>0</v>
      </c>
    </row>
    <row r="11261" spans="16:16" x14ac:dyDescent="0.25">
      <c r="P11261" s="401">
        <f t="shared" si="175"/>
        <v>0</v>
      </c>
    </row>
    <row r="11262" spans="16:16" x14ac:dyDescent="0.25">
      <c r="P11262" s="401">
        <f t="shared" si="175"/>
        <v>0</v>
      </c>
    </row>
    <row r="11263" spans="16:16" x14ac:dyDescent="0.25">
      <c r="P11263" s="401">
        <f t="shared" si="175"/>
        <v>0</v>
      </c>
    </row>
    <row r="11264" spans="16:16" x14ac:dyDescent="0.25">
      <c r="P11264" s="401">
        <f t="shared" si="175"/>
        <v>0</v>
      </c>
    </row>
    <row r="11265" spans="16:16" x14ac:dyDescent="0.25">
      <c r="P11265" s="401">
        <f t="shared" si="175"/>
        <v>0</v>
      </c>
    </row>
    <row r="11266" spans="16:16" x14ac:dyDescent="0.25">
      <c r="P11266" s="401">
        <f t="shared" si="175"/>
        <v>0</v>
      </c>
    </row>
    <row r="11267" spans="16:16" x14ac:dyDescent="0.25">
      <c r="P11267" s="401">
        <f t="shared" ref="P11267:P11330" si="176">G11267+I11267</f>
        <v>0</v>
      </c>
    </row>
    <row r="11268" spans="16:16" x14ac:dyDescent="0.25">
      <c r="P11268" s="401">
        <f t="shared" si="176"/>
        <v>0</v>
      </c>
    </row>
    <row r="11269" spans="16:16" x14ac:dyDescent="0.25">
      <c r="P11269" s="401">
        <f t="shared" si="176"/>
        <v>0</v>
      </c>
    </row>
    <row r="11270" spans="16:16" x14ac:dyDescent="0.25">
      <c r="P11270" s="401">
        <f t="shared" si="176"/>
        <v>0</v>
      </c>
    </row>
    <row r="11271" spans="16:16" x14ac:dyDescent="0.25">
      <c r="P11271" s="401">
        <f t="shared" si="176"/>
        <v>0</v>
      </c>
    </row>
    <row r="11272" spans="16:16" x14ac:dyDescent="0.25">
      <c r="P11272" s="401">
        <f t="shared" si="176"/>
        <v>0</v>
      </c>
    </row>
    <row r="11273" spans="16:16" x14ac:dyDescent="0.25">
      <c r="P11273" s="401">
        <f t="shared" si="176"/>
        <v>0</v>
      </c>
    </row>
    <row r="11274" spans="16:16" x14ac:dyDescent="0.25">
      <c r="P11274" s="401">
        <f t="shared" si="176"/>
        <v>0</v>
      </c>
    </row>
    <row r="11275" spans="16:16" x14ac:dyDescent="0.25">
      <c r="P11275" s="401">
        <f t="shared" si="176"/>
        <v>0</v>
      </c>
    </row>
    <row r="11276" spans="16:16" x14ac:dyDescent="0.25">
      <c r="P11276" s="401">
        <f t="shared" si="176"/>
        <v>0</v>
      </c>
    </row>
    <row r="11277" spans="16:16" x14ac:dyDescent="0.25">
      <c r="P11277" s="401">
        <f t="shared" si="176"/>
        <v>0</v>
      </c>
    </row>
    <row r="11278" spans="16:16" x14ac:dyDescent="0.25">
      <c r="P11278" s="401">
        <f t="shared" si="176"/>
        <v>0</v>
      </c>
    </row>
    <row r="11279" spans="16:16" x14ac:dyDescent="0.25">
      <c r="P11279" s="401">
        <f t="shared" si="176"/>
        <v>0</v>
      </c>
    </row>
    <row r="11280" spans="16:16" x14ac:dyDescent="0.25">
      <c r="P11280" s="401">
        <f t="shared" si="176"/>
        <v>0</v>
      </c>
    </row>
    <row r="11281" spans="16:16" x14ac:dyDescent="0.25">
      <c r="P11281" s="401">
        <f t="shared" si="176"/>
        <v>0</v>
      </c>
    </row>
    <row r="11282" spans="16:16" x14ac:dyDescent="0.25">
      <c r="P11282" s="401">
        <f t="shared" si="176"/>
        <v>0</v>
      </c>
    </row>
    <row r="11283" spans="16:16" x14ac:dyDescent="0.25">
      <c r="P11283" s="401">
        <f t="shared" si="176"/>
        <v>0</v>
      </c>
    </row>
    <row r="11284" spans="16:16" x14ac:dyDescent="0.25">
      <c r="P11284" s="401">
        <f t="shared" si="176"/>
        <v>0</v>
      </c>
    </row>
    <row r="11285" spans="16:16" x14ac:dyDescent="0.25">
      <c r="P11285" s="401">
        <f t="shared" si="176"/>
        <v>0</v>
      </c>
    </row>
    <row r="11286" spans="16:16" x14ac:dyDescent="0.25">
      <c r="P11286" s="401">
        <f t="shared" si="176"/>
        <v>0</v>
      </c>
    </row>
    <row r="11287" spans="16:16" x14ac:dyDescent="0.25">
      <c r="P11287" s="401">
        <f t="shared" si="176"/>
        <v>0</v>
      </c>
    </row>
    <row r="11288" spans="16:16" x14ac:dyDescent="0.25">
      <c r="P11288" s="401">
        <f t="shared" si="176"/>
        <v>0</v>
      </c>
    </row>
    <row r="11289" spans="16:16" x14ac:dyDescent="0.25">
      <c r="P11289" s="401">
        <f t="shared" si="176"/>
        <v>0</v>
      </c>
    </row>
    <row r="11290" spans="16:16" x14ac:dyDescent="0.25">
      <c r="P11290" s="401">
        <f t="shared" si="176"/>
        <v>0</v>
      </c>
    </row>
    <row r="11291" spans="16:16" x14ac:dyDescent="0.25">
      <c r="P11291" s="401">
        <f t="shared" si="176"/>
        <v>0</v>
      </c>
    </row>
    <row r="11292" spans="16:16" x14ac:dyDescent="0.25">
      <c r="P11292" s="401">
        <f t="shared" si="176"/>
        <v>0</v>
      </c>
    </row>
    <row r="11293" spans="16:16" x14ac:dyDescent="0.25">
      <c r="P11293" s="401">
        <f t="shared" si="176"/>
        <v>0</v>
      </c>
    </row>
    <row r="11294" spans="16:16" x14ac:dyDescent="0.25">
      <c r="P11294" s="401">
        <f t="shared" si="176"/>
        <v>0</v>
      </c>
    </row>
    <row r="11295" spans="16:16" x14ac:dyDescent="0.25">
      <c r="P11295" s="401">
        <f t="shared" si="176"/>
        <v>0</v>
      </c>
    </row>
    <row r="11296" spans="16:16" x14ac:dyDescent="0.25">
      <c r="P11296" s="401">
        <f t="shared" si="176"/>
        <v>0</v>
      </c>
    </row>
    <row r="11297" spans="16:16" x14ac:dyDescent="0.25">
      <c r="P11297" s="401">
        <f t="shared" si="176"/>
        <v>0</v>
      </c>
    </row>
    <row r="11298" spans="16:16" x14ac:dyDescent="0.25">
      <c r="P11298" s="401">
        <f t="shared" si="176"/>
        <v>0</v>
      </c>
    </row>
    <row r="11299" spans="16:16" x14ac:dyDescent="0.25">
      <c r="P11299" s="401">
        <f t="shared" si="176"/>
        <v>0</v>
      </c>
    </row>
    <row r="11300" spans="16:16" x14ac:dyDescent="0.25">
      <c r="P11300" s="401">
        <f t="shared" si="176"/>
        <v>0</v>
      </c>
    </row>
    <row r="11301" spans="16:16" x14ac:dyDescent="0.25">
      <c r="P11301" s="401">
        <f t="shared" si="176"/>
        <v>0</v>
      </c>
    </row>
    <row r="11302" spans="16:16" x14ac:dyDescent="0.25">
      <c r="P11302" s="401">
        <f t="shared" si="176"/>
        <v>0</v>
      </c>
    </row>
    <row r="11303" spans="16:16" x14ac:dyDescent="0.25">
      <c r="P11303" s="401">
        <f t="shared" si="176"/>
        <v>0</v>
      </c>
    </row>
    <row r="11304" spans="16:16" x14ac:dyDescent="0.25">
      <c r="P11304" s="401">
        <f t="shared" si="176"/>
        <v>0</v>
      </c>
    </row>
    <row r="11305" spans="16:16" x14ac:dyDescent="0.25">
      <c r="P11305" s="401">
        <f t="shared" si="176"/>
        <v>0</v>
      </c>
    </row>
    <row r="11306" spans="16:16" x14ac:dyDescent="0.25">
      <c r="P11306" s="401">
        <f t="shared" si="176"/>
        <v>0</v>
      </c>
    </row>
    <row r="11307" spans="16:16" x14ac:dyDescent="0.25">
      <c r="P11307" s="401">
        <f t="shared" si="176"/>
        <v>0</v>
      </c>
    </row>
    <row r="11308" spans="16:16" x14ac:dyDescent="0.25">
      <c r="P11308" s="401">
        <f t="shared" si="176"/>
        <v>0</v>
      </c>
    </row>
    <row r="11309" spans="16:16" x14ac:dyDescent="0.25">
      <c r="P11309" s="401">
        <f t="shared" si="176"/>
        <v>0</v>
      </c>
    </row>
    <row r="11310" spans="16:16" x14ac:dyDescent="0.25">
      <c r="P11310" s="401">
        <f t="shared" si="176"/>
        <v>0</v>
      </c>
    </row>
    <row r="11311" spans="16:16" x14ac:dyDescent="0.25">
      <c r="P11311" s="401">
        <f t="shared" si="176"/>
        <v>0</v>
      </c>
    </row>
    <row r="11312" spans="16:16" x14ac:dyDescent="0.25">
      <c r="P11312" s="401">
        <f t="shared" si="176"/>
        <v>0</v>
      </c>
    </row>
    <row r="11313" spans="16:16" x14ac:dyDescent="0.25">
      <c r="P11313" s="401">
        <f t="shared" si="176"/>
        <v>0</v>
      </c>
    </row>
    <row r="11314" spans="16:16" x14ac:dyDescent="0.25">
      <c r="P11314" s="401">
        <f t="shared" si="176"/>
        <v>0</v>
      </c>
    </row>
    <row r="11315" spans="16:16" x14ac:dyDescent="0.25">
      <c r="P11315" s="401">
        <f t="shared" si="176"/>
        <v>0</v>
      </c>
    </row>
    <row r="11316" spans="16:16" x14ac:dyDescent="0.25">
      <c r="P11316" s="401">
        <f t="shared" si="176"/>
        <v>0</v>
      </c>
    </row>
    <row r="11317" spans="16:16" x14ac:dyDescent="0.25">
      <c r="P11317" s="401">
        <f t="shared" si="176"/>
        <v>0</v>
      </c>
    </row>
    <row r="11318" spans="16:16" x14ac:dyDescent="0.25">
      <c r="P11318" s="401">
        <f t="shared" si="176"/>
        <v>0</v>
      </c>
    </row>
    <row r="11319" spans="16:16" x14ac:dyDescent="0.25">
      <c r="P11319" s="401">
        <f t="shared" si="176"/>
        <v>0</v>
      </c>
    </row>
    <row r="11320" spans="16:16" x14ac:dyDescent="0.25">
      <c r="P11320" s="401">
        <f t="shared" si="176"/>
        <v>0</v>
      </c>
    </row>
    <row r="11321" spans="16:16" x14ac:dyDescent="0.25">
      <c r="P11321" s="401">
        <f t="shared" si="176"/>
        <v>0</v>
      </c>
    </row>
    <row r="11322" spans="16:16" x14ac:dyDescent="0.25">
      <c r="P11322" s="401">
        <f t="shared" si="176"/>
        <v>0</v>
      </c>
    </row>
    <row r="11323" spans="16:16" x14ac:dyDescent="0.25">
      <c r="P11323" s="401">
        <f t="shared" si="176"/>
        <v>0</v>
      </c>
    </row>
    <row r="11324" spans="16:16" x14ac:dyDescent="0.25">
      <c r="P11324" s="401">
        <f t="shared" si="176"/>
        <v>0</v>
      </c>
    </row>
    <row r="11325" spans="16:16" x14ac:dyDescent="0.25">
      <c r="P11325" s="401">
        <f t="shared" si="176"/>
        <v>0</v>
      </c>
    </row>
    <row r="11326" spans="16:16" x14ac:dyDescent="0.25">
      <c r="P11326" s="401">
        <f t="shared" si="176"/>
        <v>0</v>
      </c>
    </row>
    <row r="11327" spans="16:16" x14ac:dyDescent="0.25">
      <c r="P11327" s="401">
        <f t="shared" si="176"/>
        <v>0</v>
      </c>
    </row>
    <row r="11328" spans="16:16" x14ac:dyDescent="0.25">
      <c r="P11328" s="401">
        <f t="shared" si="176"/>
        <v>0</v>
      </c>
    </row>
    <row r="11329" spans="16:16" x14ac:dyDescent="0.25">
      <c r="P11329" s="401">
        <f t="shared" si="176"/>
        <v>0</v>
      </c>
    </row>
    <row r="11330" spans="16:16" x14ac:dyDescent="0.25">
      <c r="P11330" s="401">
        <f t="shared" si="176"/>
        <v>0</v>
      </c>
    </row>
    <row r="11331" spans="16:16" x14ac:dyDescent="0.25">
      <c r="P11331" s="401">
        <f t="shared" ref="P11331:P11394" si="177">G11331+I11331</f>
        <v>0</v>
      </c>
    </row>
    <row r="11332" spans="16:16" x14ac:dyDescent="0.25">
      <c r="P11332" s="401">
        <f t="shared" si="177"/>
        <v>0</v>
      </c>
    </row>
    <row r="11333" spans="16:16" x14ac:dyDescent="0.25">
      <c r="P11333" s="401">
        <f t="shared" si="177"/>
        <v>0</v>
      </c>
    </row>
    <row r="11334" spans="16:16" x14ac:dyDescent="0.25">
      <c r="P11334" s="401">
        <f t="shared" si="177"/>
        <v>0</v>
      </c>
    </row>
    <row r="11335" spans="16:16" x14ac:dyDescent="0.25">
      <c r="P11335" s="401">
        <f t="shared" si="177"/>
        <v>0</v>
      </c>
    </row>
    <row r="11336" spans="16:16" x14ac:dyDescent="0.25">
      <c r="P11336" s="401">
        <f t="shared" si="177"/>
        <v>0</v>
      </c>
    </row>
    <row r="11337" spans="16:16" x14ac:dyDescent="0.25">
      <c r="P11337" s="401">
        <f t="shared" si="177"/>
        <v>0</v>
      </c>
    </row>
    <row r="11338" spans="16:16" x14ac:dyDescent="0.25">
      <c r="P11338" s="401">
        <f t="shared" si="177"/>
        <v>0</v>
      </c>
    </row>
    <row r="11339" spans="16:16" x14ac:dyDescent="0.25">
      <c r="P11339" s="401">
        <f t="shared" si="177"/>
        <v>0</v>
      </c>
    </row>
    <row r="11340" spans="16:16" x14ac:dyDescent="0.25">
      <c r="P11340" s="401">
        <f t="shared" si="177"/>
        <v>0</v>
      </c>
    </row>
    <row r="11341" spans="16:16" x14ac:dyDescent="0.25">
      <c r="P11341" s="401">
        <f t="shared" si="177"/>
        <v>0</v>
      </c>
    </row>
    <row r="11342" spans="16:16" x14ac:dyDescent="0.25">
      <c r="P11342" s="401">
        <f t="shared" si="177"/>
        <v>0</v>
      </c>
    </row>
    <row r="11343" spans="16:16" x14ac:dyDescent="0.25">
      <c r="P11343" s="401">
        <f t="shared" si="177"/>
        <v>0</v>
      </c>
    </row>
    <row r="11344" spans="16:16" x14ac:dyDescent="0.25">
      <c r="P11344" s="401">
        <f t="shared" si="177"/>
        <v>0</v>
      </c>
    </row>
    <row r="11345" spans="16:16" x14ac:dyDescent="0.25">
      <c r="P11345" s="401">
        <f t="shared" si="177"/>
        <v>0</v>
      </c>
    </row>
    <row r="11346" spans="16:16" x14ac:dyDescent="0.25">
      <c r="P11346" s="401">
        <f t="shared" si="177"/>
        <v>0</v>
      </c>
    </row>
    <row r="11347" spans="16:16" x14ac:dyDescent="0.25">
      <c r="P11347" s="401">
        <f t="shared" si="177"/>
        <v>0</v>
      </c>
    </row>
    <row r="11348" spans="16:16" x14ac:dyDescent="0.25">
      <c r="P11348" s="401">
        <f t="shared" si="177"/>
        <v>0</v>
      </c>
    </row>
    <row r="11349" spans="16:16" x14ac:dyDescent="0.25">
      <c r="P11349" s="401">
        <f t="shared" si="177"/>
        <v>0</v>
      </c>
    </row>
    <row r="11350" spans="16:16" x14ac:dyDescent="0.25">
      <c r="P11350" s="401">
        <f t="shared" si="177"/>
        <v>0</v>
      </c>
    </row>
    <row r="11351" spans="16:16" x14ac:dyDescent="0.25">
      <c r="P11351" s="401">
        <f t="shared" si="177"/>
        <v>0</v>
      </c>
    </row>
    <row r="11352" spans="16:16" x14ac:dyDescent="0.25">
      <c r="P11352" s="401">
        <f t="shared" si="177"/>
        <v>0</v>
      </c>
    </row>
    <row r="11353" spans="16:16" x14ac:dyDescent="0.25">
      <c r="P11353" s="401">
        <f t="shared" si="177"/>
        <v>0</v>
      </c>
    </row>
    <row r="11354" spans="16:16" x14ac:dyDescent="0.25">
      <c r="P11354" s="401">
        <f t="shared" si="177"/>
        <v>0</v>
      </c>
    </row>
    <row r="11355" spans="16:16" x14ac:dyDescent="0.25">
      <c r="P11355" s="401">
        <f t="shared" si="177"/>
        <v>0</v>
      </c>
    </row>
    <row r="11356" spans="16:16" x14ac:dyDescent="0.25">
      <c r="P11356" s="401">
        <f t="shared" si="177"/>
        <v>0</v>
      </c>
    </row>
    <row r="11357" spans="16:16" x14ac:dyDescent="0.25">
      <c r="P11357" s="401">
        <f t="shared" si="177"/>
        <v>0</v>
      </c>
    </row>
    <row r="11358" spans="16:16" x14ac:dyDescent="0.25">
      <c r="P11358" s="401">
        <f t="shared" si="177"/>
        <v>0</v>
      </c>
    </row>
    <row r="11359" spans="16:16" x14ac:dyDescent="0.25">
      <c r="P11359" s="401">
        <f t="shared" si="177"/>
        <v>0</v>
      </c>
    </row>
    <row r="11360" spans="16:16" x14ac:dyDescent="0.25">
      <c r="P11360" s="401">
        <f t="shared" si="177"/>
        <v>0</v>
      </c>
    </row>
    <row r="11361" spans="16:16" x14ac:dyDescent="0.25">
      <c r="P11361" s="401">
        <f t="shared" si="177"/>
        <v>0</v>
      </c>
    </row>
    <row r="11362" spans="16:16" x14ac:dyDescent="0.25">
      <c r="P11362" s="401">
        <f t="shared" si="177"/>
        <v>0</v>
      </c>
    </row>
    <row r="11363" spans="16:16" x14ac:dyDescent="0.25">
      <c r="P11363" s="401">
        <f t="shared" si="177"/>
        <v>0</v>
      </c>
    </row>
    <row r="11364" spans="16:16" x14ac:dyDescent="0.25">
      <c r="P11364" s="401">
        <f t="shared" si="177"/>
        <v>0</v>
      </c>
    </row>
    <row r="11365" spans="16:16" x14ac:dyDescent="0.25">
      <c r="P11365" s="401">
        <f t="shared" si="177"/>
        <v>0</v>
      </c>
    </row>
    <row r="11366" spans="16:16" x14ac:dyDescent="0.25">
      <c r="P11366" s="401">
        <f t="shared" si="177"/>
        <v>0</v>
      </c>
    </row>
    <row r="11367" spans="16:16" x14ac:dyDescent="0.25">
      <c r="P11367" s="401">
        <f t="shared" si="177"/>
        <v>0</v>
      </c>
    </row>
    <row r="11368" spans="16:16" x14ac:dyDescent="0.25">
      <c r="P11368" s="401">
        <f t="shared" si="177"/>
        <v>0</v>
      </c>
    </row>
    <row r="11369" spans="16:16" x14ac:dyDescent="0.25">
      <c r="P11369" s="401">
        <f t="shared" si="177"/>
        <v>0</v>
      </c>
    </row>
    <row r="11370" spans="16:16" x14ac:dyDescent="0.25">
      <c r="P11370" s="401">
        <f t="shared" si="177"/>
        <v>0</v>
      </c>
    </row>
    <row r="11371" spans="16:16" x14ac:dyDescent="0.25">
      <c r="P11371" s="401">
        <f t="shared" si="177"/>
        <v>0</v>
      </c>
    </row>
    <row r="11372" spans="16:16" x14ac:dyDescent="0.25">
      <c r="P11372" s="401">
        <f t="shared" si="177"/>
        <v>0</v>
      </c>
    </row>
    <row r="11373" spans="16:16" x14ac:dyDescent="0.25">
      <c r="P11373" s="401">
        <f t="shared" si="177"/>
        <v>0</v>
      </c>
    </row>
    <row r="11374" spans="16:16" x14ac:dyDescent="0.25">
      <c r="P11374" s="401">
        <f t="shared" si="177"/>
        <v>0</v>
      </c>
    </row>
    <row r="11375" spans="16:16" x14ac:dyDescent="0.25">
      <c r="P11375" s="401">
        <f t="shared" si="177"/>
        <v>0</v>
      </c>
    </row>
    <row r="11376" spans="16:16" x14ac:dyDescent="0.25">
      <c r="P11376" s="401">
        <f t="shared" si="177"/>
        <v>0</v>
      </c>
    </row>
    <row r="11377" spans="16:16" x14ac:dyDescent="0.25">
      <c r="P11377" s="401">
        <f t="shared" si="177"/>
        <v>0</v>
      </c>
    </row>
    <row r="11378" spans="16:16" x14ac:dyDescent="0.25">
      <c r="P11378" s="401">
        <f t="shared" si="177"/>
        <v>0</v>
      </c>
    </row>
    <row r="11379" spans="16:16" x14ac:dyDescent="0.25">
      <c r="P11379" s="401">
        <f t="shared" si="177"/>
        <v>0</v>
      </c>
    </row>
    <row r="11380" spans="16:16" x14ac:dyDescent="0.25">
      <c r="P11380" s="401">
        <f t="shared" si="177"/>
        <v>0</v>
      </c>
    </row>
    <row r="11381" spans="16:16" x14ac:dyDescent="0.25">
      <c r="P11381" s="401">
        <f t="shared" si="177"/>
        <v>0</v>
      </c>
    </row>
    <row r="11382" spans="16:16" x14ac:dyDescent="0.25">
      <c r="P11382" s="401">
        <f t="shared" si="177"/>
        <v>0</v>
      </c>
    </row>
    <row r="11383" spans="16:16" x14ac:dyDescent="0.25">
      <c r="P11383" s="401">
        <f t="shared" si="177"/>
        <v>0</v>
      </c>
    </row>
    <row r="11384" spans="16:16" x14ac:dyDescent="0.25">
      <c r="P11384" s="401">
        <f t="shared" si="177"/>
        <v>0</v>
      </c>
    </row>
    <row r="11385" spans="16:16" x14ac:dyDescent="0.25">
      <c r="P11385" s="401">
        <f t="shared" si="177"/>
        <v>0</v>
      </c>
    </row>
    <row r="11386" spans="16:16" x14ac:dyDescent="0.25">
      <c r="P11386" s="401">
        <f t="shared" si="177"/>
        <v>0</v>
      </c>
    </row>
    <row r="11387" spans="16:16" x14ac:dyDescent="0.25">
      <c r="P11387" s="401">
        <f t="shared" si="177"/>
        <v>0</v>
      </c>
    </row>
    <row r="11388" spans="16:16" x14ac:dyDescent="0.25">
      <c r="P11388" s="401">
        <f t="shared" si="177"/>
        <v>0</v>
      </c>
    </row>
    <row r="11389" spans="16:16" x14ac:dyDescent="0.25">
      <c r="P11389" s="401">
        <f t="shared" si="177"/>
        <v>0</v>
      </c>
    </row>
    <row r="11390" spans="16:16" x14ac:dyDescent="0.25">
      <c r="P11390" s="401">
        <f t="shared" si="177"/>
        <v>0</v>
      </c>
    </row>
    <row r="11391" spans="16:16" x14ac:dyDescent="0.25">
      <c r="P11391" s="401">
        <f t="shared" si="177"/>
        <v>0</v>
      </c>
    </row>
    <row r="11392" spans="16:16" x14ac:dyDescent="0.25">
      <c r="P11392" s="401">
        <f t="shared" si="177"/>
        <v>0</v>
      </c>
    </row>
    <row r="11393" spans="16:16" x14ac:dyDescent="0.25">
      <c r="P11393" s="401">
        <f t="shared" si="177"/>
        <v>0</v>
      </c>
    </row>
    <row r="11394" spans="16:16" x14ac:dyDescent="0.25">
      <c r="P11394" s="401">
        <f t="shared" si="177"/>
        <v>0</v>
      </c>
    </row>
    <row r="11395" spans="16:16" x14ac:dyDescent="0.25">
      <c r="P11395" s="401">
        <f t="shared" ref="P11395:P11458" si="178">G11395+I11395</f>
        <v>0</v>
      </c>
    </row>
    <row r="11396" spans="16:16" x14ac:dyDescent="0.25">
      <c r="P11396" s="401">
        <f t="shared" si="178"/>
        <v>0</v>
      </c>
    </row>
    <row r="11397" spans="16:16" x14ac:dyDescent="0.25">
      <c r="P11397" s="401">
        <f t="shared" si="178"/>
        <v>0</v>
      </c>
    </row>
    <row r="11398" spans="16:16" x14ac:dyDescent="0.25">
      <c r="P11398" s="401">
        <f t="shared" si="178"/>
        <v>0</v>
      </c>
    </row>
    <row r="11399" spans="16:16" x14ac:dyDescent="0.25">
      <c r="P11399" s="401">
        <f t="shared" si="178"/>
        <v>0</v>
      </c>
    </row>
    <row r="11400" spans="16:16" x14ac:dyDescent="0.25">
      <c r="P11400" s="401">
        <f t="shared" si="178"/>
        <v>0</v>
      </c>
    </row>
    <row r="11401" spans="16:16" x14ac:dyDescent="0.25">
      <c r="P11401" s="401">
        <f t="shared" si="178"/>
        <v>0</v>
      </c>
    </row>
    <row r="11402" spans="16:16" x14ac:dyDescent="0.25">
      <c r="P11402" s="401">
        <f t="shared" si="178"/>
        <v>0</v>
      </c>
    </row>
    <row r="11403" spans="16:16" x14ac:dyDescent="0.25">
      <c r="P11403" s="401">
        <f t="shared" si="178"/>
        <v>0</v>
      </c>
    </row>
    <row r="11404" spans="16:16" x14ac:dyDescent="0.25">
      <c r="P11404" s="401">
        <f t="shared" si="178"/>
        <v>0</v>
      </c>
    </row>
    <row r="11405" spans="16:16" x14ac:dyDescent="0.25">
      <c r="P11405" s="401">
        <f t="shared" si="178"/>
        <v>0</v>
      </c>
    </row>
    <row r="11406" spans="16:16" x14ac:dyDescent="0.25">
      <c r="P11406" s="401">
        <f t="shared" si="178"/>
        <v>0</v>
      </c>
    </row>
    <row r="11407" spans="16:16" x14ac:dyDescent="0.25">
      <c r="P11407" s="401">
        <f t="shared" si="178"/>
        <v>0</v>
      </c>
    </row>
    <row r="11408" spans="16:16" x14ac:dyDescent="0.25">
      <c r="P11408" s="401">
        <f t="shared" si="178"/>
        <v>0</v>
      </c>
    </row>
    <row r="11409" spans="16:16" x14ac:dyDescent="0.25">
      <c r="P11409" s="401">
        <f t="shared" si="178"/>
        <v>0</v>
      </c>
    </row>
    <row r="11410" spans="16:16" x14ac:dyDescent="0.25">
      <c r="P11410" s="401">
        <f t="shared" si="178"/>
        <v>0</v>
      </c>
    </row>
    <row r="11411" spans="16:16" x14ac:dyDescent="0.25">
      <c r="P11411" s="401">
        <f t="shared" si="178"/>
        <v>0</v>
      </c>
    </row>
    <row r="11412" spans="16:16" x14ac:dyDescent="0.25">
      <c r="P11412" s="401">
        <f t="shared" si="178"/>
        <v>0</v>
      </c>
    </row>
    <row r="11413" spans="16:16" x14ac:dyDescent="0.25">
      <c r="P11413" s="401">
        <f t="shared" si="178"/>
        <v>0</v>
      </c>
    </row>
    <row r="11414" spans="16:16" x14ac:dyDescent="0.25">
      <c r="P11414" s="401">
        <f t="shared" si="178"/>
        <v>0</v>
      </c>
    </row>
    <row r="11415" spans="16:16" x14ac:dyDescent="0.25">
      <c r="P11415" s="401">
        <f t="shared" si="178"/>
        <v>0</v>
      </c>
    </row>
    <row r="11416" spans="16:16" x14ac:dyDescent="0.25">
      <c r="P11416" s="401">
        <f t="shared" si="178"/>
        <v>0</v>
      </c>
    </row>
    <row r="11417" spans="16:16" x14ac:dyDescent="0.25">
      <c r="P11417" s="401">
        <f t="shared" si="178"/>
        <v>0</v>
      </c>
    </row>
    <row r="11418" spans="16:16" x14ac:dyDescent="0.25">
      <c r="P11418" s="401">
        <f t="shared" si="178"/>
        <v>0</v>
      </c>
    </row>
    <row r="11419" spans="16:16" x14ac:dyDescent="0.25">
      <c r="P11419" s="401">
        <f t="shared" si="178"/>
        <v>0</v>
      </c>
    </row>
    <row r="11420" spans="16:16" x14ac:dyDescent="0.25">
      <c r="P11420" s="401">
        <f t="shared" si="178"/>
        <v>0</v>
      </c>
    </row>
    <row r="11421" spans="16:16" x14ac:dyDescent="0.25">
      <c r="P11421" s="401">
        <f t="shared" si="178"/>
        <v>0</v>
      </c>
    </row>
    <row r="11422" spans="16:16" x14ac:dyDescent="0.25">
      <c r="P11422" s="401">
        <f t="shared" si="178"/>
        <v>0</v>
      </c>
    </row>
    <row r="11423" spans="16:16" x14ac:dyDescent="0.25">
      <c r="P11423" s="401">
        <f t="shared" si="178"/>
        <v>0</v>
      </c>
    </row>
    <row r="11424" spans="16:16" x14ac:dyDescent="0.25">
      <c r="P11424" s="401">
        <f t="shared" si="178"/>
        <v>0</v>
      </c>
    </row>
    <row r="11425" spans="16:16" x14ac:dyDescent="0.25">
      <c r="P11425" s="401">
        <f t="shared" si="178"/>
        <v>0</v>
      </c>
    </row>
    <row r="11426" spans="16:16" x14ac:dyDescent="0.25">
      <c r="P11426" s="401">
        <f t="shared" si="178"/>
        <v>0</v>
      </c>
    </row>
    <row r="11427" spans="16:16" x14ac:dyDescent="0.25">
      <c r="P11427" s="401">
        <f t="shared" si="178"/>
        <v>0</v>
      </c>
    </row>
    <row r="11428" spans="16:16" x14ac:dyDescent="0.25">
      <c r="P11428" s="401">
        <f t="shared" si="178"/>
        <v>0</v>
      </c>
    </row>
    <row r="11429" spans="16:16" x14ac:dyDescent="0.25">
      <c r="P11429" s="401">
        <f t="shared" si="178"/>
        <v>0</v>
      </c>
    </row>
    <row r="11430" spans="16:16" x14ac:dyDescent="0.25">
      <c r="P11430" s="401">
        <f t="shared" si="178"/>
        <v>0</v>
      </c>
    </row>
    <row r="11431" spans="16:16" x14ac:dyDescent="0.25">
      <c r="P11431" s="401">
        <f t="shared" si="178"/>
        <v>0</v>
      </c>
    </row>
    <row r="11432" spans="16:16" x14ac:dyDescent="0.25">
      <c r="P11432" s="401">
        <f t="shared" si="178"/>
        <v>0</v>
      </c>
    </row>
    <row r="11433" spans="16:16" x14ac:dyDescent="0.25">
      <c r="P11433" s="401">
        <f t="shared" si="178"/>
        <v>0</v>
      </c>
    </row>
    <row r="11434" spans="16:16" x14ac:dyDescent="0.25">
      <c r="P11434" s="401">
        <f t="shared" si="178"/>
        <v>0</v>
      </c>
    </row>
    <row r="11435" spans="16:16" x14ac:dyDescent="0.25">
      <c r="P11435" s="401">
        <f t="shared" si="178"/>
        <v>0</v>
      </c>
    </row>
    <row r="11436" spans="16:16" x14ac:dyDescent="0.25">
      <c r="P11436" s="401">
        <f t="shared" si="178"/>
        <v>0</v>
      </c>
    </row>
    <row r="11437" spans="16:16" x14ac:dyDescent="0.25">
      <c r="P11437" s="401">
        <f t="shared" si="178"/>
        <v>0</v>
      </c>
    </row>
    <row r="11438" spans="16:16" x14ac:dyDescent="0.25">
      <c r="P11438" s="401">
        <f t="shared" si="178"/>
        <v>0</v>
      </c>
    </row>
    <row r="11439" spans="16:16" x14ac:dyDescent="0.25">
      <c r="P11439" s="401">
        <f t="shared" si="178"/>
        <v>0</v>
      </c>
    </row>
    <row r="11440" spans="16:16" x14ac:dyDescent="0.25">
      <c r="P11440" s="401">
        <f t="shared" si="178"/>
        <v>0</v>
      </c>
    </row>
    <row r="11441" spans="16:16" x14ac:dyDescent="0.25">
      <c r="P11441" s="401">
        <f t="shared" si="178"/>
        <v>0</v>
      </c>
    </row>
    <row r="11442" spans="16:16" x14ac:dyDescent="0.25">
      <c r="P11442" s="401">
        <f t="shared" si="178"/>
        <v>0</v>
      </c>
    </row>
    <row r="11443" spans="16:16" x14ac:dyDescent="0.25">
      <c r="P11443" s="401">
        <f t="shared" si="178"/>
        <v>0</v>
      </c>
    </row>
    <row r="11444" spans="16:16" x14ac:dyDescent="0.25">
      <c r="P11444" s="401">
        <f t="shared" si="178"/>
        <v>0</v>
      </c>
    </row>
    <row r="11445" spans="16:16" x14ac:dyDescent="0.25">
      <c r="P11445" s="401">
        <f t="shared" si="178"/>
        <v>0</v>
      </c>
    </row>
    <row r="11446" spans="16:16" x14ac:dyDescent="0.25">
      <c r="P11446" s="401">
        <f t="shared" si="178"/>
        <v>0</v>
      </c>
    </row>
    <row r="11447" spans="16:16" x14ac:dyDescent="0.25">
      <c r="P11447" s="401">
        <f t="shared" si="178"/>
        <v>0</v>
      </c>
    </row>
    <row r="11448" spans="16:16" x14ac:dyDescent="0.25">
      <c r="P11448" s="401">
        <f t="shared" si="178"/>
        <v>0</v>
      </c>
    </row>
    <row r="11449" spans="16:16" x14ac:dyDescent="0.25">
      <c r="P11449" s="401">
        <f t="shared" si="178"/>
        <v>0</v>
      </c>
    </row>
    <row r="11450" spans="16:16" x14ac:dyDescent="0.25">
      <c r="P11450" s="401">
        <f t="shared" si="178"/>
        <v>0</v>
      </c>
    </row>
    <row r="11451" spans="16:16" x14ac:dyDescent="0.25">
      <c r="P11451" s="401">
        <f t="shared" si="178"/>
        <v>0</v>
      </c>
    </row>
    <row r="11452" spans="16:16" x14ac:dyDescent="0.25">
      <c r="P11452" s="401">
        <f t="shared" si="178"/>
        <v>0</v>
      </c>
    </row>
    <row r="11453" spans="16:16" x14ac:dyDescent="0.25">
      <c r="P11453" s="401">
        <f t="shared" si="178"/>
        <v>0</v>
      </c>
    </row>
    <row r="11454" spans="16:16" x14ac:dyDescent="0.25">
      <c r="P11454" s="401">
        <f t="shared" si="178"/>
        <v>0</v>
      </c>
    </row>
    <row r="11455" spans="16:16" x14ac:dyDescent="0.25">
      <c r="P11455" s="401">
        <f t="shared" si="178"/>
        <v>0</v>
      </c>
    </row>
    <row r="11456" spans="16:16" x14ac:dyDescent="0.25">
      <c r="P11456" s="401">
        <f t="shared" si="178"/>
        <v>0</v>
      </c>
    </row>
    <row r="11457" spans="16:16" x14ac:dyDescent="0.25">
      <c r="P11457" s="401">
        <f t="shared" si="178"/>
        <v>0</v>
      </c>
    </row>
    <row r="11458" spans="16:16" x14ac:dyDescent="0.25">
      <c r="P11458" s="401">
        <f t="shared" si="178"/>
        <v>0</v>
      </c>
    </row>
    <row r="11459" spans="16:16" x14ac:dyDescent="0.25">
      <c r="P11459" s="401">
        <f t="shared" ref="P11459:P11522" si="179">G11459+I11459</f>
        <v>0</v>
      </c>
    </row>
    <row r="11460" spans="16:16" x14ac:dyDescent="0.25">
      <c r="P11460" s="401">
        <f t="shared" si="179"/>
        <v>0</v>
      </c>
    </row>
    <row r="11461" spans="16:16" x14ac:dyDescent="0.25">
      <c r="P11461" s="401">
        <f t="shared" si="179"/>
        <v>0</v>
      </c>
    </row>
    <row r="11462" spans="16:16" x14ac:dyDescent="0.25">
      <c r="P11462" s="401">
        <f t="shared" si="179"/>
        <v>0</v>
      </c>
    </row>
    <row r="11463" spans="16:16" x14ac:dyDescent="0.25">
      <c r="P11463" s="401">
        <f t="shared" si="179"/>
        <v>0</v>
      </c>
    </row>
    <row r="11464" spans="16:16" x14ac:dyDescent="0.25">
      <c r="P11464" s="401">
        <f t="shared" si="179"/>
        <v>0</v>
      </c>
    </row>
    <row r="11465" spans="16:16" x14ac:dyDescent="0.25">
      <c r="P11465" s="401">
        <f t="shared" si="179"/>
        <v>0</v>
      </c>
    </row>
    <row r="11466" spans="16:16" x14ac:dyDescent="0.25">
      <c r="P11466" s="401">
        <f t="shared" si="179"/>
        <v>0</v>
      </c>
    </row>
    <row r="11467" spans="16:16" x14ac:dyDescent="0.25">
      <c r="P11467" s="401">
        <f t="shared" si="179"/>
        <v>0</v>
      </c>
    </row>
    <row r="11468" spans="16:16" x14ac:dyDescent="0.25">
      <c r="P11468" s="401">
        <f t="shared" si="179"/>
        <v>0</v>
      </c>
    </row>
    <row r="11469" spans="16:16" x14ac:dyDescent="0.25">
      <c r="P11469" s="401">
        <f t="shared" si="179"/>
        <v>0</v>
      </c>
    </row>
    <row r="11470" spans="16:16" x14ac:dyDescent="0.25">
      <c r="P11470" s="401">
        <f t="shared" si="179"/>
        <v>0</v>
      </c>
    </row>
    <row r="11471" spans="16:16" x14ac:dyDescent="0.25">
      <c r="P11471" s="401">
        <f t="shared" si="179"/>
        <v>0</v>
      </c>
    </row>
    <row r="11472" spans="16:16" x14ac:dyDescent="0.25">
      <c r="P11472" s="401">
        <f t="shared" si="179"/>
        <v>0</v>
      </c>
    </row>
    <row r="11473" spans="16:16" x14ac:dyDescent="0.25">
      <c r="P11473" s="401">
        <f t="shared" si="179"/>
        <v>0</v>
      </c>
    </row>
    <row r="11474" spans="16:16" x14ac:dyDescent="0.25">
      <c r="P11474" s="401">
        <f t="shared" si="179"/>
        <v>0</v>
      </c>
    </row>
    <row r="11475" spans="16:16" x14ac:dyDescent="0.25">
      <c r="P11475" s="401">
        <f t="shared" si="179"/>
        <v>0</v>
      </c>
    </row>
    <row r="11476" spans="16:16" x14ac:dyDescent="0.25">
      <c r="P11476" s="401">
        <f t="shared" si="179"/>
        <v>0</v>
      </c>
    </row>
    <row r="11477" spans="16:16" x14ac:dyDescent="0.25">
      <c r="P11477" s="401">
        <f t="shared" si="179"/>
        <v>0</v>
      </c>
    </row>
    <row r="11478" spans="16:16" x14ac:dyDescent="0.25">
      <c r="P11478" s="401">
        <f t="shared" si="179"/>
        <v>0</v>
      </c>
    </row>
    <row r="11479" spans="16:16" x14ac:dyDescent="0.25">
      <c r="P11479" s="401">
        <f t="shared" si="179"/>
        <v>0</v>
      </c>
    </row>
    <row r="11480" spans="16:16" x14ac:dyDescent="0.25">
      <c r="P11480" s="401">
        <f t="shared" si="179"/>
        <v>0</v>
      </c>
    </row>
    <row r="11481" spans="16:16" x14ac:dyDescent="0.25">
      <c r="P11481" s="401">
        <f t="shared" si="179"/>
        <v>0</v>
      </c>
    </row>
    <row r="11482" spans="16:16" x14ac:dyDescent="0.25">
      <c r="P11482" s="401">
        <f t="shared" si="179"/>
        <v>0</v>
      </c>
    </row>
    <row r="11483" spans="16:16" x14ac:dyDescent="0.25">
      <c r="P11483" s="401">
        <f t="shared" si="179"/>
        <v>0</v>
      </c>
    </row>
    <row r="11484" spans="16:16" x14ac:dyDescent="0.25">
      <c r="P11484" s="401">
        <f t="shared" si="179"/>
        <v>0</v>
      </c>
    </row>
    <row r="11485" spans="16:16" x14ac:dyDescent="0.25">
      <c r="P11485" s="401">
        <f t="shared" si="179"/>
        <v>0</v>
      </c>
    </row>
    <row r="11486" spans="16:16" x14ac:dyDescent="0.25">
      <c r="P11486" s="401">
        <f t="shared" si="179"/>
        <v>0</v>
      </c>
    </row>
    <row r="11487" spans="16:16" x14ac:dyDescent="0.25">
      <c r="P11487" s="401">
        <f t="shared" si="179"/>
        <v>0</v>
      </c>
    </row>
    <row r="11488" spans="16:16" x14ac:dyDescent="0.25">
      <c r="P11488" s="401">
        <f t="shared" si="179"/>
        <v>0</v>
      </c>
    </row>
    <row r="11489" spans="16:16" x14ac:dyDescent="0.25">
      <c r="P11489" s="401">
        <f t="shared" si="179"/>
        <v>0</v>
      </c>
    </row>
    <row r="11490" spans="16:16" x14ac:dyDescent="0.25">
      <c r="P11490" s="401">
        <f t="shared" si="179"/>
        <v>0</v>
      </c>
    </row>
    <row r="11491" spans="16:16" x14ac:dyDescent="0.25">
      <c r="P11491" s="401">
        <f t="shared" si="179"/>
        <v>0</v>
      </c>
    </row>
    <row r="11492" spans="16:16" x14ac:dyDescent="0.25">
      <c r="P11492" s="401">
        <f t="shared" si="179"/>
        <v>0</v>
      </c>
    </row>
    <row r="11493" spans="16:16" x14ac:dyDescent="0.25">
      <c r="P11493" s="401">
        <f t="shared" si="179"/>
        <v>0</v>
      </c>
    </row>
    <row r="11494" spans="16:16" x14ac:dyDescent="0.25">
      <c r="P11494" s="401">
        <f t="shared" si="179"/>
        <v>0</v>
      </c>
    </row>
    <row r="11495" spans="16:16" x14ac:dyDescent="0.25">
      <c r="P11495" s="401">
        <f t="shared" si="179"/>
        <v>0</v>
      </c>
    </row>
    <row r="11496" spans="16:16" x14ac:dyDescent="0.25">
      <c r="P11496" s="401">
        <f t="shared" si="179"/>
        <v>0</v>
      </c>
    </row>
    <row r="11497" spans="16:16" x14ac:dyDescent="0.25">
      <c r="P11497" s="401">
        <f t="shared" si="179"/>
        <v>0</v>
      </c>
    </row>
    <row r="11498" spans="16:16" x14ac:dyDescent="0.25">
      <c r="P11498" s="401">
        <f t="shared" si="179"/>
        <v>0</v>
      </c>
    </row>
    <row r="11499" spans="16:16" x14ac:dyDescent="0.25">
      <c r="P11499" s="401">
        <f t="shared" si="179"/>
        <v>0</v>
      </c>
    </row>
    <row r="11500" spans="16:16" x14ac:dyDescent="0.25">
      <c r="P11500" s="401">
        <f t="shared" si="179"/>
        <v>0</v>
      </c>
    </row>
    <row r="11501" spans="16:16" x14ac:dyDescent="0.25">
      <c r="P11501" s="401">
        <f t="shared" si="179"/>
        <v>0</v>
      </c>
    </row>
    <row r="11502" spans="16:16" x14ac:dyDescent="0.25">
      <c r="P11502" s="401">
        <f t="shared" si="179"/>
        <v>0</v>
      </c>
    </row>
    <row r="11503" spans="16:16" x14ac:dyDescent="0.25">
      <c r="P11503" s="401">
        <f t="shared" si="179"/>
        <v>0</v>
      </c>
    </row>
    <row r="11504" spans="16:16" x14ac:dyDescent="0.25">
      <c r="P11504" s="401">
        <f t="shared" si="179"/>
        <v>0</v>
      </c>
    </row>
    <row r="11505" spans="16:16" x14ac:dyDescent="0.25">
      <c r="P11505" s="401">
        <f t="shared" si="179"/>
        <v>0</v>
      </c>
    </row>
    <row r="11506" spans="16:16" x14ac:dyDescent="0.25">
      <c r="P11506" s="401">
        <f t="shared" si="179"/>
        <v>0</v>
      </c>
    </row>
    <row r="11507" spans="16:16" x14ac:dyDescent="0.25">
      <c r="P11507" s="401">
        <f t="shared" si="179"/>
        <v>0</v>
      </c>
    </row>
    <row r="11508" spans="16:16" x14ac:dyDescent="0.25">
      <c r="P11508" s="401">
        <f t="shared" si="179"/>
        <v>0</v>
      </c>
    </row>
    <row r="11509" spans="16:16" x14ac:dyDescent="0.25">
      <c r="P11509" s="401">
        <f t="shared" si="179"/>
        <v>0</v>
      </c>
    </row>
    <row r="11510" spans="16:16" x14ac:dyDescent="0.25">
      <c r="P11510" s="401">
        <f t="shared" si="179"/>
        <v>0</v>
      </c>
    </row>
    <row r="11511" spans="16:16" x14ac:dyDescent="0.25">
      <c r="P11511" s="401">
        <f t="shared" si="179"/>
        <v>0</v>
      </c>
    </row>
    <row r="11512" spans="16:16" x14ac:dyDescent="0.25">
      <c r="P11512" s="401">
        <f t="shared" si="179"/>
        <v>0</v>
      </c>
    </row>
    <row r="11513" spans="16:16" x14ac:dyDescent="0.25">
      <c r="P11513" s="401">
        <f t="shared" si="179"/>
        <v>0</v>
      </c>
    </row>
    <row r="11514" spans="16:16" x14ac:dyDescent="0.25">
      <c r="P11514" s="401">
        <f t="shared" si="179"/>
        <v>0</v>
      </c>
    </row>
    <row r="11515" spans="16:16" x14ac:dyDescent="0.25">
      <c r="P11515" s="401">
        <f t="shared" si="179"/>
        <v>0</v>
      </c>
    </row>
    <row r="11516" spans="16:16" x14ac:dyDescent="0.25">
      <c r="P11516" s="401">
        <f t="shared" si="179"/>
        <v>0</v>
      </c>
    </row>
    <row r="11517" spans="16:16" x14ac:dyDescent="0.25">
      <c r="P11517" s="401">
        <f t="shared" si="179"/>
        <v>0</v>
      </c>
    </row>
    <row r="11518" spans="16:16" x14ac:dyDescent="0.25">
      <c r="P11518" s="401">
        <f t="shared" si="179"/>
        <v>0</v>
      </c>
    </row>
    <row r="11519" spans="16:16" x14ac:dyDescent="0.25">
      <c r="P11519" s="401">
        <f t="shared" si="179"/>
        <v>0</v>
      </c>
    </row>
    <row r="11520" spans="16:16" x14ac:dyDescent="0.25">
      <c r="P11520" s="401">
        <f t="shared" si="179"/>
        <v>0</v>
      </c>
    </row>
    <row r="11521" spans="16:16" x14ac:dyDescent="0.25">
      <c r="P11521" s="401">
        <f t="shared" si="179"/>
        <v>0</v>
      </c>
    </row>
    <row r="11522" spans="16:16" x14ac:dyDescent="0.25">
      <c r="P11522" s="401">
        <f t="shared" si="179"/>
        <v>0</v>
      </c>
    </row>
    <row r="11523" spans="16:16" x14ac:dyDescent="0.25">
      <c r="P11523" s="401">
        <f t="shared" ref="P11523:P11586" si="180">G11523+I11523</f>
        <v>0</v>
      </c>
    </row>
    <row r="11524" spans="16:16" x14ac:dyDescent="0.25">
      <c r="P11524" s="401">
        <f t="shared" si="180"/>
        <v>0</v>
      </c>
    </row>
    <row r="11525" spans="16:16" x14ac:dyDescent="0.25">
      <c r="P11525" s="401">
        <f t="shared" si="180"/>
        <v>0</v>
      </c>
    </row>
    <row r="11526" spans="16:16" x14ac:dyDescent="0.25">
      <c r="P11526" s="401">
        <f t="shared" si="180"/>
        <v>0</v>
      </c>
    </row>
    <row r="11527" spans="16:16" x14ac:dyDescent="0.25">
      <c r="P11527" s="401">
        <f t="shared" si="180"/>
        <v>0</v>
      </c>
    </row>
    <row r="11528" spans="16:16" x14ac:dyDescent="0.25">
      <c r="P11528" s="401">
        <f t="shared" si="180"/>
        <v>0</v>
      </c>
    </row>
    <row r="11529" spans="16:16" x14ac:dyDescent="0.25">
      <c r="P11529" s="401">
        <f t="shared" si="180"/>
        <v>0</v>
      </c>
    </row>
    <row r="11530" spans="16:16" x14ac:dyDescent="0.25">
      <c r="P11530" s="401">
        <f t="shared" si="180"/>
        <v>0</v>
      </c>
    </row>
    <row r="11531" spans="16:16" x14ac:dyDescent="0.25">
      <c r="P11531" s="401">
        <f t="shared" si="180"/>
        <v>0</v>
      </c>
    </row>
    <row r="11532" spans="16:16" x14ac:dyDescent="0.25">
      <c r="P11532" s="401">
        <f t="shared" si="180"/>
        <v>0</v>
      </c>
    </row>
    <row r="11533" spans="16:16" x14ac:dyDescent="0.25">
      <c r="P11533" s="401">
        <f t="shared" si="180"/>
        <v>0</v>
      </c>
    </row>
    <row r="11534" spans="16:16" x14ac:dyDescent="0.25">
      <c r="P11534" s="401">
        <f t="shared" si="180"/>
        <v>0</v>
      </c>
    </row>
    <row r="11535" spans="16:16" x14ac:dyDescent="0.25">
      <c r="P11535" s="401">
        <f t="shared" si="180"/>
        <v>0</v>
      </c>
    </row>
    <row r="11536" spans="16:16" x14ac:dyDescent="0.25">
      <c r="P11536" s="401">
        <f t="shared" si="180"/>
        <v>0</v>
      </c>
    </row>
    <row r="11537" spans="16:16" x14ac:dyDescent="0.25">
      <c r="P11537" s="401">
        <f t="shared" si="180"/>
        <v>0</v>
      </c>
    </row>
    <row r="11538" spans="16:16" x14ac:dyDescent="0.25">
      <c r="P11538" s="401">
        <f t="shared" si="180"/>
        <v>0</v>
      </c>
    </row>
    <row r="11539" spans="16:16" x14ac:dyDescent="0.25">
      <c r="P11539" s="401">
        <f t="shared" si="180"/>
        <v>0</v>
      </c>
    </row>
    <row r="11540" spans="16:16" x14ac:dyDescent="0.25">
      <c r="P11540" s="401">
        <f t="shared" si="180"/>
        <v>0</v>
      </c>
    </row>
    <row r="11541" spans="16:16" x14ac:dyDescent="0.25">
      <c r="P11541" s="401">
        <f t="shared" si="180"/>
        <v>0</v>
      </c>
    </row>
    <row r="11542" spans="16:16" x14ac:dyDescent="0.25">
      <c r="P11542" s="401">
        <f t="shared" si="180"/>
        <v>0</v>
      </c>
    </row>
    <row r="11543" spans="16:16" x14ac:dyDescent="0.25">
      <c r="P11543" s="401">
        <f t="shared" si="180"/>
        <v>0</v>
      </c>
    </row>
    <row r="11544" spans="16:16" x14ac:dyDescent="0.25">
      <c r="P11544" s="401">
        <f t="shared" si="180"/>
        <v>0</v>
      </c>
    </row>
    <row r="11545" spans="16:16" x14ac:dyDescent="0.25">
      <c r="P11545" s="401">
        <f t="shared" si="180"/>
        <v>0</v>
      </c>
    </row>
    <row r="11546" spans="16:16" x14ac:dyDescent="0.25">
      <c r="P11546" s="401">
        <f t="shared" si="180"/>
        <v>0</v>
      </c>
    </row>
    <row r="11547" spans="16:16" x14ac:dyDescent="0.25">
      <c r="P11547" s="401">
        <f t="shared" si="180"/>
        <v>0</v>
      </c>
    </row>
    <row r="11548" spans="16:16" x14ac:dyDescent="0.25">
      <c r="P11548" s="401">
        <f t="shared" si="180"/>
        <v>0</v>
      </c>
    </row>
    <row r="11549" spans="16:16" x14ac:dyDescent="0.25">
      <c r="P11549" s="401">
        <f t="shared" si="180"/>
        <v>0</v>
      </c>
    </row>
    <row r="11550" spans="16:16" x14ac:dyDescent="0.25">
      <c r="P11550" s="401">
        <f t="shared" si="180"/>
        <v>0</v>
      </c>
    </row>
    <row r="11551" spans="16:16" x14ac:dyDescent="0.25">
      <c r="P11551" s="401">
        <f t="shared" si="180"/>
        <v>0</v>
      </c>
    </row>
    <row r="11552" spans="16:16" x14ac:dyDescent="0.25">
      <c r="P11552" s="401">
        <f t="shared" si="180"/>
        <v>0</v>
      </c>
    </row>
    <row r="11553" spans="16:16" x14ac:dyDescent="0.25">
      <c r="P11553" s="401">
        <f t="shared" si="180"/>
        <v>0</v>
      </c>
    </row>
    <row r="11554" spans="16:16" x14ac:dyDescent="0.25">
      <c r="P11554" s="401">
        <f t="shared" si="180"/>
        <v>0</v>
      </c>
    </row>
    <row r="11555" spans="16:16" x14ac:dyDescent="0.25">
      <c r="P11555" s="401">
        <f t="shared" si="180"/>
        <v>0</v>
      </c>
    </row>
    <row r="11556" spans="16:16" x14ac:dyDescent="0.25">
      <c r="P11556" s="401">
        <f t="shared" si="180"/>
        <v>0</v>
      </c>
    </row>
    <row r="11557" spans="16:16" x14ac:dyDescent="0.25">
      <c r="P11557" s="401">
        <f t="shared" si="180"/>
        <v>0</v>
      </c>
    </row>
    <row r="11558" spans="16:16" x14ac:dyDescent="0.25">
      <c r="P11558" s="401">
        <f t="shared" si="180"/>
        <v>0</v>
      </c>
    </row>
    <row r="11559" spans="16:16" x14ac:dyDescent="0.25">
      <c r="P11559" s="401">
        <f t="shared" si="180"/>
        <v>0</v>
      </c>
    </row>
    <row r="11560" spans="16:16" x14ac:dyDescent="0.25">
      <c r="P11560" s="401">
        <f t="shared" si="180"/>
        <v>0</v>
      </c>
    </row>
    <row r="11561" spans="16:16" x14ac:dyDescent="0.25">
      <c r="P11561" s="401">
        <f t="shared" si="180"/>
        <v>0</v>
      </c>
    </row>
    <row r="11562" spans="16:16" x14ac:dyDescent="0.25">
      <c r="P11562" s="401">
        <f t="shared" si="180"/>
        <v>0</v>
      </c>
    </row>
    <row r="11563" spans="16:16" x14ac:dyDescent="0.25">
      <c r="P11563" s="401">
        <f t="shared" si="180"/>
        <v>0</v>
      </c>
    </row>
    <row r="11564" spans="16:16" x14ac:dyDescent="0.25">
      <c r="P11564" s="401">
        <f t="shared" si="180"/>
        <v>0</v>
      </c>
    </row>
    <row r="11565" spans="16:16" x14ac:dyDescent="0.25">
      <c r="P11565" s="401">
        <f t="shared" si="180"/>
        <v>0</v>
      </c>
    </row>
    <row r="11566" spans="16:16" x14ac:dyDescent="0.25">
      <c r="P11566" s="401">
        <f t="shared" si="180"/>
        <v>0</v>
      </c>
    </row>
    <row r="11567" spans="16:16" x14ac:dyDescent="0.25">
      <c r="P11567" s="401">
        <f t="shared" si="180"/>
        <v>0</v>
      </c>
    </row>
    <row r="11568" spans="16:16" x14ac:dyDescent="0.25">
      <c r="P11568" s="401">
        <f t="shared" si="180"/>
        <v>0</v>
      </c>
    </row>
    <row r="11569" spans="16:16" x14ac:dyDescent="0.25">
      <c r="P11569" s="401">
        <f t="shared" si="180"/>
        <v>0</v>
      </c>
    </row>
    <row r="11570" spans="16:16" x14ac:dyDescent="0.25">
      <c r="P11570" s="401">
        <f t="shared" si="180"/>
        <v>0</v>
      </c>
    </row>
    <row r="11571" spans="16:16" x14ac:dyDescent="0.25">
      <c r="P11571" s="401">
        <f t="shared" si="180"/>
        <v>0</v>
      </c>
    </row>
    <row r="11572" spans="16:16" x14ac:dyDescent="0.25">
      <c r="P11572" s="401">
        <f t="shared" si="180"/>
        <v>0</v>
      </c>
    </row>
    <row r="11573" spans="16:16" x14ac:dyDescent="0.25">
      <c r="P11573" s="401">
        <f t="shared" si="180"/>
        <v>0</v>
      </c>
    </row>
    <row r="11574" spans="16:16" x14ac:dyDescent="0.25">
      <c r="P11574" s="401">
        <f t="shared" si="180"/>
        <v>0</v>
      </c>
    </row>
    <row r="11575" spans="16:16" x14ac:dyDescent="0.25">
      <c r="P11575" s="401">
        <f t="shared" si="180"/>
        <v>0</v>
      </c>
    </row>
    <row r="11576" spans="16:16" x14ac:dyDescent="0.25">
      <c r="P11576" s="401">
        <f t="shared" si="180"/>
        <v>0</v>
      </c>
    </row>
    <row r="11577" spans="16:16" x14ac:dyDescent="0.25">
      <c r="P11577" s="401">
        <f t="shared" si="180"/>
        <v>0</v>
      </c>
    </row>
    <row r="11578" spans="16:16" x14ac:dyDescent="0.25">
      <c r="P11578" s="401">
        <f t="shared" si="180"/>
        <v>0</v>
      </c>
    </row>
    <row r="11579" spans="16:16" x14ac:dyDescent="0.25">
      <c r="P11579" s="401">
        <f t="shared" si="180"/>
        <v>0</v>
      </c>
    </row>
    <row r="11580" spans="16:16" x14ac:dyDescent="0.25">
      <c r="P11580" s="401">
        <f t="shared" si="180"/>
        <v>0</v>
      </c>
    </row>
    <row r="11581" spans="16:16" x14ac:dyDescent="0.25">
      <c r="P11581" s="401">
        <f t="shared" si="180"/>
        <v>0</v>
      </c>
    </row>
    <row r="11582" spans="16:16" x14ac:dyDescent="0.25">
      <c r="P11582" s="401">
        <f t="shared" si="180"/>
        <v>0</v>
      </c>
    </row>
    <row r="11583" spans="16:16" x14ac:dyDescent="0.25">
      <c r="P11583" s="401">
        <f t="shared" si="180"/>
        <v>0</v>
      </c>
    </row>
    <row r="11584" spans="16:16" x14ac:dyDescent="0.25">
      <c r="P11584" s="401">
        <f t="shared" si="180"/>
        <v>0</v>
      </c>
    </row>
    <row r="11585" spans="16:16" x14ac:dyDescent="0.25">
      <c r="P11585" s="401">
        <f t="shared" si="180"/>
        <v>0</v>
      </c>
    </row>
    <row r="11586" spans="16:16" x14ac:dyDescent="0.25">
      <c r="P11586" s="401">
        <f t="shared" si="180"/>
        <v>0</v>
      </c>
    </row>
    <row r="11587" spans="16:16" x14ac:dyDescent="0.25">
      <c r="P11587" s="401">
        <f t="shared" ref="P11587:P11650" si="181">G11587+I11587</f>
        <v>0</v>
      </c>
    </row>
    <row r="11588" spans="16:16" x14ac:dyDescent="0.25">
      <c r="P11588" s="401">
        <f t="shared" si="181"/>
        <v>0</v>
      </c>
    </row>
    <row r="11589" spans="16:16" x14ac:dyDescent="0.25">
      <c r="P11589" s="401">
        <f t="shared" si="181"/>
        <v>0</v>
      </c>
    </row>
    <row r="11590" spans="16:16" x14ac:dyDescent="0.25">
      <c r="P11590" s="401">
        <f t="shared" si="181"/>
        <v>0</v>
      </c>
    </row>
    <row r="11591" spans="16:16" x14ac:dyDescent="0.25">
      <c r="P11591" s="401">
        <f t="shared" si="181"/>
        <v>0</v>
      </c>
    </row>
    <row r="11592" spans="16:16" x14ac:dyDescent="0.25">
      <c r="P11592" s="401">
        <f t="shared" si="181"/>
        <v>0</v>
      </c>
    </row>
    <row r="11593" spans="16:16" x14ac:dyDescent="0.25">
      <c r="P11593" s="401">
        <f t="shared" si="181"/>
        <v>0</v>
      </c>
    </row>
    <row r="11594" spans="16:16" x14ac:dyDescent="0.25">
      <c r="P11594" s="401">
        <f t="shared" si="181"/>
        <v>0</v>
      </c>
    </row>
    <row r="11595" spans="16:16" x14ac:dyDescent="0.25">
      <c r="P11595" s="401">
        <f t="shared" si="181"/>
        <v>0</v>
      </c>
    </row>
    <row r="11596" spans="16:16" x14ac:dyDescent="0.25">
      <c r="P11596" s="401">
        <f t="shared" si="181"/>
        <v>0</v>
      </c>
    </row>
    <row r="11597" spans="16:16" x14ac:dyDescent="0.25">
      <c r="P11597" s="401">
        <f t="shared" si="181"/>
        <v>0</v>
      </c>
    </row>
    <row r="11598" spans="16:16" x14ac:dyDescent="0.25">
      <c r="P11598" s="401">
        <f t="shared" si="181"/>
        <v>0</v>
      </c>
    </row>
    <row r="11599" spans="16:16" x14ac:dyDescent="0.25">
      <c r="P11599" s="401">
        <f t="shared" si="181"/>
        <v>0</v>
      </c>
    </row>
    <row r="11600" spans="16:16" x14ac:dyDescent="0.25">
      <c r="P11600" s="401">
        <f t="shared" si="181"/>
        <v>0</v>
      </c>
    </row>
    <row r="11601" spans="16:16" x14ac:dyDescent="0.25">
      <c r="P11601" s="401">
        <f t="shared" si="181"/>
        <v>0</v>
      </c>
    </row>
    <row r="11602" spans="16:16" x14ac:dyDescent="0.25">
      <c r="P11602" s="401">
        <f t="shared" si="181"/>
        <v>0</v>
      </c>
    </row>
    <row r="11603" spans="16:16" x14ac:dyDescent="0.25">
      <c r="P11603" s="401">
        <f t="shared" si="181"/>
        <v>0</v>
      </c>
    </row>
    <row r="11604" spans="16:16" x14ac:dyDescent="0.25">
      <c r="P11604" s="401">
        <f t="shared" si="181"/>
        <v>0</v>
      </c>
    </row>
    <row r="11605" spans="16:16" x14ac:dyDescent="0.25">
      <c r="P11605" s="401">
        <f t="shared" si="181"/>
        <v>0</v>
      </c>
    </row>
    <row r="11606" spans="16:16" x14ac:dyDescent="0.25">
      <c r="P11606" s="401">
        <f t="shared" si="181"/>
        <v>0</v>
      </c>
    </row>
    <row r="11607" spans="16:16" x14ac:dyDescent="0.25">
      <c r="P11607" s="401">
        <f t="shared" si="181"/>
        <v>0</v>
      </c>
    </row>
    <row r="11608" spans="16:16" x14ac:dyDescent="0.25">
      <c r="P11608" s="401">
        <f t="shared" si="181"/>
        <v>0</v>
      </c>
    </row>
    <row r="11609" spans="16:16" x14ac:dyDescent="0.25">
      <c r="P11609" s="401">
        <f t="shared" si="181"/>
        <v>0</v>
      </c>
    </row>
    <row r="11610" spans="16:16" x14ac:dyDescent="0.25">
      <c r="P11610" s="401">
        <f t="shared" si="181"/>
        <v>0</v>
      </c>
    </row>
    <row r="11611" spans="16:16" x14ac:dyDescent="0.25">
      <c r="P11611" s="401">
        <f t="shared" si="181"/>
        <v>0</v>
      </c>
    </row>
    <row r="11612" spans="16:16" x14ac:dyDescent="0.25">
      <c r="P11612" s="401">
        <f t="shared" si="181"/>
        <v>0</v>
      </c>
    </row>
    <row r="11613" spans="16:16" x14ac:dyDescent="0.25">
      <c r="P11613" s="401">
        <f t="shared" si="181"/>
        <v>0</v>
      </c>
    </row>
    <row r="11614" spans="16:16" x14ac:dyDescent="0.25">
      <c r="P11614" s="401">
        <f t="shared" si="181"/>
        <v>0</v>
      </c>
    </row>
    <row r="11615" spans="16:16" x14ac:dyDescent="0.25">
      <c r="P11615" s="401">
        <f t="shared" si="181"/>
        <v>0</v>
      </c>
    </row>
    <row r="11616" spans="16:16" x14ac:dyDescent="0.25">
      <c r="P11616" s="401">
        <f t="shared" si="181"/>
        <v>0</v>
      </c>
    </row>
    <row r="11617" spans="16:16" x14ac:dyDescent="0.25">
      <c r="P11617" s="401">
        <f t="shared" si="181"/>
        <v>0</v>
      </c>
    </row>
    <row r="11618" spans="16:16" x14ac:dyDescent="0.25">
      <c r="P11618" s="401">
        <f t="shared" si="181"/>
        <v>0</v>
      </c>
    </row>
    <row r="11619" spans="16:16" x14ac:dyDescent="0.25">
      <c r="P11619" s="401">
        <f t="shared" si="181"/>
        <v>0</v>
      </c>
    </row>
    <row r="11620" spans="16:16" x14ac:dyDescent="0.25">
      <c r="P11620" s="401">
        <f t="shared" si="181"/>
        <v>0</v>
      </c>
    </row>
    <row r="11621" spans="16:16" x14ac:dyDescent="0.25">
      <c r="P11621" s="401">
        <f t="shared" si="181"/>
        <v>0</v>
      </c>
    </row>
    <row r="11622" spans="16:16" x14ac:dyDescent="0.25">
      <c r="P11622" s="401">
        <f t="shared" si="181"/>
        <v>0</v>
      </c>
    </row>
    <row r="11623" spans="16:16" x14ac:dyDescent="0.25">
      <c r="P11623" s="401">
        <f t="shared" si="181"/>
        <v>0</v>
      </c>
    </row>
    <row r="11624" spans="16:16" x14ac:dyDescent="0.25">
      <c r="P11624" s="401">
        <f t="shared" si="181"/>
        <v>0</v>
      </c>
    </row>
    <row r="11625" spans="16:16" x14ac:dyDescent="0.25">
      <c r="P11625" s="401">
        <f t="shared" si="181"/>
        <v>0</v>
      </c>
    </row>
    <row r="11626" spans="16:16" x14ac:dyDescent="0.25">
      <c r="P11626" s="401">
        <f t="shared" si="181"/>
        <v>0</v>
      </c>
    </row>
    <row r="11627" spans="16:16" x14ac:dyDescent="0.25">
      <c r="P11627" s="401">
        <f t="shared" si="181"/>
        <v>0</v>
      </c>
    </row>
    <row r="11628" spans="16:16" x14ac:dyDescent="0.25">
      <c r="P11628" s="401">
        <f t="shared" si="181"/>
        <v>0</v>
      </c>
    </row>
    <row r="11629" spans="16:16" x14ac:dyDescent="0.25">
      <c r="P11629" s="401">
        <f t="shared" si="181"/>
        <v>0</v>
      </c>
    </row>
    <row r="11630" spans="16:16" x14ac:dyDescent="0.25">
      <c r="P11630" s="401">
        <f t="shared" si="181"/>
        <v>0</v>
      </c>
    </row>
    <row r="11631" spans="16:16" x14ac:dyDescent="0.25">
      <c r="P11631" s="401">
        <f t="shared" si="181"/>
        <v>0</v>
      </c>
    </row>
    <row r="11632" spans="16:16" x14ac:dyDescent="0.25">
      <c r="P11632" s="401">
        <f t="shared" si="181"/>
        <v>0</v>
      </c>
    </row>
    <row r="11633" spans="16:16" x14ac:dyDescent="0.25">
      <c r="P11633" s="401">
        <f t="shared" si="181"/>
        <v>0</v>
      </c>
    </row>
    <row r="11634" spans="16:16" x14ac:dyDescent="0.25">
      <c r="P11634" s="401">
        <f t="shared" si="181"/>
        <v>0</v>
      </c>
    </row>
    <row r="11635" spans="16:16" x14ac:dyDescent="0.25">
      <c r="P11635" s="401">
        <f t="shared" si="181"/>
        <v>0</v>
      </c>
    </row>
    <row r="11636" spans="16:16" x14ac:dyDescent="0.25">
      <c r="P11636" s="401">
        <f t="shared" si="181"/>
        <v>0</v>
      </c>
    </row>
    <row r="11637" spans="16:16" x14ac:dyDescent="0.25">
      <c r="P11637" s="401">
        <f t="shared" si="181"/>
        <v>0</v>
      </c>
    </row>
    <row r="11638" spans="16:16" x14ac:dyDescent="0.25">
      <c r="P11638" s="401">
        <f t="shared" si="181"/>
        <v>0</v>
      </c>
    </row>
    <row r="11639" spans="16:16" x14ac:dyDescent="0.25">
      <c r="P11639" s="401">
        <f t="shared" si="181"/>
        <v>0</v>
      </c>
    </row>
    <row r="11640" spans="16:16" x14ac:dyDescent="0.25">
      <c r="P11640" s="401">
        <f t="shared" si="181"/>
        <v>0</v>
      </c>
    </row>
    <row r="11641" spans="16:16" x14ac:dyDescent="0.25">
      <c r="P11641" s="401">
        <f t="shared" si="181"/>
        <v>0</v>
      </c>
    </row>
    <row r="11642" spans="16:16" x14ac:dyDescent="0.25">
      <c r="P11642" s="401">
        <f t="shared" si="181"/>
        <v>0</v>
      </c>
    </row>
    <row r="11643" spans="16:16" x14ac:dyDescent="0.25">
      <c r="P11643" s="401">
        <f t="shared" si="181"/>
        <v>0</v>
      </c>
    </row>
    <row r="11644" spans="16:16" x14ac:dyDescent="0.25">
      <c r="P11644" s="401">
        <f t="shared" si="181"/>
        <v>0</v>
      </c>
    </row>
    <row r="11645" spans="16:16" x14ac:dyDescent="0.25">
      <c r="P11645" s="401">
        <f t="shared" si="181"/>
        <v>0</v>
      </c>
    </row>
    <row r="11646" spans="16:16" x14ac:dyDescent="0.25">
      <c r="P11646" s="401">
        <f t="shared" si="181"/>
        <v>0</v>
      </c>
    </row>
    <row r="11647" spans="16:16" x14ac:dyDescent="0.25">
      <c r="P11647" s="401">
        <f t="shared" si="181"/>
        <v>0</v>
      </c>
    </row>
    <row r="11648" spans="16:16" x14ac:dyDescent="0.25">
      <c r="P11648" s="401">
        <f t="shared" si="181"/>
        <v>0</v>
      </c>
    </row>
    <row r="11649" spans="16:16" x14ac:dyDescent="0.25">
      <c r="P11649" s="401">
        <f t="shared" si="181"/>
        <v>0</v>
      </c>
    </row>
    <row r="11650" spans="16:16" x14ac:dyDescent="0.25">
      <c r="P11650" s="401">
        <f t="shared" si="181"/>
        <v>0</v>
      </c>
    </row>
    <row r="11651" spans="16:16" x14ac:dyDescent="0.25">
      <c r="P11651" s="401">
        <f t="shared" ref="P11651:P11714" si="182">G11651+I11651</f>
        <v>0</v>
      </c>
    </row>
    <row r="11652" spans="16:16" x14ac:dyDescent="0.25">
      <c r="P11652" s="401">
        <f t="shared" si="182"/>
        <v>0</v>
      </c>
    </row>
    <row r="11653" spans="16:16" x14ac:dyDescent="0.25">
      <c r="P11653" s="401">
        <f t="shared" si="182"/>
        <v>0</v>
      </c>
    </row>
    <row r="11654" spans="16:16" x14ac:dyDescent="0.25">
      <c r="P11654" s="401">
        <f t="shared" si="182"/>
        <v>0</v>
      </c>
    </row>
    <row r="11655" spans="16:16" x14ac:dyDescent="0.25">
      <c r="P11655" s="401">
        <f t="shared" si="182"/>
        <v>0</v>
      </c>
    </row>
    <row r="11656" spans="16:16" x14ac:dyDescent="0.25">
      <c r="P11656" s="401">
        <f t="shared" si="182"/>
        <v>0</v>
      </c>
    </row>
    <row r="11657" spans="16:16" x14ac:dyDescent="0.25">
      <c r="P11657" s="401">
        <f t="shared" si="182"/>
        <v>0</v>
      </c>
    </row>
    <row r="11658" spans="16:16" x14ac:dyDescent="0.25">
      <c r="P11658" s="401">
        <f t="shared" si="182"/>
        <v>0</v>
      </c>
    </row>
    <row r="11659" spans="16:16" x14ac:dyDescent="0.25">
      <c r="P11659" s="401">
        <f t="shared" si="182"/>
        <v>0</v>
      </c>
    </row>
    <row r="11660" spans="16:16" x14ac:dyDescent="0.25">
      <c r="P11660" s="401">
        <f t="shared" si="182"/>
        <v>0</v>
      </c>
    </row>
    <row r="11661" spans="16:16" x14ac:dyDescent="0.25">
      <c r="P11661" s="401">
        <f t="shared" si="182"/>
        <v>0</v>
      </c>
    </row>
    <row r="11662" spans="16:16" x14ac:dyDescent="0.25">
      <c r="P11662" s="401">
        <f t="shared" si="182"/>
        <v>0</v>
      </c>
    </row>
    <row r="11663" spans="16:16" x14ac:dyDescent="0.25">
      <c r="P11663" s="401">
        <f t="shared" si="182"/>
        <v>0</v>
      </c>
    </row>
    <row r="11664" spans="16:16" x14ac:dyDescent="0.25">
      <c r="P11664" s="401">
        <f t="shared" si="182"/>
        <v>0</v>
      </c>
    </row>
    <row r="11665" spans="16:16" x14ac:dyDescent="0.25">
      <c r="P11665" s="401">
        <f t="shared" si="182"/>
        <v>0</v>
      </c>
    </row>
    <row r="11666" spans="16:16" x14ac:dyDescent="0.25">
      <c r="P11666" s="401">
        <f t="shared" si="182"/>
        <v>0</v>
      </c>
    </row>
    <row r="11667" spans="16:16" x14ac:dyDescent="0.25">
      <c r="P11667" s="401">
        <f t="shared" si="182"/>
        <v>0</v>
      </c>
    </row>
    <row r="11668" spans="16:16" x14ac:dyDescent="0.25">
      <c r="P11668" s="401">
        <f t="shared" si="182"/>
        <v>0</v>
      </c>
    </row>
    <row r="11669" spans="16:16" x14ac:dyDescent="0.25">
      <c r="P11669" s="401">
        <f t="shared" si="182"/>
        <v>0</v>
      </c>
    </row>
    <row r="11670" spans="16:16" x14ac:dyDescent="0.25">
      <c r="P11670" s="401">
        <f t="shared" si="182"/>
        <v>0</v>
      </c>
    </row>
    <row r="11671" spans="16:16" x14ac:dyDescent="0.25">
      <c r="P11671" s="401">
        <f t="shared" si="182"/>
        <v>0</v>
      </c>
    </row>
    <row r="11672" spans="16:16" x14ac:dyDescent="0.25">
      <c r="P11672" s="401">
        <f t="shared" si="182"/>
        <v>0</v>
      </c>
    </row>
    <row r="11673" spans="16:16" x14ac:dyDescent="0.25">
      <c r="P11673" s="401">
        <f t="shared" si="182"/>
        <v>0</v>
      </c>
    </row>
    <row r="11674" spans="16:16" x14ac:dyDescent="0.25">
      <c r="P11674" s="401">
        <f t="shared" si="182"/>
        <v>0</v>
      </c>
    </row>
    <row r="11675" spans="16:16" x14ac:dyDescent="0.25">
      <c r="P11675" s="401">
        <f t="shared" si="182"/>
        <v>0</v>
      </c>
    </row>
    <row r="11676" spans="16:16" x14ac:dyDescent="0.25">
      <c r="P11676" s="401">
        <f t="shared" si="182"/>
        <v>0</v>
      </c>
    </row>
    <row r="11677" spans="16:16" x14ac:dyDescent="0.25">
      <c r="P11677" s="401">
        <f t="shared" si="182"/>
        <v>0</v>
      </c>
    </row>
    <row r="11678" spans="16:16" x14ac:dyDescent="0.25">
      <c r="P11678" s="401">
        <f t="shared" si="182"/>
        <v>0</v>
      </c>
    </row>
    <row r="11679" spans="16:16" x14ac:dyDescent="0.25">
      <c r="P11679" s="401">
        <f t="shared" si="182"/>
        <v>0</v>
      </c>
    </row>
    <row r="11680" spans="16:16" x14ac:dyDescent="0.25">
      <c r="P11680" s="401">
        <f t="shared" si="182"/>
        <v>0</v>
      </c>
    </row>
    <row r="11681" spans="16:16" x14ac:dyDescent="0.25">
      <c r="P11681" s="401">
        <f t="shared" si="182"/>
        <v>0</v>
      </c>
    </row>
    <row r="11682" spans="16:16" x14ac:dyDescent="0.25">
      <c r="P11682" s="401">
        <f t="shared" si="182"/>
        <v>0</v>
      </c>
    </row>
    <row r="11683" spans="16:16" x14ac:dyDescent="0.25">
      <c r="P11683" s="401">
        <f t="shared" si="182"/>
        <v>0</v>
      </c>
    </row>
    <row r="11684" spans="16:16" x14ac:dyDescent="0.25">
      <c r="P11684" s="401">
        <f t="shared" si="182"/>
        <v>0</v>
      </c>
    </row>
    <row r="11685" spans="16:16" x14ac:dyDescent="0.25">
      <c r="P11685" s="401">
        <f t="shared" si="182"/>
        <v>0</v>
      </c>
    </row>
    <row r="11686" spans="16:16" x14ac:dyDescent="0.25">
      <c r="P11686" s="401">
        <f t="shared" si="182"/>
        <v>0</v>
      </c>
    </row>
    <row r="11687" spans="16:16" x14ac:dyDescent="0.25">
      <c r="P11687" s="401">
        <f t="shared" si="182"/>
        <v>0</v>
      </c>
    </row>
    <row r="11688" spans="16:16" x14ac:dyDescent="0.25">
      <c r="P11688" s="401">
        <f t="shared" si="182"/>
        <v>0</v>
      </c>
    </row>
    <row r="11689" spans="16:16" x14ac:dyDescent="0.25">
      <c r="P11689" s="401">
        <f t="shared" si="182"/>
        <v>0</v>
      </c>
    </row>
    <row r="11690" spans="16:16" x14ac:dyDescent="0.25">
      <c r="P11690" s="401">
        <f t="shared" si="182"/>
        <v>0</v>
      </c>
    </row>
    <row r="11691" spans="16:16" x14ac:dyDescent="0.25">
      <c r="P11691" s="401">
        <f t="shared" si="182"/>
        <v>0</v>
      </c>
    </row>
    <row r="11692" spans="16:16" x14ac:dyDescent="0.25">
      <c r="P11692" s="401">
        <f t="shared" si="182"/>
        <v>0</v>
      </c>
    </row>
    <row r="11693" spans="16:16" x14ac:dyDescent="0.25">
      <c r="P11693" s="401">
        <f t="shared" si="182"/>
        <v>0</v>
      </c>
    </row>
    <row r="11694" spans="16:16" x14ac:dyDescent="0.25">
      <c r="P11694" s="401">
        <f t="shared" si="182"/>
        <v>0</v>
      </c>
    </row>
    <row r="11695" spans="16:16" x14ac:dyDescent="0.25">
      <c r="P11695" s="401">
        <f t="shared" si="182"/>
        <v>0</v>
      </c>
    </row>
    <row r="11696" spans="16:16" x14ac:dyDescent="0.25">
      <c r="P11696" s="401">
        <f t="shared" si="182"/>
        <v>0</v>
      </c>
    </row>
    <row r="11697" spans="16:16" x14ac:dyDescent="0.25">
      <c r="P11697" s="401">
        <f t="shared" si="182"/>
        <v>0</v>
      </c>
    </row>
    <row r="11698" spans="16:16" x14ac:dyDescent="0.25">
      <c r="P11698" s="401">
        <f t="shared" si="182"/>
        <v>0</v>
      </c>
    </row>
    <row r="11699" spans="16:16" x14ac:dyDescent="0.25">
      <c r="P11699" s="401">
        <f t="shared" si="182"/>
        <v>0</v>
      </c>
    </row>
    <row r="11700" spans="16:16" x14ac:dyDescent="0.25">
      <c r="P11700" s="401">
        <f t="shared" si="182"/>
        <v>0</v>
      </c>
    </row>
    <row r="11701" spans="16:16" x14ac:dyDescent="0.25">
      <c r="P11701" s="401">
        <f t="shared" si="182"/>
        <v>0</v>
      </c>
    </row>
    <row r="11702" spans="16:16" x14ac:dyDescent="0.25">
      <c r="P11702" s="401">
        <f t="shared" si="182"/>
        <v>0</v>
      </c>
    </row>
    <row r="11703" spans="16:16" x14ac:dyDescent="0.25">
      <c r="P11703" s="401">
        <f t="shared" si="182"/>
        <v>0</v>
      </c>
    </row>
    <row r="11704" spans="16:16" x14ac:dyDescent="0.25">
      <c r="P11704" s="401">
        <f t="shared" si="182"/>
        <v>0</v>
      </c>
    </row>
    <row r="11705" spans="16:16" x14ac:dyDescent="0.25">
      <c r="P11705" s="401">
        <f t="shared" si="182"/>
        <v>0</v>
      </c>
    </row>
    <row r="11706" spans="16:16" x14ac:dyDescent="0.25">
      <c r="P11706" s="401">
        <f t="shared" si="182"/>
        <v>0</v>
      </c>
    </row>
    <row r="11707" spans="16:16" x14ac:dyDescent="0.25">
      <c r="P11707" s="401">
        <f t="shared" si="182"/>
        <v>0</v>
      </c>
    </row>
    <row r="11708" spans="16:16" x14ac:dyDescent="0.25">
      <c r="P11708" s="401">
        <f t="shared" si="182"/>
        <v>0</v>
      </c>
    </row>
    <row r="11709" spans="16:16" x14ac:dyDescent="0.25">
      <c r="P11709" s="401">
        <f t="shared" si="182"/>
        <v>0</v>
      </c>
    </row>
    <row r="11710" spans="16:16" x14ac:dyDescent="0.25">
      <c r="P11710" s="401">
        <f t="shared" si="182"/>
        <v>0</v>
      </c>
    </row>
    <row r="11711" spans="16:16" x14ac:dyDescent="0.25">
      <c r="P11711" s="401">
        <f t="shared" si="182"/>
        <v>0</v>
      </c>
    </row>
    <row r="11712" spans="16:16" x14ac:dyDescent="0.25">
      <c r="P11712" s="401">
        <f t="shared" si="182"/>
        <v>0</v>
      </c>
    </row>
    <row r="11713" spans="16:16" x14ac:dyDescent="0.25">
      <c r="P11713" s="401">
        <f t="shared" si="182"/>
        <v>0</v>
      </c>
    </row>
    <row r="11714" spans="16:16" x14ac:dyDescent="0.25">
      <c r="P11714" s="401">
        <f t="shared" si="182"/>
        <v>0</v>
      </c>
    </row>
    <row r="11715" spans="16:16" x14ac:dyDescent="0.25">
      <c r="P11715" s="401">
        <f t="shared" ref="P11715:P11778" si="183">G11715+I11715</f>
        <v>0</v>
      </c>
    </row>
    <row r="11716" spans="16:16" x14ac:dyDescent="0.25">
      <c r="P11716" s="401">
        <f t="shared" si="183"/>
        <v>0</v>
      </c>
    </row>
    <row r="11717" spans="16:16" x14ac:dyDescent="0.25">
      <c r="P11717" s="401">
        <f t="shared" si="183"/>
        <v>0</v>
      </c>
    </row>
    <row r="11718" spans="16:16" x14ac:dyDescent="0.25">
      <c r="P11718" s="401">
        <f t="shared" si="183"/>
        <v>0</v>
      </c>
    </row>
    <row r="11719" spans="16:16" x14ac:dyDescent="0.25">
      <c r="P11719" s="401">
        <f t="shared" si="183"/>
        <v>0</v>
      </c>
    </row>
    <row r="11720" spans="16:16" x14ac:dyDescent="0.25">
      <c r="P11720" s="401">
        <f t="shared" si="183"/>
        <v>0</v>
      </c>
    </row>
    <row r="11721" spans="16:16" x14ac:dyDescent="0.25">
      <c r="P11721" s="401">
        <f t="shared" si="183"/>
        <v>0</v>
      </c>
    </row>
    <row r="11722" spans="16:16" x14ac:dyDescent="0.25">
      <c r="P11722" s="401">
        <f t="shared" si="183"/>
        <v>0</v>
      </c>
    </row>
    <row r="11723" spans="16:16" x14ac:dyDescent="0.25">
      <c r="P11723" s="401">
        <f t="shared" si="183"/>
        <v>0</v>
      </c>
    </row>
    <row r="11724" spans="16:16" x14ac:dyDescent="0.25">
      <c r="P11724" s="401">
        <f t="shared" si="183"/>
        <v>0</v>
      </c>
    </row>
    <row r="11725" spans="16:16" x14ac:dyDescent="0.25">
      <c r="P11725" s="401">
        <f t="shared" si="183"/>
        <v>0</v>
      </c>
    </row>
    <row r="11726" spans="16:16" x14ac:dyDescent="0.25">
      <c r="P11726" s="401">
        <f t="shared" si="183"/>
        <v>0</v>
      </c>
    </row>
    <row r="11727" spans="16:16" x14ac:dyDescent="0.25">
      <c r="P11727" s="401">
        <f t="shared" si="183"/>
        <v>0</v>
      </c>
    </row>
    <row r="11728" spans="16:16" x14ac:dyDescent="0.25">
      <c r="P11728" s="401">
        <f t="shared" si="183"/>
        <v>0</v>
      </c>
    </row>
    <row r="11729" spans="16:16" x14ac:dyDescent="0.25">
      <c r="P11729" s="401">
        <f t="shared" si="183"/>
        <v>0</v>
      </c>
    </row>
    <row r="11730" spans="16:16" x14ac:dyDescent="0.25">
      <c r="P11730" s="401">
        <f t="shared" si="183"/>
        <v>0</v>
      </c>
    </row>
    <row r="11731" spans="16:16" x14ac:dyDescent="0.25">
      <c r="P11731" s="401">
        <f t="shared" si="183"/>
        <v>0</v>
      </c>
    </row>
    <row r="11732" spans="16:16" x14ac:dyDescent="0.25">
      <c r="P11732" s="401">
        <f t="shared" si="183"/>
        <v>0</v>
      </c>
    </row>
    <row r="11733" spans="16:16" x14ac:dyDescent="0.25">
      <c r="P11733" s="401">
        <f t="shared" si="183"/>
        <v>0</v>
      </c>
    </row>
    <row r="11734" spans="16:16" x14ac:dyDescent="0.25">
      <c r="P11734" s="401">
        <f t="shared" si="183"/>
        <v>0</v>
      </c>
    </row>
    <row r="11735" spans="16:16" x14ac:dyDescent="0.25">
      <c r="P11735" s="401">
        <f t="shared" si="183"/>
        <v>0</v>
      </c>
    </row>
    <row r="11736" spans="16:16" x14ac:dyDescent="0.25">
      <c r="P11736" s="401">
        <f t="shared" si="183"/>
        <v>0</v>
      </c>
    </row>
    <row r="11737" spans="16:16" x14ac:dyDescent="0.25">
      <c r="P11737" s="401">
        <f t="shared" si="183"/>
        <v>0</v>
      </c>
    </row>
    <row r="11738" spans="16:16" x14ac:dyDescent="0.25">
      <c r="P11738" s="401">
        <f t="shared" si="183"/>
        <v>0</v>
      </c>
    </row>
    <row r="11739" spans="16:16" x14ac:dyDescent="0.25">
      <c r="P11739" s="401">
        <f t="shared" si="183"/>
        <v>0</v>
      </c>
    </row>
    <row r="11740" spans="16:16" x14ac:dyDescent="0.25">
      <c r="P11740" s="401">
        <f t="shared" si="183"/>
        <v>0</v>
      </c>
    </row>
    <row r="11741" spans="16:16" x14ac:dyDescent="0.25">
      <c r="P11741" s="401">
        <f t="shared" si="183"/>
        <v>0</v>
      </c>
    </row>
    <row r="11742" spans="16:16" x14ac:dyDescent="0.25">
      <c r="P11742" s="401">
        <f t="shared" si="183"/>
        <v>0</v>
      </c>
    </row>
    <row r="11743" spans="16:16" x14ac:dyDescent="0.25">
      <c r="P11743" s="401">
        <f t="shared" si="183"/>
        <v>0</v>
      </c>
    </row>
    <row r="11744" spans="16:16" x14ac:dyDescent="0.25">
      <c r="P11744" s="401">
        <f t="shared" si="183"/>
        <v>0</v>
      </c>
    </row>
    <row r="11745" spans="16:16" x14ac:dyDescent="0.25">
      <c r="P11745" s="401">
        <f t="shared" si="183"/>
        <v>0</v>
      </c>
    </row>
    <row r="11746" spans="16:16" x14ac:dyDescent="0.25">
      <c r="P11746" s="401">
        <f t="shared" si="183"/>
        <v>0</v>
      </c>
    </row>
    <row r="11747" spans="16:16" x14ac:dyDescent="0.25">
      <c r="P11747" s="401">
        <f t="shared" si="183"/>
        <v>0</v>
      </c>
    </row>
    <row r="11748" spans="16:16" x14ac:dyDescent="0.25">
      <c r="P11748" s="401">
        <f t="shared" si="183"/>
        <v>0</v>
      </c>
    </row>
    <row r="11749" spans="16:16" x14ac:dyDescent="0.25">
      <c r="P11749" s="401">
        <f t="shared" si="183"/>
        <v>0</v>
      </c>
    </row>
    <row r="11750" spans="16:16" x14ac:dyDescent="0.25">
      <c r="P11750" s="401">
        <f t="shared" si="183"/>
        <v>0</v>
      </c>
    </row>
    <row r="11751" spans="16:16" x14ac:dyDescent="0.25">
      <c r="P11751" s="401">
        <f t="shared" si="183"/>
        <v>0</v>
      </c>
    </row>
    <row r="11752" spans="16:16" x14ac:dyDescent="0.25">
      <c r="P11752" s="401">
        <f t="shared" si="183"/>
        <v>0</v>
      </c>
    </row>
    <row r="11753" spans="16:16" x14ac:dyDescent="0.25">
      <c r="P11753" s="401">
        <f t="shared" si="183"/>
        <v>0</v>
      </c>
    </row>
    <row r="11754" spans="16:16" x14ac:dyDescent="0.25">
      <c r="P11754" s="401">
        <f t="shared" si="183"/>
        <v>0</v>
      </c>
    </row>
    <row r="11755" spans="16:16" x14ac:dyDescent="0.25">
      <c r="P11755" s="401">
        <f t="shared" si="183"/>
        <v>0</v>
      </c>
    </row>
    <row r="11756" spans="16:16" x14ac:dyDescent="0.25">
      <c r="P11756" s="401">
        <f t="shared" si="183"/>
        <v>0</v>
      </c>
    </row>
    <row r="11757" spans="16:16" x14ac:dyDescent="0.25">
      <c r="P11757" s="401">
        <f t="shared" si="183"/>
        <v>0</v>
      </c>
    </row>
    <row r="11758" spans="16:16" x14ac:dyDescent="0.25">
      <c r="P11758" s="401">
        <f t="shared" si="183"/>
        <v>0</v>
      </c>
    </row>
    <row r="11759" spans="16:16" x14ac:dyDescent="0.25">
      <c r="P11759" s="401">
        <f t="shared" si="183"/>
        <v>0</v>
      </c>
    </row>
    <row r="11760" spans="16:16" x14ac:dyDescent="0.25">
      <c r="P11760" s="401">
        <f t="shared" si="183"/>
        <v>0</v>
      </c>
    </row>
    <row r="11761" spans="16:16" x14ac:dyDescent="0.25">
      <c r="P11761" s="401">
        <f t="shared" si="183"/>
        <v>0</v>
      </c>
    </row>
    <row r="11762" spans="16:16" x14ac:dyDescent="0.25">
      <c r="P11762" s="401">
        <f t="shared" si="183"/>
        <v>0</v>
      </c>
    </row>
    <row r="11763" spans="16:16" x14ac:dyDescent="0.25">
      <c r="P11763" s="401">
        <f t="shared" si="183"/>
        <v>0</v>
      </c>
    </row>
    <row r="11764" spans="16:16" x14ac:dyDescent="0.25">
      <c r="P11764" s="401">
        <f t="shared" si="183"/>
        <v>0</v>
      </c>
    </row>
    <row r="11765" spans="16:16" x14ac:dyDescent="0.25">
      <c r="P11765" s="401">
        <f t="shared" si="183"/>
        <v>0</v>
      </c>
    </row>
    <row r="11766" spans="16:16" x14ac:dyDescent="0.25">
      <c r="P11766" s="401">
        <f t="shared" si="183"/>
        <v>0</v>
      </c>
    </row>
    <row r="11767" spans="16:16" x14ac:dyDescent="0.25">
      <c r="P11767" s="401">
        <f t="shared" si="183"/>
        <v>0</v>
      </c>
    </row>
    <row r="11768" spans="16:16" x14ac:dyDescent="0.25">
      <c r="P11768" s="401">
        <f t="shared" si="183"/>
        <v>0</v>
      </c>
    </row>
    <row r="11769" spans="16:16" x14ac:dyDescent="0.25">
      <c r="P11769" s="401">
        <f t="shared" si="183"/>
        <v>0</v>
      </c>
    </row>
    <row r="11770" spans="16:16" x14ac:dyDescent="0.25">
      <c r="P11770" s="401">
        <f t="shared" si="183"/>
        <v>0</v>
      </c>
    </row>
    <row r="11771" spans="16:16" x14ac:dyDescent="0.25">
      <c r="P11771" s="401">
        <f t="shared" si="183"/>
        <v>0</v>
      </c>
    </row>
    <row r="11772" spans="16:16" x14ac:dyDescent="0.25">
      <c r="P11772" s="401">
        <f t="shared" si="183"/>
        <v>0</v>
      </c>
    </row>
    <row r="11773" spans="16:16" x14ac:dyDescent="0.25">
      <c r="P11773" s="401">
        <f t="shared" si="183"/>
        <v>0</v>
      </c>
    </row>
    <row r="11774" spans="16:16" x14ac:dyDescent="0.25">
      <c r="P11774" s="401">
        <f t="shared" si="183"/>
        <v>0</v>
      </c>
    </row>
    <row r="11775" spans="16:16" x14ac:dyDescent="0.25">
      <c r="P11775" s="401">
        <f t="shared" si="183"/>
        <v>0</v>
      </c>
    </row>
    <row r="11776" spans="16:16" x14ac:dyDescent="0.25">
      <c r="P11776" s="401">
        <f t="shared" si="183"/>
        <v>0</v>
      </c>
    </row>
    <row r="11777" spans="16:16" x14ac:dyDescent="0.25">
      <c r="P11777" s="401">
        <f t="shared" si="183"/>
        <v>0</v>
      </c>
    </row>
    <row r="11778" spans="16:16" x14ac:dyDescent="0.25">
      <c r="P11778" s="401">
        <f t="shared" si="183"/>
        <v>0</v>
      </c>
    </row>
    <row r="11779" spans="16:16" x14ac:dyDescent="0.25">
      <c r="P11779" s="401">
        <f t="shared" ref="P11779:P11815" si="184">G11779+I11779</f>
        <v>0</v>
      </c>
    </row>
    <row r="11780" spans="16:16" x14ac:dyDescent="0.25">
      <c r="P11780" s="401">
        <f t="shared" si="184"/>
        <v>0</v>
      </c>
    </row>
    <row r="11781" spans="16:16" x14ac:dyDescent="0.25">
      <c r="P11781" s="401">
        <f t="shared" si="184"/>
        <v>0</v>
      </c>
    </row>
    <row r="11782" spans="16:16" x14ac:dyDescent="0.25">
      <c r="P11782" s="401">
        <f t="shared" si="184"/>
        <v>0</v>
      </c>
    </row>
    <row r="11783" spans="16:16" x14ac:dyDescent="0.25">
      <c r="P11783" s="401">
        <f t="shared" si="184"/>
        <v>0</v>
      </c>
    </row>
    <row r="11784" spans="16:16" x14ac:dyDescent="0.25">
      <c r="P11784" s="401">
        <f t="shared" si="184"/>
        <v>0</v>
      </c>
    </row>
    <row r="11785" spans="16:16" x14ac:dyDescent="0.25">
      <c r="P11785" s="401">
        <f t="shared" si="184"/>
        <v>0</v>
      </c>
    </row>
    <row r="11786" spans="16:16" x14ac:dyDescent="0.25">
      <c r="P11786" s="401">
        <f t="shared" si="184"/>
        <v>0</v>
      </c>
    </row>
    <row r="11787" spans="16:16" x14ac:dyDescent="0.25">
      <c r="P11787" s="401">
        <f t="shared" si="184"/>
        <v>0</v>
      </c>
    </row>
    <row r="11788" spans="16:16" x14ac:dyDescent="0.25">
      <c r="P11788" s="401">
        <f t="shared" si="184"/>
        <v>0</v>
      </c>
    </row>
    <row r="11789" spans="16:16" x14ac:dyDescent="0.25">
      <c r="P11789" s="401">
        <f t="shared" si="184"/>
        <v>0</v>
      </c>
    </row>
    <row r="11790" spans="16:16" x14ac:dyDescent="0.25">
      <c r="P11790" s="401">
        <f t="shared" si="184"/>
        <v>0</v>
      </c>
    </row>
    <row r="11791" spans="16:16" x14ac:dyDescent="0.25">
      <c r="P11791" s="401">
        <f t="shared" si="184"/>
        <v>0</v>
      </c>
    </row>
    <row r="11792" spans="16:16" x14ac:dyDescent="0.25">
      <c r="P11792" s="401">
        <f t="shared" si="184"/>
        <v>0</v>
      </c>
    </row>
    <row r="11793" spans="16:16" x14ac:dyDescent="0.25">
      <c r="P11793" s="401">
        <f t="shared" si="184"/>
        <v>0</v>
      </c>
    </row>
    <row r="11794" spans="16:16" x14ac:dyDescent="0.25">
      <c r="P11794" s="401">
        <f t="shared" si="184"/>
        <v>0</v>
      </c>
    </row>
    <row r="11795" spans="16:16" x14ac:dyDescent="0.25">
      <c r="P11795" s="401">
        <f t="shared" si="184"/>
        <v>0</v>
      </c>
    </row>
    <row r="11796" spans="16:16" x14ac:dyDescent="0.25">
      <c r="P11796" s="401">
        <f t="shared" si="184"/>
        <v>0</v>
      </c>
    </row>
    <row r="11797" spans="16:16" x14ac:dyDescent="0.25">
      <c r="P11797" s="401">
        <f t="shared" si="184"/>
        <v>0</v>
      </c>
    </row>
    <row r="11798" spans="16:16" x14ac:dyDescent="0.25">
      <c r="P11798" s="401">
        <f t="shared" si="184"/>
        <v>0</v>
      </c>
    </row>
    <row r="11799" spans="16:16" x14ac:dyDescent="0.25">
      <c r="P11799" s="401">
        <f t="shared" si="184"/>
        <v>0</v>
      </c>
    </row>
    <row r="11800" spans="16:16" x14ac:dyDescent="0.25">
      <c r="P11800" s="401">
        <f t="shared" si="184"/>
        <v>0</v>
      </c>
    </row>
    <row r="11801" spans="16:16" x14ac:dyDescent="0.25">
      <c r="P11801" s="401">
        <f t="shared" si="184"/>
        <v>0</v>
      </c>
    </row>
    <row r="11802" spans="16:16" x14ac:dyDescent="0.25">
      <c r="P11802" s="401">
        <f t="shared" si="184"/>
        <v>0</v>
      </c>
    </row>
    <row r="11803" spans="16:16" x14ac:dyDescent="0.25">
      <c r="P11803" s="401">
        <f t="shared" si="184"/>
        <v>0</v>
      </c>
    </row>
    <row r="11804" spans="16:16" x14ac:dyDescent="0.25">
      <c r="P11804" s="401">
        <f t="shared" si="184"/>
        <v>0</v>
      </c>
    </row>
    <row r="11805" spans="16:16" x14ac:dyDescent="0.25">
      <c r="P11805" s="401">
        <f t="shared" si="184"/>
        <v>0</v>
      </c>
    </row>
    <row r="11806" spans="16:16" x14ac:dyDescent="0.25">
      <c r="P11806" s="401">
        <f t="shared" si="184"/>
        <v>0</v>
      </c>
    </row>
    <row r="11807" spans="16:16" x14ac:dyDescent="0.25">
      <c r="P11807" s="401">
        <f t="shared" si="184"/>
        <v>0</v>
      </c>
    </row>
    <row r="11808" spans="16:16" x14ac:dyDescent="0.25">
      <c r="P11808" s="401">
        <f t="shared" si="184"/>
        <v>0</v>
      </c>
    </row>
    <row r="11809" spans="16:16" x14ac:dyDescent="0.25">
      <c r="P11809" s="401">
        <f t="shared" si="184"/>
        <v>0</v>
      </c>
    </row>
    <row r="11810" spans="16:16" x14ac:dyDescent="0.25">
      <c r="P11810" s="401">
        <f t="shared" si="184"/>
        <v>0</v>
      </c>
    </row>
    <row r="11811" spans="16:16" x14ac:dyDescent="0.25">
      <c r="P11811" s="401">
        <f t="shared" si="184"/>
        <v>0</v>
      </c>
    </row>
    <row r="11812" spans="16:16" x14ac:dyDescent="0.25">
      <c r="P11812" s="401">
        <f t="shared" si="184"/>
        <v>0</v>
      </c>
    </row>
    <row r="11813" spans="16:16" x14ac:dyDescent="0.25">
      <c r="P11813" s="401">
        <f t="shared" si="184"/>
        <v>0</v>
      </c>
    </row>
    <row r="11814" spans="16:16" x14ac:dyDescent="0.25">
      <c r="P11814" s="401">
        <f t="shared" si="184"/>
        <v>0</v>
      </c>
    </row>
    <row r="11815" spans="16:16" x14ac:dyDescent="0.25">
      <c r="P11815" s="401">
        <f t="shared" si="184"/>
        <v>0</v>
      </c>
    </row>
  </sheetData>
  <dataConsolidate/>
  <mergeCells count="1">
    <mergeCell ref="R2:S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4B1DA-DAB5-4553-99BC-75ADCBF61C8E}">
  <sheetPr codeName="Planilha3">
    <tabColor theme="9"/>
  </sheetPr>
  <dimension ref="A1:W7718"/>
  <sheetViews>
    <sheetView showGridLines="0" zoomScale="70" zoomScaleNormal="70" workbookViewId="0">
      <pane ySplit="1" topLeftCell="A2" activePane="bottomLeft" state="frozen"/>
      <selection activeCell="M66" sqref="M66"/>
      <selection pane="bottomLeft" activeCell="P2" sqref="P2"/>
    </sheetView>
  </sheetViews>
  <sheetFormatPr defaultRowHeight="15" x14ac:dyDescent="0.25"/>
  <cols>
    <col min="1" max="1" width="13" style="1" bestFit="1" customWidth="1"/>
    <col min="2" max="2" width="10" style="1" bestFit="1" customWidth="1"/>
    <col min="3" max="4" width="12" style="1" bestFit="1" customWidth="1"/>
    <col min="5" max="5" width="11" style="1" bestFit="1" customWidth="1"/>
    <col min="6" max="6" width="20" style="1" bestFit="1" customWidth="1"/>
    <col min="7" max="7" width="9" style="1" bestFit="1" customWidth="1"/>
    <col min="8" max="8" width="12" style="1" bestFit="1" customWidth="1"/>
    <col min="9" max="9" width="20" style="1" bestFit="1" customWidth="1"/>
    <col min="10" max="10" width="12" style="1" bestFit="1" customWidth="1"/>
    <col min="11" max="11" width="18" style="1" bestFit="1" customWidth="1"/>
    <col min="12" max="12" width="17" style="1" bestFit="1" customWidth="1"/>
    <col min="13" max="13" width="42" style="1" bestFit="1" customWidth="1"/>
    <col min="14" max="14" width="14" style="1" bestFit="1" customWidth="1"/>
    <col min="15" max="15" width="12.42578125" bestFit="1" customWidth="1"/>
    <col min="16" max="16" width="20" bestFit="1" customWidth="1"/>
    <col min="17" max="17" width="18" bestFit="1" customWidth="1"/>
    <col min="18" max="18" width="16.42578125" bestFit="1" customWidth="1"/>
    <col min="19" max="19" width="25.85546875" bestFit="1" customWidth="1"/>
    <col min="23" max="23" width="10.85546875" bestFit="1" customWidth="1"/>
  </cols>
  <sheetData>
    <row r="1" spans="1:23" ht="30" x14ac:dyDescent="0.25">
      <c r="A1" s="191" t="s">
        <v>25</v>
      </c>
      <c r="B1" s="191" t="s">
        <v>26</v>
      </c>
      <c r="C1" s="376" t="s">
        <v>27</v>
      </c>
      <c r="D1" s="191" t="s">
        <v>28</v>
      </c>
      <c r="E1" s="191" t="s">
        <v>29</v>
      </c>
      <c r="F1" s="191" t="s">
        <v>30</v>
      </c>
      <c r="G1" s="191" t="s">
        <v>31</v>
      </c>
      <c r="H1" s="191" t="s">
        <v>14</v>
      </c>
      <c r="I1" s="191" t="s">
        <v>32</v>
      </c>
      <c r="J1" s="191" t="s">
        <v>33</v>
      </c>
      <c r="K1" s="191" t="s">
        <v>34</v>
      </c>
      <c r="L1" s="191" t="s">
        <v>35</v>
      </c>
      <c r="M1" s="191" t="s">
        <v>36</v>
      </c>
      <c r="N1" s="191" t="s">
        <v>59</v>
      </c>
      <c r="P1" s="33" t="s">
        <v>14484</v>
      </c>
    </row>
    <row r="2" spans="1:23" x14ac:dyDescent="0.25">
      <c r="A2" s="1" t="s">
        <v>6006</v>
      </c>
      <c r="B2" s="1" t="s">
        <v>80</v>
      </c>
      <c r="C2" s="1" t="s">
        <v>81</v>
      </c>
      <c r="D2" s="377">
        <v>13300</v>
      </c>
      <c r="E2" s="1" t="s">
        <v>82</v>
      </c>
      <c r="F2" s="378">
        <v>46177</v>
      </c>
      <c r="G2" s="1" t="s">
        <v>61</v>
      </c>
      <c r="H2" s="1" t="s">
        <v>6007</v>
      </c>
      <c r="I2" s="378">
        <v>46539</v>
      </c>
      <c r="J2" s="1" t="s">
        <v>6008</v>
      </c>
      <c r="K2" s="380">
        <v>0.52614583333332998</v>
      </c>
      <c r="L2" s="378">
        <v>46177</v>
      </c>
      <c r="M2" s="1" t="s">
        <v>6009</v>
      </c>
      <c r="N2" s="1" t="s">
        <v>6010</v>
      </c>
    </row>
    <row r="3" spans="1:23" x14ac:dyDescent="0.25">
      <c r="A3" s="1" t="s">
        <v>4656</v>
      </c>
      <c r="B3" s="1" t="s">
        <v>80</v>
      </c>
      <c r="C3" s="1" t="s">
        <v>81</v>
      </c>
      <c r="D3" s="377">
        <v>240</v>
      </c>
      <c r="E3" s="1" t="s">
        <v>83</v>
      </c>
      <c r="F3" s="378">
        <v>46175</v>
      </c>
      <c r="G3" s="1" t="s">
        <v>4657</v>
      </c>
      <c r="H3" s="1" t="s">
        <v>4356</v>
      </c>
      <c r="I3" s="378">
        <v>47267</v>
      </c>
      <c r="J3" s="1" t="s">
        <v>61</v>
      </c>
      <c r="K3" s="380">
        <v>0.64567129629630005</v>
      </c>
      <c r="L3" s="378">
        <v>46175</v>
      </c>
      <c r="M3" s="1" t="s">
        <v>4658</v>
      </c>
      <c r="N3" s="1" t="s">
        <v>4664</v>
      </c>
      <c r="W3" s="31"/>
    </row>
    <row r="4" spans="1:23" x14ac:dyDescent="0.25">
      <c r="A4" s="1" t="s">
        <v>4656</v>
      </c>
      <c r="B4" s="1" t="s">
        <v>80</v>
      </c>
      <c r="C4" s="1" t="s">
        <v>81</v>
      </c>
      <c r="D4" s="377">
        <v>240</v>
      </c>
      <c r="E4" s="1" t="s">
        <v>83</v>
      </c>
      <c r="F4" s="378">
        <v>46175</v>
      </c>
      <c r="G4" s="1" t="s">
        <v>4657</v>
      </c>
      <c r="H4" s="1" t="s">
        <v>4356</v>
      </c>
      <c r="I4" s="378">
        <v>47267</v>
      </c>
      <c r="J4" s="1" t="s">
        <v>61</v>
      </c>
      <c r="K4" s="380">
        <v>0.58103009259258998</v>
      </c>
      <c r="L4" s="378">
        <v>46175</v>
      </c>
      <c r="M4" s="1" t="s">
        <v>4658</v>
      </c>
      <c r="N4" s="1" t="s">
        <v>4661</v>
      </c>
      <c r="W4" s="34"/>
    </row>
    <row r="5" spans="1:23" x14ac:dyDescent="0.25">
      <c r="A5" s="1" t="s">
        <v>4656</v>
      </c>
      <c r="B5" s="1" t="s">
        <v>80</v>
      </c>
      <c r="C5" s="1" t="s">
        <v>81</v>
      </c>
      <c r="D5" s="377">
        <v>240</v>
      </c>
      <c r="E5" s="1" t="s">
        <v>83</v>
      </c>
      <c r="F5" s="378">
        <v>46175</v>
      </c>
      <c r="G5" s="1" t="s">
        <v>4657</v>
      </c>
      <c r="H5" s="1" t="s">
        <v>4356</v>
      </c>
      <c r="I5" s="378">
        <v>47267</v>
      </c>
      <c r="J5" s="1" t="s">
        <v>61</v>
      </c>
      <c r="K5" s="380">
        <v>0.71729166666666999</v>
      </c>
      <c r="L5" s="378">
        <v>46175</v>
      </c>
      <c r="M5" s="1" t="s">
        <v>4658</v>
      </c>
      <c r="N5" s="1" t="s">
        <v>5135</v>
      </c>
    </row>
    <row r="6" spans="1:23" x14ac:dyDescent="0.25">
      <c r="A6" s="1" t="s">
        <v>4656</v>
      </c>
      <c r="B6" s="1" t="s">
        <v>80</v>
      </c>
      <c r="C6" s="1" t="s">
        <v>81</v>
      </c>
      <c r="D6" s="377">
        <v>240</v>
      </c>
      <c r="E6" s="1" t="s">
        <v>83</v>
      </c>
      <c r="F6" s="378">
        <v>46175</v>
      </c>
      <c r="G6" s="1" t="s">
        <v>4657</v>
      </c>
      <c r="H6" s="1" t="s">
        <v>4356</v>
      </c>
      <c r="I6" s="378">
        <v>47267</v>
      </c>
      <c r="J6" s="1" t="s">
        <v>61</v>
      </c>
      <c r="K6" s="380">
        <v>0.640625</v>
      </c>
      <c r="L6" s="378">
        <v>46175</v>
      </c>
      <c r="M6" s="1" t="s">
        <v>4658</v>
      </c>
      <c r="N6" s="1" t="s">
        <v>4665</v>
      </c>
    </row>
    <row r="7" spans="1:23" x14ac:dyDescent="0.25">
      <c r="A7" s="1" t="s">
        <v>4656</v>
      </c>
      <c r="B7" s="1" t="s">
        <v>80</v>
      </c>
      <c r="C7" s="1" t="s">
        <v>81</v>
      </c>
      <c r="D7" s="377">
        <v>240</v>
      </c>
      <c r="E7" s="1" t="s">
        <v>83</v>
      </c>
      <c r="F7" s="378">
        <v>46175</v>
      </c>
      <c r="G7" s="1" t="s">
        <v>4657</v>
      </c>
      <c r="H7" s="1" t="s">
        <v>4356</v>
      </c>
      <c r="I7" s="378">
        <v>47267</v>
      </c>
      <c r="J7" s="1" t="s">
        <v>61</v>
      </c>
      <c r="K7" s="380">
        <v>0.65834490740741003</v>
      </c>
      <c r="L7" s="378">
        <v>46175</v>
      </c>
      <c r="M7" s="1" t="s">
        <v>4658</v>
      </c>
      <c r="N7" s="1" t="s">
        <v>4666</v>
      </c>
    </row>
    <row r="8" spans="1:23" x14ac:dyDescent="0.25">
      <c r="A8" s="1" t="s">
        <v>4656</v>
      </c>
      <c r="B8" s="1" t="s">
        <v>80</v>
      </c>
      <c r="C8" s="1" t="s">
        <v>81</v>
      </c>
      <c r="D8" s="377">
        <v>240</v>
      </c>
      <c r="E8" s="1" t="s">
        <v>83</v>
      </c>
      <c r="F8" s="378">
        <v>46175</v>
      </c>
      <c r="G8" s="1" t="s">
        <v>4657</v>
      </c>
      <c r="H8" s="1" t="s">
        <v>4356</v>
      </c>
      <c r="I8" s="378">
        <v>47267</v>
      </c>
      <c r="J8" s="1" t="s">
        <v>61</v>
      </c>
      <c r="K8" s="380">
        <v>0.42121527777778001</v>
      </c>
      <c r="L8" s="378">
        <v>46175</v>
      </c>
      <c r="M8" s="1" t="s">
        <v>4658</v>
      </c>
      <c r="N8" s="1" t="s">
        <v>4662</v>
      </c>
    </row>
    <row r="9" spans="1:23" x14ac:dyDescent="0.25">
      <c r="A9" s="1" t="s">
        <v>4656</v>
      </c>
      <c r="B9" s="1" t="s">
        <v>80</v>
      </c>
      <c r="C9" s="1" t="s">
        <v>81</v>
      </c>
      <c r="D9" s="377">
        <v>73</v>
      </c>
      <c r="E9" s="1" t="s">
        <v>83</v>
      </c>
      <c r="F9" s="378">
        <v>46175</v>
      </c>
      <c r="G9" s="1" t="s">
        <v>4657</v>
      </c>
      <c r="H9" s="1" t="s">
        <v>4356</v>
      </c>
      <c r="I9" s="378">
        <v>47267</v>
      </c>
      <c r="J9" s="1" t="s">
        <v>61</v>
      </c>
      <c r="K9" s="380">
        <v>0.96814814814814998</v>
      </c>
      <c r="L9" s="378">
        <v>46175</v>
      </c>
      <c r="M9" s="1" t="s">
        <v>4658</v>
      </c>
      <c r="N9" s="1" t="s">
        <v>5134</v>
      </c>
    </row>
    <row r="10" spans="1:23" x14ac:dyDescent="0.25">
      <c r="A10" s="1" t="s">
        <v>4656</v>
      </c>
      <c r="B10" s="1" t="s">
        <v>80</v>
      </c>
      <c r="C10" s="1" t="s">
        <v>81</v>
      </c>
      <c r="D10" s="377">
        <v>240</v>
      </c>
      <c r="E10" s="1" t="s">
        <v>83</v>
      </c>
      <c r="F10" s="378">
        <v>46175</v>
      </c>
      <c r="G10" s="1" t="s">
        <v>4657</v>
      </c>
      <c r="H10" s="1" t="s">
        <v>4356</v>
      </c>
      <c r="I10" s="378">
        <v>47267</v>
      </c>
      <c r="J10" s="1" t="s">
        <v>61</v>
      </c>
      <c r="K10" s="380">
        <v>0.51846064814814996</v>
      </c>
      <c r="L10" s="378">
        <v>46175</v>
      </c>
      <c r="M10" s="1" t="s">
        <v>4658</v>
      </c>
      <c r="N10" s="1" t="s">
        <v>4659</v>
      </c>
    </row>
    <row r="11" spans="1:23" x14ac:dyDescent="0.25">
      <c r="A11" s="1" t="s">
        <v>4656</v>
      </c>
      <c r="B11" s="1" t="s">
        <v>80</v>
      </c>
      <c r="C11" s="1" t="s">
        <v>81</v>
      </c>
      <c r="D11" s="377">
        <v>240</v>
      </c>
      <c r="E11" s="1" t="s">
        <v>83</v>
      </c>
      <c r="F11" s="378">
        <v>46175</v>
      </c>
      <c r="G11" s="1" t="s">
        <v>4657</v>
      </c>
      <c r="H11" s="1" t="s">
        <v>4356</v>
      </c>
      <c r="I11" s="378">
        <v>47267</v>
      </c>
      <c r="J11" s="1" t="s">
        <v>61</v>
      </c>
      <c r="K11" s="380">
        <v>0.71707175925926003</v>
      </c>
      <c r="L11" s="378">
        <v>46175</v>
      </c>
      <c r="M11" s="1" t="s">
        <v>4658</v>
      </c>
      <c r="N11" s="1" t="s">
        <v>5136</v>
      </c>
    </row>
    <row r="12" spans="1:23" x14ac:dyDescent="0.25">
      <c r="A12" s="1" t="s">
        <v>4656</v>
      </c>
      <c r="B12" s="1" t="s">
        <v>80</v>
      </c>
      <c r="C12" s="1" t="s">
        <v>81</v>
      </c>
      <c r="D12" s="377">
        <v>240</v>
      </c>
      <c r="E12" s="1" t="s">
        <v>83</v>
      </c>
      <c r="F12" s="378">
        <v>46175</v>
      </c>
      <c r="G12" s="1" t="s">
        <v>4657</v>
      </c>
      <c r="H12" s="1" t="s">
        <v>4356</v>
      </c>
      <c r="I12" s="378">
        <v>47267</v>
      </c>
      <c r="J12" s="1" t="s">
        <v>61</v>
      </c>
      <c r="K12" s="380">
        <v>0.57973379629629995</v>
      </c>
      <c r="L12" s="378">
        <v>46175</v>
      </c>
      <c r="M12" s="1" t="s">
        <v>4658</v>
      </c>
      <c r="N12" s="1" t="s">
        <v>4660</v>
      </c>
    </row>
    <row r="13" spans="1:23" x14ac:dyDescent="0.25">
      <c r="A13" s="1" t="s">
        <v>4656</v>
      </c>
      <c r="B13" s="1" t="s">
        <v>80</v>
      </c>
      <c r="C13" s="1" t="s">
        <v>81</v>
      </c>
      <c r="D13" s="377">
        <v>240</v>
      </c>
      <c r="E13" s="1" t="s">
        <v>83</v>
      </c>
      <c r="F13" s="378">
        <v>46175</v>
      </c>
      <c r="G13" s="1" t="s">
        <v>4657</v>
      </c>
      <c r="H13" s="1" t="s">
        <v>4356</v>
      </c>
      <c r="I13" s="378">
        <v>47267</v>
      </c>
      <c r="J13" s="1" t="s">
        <v>61</v>
      </c>
      <c r="K13" s="380">
        <v>0.54068287037036999</v>
      </c>
      <c r="L13" s="378">
        <v>46175</v>
      </c>
      <c r="M13" s="1" t="s">
        <v>4658</v>
      </c>
      <c r="N13" s="1" t="s">
        <v>4663</v>
      </c>
    </row>
    <row r="14" spans="1:23" x14ac:dyDescent="0.25">
      <c r="A14" s="1" t="s">
        <v>13490</v>
      </c>
      <c r="B14" s="1" t="s">
        <v>80</v>
      </c>
      <c r="C14" s="1" t="s">
        <v>81</v>
      </c>
      <c r="D14" s="377">
        <v>240</v>
      </c>
      <c r="E14" s="1" t="s">
        <v>83</v>
      </c>
      <c r="F14" s="378">
        <v>46185</v>
      </c>
      <c r="G14" s="1" t="s">
        <v>13491</v>
      </c>
      <c r="H14" s="1" t="s">
        <v>13013</v>
      </c>
      <c r="I14" s="378">
        <v>47280</v>
      </c>
      <c r="J14" s="1" t="s">
        <v>61</v>
      </c>
      <c r="K14" s="380">
        <v>0.26409722222221998</v>
      </c>
      <c r="L14" s="378">
        <v>46185</v>
      </c>
      <c r="M14" s="1" t="s">
        <v>13492</v>
      </c>
      <c r="N14" s="1" t="s">
        <v>13494</v>
      </c>
    </row>
    <row r="15" spans="1:23" x14ac:dyDescent="0.25">
      <c r="A15" s="1" t="s">
        <v>13490</v>
      </c>
      <c r="B15" s="1" t="s">
        <v>80</v>
      </c>
      <c r="C15" s="1" t="s">
        <v>81</v>
      </c>
      <c r="D15" s="377">
        <v>240</v>
      </c>
      <c r="E15" s="1" t="s">
        <v>83</v>
      </c>
      <c r="F15" s="378">
        <v>46185</v>
      </c>
      <c r="G15" s="1" t="s">
        <v>13491</v>
      </c>
      <c r="H15" s="1" t="s">
        <v>13013</v>
      </c>
      <c r="I15" s="378">
        <v>47280</v>
      </c>
      <c r="J15" s="1" t="s">
        <v>61</v>
      </c>
      <c r="K15" s="380">
        <v>0.22309027777778001</v>
      </c>
      <c r="L15" s="378">
        <v>46185</v>
      </c>
      <c r="M15" s="1" t="s">
        <v>13492</v>
      </c>
      <c r="N15" s="1" t="s">
        <v>13495</v>
      </c>
    </row>
    <row r="16" spans="1:23" x14ac:dyDescent="0.25">
      <c r="A16" s="1" t="s">
        <v>13490</v>
      </c>
      <c r="B16" s="1" t="s">
        <v>80</v>
      </c>
      <c r="C16" s="1" t="s">
        <v>81</v>
      </c>
      <c r="D16" s="377">
        <v>240</v>
      </c>
      <c r="E16" s="1" t="s">
        <v>83</v>
      </c>
      <c r="F16" s="378">
        <v>46185</v>
      </c>
      <c r="G16" s="1" t="s">
        <v>13491</v>
      </c>
      <c r="H16" s="1" t="s">
        <v>13013</v>
      </c>
      <c r="I16" s="378">
        <v>47280</v>
      </c>
      <c r="J16" s="1" t="s">
        <v>61</v>
      </c>
      <c r="K16" s="380">
        <v>0.51749999999999996</v>
      </c>
      <c r="L16" s="378">
        <v>46185</v>
      </c>
      <c r="M16" s="1" t="s">
        <v>13492</v>
      </c>
      <c r="N16" s="1" t="s">
        <v>14191</v>
      </c>
    </row>
    <row r="17" spans="1:14" x14ac:dyDescent="0.25">
      <c r="A17" s="1" t="s">
        <v>13490</v>
      </c>
      <c r="B17" s="1" t="s">
        <v>80</v>
      </c>
      <c r="C17" s="1" t="s">
        <v>81</v>
      </c>
      <c r="D17" s="377">
        <v>240</v>
      </c>
      <c r="E17" s="1" t="s">
        <v>83</v>
      </c>
      <c r="F17" s="378">
        <v>46185</v>
      </c>
      <c r="G17" s="1" t="s">
        <v>13491</v>
      </c>
      <c r="H17" s="1" t="s">
        <v>13013</v>
      </c>
      <c r="I17" s="378">
        <v>47280</v>
      </c>
      <c r="J17" s="1" t="s">
        <v>61</v>
      </c>
      <c r="K17" s="380">
        <v>0.27782407407407</v>
      </c>
      <c r="L17" s="378">
        <v>46185</v>
      </c>
      <c r="M17" s="1" t="s">
        <v>13492</v>
      </c>
      <c r="N17" s="1" t="s">
        <v>13493</v>
      </c>
    </row>
    <row r="18" spans="1:14" x14ac:dyDescent="0.25">
      <c r="A18" s="1" t="s">
        <v>13490</v>
      </c>
      <c r="B18" s="1" t="s">
        <v>80</v>
      </c>
      <c r="C18" s="1" t="s">
        <v>81</v>
      </c>
      <c r="D18" s="377">
        <v>240</v>
      </c>
      <c r="E18" s="1" t="s">
        <v>83</v>
      </c>
      <c r="F18" s="378">
        <v>46185</v>
      </c>
      <c r="G18" s="1" t="s">
        <v>13491</v>
      </c>
      <c r="H18" s="1" t="s">
        <v>13013</v>
      </c>
      <c r="I18" s="378">
        <v>47280</v>
      </c>
      <c r="J18" s="1" t="s">
        <v>61</v>
      </c>
      <c r="K18" s="380">
        <v>0.25100694444443999</v>
      </c>
      <c r="L18" s="378">
        <v>46185</v>
      </c>
      <c r="M18" s="1" t="s">
        <v>13492</v>
      </c>
      <c r="N18" s="1" t="s">
        <v>13496</v>
      </c>
    </row>
    <row r="19" spans="1:14" x14ac:dyDescent="0.25">
      <c r="A19" s="1" t="s">
        <v>12056</v>
      </c>
      <c r="B19" s="1" t="s">
        <v>110</v>
      </c>
      <c r="C19" s="1" t="s">
        <v>81</v>
      </c>
      <c r="D19" s="377">
        <v>1067</v>
      </c>
      <c r="E19" s="1" t="s">
        <v>84</v>
      </c>
      <c r="F19" s="378">
        <v>46184</v>
      </c>
      <c r="G19" s="1" t="s">
        <v>12057</v>
      </c>
      <c r="H19" s="1" t="s">
        <v>10530</v>
      </c>
      <c r="I19" s="378">
        <v>47096</v>
      </c>
      <c r="J19" s="1" t="s">
        <v>61</v>
      </c>
      <c r="K19" s="380">
        <v>0.69484953703704</v>
      </c>
      <c r="L19" s="378">
        <v>46184</v>
      </c>
      <c r="M19" s="1" t="s">
        <v>12058</v>
      </c>
      <c r="N19" s="1" t="s">
        <v>13497</v>
      </c>
    </row>
    <row r="20" spans="1:14" x14ac:dyDescent="0.25">
      <c r="A20" s="1" t="s">
        <v>12056</v>
      </c>
      <c r="B20" s="1" t="s">
        <v>110</v>
      </c>
      <c r="C20" s="1" t="s">
        <v>81</v>
      </c>
      <c r="D20" s="377">
        <v>2304</v>
      </c>
      <c r="E20" s="1" t="s">
        <v>84</v>
      </c>
      <c r="F20" s="378">
        <v>46184</v>
      </c>
      <c r="G20" s="1" t="s">
        <v>12057</v>
      </c>
      <c r="H20" s="1" t="s">
        <v>10530</v>
      </c>
      <c r="I20" s="378">
        <v>47096</v>
      </c>
      <c r="J20" s="1" t="s">
        <v>61</v>
      </c>
      <c r="K20" s="380">
        <v>0.58991898148148003</v>
      </c>
      <c r="L20" s="378">
        <v>46184</v>
      </c>
      <c r="M20" s="1" t="s">
        <v>12058</v>
      </c>
      <c r="N20" s="1" t="s">
        <v>13184</v>
      </c>
    </row>
    <row r="21" spans="1:14" x14ac:dyDescent="0.25">
      <c r="A21" s="1" t="s">
        <v>12056</v>
      </c>
      <c r="B21" s="1" t="s">
        <v>110</v>
      </c>
      <c r="C21" s="1" t="s">
        <v>81</v>
      </c>
      <c r="D21" s="377">
        <v>936</v>
      </c>
      <c r="E21" s="1" t="s">
        <v>84</v>
      </c>
      <c r="F21" s="378">
        <v>46183</v>
      </c>
      <c r="G21" s="1" t="s">
        <v>12057</v>
      </c>
      <c r="H21" s="1" t="s">
        <v>10530</v>
      </c>
      <c r="I21" s="378">
        <v>47096</v>
      </c>
      <c r="J21" s="1" t="s">
        <v>61</v>
      </c>
      <c r="K21" s="380">
        <v>0.67049768518519004</v>
      </c>
      <c r="L21" s="378">
        <v>46183</v>
      </c>
      <c r="M21" s="1" t="s">
        <v>12058</v>
      </c>
      <c r="N21" s="1" t="s">
        <v>12059</v>
      </c>
    </row>
    <row r="22" spans="1:14" x14ac:dyDescent="0.25">
      <c r="A22" s="1" t="s">
        <v>14192</v>
      </c>
      <c r="B22" s="1" t="s">
        <v>110</v>
      </c>
      <c r="C22" s="1" t="s">
        <v>81</v>
      </c>
      <c r="D22" s="377">
        <v>1295</v>
      </c>
      <c r="E22" s="1" t="s">
        <v>84</v>
      </c>
      <c r="F22" s="378">
        <v>46185</v>
      </c>
      <c r="G22" s="1" t="s">
        <v>14193</v>
      </c>
      <c r="H22" s="1" t="s">
        <v>13013</v>
      </c>
      <c r="I22" s="378">
        <v>47645</v>
      </c>
      <c r="J22" s="1" t="s">
        <v>61</v>
      </c>
      <c r="K22" s="380">
        <v>0.41490740740741</v>
      </c>
      <c r="L22" s="378">
        <v>46185</v>
      </c>
      <c r="M22" s="1" t="s">
        <v>14194</v>
      </c>
      <c r="N22" s="1" t="s">
        <v>14195</v>
      </c>
    </row>
    <row r="23" spans="1:14" x14ac:dyDescent="0.25">
      <c r="A23" s="1" t="s">
        <v>6011</v>
      </c>
      <c r="B23" s="1" t="s">
        <v>80</v>
      </c>
      <c r="C23" s="1" t="s">
        <v>81</v>
      </c>
      <c r="D23" s="377">
        <v>552</v>
      </c>
      <c r="E23" s="1" t="s">
        <v>84</v>
      </c>
      <c r="F23" s="378">
        <v>46177</v>
      </c>
      <c r="G23" s="1" t="s">
        <v>6012</v>
      </c>
      <c r="H23" s="1" t="s">
        <v>5776</v>
      </c>
      <c r="I23" s="378">
        <v>47272</v>
      </c>
      <c r="J23" s="1" t="s">
        <v>61</v>
      </c>
      <c r="K23" s="380">
        <v>1.478009259259E-2</v>
      </c>
      <c r="L23" s="378">
        <v>46177</v>
      </c>
      <c r="M23" s="1" t="s">
        <v>6013</v>
      </c>
      <c r="N23" s="1" t="s">
        <v>6018</v>
      </c>
    </row>
    <row r="24" spans="1:14" x14ac:dyDescent="0.25">
      <c r="A24" s="1" t="s">
        <v>6011</v>
      </c>
      <c r="B24" s="1" t="s">
        <v>80</v>
      </c>
      <c r="C24" s="1" t="s">
        <v>81</v>
      </c>
      <c r="D24" s="377">
        <v>552</v>
      </c>
      <c r="E24" s="1" t="s">
        <v>84</v>
      </c>
      <c r="F24" s="378">
        <v>46177</v>
      </c>
      <c r="G24" s="1" t="s">
        <v>6012</v>
      </c>
      <c r="H24" s="1" t="s">
        <v>5776</v>
      </c>
      <c r="I24" s="378">
        <v>47272</v>
      </c>
      <c r="J24" s="1" t="s">
        <v>61</v>
      </c>
      <c r="K24" s="380">
        <v>1.6284722222220001E-2</v>
      </c>
      <c r="L24" s="378">
        <v>46177</v>
      </c>
      <c r="M24" s="1" t="s">
        <v>6013</v>
      </c>
      <c r="N24" s="1" t="s">
        <v>6025</v>
      </c>
    </row>
    <row r="25" spans="1:14" x14ac:dyDescent="0.25">
      <c r="A25" s="1" t="s">
        <v>6011</v>
      </c>
      <c r="B25" s="1" t="s">
        <v>80</v>
      </c>
      <c r="C25" s="1" t="s">
        <v>81</v>
      </c>
      <c r="D25" s="377">
        <v>552</v>
      </c>
      <c r="E25" s="1" t="s">
        <v>84</v>
      </c>
      <c r="F25" s="378">
        <v>46177</v>
      </c>
      <c r="G25" s="1" t="s">
        <v>6012</v>
      </c>
      <c r="H25" s="1" t="s">
        <v>5776</v>
      </c>
      <c r="I25" s="378">
        <v>47272</v>
      </c>
      <c r="J25" s="1" t="s">
        <v>61</v>
      </c>
      <c r="K25" s="380">
        <v>1.6828703703700001E-2</v>
      </c>
      <c r="L25" s="378">
        <v>46177</v>
      </c>
      <c r="M25" s="1" t="s">
        <v>6013</v>
      </c>
      <c r="N25" s="1" t="s">
        <v>6023</v>
      </c>
    </row>
    <row r="26" spans="1:14" x14ac:dyDescent="0.25">
      <c r="A26" s="1" t="s">
        <v>6011</v>
      </c>
      <c r="B26" s="1" t="s">
        <v>80</v>
      </c>
      <c r="C26" s="1" t="s">
        <v>81</v>
      </c>
      <c r="D26" s="377">
        <v>299</v>
      </c>
      <c r="E26" s="1" t="s">
        <v>84</v>
      </c>
      <c r="F26" s="378">
        <v>46177</v>
      </c>
      <c r="G26" s="1" t="s">
        <v>6012</v>
      </c>
      <c r="H26" s="1" t="s">
        <v>5776</v>
      </c>
      <c r="I26" s="378">
        <v>47272</v>
      </c>
      <c r="J26" s="1" t="s">
        <v>61</v>
      </c>
      <c r="K26" s="380">
        <v>0.26386574074073998</v>
      </c>
      <c r="L26" s="378">
        <v>46177</v>
      </c>
      <c r="M26" s="1" t="s">
        <v>6013</v>
      </c>
      <c r="N26" s="1" t="s">
        <v>6028</v>
      </c>
    </row>
    <row r="27" spans="1:14" x14ac:dyDescent="0.25">
      <c r="A27" s="1" t="s">
        <v>6011</v>
      </c>
      <c r="B27" s="1" t="s">
        <v>80</v>
      </c>
      <c r="C27" s="1" t="s">
        <v>81</v>
      </c>
      <c r="D27" s="377">
        <v>552</v>
      </c>
      <c r="E27" s="1" t="s">
        <v>84</v>
      </c>
      <c r="F27" s="378">
        <v>46177</v>
      </c>
      <c r="G27" s="1" t="s">
        <v>6012</v>
      </c>
      <c r="H27" s="1" t="s">
        <v>5776</v>
      </c>
      <c r="I27" s="378">
        <v>47272</v>
      </c>
      <c r="J27" s="1" t="s">
        <v>61</v>
      </c>
      <c r="K27" s="380">
        <v>1.4444444444439999E-2</v>
      </c>
      <c r="L27" s="378">
        <v>46177</v>
      </c>
      <c r="M27" s="1" t="s">
        <v>6013</v>
      </c>
      <c r="N27" s="1" t="s">
        <v>6021</v>
      </c>
    </row>
    <row r="28" spans="1:14" x14ac:dyDescent="0.25">
      <c r="A28" s="1" t="s">
        <v>6011</v>
      </c>
      <c r="B28" s="1" t="s">
        <v>80</v>
      </c>
      <c r="C28" s="1" t="s">
        <v>81</v>
      </c>
      <c r="D28" s="377">
        <v>552</v>
      </c>
      <c r="E28" s="1" t="s">
        <v>84</v>
      </c>
      <c r="F28" s="378">
        <v>46177</v>
      </c>
      <c r="G28" s="1" t="s">
        <v>6012</v>
      </c>
      <c r="H28" s="1" t="s">
        <v>5776</v>
      </c>
      <c r="I28" s="378">
        <v>47272</v>
      </c>
      <c r="J28" s="1" t="s">
        <v>61</v>
      </c>
      <c r="K28" s="380">
        <v>0.21666666666667</v>
      </c>
      <c r="L28" s="378">
        <v>46177</v>
      </c>
      <c r="M28" s="1" t="s">
        <v>6013</v>
      </c>
      <c r="N28" s="1" t="s">
        <v>6022</v>
      </c>
    </row>
    <row r="29" spans="1:14" x14ac:dyDescent="0.25">
      <c r="A29" s="1" t="s">
        <v>6011</v>
      </c>
      <c r="B29" s="1" t="s">
        <v>80</v>
      </c>
      <c r="C29" s="1" t="s">
        <v>81</v>
      </c>
      <c r="D29" s="377">
        <v>552</v>
      </c>
      <c r="E29" s="1" t="s">
        <v>84</v>
      </c>
      <c r="F29" s="378">
        <v>46177</v>
      </c>
      <c r="G29" s="1" t="s">
        <v>6012</v>
      </c>
      <c r="H29" s="1" t="s">
        <v>5776</v>
      </c>
      <c r="I29" s="378">
        <v>47272</v>
      </c>
      <c r="J29" s="1" t="s">
        <v>61</v>
      </c>
      <c r="K29" s="380">
        <v>0.21648148148148</v>
      </c>
      <c r="L29" s="378">
        <v>46177</v>
      </c>
      <c r="M29" s="1" t="s">
        <v>6013</v>
      </c>
      <c r="N29" s="1" t="s">
        <v>6016</v>
      </c>
    </row>
    <row r="30" spans="1:14" x14ac:dyDescent="0.25">
      <c r="A30" s="1" t="s">
        <v>6011</v>
      </c>
      <c r="B30" s="1" t="s">
        <v>80</v>
      </c>
      <c r="C30" s="1" t="s">
        <v>81</v>
      </c>
      <c r="D30" s="377">
        <v>552</v>
      </c>
      <c r="E30" s="1" t="s">
        <v>84</v>
      </c>
      <c r="F30" s="378">
        <v>46177</v>
      </c>
      <c r="G30" s="1" t="s">
        <v>6012</v>
      </c>
      <c r="H30" s="1" t="s">
        <v>5776</v>
      </c>
      <c r="I30" s="378">
        <v>47272</v>
      </c>
      <c r="J30" s="1" t="s">
        <v>61</v>
      </c>
      <c r="K30" s="380">
        <v>1.520833333333E-2</v>
      </c>
      <c r="L30" s="378">
        <v>46177</v>
      </c>
      <c r="M30" s="1" t="s">
        <v>6013</v>
      </c>
      <c r="N30" s="1" t="s">
        <v>6017</v>
      </c>
    </row>
    <row r="31" spans="1:14" x14ac:dyDescent="0.25">
      <c r="A31" s="1" t="s">
        <v>6011</v>
      </c>
      <c r="B31" s="1" t="s">
        <v>80</v>
      </c>
      <c r="C31" s="1" t="s">
        <v>81</v>
      </c>
      <c r="D31" s="377">
        <v>552</v>
      </c>
      <c r="E31" s="1" t="s">
        <v>84</v>
      </c>
      <c r="F31" s="378">
        <v>46177</v>
      </c>
      <c r="G31" s="1" t="s">
        <v>6012</v>
      </c>
      <c r="H31" s="1" t="s">
        <v>5776</v>
      </c>
      <c r="I31" s="378">
        <v>47272</v>
      </c>
      <c r="J31" s="1" t="s">
        <v>61</v>
      </c>
      <c r="K31" s="380">
        <v>1.4606481481479999E-2</v>
      </c>
      <c r="L31" s="378">
        <v>46177</v>
      </c>
      <c r="M31" s="1" t="s">
        <v>6013</v>
      </c>
      <c r="N31" s="1" t="s">
        <v>6015</v>
      </c>
    </row>
    <row r="32" spans="1:14" x14ac:dyDescent="0.25">
      <c r="A32" s="1" t="s">
        <v>6011</v>
      </c>
      <c r="B32" s="1" t="s">
        <v>80</v>
      </c>
      <c r="C32" s="1" t="s">
        <v>81</v>
      </c>
      <c r="D32" s="377">
        <v>552</v>
      </c>
      <c r="E32" s="1" t="s">
        <v>84</v>
      </c>
      <c r="F32" s="378">
        <v>46177</v>
      </c>
      <c r="G32" s="1" t="s">
        <v>6012</v>
      </c>
      <c r="H32" s="1" t="s">
        <v>5776</v>
      </c>
      <c r="I32" s="378">
        <v>47272</v>
      </c>
      <c r="J32" s="1" t="s">
        <v>61</v>
      </c>
      <c r="K32" s="380">
        <v>0.21625</v>
      </c>
      <c r="L32" s="378">
        <v>46177</v>
      </c>
      <c r="M32" s="1" t="s">
        <v>6013</v>
      </c>
      <c r="N32" s="1" t="s">
        <v>6019</v>
      </c>
    </row>
    <row r="33" spans="1:14" x14ac:dyDescent="0.25">
      <c r="A33" s="1" t="s">
        <v>6011</v>
      </c>
      <c r="B33" s="1" t="s">
        <v>80</v>
      </c>
      <c r="C33" s="1" t="s">
        <v>81</v>
      </c>
      <c r="D33" s="377">
        <v>552</v>
      </c>
      <c r="E33" s="1" t="s">
        <v>84</v>
      </c>
      <c r="F33" s="378">
        <v>46177</v>
      </c>
      <c r="G33" s="1" t="s">
        <v>6012</v>
      </c>
      <c r="H33" s="1" t="s">
        <v>5776</v>
      </c>
      <c r="I33" s="378">
        <v>47272</v>
      </c>
      <c r="J33" s="1" t="s">
        <v>61</v>
      </c>
      <c r="K33" s="380">
        <v>0.21715277777778</v>
      </c>
      <c r="L33" s="378">
        <v>46177</v>
      </c>
      <c r="M33" s="1" t="s">
        <v>6013</v>
      </c>
      <c r="N33" s="1" t="s">
        <v>6027</v>
      </c>
    </row>
    <row r="34" spans="1:14" x14ac:dyDescent="0.25">
      <c r="A34" s="1" t="s">
        <v>6011</v>
      </c>
      <c r="B34" s="1" t="s">
        <v>80</v>
      </c>
      <c r="C34" s="1" t="s">
        <v>81</v>
      </c>
      <c r="D34" s="377">
        <v>552</v>
      </c>
      <c r="E34" s="1" t="s">
        <v>84</v>
      </c>
      <c r="F34" s="378">
        <v>46177</v>
      </c>
      <c r="G34" s="1" t="s">
        <v>6012</v>
      </c>
      <c r="H34" s="1" t="s">
        <v>5776</v>
      </c>
      <c r="I34" s="378">
        <v>47272</v>
      </c>
      <c r="J34" s="1" t="s">
        <v>61</v>
      </c>
      <c r="K34" s="380">
        <v>0.21689814814815001</v>
      </c>
      <c r="L34" s="378">
        <v>46177</v>
      </c>
      <c r="M34" s="1" t="s">
        <v>6013</v>
      </c>
      <c r="N34" s="1" t="s">
        <v>6024</v>
      </c>
    </row>
    <row r="35" spans="1:14" x14ac:dyDescent="0.25">
      <c r="A35" s="1" t="s">
        <v>6011</v>
      </c>
      <c r="B35" s="1" t="s">
        <v>80</v>
      </c>
      <c r="C35" s="1" t="s">
        <v>81</v>
      </c>
      <c r="D35" s="377">
        <v>552</v>
      </c>
      <c r="E35" s="1" t="s">
        <v>84</v>
      </c>
      <c r="F35" s="378">
        <v>46177</v>
      </c>
      <c r="G35" s="1" t="s">
        <v>6012</v>
      </c>
      <c r="H35" s="1" t="s">
        <v>5776</v>
      </c>
      <c r="I35" s="378">
        <v>47272</v>
      </c>
      <c r="J35" s="1" t="s">
        <v>61</v>
      </c>
      <c r="K35" s="380">
        <v>1.6631944444440001E-2</v>
      </c>
      <c r="L35" s="378">
        <v>46177</v>
      </c>
      <c r="M35" s="1" t="s">
        <v>6013</v>
      </c>
      <c r="N35" s="1" t="s">
        <v>6029</v>
      </c>
    </row>
    <row r="36" spans="1:14" x14ac:dyDescent="0.25">
      <c r="A36" s="1" t="s">
        <v>6011</v>
      </c>
      <c r="B36" s="1" t="s">
        <v>80</v>
      </c>
      <c r="C36" s="1" t="s">
        <v>81</v>
      </c>
      <c r="D36" s="377">
        <v>552</v>
      </c>
      <c r="E36" s="1" t="s">
        <v>84</v>
      </c>
      <c r="F36" s="378">
        <v>46177</v>
      </c>
      <c r="G36" s="1" t="s">
        <v>6012</v>
      </c>
      <c r="H36" s="1" t="s">
        <v>5776</v>
      </c>
      <c r="I36" s="378">
        <v>47272</v>
      </c>
      <c r="J36" s="1" t="s">
        <v>61</v>
      </c>
      <c r="K36" s="380">
        <v>1.7106481481480001E-2</v>
      </c>
      <c r="L36" s="378">
        <v>46177</v>
      </c>
      <c r="M36" s="1" t="s">
        <v>6013</v>
      </c>
      <c r="N36" s="1" t="s">
        <v>6026</v>
      </c>
    </row>
    <row r="37" spans="1:14" x14ac:dyDescent="0.25">
      <c r="A37" s="1" t="s">
        <v>6011</v>
      </c>
      <c r="B37" s="1" t="s">
        <v>80</v>
      </c>
      <c r="C37" s="1" t="s">
        <v>81</v>
      </c>
      <c r="D37" s="377">
        <v>552</v>
      </c>
      <c r="E37" s="1" t="s">
        <v>84</v>
      </c>
      <c r="F37" s="378">
        <v>46177</v>
      </c>
      <c r="G37" s="1" t="s">
        <v>6012</v>
      </c>
      <c r="H37" s="1" t="s">
        <v>5776</v>
      </c>
      <c r="I37" s="378">
        <v>47272</v>
      </c>
      <c r="J37" s="1" t="s">
        <v>61</v>
      </c>
      <c r="K37" s="380">
        <v>1.428240740741E-2</v>
      </c>
      <c r="L37" s="378">
        <v>46177</v>
      </c>
      <c r="M37" s="1" t="s">
        <v>6013</v>
      </c>
      <c r="N37" s="1" t="s">
        <v>6020</v>
      </c>
    </row>
    <row r="38" spans="1:14" x14ac:dyDescent="0.25">
      <c r="A38" s="1" t="s">
        <v>6011</v>
      </c>
      <c r="B38" s="1" t="s">
        <v>80</v>
      </c>
      <c r="C38" s="1" t="s">
        <v>81</v>
      </c>
      <c r="D38" s="377">
        <v>552</v>
      </c>
      <c r="E38" s="1" t="s">
        <v>84</v>
      </c>
      <c r="F38" s="378">
        <v>46177</v>
      </c>
      <c r="G38" s="1" t="s">
        <v>6012</v>
      </c>
      <c r="H38" s="1" t="s">
        <v>5776</v>
      </c>
      <c r="I38" s="378">
        <v>47272</v>
      </c>
      <c r="J38" s="1" t="s">
        <v>61</v>
      </c>
      <c r="K38" s="380">
        <v>1.641203703704E-2</v>
      </c>
      <c r="L38" s="378">
        <v>46177</v>
      </c>
      <c r="M38" s="1" t="s">
        <v>6013</v>
      </c>
      <c r="N38" s="1" t="s">
        <v>6014</v>
      </c>
    </row>
    <row r="39" spans="1:14" x14ac:dyDescent="0.25">
      <c r="A39" s="1" t="s">
        <v>6030</v>
      </c>
      <c r="B39" s="1" t="s">
        <v>80</v>
      </c>
      <c r="C39" s="1" t="s">
        <v>81</v>
      </c>
      <c r="D39" s="377">
        <v>120</v>
      </c>
      <c r="E39" s="1" t="s">
        <v>83</v>
      </c>
      <c r="F39" s="378">
        <v>46181</v>
      </c>
      <c r="G39" s="1" t="s">
        <v>6031</v>
      </c>
      <c r="H39" s="1" t="s">
        <v>6032</v>
      </c>
      <c r="I39" s="378">
        <v>47274</v>
      </c>
      <c r="J39" s="1" t="s">
        <v>61</v>
      </c>
      <c r="K39" s="380">
        <v>0.90619212962963003</v>
      </c>
      <c r="L39" s="378">
        <v>46181</v>
      </c>
      <c r="M39" s="1" t="s">
        <v>6033</v>
      </c>
      <c r="N39" s="1" t="s">
        <v>9564</v>
      </c>
    </row>
    <row r="40" spans="1:14" x14ac:dyDescent="0.25">
      <c r="A40" s="1" t="s">
        <v>6030</v>
      </c>
      <c r="B40" s="1" t="s">
        <v>80</v>
      </c>
      <c r="C40" s="1" t="s">
        <v>81</v>
      </c>
      <c r="D40" s="377">
        <v>120</v>
      </c>
      <c r="E40" s="1" t="s">
        <v>83</v>
      </c>
      <c r="F40" s="378">
        <v>46181</v>
      </c>
      <c r="G40" s="1" t="s">
        <v>6031</v>
      </c>
      <c r="H40" s="1" t="s">
        <v>6032</v>
      </c>
      <c r="I40" s="378">
        <v>47274</v>
      </c>
      <c r="J40" s="1" t="s">
        <v>61</v>
      </c>
      <c r="K40" s="380">
        <v>0.90480324074074003</v>
      </c>
      <c r="L40" s="378">
        <v>46181</v>
      </c>
      <c r="M40" s="1" t="s">
        <v>6033</v>
      </c>
      <c r="N40" s="1" t="s">
        <v>9566</v>
      </c>
    </row>
    <row r="41" spans="1:14" x14ac:dyDescent="0.25">
      <c r="A41" s="1" t="s">
        <v>6030</v>
      </c>
      <c r="B41" s="1" t="s">
        <v>80</v>
      </c>
      <c r="C41" s="1" t="s">
        <v>81</v>
      </c>
      <c r="D41" s="377">
        <v>115</v>
      </c>
      <c r="E41" s="1" t="s">
        <v>83</v>
      </c>
      <c r="F41" s="378">
        <v>46181</v>
      </c>
      <c r="G41" s="1" t="s">
        <v>6031</v>
      </c>
      <c r="H41" s="1" t="s">
        <v>6032</v>
      </c>
      <c r="I41" s="378">
        <v>47274</v>
      </c>
      <c r="J41" s="1" t="s">
        <v>61</v>
      </c>
      <c r="K41" s="380">
        <v>0.91243055555555996</v>
      </c>
      <c r="L41" s="378">
        <v>46181</v>
      </c>
      <c r="M41" s="1" t="s">
        <v>6033</v>
      </c>
      <c r="N41" s="1" t="s">
        <v>9563</v>
      </c>
    </row>
    <row r="42" spans="1:14" x14ac:dyDescent="0.25">
      <c r="A42" s="1" t="s">
        <v>6030</v>
      </c>
      <c r="B42" s="1" t="s">
        <v>80</v>
      </c>
      <c r="C42" s="1" t="s">
        <v>81</v>
      </c>
      <c r="D42" s="377">
        <v>120</v>
      </c>
      <c r="E42" s="1" t="s">
        <v>83</v>
      </c>
      <c r="F42" s="378">
        <v>46181</v>
      </c>
      <c r="G42" s="1" t="s">
        <v>6031</v>
      </c>
      <c r="H42" s="1" t="s">
        <v>6032</v>
      </c>
      <c r="I42" s="378">
        <v>47274</v>
      </c>
      <c r="J42" s="1" t="s">
        <v>61</v>
      </c>
      <c r="K42" s="380">
        <v>0.7</v>
      </c>
      <c r="L42" s="378">
        <v>46181</v>
      </c>
      <c r="M42" s="1" t="s">
        <v>6033</v>
      </c>
      <c r="N42" s="1" t="s">
        <v>9560</v>
      </c>
    </row>
    <row r="43" spans="1:14" x14ac:dyDescent="0.25">
      <c r="A43" s="1" t="s">
        <v>6030</v>
      </c>
      <c r="B43" s="1" t="s">
        <v>80</v>
      </c>
      <c r="C43" s="1" t="s">
        <v>81</v>
      </c>
      <c r="D43" s="377">
        <v>120</v>
      </c>
      <c r="E43" s="1" t="s">
        <v>83</v>
      </c>
      <c r="F43" s="378">
        <v>46181</v>
      </c>
      <c r="G43" s="1" t="s">
        <v>6031</v>
      </c>
      <c r="H43" s="1" t="s">
        <v>6032</v>
      </c>
      <c r="I43" s="378">
        <v>47274</v>
      </c>
      <c r="J43" s="1" t="s">
        <v>61</v>
      </c>
      <c r="K43" s="380">
        <v>0.71355324074074</v>
      </c>
      <c r="L43" s="378">
        <v>46181</v>
      </c>
      <c r="M43" s="1" t="s">
        <v>6033</v>
      </c>
      <c r="N43" s="1" t="s">
        <v>9567</v>
      </c>
    </row>
    <row r="44" spans="1:14" x14ac:dyDescent="0.25">
      <c r="A44" s="1" t="s">
        <v>6030</v>
      </c>
      <c r="B44" s="1" t="s">
        <v>80</v>
      </c>
      <c r="C44" s="1" t="s">
        <v>81</v>
      </c>
      <c r="D44" s="377">
        <v>120</v>
      </c>
      <c r="E44" s="1" t="s">
        <v>83</v>
      </c>
      <c r="F44" s="378">
        <v>46181</v>
      </c>
      <c r="G44" s="1" t="s">
        <v>6031</v>
      </c>
      <c r="H44" s="1" t="s">
        <v>6032</v>
      </c>
      <c r="I44" s="378">
        <v>47274</v>
      </c>
      <c r="J44" s="1" t="s">
        <v>61</v>
      </c>
      <c r="K44" s="380">
        <v>0.71384259259258998</v>
      </c>
      <c r="L44" s="378">
        <v>46181</v>
      </c>
      <c r="M44" s="1" t="s">
        <v>6033</v>
      </c>
      <c r="N44" s="1" t="s">
        <v>9568</v>
      </c>
    </row>
    <row r="45" spans="1:14" x14ac:dyDescent="0.25">
      <c r="A45" s="1" t="s">
        <v>6030</v>
      </c>
      <c r="B45" s="1" t="s">
        <v>80</v>
      </c>
      <c r="C45" s="1" t="s">
        <v>81</v>
      </c>
      <c r="D45" s="377">
        <v>120</v>
      </c>
      <c r="E45" s="1" t="s">
        <v>83</v>
      </c>
      <c r="F45" s="378">
        <v>46181</v>
      </c>
      <c r="G45" s="1" t="s">
        <v>6031</v>
      </c>
      <c r="H45" s="1" t="s">
        <v>6032</v>
      </c>
      <c r="I45" s="378">
        <v>47274</v>
      </c>
      <c r="J45" s="1" t="s">
        <v>61</v>
      </c>
      <c r="K45" s="380">
        <v>0.71362268518519001</v>
      </c>
      <c r="L45" s="378">
        <v>46181</v>
      </c>
      <c r="M45" s="1" t="s">
        <v>6033</v>
      </c>
      <c r="N45" s="1" t="s">
        <v>9569</v>
      </c>
    </row>
    <row r="46" spans="1:14" x14ac:dyDescent="0.25">
      <c r="A46" s="1" t="s">
        <v>6030</v>
      </c>
      <c r="B46" s="1" t="s">
        <v>80</v>
      </c>
      <c r="C46" s="1" t="s">
        <v>81</v>
      </c>
      <c r="D46" s="377">
        <v>120</v>
      </c>
      <c r="E46" s="1" t="s">
        <v>83</v>
      </c>
      <c r="F46" s="378">
        <v>46181</v>
      </c>
      <c r="G46" s="1" t="s">
        <v>6031</v>
      </c>
      <c r="H46" s="1" t="s">
        <v>6032</v>
      </c>
      <c r="I46" s="378">
        <v>47274</v>
      </c>
      <c r="J46" s="1" t="s">
        <v>61</v>
      </c>
      <c r="K46" s="380">
        <v>0.74050925925926003</v>
      </c>
      <c r="L46" s="378">
        <v>46181</v>
      </c>
      <c r="M46" s="1" t="s">
        <v>6033</v>
      </c>
      <c r="N46" s="1" t="s">
        <v>9556</v>
      </c>
    </row>
    <row r="47" spans="1:14" x14ac:dyDescent="0.25">
      <c r="A47" s="1" t="s">
        <v>6030</v>
      </c>
      <c r="B47" s="1" t="s">
        <v>80</v>
      </c>
      <c r="C47" s="1" t="s">
        <v>81</v>
      </c>
      <c r="D47" s="377">
        <v>120</v>
      </c>
      <c r="E47" s="1" t="s">
        <v>83</v>
      </c>
      <c r="F47" s="378">
        <v>46181</v>
      </c>
      <c r="G47" s="1" t="s">
        <v>6031</v>
      </c>
      <c r="H47" s="1" t="s">
        <v>6032</v>
      </c>
      <c r="I47" s="378">
        <v>47274</v>
      </c>
      <c r="J47" s="1" t="s">
        <v>61</v>
      </c>
      <c r="K47" s="380">
        <v>0.68032407407407003</v>
      </c>
      <c r="L47" s="378">
        <v>46181</v>
      </c>
      <c r="M47" s="1" t="s">
        <v>6033</v>
      </c>
      <c r="N47" s="1" t="s">
        <v>9565</v>
      </c>
    </row>
    <row r="48" spans="1:14" x14ac:dyDescent="0.25">
      <c r="A48" s="1" t="s">
        <v>6030</v>
      </c>
      <c r="B48" s="1" t="s">
        <v>80</v>
      </c>
      <c r="C48" s="1" t="s">
        <v>81</v>
      </c>
      <c r="D48" s="377">
        <v>120</v>
      </c>
      <c r="E48" s="1" t="s">
        <v>83</v>
      </c>
      <c r="F48" s="378">
        <v>46181</v>
      </c>
      <c r="G48" s="1" t="s">
        <v>6031</v>
      </c>
      <c r="H48" s="1" t="s">
        <v>6032</v>
      </c>
      <c r="I48" s="378">
        <v>47274</v>
      </c>
      <c r="J48" s="1" t="s">
        <v>61</v>
      </c>
      <c r="K48" s="380">
        <v>0.90512731481481001</v>
      </c>
      <c r="L48" s="378">
        <v>46181</v>
      </c>
      <c r="M48" s="1" t="s">
        <v>6033</v>
      </c>
      <c r="N48" s="1" t="s">
        <v>9561</v>
      </c>
    </row>
    <row r="49" spans="1:14" x14ac:dyDescent="0.25">
      <c r="A49" s="1" t="s">
        <v>6030</v>
      </c>
      <c r="B49" s="1" t="s">
        <v>80</v>
      </c>
      <c r="C49" s="1" t="s">
        <v>81</v>
      </c>
      <c r="D49" s="377">
        <v>120</v>
      </c>
      <c r="E49" s="1" t="s">
        <v>83</v>
      </c>
      <c r="F49" s="378">
        <v>46181</v>
      </c>
      <c r="G49" s="1" t="s">
        <v>6031</v>
      </c>
      <c r="H49" s="1" t="s">
        <v>6032</v>
      </c>
      <c r="I49" s="378">
        <v>47274</v>
      </c>
      <c r="J49" s="1" t="s">
        <v>61</v>
      </c>
      <c r="K49" s="380">
        <v>0.74108796296295998</v>
      </c>
      <c r="L49" s="378">
        <v>46181</v>
      </c>
      <c r="M49" s="1" t="s">
        <v>6033</v>
      </c>
      <c r="N49" s="1" t="s">
        <v>9555</v>
      </c>
    </row>
    <row r="50" spans="1:14" x14ac:dyDescent="0.25">
      <c r="A50" s="1" t="s">
        <v>6030</v>
      </c>
      <c r="B50" s="1" t="s">
        <v>80</v>
      </c>
      <c r="C50" s="1" t="s">
        <v>81</v>
      </c>
      <c r="D50" s="377">
        <v>120</v>
      </c>
      <c r="E50" s="1" t="s">
        <v>83</v>
      </c>
      <c r="F50" s="378">
        <v>46181</v>
      </c>
      <c r="G50" s="1" t="s">
        <v>6031</v>
      </c>
      <c r="H50" s="1" t="s">
        <v>6032</v>
      </c>
      <c r="I50" s="378">
        <v>47274</v>
      </c>
      <c r="J50" s="1" t="s">
        <v>61</v>
      </c>
      <c r="K50" s="380">
        <v>0.90659722222221995</v>
      </c>
      <c r="L50" s="378">
        <v>46181</v>
      </c>
      <c r="M50" s="1" t="s">
        <v>6033</v>
      </c>
      <c r="N50" s="1" t="s">
        <v>9562</v>
      </c>
    </row>
    <row r="51" spans="1:14" x14ac:dyDescent="0.25">
      <c r="A51" s="1" t="s">
        <v>6030</v>
      </c>
      <c r="B51" s="1" t="s">
        <v>80</v>
      </c>
      <c r="C51" s="1" t="s">
        <v>81</v>
      </c>
      <c r="D51" s="377">
        <v>120</v>
      </c>
      <c r="E51" s="1" t="s">
        <v>83</v>
      </c>
      <c r="F51" s="378">
        <v>46181</v>
      </c>
      <c r="G51" s="1" t="s">
        <v>6031</v>
      </c>
      <c r="H51" s="1" t="s">
        <v>6032</v>
      </c>
      <c r="I51" s="378">
        <v>47274</v>
      </c>
      <c r="J51" s="1" t="s">
        <v>61</v>
      </c>
      <c r="K51" s="380">
        <v>0.71331018518518996</v>
      </c>
      <c r="L51" s="378">
        <v>46181</v>
      </c>
      <c r="M51" s="1" t="s">
        <v>6033</v>
      </c>
      <c r="N51" s="1" t="s">
        <v>9558</v>
      </c>
    </row>
    <row r="52" spans="1:14" x14ac:dyDescent="0.25">
      <c r="A52" s="1" t="s">
        <v>6030</v>
      </c>
      <c r="B52" s="1" t="s">
        <v>80</v>
      </c>
      <c r="C52" s="1" t="s">
        <v>81</v>
      </c>
      <c r="D52" s="377">
        <v>120</v>
      </c>
      <c r="E52" s="1" t="s">
        <v>83</v>
      </c>
      <c r="F52" s="378">
        <v>46181</v>
      </c>
      <c r="G52" s="1" t="s">
        <v>6031</v>
      </c>
      <c r="H52" s="1" t="s">
        <v>6032</v>
      </c>
      <c r="I52" s="378">
        <v>47274</v>
      </c>
      <c r="J52" s="1" t="s">
        <v>61</v>
      </c>
      <c r="K52" s="380">
        <v>0.70038194444444002</v>
      </c>
      <c r="L52" s="378">
        <v>46181</v>
      </c>
      <c r="M52" s="1" t="s">
        <v>6033</v>
      </c>
      <c r="N52" s="1" t="s">
        <v>9557</v>
      </c>
    </row>
    <row r="53" spans="1:14" x14ac:dyDescent="0.25">
      <c r="A53" s="1" t="s">
        <v>6030</v>
      </c>
      <c r="B53" s="1" t="s">
        <v>80</v>
      </c>
      <c r="C53" s="1" t="s">
        <v>81</v>
      </c>
      <c r="D53" s="377">
        <v>120</v>
      </c>
      <c r="E53" s="1" t="s">
        <v>83</v>
      </c>
      <c r="F53" s="378">
        <v>46181</v>
      </c>
      <c r="G53" s="1" t="s">
        <v>6031</v>
      </c>
      <c r="H53" s="1" t="s">
        <v>6032</v>
      </c>
      <c r="I53" s="378">
        <v>47274</v>
      </c>
      <c r="J53" s="1" t="s">
        <v>61</v>
      </c>
      <c r="K53" s="380">
        <v>0.90523148148148003</v>
      </c>
      <c r="L53" s="378">
        <v>46181</v>
      </c>
      <c r="M53" s="1" t="s">
        <v>6033</v>
      </c>
      <c r="N53" s="1" t="s">
        <v>9559</v>
      </c>
    </row>
    <row r="54" spans="1:14" x14ac:dyDescent="0.25">
      <c r="A54" s="1" t="s">
        <v>6030</v>
      </c>
      <c r="B54" s="1" t="s">
        <v>80</v>
      </c>
      <c r="C54" s="1" t="s">
        <v>81</v>
      </c>
      <c r="D54" s="377">
        <v>120</v>
      </c>
      <c r="E54" s="1" t="s">
        <v>83</v>
      </c>
      <c r="F54" s="378">
        <v>46178</v>
      </c>
      <c r="G54" s="1" t="s">
        <v>6031</v>
      </c>
      <c r="H54" s="1" t="s">
        <v>6032</v>
      </c>
      <c r="I54" s="378">
        <v>47274</v>
      </c>
      <c r="J54" s="1" t="s">
        <v>61</v>
      </c>
      <c r="K54" s="380">
        <v>0.97752314814815</v>
      </c>
      <c r="L54" s="378">
        <v>46178</v>
      </c>
      <c r="M54" s="1" t="s">
        <v>6033</v>
      </c>
      <c r="N54" s="1" t="s">
        <v>6038</v>
      </c>
    </row>
    <row r="55" spans="1:14" x14ac:dyDescent="0.25">
      <c r="A55" s="1" t="s">
        <v>6030</v>
      </c>
      <c r="B55" s="1" t="s">
        <v>80</v>
      </c>
      <c r="C55" s="1" t="s">
        <v>81</v>
      </c>
      <c r="D55" s="377">
        <v>120</v>
      </c>
      <c r="E55" s="1" t="s">
        <v>83</v>
      </c>
      <c r="F55" s="378">
        <v>46178</v>
      </c>
      <c r="G55" s="1" t="s">
        <v>6031</v>
      </c>
      <c r="H55" s="1" t="s">
        <v>6032</v>
      </c>
      <c r="I55" s="378">
        <v>47274</v>
      </c>
      <c r="J55" s="1" t="s">
        <v>61</v>
      </c>
      <c r="K55" s="380">
        <v>0.95055555555556004</v>
      </c>
      <c r="L55" s="378">
        <v>46178</v>
      </c>
      <c r="M55" s="1" t="s">
        <v>6033</v>
      </c>
      <c r="N55" s="1" t="s">
        <v>6037</v>
      </c>
    </row>
    <row r="56" spans="1:14" x14ac:dyDescent="0.25">
      <c r="A56" s="1" t="s">
        <v>6030</v>
      </c>
      <c r="B56" s="1" t="s">
        <v>80</v>
      </c>
      <c r="C56" s="1" t="s">
        <v>81</v>
      </c>
      <c r="D56" s="377">
        <v>51</v>
      </c>
      <c r="E56" s="1" t="s">
        <v>83</v>
      </c>
      <c r="F56" s="378">
        <v>46178</v>
      </c>
      <c r="G56" s="1" t="s">
        <v>6031</v>
      </c>
      <c r="H56" s="1" t="s">
        <v>6032</v>
      </c>
      <c r="I56" s="378">
        <v>47274</v>
      </c>
      <c r="J56" s="1" t="s">
        <v>61</v>
      </c>
      <c r="K56" s="380">
        <v>0.98480324074073999</v>
      </c>
      <c r="L56" s="378">
        <v>46178</v>
      </c>
      <c r="M56" s="1" t="s">
        <v>6033</v>
      </c>
      <c r="N56" s="1" t="s">
        <v>6035</v>
      </c>
    </row>
    <row r="57" spans="1:14" x14ac:dyDescent="0.25">
      <c r="A57" s="1" t="s">
        <v>6030</v>
      </c>
      <c r="B57" s="1" t="s">
        <v>80</v>
      </c>
      <c r="C57" s="1" t="s">
        <v>81</v>
      </c>
      <c r="D57" s="377">
        <v>120</v>
      </c>
      <c r="E57" s="1" t="s">
        <v>83</v>
      </c>
      <c r="F57" s="378">
        <v>46178</v>
      </c>
      <c r="G57" s="1" t="s">
        <v>6031</v>
      </c>
      <c r="H57" s="1" t="s">
        <v>6032</v>
      </c>
      <c r="I57" s="378">
        <v>47274</v>
      </c>
      <c r="J57" s="1" t="s">
        <v>61</v>
      </c>
      <c r="K57" s="380">
        <v>0.93385416666666998</v>
      </c>
      <c r="L57" s="378">
        <v>46178</v>
      </c>
      <c r="M57" s="1" t="s">
        <v>6033</v>
      </c>
      <c r="N57" s="1" t="s">
        <v>6034</v>
      </c>
    </row>
    <row r="58" spans="1:14" x14ac:dyDescent="0.25">
      <c r="A58" s="1" t="s">
        <v>6030</v>
      </c>
      <c r="B58" s="1" t="s">
        <v>80</v>
      </c>
      <c r="C58" s="1" t="s">
        <v>81</v>
      </c>
      <c r="D58" s="377">
        <v>120</v>
      </c>
      <c r="E58" s="1" t="s">
        <v>83</v>
      </c>
      <c r="F58" s="378">
        <v>46178</v>
      </c>
      <c r="G58" s="1" t="s">
        <v>6031</v>
      </c>
      <c r="H58" s="1" t="s">
        <v>6032</v>
      </c>
      <c r="I58" s="378">
        <v>47274</v>
      </c>
      <c r="J58" s="1" t="s">
        <v>61</v>
      </c>
      <c r="K58" s="380">
        <v>0.94759259259258999</v>
      </c>
      <c r="L58" s="378">
        <v>46178</v>
      </c>
      <c r="M58" s="1" t="s">
        <v>6033</v>
      </c>
      <c r="N58" s="1" t="s">
        <v>6036</v>
      </c>
    </row>
    <row r="59" spans="1:14" x14ac:dyDescent="0.25">
      <c r="A59" s="1" t="s">
        <v>12060</v>
      </c>
      <c r="B59" s="1" t="s">
        <v>80</v>
      </c>
      <c r="C59" s="1" t="s">
        <v>81</v>
      </c>
      <c r="D59" s="377">
        <v>120</v>
      </c>
      <c r="E59" s="1" t="s">
        <v>83</v>
      </c>
      <c r="F59" s="378">
        <v>46184</v>
      </c>
      <c r="G59" s="1" t="s">
        <v>12061</v>
      </c>
      <c r="H59" s="1" t="s">
        <v>10530</v>
      </c>
      <c r="I59" s="378">
        <v>47278</v>
      </c>
      <c r="J59" s="1" t="s">
        <v>61</v>
      </c>
      <c r="K59" s="380">
        <v>0.70550925925926</v>
      </c>
      <c r="L59" s="378">
        <v>46184</v>
      </c>
      <c r="M59" s="1" t="s">
        <v>12062</v>
      </c>
      <c r="N59" s="1" t="s">
        <v>13517</v>
      </c>
    </row>
    <row r="60" spans="1:14" x14ac:dyDescent="0.25">
      <c r="A60" s="1" t="s">
        <v>12060</v>
      </c>
      <c r="B60" s="1" t="s">
        <v>80</v>
      </c>
      <c r="C60" s="1" t="s">
        <v>81</v>
      </c>
      <c r="D60" s="377">
        <v>120</v>
      </c>
      <c r="E60" s="1" t="s">
        <v>83</v>
      </c>
      <c r="F60" s="378">
        <v>46184</v>
      </c>
      <c r="G60" s="1" t="s">
        <v>12061</v>
      </c>
      <c r="H60" s="1" t="s">
        <v>10530</v>
      </c>
      <c r="I60" s="378">
        <v>47278</v>
      </c>
      <c r="J60" s="1" t="s">
        <v>61</v>
      </c>
      <c r="K60" s="380">
        <v>0.71175925925925998</v>
      </c>
      <c r="L60" s="378">
        <v>46184</v>
      </c>
      <c r="M60" s="1" t="s">
        <v>12062</v>
      </c>
      <c r="N60" s="1" t="s">
        <v>13516</v>
      </c>
    </row>
    <row r="61" spans="1:14" x14ac:dyDescent="0.25">
      <c r="A61" s="1" t="s">
        <v>12060</v>
      </c>
      <c r="B61" s="1" t="s">
        <v>80</v>
      </c>
      <c r="C61" s="1" t="s">
        <v>81</v>
      </c>
      <c r="D61" s="377">
        <v>120</v>
      </c>
      <c r="E61" s="1" t="s">
        <v>83</v>
      </c>
      <c r="F61" s="378">
        <v>46184</v>
      </c>
      <c r="G61" s="1" t="s">
        <v>12061</v>
      </c>
      <c r="H61" s="1" t="s">
        <v>10530</v>
      </c>
      <c r="I61" s="378">
        <v>47278</v>
      </c>
      <c r="J61" s="1" t="s">
        <v>61</v>
      </c>
      <c r="K61" s="380">
        <v>0.90846064814814997</v>
      </c>
      <c r="L61" s="378">
        <v>46184</v>
      </c>
      <c r="M61" s="1" t="s">
        <v>12062</v>
      </c>
      <c r="N61" s="1" t="s">
        <v>13504</v>
      </c>
    </row>
    <row r="62" spans="1:14" x14ac:dyDescent="0.25">
      <c r="A62" s="1" t="s">
        <v>12060</v>
      </c>
      <c r="B62" s="1" t="s">
        <v>80</v>
      </c>
      <c r="C62" s="1" t="s">
        <v>81</v>
      </c>
      <c r="D62" s="377">
        <v>120</v>
      </c>
      <c r="E62" s="1" t="s">
        <v>83</v>
      </c>
      <c r="F62" s="378">
        <v>46184</v>
      </c>
      <c r="G62" s="1" t="s">
        <v>12061</v>
      </c>
      <c r="H62" s="1" t="s">
        <v>10530</v>
      </c>
      <c r="I62" s="378">
        <v>47278</v>
      </c>
      <c r="J62" s="1" t="s">
        <v>61</v>
      </c>
      <c r="K62" s="380">
        <v>0.98370370370369997</v>
      </c>
      <c r="L62" s="378">
        <v>46184</v>
      </c>
      <c r="M62" s="1" t="s">
        <v>12062</v>
      </c>
      <c r="N62" s="1" t="s">
        <v>13513</v>
      </c>
    </row>
    <row r="63" spans="1:14" x14ac:dyDescent="0.25">
      <c r="A63" s="1" t="s">
        <v>12060</v>
      </c>
      <c r="B63" s="1" t="s">
        <v>80</v>
      </c>
      <c r="C63" s="1" t="s">
        <v>81</v>
      </c>
      <c r="D63" s="377">
        <v>120</v>
      </c>
      <c r="E63" s="1" t="s">
        <v>83</v>
      </c>
      <c r="F63" s="378">
        <v>46184</v>
      </c>
      <c r="G63" s="1" t="s">
        <v>12061</v>
      </c>
      <c r="H63" s="1" t="s">
        <v>10530</v>
      </c>
      <c r="I63" s="378">
        <v>47278</v>
      </c>
      <c r="J63" s="1" t="s">
        <v>61</v>
      </c>
      <c r="K63" s="380">
        <v>0.92531249999999998</v>
      </c>
      <c r="L63" s="378">
        <v>46184</v>
      </c>
      <c r="M63" s="1" t="s">
        <v>12062</v>
      </c>
      <c r="N63" s="1" t="s">
        <v>13499</v>
      </c>
    </row>
    <row r="64" spans="1:14" x14ac:dyDescent="0.25">
      <c r="A64" s="1" t="s">
        <v>12060</v>
      </c>
      <c r="B64" s="1" t="s">
        <v>80</v>
      </c>
      <c r="C64" s="1" t="s">
        <v>81</v>
      </c>
      <c r="D64" s="377">
        <v>120</v>
      </c>
      <c r="E64" s="1" t="s">
        <v>83</v>
      </c>
      <c r="F64" s="378">
        <v>46184</v>
      </c>
      <c r="G64" s="1" t="s">
        <v>12061</v>
      </c>
      <c r="H64" s="1" t="s">
        <v>10530</v>
      </c>
      <c r="I64" s="378">
        <v>47278</v>
      </c>
      <c r="J64" s="1" t="s">
        <v>61</v>
      </c>
      <c r="K64" s="380">
        <v>0.72534722222222003</v>
      </c>
      <c r="L64" s="378">
        <v>46184</v>
      </c>
      <c r="M64" s="1" t="s">
        <v>12062</v>
      </c>
      <c r="N64" s="1" t="s">
        <v>13506</v>
      </c>
    </row>
    <row r="65" spans="1:14" x14ac:dyDescent="0.25">
      <c r="A65" s="1" t="s">
        <v>12060</v>
      </c>
      <c r="B65" s="1" t="s">
        <v>80</v>
      </c>
      <c r="C65" s="1" t="s">
        <v>81</v>
      </c>
      <c r="D65" s="377">
        <v>120</v>
      </c>
      <c r="E65" s="1" t="s">
        <v>83</v>
      </c>
      <c r="F65" s="378">
        <v>46184</v>
      </c>
      <c r="G65" s="1" t="s">
        <v>12061</v>
      </c>
      <c r="H65" s="1" t="s">
        <v>10530</v>
      </c>
      <c r="I65" s="378">
        <v>47278</v>
      </c>
      <c r="J65" s="1" t="s">
        <v>61</v>
      </c>
      <c r="K65" s="380">
        <v>0.92540509259258996</v>
      </c>
      <c r="L65" s="378">
        <v>46184</v>
      </c>
      <c r="M65" s="1" t="s">
        <v>12062</v>
      </c>
      <c r="N65" s="1" t="s">
        <v>13502</v>
      </c>
    </row>
    <row r="66" spans="1:14" x14ac:dyDescent="0.25">
      <c r="A66" s="1" t="s">
        <v>12060</v>
      </c>
      <c r="B66" s="1" t="s">
        <v>80</v>
      </c>
      <c r="C66" s="1" t="s">
        <v>81</v>
      </c>
      <c r="D66" s="377">
        <v>120</v>
      </c>
      <c r="E66" s="1" t="s">
        <v>83</v>
      </c>
      <c r="F66" s="378">
        <v>46184</v>
      </c>
      <c r="G66" s="1" t="s">
        <v>12061</v>
      </c>
      <c r="H66" s="1" t="s">
        <v>10530</v>
      </c>
      <c r="I66" s="378">
        <v>47278</v>
      </c>
      <c r="J66" s="1" t="s">
        <v>61</v>
      </c>
      <c r="K66" s="380">
        <v>0.72523148148147998</v>
      </c>
      <c r="L66" s="378">
        <v>46184</v>
      </c>
      <c r="M66" s="1" t="s">
        <v>12062</v>
      </c>
      <c r="N66" s="1" t="s">
        <v>13509</v>
      </c>
    </row>
    <row r="67" spans="1:14" x14ac:dyDescent="0.25">
      <c r="A67" s="1" t="s">
        <v>12060</v>
      </c>
      <c r="B67" s="1" t="s">
        <v>80</v>
      </c>
      <c r="C67" s="1" t="s">
        <v>81</v>
      </c>
      <c r="D67" s="377">
        <v>120</v>
      </c>
      <c r="E67" s="1" t="s">
        <v>83</v>
      </c>
      <c r="F67" s="378">
        <v>46184</v>
      </c>
      <c r="G67" s="1" t="s">
        <v>12061</v>
      </c>
      <c r="H67" s="1" t="s">
        <v>10530</v>
      </c>
      <c r="I67" s="378">
        <v>47278</v>
      </c>
      <c r="J67" s="1" t="s">
        <v>61</v>
      </c>
      <c r="K67" s="380">
        <v>0.86314814814815</v>
      </c>
      <c r="L67" s="378">
        <v>46184</v>
      </c>
      <c r="M67" s="1" t="s">
        <v>12062</v>
      </c>
      <c r="N67" s="1" t="s">
        <v>13520</v>
      </c>
    </row>
    <row r="68" spans="1:14" x14ac:dyDescent="0.25">
      <c r="A68" s="1" t="s">
        <v>12060</v>
      </c>
      <c r="B68" s="1" t="s">
        <v>80</v>
      </c>
      <c r="C68" s="1" t="s">
        <v>81</v>
      </c>
      <c r="D68" s="377">
        <v>120</v>
      </c>
      <c r="E68" s="1" t="s">
        <v>83</v>
      </c>
      <c r="F68" s="378">
        <v>46184</v>
      </c>
      <c r="G68" s="1" t="s">
        <v>12061</v>
      </c>
      <c r="H68" s="1" t="s">
        <v>10530</v>
      </c>
      <c r="I68" s="378">
        <v>47278</v>
      </c>
      <c r="J68" s="1" t="s">
        <v>61</v>
      </c>
      <c r="K68" s="380">
        <v>0.87571759259258997</v>
      </c>
      <c r="L68" s="378">
        <v>46184</v>
      </c>
      <c r="M68" s="1" t="s">
        <v>12062</v>
      </c>
      <c r="N68" s="1" t="s">
        <v>13518</v>
      </c>
    </row>
    <row r="69" spans="1:14" x14ac:dyDescent="0.25">
      <c r="A69" s="1" t="s">
        <v>12060</v>
      </c>
      <c r="B69" s="1" t="s">
        <v>80</v>
      </c>
      <c r="C69" s="1" t="s">
        <v>81</v>
      </c>
      <c r="D69" s="377">
        <v>120</v>
      </c>
      <c r="E69" s="1" t="s">
        <v>83</v>
      </c>
      <c r="F69" s="378">
        <v>46184</v>
      </c>
      <c r="G69" s="1" t="s">
        <v>12061</v>
      </c>
      <c r="H69" s="1" t="s">
        <v>10530</v>
      </c>
      <c r="I69" s="378">
        <v>47278</v>
      </c>
      <c r="J69" s="1" t="s">
        <v>61</v>
      </c>
      <c r="K69" s="380">
        <v>0.87590277777778003</v>
      </c>
      <c r="L69" s="378">
        <v>46184</v>
      </c>
      <c r="M69" s="1" t="s">
        <v>12062</v>
      </c>
      <c r="N69" s="1" t="s">
        <v>13515</v>
      </c>
    </row>
    <row r="70" spans="1:14" x14ac:dyDescent="0.25">
      <c r="A70" s="1" t="s">
        <v>12060</v>
      </c>
      <c r="B70" s="1" t="s">
        <v>80</v>
      </c>
      <c r="C70" s="1" t="s">
        <v>81</v>
      </c>
      <c r="D70" s="377">
        <v>120</v>
      </c>
      <c r="E70" s="1" t="s">
        <v>83</v>
      </c>
      <c r="F70" s="378">
        <v>46184</v>
      </c>
      <c r="G70" s="1" t="s">
        <v>12061</v>
      </c>
      <c r="H70" s="1" t="s">
        <v>10530</v>
      </c>
      <c r="I70" s="378">
        <v>47278</v>
      </c>
      <c r="J70" s="1" t="s">
        <v>61</v>
      </c>
      <c r="K70" s="380">
        <v>0.73247685185184996</v>
      </c>
      <c r="L70" s="378">
        <v>46184</v>
      </c>
      <c r="M70" s="1" t="s">
        <v>12062</v>
      </c>
      <c r="N70" s="1" t="s">
        <v>13519</v>
      </c>
    </row>
    <row r="71" spans="1:14" x14ac:dyDescent="0.25">
      <c r="A71" s="1" t="s">
        <v>12060</v>
      </c>
      <c r="B71" s="1" t="s">
        <v>80</v>
      </c>
      <c r="C71" s="1" t="s">
        <v>81</v>
      </c>
      <c r="D71" s="377">
        <v>120</v>
      </c>
      <c r="E71" s="1" t="s">
        <v>83</v>
      </c>
      <c r="F71" s="378">
        <v>46184</v>
      </c>
      <c r="G71" s="1" t="s">
        <v>12061</v>
      </c>
      <c r="H71" s="1" t="s">
        <v>10530</v>
      </c>
      <c r="I71" s="378">
        <v>47278</v>
      </c>
      <c r="J71" s="1" t="s">
        <v>61</v>
      </c>
      <c r="K71" s="380">
        <v>0.94201388888889004</v>
      </c>
      <c r="L71" s="378">
        <v>46184</v>
      </c>
      <c r="M71" s="1" t="s">
        <v>12062</v>
      </c>
      <c r="N71" s="1" t="s">
        <v>13510</v>
      </c>
    </row>
    <row r="72" spans="1:14" x14ac:dyDescent="0.25">
      <c r="A72" s="1" t="s">
        <v>12060</v>
      </c>
      <c r="B72" s="1" t="s">
        <v>80</v>
      </c>
      <c r="C72" s="1" t="s">
        <v>81</v>
      </c>
      <c r="D72" s="377">
        <v>120</v>
      </c>
      <c r="E72" s="1" t="s">
        <v>83</v>
      </c>
      <c r="F72" s="378">
        <v>46184</v>
      </c>
      <c r="G72" s="1" t="s">
        <v>12061</v>
      </c>
      <c r="H72" s="1" t="s">
        <v>10530</v>
      </c>
      <c r="I72" s="378">
        <v>47278</v>
      </c>
      <c r="J72" s="1" t="s">
        <v>61</v>
      </c>
      <c r="K72" s="380">
        <v>0.75978009259259005</v>
      </c>
      <c r="L72" s="378">
        <v>46184</v>
      </c>
      <c r="M72" s="1" t="s">
        <v>12062</v>
      </c>
      <c r="N72" s="1" t="s">
        <v>13501</v>
      </c>
    </row>
    <row r="73" spans="1:14" x14ac:dyDescent="0.25">
      <c r="A73" s="1" t="s">
        <v>12060</v>
      </c>
      <c r="B73" s="1" t="s">
        <v>80</v>
      </c>
      <c r="C73" s="1" t="s">
        <v>81</v>
      </c>
      <c r="D73" s="377">
        <v>120</v>
      </c>
      <c r="E73" s="1" t="s">
        <v>83</v>
      </c>
      <c r="F73" s="378">
        <v>46184</v>
      </c>
      <c r="G73" s="1" t="s">
        <v>12061</v>
      </c>
      <c r="H73" s="1" t="s">
        <v>10530</v>
      </c>
      <c r="I73" s="378">
        <v>47278</v>
      </c>
      <c r="J73" s="1" t="s">
        <v>61</v>
      </c>
      <c r="K73" s="380">
        <v>0.96077546296296001</v>
      </c>
      <c r="L73" s="378">
        <v>46184</v>
      </c>
      <c r="M73" s="1" t="s">
        <v>12062</v>
      </c>
      <c r="N73" s="1" t="s">
        <v>13505</v>
      </c>
    </row>
    <row r="74" spans="1:14" x14ac:dyDescent="0.25">
      <c r="A74" s="1" t="s">
        <v>12060</v>
      </c>
      <c r="B74" s="1" t="s">
        <v>80</v>
      </c>
      <c r="C74" s="1" t="s">
        <v>81</v>
      </c>
      <c r="D74" s="377">
        <v>120</v>
      </c>
      <c r="E74" s="1" t="s">
        <v>83</v>
      </c>
      <c r="F74" s="378">
        <v>46184</v>
      </c>
      <c r="G74" s="1" t="s">
        <v>12061</v>
      </c>
      <c r="H74" s="1" t="s">
        <v>10530</v>
      </c>
      <c r="I74" s="378">
        <v>47278</v>
      </c>
      <c r="J74" s="1" t="s">
        <v>61</v>
      </c>
      <c r="K74" s="380">
        <v>0.75966435185184999</v>
      </c>
      <c r="L74" s="378">
        <v>46184</v>
      </c>
      <c r="M74" s="1" t="s">
        <v>12062</v>
      </c>
      <c r="N74" s="1" t="s">
        <v>13498</v>
      </c>
    </row>
    <row r="75" spans="1:14" x14ac:dyDescent="0.25">
      <c r="A75" s="1" t="s">
        <v>12060</v>
      </c>
      <c r="B75" s="1" t="s">
        <v>80</v>
      </c>
      <c r="C75" s="1" t="s">
        <v>81</v>
      </c>
      <c r="D75" s="377">
        <v>120</v>
      </c>
      <c r="E75" s="1" t="s">
        <v>83</v>
      </c>
      <c r="F75" s="378">
        <v>46184</v>
      </c>
      <c r="G75" s="1" t="s">
        <v>12061</v>
      </c>
      <c r="H75" s="1" t="s">
        <v>10530</v>
      </c>
      <c r="I75" s="378">
        <v>47278</v>
      </c>
      <c r="J75" s="1" t="s">
        <v>61</v>
      </c>
      <c r="K75" s="380">
        <v>0.75924768518519004</v>
      </c>
      <c r="L75" s="378">
        <v>46184</v>
      </c>
      <c r="M75" s="1" t="s">
        <v>12062</v>
      </c>
      <c r="N75" s="1" t="s">
        <v>13522</v>
      </c>
    </row>
    <row r="76" spans="1:14" x14ac:dyDescent="0.25">
      <c r="A76" s="1" t="s">
        <v>12060</v>
      </c>
      <c r="B76" s="1" t="s">
        <v>80</v>
      </c>
      <c r="C76" s="1" t="s">
        <v>81</v>
      </c>
      <c r="D76" s="377">
        <v>120</v>
      </c>
      <c r="E76" s="1" t="s">
        <v>83</v>
      </c>
      <c r="F76" s="378">
        <v>46184</v>
      </c>
      <c r="G76" s="1" t="s">
        <v>12061</v>
      </c>
      <c r="H76" s="1" t="s">
        <v>10530</v>
      </c>
      <c r="I76" s="378">
        <v>47278</v>
      </c>
      <c r="J76" s="1" t="s">
        <v>61</v>
      </c>
      <c r="K76" s="380">
        <v>0.76412037037036995</v>
      </c>
      <c r="L76" s="378">
        <v>46184</v>
      </c>
      <c r="M76" s="1" t="s">
        <v>12062</v>
      </c>
      <c r="N76" s="1" t="s">
        <v>13526</v>
      </c>
    </row>
    <row r="77" spans="1:14" x14ac:dyDescent="0.25">
      <c r="A77" s="1" t="s">
        <v>12060</v>
      </c>
      <c r="B77" s="1" t="s">
        <v>80</v>
      </c>
      <c r="C77" s="1" t="s">
        <v>81</v>
      </c>
      <c r="D77" s="377">
        <v>120</v>
      </c>
      <c r="E77" s="1" t="s">
        <v>83</v>
      </c>
      <c r="F77" s="378">
        <v>46184</v>
      </c>
      <c r="G77" s="1" t="s">
        <v>12061</v>
      </c>
      <c r="H77" s="1" t="s">
        <v>10530</v>
      </c>
      <c r="I77" s="378">
        <v>47278</v>
      </c>
      <c r="J77" s="1" t="s">
        <v>61</v>
      </c>
      <c r="K77" s="380">
        <v>0.85644675925925995</v>
      </c>
      <c r="L77" s="378">
        <v>46184</v>
      </c>
      <c r="M77" s="1" t="s">
        <v>12062</v>
      </c>
      <c r="N77" s="1" t="s">
        <v>13500</v>
      </c>
    </row>
    <row r="78" spans="1:14" x14ac:dyDescent="0.25">
      <c r="A78" s="1" t="s">
        <v>12060</v>
      </c>
      <c r="B78" s="1" t="s">
        <v>80</v>
      </c>
      <c r="C78" s="1" t="s">
        <v>81</v>
      </c>
      <c r="D78" s="377">
        <v>120</v>
      </c>
      <c r="E78" s="1" t="s">
        <v>83</v>
      </c>
      <c r="F78" s="378">
        <v>46184</v>
      </c>
      <c r="G78" s="1" t="s">
        <v>12061</v>
      </c>
      <c r="H78" s="1" t="s">
        <v>10530</v>
      </c>
      <c r="I78" s="378">
        <v>47278</v>
      </c>
      <c r="J78" s="1" t="s">
        <v>61</v>
      </c>
      <c r="K78" s="380">
        <v>0.69363425925926003</v>
      </c>
      <c r="L78" s="378">
        <v>46184</v>
      </c>
      <c r="M78" s="1" t="s">
        <v>12062</v>
      </c>
      <c r="N78" s="1" t="s">
        <v>13514</v>
      </c>
    </row>
    <row r="79" spans="1:14" x14ac:dyDescent="0.25">
      <c r="A79" s="1" t="s">
        <v>12060</v>
      </c>
      <c r="B79" s="1" t="s">
        <v>80</v>
      </c>
      <c r="C79" s="1" t="s">
        <v>81</v>
      </c>
      <c r="D79" s="377">
        <v>120</v>
      </c>
      <c r="E79" s="1" t="s">
        <v>83</v>
      </c>
      <c r="F79" s="378">
        <v>46184</v>
      </c>
      <c r="G79" s="1" t="s">
        <v>12061</v>
      </c>
      <c r="H79" s="1" t="s">
        <v>10530</v>
      </c>
      <c r="I79" s="378">
        <v>47278</v>
      </c>
      <c r="J79" s="1" t="s">
        <v>61</v>
      </c>
      <c r="K79" s="380">
        <v>0.89209490740741004</v>
      </c>
      <c r="L79" s="378">
        <v>46184</v>
      </c>
      <c r="M79" s="1" t="s">
        <v>12062</v>
      </c>
      <c r="N79" s="1" t="s">
        <v>13521</v>
      </c>
    </row>
    <row r="80" spans="1:14" x14ac:dyDescent="0.25">
      <c r="A80" s="1" t="s">
        <v>12060</v>
      </c>
      <c r="B80" s="1" t="s">
        <v>80</v>
      </c>
      <c r="C80" s="1" t="s">
        <v>81</v>
      </c>
      <c r="D80" s="377">
        <v>120</v>
      </c>
      <c r="E80" s="1" t="s">
        <v>83</v>
      </c>
      <c r="F80" s="378">
        <v>46184</v>
      </c>
      <c r="G80" s="1" t="s">
        <v>12061</v>
      </c>
      <c r="H80" s="1" t="s">
        <v>10530</v>
      </c>
      <c r="I80" s="378">
        <v>47278</v>
      </c>
      <c r="J80" s="1" t="s">
        <v>61</v>
      </c>
      <c r="K80" s="380">
        <v>0.96086805555555999</v>
      </c>
      <c r="L80" s="378">
        <v>46184</v>
      </c>
      <c r="M80" s="1" t="s">
        <v>12062</v>
      </c>
      <c r="N80" s="1" t="s">
        <v>13508</v>
      </c>
    </row>
    <row r="81" spans="1:14" x14ac:dyDescent="0.25">
      <c r="A81" s="1" t="s">
        <v>12060</v>
      </c>
      <c r="B81" s="1" t="s">
        <v>80</v>
      </c>
      <c r="C81" s="1" t="s">
        <v>81</v>
      </c>
      <c r="D81" s="377">
        <v>120</v>
      </c>
      <c r="E81" s="1" t="s">
        <v>83</v>
      </c>
      <c r="F81" s="378">
        <v>46184</v>
      </c>
      <c r="G81" s="1" t="s">
        <v>12061</v>
      </c>
      <c r="H81" s="1" t="s">
        <v>10530</v>
      </c>
      <c r="I81" s="378">
        <v>47278</v>
      </c>
      <c r="J81" s="1" t="s">
        <v>61</v>
      </c>
      <c r="K81" s="380">
        <v>0.94217592592593002</v>
      </c>
      <c r="L81" s="378">
        <v>46184</v>
      </c>
      <c r="M81" s="1" t="s">
        <v>12062</v>
      </c>
      <c r="N81" s="1" t="s">
        <v>13507</v>
      </c>
    </row>
    <row r="82" spans="1:14" x14ac:dyDescent="0.25">
      <c r="A82" s="1" t="s">
        <v>12060</v>
      </c>
      <c r="B82" s="1" t="s">
        <v>80</v>
      </c>
      <c r="C82" s="1" t="s">
        <v>81</v>
      </c>
      <c r="D82" s="377">
        <v>120</v>
      </c>
      <c r="E82" s="1" t="s">
        <v>83</v>
      </c>
      <c r="F82" s="378">
        <v>46184</v>
      </c>
      <c r="G82" s="1" t="s">
        <v>12061</v>
      </c>
      <c r="H82" s="1" t="s">
        <v>10530</v>
      </c>
      <c r="I82" s="378">
        <v>47278</v>
      </c>
      <c r="J82" s="1" t="s">
        <v>61</v>
      </c>
      <c r="K82" s="380">
        <v>0.69402777777778002</v>
      </c>
      <c r="L82" s="378">
        <v>46184</v>
      </c>
      <c r="M82" s="1" t="s">
        <v>12062</v>
      </c>
      <c r="N82" s="1" t="s">
        <v>13512</v>
      </c>
    </row>
    <row r="83" spans="1:14" x14ac:dyDescent="0.25">
      <c r="A83" s="1" t="s">
        <v>12060</v>
      </c>
      <c r="B83" s="1" t="s">
        <v>80</v>
      </c>
      <c r="C83" s="1" t="s">
        <v>81</v>
      </c>
      <c r="D83" s="377">
        <v>120</v>
      </c>
      <c r="E83" s="1" t="s">
        <v>83</v>
      </c>
      <c r="F83" s="378">
        <v>46184</v>
      </c>
      <c r="G83" s="1" t="s">
        <v>12061</v>
      </c>
      <c r="H83" s="1" t="s">
        <v>10530</v>
      </c>
      <c r="I83" s="378">
        <v>47278</v>
      </c>
      <c r="J83" s="1" t="s">
        <v>61</v>
      </c>
      <c r="K83" s="380">
        <v>0.89194444444443999</v>
      </c>
      <c r="L83" s="378">
        <v>46184</v>
      </c>
      <c r="M83" s="1" t="s">
        <v>12062</v>
      </c>
      <c r="N83" s="1" t="s">
        <v>13523</v>
      </c>
    </row>
    <row r="84" spans="1:14" x14ac:dyDescent="0.25">
      <c r="A84" s="1" t="s">
        <v>12060</v>
      </c>
      <c r="B84" s="1" t="s">
        <v>80</v>
      </c>
      <c r="C84" s="1" t="s">
        <v>81</v>
      </c>
      <c r="D84" s="377">
        <v>120</v>
      </c>
      <c r="E84" s="1" t="s">
        <v>83</v>
      </c>
      <c r="F84" s="378">
        <v>46184</v>
      </c>
      <c r="G84" s="1" t="s">
        <v>12061</v>
      </c>
      <c r="H84" s="1" t="s">
        <v>10530</v>
      </c>
      <c r="I84" s="378">
        <v>47278</v>
      </c>
      <c r="J84" s="1" t="s">
        <v>61</v>
      </c>
      <c r="K84" s="380">
        <v>0.69386574074074003</v>
      </c>
      <c r="L84" s="378">
        <v>46184</v>
      </c>
      <c r="M84" s="1" t="s">
        <v>12062</v>
      </c>
      <c r="N84" s="1" t="s">
        <v>13525</v>
      </c>
    </row>
    <row r="85" spans="1:14" x14ac:dyDescent="0.25">
      <c r="A85" s="1" t="s">
        <v>12060</v>
      </c>
      <c r="B85" s="1" t="s">
        <v>80</v>
      </c>
      <c r="C85" s="1" t="s">
        <v>81</v>
      </c>
      <c r="D85" s="377">
        <v>120</v>
      </c>
      <c r="E85" s="1" t="s">
        <v>83</v>
      </c>
      <c r="F85" s="378">
        <v>46184</v>
      </c>
      <c r="G85" s="1" t="s">
        <v>12061</v>
      </c>
      <c r="H85" s="1" t="s">
        <v>10530</v>
      </c>
      <c r="I85" s="378">
        <v>47278</v>
      </c>
      <c r="J85" s="1" t="s">
        <v>61</v>
      </c>
      <c r="K85" s="380">
        <v>0.88612268518519</v>
      </c>
      <c r="L85" s="378">
        <v>46184</v>
      </c>
      <c r="M85" s="1" t="s">
        <v>12062</v>
      </c>
      <c r="N85" s="1" t="s">
        <v>13511</v>
      </c>
    </row>
    <row r="86" spans="1:14" x14ac:dyDescent="0.25">
      <c r="A86" s="1" t="s">
        <v>12060</v>
      </c>
      <c r="B86" s="1" t="s">
        <v>80</v>
      </c>
      <c r="C86" s="1" t="s">
        <v>81</v>
      </c>
      <c r="D86" s="377">
        <v>120</v>
      </c>
      <c r="E86" s="1" t="s">
        <v>83</v>
      </c>
      <c r="F86" s="378">
        <v>46184</v>
      </c>
      <c r="G86" s="1" t="s">
        <v>12061</v>
      </c>
      <c r="H86" s="1" t="s">
        <v>10530</v>
      </c>
      <c r="I86" s="378">
        <v>47278</v>
      </c>
      <c r="J86" s="1" t="s">
        <v>61</v>
      </c>
      <c r="K86" s="380">
        <v>0.88601851851851998</v>
      </c>
      <c r="L86" s="378">
        <v>46184</v>
      </c>
      <c r="M86" s="1" t="s">
        <v>12062</v>
      </c>
      <c r="N86" s="1" t="s">
        <v>13503</v>
      </c>
    </row>
    <row r="87" spans="1:14" x14ac:dyDescent="0.25">
      <c r="A87" s="1" t="s">
        <v>12060</v>
      </c>
      <c r="B87" s="1" t="s">
        <v>80</v>
      </c>
      <c r="C87" s="1" t="s">
        <v>81</v>
      </c>
      <c r="D87" s="377">
        <v>120</v>
      </c>
      <c r="E87" s="1" t="s">
        <v>83</v>
      </c>
      <c r="F87" s="378">
        <v>46184</v>
      </c>
      <c r="G87" s="1" t="s">
        <v>12061</v>
      </c>
      <c r="H87" s="1" t="s">
        <v>10530</v>
      </c>
      <c r="I87" s="378">
        <v>47278</v>
      </c>
      <c r="J87" s="1" t="s">
        <v>61</v>
      </c>
      <c r="K87" s="380">
        <v>0.90837962962963004</v>
      </c>
      <c r="L87" s="378">
        <v>46184</v>
      </c>
      <c r="M87" s="1" t="s">
        <v>12062</v>
      </c>
      <c r="N87" s="1" t="s">
        <v>13524</v>
      </c>
    </row>
    <row r="88" spans="1:14" x14ac:dyDescent="0.25">
      <c r="A88" s="1" t="s">
        <v>12060</v>
      </c>
      <c r="B88" s="1" t="s">
        <v>80</v>
      </c>
      <c r="C88" s="1" t="s">
        <v>81</v>
      </c>
      <c r="D88" s="377">
        <v>120</v>
      </c>
      <c r="E88" s="1" t="s">
        <v>83</v>
      </c>
      <c r="F88" s="378">
        <v>46183</v>
      </c>
      <c r="G88" s="1" t="s">
        <v>12061</v>
      </c>
      <c r="H88" s="1" t="s">
        <v>10530</v>
      </c>
      <c r="I88" s="378">
        <v>47278</v>
      </c>
      <c r="J88" s="1" t="s">
        <v>61</v>
      </c>
      <c r="K88" s="380">
        <v>0.96060185185184999</v>
      </c>
      <c r="L88" s="378">
        <v>46183</v>
      </c>
      <c r="M88" s="1" t="s">
        <v>12062</v>
      </c>
      <c r="N88" s="1" t="s">
        <v>12076</v>
      </c>
    </row>
    <row r="89" spans="1:14" x14ac:dyDescent="0.25">
      <c r="A89" s="1" t="s">
        <v>12060</v>
      </c>
      <c r="B89" s="1" t="s">
        <v>80</v>
      </c>
      <c r="C89" s="1" t="s">
        <v>81</v>
      </c>
      <c r="D89" s="377">
        <v>120</v>
      </c>
      <c r="E89" s="1" t="s">
        <v>83</v>
      </c>
      <c r="F89" s="378">
        <v>46183</v>
      </c>
      <c r="G89" s="1" t="s">
        <v>12061</v>
      </c>
      <c r="H89" s="1" t="s">
        <v>10530</v>
      </c>
      <c r="I89" s="378">
        <v>47278</v>
      </c>
      <c r="J89" s="1" t="s">
        <v>61</v>
      </c>
      <c r="K89" s="380">
        <v>0.87800925925925999</v>
      </c>
      <c r="L89" s="378">
        <v>46183</v>
      </c>
      <c r="M89" s="1" t="s">
        <v>12062</v>
      </c>
      <c r="N89" s="1" t="s">
        <v>12075</v>
      </c>
    </row>
    <row r="90" spans="1:14" x14ac:dyDescent="0.25">
      <c r="A90" s="1" t="s">
        <v>12060</v>
      </c>
      <c r="B90" s="1" t="s">
        <v>80</v>
      </c>
      <c r="C90" s="1" t="s">
        <v>81</v>
      </c>
      <c r="D90" s="377">
        <v>120</v>
      </c>
      <c r="E90" s="1" t="s">
        <v>83</v>
      </c>
      <c r="F90" s="378">
        <v>46183</v>
      </c>
      <c r="G90" s="1" t="s">
        <v>12061</v>
      </c>
      <c r="H90" s="1" t="s">
        <v>10530</v>
      </c>
      <c r="I90" s="378">
        <v>47278</v>
      </c>
      <c r="J90" s="1" t="s">
        <v>61</v>
      </c>
      <c r="K90" s="380">
        <v>0.90218750000000003</v>
      </c>
      <c r="L90" s="378">
        <v>46183</v>
      </c>
      <c r="M90" s="1" t="s">
        <v>12062</v>
      </c>
      <c r="N90" s="1" t="s">
        <v>12078</v>
      </c>
    </row>
    <row r="91" spans="1:14" x14ac:dyDescent="0.25">
      <c r="A91" s="1" t="s">
        <v>12060</v>
      </c>
      <c r="B91" s="1" t="s">
        <v>80</v>
      </c>
      <c r="C91" s="1" t="s">
        <v>81</v>
      </c>
      <c r="D91" s="377">
        <v>120</v>
      </c>
      <c r="E91" s="1" t="s">
        <v>83</v>
      </c>
      <c r="F91" s="378">
        <v>46183</v>
      </c>
      <c r="G91" s="1" t="s">
        <v>12061</v>
      </c>
      <c r="H91" s="1" t="s">
        <v>10530</v>
      </c>
      <c r="I91" s="378">
        <v>47278</v>
      </c>
      <c r="J91" s="1" t="s">
        <v>61</v>
      </c>
      <c r="K91" s="380">
        <v>0.85501157407407002</v>
      </c>
      <c r="L91" s="378">
        <v>46183</v>
      </c>
      <c r="M91" s="1" t="s">
        <v>12062</v>
      </c>
      <c r="N91" s="1" t="s">
        <v>12066</v>
      </c>
    </row>
    <row r="92" spans="1:14" x14ac:dyDescent="0.25">
      <c r="A92" s="1" t="s">
        <v>12060</v>
      </c>
      <c r="B92" s="1" t="s">
        <v>80</v>
      </c>
      <c r="C92" s="1" t="s">
        <v>81</v>
      </c>
      <c r="D92" s="377">
        <v>120</v>
      </c>
      <c r="E92" s="1" t="s">
        <v>83</v>
      </c>
      <c r="F92" s="378">
        <v>46183</v>
      </c>
      <c r="G92" s="1" t="s">
        <v>12061</v>
      </c>
      <c r="H92" s="1" t="s">
        <v>10530</v>
      </c>
      <c r="I92" s="378">
        <v>47278</v>
      </c>
      <c r="J92" s="1" t="s">
        <v>61</v>
      </c>
      <c r="K92" s="380">
        <v>0.85493055555555997</v>
      </c>
      <c r="L92" s="378">
        <v>46183</v>
      </c>
      <c r="M92" s="1" t="s">
        <v>12062</v>
      </c>
      <c r="N92" s="1" t="s">
        <v>12073</v>
      </c>
    </row>
    <row r="93" spans="1:14" x14ac:dyDescent="0.25">
      <c r="A93" s="1" t="s">
        <v>12060</v>
      </c>
      <c r="B93" s="1" t="s">
        <v>80</v>
      </c>
      <c r="C93" s="1" t="s">
        <v>81</v>
      </c>
      <c r="D93" s="377">
        <v>120</v>
      </c>
      <c r="E93" s="1" t="s">
        <v>83</v>
      </c>
      <c r="F93" s="378">
        <v>46183</v>
      </c>
      <c r="G93" s="1" t="s">
        <v>12061</v>
      </c>
      <c r="H93" s="1" t="s">
        <v>10530</v>
      </c>
      <c r="I93" s="378">
        <v>47278</v>
      </c>
      <c r="J93" s="1" t="s">
        <v>61</v>
      </c>
      <c r="K93" s="380">
        <v>0.76811342592593002</v>
      </c>
      <c r="L93" s="378">
        <v>46183</v>
      </c>
      <c r="M93" s="1" t="s">
        <v>12062</v>
      </c>
      <c r="N93" s="1" t="s">
        <v>12072</v>
      </c>
    </row>
    <row r="94" spans="1:14" x14ac:dyDescent="0.25">
      <c r="A94" s="1" t="s">
        <v>12060</v>
      </c>
      <c r="B94" s="1" t="s">
        <v>80</v>
      </c>
      <c r="C94" s="1" t="s">
        <v>81</v>
      </c>
      <c r="D94" s="377">
        <v>120</v>
      </c>
      <c r="E94" s="1" t="s">
        <v>83</v>
      </c>
      <c r="F94" s="378">
        <v>46183</v>
      </c>
      <c r="G94" s="1" t="s">
        <v>12061</v>
      </c>
      <c r="H94" s="1" t="s">
        <v>10530</v>
      </c>
      <c r="I94" s="378">
        <v>47278</v>
      </c>
      <c r="J94" s="1" t="s">
        <v>61</v>
      </c>
      <c r="K94" s="380">
        <v>0.87599537037037001</v>
      </c>
      <c r="L94" s="378">
        <v>46183</v>
      </c>
      <c r="M94" s="1" t="s">
        <v>12062</v>
      </c>
      <c r="N94" s="1" t="s">
        <v>12080</v>
      </c>
    </row>
    <row r="95" spans="1:14" x14ac:dyDescent="0.25">
      <c r="A95" s="1" t="s">
        <v>12060</v>
      </c>
      <c r="B95" s="1" t="s">
        <v>80</v>
      </c>
      <c r="C95" s="1" t="s">
        <v>81</v>
      </c>
      <c r="D95" s="377">
        <v>120</v>
      </c>
      <c r="E95" s="1" t="s">
        <v>83</v>
      </c>
      <c r="F95" s="378">
        <v>46183</v>
      </c>
      <c r="G95" s="1" t="s">
        <v>12061</v>
      </c>
      <c r="H95" s="1" t="s">
        <v>10530</v>
      </c>
      <c r="I95" s="378">
        <v>47278</v>
      </c>
      <c r="J95" s="1" t="s">
        <v>61</v>
      </c>
      <c r="K95" s="380">
        <v>0.95793981481481005</v>
      </c>
      <c r="L95" s="378">
        <v>46183</v>
      </c>
      <c r="M95" s="1" t="s">
        <v>12062</v>
      </c>
      <c r="N95" s="1" t="s">
        <v>12081</v>
      </c>
    </row>
    <row r="96" spans="1:14" x14ac:dyDescent="0.25">
      <c r="A96" s="1" t="s">
        <v>12060</v>
      </c>
      <c r="B96" s="1" t="s">
        <v>80</v>
      </c>
      <c r="C96" s="1" t="s">
        <v>81</v>
      </c>
      <c r="D96" s="377">
        <v>120</v>
      </c>
      <c r="E96" s="1" t="s">
        <v>83</v>
      </c>
      <c r="F96" s="378">
        <v>46183</v>
      </c>
      <c r="G96" s="1" t="s">
        <v>12061</v>
      </c>
      <c r="H96" s="1" t="s">
        <v>10530</v>
      </c>
      <c r="I96" s="378">
        <v>47278</v>
      </c>
      <c r="J96" s="1" t="s">
        <v>61</v>
      </c>
      <c r="K96" s="380">
        <v>0.95809027777778</v>
      </c>
      <c r="L96" s="378">
        <v>46183</v>
      </c>
      <c r="M96" s="1" t="s">
        <v>12062</v>
      </c>
      <c r="N96" s="1" t="s">
        <v>12067</v>
      </c>
    </row>
    <row r="97" spans="1:14" x14ac:dyDescent="0.25">
      <c r="A97" s="1" t="s">
        <v>12060</v>
      </c>
      <c r="B97" s="1" t="s">
        <v>80</v>
      </c>
      <c r="C97" s="1" t="s">
        <v>81</v>
      </c>
      <c r="D97" s="377">
        <v>120</v>
      </c>
      <c r="E97" s="1" t="s">
        <v>83</v>
      </c>
      <c r="F97" s="378">
        <v>46183</v>
      </c>
      <c r="G97" s="1" t="s">
        <v>12061</v>
      </c>
      <c r="H97" s="1" t="s">
        <v>10530</v>
      </c>
      <c r="I97" s="378">
        <v>47278</v>
      </c>
      <c r="J97" s="1" t="s">
        <v>61</v>
      </c>
      <c r="K97" s="380">
        <v>0.89472222222221998</v>
      </c>
      <c r="L97" s="378">
        <v>46183</v>
      </c>
      <c r="M97" s="1" t="s">
        <v>12062</v>
      </c>
      <c r="N97" s="1" t="s">
        <v>12063</v>
      </c>
    </row>
    <row r="98" spans="1:14" x14ac:dyDescent="0.25">
      <c r="A98" s="1" t="s">
        <v>12060</v>
      </c>
      <c r="B98" s="1" t="s">
        <v>80</v>
      </c>
      <c r="C98" s="1" t="s">
        <v>81</v>
      </c>
      <c r="D98" s="377">
        <v>120</v>
      </c>
      <c r="E98" s="1" t="s">
        <v>83</v>
      </c>
      <c r="F98" s="378">
        <v>46183</v>
      </c>
      <c r="G98" s="1" t="s">
        <v>12061</v>
      </c>
      <c r="H98" s="1" t="s">
        <v>10530</v>
      </c>
      <c r="I98" s="378">
        <v>47278</v>
      </c>
      <c r="J98" s="1" t="s">
        <v>61</v>
      </c>
      <c r="K98" s="380">
        <v>0.85623842592593002</v>
      </c>
      <c r="L98" s="378">
        <v>46183</v>
      </c>
      <c r="M98" s="1" t="s">
        <v>12062</v>
      </c>
      <c r="N98" s="1" t="s">
        <v>12077</v>
      </c>
    </row>
    <row r="99" spans="1:14" x14ac:dyDescent="0.25">
      <c r="A99" s="1" t="s">
        <v>12060</v>
      </c>
      <c r="B99" s="1" t="s">
        <v>80</v>
      </c>
      <c r="C99" s="1" t="s">
        <v>81</v>
      </c>
      <c r="D99" s="377">
        <v>120</v>
      </c>
      <c r="E99" s="1" t="s">
        <v>83</v>
      </c>
      <c r="F99" s="378">
        <v>46183</v>
      </c>
      <c r="G99" s="1" t="s">
        <v>12061</v>
      </c>
      <c r="H99" s="1" t="s">
        <v>10530</v>
      </c>
      <c r="I99" s="378">
        <v>47278</v>
      </c>
      <c r="J99" s="1" t="s">
        <v>61</v>
      </c>
      <c r="K99" s="380">
        <v>0.76585648148148</v>
      </c>
      <c r="L99" s="378">
        <v>46183</v>
      </c>
      <c r="M99" s="1" t="s">
        <v>12062</v>
      </c>
      <c r="N99" s="1" t="s">
        <v>12071</v>
      </c>
    </row>
    <row r="100" spans="1:14" x14ac:dyDescent="0.25">
      <c r="A100" s="1" t="s">
        <v>12060</v>
      </c>
      <c r="B100" s="1" t="s">
        <v>80</v>
      </c>
      <c r="C100" s="1" t="s">
        <v>81</v>
      </c>
      <c r="D100" s="377">
        <v>120</v>
      </c>
      <c r="E100" s="1" t="s">
        <v>83</v>
      </c>
      <c r="F100" s="378">
        <v>46183</v>
      </c>
      <c r="G100" s="1" t="s">
        <v>12061</v>
      </c>
      <c r="H100" s="1" t="s">
        <v>10530</v>
      </c>
      <c r="I100" s="378">
        <v>47278</v>
      </c>
      <c r="J100" s="1" t="s">
        <v>61</v>
      </c>
      <c r="K100" s="380">
        <v>0.87608796296295999</v>
      </c>
      <c r="L100" s="378">
        <v>46183</v>
      </c>
      <c r="M100" s="1" t="s">
        <v>12062</v>
      </c>
      <c r="N100" s="1" t="s">
        <v>12069</v>
      </c>
    </row>
    <row r="101" spans="1:14" x14ac:dyDescent="0.25">
      <c r="A101" s="1" t="s">
        <v>12060</v>
      </c>
      <c r="B101" s="1" t="s">
        <v>80</v>
      </c>
      <c r="C101" s="1" t="s">
        <v>81</v>
      </c>
      <c r="D101" s="377">
        <v>120</v>
      </c>
      <c r="E101" s="1" t="s">
        <v>83</v>
      </c>
      <c r="F101" s="378">
        <v>46183</v>
      </c>
      <c r="G101" s="1" t="s">
        <v>12061</v>
      </c>
      <c r="H101" s="1" t="s">
        <v>10530</v>
      </c>
      <c r="I101" s="378">
        <v>47278</v>
      </c>
      <c r="J101" s="1" t="s">
        <v>61</v>
      </c>
      <c r="K101" s="380">
        <v>0.93099537037036995</v>
      </c>
      <c r="L101" s="378">
        <v>46183</v>
      </c>
      <c r="M101" s="1" t="s">
        <v>12062</v>
      </c>
      <c r="N101" s="1" t="s">
        <v>12064</v>
      </c>
    </row>
    <row r="102" spans="1:14" x14ac:dyDescent="0.25">
      <c r="A102" s="1" t="s">
        <v>12060</v>
      </c>
      <c r="B102" s="1" t="s">
        <v>80</v>
      </c>
      <c r="C102" s="1" t="s">
        <v>81</v>
      </c>
      <c r="D102" s="377">
        <v>120</v>
      </c>
      <c r="E102" s="1" t="s">
        <v>83</v>
      </c>
      <c r="F102" s="378">
        <v>46183</v>
      </c>
      <c r="G102" s="1" t="s">
        <v>12061</v>
      </c>
      <c r="H102" s="1" t="s">
        <v>10530</v>
      </c>
      <c r="I102" s="378">
        <v>47278</v>
      </c>
      <c r="J102" s="1" t="s">
        <v>61</v>
      </c>
      <c r="K102" s="380">
        <v>0.93718749999999995</v>
      </c>
      <c r="L102" s="378">
        <v>46183</v>
      </c>
      <c r="M102" s="1" t="s">
        <v>12062</v>
      </c>
      <c r="N102" s="1" t="s">
        <v>12079</v>
      </c>
    </row>
    <row r="103" spans="1:14" x14ac:dyDescent="0.25">
      <c r="A103" s="1" t="s">
        <v>12060</v>
      </c>
      <c r="B103" s="1" t="s">
        <v>80</v>
      </c>
      <c r="C103" s="1" t="s">
        <v>81</v>
      </c>
      <c r="D103" s="377">
        <v>120</v>
      </c>
      <c r="E103" s="1" t="s">
        <v>83</v>
      </c>
      <c r="F103" s="378">
        <v>46183</v>
      </c>
      <c r="G103" s="1" t="s">
        <v>12061</v>
      </c>
      <c r="H103" s="1" t="s">
        <v>10530</v>
      </c>
      <c r="I103" s="378">
        <v>47278</v>
      </c>
      <c r="J103" s="1" t="s">
        <v>61</v>
      </c>
      <c r="K103" s="380">
        <v>0.92547453703703997</v>
      </c>
      <c r="L103" s="378">
        <v>46183</v>
      </c>
      <c r="M103" s="1" t="s">
        <v>12062</v>
      </c>
      <c r="N103" s="1" t="s">
        <v>12070</v>
      </c>
    </row>
    <row r="104" spans="1:14" x14ac:dyDescent="0.25">
      <c r="A104" s="1" t="s">
        <v>12060</v>
      </c>
      <c r="B104" s="1" t="s">
        <v>80</v>
      </c>
      <c r="C104" s="1" t="s">
        <v>81</v>
      </c>
      <c r="D104" s="377">
        <v>120</v>
      </c>
      <c r="E104" s="1" t="s">
        <v>83</v>
      </c>
      <c r="F104" s="378">
        <v>46183</v>
      </c>
      <c r="G104" s="1" t="s">
        <v>12061</v>
      </c>
      <c r="H104" s="1" t="s">
        <v>10530</v>
      </c>
      <c r="I104" s="378">
        <v>47278</v>
      </c>
      <c r="J104" s="1" t="s">
        <v>61</v>
      </c>
      <c r="K104" s="380">
        <v>0.92594907407407001</v>
      </c>
      <c r="L104" s="378">
        <v>46183</v>
      </c>
      <c r="M104" s="1" t="s">
        <v>12062</v>
      </c>
      <c r="N104" s="1" t="s">
        <v>12065</v>
      </c>
    </row>
    <row r="105" spans="1:14" x14ac:dyDescent="0.25">
      <c r="A105" s="1" t="s">
        <v>12060</v>
      </c>
      <c r="B105" s="1" t="s">
        <v>80</v>
      </c>
      <c r="C105" s="1" t="s">
        <v>81</v>
      </c>
      <c r="D105" s="377">
        <v>120</v>
      </c>
      <c r="E105" s="1" t="s">
        <v>83</v>
      </c>
      <c r="F105" s="378">
        <v>46183</v>
      </c>
      <c r="G105" s="1" t="s">
        <v>12061</v>
      </c>
      <c r="H105" s="1" t="s">
        <v>10530</v>
      </c>
      <c r="I105" s="378">
        <v>47278</v>
      </c>
      <c r="J105" s="1" t="s">
        <v>61</v>
      </c>
      <c r="K105" s="380">
        <v>0.85577546296296003</v>
      </c>
      <c r="L105" s="378">
        <v>46183</v>
      </c>
      <c r="M105" s="1" t="s">
        <v>12062</v>
      </c>
      <c r="N105" s="1" t="s">
        <v>12068</v>
      </c>
    </row>
    <row r="106" spans="1:14" x14ac:dyDescent="0.25">
      <c r="A106" s="1" t="s">
        <v>12060</v>
      </c>
      <c r="B106" s="1" t="s">
        <v>80</v>
      </c>
      <c r="C106" s="1" t="s">
        <v>81</v>
      </c>
      <c r="D106" s="377">
        <v>120</v>
      </c>
      <c r="E106" s="1" t="s">
        <v>83</v>
      </c>
      <c r="F106" s="378">
        <v>46183</v>
      </c>
      <c r="G106" s="1" t="s">
        <v>12061</v>
      </c>
      <c r="H106" s="1" t="s">
        <v>10530</v>
      </c>
      <c r="I106" s="378">
        <v>47278</v>
      </c>
      <c r="J106" s="1" t="s">
        <v>61</v>
      </c>
      <c r="K106" s="380">
        <v>0.93732638888888997</v>
      </c>
      <c r="L106" s="378">
        <v>46183</v>
      </c>
      <c r="M106" s="1" t="s">
        <v>12062</v>
      </c>
      <c r="N106" s="1" t="s">
        <v>12082</v>
      </c>
    </row>
    <row r="107" spans="1:14" x14ac:dyDescent="0.25">
      <c r="A107" s="1" t="s">
        <v>12060</v>
      </c>
      <c r="B107" s="1" t="s">
        <v>80</v>
      </c>
      <c r="C107" s="1" t="s">
        <v>81</v>
      </c>
      <c r="D107" s="377">
        <v>120</v>
      </c>
      <c r="E107" s="1" t="s">
        <v>83</v>
      </c>
      <c r="F107" s="378">
        <v>46183</v>
      </c>
      <c r="G107" s="1" t="s">
        <v>12061</v>
      </c>
      <c r="H107" s="1" t="s">
        <v>10530</v>
      </c>
      <c r="I107" s="378">
        <v>47278</v>
      </c>
      <c r="J107" s="1" t="s">
        <v>61</v>
      </c>
      <c r="K107" s="380">
        <v>0.87711805555555999</v>
      </c>
      <c r="L107" s="378">
        <v>46183</v>
      </c>
      <c r="M107" s="1" t="s">
        <v>12062</v>
      </c>
      <c r="N107" s="1" t="s">
        <v>12074</v>
      </c>
    </row>
    <row r="108" spans="1:14" x14ac:dyDescent="0.25">
      <c r="A108" s="1" t="s">
        <v>5137</v>
      </c>
      <c r="B108" s="1" t="s">
        <v>80</v>
      </c>
      <c r="C108" s="1" t="s">
        <v>81</v>
      </c>
      <c r="D108" s="377">
        <v>120</v>
      </c>
      <c r="E108" s="1" t="s">
        <v>83</v>
      </c>
      <c r="F108" s="378">
        <v>46176</v>
      </c>
      <c r="G108" s="1" t="s">
        <v>5138</v>
      </c>
      <c r="H108" s="1" t="s">
        <v>4356</v>
      </c>
      <c r="I108" s="378">
        <v>47267</v>
      </c>
      <c r="J108" s="1" t="s">
        <v>61</v>
      </c>
      <c r="K108" s="380">
        <v>0.73662037037036998</v>
      </c>
      <c r="L108" s="378">
        <v>46176</v>
      </c>
      <c r="M108" s="1" t="s">
        <v>5139</v>
      </c>
      <c r="N108" s="1" t="s">
        <v>6043</v>
      </c>
    </row>
    <row r="109" spans="1:14" x14ac:dyDescent="0.25">
      <c r="A109" s="1" t="s">
        <v>5137</v>
      </c>
      <c r="B109" s="1" t="s">
        <v>80</v>
      </c>
      <c r="C109" s="1" t="s">
        <v>81</v>
      </c>
      <c r="D109" s="377">
        <v>13</v>
      </c>
      <c r="E109" s="1" t="s">
        <v>83</v>
      </c>
      <c r="F109" s="378">
        <v>46176</v>
      </c>
      <c r="G109" s="1" t="s">
        <v>5138</v>
      </c>
      <c r="H109" s="1" t="s">
        <v>4356</v>
      </c>
      <c r="I109" s="378">
        <v>47267</v>
      </c>
      <c r="J109" s="1" t="s">
        <v>61</v>
      </c>
      <c r="K109" s="380">
        <v>0.95765046296295997</v>
      </c>
      <c r="L109" s="378">
        <v>46176</v>
      </c>
      <c r="M109" s="1" t="s">
        <v>5139</v>
      </c>
      <c r="N109" s="1" t="s">
        <v>6039</v>
      </c>
    </row>
    <row r="110" spans="1:14" x14ac:dyDescent="0.25">
      <c r="A110" s="1" t="s">
        <v>5137</v>
      </c>
      <c r="B110" s="1" t="s">
        <v>80</v>
      </c>
      <c r="C110" s="1" t="s">
        <v>81</v>
      </c>
      <c r="D110" s="377">
        <v>120</v>
      </c>
      <c r="E110" s="1" t="s">
        <v>83</v>
      </c>
      <c r="F110" s="378">
        <v>46176</v>
      </c>
      <c r="G110" s="1" t="s">
        <v>5138</v>
      </c>
      <c r="H110" s="1" t="s">
        <v>4356</v>
      </c>
      <c r="I110" s="378">
        <v>47267</v>
      </c>
      <c r="J110" s="1" t="s">
        <v>61</v>
      </c>
      <c r="K110" s="380">
        <v>0.78383101851852</v>
      </c>
      <c r="L110" s="378">
        <v>46176</v>
      </c>
      <c r="M110" s="1" t="s">
        <v>5139</v>
      </c>
      <c r="N110" s="1" t="s">
        <v>6040</v>
      </c>
    </row>
    <row r="111" spans="1:14" x14ac:dyDescent="0.25">
      <c r="A111" s="1" t="s">
        <v>5137</v>
      </c>
      <c r="B111" s="1" t="s">
        <v>80</v>
      </c>
      <c r="C111" s="1" t="s">
        <v>81</v>
      </c>
      <c r="D111" s="377">
        <v>120</v>
      </c>
      <c r="E111" s="1" t="s">
        <v>83</v>
      </c>
      <c r="F111" s="378">
        <v>46176</v>
      </c>
      <c r="G111" s="1" t="s">
        <v>5138</v>
      </c>
      <c r="H111" s="1" t="s">
        <v>4356</v>
      </c>
      <c r="I111" s="378">
        <v>47267</v>
      </c>
      <c r="J111" s="1" t="s">
        <v>61</v>
      </c>
      <c r="K111" s="380">
        <v>0.73687499999999995</v>
      </c>
      <c r="L111" s="378">
        <v>46176</v>
      </c>
      <c r="M111" s="1" t="s">
        <v>5139</v>
      </c>
      <c r="N111" s="1" t="s">
        <v>6042</v>
      </c>
    </row>
    <row r="112" spans="1:14" x14ac:dyDescent="0.25">
      <c r="A112" s="1" t="s">
        <v>5137</v>
      </c>
      <c r="B112" s="1" t="s">
        <v>80</v>
      </c>
      <c r="C112" s="1" t="s">
        <v>81</v>
      </c>
      <c r="D112" s="377">
        <v>120</v>
      </c>
      <c r="E112" s="1" t="s">
        <v>83</v>
      </c>
      <c r="F112" s="378">
        <v>46176</v>
      </c>
      <c r="G112" s="1" t="s">
        <v>5138</v>
      </c>
      <c r="H112" s="1" t="s">
        <v>4356</v>
      </c>
      <c r="I112" s="378">
        <v>47267</v>
      </c>
      <c r="J112" s="1" t="s">
        <v>61</v>
      </c>
      <c r="K112" s="380">
        <v>0.66990740740740995</v>
      </c>
      <c r="L112" s="378">
        <v>46176</v>
      </c>
      <c r="M112" s="1" t="s">
        <v>5139</v>
      </c>
      <c r="N112" s="1" t="s">
        <v>6041</v>
      </c>
    </row>
    <row r="113" spans="1:14" x14ac:dyDescent="0.25">
      <c r="A113" s="1" t="s">
        <v>5137</v>
      </c>
      <c r="B113" s="1" t="s">
        <v>80</v>
      </c>
      <c r="C113" s="1" t="s">
        <v>81</v>
      </c>
      <c r="D113" s="377">
        <v>120</v>
      </c>
      <c r="E113" s="1" t="s">
        <v>83</v>
      </c>
      <c r="F113" s="378">
        <v>46175</v>
      </c>
      <c r="G113" s="1" t="s">
        <v>5138</v>
      </c>
      <c r="H113" s="1" t="s">
        <v>4356</v>
      </c>
      <c r="I113" s="378">
        <v>47267</v>
      </c>
      <c r="J113" s="1" t="s">
        <v>61</v>
      </c>
      <c r="K113" s="380">
        <v>0.94292824074074</v>
      </c>
      <c r="L113" s="378">
        <v>46175</v>
      </c>
      <c r="M113" s="1" t="s">
        <v>5139</v>
      </c>
      <c r="N113" s="1" t="s">
        <v>5140</v>
      </c>
    </row>
    <row r="114" spans="1:14" x14ac:dyDescent="0.25">
      <c r="A114" s="1" t="s">
        <v>5137</v>
      </c>
      <c r="B114" s="1" t="s">
        <v>80</v>
      </c>
      <c r="C114" s="1" t="s">
        <v>81</v>
      </c>
      <c r="D114" s="377">
        <v>120</v>
      </c>
      <c r="E114" s="1" t="s">
        <v>83</v>
      </c>
      <c r="F114" s="378">
        <v>46175</v>
      </c>
      <c r="G114" s="1" t="s">
        <v>5138</v>
      </c>
      <c r="H114" s="1" t="s">
        <v>4356</v>
      </c>
      <c r="I114" s="378">
        <v>47267</v>
      </c>
      <c r="J114" s="1" t="s">
        <v>61</v>
      </c>
      <c r="K114" s="380">
        <v>0.92599537037037005</v>
      </c>
      <c r="L114" s="378">
        <v>46175</v>
      </c>
      <c r="M114" s="1" t="s">
        <v>5139</v>
      </c>
      <c r="N114" s="1" t="s">
        <v>5145</v>
      </c>
    </row>
    <row r="115" spans="1:14" x14ac:dyDescent="0.25">
      <c r="A115" s="1" t="s">
        <v>5137</v>
      </c>
      <c r="B115" s="1" t="s">
        <v>80</v>
      </c>
      <c r="C115" s="1" t="s">
        <v>81</v>
      </c>
      <c r="D115" s="377">
        <v>120</v>
      </c>
      <c r="E115" s="1" t="s">
        <v>83</v>
      </c>
      <c r="F115" s="378">
        <v>46175</v>
      </c>
      <c r="G115" s="1" t="s">
        <v>5138</v>
      </c>
      <c r="H115" s="1" t="s">
        <v>4356</v>
      </c>
      <c r="I115" s="378">
        <v>47267</v>
      </c>
      <c r="J115" s="1" t="s">
        <v>61</v>
      </c>
      <c r="K115" s="380">
        <v>0.93464120370369996</v>
      </c>
      <c r="L115" s="378">
        <v>46175</v>
      </c>
      <c r="M115" s="1" t="s">
        <v>5139</v>
      </c>
      <c r="N115" s="1" t="s">
        <v>5142</v>
      </c>
    </row>
    <row r="116" spans="1:14" x14ac:dyDescent="0.25">
      <c r="A116" s="1" t="s">
        <v>5137</v>
      </c>
      <c r="B116" s="1" t="s">
        <v>80</v>
      </c>
      <c r="C116" s="1" t="s">
        <v>81</v>
      </c>
      <c r="D116" s="377">
        <v>120</v>
      </c>
      <c r="E116" s="1" t="s">
        <v>83</v>
      </c>
      <c r="F116" s="378">
        <v>46175</v>
      </c>
      <c r="G116" s="1" t="s">
        <v>5138</v>
      </c>
      <c r="H116" s="1" t="s">
        <v>4356</v>
      </c>
      <c r="I116" s="378">
        <v>47267</v>
      </c>
      <c r="J116" s="1" t="s">
        <v>61</v>
      </c>
      <c r="K116" s="380">
        <v>0.86658564814814998</v>
      </c>
      <c r="L116" s="378">
        <v>46175</v>
      </c>
      <c r="M116" s="1" t="s">
        <v>5139</v>
      </c>
      <c r="N116" s="1" t="s">
        <v>5149</v>
      </c>
    </row>
    <row r="117" spans="1:14" x14ac:dyDescent="0.25">
      <c r="A117" s="1" t="s">
        <v>5137</v>
      </c>
      <c r="B117" s="1" t="s">
        <v>80</v>
      </c>
      <c r="C117" s="1" t="s">
        <v>81</v>
      </c>
      <c r="D117" s="377">
        <v>120</v>
      </c>
      <c r="E117" s="1" t="s">
        <v>83</v>
      </c>
      <c r="F117" s="378">
        <v>46175</v>
      </c>
      <c r="G117" s="1" t="s">
        <v>5138</v>
      </c>
      <c r="H117" s="1" t="s">
        <v>4356</v>
      </c>
      <c r="I117" s="378">
        <v>47267</v>
      </c>
      <c r="J117" s="1" t="s">
        <v>61</v>
      </c>
      <c r="K117" s="380">
        <v>0.86775462962963001</v>
      </c>
      <c r="L117" s="378">
        <v>46175</v>
      </c>
      <c r="M117" s="1" t="s">
        <v>5139</v>
      </c>
      <c r="N117" s="1" t="s">
        <v>5150</v>
      </c>
    </row>
    <row r="118" spans="1:14" x14ac:dyDescent="0.25">
      <c r="A118" s="1" t="s">
        <v>5137</v>
      </c>
      <c r="B118" s="1" t="s">
        <v>80</v>
      </c>
      <c r="C118" s="1" t="s">
        <v>81</v>
      </c>
      <c r="D118" s="377">
        <v>120</v>
      </c>
      <c r="E118" s="1" t="s">
        <v>83</v>
      </c>
      <c r="F118" s="378">
        <v>46175</v>
      </c>
      <c r="G118" s="1" t="s">
        <v>5138</v>
      </c>
      <c r="H118" s="1" t="s">
        <v>4356</v>
      </c>
      <c r="I118" s="378">
        <v>47267</v>
      </c>
      <c r="J118" s="1" t="s">
        <v>61</v>
      </c>
      <c r="K118" s="380">
        <v>0.89576388888889003</v>
      </c>
      <c r="L118" s="378">
        <v>46175</v>
      </c>
      <c r="M118" s="1" t="s">
        <v>5139</v>
      </c>
      <c r="N118" s="1" t="s">
        <v>5151</v>
      </c>
    </row>
    <row r="119" spans="1:14" x14ac:dyDescent="0.25">
      <c r="A119" s="1" t="s">
        <v>5137</v>
      </c>
      <c r="B119" s="1" t="s">
        <v>80</v>
      </c>
      <c r="C119" s="1" t="s">
        <v>81</v>
      </c>
      <c r="D119" s="377">
        <v>120</v>
      </c>
      <c r="E119" s="1" t="s">
        <v>83</v>
      </c>
      <c r="F119" s="378">
        <v>46175</v>
      </c>
      <c r="G119" s="1" t="s">
        <v>5138</v>
      </c>
      <c r="H119" s="1" t="s">
        <v>4356</v>
      </c>
      <c r="I119" s="378">
        <v>47267</v>
      </c>
      <c r="J119" s="1" t="s">
        <v>61</v>
      </c>
      <c r="K119" s="380">
        <v>0.85054398148148003</v>
      </c>
      <c r="L119" s="378">
        <v>46175</v>
      </c>
      <c r="M119" s="1" t="s">
        <v>5139</v>
      </c>
      <c r="N119" s="1" t="s">
        <v>5147</v>
      </c>
    </row>
    <row r="120" spans="1:14" x14ac:dyDescent="0.25">
      <c r="A120" s="1" t="s">
        <v>5137</v>
      </c>
      <c r="B120" s="1" t="s">
        <v>80</v>
      </c>
      <c r="C120" s="1" t="s">
        <v>81</v>
      </c>
      <c r="D120" s="377">
        <v>120</v>
      </c>
      <c r="E120" s="1" t="s">
        <v>83</v>
      </c>
      <c r="F120" s="378">
        <v>46175</v>
      </c>
      <c r="G120" s="1" t="s">
        <v>5138</v>
      </c>
      <c r="H120" s="1" t="s">
        <v>4356</v>
      </c>
      <c r="I120" s="378">
        <v>47267</v>
      </c>
      <c r="J120" s="1" t="s">
        <v>61</v>
      </c>
      <c r="K120" s="380">
        <v>0.92589120370370004</v>
      </c>
      <c r="L120" s="378">
        <v>46175</v>
      </c>
      <c r="M120" s="1" t="s">
        <v>5139</v>
      </c>
      <c r="N120" s="1" t="s">
        <v>5146</v>
      </c>
    </row>
    <row r="121" spans="1:14" x14ac:dyDescent="0.25">
      <c r="A121" s="1" t="s">
        <v>5137</v>
      </c>
      <c r="B121" s="1" t="s">
        <v>80</v>
      </c>
      <c r="C121" s="1" t="s">
        <v>81</v>
      </c>
      <c r="D121" s="377">
        <v>120</v>
      </c>
      <c r="E121" s="1" t="s">
        <v>83</v>
      </c>
      <c r="F121" s="378">
        <v>46175</v>
      </c>
      <c r="G121" s="1" t="s">
        <v>5138</v>
      </c>
      <c r="H121" s="1" t="s">
        <v>4356</v>
      </c>
      <c r="I121" s="378">
        <v>47267</v>
      </c>
      <c r="J121" s="1" t="s">
        <v>61</v>
      </c>
      <c r="K121" s="380">
        <v>0.77133101851852004</v>
      </c>
      <c r="L121" s="378">
        <v>46175</v>
      </c>
      <c r="M121" s="1" t="s">
        <v>5139</v>
      </c>
      <c r="N121" s="1" t="s">
        <v>5141</v>
      </c>
    </row>
    <row r="122" spans="1:14" x14ac:dyDescent="0.25">
      <c r="A122" s="1" t="s">
        <v>5137</v>
      </c>
      <c r="B122" s="1" t="s">
        <v>80</v>
      </c>
      <c r="C122" s="1" t="s">
        <v>81</v>
      </c>
      <c r="D122" s="377">
        <v>120</v>
      </c>
      <c r="E122" s="1" t="s">
        <v>83</v>
      </c>
      <c r="F122" s="378">
        <v>46175</v>
      </c>
      <c r="G122" s="1" t="s">
        <v>5138</v>
      </c>
      <c r="H122" s="1" t="s">
        <v>4356</v>
      </c>
      <c r="I122" s="378">
        <v>47267</v>
      </c>
      <c r="J122" s="1" t="s">
        <v>61</v>
      </c>
      <c r="K122" s="380">
        <v>0.86682870370370002</v>
      </c>
      <c r="L122" s="378">
        <v>46175</v>
      </c>
      <c r="M122" s="1" t="s">
        <v>5139</v>
      </c>
      <c r="N122" s="1" t="s">
        <v>5152</v>
      </c>
    </row>
    <row r="123" spans="1:14" x14ac:dyDescent="0.25">
      <c r="A123" s="1" t="s">
        <v>5137</v>
      </c>
      <c r="B123" s="1" t="s">
        <v>80</v>
      </c>
      <c r="C123" s="1" t="s">
        <v>81</v>
      </c>
      <c r="D123" s="377">
        <v>120</v>
      </c>
      <c r="E123" s="1" t="s">
        <v>83</v>
      </c>
      <c r="F123" s="378">
        <v>46175</v>
      </c>
      <c r="G123" s="1" t="s">
        <v>5138</v>
      </c>
      <c r="H123" s="1" t="s">
        <v>4356</v>
      </c>
      <c r="I123" s="378">
        <v>47267</v>
      </c>
      <c r="J123" s="1" t="s">
        <v>61</v>
      </c>
      <c r="K123" s="380">
        <v>0.99771990740741001</v>
      </c>
      <c r="L123" s="378">
        <v>46175</v>
      </c>
      <c r="M123" s="1" t="s">
        <v>5139</v>
      </c>
      <c r="N123" s="1" t="s">
        <v>5148</v>
      </c>
    </row>
    <row r="124" spans="1:14" x14ac:dyDescent="0.25">
      <c r="A124" s="1" t="s">
        <v>5137</v>
      </c>
      <c r="B124" s="1" t="s">
        <v>80</v>
      </c>
      <c r="C124" s="1" t="s">
        <v>81</v>
      </c>
      <c r="D124" s="377">
        <v>120</v>
      </c>
      <c r="E124" s="1" t="s">
        <v>83</v>
      </c>
      <c r="F124" s="378">
        <v>46175</v>
      </c>
      <c r="G124" s="1" t="s">
        <v>5138</v>
      </c>
      <c r="H124" s="1" t="s">
        <v>4356</v>
      </c>
      <c r="I124" s="378">
        <v>47267</v>
      </c>
      <c r="J124" s="1" t="s">
        <v>61</v>
      </c>
      <c r="K124" s="380">
        <v>0.77122685185185003</v>
      </c>
      <c r="L124" s="378">
        <v>46175</v>
      </c>
      <c r="M124" s="1" t="s">
        <v>5139</v>
      </c>
      <c r="N124" s="1" t="s">
        <v>5143</v>
      </c>
    </row>
    <row r="125" spans="1:14" x14ac:dyDescent="0.25">
      <c r="A125" s="1" t="s">
        <v>5137</v>
      </c>
      <c r="B125" s="1" t="s">
        <v>80</v>
      </c>
      <c r="C125" s="1" t="s">
        <v>81</v>
      </c>
      <c r="D125" s="377">
        <v>120</v>
      </c>
      <c r="E125" s="1" t="s">
        <v>83</v>
      </c>
      <c r="F125" s="378">
        <v>46175</v>
      </c>
      <c r="G125" s="1" t="s">
        <v>5138</v>
      </c>
      <c r="H125" s="1" t="s">
        <v>4356</v>
      </c>
      <c r="I125" s="378">
        <v>47267</v>
      </c>
      <c r="J125" s="1" t="s">
        <v>61</v>
      </c>
      <c r="K125" s="380">
        <v>0.83908564814815001</v>
      </c>
      <c r="L125" s="378">
        <v>46175</v>
      </c>
      <c r="M125" s="1" t="s">
        <v>5139</v>
      </c>
      <c r="N125" s="1" t="s">
        <v>5144</v>
      </c>
    </row>
    <row r="126" spans="1:14" x14ac:dyDescent="0.25">
      <c r="A126" s="1" t="s">
        <v>6044</v>
      </c>
      <c r="B126" s="1" t="s">
        <v>80</v>
      </c>
      <c r="C126" s="1" t="s">
        <v>81</v>
      </c>
      <c r="D126" s="377">
        <v>120</v>
      </c>
      <c r="E126" s="1" t="s">
        <v>83</v>
      </c>
      <c r="F126" s="378">
        <v>46177</v>
      </c>
      <c r="G126" s="1" t="s">
        <v>6045</v>
      </c>
      <c r="H126" s="1" t="s">
        <v>4586</v>
      </c>
      <c r="I126" s="378">
        <v>47271</v>
      </c>
      <c r="J126" s="1" t="s">
        <v>61</v>
      </c>
      <c r="K126" s="380">
        <v>0.40587962962962998</v>
      </c>
      <c r="L126" s="378">
        <v>46177</v>
      </c>
      <c r="M126" s="1" t="s">
        <v>6046</v>
      </c>
      <c r="N126" s="1" t="s">
        <v>6053</v>
      </c>
    </row>
    <row r="127" spans="1:14" x14ac:dyDescent="0.25">
      <c r="A127" s="1" t="s">
        <v>6044</v>
      </c>
      <c r="B127" s="1" t="s">
        <v>80</v>
      </c>
      <c r="C127" s="1" t="s">
        <v>81</v>
      </c>
      <c r="D127" s="377">
        <v>120</v>
      </c>
      <c r="E127" s="1" t="s">
        <v>83</v>
      </c>
      <c r="F127" s="378">
        <v>46177</v>
      </c>
      <c r="G127" s="1" t="s">
        <v>6045</v>
      </c>
      <c r="H127" s="1" t="s">
        <v>4586</v>
      </c>
      <c r="I127" s="378">
        <v>47271</v>
      </c>
      <c r="J127" s="1" t="s">
        <v>61</v>
      </c>
      <c r="K127" s="380">
        <v>0.58939814814814995</v>
      </c>
      <c r="L127" s="378">
        <v>46177</v>
      </c>
      <c r="M127" s="1" t="s">
        <v>6046</v>
      </c>
      <c r="N127" s="1" t="s">
        <v>6058</v>
      </c>
    </row>
    <row r="128" spans="1:14" x14ac:dyDescent="0.25">
      <c r="A128" s="1" t="s">
        <v>6044</v>
      </c>
      <c r="B128" s="1" t="s">
        <v>80</v>
      </c>
      <c r="C128" s="1" t="s">
        <v>81</v>
      </c>
      <c r="D128" s="377">
        <v>97</v>
      </c>
      <c r="E128" s="1" t="s">
        <v>83</v>
      </c>
      <c r="F128" s="378">
        <v>46177</v>
      </c>
      <c r="G128" s="1" t="s">
        <v>6045</v>
      </c>
      <c r="H128" s="1" t="s">
        <v>4586</v>
      </c>
      <c r="I128" s="378">
        <v>47271</v>
      </c>
      <c r="J128" s="1" t="s">
        <v>61</v>
      </c>
      <c r="K128" s="380">
        <v>0.87570601851852004</v>
      </c>
      <c r="L128" s="378">
        <v>46177</v>
      </c>
      <c r="M128" s="1" t="s">
        <v>6046</v>
      </c>
      <c r="N128" s="1" t="s">
        <v>6057</v>
      </c>
    </row>
    <row r="129" spans="1:14" x14ac:dyDescent="0.25">
      <c r="A129" s="1" t="s">
        <v>6044</v>
      </c>
      <c r="B129" s="1" t="s">
        <v>80</v>
      </c>
      <c r="C129" s="1" t="s">
        <v>81</v>
      </c>
      <c r="D129" s="377">
        <v>120</v>
      </c>
      <c r="E129" s="1" t="s">
        <v>83</v>
      </c>
      <c r="F129" s="378">
        <v>46177</v>
      </c>
      <c r="G129" s="1" t="s">
        <v>6045</v>
      </c>
      <c r="H129" s="1" t="s">
        <v>4586</v>
      </c>
      <c r="I129" s="378">
        <v>47271</v>
      </c>
      <c r="J129" s="1" t="s">
        <v>61</v>
      </c>
      <c r="K129" s="380">
        <v>0.39753472222222003</v>
      </c>
      <c r="L129" s="378">
        <v>46177</v>
      </c>
      <c r="M129" s="1" t="s">
        <v>6046</v>
      </c>
      <c r="N129" s="1" t="s">
        <v>6051</v>
      </c>
    </row>
    <row r="130" spans="1:14" x14ac:dyDescent="0.25">
      <c r="A130" s="1" t="s">
        <v>6044</v>
      </c>
      <c r="B130" s="1" t="s">
        <v>80</v>
      </c>
      <c r="C130" s="1" t="s">
        <v>81</v>
      </c>
      <c r="D130" s="377">
        <v>120</v>
      </c>
      <c r="E130" s="1" t="s">
        <v>83</v>
      </c>
      <c r="F130" s="378">
        <v>46177</v>
      </c>
      <c r="G130" s="1" t="s">
        <v>6045</v>
      </c>
      <c r="H130" s="1" t="s">
        <v>4586</v>
      </c>
      <c r="I130" s="378">
        <v>47271</v>
      </c>
      <c r="J130" s="1" t="s">
        <v>61</v>
      </c>
      <c r="K130" s="380">
        <v>0.58920138888888995</v>
      </c>
      <c r="L130" s="378">
        <v>46177</v>
      </c>
      <c r="M130" s="1" t="s">
        <v>6046</v>
      </c>
      <c r="N130" s="1" t="s">
        <v>6052</v>
      </c>
    </row>
    <row r="131" spans="1:14" x14ac:dyDescent="0.25">
      <c r="A131" s="1" t="s">
        <v>6044</v>
      </c>
      <c r="B131" s="1" t="s">
        <v>80</v>
      </c>
      <c r="C131" s="1" t="s">
        <v>81</v>
      </c>
      <c r="D131" s="377">
        <v>120</v>
      </c>
      <c r="E131" s="1" t="s">
        <v>83</v>
      </c>
      <c r="F131" s="378">
        <v>46177</v>
      </c>
      <c r="G131" s="1" t="s">
        <v>6045</v>
      </c>
      <c r="H131" s="1" t="s">
        <v>4586</v>
      </c>
      <c r="I131" s="378">
        <v>47271</v>
      </c>
      <c r="J131" s="1" t="s">
        <v>61</v>
      </c>
      <c r="K131" s="380">
        <v>0.56313657407407003</v>
      </c>
      <c r="L131" s="378">
        <v>46177</v>
      </c>
      <c r="M131" s="1" t="s">
        <v>6046</v>
      </c>
      <c r="N131" s="1" t="s">
        <v>6054</v>
      </c>
    </row>
    <row r="132" spans="1:14" x14ac:dyDescent="0.25">
      <c r="A132" s="1" t="s">
        <v>6044</v>
      </c>
      <c r="B132" s="1" t="s">
        <v>80</v>
      </c>
      <c r="C132" s="1" t="s">
        <v>81</v>
      </c>
      <c r="D132" s="377">
        <v>120</v>
      </c>
      <c r="E132" s="1" t="s">
        <v>83</v>
      </c>
      <c r="F132" s="378">
        <v>46177</v>
      </c>
      <c r="G132" s="1" t="s">
        <v>6045</v>
      </c>
      <c r="H132" s="1" t="s">
        <v>4586</v>
      </c>
      <c r="I132" s="378">
        <v>47271</v>
      </c>
      <c r="J132" s="1" t="s">
        <v>61</v>
      </c>
      <c r="K132" s="380">
        <v>0.39619212962963002</v>
      </c>
      <c r="L132" s="378">
        <v>46177</v>
      </c>
      <c r="M132" s="1" t="s">
        <v>6046</v>
      </c>
      <c r="N132" s="1" t="s">
        <v>6055</v>
      </c>
    </row>
    <row r="133" spans="1:14" x14ac:dyDescent="0.25">
      <c r="A133" s="1" t="s">
        <v>6044</v>
      </c>
      <c r="B133" s="1" t="s">
        <v>80</v>
      </c>
      <c r="C133" s="1" t="s">
        <v>81</v>
      </c>
      <c r="D133" s="377">
        <v>120</v>
      </c>
      <c r="E133" s="1" t="s">
        <v>83</v>
      </c>
      <c r="F133" s="378">
        <v>46177</v>
      </c>
      <c r="G133" s="1" t="s">
        <v>6045</v>
      </c>
      <c r="H133" s="1" t="s">
        <v>4586</v>
      </c>
      <c r="I133" s="378">
        <v>47271</v>
      </c>
      <c r="J133" s="1" t="s">
        <v>61</v>
      </c>
      <c r="K133" s="380">
        <v>0.67343750000000002</v>
      </c>
      <c r="L133" s="378">
        <v>46177</v>
      </c>
      <c r="M133" s="1" t="s">
        <v>6046</v>
      </c>
      <c r="N133" s="1" t="s">
        <v>6056</v>
      </c>
    </row>
    <row r="134" spans="1:14" x14ac:dyDescent="0.25">
      <c r="A134" s="1" t="s">
        <v>6044</v>
      </c>
      <c r="B134" s="1" t="s">
        <v>80</v>
      </c>
      <c r="C134" s="1" t="s">
        <v>81</v>
      </c>
      <c r="D134" s="377">
        <v>120</v>
      </c>
      <c r="E134" s="1" t="s">
        <v>83</v>
      </c>
      <c r="F134" s="378">
        <v>46177</v>
      </c>
      <c r="G134" s="1" t="s">
        <v>6045</v>
      </c>
      <c r="H134" s="1" t="s">
        <v>4586</v>
      </c>
      <c r="I134" s="378">
        <v>47271</v>
      </c>
      <c r="J134" s="1" t="s">
        <v>61</v>
      </c>
      <c r="K134" s="380">
        <v>0.58971064814815</v>
      </c>
      <c r="L134" s="378">
        <v>46177</v>
      </c>
      <c r="M134" s="1" t="s">
        <v>6046</v>
      </c>
      <c r="N134" s="1" t="s">
        <v>6048</v>
      </c>
    </row>
    <row r="135" spans="1:14" x14ac:dyDescent="0.25">
      <c r="A135" s="1" t="s">
        <v>6044</v>
      </c>
      <c r="B135" s="1" t="s">
        <v>80</v>
      </c>
      <c r="C135" s="1" t="s">
        <v>81</v>
      </c>
      <c r="D135" s="377">
        <v>120</v>
      </c>
      <c r="E135" s="1" t="s">
        <v>83</v>
      </c>
      <c r="F135" s="378">
        <v>46177</v>
      </c>
      <c r="G135" s="1" t="s">
        <v>6045</v>
      </c>
      <c r="H135" s="1" t="s">
        <v>4586</v>
      </c>
      <c r="I135" s="378">
        <v>47271</v>
      </c>
      <c r="J135" s="1" t="s">
        <v>61</v>
      </c>
      <c r="K135" s="380">
        <v>0.44425925925926002</v>
      </c>
      <c r="L135" s="378">
        <v>46177</v>
      </c>
      <c r="M135" s="1" t="s">
        <v>6046</v>
      </c>
      <c r="N135" s="1" t="s">
        <v>6050</v>
      </c>
    </row>
    <row r="136" spans="1:14" x14ac:dyDescent="0.25">
      <c r="A136" s="1" t="s">
        <v>6044</v>
      </c>
      <c r="B136" s="1" t="s">
        <v>80</v>
      </c>
      <c r="C136" s="1" t="s">
        <v>81</v>
      </c>
      <c r="D136" s="377">
        <v>120</v>
      </c>
      <c r="E136" s="1" t="s">
        <v>83</v>
      </c>
      <c r="F136" s="378">
        <v>46177</v>
      </c>
      <c r="G136" s="1" t="s">
        <v>6045</v>
      </c>
      <c r="H136" s="1" t="s">
        <v>4586</v>
      </c>
      <c r="I136" s="378">
        <v>47271</v>
      </c>
      <c r="J136" s="1" t="s">
        <v>61</v>
      </c>
      <c r="K136" s="380">
        <v>0.56262731481480999</v>
      </c>
      <c r="L136" s="378">
        <v>46177</v>
      </c>
      <c r="M136" s="1" t="s">
        <v>6046</v>
      </c>
      <c r="N136" s="1" t="s">
        <v>6047</v>
      </c>
    </row>
    <row r="137" spans="1:14" x14ac:dyDescent="0.25">
      <c r="A137" s="1" t="s">
        <v>6044</v>
      </c>
      <c r="B137" s="1" t="s">
        <v>80</v>
      </c>
      <c r="C137" s="1" t="s">
        <v>81</v>
      </c>
      <c r="D137" s="377">
        <v>120</v>
      </c>
      <c r="E137" s="1" t="s">
        <v>83</v>
      </c>
      <c r="F137" s="378">
        <v>46177</v>
      </c>
      <c r="G137" s="1" t="s">
        <v>6045</v>
      </c>
      <c r="H137" s="1" t="s">
        <v>4586</v>
      </c>
      <c r="I137" s="378">
        <v>47271</v>
      </c>
      <c r="J137" s="1" t="s">
        <v>61</v>
      </c>
      <c r="K137" s="380">
        <v>0.41327546296296003</v>
      </c>
      <c r="L137" s="378">
        <v>46177</v>
      </c>
      <c r="M137" s="1" t="s">
        <v>6046</v>
      </c>
      <c r="N137" s="1" t="s">
        <v>6049</v>
      </c>
    </row>
    <row r="138" spans="1:14" x14ac:dyDescent="0.25">
      <c r="A138" s="1" t="s">
        <v>6044</v>
      </c>
      <c r="B138" s="1" t="s">
        <v>80</v>
      </c>
      <c r="C138" s="1" t="s">
        <v>81</v>
      </c>
      <c r="D138" s="377">
        <v>120</v>
      </c>
      <c r="E138" s="1" t="s">
        <v>83</v>
      </c>
      <c r="F138" s="378">
        <v>46176</v>
      </c>
      <c r="G138" s="1" t="s">
        <v>6045</v>
      </c>
      <c r="H138" s="1" t="s">
        <v>4586</v>
      </c>
      <c r="I138" s="378">
        <v>47271</v>
      </c>
      <c r="J138" s="1" t="s">
        <v>61</v>
      </c>
      <c r="K138" s="380">
        <v>0.93952546296296002</v>
      </c>
      <c r="L138" s="378">
        <v>46176</v>
      </c>
      <c r="M138" s="1" t="s">
        <v>6046</v>
      </c>
      <c r="N138" s="1" t="s">
        <v>6063</v>
      </c>
    </row>
    <row r="139" spans="1:14" x14ac:dyDescent="0.25">
      <c r="A139" s="1" t="s">
        <v>6044</v>
      </c>
      <c r="B139" s="1" t="s">
        <v>80</v>
      </c>
      <c r="C139" s="1" t="s">
        <v>81</v>
      </c>
      <c r="D139" s="377">
        <v>120</v>
      </c>
      <c r="E139" s="1" t="s">
        <v>83</v>
      </c>
      <c r="F139" s="378">
        <v>46176</v>
      </c>
      <c r="G139" s="1" t="s">
        <v>6045</v>
      </c>
      <c r="H139" s="1" t="s">
        <v>4586</v>
      </c>
      <c r="I139" s="378">
        <v>47271</v>
      </c>
      <c r="J139" s="1" t="s">
        <v>61</v>
      </c>
      <c r="K139" s="380">
        <v>0.88689814814815005</v>
      </c>
      <c r="L139" s="378">
        <v>46176</v>
      </c>
      <c r="M139" s="1" t="s">
        <v>6046</v>
      </c>
      <c r="N139" s="1" t="s">
        <v>6068</v>
      </c>
    </row>
    <row r="140" spans="1:14" x14ac:dyDescent="0.25">
      <c r="A140" s="1" t="s">
        <v>6044</v>
      </c>
      <c r="B140" s="1" t="s">
        <v>80</v>
      </c>
      <c r="C140" s="1" t="s">
        <v>81</v>
      </c>
      <c r="D140" s="377">
        <v>120</v>
      </c>
      <c r="E140" s="1" t="s">
        <v>83</v>
      </c>
      <c r="F140" s="378">
        <v>46176</v>
      </c>
      <c r="G140" s="1" t="s">
        <v>6045</v>
      </c>
      <c r="H140" s="1" t="s">
        <v>4586</v>
      </c>
      <c r="I140" s="378">
        <v>47271</v>
      </c>
      <c r="J140" s="1" t="s">
        <v>61</v>
      </c>
      <c r="K140" s="380">
        <v>0.95923611111110996</v>
      </c>
      <c r="L140" s="378">
        <v>46176</v>
      </c>
      <c r="M140" s="1" t="s">
        <v>6046</v>
      </c>
      <c r="N140" s="1" t="s">
        <v>6067</v>
      </c>
    </row>
    <row r="141" spans="1:14" x14ac:dyDescent="0.25">
      <c r="A141" s="1" t="s">
        <v>6044</v>
      </c>
      <c r="B141" s="1" t="s">
        <v>80</v>
      </c>
      <c r="C141" s="1" t="s">
        <v>81</v>
      </c>
      <c r="D141" s="377">
        <v>120</v>
      </c>
      <c r="E141" s="1" t="s">
        <v>83</v>
      </c>
      <c r="F141" s="378">
        <v>46176</v>
      </c>
      <c r="G141" s="1" t="s">
        <v>6045</v>
      </c>
      <c r="H141" s="1" t="s">
        <v>4586</v>
      </c>
      <c r="I141" s="378">
        <v>47271</v>
      </c>
      <c r="J141" s="1" t="s">
        <v>61</v>
      </c>
      <c r="K141" s="380">
        <v>0.87629629629630001</v>
      </c>
      <c r="L141" s="378">
        <v>46176</v>
      </c>
      <c r="M141" s="1" t="s">
        <v>6046</v>
      </c>
      <c r="N141" s="1" t="s">
        <v>6071</v>
      </c>
    </row>
    <row r="142" spans="1:14" x14ac:dyDescent="0.25">
      <c r="A142" s="1" t="s">
        <v>6044</v>
      </c>
      <c r="B142" s="1" t="s">
        <v>80</v>
      </c>
      <c r="C142" s="1" t="s">
        <v>81</v>
      </c>
      <c r="D142" s="377">
        <v>120</v>
      </c>
      <c r="E142" s="1" t="s">
        <v>83</v>
      </c>
      <c r="F142" s="378">
        <v>46176</v>
      </c>
      <c r="G142" s="1" t="s">
        <v>6045</v>
      </c>
      <c r="H142" s="1" t="s">
        <v>4586</v>
      </c>
      <c r="I142" s="378">
        <v>47271</v>
      </c>
      <c r="J142" s="1" t="s">
        <v>61</v>
      </c>
      <c r="K142" s="380">
        <v>0.87677083333332995</v>
      </c>
      <c r="L142" s="378">
        <v>46176</v>
      </c>
      <c r="M142" s="1" t="s">
        <v>6046</v>
      </c>
      <c r="N142" s="1" t="s">
        <v>6069</v>
      </c>
    </row>
    <row r="143" spans="1:14" x14ac:dyDescent="0.25">
      <c r="A143" s="1" t="s">
        <v>6044</v>
      </c>
      <c r="B143" s="1" t="s">
        <v>80</v>
      </c>
      <c r="C143" s="1" t="s">
        <v>81</v>
      </c>
      <c r="D143" s="377">
        <v>120</v>
      </c>
      <c r="E143" s="1" t="s">
        <v>83</v>
      </c>
      <c r="F143" s="378">
        <v>46176</v>
      </c>
      <c r="G143" s="1" t="s">
        <v>6045</v>
      </c>
      <c r="H143" s="1" t="s">
        <v>4586</v>
      </c>
      <c r="I143" s="378">
        <v>47271</v>
      </c>
      <c r="J143" s="1" t="s">
        <v>61</v>
      </c>
      <c r="K143" s="380">
        <v>0.90295138888889004</v>
      </c>
      <c r="L143" s="378">
        <v>46176</v>
      </c>
      <c r="M143" s="1" t="s">
        <v>6046</v>
      </c>
      <c r="N143" s="1" t="s">
        <v>6070</v>
      </c>
    </row>
    <row r="144" spans="1:14" x14ac:dyDescent="0.25">
      <c r="A144" s="1" t="s">
        <v>6044</v>
      </c>
      <c r="B144" s="1" t="s">
        <v>80</v>
      </c>
      <c r="C144" s="1" t="s">
        <v>81</v>
      </c>
      <c r="D144" s="377">
        <v>120</v>
      </c>
      <c r="E144" s="1" t="s">
        <v>83</v>
      </c>
      <c r="F144" s="378">
        <v>46176</v>
      </c>
      <c r="G144" s="1" t="s">
        <v>6045</v>
      </c>
      <c r="H144" s="1" t="s">
        <v>4586</v>
      </c>
      <c r="I144" s="378">
        <v>47271</v>
      </c>
      <c r="J144" s="1" t="s">
        <v>61</v>
      </c>
      <c r="K144" s="380">
        <v>0.90190972222221999</v>
      </c>
      <c r="L144" s="378">
        <v>46176</v>
      </c>
      <c r="M144" s="1" t="s">
        <v>6046</v>
      </c>
      <c r="N144" s="1" t="s">
        <v>6065</v>
      </c>
    </row>
    <row r="145" spans="1:14" x14ac:dyDescent="0.25">
      <c r="A145" s="1" t="s">
        <v>6044</v>
      </c>
      <c r="B145" s="1" t="s">
        <v>80</v>
      </c>
      <c r="C145" s="1" t="s">
        <v>81</v>
      </c>
      <c r="D145" s="377">
        <v>120</v>
      </c>
      <c r="E145" s="1" t="s">
        <v>83</v>
      </c>
      <c r="F145" s="378">
        <v>46176</v>
      </c>
      <c r="G145" s="1" t="s">
        <v>6045</v>
      </c>
      <c r="H145" s="1" t="s">
        <v>4586</v>
      </c>
      <c r="I145" s="378">
        <v>47271</v>
      </c>
      <c r="J145" s="1" t="s">
        <v>61</v>
      </c>
      <c r="K145" s="380">
        <v>0.95057870370370001</v>
      </c>
      <c r="L145" s="378">
        <v>46176</v>
      </c>
      <c r="M145" s="1" t="s">
        <v>6046</v>
      </c>
      <c r="N145" s="1" t="s">
        <v>6066</v>
      </c>
    </row>
    <row r="146" spans="1:14" x14ac:dyDescent="0.25">
      <c r="A146" s="1" t="s">
        <v>6044</v>
      </c>
      <c r="B146" s="1" t="s">
        <v>80</v>
      </c>
      <c r="C146" s="1" t="s">
        <v>81</v>
      </c>
      <c r="D146" s="377">
        <v>120</v>
      </c>
      <c r="E146" s="1" t="s">
        <v>83</v>
      </c>
      <c r="F146" s="378">
        <v>46176</v>
      </c>
      <c r="G146" s="1" t="s">
        <v>6045</v>
      </c>
      <c r="H146" s="1" t="s">
        <v>4586</v>
      </c>
      <c r="I146" s="378">
        <v>47271</v>
      </c>
      <c r="J146" s="1" t="s">
        <v>61</v>
      </c>
      <c r="K146" s="380">
        <v>0.95025462962963003</v>
      </c>
      <c r="L146" s="378">
        <v>46176</v>
      </c>
      <c r="M146" s="1" t="s">
        <v>6046</v>
      </c>
      <c r="N146" s="1" t="s">
        <v>6060</v>
      </c>
    </row>
    <row r="147" spans="1:14" x14ac:dyDescent="0.25">
      <c r="A147" s="1" t="s">
        <v>6044</v>
      </c>
      <c r="B147" s="1" t="s">
        <v>80</v>
      </c>
      <c r="C147" s="1" t="s">
        <v>81</v>
      </c>
      <c r="D147" s="377">
        <v>120</v>
      </c>
      <c r="E147" s="1" t="s">
        <v>83</v>
      </c>
      <c r="F147" s="378">
        <v>46176</v>
      </c>
      <c r="G147" s="1" t="s">
        <v>6045</v>
      </c>
      <c r="H147" s="1" t="s">
        <v>4586</v>
      </c>
      <c r="I147" s="378">
        <v>47271</v>
      </c>
      <c r="J147" s="1" t="s">
        <v>61</v>
      </c>
      <c r="K147" s="380">
        <v>0.84949074074074005</v>
      </c>
      <c r="L147" s="378">
        <v>46176</v>
      </c>
      <c r="M147" s="1" t="s">
        <v>6046</v>
      </c>
      <c r="N147" s="1" t="s">
        <v>6059</v>
      </c>
    </row>
    <row r="148" spans="1:14" x14ac:dyDescent="0.25">
      <c r="A148" s="1" t="s">
        <v>6044</v>
      </c>
      <c r="B148" s="1" t="s">
        <v>80</v>
      </c>
      <c r="C148" s="1" t="s">
        <v>81</v>
      </c>
      <c r="D148" s="377">
        <v>120</v>
      </c>
      <c r="E148" s="1" t="s">
        <v>83</v>
      </c>
      <c r="F148" s="378">
        <v>46176</v>
      </c>
      <c r="G148" s="1" t="s">
        <v>6045</v>
      </c>
      <c r="H148" s="1" t="s">
        <v>4586</v>
      </c>
      <c r="I148" s="378">
        <v>47271</v>
      </c>
      <c r="J148" s="1" t="s">
        <v>61</v>
      </c>
      <c r="K148" s="380">
        <v>0.95756944444444003</v>
      </c>
      <c r="L148" s="378">
        <v>46176</v>
      </c>
      <c r="M148" s="1" t="s">
        <v>6046</v>
      </c>
      <c r="N148" s="1" t="s">
        <v>6064</v>
      </c>
    </row>
    <row r="149" spans="1:14" x14ac:dyDescent="0.25">
      <c r="A149" s="1" t="s">
        <v>6044</v>
      </c>
      <c r="B149" s="1" t="s">
        <v>80</v>
      </c>
      <c r="C149" s="1" t="s">
        <v>81</v>
      </c>
      <c r="D149" s="377">
        <v>120</v>
      </c>
      <c r="E149" s="1" t="s">
        <v>83</v>
      </c>
      <c r="F149" s="378">
        <v>46176</v>
      </c>
      <c r="G149" s="1" t="s">
        <v>6045</v>
      </c>
      <c r="H149" s="1" t="s">
        <v>4586</v>
      </c>
      <c r="I149" s="378">
        <v>47271</v>
      </c>
      <c r="J149" s="1" t="s">
        <v>61</v>
      </c>
      <c r="K149" s="380">
        <v>0.84894675925926</v>
      </c>
      <c r="L149" s="378">
        <v>46176</v>
      </c>
      <c r="M149" s="1" t="s">
        <v>6046</v>
      </c>
      <c r="N149" s="1" t="s">
        <v>6061</v>
      </c>
    </row>
    <row r="150" spans="1:14" x14ac:dyDescent="0.25">
      <c r="A150" s="1" t="s">
        <v>6044</v>
      </c>
      <c r="B150" s="1" t="s">
        <v>80</v>
      </c>
      <c r="C150" s="1" t="s">
        <v>81</v>
      </c>
      <c r="D150" s="377">
        <v>120</v>
      </c>
      <c r="E150" s="1" t="s">
        <v>83</v>
      </c>
      <c r="F150" s="378">
        <v>46176</v>
      </c>
      <c r="G150" s="1" t="s">
        <v>6045</v>
      </c>
      <c r="H150" s="1" t="s">
        <v>4586</v>
      </c>
      <c r="I150" s="378">
        <v>47271</v>
      </c>
      <c r="J150" s="1" t="s">
        <v>61</v>
      </c>
      <c r="K150" s="380">
        <v>0.93988425925926</v>
      </c>
      <c r="L150" s="378">
        <v>46176</v>
      </c>
      <c r="M150" s="1" t="s">
        <v>6046</v>
      </c>
      <c r="N150" s="1" t="s">
        <v>6062</v>
      </c>
    </row>
    <row r="151" spans="1:14" x14ac:dyDescent="0.25">
      <c r="A151" s="1" t="s">
        <v>6072</v>
      </c>
      <c r="B151" s="1" t="s">
        <v>80</v>
      </c>
      <c r="C151" s="1" t="s">
        <v>81</v>
      </c>
      <c r="D151" s="377">
        <v>120</v>
      </c>
      <c r="E151" s="1" t="s">
        <v>83</v>
      </c>
      <c r="F151" s="378">
        <v>46178</v>
      </c>
      <c r="G151" s="1" t="s">
        <v>6073</v>
      </c>
      <c r="H151" s="1" t="s">
        <v>4586</v>
      </c>
      <c r="I151" s="378">
        <v>47271</v>
      </c>
      <c r="J151" s="1" t="s">
        <v>61</v>
      </c>
      <c r="K151" s="380">
        <v>0.87109953703704002</v>
      </c>
      <c r="L151" s="378">
        <v>46178</v>
      </c>
      <c r="M151" s="1" t="s">
        <v>6074</v>
      </c>
      <c r="N151" s="1" t="s">
        <v>6086</v>
      </c>
    </row>
    <row r="152" spans="1:14" x14ac:dyDescent="0.25">
      <c r="A152" s="1" t="s">
        <v>6072</v>
      </c>
      <c r="B152" s="1" t="s">
        <v>80</v>
      </c>
      <c r="C152" s="1" t="s">
        <v>81</v>
      </c>
      <c r="D152" s="377">
        <v>120</v>
      </c>
      <c r="E152" s="1" t="s">
        <v>83</v>
      </c>
      <c r="F152" s="378">
        <v>46178</v>
      </c>
      <c r="G152" s="1" t="s">
        <v>6073</v>
      </c>
      <c r="H152" s="1" t="s">
        <v>4586</v>
      </c>
      <c r="I152" s="378">
        <v>47271</v>
      </c>
      <c r="J152" s="1" t="s">
        <v>61</v>
      </c>
      <c r="K152" s="380">
        <v>2.290509259259E-2</v>
      </c>
      <c r="L152" s="378">
        <v>46178</v>
      </c>
      <c r="M152" s="1" t="s">
        <v>6074</v>
      </c>
      <c r="N152" s="1" t="s">
        <v>6087</v>
      </c>
    </row>
    <row r="153" spans="1:14" x14ac:dyDescent="0.25">
      <c r="A153" s="1" t="s">
        <v>6072</v>
      </c>
      <c r="B153" s="1" t="s">
        <v>80</v>
      </c>
      <c r="C153" s="1" t="s">
        <v>81</v>
      </c>
      <c r="D153" s="377">
        <v>120</v>
      </c>
      <c r="E153" s="1" t="s">
        <v>83</v>
      </c>
      <c r="F153" s="378">
        <v>46178</v>
      </c>
      <c r="G153" s="1" t="s">
        <v>6073</v>
      </c>
      <c r="H153" s="1" t="s">
        <v>4586</v>
      </c>
      <c r="I153" s="378">
        <v>47271</v>
      </c>
      <c r="J153" s="1" t="s">
        <v>61</v>
      </c>
      <c r="K153" s="380">
        <v>0.85959490740740996</v>
      </c>
      <c r="L153" s="378">
        <v>46178</v>
      </c>
      <c r="M153" s="1" t="s">
        <v>6074</v>
      </c>
      <c r="N153" s="1" t="s">
        <v>6082</v>
      </c>
    </row>
    <row r="154" spans="1:14" x14ac:dyDescent="0.25">
      <c r="A154" s="1" t="s">
        <v>6072</v>
      </c>
      <c r="B154" s="1" t="s">
        <v>80</v>
      </c>
      <c r="C154" s="1" t="s">
        <v>81</v>
      </c>
      <c r="D154" s="377">
        <v>120</v>
      </c>
      <c r="E154" s="1" t="s">
        <v>83</v>
      </c>
      <c r="F154" s="378">
        <v>46178</v>
      </c>
      <c r="G154" s="1" t="s">
        <v>6073</v>
      </c>
      <c r="H154" s="1" t="s">
        <v>4586</v>
      </c>
      <c r="I154" s="378">
        <v>47271</v>
      </c>
      <c r="J154" s="1" t="s">
        <v>61</v>
      </c>
      <c r="K154" s="380">
        <v>0.72097222222222002</v>
      </c>
      <c r="L154" s="378">
        <v>46178</v>
      </c>
      <c r="M154" s="1" t="s">
        <v>6074</v>
      </c>
      <c r="N154" s="1" t="s">
        <v>6076</v>
      </c>
    </row>
    <row r="155" spans="1:14" x14ac:dyDescent="0.25">
      <c r="A155" s="1" t="s">
        <v>6072</v>
      </c>
      <c r="B155" s="1" t="s">
        <v>80</v>
      </c>
      <c r="C155" s="1" t="s">
        <v>81</v>
      </c>
      <c r="D155" s="377">
        <v>120</v>
      </c>
      <c r="E155" s="1" t="s">
        <v>83</v>
      </c>
      <c r="F155" s="378">
        <v>46178</v>
      </c>
      <c r="G155" s="1" t="s">
        <v>6073</v>
      </c>
      <c r="H155" s="1" t="s">
        <v>4586</v>
      </c>
      <c r="I155" s="378">
        <v>47271</v>
      </c>
      <c r="J155" s="1" t="s">
        <v>61</v>
      </c>
      <c r="K155" s="380">
        <v>0.68936342592593003</v>
      </c>
      <c r="L155" s="378">
        <v>46178</v>
      </c>
      <c r="M155" s="1" t="s">
        <v>6074</v>
      </c>
      <c r="N155" s="1" t="s">
        <v>6075</v>
      </c>
    </row>
    <row r="156" spans="1:14" x14ac:dyDescent="0.25">
      <c r="A156" s="1" t="s">
        <v>6072</v>
      </c>
      <c r="B156" s="1" t="s">
        <v>80</v>
      </c>
      <c r="C156" s="1" t="s">
        <v>81</v>
      </c>
      <c r="D156" s="377">
        <v>66</v>
      </c>
      <c r="E156" s="1" t="s">
        <v>83</v>
      </c>
      <c r="F156" s="378">
        <v>46178</v>
      </c>
      <c r="G156" s="1" t="s">
        <v>6073</v>
      </c>
      <c r="H156" s="1" t="s">
        <v>4586</v>
      </c>
      <c r="I156" s="378">
        <v>47271</v>
      </c>
      <c r="J156" s="1" t="s">
        <v>61</v>
      </c>
      <c r="K156" s="380">
        <v>0.98412037037037003</v>
      </c>
      <c r="L156" s="378">
        <v>46178</v>
      </c>
      <c r="M156" s="1" t="s">
        <v>6074</v>
      </c>
      <c r="N156" s="1" t="s">
        <v>6090</v>
      </c>
    </row>
    <row r="157" spans="1:14" x14ac:dyDescent="0.25">
      <c r="A157" s="1" t="s">
        <v>6072</v>
      </c>
      <c r="B157" s="1" t="s">
        <v>80</v>
      </c>
      <c r="C157" s="1" t="s">
        <v>81</v>
      </c>
      <c r="D157" s="377">
        <v>120</v>
      </c>
      <c r="E157" s="1" t="s">
        <v>83</v>
      </c>
      <c r="F157" s="378">
        <v>46178</v>
      </c>
      <c r="G157" s="1" t="s">
        <v>6073</v>
      </c>
      <c r="H157" s="1" t="s">
        <v>4586</v>
      </c>
      <c r="I157" s="378">
        <v>47271</v>
      </c>
      <c r="J157" s="1" t="s">
        <v>61</v>
      </c>
      <c r="K157" s="380">
        <v>0.86679398148148001</v>
      </c>
      <c r="L157" s="378">
        <v>46178</v>
      </c>
      <c r="M157" s="1" t="s">
        <v>6074</v>
      </c>
      <c r="N157" s="1" t="s">
        <v>6080</v>
      </c>
    </row>
    <row r="158" spans="1:14" x14ac:dyDescent="0.25">
      <c r="A158" s="1" t="s">
        <v>6072</v>
      </c>
      <c r="B158" s="1" t="s">
        <v>80</v>
      </c>
      <c r="C158" s="1" t="s">
        <v>81</v>
      </c>
      <c r="D158" s="377">
        <v>120</v>
      </c>
      <c r="E158" s="1" t="s">
        <v>83</v>
      </c>
      <c r="F158" s="378">
        <v>46178</v>
      </c>
      <c r="G158" s="1" t="s">
        <v>6073</v>
      </c>
      <c r="H158" s="1" t="s">
        <v>4586</v>
      </c>
      <c r="I158" s="378">
        <v>47271</v>
      </c>
      <c r="J158" s="1" t="s">
        <v>61</v>
      </c>
      <c r="K158" s="380">
        <v>0.87090277777778002</v>
      </c>
      <c r="L158" s="378">
        <v>46178</v>
      </c>
      <c r="M158" s="1" t="s">
        <v>6074</v>
      </c>
      <c r="N158" s="1" t="s">
        <v>6089</v>
      </c>
    </row>
    <row r="159" spans="1:14" x14ac:dyDescent="0.25">
      <c r="A159" s="1" t="s">
        <v>6072</v>
      </c>
      <c r="B159" s="1" t="s">
        <v>80</v>
      </c>
      <c r="C159" s="1" t="s">
        <v>81</v>
      </c>
      <c r="D159" s="377">
        <v>120</v>
      </c>
      <c r="E159" s="1" t="s">
        <v>83</v>
      </c>
      <c r="F159" s="378">
        <v>46178</v>
      </c>
      <c r="G159" s="1" t="s">
        <v>6073</v>
      </c>
      <c r="H159" s="1" t="s">
        <v>4586</v>
      </c>
      <c r="I159" s="378">
        <v>47271</v>
      </c>
      <c r="J159" s="1" t="s">
        <v>61</v>
      </c>
      <c r="K159" s="380">
        <v>0.85474537037037002</v>
      </c>
      <c r="L159" s="378">
        <v>46178</v>
      </c>
      <c r="M159" s="1" t="s">
        <v>6074</v>
      </c>
      <c r="N159" s="1" t="s">
        <v>6079</v>
      </c>
    </row>
    <row r="160" spans="1:14" x14ac:dyDescent="0.25">
      <c r="A160" s="1" t="s">
        <v>6072</v>
      </c>
      <c r="B160" s="1" t="s">
        <v>80</v>
      </c>
      <c r="C160" s="1" t="s">
        <v>81</v>
      </c>
      <c r="D160" s="377">
        <v>120</v>
      </c>
      <c r="E160" s="1" t="s">
        <v>83</v>
      </c>
      <c r="F160" s="378">
        <v>46178</v>
      </c>
      <c r="G160" s="1" t="s">
        <v>6073</v>
      </c>
      <c r="H160" s="1" t="s">
        <v>4586</v>
      </c>
      <c r="I160" s="378">
        <v>47271</v>
      </c>
      <c r="J160" s="1" t="s">
        <v>61</v>
      </c>
      <c r="K160" s="380">
        <v>0.77837962962963003</v>
      </c>
      <c r="L160" s="378">
        <v>46178</v>
      </c>
      <c r="M160" s="1" t="s">
        <v>6074</v>
      </c>
      <c r="N160" s="1" t="s">
        <v>6095</v>
      </c>
    </row>
    <row r="161" spans="1:14" x14ac:dyDescent="0.25">
      <c r="A161" s="1" t="s">
        <v>6072</v>
      </c>
      <c r="B161" s="1" t="s">
        <v>80</v>
      </c>
      <c r="C161" s="1" t="s">
        <v>81</v>
      </c>
      <c r="D161" s="377">
        <v>120</v>
      </c>
      <c r="E161" s="1" t="s">
        <v>83</v>
      </c>
      <c r="F161" s="378">
        <v>46178</v>
      </c>
      <c r="G161" s="1" t="s">
        <v>6073</v>
      </c>
      <c r="H161" s="1" t="s">
        <v>4586</v>
      </c>
      <c r="I161" s="378">
        <v>47271</v>
      </c>
      <c r="J161" s="1" t="s">
        <v>61</v>
      </c>
      <c r="K161" s="380">
        <v>0.85787037037036995</v>
      </c>
      <c r="L161" s="378">
        <v>46178</v>
      </c>
      <c r="M161" s="1" t="s">
        <v>6074</v>
      </c>
      <c r="N161" s="1" t="s">
        <v>6078</v>
      </c>
    </row>
    <row r="162" spans="1:14" x14ac:dyDescent="0.25">
      <c r="A162" s="1" t="s">
        <v>6072</v>
      </c>
      <c r="B162" s="1" t="s">
        <v>80</v>
      </c>
      <c r="C162" s="1" t="s">
        <v>81</v>
      </c>
      <c r="D162" s="377">
        <v>120</v>
      </c>
      <c r="E162" s="1" t="s">
        <v>83</v>
      </c>
      <c r="F162" s="378">
        <v>46178</v>
      </c>
      <c r="G162" s="1" t="s">
        <v>6073</v>
      </c>
      <c r="H162" s="1" t="s">
        <v>4586</v>
      </c>
      <c r="I162" s="378">
        <v>47271</v>
      </c>
      <c r="J162" s="1" t="s">
        <v>61</v>
      </c>
      <c r="K162" s="380">
        <v>0.72046296296295997</v>
      </c>
      <c r="L162" s="378">
        <v>46178</v>
      </c>
      <c r="M162" s="1" t="s">
        <v>6074</v>
      </c>
      <c r="N162" s="1" t="s">
        <v>6085</v>
      </c>
    </row>
    <row r="163" spans="1:14" x14ac:dyDescent="0.25">
      <c r="A163" s="1" t="s">
        <v>6072</v>
      </c>
      <c r="B163" s="1" t="s">
        <v>80</v>
      </c>
      <c r="C163" s="1" t="s">
        <v>81</v>
      </c>
      <c r="D163" s="377">
        <v>120</v>
      </c>
      <c r="E163" s="1" t="s">
        <v>83</v>
      </c>
      <c r="F163" s="378">
        <v>46178</v>
      </c>
      <c r="G163" s="1" t="s">
        <v>6073</v>
      </c>
      <c r="H163" s="1" t="s">
        <v>4586</v>
      </c>
      <c r="I163" s="378">
        <v>47271</v>
      </c>
      <c r="J163" s="1" t="s">
        <v>61</v>
      </c>
      <c r="K163" s="380">
        <v>0.86016203703703997</v>
      </c>
      <c r="L163" s="378">
        <v>46178</v>
      </c>
      <c r="M163" s="1" t="s">
        <v>6074</v>
      </c>
      <c r="N163" s="1" t="s">
        <v>6101</v>
      </c>
    </row>
    <row r="164" spans="1:14" x14ac:dyDescent="0.25">
      <c r="A164" s="1" t="s">
        <v>6072</v>
      </c>
      <c r="B164" s="1" t="s">
        <v>80</v>
      </c>
      <c r="C164" s="1" t="s">
        <v>81</v>
      </c>
      <c r="D164" s="377">
        <v>120</v>
      </c>
      <c r="E164" s="1" t="s">
        <v>83</v>
      </c>
      <c r="F164" s="378">
        <v>46178</v>
      </c>
      <c r="G164" s="1" t="s">
        <v>6073</v>
      </c>
      <c r="H164" s="1" t="s">
        <v>4586</v>
      </c>
      <c r="I164" s="378">
        <v>47271</v>
      </c>
      <c r="J164" s="1" t="s">
        <v>61</v>
      </c>
      <c r="K164" s="380">
        <v>0.90177083333332997</v>
      </c>
      <c r="L164" s="378">
        <v>46178</v>
      </c>
      <c r="M164" s="1" t="s">
        <v>6074</v>
      </c>
      <c r="N164" s="1" t="s">
        <v>6096</v>
      </c>
    </row>
    <row r="165" spans="1:14" x14ac:dyDescent="0.25">
      <c r="A165" s="1" t="s">
        <v>6072</v>
      </c>
      <c r="B165" s="1" t="s">
        <v>80</v>
      </c>
      <c r="C165" s="1" t="s">
        <v>81</v>
      </c>
      <c r="D165" s="377">
        <v>120</v>
      </c>
      <c r="E165" s="1" t="s">
        <v>83</v>
      </c>
      <c r="F165" s="378">
        <v>46178</v>
      </c>
      <c r="G165" s="1" t="s">
        <v>6073</v>
      </c>
      <c r="H165" s="1" t="s">
        <v>4586</v>
      </c>
      <c r="I165" s="378">
        <v>47271</v>
      </c>
      <c r="J165" s="1" t="s">
        <v>61</v>
      </c>
      <c r="K165" s="380">
        <v>0.72505787037036995</v>
      </c>
      <c r="L165" s="378">
        <v>46178</v>
      </c>
      <c r="M165" s="1" t="s">
        <v>6074</v>
      </c>
      <c r="N165" s="1" t="s">
        <v>6077</v>
      </c>
    </row>
    <row r="166" spans="1:14" x14ac:dyDescent="0.25">
      <c r="A166" s="1" t="s">
        <v>6072</v>
      </c>
      <c r="B166" s="1" t="s">
        <v>80</v>
      </c>
      <c r="C166" s="1" t="s">
        <v>81</v>
      </c>
      <c r="D166" s="377">
        <v>120</v>
      </c>
      <c r="E166" s="1" t="s">
        <v>83</v>
      </c>
      <c r="F166" s="378">
        <v>46178</v>
      </c>
      <c r="G166" s="1" t="s">
        <v>6073</v>
      </c>
      <c r="H166" s="1" t="s">
        <v>4586</v>
      </c>
      <c r="I166" s="378">
        <v>47271</v>
      </c>
      <c r="J166" s="1" t="s">
        <v>61</v>
      </c>
      <c r="K166" s="380">
        <v>0.77287037037036999</v>
      </c>
      <c r="L166" s="378">
        <v>46178</v>
      </c>
      <c r="M166" s="1" t="s">
        <v>6074</v>
      </c>
      <c r="N166" s="1" t="s">
        <v>6100</v>
      </c>
    </row>
    <row r="167" spans="1:14" x14ac:dyDescent="0.25">
      <c r="A167" s="1" t="s">
        <v>6072</v>
      </c>
      <c r="B167" s="1" t="s">
        <v>80</v>
      </c>
      <c r="C167" s="1" t="s">
        <v>81</v>
      </c>
      <c r="D167" s="377">
        <v>120</v>
      </c>
      <c r="E167" s="1" t="s">
        <v>83</v>
      </c>
      <c r="F167" s="378">
        <v>46178</v>
      </c>
      <c r="G167" s="1" t="s">
        <v>6073</v>
      </c>
      <c r="H167" s="1" t="s">
        <v>4586</v>
      </c>
      <c r="I167" s="378">
        <v>47271</v>
      </c>
      <c r="J167" s="1" t="s">
        <v>61</v>
      </c>
      <c r="K167" s="380">
        <v>0.89636574074074005</v>
      </c>
      <c r="L167" s="378">
        <v>46178</v>
      </c>
      <c r="M167" s="1" t="s">
        <v>6074</v>
      </c>
      <c r="N167" s="1" t="s">
        <v>6091</v>
      </c>
    </row>
    <row r="168" spans="1:14" x14ac:dyDescent="0.25">
      <c r="A168" s="1" t="s">
        <v>6072</v>
      </c>
      <c r="B168" s="1" t="s">
        <v>80</v>
      </c>
      <c r="C168" s="1" t="s">
        <v>81</v>
      </c>
      <c r="D168" s="377">
        <v>120</v>
      </c>
      <c r="E168" s="1" t="s">
        <v>83</v>
      </c>
      <c r="F168" s="378">
        <v>46178</v>
      </c>
      <c r="G168" s="1" t="s">
        <v>6073</v>
      </c>
      <c r="H168" s="1" t="s">
        <v>4586</v>
      </c>
      <c r="I168" s="378">
        <v>47271</v>
      </c>
      <c r="J168" s="1" t="s">
        <v>61</v>
      </c>
      <c r="K168" s="380">
        <v>0.77298611111111004</v>
      </c>
      <c r="L168" s="378">
        <v>46178</v>
      </c>
      <c r="M168" s="1" t="s">
        <v>6074</v>
      </c>
      <c r="N168" s="1" t="s">
        <v>6093</v>
      </c>
    </row>
    <row r="169" spans="1:14" x14ac:dyDescent="0.25">
      <c r="A169" s="1" t="s">
        <v>6072</v>
      </c>
      <c r="B169" s="1" t="s">
        <v>80</v>
      </c>
      <c r="C169" s="1" t="s">
        <v>81</v>
      </c>
      <c r="D169" s="377">
        <v>120</v>
      </c>
      <c r="E169" s="1" t="s">
        <v>83</v>
      </c>
      <c r="F169" s="378">
        <v>46178</v>
      </c>
      <c r="G169" s="1" t="s">
        <v>6073</v>
      </c>
      <c r="H169" s="1" t="s">
        <v>4586</v>
      </c>
      <c r="I169" s="378">
        <v>47271</v>
      </c>
      <c r="J169" s="1" t="s">
        <v>61</v>
      </c>
      <c r="K169" s="380">
        <v>0.89711805555556001</v>
      </c>
      <c r="L169" s="378">
        <v>46178</v>
      </c>
      <c r="M169" s="1" t="s">
        <v>6074</v>
      </c>
      <c r="N169" s="1" t="s">
        <v>6097</v>
      </c>
    </row>
    <row r="170" spans="1:14" x14ac:dyDescent="0.25">
      <c r="A170" s="1" t="s">
        <v>6072</v>
      </c>
      <c r="B170" s="1" t="s">
        <v>80</v>
      </c>
      <c r="C170" s="1" t="s">
        <v>81</v>
      </c>
      <c r="D170" s="377">
        <v>120</v>
      </c>
      <c r="E170" s="1" t="s">
        <v>83</v>
      </c>
      <c r="F170" s="378">
        <v>46178</v>
      </c>
      <c r="G170" s="1" t="s">
        <v>6073</v>
      </c>
      <c r="H170" s="1" t="s">
        <v>4586</v>
      </c>
      <c r="I170" s="378">
        <v>47271</v>
      </c>
      <c r="J170" s="1" t="s">
        <v>61</v>
      </c>
      <c r="K170" s="380">
        <v>0.89696759259258996</v>
      </c>
      <c r="L170" s="378">
        <v>46178</v>
      </c>
      <c r="M170" s="1" t="s">
        <v>6074</v>
      </c>
      <c r="N170" s="1" t="s">
        <v>6092</v>
      </c>
    </row>
    <row r="171" spans="1:14" x14ac:dyDescent="0.25">
      <c r="A171" s="1" t="s">
        <v>6072</v>
      </c>
      <c r="B171" s="1" t="s">
        <v>80</v>
      </c>
      <c r="C171" s="1" t="s">
        <v>81</v>
      </c>
      <c r="D171" s="377">
        <v>120</v>
      </c>
      <c r="E171" s="1" t="s">
        <v>83</v>
      </c>
      <c r="F171" s="378">
        <v>46178</v>
      </c>
      <c r="G171" s="1" t="s">
        <v>6073</v>
      </c>
      <c r="H171" s="1" t="s">
        <v>4586</v>
      </c>
      <c r="I171" s="378">
        <v>47271</v>
      </c>
      <c r="J171" s="1" t="s">
        <v>61</v>
      </c>
      <c r="K171" s="380">
        <v>0.75263888888888997</v>
      </c>
      <c r="L171" s="378">
        <v>46178</v>
      </c>
      <c r="M171" s="1" t="s">
        <v>6074</v>
      </c>
      <c r="N171" s="1" t="s">
        <v>6094</v>
      </c>
    </row>
    <row r="172" spans="1:14" x14ac:dyDescent="0.25">
      <c r="A172" s="1" t="s">
        <v>6072</v>
      </c>
      <c r="B172" s="1" t="s">
        <v>80</v>
      </c>
      <c r="C172" s="1" t="s">
        <v>81</v>
      </c>
      <c r="D172" s="377">
        <v>120</v>
      </c>
      <c r="E172" s="1" t="s">
        <v>83</v>
      </c>
      <c r="F172" s="378">
        <v>46178</v>
      </c>
      <c r="G172" s="1" t="s">
        <v>6073</v>
      </c>
      <c r="H172" s="1" t="s">
        <v>4586</v>
      </c>
      <c r="I172" s="378">
        <v>47271</v>
      </c>
      <c r="J172" s="1" t="s">
        <v>61</v>
      </c>
      <c r="K172" s="380">
        <v>0.75271990740741002</v>
      </c>
      <c r="L172" s="378">
        <v>46178</v>
      </c>
      <c r="M172" s="1" t="s">
        <v>6074</v>
      </c>
      <c r="N172" s="1" t="s">
        <v>6098</v>
      </c>
    </row>
    <row r="173" spans="1:14" x14ac:dyDescent="0.25">
      <c r="A173" s="1" t="s">
        <v>6072</v>
      </c>
      <c r="B173" s="1" t="s">
        <v>80</v>
      </c>
      <c r="C173" s="1" t="s">
        <v>81</v>
      </c>
      <c r="D173" s="377">
        <v>120</v>
      </c>
      <c r="E173" s="1" t="s">
        <v>83</v>
      </c>
      <c r="F173" s="378">
        <v>46178</v>
      </c>
      <c r="G173" s="1" t="s">
        <v>6073</v>
      </c>
      <c r="H173" s="1" t="s">
        <v>4586</v>
      </c>
      <c r="I173" s="378">
        <v>47271</v>
      </c>
      <c r="J173" s="1" t="s">
        <v>61</v>
      </c>
      <c r="K173" s="380">
        <v>0.90005787037036999</v>
      </c>
      <c r="L173" s="378">
        <v>46178</v>
      </c>
      <c r="M173" s="1" t="s">
        <v>6074</v>
      </c>
      <c r="N173" s="1" t="s">
        <v>6081</v>
      </c>
    </row>
    <row r="174" spans="1:14" x14ac:dyDescent="0.25">
      <c r="A174" s="1" t="s">
        <v>6072</v>
      </c>
      <c r="B174" s="1" t="s">
        <v>80</v>
      </c>
      <c r="C174" s="1" t="s">
        <v>81</v>
      </c>
      <c r="D174" s="377">
        <v>120</v>
      </c>
      <c r="E174" s="1" t="s">
        <v>83</v>
      </c>
      <c r="F174" s="378">
        <v>46178</v>
      </c>
      <c r="G174" s="1" t="s">
        <v>6073</v>
      </c>
      <c r="H174" s="1" t="s">
        <v>4586</v>
      </c>
      <c r="I174" s="378">
        <v>47271</v>
      </c>
      <c r="J174" s="1" t="s">
        <v>61</v>
      </c>
      <c r="K174" s="380">
        <v>0.78333333333333</v>
      </c>
      <c r="L174" s="378">
        <v>46178</v>
      </c>
      <c r="M174" s="1" t="s">
        <v>6074</v>
      </c>
      <c r="N174" s="1" t="s">
        <v>6084</v>
      </c>
    </row>
    <row r="175" spans="1:14" x14ac:dyDescent="0.25">
      <c r="A175" s="1" t="s">
        <v>6072</v>
      </c>
      <c r="B175" s="1" t="s">
        <v>80</v>
      </c>
      <c r="C175" s="1" t="s">
        <v>81</v>
      </c>
      <c r="D175" s="377">
        <v>120</v>
      </c>
      <c r="E175" s="1" t="s">
        <v>83</v>
      </c>
      <c r="F175" s="378">
        <v>46178</v>
      </c>
      <c r="G175" s="1" t="s">
        <v>6073</v>
      </c>
      <c r="H175" s="1" t="s">
        <v>4586</v>
      </c>
      <c r="I175" s="378">
        <v>47271</v>
      </c>
      <c r="J175" s="1" t="s">
        <v>61</v>
      </c>
      <c r="K175" s="380">
        <v>0.90275462962963005</v>
      </c>
      <c r="L175" s="378">
        <v>46178</v>
      </c>
      <c r="M175" s="1" t="s">
        <v>6074</v>
      </c>
      <c r="N175" s="1" t="s">
        <v>6083</v>
      </c>
    </row>
    <row r="176" spans="1:14" x14ac:dyDescent="0.25">
      <c r="A176" s="1" t="s">
        <v>6072</v>
      </c>
      <c r="B176" s="1" t="s">
        <v>80</v>
      </c>
      <c r="C176" s="1" t="s">
        <v>81</v>
      </c>
      <c r="D176" s="377">
        <v>120</v>
      </c>
      <c r="E176" s="1" t="s">
        <v>83</v>
      </c>
      <c r="F176" s="378">
        <v>46178</v>
      </c>
      <c r="G176" s="1" t="s">
        <v>6073</v>
      </c>
      <c r="H176" s="1" t="s">
        <v>4586</v>
      </c>
      <c r="I176" s="378">
        <v>47271</v>
      </c>
      <c r="J176" s="1" t="s">
        <v>61</v>
      </c>
      <c r="K176" s="380">
        <v>0.85453703703703998</v>
      </c>
      <c r="L176" s="378">
        <v>46178</v>
      </c>
      <c r="M176" s="1" t="s">
        <v>6074</v>
      </c>
      <c r="N176" s="1" t="s">
        <v>6099</v>
      </c>
    </row>
    <row r="177" spans="1:14" x14ac:dyDescent="0.25">
      <c r="A177" s="1" t="s">
        <v>6072</v>
      </c>
      <c r="B177" s="1" t="s">
        <v>80</v>
      </c>
      <c r="C177" s="1" t="s">
        <v>81</v>
      </c>
      <c r="D177" s="377">
        <v>120</v>
      </c>
      <c r="E177" s="1" t="s">
        <v>83</v>
      </c>
      <c r="F177" s="378">
        <v>46178</v>
      </c>
      <c r="G177" s="1" t="s">
        <v>6073</v>
      </c>
      <c r="H177" s="1" t="s">
        <v>4586</v>
      </c>
      <c r="I177" s="378">
        <v>47271</v>
      </c>
      <c r="J177" s="1" t="s">
        <v>61</v>
      </c>
      <c r="K177" s="380">
        <v>0.68958333333333</v>
      </c>
      <c r="L177" s="378">
        <v>46178</v>
      </c>
      <c r="M177" s="1" t="s">
        <v>6074</v>
      </c>
      <c r="N177" s="1" t="s">
        <v>6088</v>
      </c>
    </row>
    <row r="178" spans="1:14" x14ac:dyDescent="0.25">
      <c r="A178" s="1" t="s">
        <v>6072</v>
      </c>
      <c r="B178" s="1" t="s">
        <v>80</v>
      </c>
      <c r="C178" s="1" t="s">
        <v>81</v>
      </c>
      <c r="D178" s="377">
        <v>120</v>
      </c>
      <c r="E178" s="1" t="s">
        <v>83</v>
      </c>
      <c r="F178" s="378">
        <v>46177</v>
      </c>
      <c r="G178" s="1" t="s">
        <v>6073</v>
      </c>
      <c r="H178" s="1" t="s">
        <v>4586</v>
      </c>
      <c r="I178" s="378">
        <v>47271</v>
      </c>
      <c r="J178" s="1" t="s">
        <v>61</v>
      </c>
      <c r="K178" s="380">
        <v>0.65400462962963002</v>
      </c>
      <c r="L178" s="378">
        <v>46177</v>
      </c>
      <c r="M178" s="1" t="s">
        <v>6074</v>
      </c>
      <c r="N178" s="1" t="s">
        <v>6117</v>
      </c>
    </row>
    <row r="179" spans="1:14" x14ac:dyDescent="0.25">
      <c r="A179" s="1" t="s">
        <v>6072</v>
      </c>
      <c r="B179" s="1" t="s">
        <v>80</v>
      </c>
      <c r="C179" s="1" t="s">
        <v>81</v>
      </c>
      <c r="D179" s="377">
        <v>120</v>
      </c>
      <c r="E179" s="1" t="s">
        <v>83</v>
      </c>
      <c r="F179" s="378">
        <v>46177</v>
      </c>
      <c r="G179" s="1" t="s">
        <v>6073</v>
      </c>
      <c r="H179" s="1" t="s">
        <v>4586</v>
      </c>
      <c r="I179" s="378">
        <v>47271</v>
      </c>
      <c r="J179" s="1" t="s">
        <v>61</v>
      </c>
      <c r="K179" s="380">
        <v>0.88138888888889</v>
      </c>
      <c r="L179" s="378">
        <v>46177</v>
      </c>
      <c r="M179" s="1" t="s">
        <v>6074</v>
      </c>
      <c r="N179" s="1" t="s">
        <v>6128</v>
      </c>
    </row>
    <row r="180" spans="1:14" x14ac:dyDescent="0.25">
      <c r="A180" s="1" t="s">
        <v>6072</v>
      </c>
      <c r="B180" s="1" t="s">
        <v>80</v>
      </c>
      <c r="C180" s="1" t="s">
        <v>81</v>
      </c>
      <c r="D180" s="377">
        <v>120</v>
      </c>
      <c r="E180" s="1" t="s">
        <v>83</v>
      </c>
      <c r="F180" s="378">
        <v>46177</v>
      </c>
      <c r="G180" s="1" t="s">
        <v>6073</v>
      </c>
      <c r="H180" s="1" t="s">
        <v>4586</v>
      </c>
      <c r="I180" s="378">
        <v>47271</v>
      </c>
      <c r="J180" s="1" t="s">
        <v>61</v>
      </c>
      <c r="K180" s="380">
        <v>0.92888888888888999</v>
      </c>
      <c r="L180" s="378">
        <v>46177</v>
      </c>
      <c r="M180" s="1" t="s">
        <v>6074</v>
      </c>
      <c r="N180" s="1" t="s">
        <v>6130</v>
      </c>
    </row>
    <row r="181" spans="1:14" x14ac:dyDescent="0.25">
      <c r="A181" s="1" t="s">
        <v>6072</v>
      </c>
      <c r="B181" s="1" t="s">
        <v>80</v>
      </c>
      <c r="C181" s="1" t="s">
        <v>81</v>
      </c>
      <c r="D181" s="377">
        <v>120</v>
      </c>
      <c r="E181" s="1" t="s">
        <v>83</v>
      </c>
      <c r="F181" s="378">
        <v>46177</v>
      </c>
      <c r="G181" s="1" t="s">
        <v>6073</v>
      </c>
      <c r="H181" s="1" t="s">
        <v>4586</v>
      </c>
      <c r="I181" s="378">
        <v>47271</v>
      </c>
      <c r="J181" s="1" t="s">
        <v>61</v>
      </c>
      <c r="K181" s="380">
        <v>0.92880787037037005</v>
      </c>
      <c r="L181" s="378">
        <v>46177</v>
      </c>
      <c r="M181" s="1" t="s">
        <v>6074</v>
      </c>
      <c r="N181" s="1" t="s">
        <v>6133</v>
      </c>
    </row>
    <row r="182" spans="1:14" x14ac:dyDescent="0.25">
      <c r="A182" s="1" t="s">
        <v>6072</v>
      </c>
      <c r="B182" s="1" t="s">
        <v>80</v>
      </c>
      <c r="C182" s="1" t="s">
        <v>81</v>
      </c>
      <c r="D182" s="377">
        <v>120</v>
      </c>
      <c r="E182" s="1" t="s">
        <v>83</v>
      </c>
      <c r="F182" s="378">
        <v>46177</v>
      </c>
      <c r="G182" s="1" t="s">
        <v>6073</v>
      </c>
      <c r="H182" s="1" t="s">
        <v>4586</v>
      </c>
      <c r="I182" s="378">
        <v>47271</v>
      </c>
      <c r="J182" s="1" t="s">
        <v>61</v>
      </c>
      <c r="K182" s="380">
        <v>0.75587962962962996</v>
      </c>
      <c r="L182" s="378">
        <v>46177</v>
      </c>
      <c r="M182" s="1" t="s">
        <v>6074</v>
      </c>
      <c r="N182" s="1" t="s">
        <v>6129</v>
      </c>
    </row>
    <row r="183" spans="1:14" x14ac:dyDescent="0.25">
      <c r="A183" s="1" t="s">
        <v>6072</v>
      </c>
      <c r="B183" s="1" t="s">
        <v>80</v>
      </c>
      <c r="C183" s="1" t="s">
        <v>81</v>
      </c>
      <c r="D183" s="377">
        <v>120</v>
      </c>
      <c r="E183" s="1" t="s">
        <v>83</v>
      </c>
      <c r="F183" s="378">
        <v>46177</v>
      </c>
      <c r="G183" s="1" t="s">
        <v>6073</v>
      </c>
      <c r="H183" s="1" t="s">
        <v>4586</v>
      </c>
      <c r="I183" s="378">
        <v>47271</v>
      </c>
      <c r="J183" s="1" t="s">
        <v>61</v>
      </c>
      <c r="K183" s="380">
        <v>0.85390046296295996</v>
      </c>
      <c r="L183" s="378">
        <v>46177</v>
      </c>
      <c r="M183" s="1" t="s">
        <v>6074</v>
      </c>
      <c r="N183" s="1" t="s">
        <v>6126</v>
      </c>
    </row>
    <row r="184" spans="1:14" x14ac:dyDescent="0.25">
      <c r="A184" s="1" t="s">
        <v>6072</v>
      </c>
      <c r="B184" s="1" t="s">
        <v>80</v>
      </c>
      <c r="C184" s="1" t="s">
        <v>81</v>
      </c>
      <c r="D184" s="377">
        <v>120</v>
      </c>
      <c r="E184" s="1" t="s">
        <v>83</v>
      </c>
      <c r="F184" s="378">
        <v>46177</v>
      </c>
      <c r="G184" s="1" t="s">
        <v>6073</v>
      </c>
      <c r="H184" s="1" t="s">
        <v>4586</v>
      </c>
      <c r="I184" s="378">
        <v>47271</v>
      </c>
      <c r="J184" s="1" t="s">
        <v>61</v>
      </c>
      <c r="K184" s="380">
        <v>0.93601851851852003</v>
      </c>
      <c r="L184" s="378">
        <v>46177</v>
      </c>
      <c r="M184" s="1" t="s">
        <v>6074</v>
      </c>
      <c r="N184" s="1" t="s">
        <v>6131</v>
      </c>
    </row>
    <row r="185" spans="1:14" x14ac:dyDescent="0.25">
      <c r="A185" s="1" t="s">
        <v>6072</v>
      </c>
      <c r="B185" s="1" t="s">
        <v>80</v>
      </c>
      <c r="C185" s="1" t="s">
        <v>81</v>
      </c>
      <c r="D185" s="377">
        <v>120</v>
      </c>
      <c r="E185" s="1" t="s">
        <v>83</v>
      </c>
      <c r="F185" s="378">
        <v>46177</v>
      </c>
      <c r="G185" s="1" t="s">
        <v>6073</v>
      </c>
      <c r="H185" s="1" t="s">
        <v>4586</v>
      </c>
      <c r="I185" s="378">
        <v>47271</v>
      </c>
      <c r="J185" s="1" t="s">
        <v>61</v>
      </c>
      <c r="K185" s="380">
        <v>0.86828703703704002</v>
      </c>
      <c r="L185" s="378">
        <v>46177</v>
      </c>
      <c r="M185" s="1" t="s">
        <v>6074</v>
      </c>
      <c r="N185" s="1" t="s">
        <v>6110</v>
      </c>
    </row>
    <row r="186" spans="1:14" x14ac:dyDescent="0.25">
      <c r="A186" s="1" t="s">
        <v>6072</v>
      </c>
      <c r="B186" s="1" t="s">
        <v>80</v>
      </c>
      <c r="C186" s="1" t="s">
        <v>81</v>
      </c>
      <c r="D186" s="377">
        <v>120</v>
      </c>
      <c r="E186" s="1" t="s">
        <v>83</v>
      </c>
      <c r="F186" s="378">
        <v>46177</v>
      </c>
      <c r="G186" s="1" t="s">
        <v>6073</v>
      </c>
      <c r="H186" s="1" t="s">
        <v>4586</v>
      </c>
      <c r="I186" s="378">
        <v>47271</v>
      </c>
      <c r="J186" s="1" t="s">
        <v>61</v>
      </c>
      <c r="K186" s="380">
        <v>0.86164351851851995</v>
      </c>
      <c r="L186" s="378">
        <v>46177</v>
      </c>
      <c r="M186" s="1" t="s">
        <v>6074</v>
      </c>
      <c r="N186" s="1" t="s">
        <v>6118</v>
      </c>
    </row>
    <row r="187" spans="1:14" x14ac:dyDescent="0.25">
      <c r="A187" s="1" t="s">
        <v>6072</v>
      </c>
      <c r="B187" s="1" t="s">
        <v>80</v>
      </c>
      <c r="C187" s="1" t="s">
        <v>81</v>
      </c>
      <c r="D187" s="377">
        <v>120</v>
      </c>
      <c r="E187" s="1" t="s">
        <v>83</v>
      </c>
      <c r="F187" s="378">
        <v>46177</v>
      </c>
      <c r="G187" s="1" t="s">
        <v>6073</v>
      </c>
      <c r="H187" s="1" t="s">
        <v>4586</v>
      </c>
      <c r="I187" s="378">
        <v>47271</v>
      </c>
      <c r="J187" s="1" t="s">
        <v>61</v>
      </c>
      <c r="K187" s="380">
        <v>0.86785879629630003</v>
      </c>
      <c r="L187" s="378">
        <v>46177</v>
      </c>
      <c r="M187" s="1" t="s">
        <v>6074</v>
      </c>
      <c r="N187" s="1" t="s">
        <v>6102</v>
      </c>
    </row>
    <row r="188" spans="1:14" x14ac:dyDescent="0.25">
      <c r="A188" s="1" t="s">
        <v>6072</v>
      </c>
      <c r="B188" s="1" t="s">
        <v>80</v>
      </c>
      <c r="C188" s="1" t="s">
        <v>81</v>
      </c>
      <c r="D188" s="377">
        <v>120</v>
      </c>
      <c r="E188" s="1" t="s">
        <v>83</v>
      </c>
      <c r="F188" s="378">
        <v>46177</v>
      </c>
      <c r="G188" s="1" t="s">
        <v>6073</v>
      </c>
      <c r="H188" s="1" t="s">
        <v>4586</v>
      </c>
      <c r="I188" s="378">
        <v>47271</v>
      </c>
      <c r="J188" s="1" t="s">
        <v>61</v>
      </c>
      <c r="K188" s="380">
        <v>0.74855324074074003</v>
      </c>
      <c r="L188" s="378">
        <v>46177</v>
      </c>
      <c r="M188" s="1" t="s">
        <v>6074</v>
      </c>
      <c r="N188" s="1" t="s">
        <v>6132</v>
      </c>
    </row>
    <row r="189" spans="1:14" x14ac:dyDescent="0.25">
      <c r="A189" s="1" t="s">
        <v>6072</v>
      </c>
      <c r="B189" s="1" t="s">
        <v>80</v>
      </c>
      <c r="C189" s="1" t="s">
        <v>81</v>
      </c>
      <c r="D189" s="377">
        <v>120</v>
      </c>
      <c r="E189" s="1" t="s">
        <v>83</v>
      </c>
      <c r="F189" s="378">
        <v>46177</v>
      </c>
      <c r="G189" s="1" t="s">
        <v>6073</v>
      </c>
      <c r="H189" s="1" t="s">
        <v>4586</v>
      </c>
      <c r="I189" s="378">
        <v>47271</v>
      </c>
      <c r="J189" s="1" t="s">
        <v>61</v>
      </c>
      <c r="K189" s="380">
        <v>0.86777777777777998</v>
      </c>
      <c r="L189" s="378">
        <v>46177</v>
      </c>
      <c r="M189" s="1" t="s">
        <v>6074</v>
      </c>
      <c r="N189" s="1" t="s">
        <v>6127</v>
      </c>
    </row>
    <row r="190" spans="1:14" x14ac:dyDescent="0.25">
      <c r="A190" s="1" t="s">
        <v>6072</v>
      </c>
      <c r="B190" s="1" t="s">
        <v>80</v>
      </c>
      <c r="C190" s="1" t="s">
        <v>81</v>
      </c>
      <c r="D190" s="377">
        <v>120</v>
      </c>
      <c r="E190" s="1" t="s">
        <v>83</v>
      </c>
      <c r="F190" s="378">
        <v>46177</v>
      </c>
      <c r="G190" s="1" t="s">
        <v>6073</v>
      </c>
      <c r="H190" s="1" t="s">
        <v>4586</v>
      </c>
      <c r="I190" s="378">
        <v>47271</v>
      </c>
      <c r="J190" s="1" t="s">
        <v>61</v>
      </c>
      <c r="K190" s="380">
        <v>0.85335648148148002</v>
      </c>
      <c r="L190" s="378">
        <v>46177</v>
      </c>
      <c r="M190" s="1" t="s">
        <v>6074</v>
      </c>
      <c r="N190" s="1" t="s">
        <v>6125</v>
      </c>
    </row>
    <row r="191" spans="1:14" x14ac:dyDescent="0.25">
      <c r="A191" s="1" t="s">
        <v>6072</v>
      </c>
      <c r="B191" s="1" t="s">
        <v>80</v>
      </c>
      <c r="C191" s="1" t="s">
        <v>81</v>
      </c>
      <c r="D191" s="377">
        <v>120</v>
      </c>
      <c r="E191" s="1" t="s">
        <v>83</v>
      </c>
      <c r="F191" s="378">
        <v>46177</v>
      </c>
      <c r="G191" s="1" t="s">
        <v>6073</v>
      </c>
      <c r="H191" s="1" t="s">
        <v>4586</v>
      </c>
      <c r="I191" s="378">
        <v>47271</v>
      </c>
      <c r="J191" s="1" t="s">
        <v>61</v>
      </c>
      <c r="K191" s="380">
        <v>0.66791666666667004</v>
      </c>
      <c r="L191" s="378">
        <v>46177</v>
      </c>
      <c r="M191" s="1" t="s">
        <v>6074</v>
      </c>
      <c r="N191" s="1" t="s">
        <v>6103</v>
      </c>
    </row>
    <row r="192" spans="1:14" x14ac:dyDescent="0.25">
      <c r="A192" s="1" t="s">
        <v>6072</v>
      </c>
      <c r="B192" s="1" t="s">
        <v>80</v>
      </c>
      <c r="C192" s="1" t="s">
        <v>81</v>
      </c>
      <c r="D192" s="377">
        <v>120</v>
      </c>
      <c r="E192" s="1" t="s">
        <v>83</v>
      </c>
      <c r="F192" s="378">
        <v>46177</v>
      </c>
      <c r="G192" s="1" t="s">
        <v>6073</v>
      </c>
      <c r="H192" s="1" t="s">
        <v>4586</v>
      </c>
      <c r="I192" s="378">
        <v>47271</v>
      </c>
      <c r="J192" s="1" t="s">
        <v>61</v>
      </c>
      <c r="K192" s="380">
        <v>0.65353009259258998</v>
      </c>
      <c r="L192" s="378">
        <v>46177</v>
      </c>
      <c r="M192" s="1" t="s">
        <v>6074</v>
      </c>
      <c r="N192" s="1" t="s">
        <v>6121</v>
      </c>
    </row>
    <row r="193" spans="1:14" x14ac:dyDescent="0.25">
      <c r="A193" s="1" t="s">
        <v>6072</v>
      </c>
      <c r="B193" s="1" t="s">
        <v>80</v>
      </c>
      <c r="C193" s="1" t="s">
        <v>81</v>
      </c>
      <c r="D193" s="377">
        <v>120</v>
      </c>
      <c r="E193" s="1" t="s">
        <v>83</v>
      </c>
      <c r="F193" s="378">
        <v>46177</v>
      </c>
      <c r="G193" s="1" t="s">
        <v>6073</v>
      </c>
      <c r="H193" s="1" t="s">
        <v>4586</v>
      </c>
      <c r="I193" s="378">
        <v>47271</v>
      </c>
      <c r="J193" s="1" t="s">
        <v>61</v>
      </c>
      <c r="K193" s="380">
        <v>0.66085648148148002</v>
      </c>
      <c r="L193" s="378">
        <v>46177</v>
      </c>
      <c r="M193" s="1" t="s">
        <v>6074</v>
      </c>
      <c r="N193" s="1" t="s">
        <v>6113</v>
      </c>
    </row>
    <row r="194" spans="1:14" x14ac:dyDescent="0.25">
      <c r="A194" s="1" t="s">
        <v>6072</v>
      </c>
      <c r="B194" s="1" t="s">
        <v>80</v>
      </c>
      <c r="C194" s="1" t="s">
        <v>81</v>
      </c>
      <c r="D194" s="377">
        <v>120</v>
      </c>
      <c r="E194" s="1" t="s">
        <v>83</v>
      </c>
      <c r="F194" s="378">
        <v>46177</v>
      </c>
      <c r="G194" s="1" t="s">
        <v>6073</v>
      </c>
      <c r="H194" s="1" t="s">
        <v>4586</v>
      </c>
      <c r="I194" s="378">
        <v>47271</v>
      </c>
      <c r="J194" s="1" t="s">
        <v>61</v>
      </c>
      <c r="K194" s="380">
        <v>0.95364583333332997</v>
      </c>
      <c r="L194" s="378">
        <v>46177</v>
      </c>
      <c r="M194" s="1" t="s">
        <v>6074</v>
      </c>
      <c r="N194" s="1" t="s">
        <v>6120</v>
      </c>
    </row>
    <row r="195" spans="1:14" x14ac:dyDescent="0.25">
      <c r="A195" s="1" t="s">
        <v>6072</v>
      </c>
      <c r="B195" s="1" t="s">
        <v>80</v>
      </c>
      <c r="C195" s="1" t="s">
        <v>81</v>
      </c>
      <c r="D195" s="377">
        <v>120</v>
      </c>
      <c r="E195" s="1" t="s">
        <v>83</v>
      </c>
      <c r="F195" s="378">
        <v>46177</v>
      </c>
      <c r="G195" s="1" t="s">
        <v>6073</v>
      </c>
      <c r="H195" s="1" t="s">
        <v>4586</v>
      </c>
      <c r="I195" s="378">
        <v>47271</v>
      </c>
      <c r="J195" s="1" t="s">
        <v>61</v>
      </c>
      <c r="K195" s="380">
        <v>0.66100694444443997</v>
      </c>
      <c r="L195" s="378">
        <v>46177</v>
      </c>
      <c r="M195" s="1" t="s">
        <v>6074</v>
      </c>
      <c r="N195" s="1" t="s">
        <v>6115</v>
      </c>
    </row>
    <row r="196" spans="1:14" x14ac:dyDescent="0.25">
      <c r="A196" s="1" t="s">
        <v>6072</v>
      </c>
      <c r="B196" s="1" t="s">
        <v>80</v>
      </c>
      <c r="C196" s="1" t="s">
        <v>81</v>
      </c>
      <c r="D196" s="377">
        <v>120</v>
      </c>
      <c r="E196" s="1" t="s">
        <v>83</v>
      </c>
      <c r="F196" s="378">
        <v>46177</v>
      </c>
      <c r="G196" s="1" t="s">
        <v>6073</v>
      </c>
      <c r="H196" s="1" t="s">
        <v>4586</v>
      </c>
      <c r="I196" s="378">
        <v>47271</v>
      </c>
      <c r="J196" s="1" t="s">
        <v>61</v>
      </c>
      <c r="K196" s="380">
        <v>0.96209490740740999</v>
      </c>
      <c r="L196" s="378">
        <v>46177</v>
      </c>
      <c r="M196" s="1" t="s">
        <v>6074</v>
      </c>
      <c r="N196" s="1" t="s">
        <v>6124</v>
      </c>
    </row>
    <row r="197" spans="1:14" x14ac:dyDescent="0.25">
      <c r="A197" s="1" t="s">
        <v>6072</v>
      </c>
      <c r="B197" s="1" t="s">
        <v>80</v>
      </c>
      <c r="C197" s="1" t="s">
        <v>81</v>
      </c>
      <c r="D197" s="377">
        <v>120</v>
      </c>
      <c r="E197" s="1" t="s">
        <v>83</v>
      </c>
      <c r="F197" s="378">
        <v>46177</v>
      </c>
      <c r="G197" s="1" t="s">
        <v>6073</v>
      </c>
      <c r="H197" s="1" t="s">
        <v>4586</v>
      </c>
      <c r="I197" s="378">
        <v>47271</v>
      </c>
      <c r="J197" s="1" t="s">
        <v>61</v>
      </c>
      <c r="K197" s="380">
        <v>0.88152777777778002</v>
      </c>
      <c r="L197" s="378">
        <v>46177</v>
      </c>
      <c r="M197" s="1" t="s">
        <v>6074</v>
      </c>
      <c r="N197" s="1" t="s">
        <v>6114</v>
      </c>
    </row>
    <row r="198" spans="1:14" x14ac:dyDescent="0.25">
      <c r="A198" s="1" t="s">
        <v>6072</v>
      </c>
      <c r="B198" s="1" t="s">
        <v>80</v>
      </c>
      <c r="C198" s="1" t="s">
        <v>81</v>
      </c>
      <c r="D198" s="377">
        <v>120</v>
      </c>
      <c r="E198" s="1" t="s">
        <v>83</v>
      </c>
      <c r="F198" s="378">
        <v>46177</v>
      </c>
      <c r="G198" s="1" t="s">
        <v>6073</v>
      </c>
      <c r="H198" s="1" t="s">
        <v>4586</v>
      </c>
      <c r="I198" s="378">
        <v>47271</v>
      </c>
      <c r="J198" s="1" t="s">
        <v>61</v>
      </c>
      <c r="K198" s="380">
        <v>0.95629629629629997</v>
      </c>
      <c r="L198" s="378">
        <v>46177</v>
      </c>
      <c r="M198" s="1" t="s">
        <v>6074</v>
      </c>
      <c r="N198" s="1" t="s">
        <v>6119</v>
      </c>
    </row>
    <row r="199" spans="1:14" x14ac:dyDescent="0.25">
      <c r="A199" s="1" t="s">
        <v>6072</v>
      </c>
      <c r="B199" s="1" t="s">
        <v>80</v>
      </c>
      <c r="C199" s="1" t="s">
        <v>81</v>
      </c>
      <c r="D199" s="377">
        <v>120</v>
      </c>
      <c r="E199" s="1" t="s">
        <v>83</v>
      </c>
      <c r="F199" s="378">
        <v>46177</v>
      </c>
      <c r="G199" s="1" t="s">
        <v>6073</v>
      </c>
      <c r="H199" s="1" t="s">
        <v>4586</v>
      </c>
      <c r="I199" s="378">
        <v>47271</v>
      </c>
      <c r="J199" s="1" t="s">
        <v>61</v>
      </c>
      <c r="K199" s="380">
        <v>0.86989583333332998</v>
      </c>
      <c r="L199" s="378">
        <v>46177</v>
      </c>
      <c r="M199" s="1" t="s">
        <v>6074</v>
      </c>
      <c r="N199" s="1" t="s">
        <v>6123</v>
      </c>
    </row>
    <row r="200" spans="1:14" x14ac:dyDescent="0.25">
      <c r="A200" s="1" t="s">
        <v>6072</v>
      </c>
      <c r="B200" s="1" t="s">
        <v>80</v>
      </c>
      <c r="C200" s="1" t="s">
        <v>81</v>
      </c>
      <c r="D200" s="377">
        <v>120</v>
      </c>
      <c r="E200" s="1" t="s">
        <v>83</v>
      </c>
      <c r="F200" s="378">
        <v>46177</v>
      </c>
      <c r="G200" s="1" t="s">
        <v>6073</v>
      </c>
      <c r="H200" s="1" t="s">
        <v>4586</v>
      </c>
      <c r="I200" s="378">
        <v>47271</v>
      </c>
      <c r="J200" s="1" t="s">
        <v>61</v>
      </c>
      <c r="K200" s="380">
        <v>0.75576388888889001</v>
      </c>
      <c r="L200" s="378">
        <v>46177</v>
      </c>
      <c r="M200" s="1" t="s">
        <v>6074</v>
      </c>
      <c r="N200" s="1" t="s">
        <v>6109</v>
      </c>
    </row>
    <row r="201" spans="1:14" x14ac:dyDescent="0.25">
      <c r="A201" s="1" t="s">
        <v>6072</v>
      </c>
      <c r="B201" s="1" t="s">
        <v>80</v>
      </c>
      <c r="C201" s="1" t="s">
        <v>81</v>
      </c>
      <c r="D201" s="377">
        <v>120</v>
      </c>
      <c r="E201" s="1" t="s">
        <v>83</v>
      </c>
      <c r="F201" s="378">
        <v>46177</v>
      </c>
      <c r="G201" s="1" t="s">
        <v>6073</v>
      </c>
      <c r="H201" s="1" t="s">
        <v>4586</v>
      </c>
      <c r="I201" s="378">
        <v>47271</v>
      </c>
      <c r="J201" s="1" t="s">
        <v>61</v>
      </c>
      <c r="K201" s="380">
        <v>0.93166666666666997</v>
      </c>
      <c r="L201" s="378">
        <v>46177</v>
      </c>
      <c r="M201" s="1" t="s">
        <v>6074</v>
      </c>
      <c r="N201" s="1" t="s">
        <v>6105</v>
      </c>
    </row>
    <row r="202" spans="1:14" x14ac:dyDescent="0.25">
      <c r="A202" s="1" t="s">
        <v>6072</v>
      </c>
      <c r="B202" s="1" t="s">
        <v>80</v>
      </c>
      <c r="C202" s="1" t="s">
        <v>81</v>
      </c>
      <c r="D202" s="377">
        <v>120</v>
      </c>
      <c r="E202" s="1" t="s">
        <v>83</v>
      </c>
      <c r="F202" s="378">
        <v>46177</v>
      </c>
      <c r="G202" s="1" t="s">
        <v>6073</v>
      </c>
      <c r="H202" s="1" t="s">
        <v>4586</v>
      </c>
      <c r="I202" s="378">
        <v>47271</v>
      </c>
      <c r="J202" s="1" t="s">
        <v>61</v>
      </c>
      <c r="K202" s="380">
        <v>0.93594907407407002</v>
      </c>
      <c r="L202" s="378">
        <v>46177</v>
      </c>
      <c r="M202" s="1" t="s">
        <v>6074</v>
      </c>
      <c r="N202" s="1" t="s">
        <v>6104</v>
      </c>
    </row>
    <row r="203" spans="1:14" x14ac:dyDescent="0.25">
      <c r="A203" s="1" t="s">
        <v>6072</v>
      </c>
      <c r="B203" s="1" t="s">
        <v>80</v>
      </c>
      <c r="C203" s="1" t="s">
        <v>81</v>
      </c>
      <c r="D203" s="377">
        <v>120</v>
      </c>
      <c r="E203" s="1" t="s">
        <v>83</v>
      </c>
      <c r="F203" s="378">
        <v>46177</v>
      </c>
      <c r="G203" s="1" t="s">
        <v>6073</v>
      </c>
      <c r="H203" s="1" t="s">
        <v>4586</v>
      </c>
      <c r="I203" s="378">
        <v>47271</v>
      </c>
      <c r="J203" s="1" t="s">
        <v>61</v>
      </c>
      <c r="K203" s="380">
        <v>0.86525462962962996</v>
      </c>
      <c r="L203" s="378">
        <v>46177</v>
      </c>
      <c r="M203" s="1" t="s">
        <v>6074</v>
      </c>
      <c r="N203" s="1" t="s">
        <v>6112</v>
      </c>
    </row>
    <row r="204" spans="1:14" x14ac:dyDescent="0.25">
      <c r="A204" s="1" t="s">
        <v>6072</v>
      </c>
      <c r="B204" s="1" t="s">
        <v>80</v>
      </c>
      <c r="C204" s="1" t="s">
        <v>81</v>
      </c>
      <c r="D204" s="377">
        <v>120</v>
      </c>
      <c r="E204" s="1" t="s">
        <v>83</v>
      </c>
      <c r="F204" s="378">
        <v>46177</v>
      </c>
      <c r="G204" s="1" t="s">
        <v>6073</v>
      </c>
      <c r="H204" s="1" t="s">
        <v>4586</v>
      </c>
      <c r="I204" s="378">
        <v>47271</v>
      </c>
      <c r="J204" s="1" t="s">
        <v>61</v>
      </c>
      <c r="K204" s="380">
        <v>0.65704861111111001</v>
      </c>
      <c r="L204" s="378">
        <v>46177</v>
      </c>
      <c r="M204" s="1" t="s">
        <v>6074</v>
      </c>
      <c r="N204" s="1" t="s">
        <v>6116</v>
      </c>
    </row>
    <row r="205" spans="1:14" x14ac:dyDescent="0.25">
      <c r="A205" s="1" t="s">
        <v>6072</v>
      </c>
      <c r="B205" s="1" t="s">
        <v>80</v>
      </c>
      <c r="C205" s="1" t="s">
        <v>81</v>
      </c>
      <c r="D205" s="377">
        <v>120</v>
      </c>
      <c r="E205" s="1" t="s">
        <v>83</v>
      </c>
      <c r="F205" s="378">
        <v>46177</v>
      </c>
      <c r="G205" s="1" t="s">
        <v>6073</v>
      </c>
      <c r="H205" s="1" t="s">
        <v>4586</v>
      </c>
      <c r="I205" s="378">
        <v>47271</v>
      </c>
      <c r="J205" s="1" t="s">
        <v>61</v>
      </c>
      <c r="K205" s="380">
        <v>0.86712962962963003</v>
      </c>
      <c r="L205" s="378">
        <v>46177</v>
      </c>
      <c r="M205" s="1" t="s">
        <v>6074</v>
      </c>
      <c r="N205" s="1" t="s">
        <v>6108</v>
      </c>
    </row>
    <row r="206" spans="1:14" x14ac:dyDescent="0.25">
      <c r="A206" s="1" t="s">
        <v>6072</v>
      </c>
      <c r="B206" s="1" t="s">
        <v>80</v>
      </c>
      <c r="C206" s="1" t="s">
        <v>81</v>
      </c>
      <c r="D206" s="377">
        <v>120</v>
      </c>
      <c r="E206" s="1" t="s">
        <v>83</v>
      </c>
      <c r="F206" s="378">
        <v>46177</v>
      </c>
      <c r="G206" s="1" t="s">
        <v>6073</v>
      </c>
      <c r="H206" s="1" t="s">
        <v>4586</v>
      </c>
      <c r="I206" s="378">
        <v>47271</v>
      </c>
      <c r="J206" s="1" t="s">
        <v>61</v>
      </c>
      <c r="K206" s="380">
        <v>0.86174768518518996</v>
      </c>
      <c r="L206" s="378">
        <v>46177</v>
      </c>
      <c r="M206" s="1" t="s">
        <v>6074</v>
      </c>
      <c r="N206" s="1" t="s">
        <v>6107</v>
      </c>
    </row>
    <row r="207" spans="1:14" x14ac:dyDescent="0.25">
      <c r="A207" s="1" t="s">
        <v>6072</v>
      </c>
      <c r="B207" s="1" t="s">
        <v>80</v>
      </c>
      <c r="C207" s="1" t="s">
        <v>81</v>
      </c>
      <c r="D207" s="377">
        <v>120</v>
      </c>
      <c r="E207" s="1" t="s">
        <v>83</v>
      </c>
      <c r="F207" s="378">
        <v>46177</v>
      </c>
      <c r="G207" s="1" t="s">
        <v>6073</v>
      </c>
      <c r="H207" s="1" t="s">
        <v>4586</v>
      </c>
      <c r="I207" s="378">
        <v>47271</v>
      </c>
      <c r="J207" s="1" t="s">
        <v>61</v>
      </c>
      <c r="K207" s="380">
        <v>0.75481481481481005</v>
      </c>
      <c r="L207" s="378">
        <v>46177</v>
      </c>
      <c r="M207" s="1" t="s">
        <v>6074</v>
      </c>
      <c r="N207" s="1" t="s">
        <v>6134</v>
      </c>
    </row>
    <row r="208" spans="1:14" x14ac:dyDescent="0.25">
      <c r="A208" s="1" t="s">
        <v>6072</v>
      </c>
      <c r="B208" s="1" t="s">
        <v>80</v>
      </c>
      <c r="C208" s="1" t="s">
        <v>81</v>
      </c>
      <c r="D208" s="377">
        <v>120</v>
      </c>
      <c r="E208" s="1" t="s">
        <v>83</v>
      </c>
      <c r="F208" s="378">
        <v>46177</v>
      </c>
      <c r="G208" s="1" t="s">
        <v>6073</v>
      </c>
      <c r="H208" s="1" t="s">
        <v>4586</v>
      </c>
      <c r="I208" s="378">
        <v>47271</v>
      </c>
      <c r="J208" s="1" t="s">
        <v>61</v>
      </c>
      <c r="K208" s="380">
        <v>0.87478009259259004</v>
      </c>
      <c r="L208" s="378">
        <v>46177</v>
      </c>
      <c r="M208" s="1" t="s">
        <v>6074</v>
      </c>
      <c r="N208" s="1" t="s">
        <v>6122</v>
      </c>
    </row>
    <row r="209" spans="1:14" x14ac:dyDescent="0.25">
      <c r="A209" s="1" t="s">
        <v>6072</v>
      </c>
      <c r="B209" s="1" t="s">
        <v>80</v>
      </c>
      <c r="C209" s="1" t="s">
        <v>81</v>
      </c>
      <c r="D209" s="377">
        <v>120</v>
      </c>
      <c r="E209" s="1" t="s">
        <v>83</v>
      </c>
      <c r="F209" s="378">
        <v>46177</v>
      </c>
      <c r="G209" s="1" t="s">
        <v>6073</v>
      </c>
      <c r="H209" s="1" t="s">
        <v>4586</v>
      </c>
      <c r="I209" s="378">
        <v>47271</v>
      </c>
      <c r="J209" s="1" t="s">
        <v>61</v>
      </c>
      <c r="K209" s="380">
        <v>0.88075231481480998</v>
      </c>
      <c r="L209" s="378">
        <v>46177</v>
      </c>
      <c r="M209" s="1" t="s">
        <v>6074</v>
      </c>
      <c r="N209" s="1" t="s">
        <v>6111</v>
      </c>
    </row>
    <row r="210" spans="1:14" x14ac:dyDescent="0.25">
      <c r="A210" s="1" t="s">
        <v>6072</v>
      </c>
      <c r="B210" s="1" t="s">
        <v>80</v>
      </c>
      <c r="C210" s="1" t="s">
        <v>81</v>
      </c>
      <c r="D210" s="377">
        <v>120</v>
      </c>
      <c r="E210" s="1" t="s">
        <v>83</v>
      </c>
      <c r="F210" s="378">
        <v>46177</v>
      </c>
      <c r="G210" s="1" t="s">
        <v>6073</v>
      </c>
      <c r="H210" s="1" t="s">
        <v>4586</v>
      </c>
      <c r="I210" s="378">
        <v>47271</v>
      </c>
      <c r="J210" s="1" t="s">
        <v>61</v>
      </c>
      <c r="K210" s="380">
        <v>0.67390046296296002</v>
      </c>
      <c r="L210" s="378">
        <v>46177</v>
      </c>
      <c r="M210" s="1" t="s">
        <v>6074</v>
      </c>
      <c r="N210" s="1" t="s">
        <v>6106</v>
      </c>
    </row>
    <row r="211" spans="1:14" x14ac:dyDescent="0.25">
      <c r="A211" s="1" t="s">
        <v>9570</v>
      </c>
      <c r="B211" s="1" t="s">
        <v>80</v>
      </c>
      <c r="C211" s="1" t="s">
        <v>81</v>
      </c>
      <c r="D211" s="377">
        <v>120</v>
      </c>
      <c r="E211" s="1" t="s">
        <v>83</v>
      </c>
      <c r="F211" s="378">
        <v>46183</v>
      </c>
      <c r="G211" s="1" t="s">
        <v>9571</v>
      </c>
      <c r="H211" s="1" t="s">
        <v>9330</v>
      </c>
      <c r="I211" s="378">
        <v>47275</v>
      </c>
      <c r="J211" s="1" t="s">
        <v>61</v>
      </c>
      <c r="K211" s="380">
        <v>0.71055555555556005</v>
      </c>
      <c r="L211" s="378">
        <v>46183</v>
      </c>
      <c r="M211" s="1" t="s">
        <v>9572</v>
      </c>
      <c r="N211" s="1" t="s">
        <v>12088</v>
      </c>
    </row>
    <row r="212" spans="1:14" x14ac:dyDescent="0.25">
      <c r="A212" s="1" t="s">
        <v>9570</v>
      </c>
      <c r="B212" s="1" t="s">
        <v>80</v>
      </c>
      <c r="C212" s="1" t="s">
        <v>81</v>
      </c>
      <c r="D212" s="377">
        <v>120</v>
      </c>
      <c r="E212" s="1" t="s">
        <v>83</v>
      </c>
      <c r="F212" s="378">
        <v>46183</v>
      </c>
      <c r="G212" s="1" t="s">
        <v>9571</v>
      </c>
      <c r="H212" s="1" t="s">
        <v>9330</v>
      </c>
      <c r="I212" s="378">
        <v>47275</v>
      </c>
      <c r="J212" s="1" t="s">
        <v>61</v>
      </c>
      <c r="K212" s="380">
        <v>0.73563657407407002</v>
      </c>
      <c r="L212" s="378">
        <v>46183</v>
      </c>
      <c r="M212" s="1" t="s">
        <v>9572</v>
      </c>
      <c r="N212" s="1" t="s">
        <v>12084</v>
      </c>
    </row>
    <row r="213" spans="1:14" x14ac:dyDescent="0.25">
      <c r="A213" s="1" t="s">
        <v>9570</v>
      </c>
      <c r="B213" s="1" t="s">
        <v>80</v>
      </c>
      <c r="C213" s="1" t="s">
        <v>81</v>
      </c>
      <c r="D213" s="377">
        <v>120</v>
      </c>
      <c r="E213" s="1" t="s">
        <v>83</v>
      </c>
      <c r="F213" s="378">
        <v>46183</v>
      </c>
      <c r="G213" s="1" t="s">
        <v>9571</v>
      </c>
      <c r="H213" s="1" t="s">
        <v>9330</v>
      </c>
      <c r="I213" s="378">
        <v>47275</v>
      </c>
      <c r="J213" s="1" t="s">
        <v>61</v>
      </c>
      <c r="K213" s="380">
        <v>0.67361111111111005</v>
      </c>
      <c r="L213" s="378">
        <v>46183</v>
      </c>
      <c r="M213" s="1" t="s">
        <v>9572</v>
      </c>
      <c r="N213" s="1" t="s">
        <v>12090</v>
      </c>
    </row>
    <row r="214" spans="1:14" x14ac:dyDescent="0.25">
      <c r="A214" s="1" t="s">
        <v>9570</v>
      </c>
      <c r="B214" s="1" t="s">
        <v>80</v>
      </c>
      <c r="C214" s="1" t="s">
        <v>81</v>
      </c>
      <c r="D214" s="377">
        <v>120</v>
      </c>
      <c r="E214" s="1" t="s">
        <v>83</v>
      </c>
      <c r="F214" s="378">
        <v>46183</v>
      </c>
      <c r="G214" s="1" t="s">
        <v>9571</v>
      </c>
      <c r="H214" s="1" t="s">
        <v>9330</v>
      </c>
      <c r="I214" s="378">
        <v>47275</v>
      </c>
      <c r="J214" s="1" t="s">
        <v>61</v>
      </c>
      <c r="K214" s="380">
        <v>0.73581018518519004</v>
      </c>
      <c r="L214" s="378">
        <v>46183</v>
      </c>
      <c r="M214" s="1" t="s">
        <v>9572</v>
      </c>
      <c r="N214" s="1" t="s">
        <v>12091</v>
      </c>
    </row>
    <row r="215" spans="1:14" x14ac:dyDescent="0.25">
      <c r="A215" s="1" t="s">
        <v>9570</v>
      </c>
      <c r="B215" s="1" t="s">
        <v>80</v>
      </c>
      <c r="C215" s="1" t="s">
        <v>81</v>
      </c>
      <c r="D215" s="377">
        <v>120</v>
      </c>
      <c r="E215" s="1" t="s">
        <v>83</v>
      </c>
      <c r="F215" s="378">
        <v>46183</v>
      </c>
      <c r="G215" s="1" t="s">
        <v>9571</v>
      </c>
      <c r="H215" s="1" t="s">
        <v>9330</v>
      </c>
      <c r="I215" s="378">
        <v>47275</v>
      </c>
      <c r="J215" s="1" t="s">
        <v>61</v>
      </c>
      <c r="K215" s="380">
        <v>0.67350694444444004</v>
      </c>
      <c r="L215" s="378">
        <v>46183</v>
      </c>
      <c r="M215" s="1" t="s">
        <v>9572</v>
      </c>
      <c r="N215" s="1" t="s">
        <v>12089</v>
      </c>
    </row>
    <row r="216" spans="1:14" x14ac:dyDescent="0.25">
      <c r="A216" s="1" t="s">
        <v>9570</v>
      </c>
      <c r="B216" s="1" t="s">
        <v>80</v>
      </c>
      <c r="C216" s="1" t="s">
        <v>81</v>
      </c>
      <c r="D216" s="377">
        <v>120</v>
      </c>
      <c r="E216" s="1" t="s">
        <v>83</v>
      </c>
      <c r="F216" s="378">
        <v>46183</v>
      </c>
      <c r="G216" s="1" t="s">
        <v>9571</v>
      </c>
      <c r="H216" s="1" t="s">
        <v>9330</v>
      </c>
      <c r="I216" s="378">
        <v>47275</v>
      </c>
      <c r="J216" s="1" t="s">
        <v>61</v>
      </c>
      <c r="K216" s="380">
        <v>0.71238425925925997</v>
      </c>
      <c r="L216" s="378">
        <v>46183</v>
      </c>
      <c r="M216" s="1" t="s">
        <v>9572</v>
      </c>
      <c r="N216" s="1" t="s">
        <v>12085</v>
      </c>
    </row>
    <row r="217" spans="1:14" x14ac:dyDescent="0.25">
      <c r="A217" s="1" t="s">
        <v>9570</v>
      </c>
      <c r="B217" s="1" t="s">
        <v>80</v>
      </c>
      <c r="C217" s="1" t="s">
        <v>81</v>
      </c>
      <c r="D217" s="377">
        <v>120</v>
      </c>
      <c r="E217" s="1" t="s">
        <v>83</v>
      </c>
      <c r="F217" s="378">
        <v>46183</v>
      </c>
      <c r="G217" s="1" t="s">
        <v>9571</v>
      </c>
      <c r="H217" s="1" t="s">
        <v>9330</v>
      </c>
      <c r="I217" s="378">
        <v>47275</v>
      </c>
      <c r="J217" s="1" t="s">
        <v>61</v>
      </c>
      <c r="K217" s="380">
        <v>0.7050462962963</v>
      </c>
      <c r="L217" s="378">
        <v>46183</v>
      </c>
      <c r="M217" s="1" t="s">
        <v>9572</v>
      </c>
      <c r="N217" s="1" t="s">
        <v>12087</v>
      </c>
    </row>
    <row r="218" spans="1:14" x14ac:dyDescent="0.25">
      <c r="A218" s="1" t="s">
        <v>9570</v>
      </c>
      <c r="B218" s="1" t="s">
        <v>80</v>
      </c>
      <c r="C218" s="1" t="s">
        <v>81</v>
      </c>
      <c r="D218" s="377">
        <v>67</v>
      </c>
      <c r="E218" s="1" t="s">
        <v>83</v>
      </c>
      <c r="F218" s="378">
        <v>46183</v>
      </c>
      <c r="G218" s="1" t="s">
        <v>9571</v>
      </c>
      <c r="H218" s="1" t="s">
        <v>9330</v>
      </c>
      <c r="I218" s="378">
        <v>47275</v>
      </c>
      <c r="J218" s="1" t="s">
        <v>61</v>
      </c>
      <c r="K218" s="380">
        <v>0.87439814814814998</v>
      </c>
      <c r="L218" s="378">
        <v>46183</v>
      </c>
      <c r="M218" s="1" t="s">
        <v>9572</v>
      </c>
      <c r="N218" s="1" t="s">
        <v>12086</v>
      </c>
    </row>
    <row r="219" spans="1:14" x14ac:dyDescent="0.25">
      <c r="A219" s="1" t="s">
        <v>9570</v>
      </c>
      <c r="B219" s="1" t="s">
        <v>80</v>
      </c>
      <c r="C219" s="1" t="s">
        <v>81</v>
      </c>
      <c r="D219" s="377">
        <v>120</v>
      </c>
      <c r="E219" s="1" t="s">
        <v>83</v>
      </c>
      <c r="F219" s="378">
        <v>46183</v>
      </c>
      <c r="G219" s="1" t="s">
        <v>9571</v>
      </c>
      <c r="H219" s="1" t="s">
        <v>9330</v>
      </c>
      <c r="I219" s="378">
        <v>47275</v>
      </c>
      <c r="J219" s="1" t="s">
        <v>61</v>
      </c>
      <c r="K219" s="380">
        <v>0.70636574074073999</v>
      </c>
      <c r="L219" s="378">
        <v>46183</v>
      </c>
      <c r="M219" s="1" t="s">
        <v>9572</v>
      </c>
      <c r="N219" s="1" t="s">
        <v>12083</v>
      </c>
    </row>
    <row r="220" spans="1:14" x14ac:dyDescent="0.25">
      <c r="A220" s="1" t="s">
        <v>9570</v>
      </c>
      <c r="B220" s="1" t="s">
        <v>80</v>
      </c>
      <c r="C220" s="1" t="s">
        <v>81</v>
      </c>
      <c r="D220" s="377">
        <v>120</v>
      </c>
      <c r="E220" s="1" t="s">
        <v>83</v>
      </c>
      <c r="F220" s="378">
        <v>46182</v>
      </c>
      <c r="G220" s="1" t="s">
        <v>9571</v>
      </c>
      <c r="H220" s="1" t="s">
        <v>9330</v>
      </c>
      <c r="I220" s="378">
        <v>47275</v>
      </c>
      <c r="J220" s="1" t="s">
        <v>61</v>
      </c>
      <c r="K220" s="380">
        <v>4.3715277777779997E-2</v>
      </c>
      <c r="L220" s="378">
        <v>46182</v>
      </c>
      <c r="M220" s="1" t="s">
        <v>9572</v>
      </c>
      <c r="N220" s="1" t="s">
        <v>9587</v>
      </c>
    </row>
    <row r="221" spans="1:14" x14ac:dyDescent="0.25">
      <c r="A221" s="1" t="s">
        <v>9570</v>
      </c>
      <c r="B221" s="1" t="s">
        <v>80</v>
      </c>
      <c r="C221" s="1" t="s">
        <v>81</v>
      </c>
      <c r="D221" s="377">
        <v>120</v>
      </c>
      <c r="E221" s="1" t="s">
        <v>83</v>
      </c>
      <c r="F221" s="378">
        <v>46182</v>
      </c>
      <c r="G221" s="1" t="s">
        <v>9571</v>
      </c>
      <c r="H221" s="1" t="s">
        <v>9330</v>
      </c>
      <c r="I221" s="378">
        <v>47275</v>
      </c>
      <c r="J221" s="1" t="s">
        <v>61</v>
      </c>
      <c r="K221" s="380">
        <v>0.85445601851852004</v>
      </c>
      <c r="L221" s="378">
        <v>46182</v>
      </c>
      <c r="M221" s="1" t="s">
        <v>9572</v>
      </c>
      <c r="N221" s="1" t="s">
        <v>11059</v>
      </c>
    </row>
    <row r="222" spans="1:14" x14ac:dyDescent="0.25">
      <c r="A222" s="1" t="s">
        <v>9570</v>
      </c>
      <c r="B222" s="1" t="s">
        <v>80</v>
      </c>
      <c r="C222" s="1" t="s">
        <v>81</v>
      </c>
      <c r="D222" s="377">
        <v>120</v>
      </c>
      <c r="E222" s="1" t="s">
        <v>83</v>
      </c>
      <c r="F222" s="378">
        <v>46182</v>
      </c>
      <c r="G222" s="1" t="s">
        <v>9571</v>
      </c>
      <c r="H222" s="1" t="s">
        <v>9330</v>
      </c>
      <c r="I222" s="378">
        <v>47275</v>
      </c>
      <c r="J222" s="1" t="s">
        <v>61</v>
      </c>
      <c r="K222" s="380">
        <v>0.69937499999999997</v>
      </c>
      <c r="L222" s="378">
        <v>46182</v>
      </c>
      <c r="M222" s="1" t="s">
        <v>9572</v>
      </c>
      <c r="N222" s="1" t="s">
        <v>11047</v>
      </c>
    </row>
    <row r="223" spans="1:14" x14ac:dyDescent="0.25">
      <c r="A223" s="1" t="s">
        <v>9570</v>
      </c>
      <c r="B223" s="1" t="s">
        <v>80</v>
      </c>
      <c r="C223" s="1" t="s">
        <v>81</v>
      </c>
      <c r="D223" s="377">
        <v>120</v>
      </c>
      <c r="E223" s="1" t="s">
        <v>83</v>
      </c>
      <c r="F223" s="378">
        <v>46182</v>
      </c>
      <c r="G223" s="1" t="s">
        <v>9571</v>
      </c>
      <c r="H223" s="1" t="s">
        <v>9330</v>
      </c>
      <c r="I223" s="378">
        <v>47275</v>
      </c>
      <c r="J223" s="1" t="s">
        <v>61</v>
      </c>
      <c r="K223" s="380">
        <v>4.3240740740739997E-2</v>
      </c>
      <c r="L223" s="378">
        <v>46182</v>
      </c>
      <c r="M223" s="1" t="s">
        <v>9572</v>
      </c>
      <c r="N223" s="1" t="s">
        <v>9583</v>
      </c>
    </row>
    <row r="224" spans="1:14" x14ac:dyDescent="0.25">
      <c r="A224" s="1" t="s">
        <v>9570</v>
      </c>
      <c r="B224" s="1" t="s">
        <v>80</v>
      </c>
      <c r="C224" s="1" t="s">
        <v>81</v>
      </c>
      <c r="D224" s="377">
        <v>120</v>
      </c>
      <c r="E224" s="1" t="s">
        <v>83</v>
      </c>
      <c r="F224" s="378">
        <v>46182</v>
      </c>
      <c r="G224" s="1" t="s">
        <v>9571</v>
      </c>
      <c r="H224" s="1" t="s">
        <v>9330</v>
      </c>
      <c r="I224" s="378">
        <v>47275</v>
      </c>
      <c r="J224" s="1" t="s">
        <v>61</v>
      </c>
      <c r="K224" s="380">
        <v>0.85204861111110997</v>
      </c>
      <c r="L224" s="378">
        <v>46182</v>
      </c>
      <c r="M224" s="1" t="s">
        <v>9572</v>
      </c>
      <c r="N224" s="1" t="s">
        <v>11053</v>
      </c>
    </row>
    <row r="225" spans="1:14" x14ac:dyDescent="0.25">
      <c r="A225" s="1" t="s">
        <v>9570</v>
      </c>
      <c r="B225" s="1" t="s">
        <v>80</v>
      </c>
      <c r="C225" s="1" t="s">
        <v>81</v>
      </c>
      <c r="D225" s="377">
        <v>120</v>
      </c>
      <c r="E225" s="1" t="s">
        <v>83</v>
      </c>
      <c r="F225" s="378">
        <v>46182</v>
      </c>
      <c r="G225" s="1" t="s">
        <v>9571</v>
      </c>
      <c r="H225" s="1" t="s">
        <v>9330</v>
      </c>
      <c r="I225" s="378">
        <v>47275</v>
      </c>
      <c r="J225" s="1" t="s">
        <v>61</v>
      </c>
      <c r="K225" s="380">
        <v>0.70798611111110998</v>
      </c>
      <c r="L225" s="378">
        <v>46182</v>
      </c>
      <c r="M225" s="1" t="s">
        <v>9572</v>
      </c>
      <c r="N225" s="1" t="s">
        <v>11046</v>
      </c>
    </row>
    <row r="226" spans="1:14" x14ac:dyDescent="0.25">
      <c r="A226" s="1" t="s">
        <v>9570</v>
      </c>
      <c r="B226" s="1" t="s">
        <v>80</v>
      </c>
      <c r="C226" s="1" t="s">
        <v>81</v>
      </c>
      <c r="D226" s="377">
        <v>120</v>
      </c>
      <c r="E226" s="1" t="s">
        <v>83</v>
      </c>
      <c r="F226" s="378">
        <v>46182</v>
      </c>
      <c r="G226" s="1" t="s">
        <v>9571</v>
      </c>
      <c r="H226" s="1" t="s">
        <v>9330</v>
      </c>
      <c r="I226" s="378">
        <v>47275</v>
      </c>
      <c r="J226" s="1" t="s">
        <v>61</v>
      </c>
      <c r="K226" s="380">
        <v>0.85214120370369995</v>
      </c>
      <c r="L226" s="378">
        <v>46182</v>
      </c>
      <c r="M226" s="1" t="s">
        <v>9572</v>
      </c>
      <c r="N226" s="1" t="s">
        <v>11060</v>
      </c>
    </row>
    <row r="227" spans="1:14" x14ac:dyDescent="0.25">
      <c r="A227" s="1" t="s">
        <v>9570</v>
      </c>
      <c r="B227" s="1" t="s">
        <v>80</v>
      </c>
      <c r="C227" s="1" t="s">
        <v>81</v>
      </c>
      <c r="D227" s="377">
        <v>120</v>
      </c>
      <c r="E227" s="1" t="s">
        <v>83</v>
      </c>
      <c r="F227" s="378">
        <v>46182</v>
      </c>
      <c r="G227" s="1" t="s">
        <v>9571</v>
      </c>
      <c r="H227" s="1" t="s">
        <v>9330</v>
      </c>
      <c r="I227" s="378">
        <v>47275</v>
      </c>
      <c r="J227" s="1" t="s">
        <v>61</v>
      </c>
      <c r="K227" s="380">
        <v>0.94630787037037001</v>
      </c>
      <c r="L227" s="378">
        <v>46182</v>
      </c>
      <c r="M227" s="1" t="s">
        <v>9572</v>
      </c>
      <c r="N227" s="1" t="s">
        <v>11041</v>
      </c>
    </row>
    <row r="228" spans="1:14" x14ac:dyDescent="0.25">
      <c r="A228" s="1" t="s">
        <v>9570</v>
      </c>
      <c r="B228" s="1" t="s">
        <v>80</v>
      </c>
      <c r="C228" s="1" t="s">
        <v>81</v>
      </c>
      <c r="D228" s="377">
        <v>120</v>
      </c>
      <c r="E228" s="1" t="s">
        <v>83</v>
      </c>
      <c r="F228" s="378">
        <v>46182</v>
      </c>
      <c r="G228" s="1" t="s">
        <v>9571</v>
      </c>
      <c r="H228" s="1" t="s">
        <v>9330</v>
      </c>
      <c r="I228" s="378">
        <v>47275</v>
      </c>
      <c r="J228" s="1" t="s">
        <v>61</v>
      </c>
      <c r="K228" s="380">
        <v>0.70003472222221996</v>
      </c>
      <c r="L228" s="378">
        <v>46182</v>
      </c>
      <c r="M228" s="1" t="s">
        <v>9572</v>
      </c>
      <c r="N228" s="1" t="s">
        <v>11048</v>
      </c>
    </row>
    <row r="229" spans="1:14" x14ac:dyDescent="0.25">
      <c r="A229" s="1" t="s">
        <v>9570</v>
      </c>
      <c r="B229" s="1" t="s">
        <v>80</v>
      </c>
      <c r="C229" s="1" t="s">
        <v>81</v>
      </c>
      <c r="D229" s="377">
        <v>120</v>
      </c>
      <c r="E229" s="1" t="s">
        <v>83</v>
      </c>
      <c r="F229" s="378">
        <v>46182</v>
      </c>
      <c r="G229" s="1" t="s">
        <v>9571</v>
      </c>
      <c r="H229" s="1" t="s">
        <v>9330</v>
      </c>
      <c r="I229" s="378">
        <v>47275</v>
      </c>
      <c r="J229" s="1" t="s">
        <v>61</v>
      </c>
      <c r="K229" s="380">
        <v>0.67340277777778002</v>
      </c>
      <c r="L229" s="378">
        <v>46182</v>
      </c>
      <c r="M229" s="1" t="s">
        <v>9572</v>
      </c>
      <c r="N229" s="1" t="s">
        <v>10909</v>
      </c>
    </row>
    <row r="230" spans="1:14" x14ac:dyDescent="0.25">
      <c r="A230" s="1" t="s">
        <v>9570</v>
      </c>
      <c r="B230" s="1" t="s">
        <v>80</v>
      </c>
      <c r="C230" s="1" t="s">
        <v>81</v>
      </c>
      <c r="D230" s="377">
        <v>68</v>
      </c>
      <c r="E230" s="1" t="s">
        <v>83</v>
      </c>
      <c r="F230" s="378">
        <v>46182</v>
      </c>
      <c r="G230" s="1" t="s">
        <v>9571</v>
      </c>
      <c r="H230" s="1" t="s">
        <v>9330</v>
      </c>
      <c r="I230" s="378">
        <v>47275</v>
      </c>
      <c r="J230" s="1" t="s">
        <v>61</v>
      </c>
      <c r="K230" s="380">
        <v>0.95236111111110999</v>
      </c>
      <c r="L230" s="378">
        <v>46182</v>
      </c>
      <c r="M230" s="1" t="s">
        <v>9572</v>
      </c>
      <c r="N230" s="1" t="s">
        <v>11044</v>
      </c>
    </row>
    <row r="231" spans="1:14" x14ac:dyDescent="0.25">
      <c r="A231" s="1" t="s">
        <v>9570</v>
      </c>
      <c r="B231" s="1" t="s">
        <v>80</v>
      </c>
      <c r="C231" s="1" t="s">
        <v>81</v>
      </c>
      <c r="D231" s="377">
        <v>120</v>
      </c>
      <c r="E231" s="1" t="s">
        <v>83</v>
      </c>
      <c r="F231" s="378">
        <v>46182</v>
      </c>
      <c r="G231" s="1" t="s">
        <v>9571</v>
      </c>
      <c r="H231" s="1" t="s">
        <v>9330</v>
      </c>
      <c r="I231" s="378">
        <v>47275</v>
      </c>
      <c r="J231" s="1" t="s">
        <v>61</v>
      </c>
      <c r="K231" s="380">
        <v>0.86003472222221999</v>
      </c>
      <c r="L231" s="378">
        <v>46182</v>
      </c>
      <c r="M231" s="1" t="s">
        <v>9572</v>
      </c>
      <c r="N231" s="1" t="s">
        <v>11058</v>
      </c>
    </row>
    <row r="232" spans="1:14" x14ac:dyDescent="0.25">
      <c r="A232" s="1" t="s">
        <v>9570</v>
      </c>
      <c r="B232" s="1" t="s">
        <v>80</v>
      </c>
      <c r="C232" s="1" t="s">
        <v>81</v>
      </c>
      <c r="D232" s="377">
        <v>101</v>
      </c>
      <c r="E232" s="1" t="s">
        <v>83</v>
      </c>
      <c r="F232" s="378">
        <v>46182</v>
      </c>
      <c r="G232" s="1" t="s">
        <v>9571</v>
      </c>
      <c r="H232" s="1" t="s">
        <v>9330</v>
      </c>
      <c r="I232" s="378">
        <v>47275</v>
      </c>
      <c r="J232" s="1" t="s">
        <v>61</v>
      </c>
      <c r="K232" s="380">
        <v>0.19273148148148</v>
      </c>
      <c r="L232" s="378">
        <v>46182</v>
      </c>
      <c r="M232" s="1" t="s">
        <v>9572</v>
      </c>
      <c r="N232" s="1" t="s">
        <v>9576</v>
      </c>
    </row>
    <row r="233" spans="1:14" x14ac:dyDescent="0.25">
      <c r="A233" s="1" t="s">
        <v>9570</v>
      </c>
      <c r="B233" s="1" t="s">
        <v>80</v>
      </c>
      <c r="C233" s="1" t="s">
        <v>81</v>
      </c>
      <c r="D233" s="377">
        <v>120</v>
      </c>
      <c r="E233" s="1" t="s">
        <v>83</v>
      </c>
      <c r="F233" s="378">
        <v>46182</v>
      </c>
      <c r="G233" s="1" t="s">
        <v>9571</v>
      </c>
      <c r="H233" s="1" t="s">
        <v>9330</v>
      </c>
      <c r="I233" s="378">
        <v>47275</v>
      </c>
      <c r="J233" s="1" t="s">
        <v>61</v>
      </c>
      <c r="K233" s="380">
        <v>0.86074074074074003</v>
      </c>
      <c r="L233" s="378">
        <v>46182</v>
      </c>
      <c r="M233" s="1" t="s">
        <v>9572</v>
      </c>
      <c r="N233" s="1" t="s">
        <v>11065</v>
      </c>
    </row>
    <row r="234" spans="1:14" x14ac:dyDescent="0.25">
      <c r="A234" s="1" t="s">
        <v>9570</v>
      </c>
      <c r="B234" s="1" t="s">
        <v>80</v>
      </c>
      <c r="C234" s="1" t="s">
        <v>81</v>
      </c>
      <c r="D234" s="377">
        <v>120</v>
      </c>
      <c r="E234" s="1" t="s">
        <v>83</v>
      </c>
      <c r="F234" s="378">
        <v>46182</v>
      </c>
      <c r="G234" s="1" t="s">
        <v>9571</v>
      </c>
      <c r="H234" s="1" t="s">
        <v>9330</v>
      </c>
      <c r="I234" s="378">
        <v>47275</v>
      </c>
      <c r="J234" s="1" t="s">
        <v>61</v>
      </c>
      <c r="K234" s="380">
        <v>0.85453703703703998</v>
      </c>
      <c r="L234" s="378">
        <v>46182</v>
      </c>
      <c r="M234" s="1" t="s">
        <v>9572</v>
      </c>
      <c r="N234" s="1" t="s">
        <v>11061</v>
      </c>
    </row>
    <row r="235" spans="1:14" x14ac:dyDescent="0.25">
      <c r="A235" s="1" t="s">
        <v>9570</v>
      </c>
      <c r="B235" s="1" t="s">
        <v>80</v>
      </c>
      <c r="C235" s="1" t="s">
        <v>81</v>
      </c>
      <c r="D235" s="377">
        <v>120</v>
      </c>
      <c r="E235" s="1" t="s">
        <v>83</v>
      </c>
      <c r="F235" s="378">
        <v>46182</v>
      </c>
      <c r="G235" s="1" t="s">
        <v>9571</v>
      </c>
      <c r="H235" s="1" t="s">
        <v>9330</v>
      </c>
      <c r="I235" s="378">
        <v>47275</v>
      </c>
      <c r="J235" s="1" t="s">
        <v>61</v>
      </c>
      <c r="K235" s="380">
        <v>5.5486111111110001E-2</v>
      </c>
      <c r="L235" s="378">
        <v>46182</v>
      </c>
      <c r="M235" s="1" t="s">
        <v>9572</v>
      </c>
      <c r="N235" s="1" t="s">
        <v>9580</v>
      </c>
    </row>
    <row r="236" spans="1:14" x14ac:dyDescent="0.25">
      <c r="A236" s="1" t="s">
        <v>9570</v>
      </c>
      <c r="B236" s="1" t="s">
        <v>80</v>
      </c>
      <c r="C236" s="1" t="s">
        <v>81</v>
      </c>
      <c r="D236" s="377">
        <v>120</v>
      </c>
      <c r="E236" s="1" t="s">
        <v>83</v>
      </c>
      <c r="F236" s="378">
        <v>46182</v>
      </c>
      <c r="G236" s="1" t="s">
        <v>9571</v>
      </c>
      <c r="H236" s="1" t="s">
        <v>9330</v>
      </c>
      <c r="I236" s="378">
        <v>47275</v>
      </c>
      <c r="J236" s="1" t="s">
        <v>61</v>
      </c>
      <c r="K236" s="380">
        <v>5.6168981481480001E-2</v>
      </c>
      <c r="L236" s="378">
        <v>46182</v>
      </c>
      <c r="M236" s="1" t="s">
        <v>9572</v>
      </c>
      <c r="N236" s="1" t="s">
        <v>9581</v>
      </c>
    </row>
    <row r="237" spans="1:14" x14ac:dyDescent="0.25">
      <c r="A237" s="1" t="s">
        <v>9570</v>
      </c>
      <c r="B237" s="1" t="s">
        <v>80</v>
      </c>
      <c r="C237" s="1" t="s">
        <v>81</v>
      </c>
      <c r="D237" s="377">
        <v>120</v>
      </c>
      <c r="E237" s="1" t="s">
        <v>83</v>
      </c>
      <c r="F237" s="378">
        <v>46182</v>
      </c>
      <c r="G237" s="1" t="s">
        <v>9571</v>
      </c>
      <c r="H237" s="1" t="s">
        <v>9330</v>
      </c>
      <c r="I237" s="378">
        <v>47275</v>
      </c>
      <c r="J237" s="1" t="s">
        <v>61</v>
      </c>
      <c r="K237" s="380">
        <v>0.92283564814815</v>
      </c>
      <c r="L237" s="378">
        <v>46182</v>
      </c>
      <c r="M237" s="1" t="s">
        <v>9572</v>
      </c>
      <c r="N237" s="1" t="s">
        <v>11042</v>
      </c>
    </row>
    <row r="238" spans="1:14" x14ac:dyDescent="0.25">
      <c r="A238" s="1" t="s">
        <v>9570</v>
      </c>
      <c r="B238" s="1" t="s">
        <v>80</v>
      </c>
      <c r="C238" s="1" t="s">
        <v>81</v>
      </c>
      <c r="D238" s="377">
        <v>120</v>
      </c>
      <c r="E238" s="1" t="s">
        <v>83</v>
      </c>
      <c r="F238" s="378">
        <v>46182</v>
      </c>
      <c r="G238" s="1" t="s">
        <v>9571</v>
      </c>
      <c r="H238" s="1" t="s">
        <v>9330</v>
      </c>
      <c r="I238" s="378">
        <v>47275</v>
      </c>
      <c r="J238" s="1" t="s">
        <v>61</v>
      </c>
      <c r="K238" s="380">
        <v>5.6087962962960002E-2</v>
      </c>
      <c r="L238" s="378">
        <v>46182</v>
      </c>
      <c r="M238" s="1" t="s">
        <v>9572</v>
      </c>
      <c r="N238" s="1" t="s">
        <v>9577</v>
      </c>
    </row>
    <row r="239" spans="1:14" x14ac:dyDescent="0.25">
      <c r="A239" s="1" t="s">
        <v>9570</v>
      </c>
      <c r="B239" s="1" t="s">
        <v>80</v>
      </c>
      <c r="C239" s="1" t="s">
        <v>81</v>
      </c>
      <c r="D239" s="377">
        <v>120</v>
      </c>
      <c r="E239" s="1" t="s">
        <v>83</v>
      </c>
      <c r="F239" s="378">
        <v>46182</v>
      </c>
      <c r="G239" s="1" t="s">
        <v>9571</v>
      </c>
      <c r="H239" s="1" t="s">
        <v>9330</v>
      </c>
      <c r="I239" s="378">
        <v>47275</v>
      </c>
      <c r="J239" s="1" t="s">
        <v>61</v>
      </c>
      <c r="K239" s="380">
        <v>0.84854166666666997</v>
      </c>
      <c r="L239" s="378">
        <v>46182</v>
      </c>
      <c r="M239" s="1" t="s">
        <v>9572</v>
      </c>
      <c r="N239" s="1" t="s">
        <v>11055</v>
      </c>
    </row>
    <row r="240" spans="1:14" x14ac:dyDescent="0.25">
      <c r="A240" s="1" t="s">
        <v>9570</v>
      </c>
      <c r="B240" s="1" t="s">
        <v>80</v>
      </c>
      <c r="C240" s="1" t="s">
        <v>81</v>
      </c>
      <c r="D240" s="377">
        <v>120</v>
      </c>
      <c r="E240" s="1" t="s">
        <v>83</v>
      </c>
      <c r="F240" s="378">
        <v>46182</v>
      </c>
      <c r="G240" s="1" t="s">
        <v>9571</v>
      </c>
      <c r="H240" s="1" t="s">
        <v>9330</v>
      </c>
      <c r="I240" s="378">
        <v>47275</v>
      </c>
      <c r="J240" s="1" t="s">
        <v>61</v>
      </c>
      <c r="K240" s="380">
        <v>0.87611111111110995</v>
      </c>
      <c r="L240" s="378">
        <v>46182</v>
      </c>
      <c r="M240" s="1" t="s">
        <v>9572</v>
      </c>
      <c r="N240" s="1" t="s">
        <v>11057</v>
      </c>
    </row>
    <row r="241" spans="1:14" x14ac:dyDescent="0.25">
      <c r="A241" s="1" t="s">
        <v>9570</v>
      </c>
      <c r="B241" s="1" t="s">
        <v>80</v>
      </c>
      <c r="C241" s="1" t="s">
        <v>81</v>
      </c>
      <c r="D241" s="377">
        <v>120</v>
      </c>
      <c r="E241" s="1" t="s">
        <v>83</v>
      </c>
      <c r="F241" s="378">
        <v>46182</v>
      </c>
      <c r="G241" s="1" t="s">
        <v>9571</v>
      </c>
      <c r="H241" s="1" t="s">
        <v>9330</v>
      </c>
      <c r="I241" s="378">
        <v>47275</v>
      </c>
      <c r="J241" s="1" t="s">
        <v>61</v>
      </c>
      <c r="K241" s="380">
        <v>0.14416666666667</v>
      </c>
      <c r="L241" s="378">
        <v>46182</v>
      </c>
      <c r="M241" s="1" t="s">
        <v>9572</v>
      </c>
      <c r="N241" s="1" t="s">
        <v>9579</v>
      </c>
    </row>
    <row r="242" spans="1:14" x14ac:dyDescent="0.25">
      <c r="A242" s="1" t="s">
        <v>9570</v>
      </c>
      <c r="B242" s="1" t="s">
        <v>80</v>
      </c>
      <c r="C242" s="1" t="s">
        <v>81</v>
      </c>
      <c r="D242" s="377">
        <v>120</v>
      </c>
      <c r="E242" s="1" t="s">
        <v>83</v>
      </c>
      <c r="F242" s="378">
        <v>46182</v>
      </c>
      <c r="G242" s="1" t="s">
        <v>9571</v>
      </c>
      <c r="H242" s="1" t="s">
        <v>9330</v>
      </c>
      <c r="I242" s="378">
        <v>47275</v>
      </c>
      <c r="J242" s="1" t="s">
        <v>61</v>
      </c>
      <c r="K242" s="380">
        <v>0.72052083333332995</v>
      </c>
      <c r="L242" s="378">
        <v>46182</v>
      </c>
      <c r="M242" s="1" t="s">
        <v>9572</v>
      </c>
      <c r="N242" s="1" t="s">
        <v>11043</v>
      </c>
    </row>
    <row r="243" spans="1:14" x14ac:dyDescent="0.25">
      <c r="A243" s="1" t="s">
        <v>9570</v>
      </c>
      <c r="B243" s="1" t="s">
        <v>80</v>
      </c>
      <c r="C243" s="1" t="s">
        <v>81</v>
      </c>
      <c r="D243" s="377">
        <v>120</v>
      </c>
      <c r="E243" s="1" t="s">
        <v>83</v>
      </c>
      <c r="F243" s="378">
        <v>46182</v>
      </c>
      <c r="G243" s="1" t="s">
        <v>9571</v>
      </c>
      <c r="H243" s="1" t="s">
        <v>9330</v>
      </c>
      <c r="I243" s="378">
        <v>47275</v>
      </c>
      <c r="J243" s="1" t="s">
        <v>61</v>
      </c>
      <c r="K243" s="380">
        <v>0.92296296296295999</v>
      </c>
      <c r="L243" s="378">
        <v>46182</v>
      </c>
      <c r="M243" s="1" t="s">
        <v>9572</v>
      </c>
      <c r="N243" s="1" t="s">
        <v>11049</v>
      </c>
    </row>
    <row r="244" spans="1:14" x14ac:dyDescent="0.25">
      <c r="A244" s="1" t="s">
        <v>9570</v>
      </c>
      <c r="B244" s="1" t="s">
        <v>80</v>
      </c>
      <c r="C244" s="1" t="s">
        <v>81</v>
      </c>
      <c r="D244" s="377">
        <v>120</v>
      </c>
      <c r="E244" s="1" t="s">
        <v>83</v>
      </c>
      <c r="F244" s="378">
        <v>46182</v>
      </c>
      <c r="G244" s="1" t="s">
        <v>9571</v>
      </c>
      <c r="H244" s="1" t="s">
        <v>9330</v>
      </c>
      <c r="I244" s="378">
        <v>47275</v>
      </c>
      <c r="J244" s="1" t="s">
        <v>61</v>
      </c>
      <c r="K244" s="380">
        <v>0.78374999999999995</v>
      </c>
      <c r="L244" s="378">
        <v>46182</v>
      </c>
      <c r="M244" s="1" t="s">
        <v>9572</v>
      </c>
      <c r="N244" s="1" t="s">
        <v>11052</v>
      </c>
    </row>
    <row r="245" spans="1:14" x14ac:dyDescent="0.25">
      <c r="A245" s="1" t="s">
        <v>9570</v>
      </c>
      <c r="B245" s="1" t="s">
        <v>80</v>
      </c>
      <c r="C245" s="1" t="s">
        <v>81</v>
      </c>
      <c r="D245" s="377">
        <v>120</v>
      </c>
      <c r="E245" s="1" t="s">
        <v>83</v>
      </c>
      <c r="F245" s="378">
        <v>46182</v>
      </c>
      <c r="G245" s="1" t="s">
        <v>9571</v>
      </c>
      <c r="H245" s="1" t="s">
        <v>9330</v>
      </c>
      <c r="I245" s="378">
        <v>47275</v>
      </c>
      <c r="J245" s="1" t="s">
        <v>61</v>
      </c>
      <c r="K245" s="380">
        <v>0.78364583333333004</v>
      </c>
      <c r="L245" s="378">
        <v>46182</v>
      </c>
      <c r="M245" s="1" t="s">
        <v>9572</v>
      </c>
      <c r="N245" s="1" t="s">
        <v>11051</v>
      </c>
    </row>
    <row r="246" spans="1:14" x14ac:dyDescent="0.25">
      <c r="A246" s="1" t="s">
        <v>9570</v>
      </c>
      <c r="B246" s="1" t="s">
        <v>80</v>
      </c>
      <c r="C246" s="1" t="s">
        <v>81</v>
      </c>
      <c r="D246" s="377">
        <v>120</v>
      </c>
      <c r="E246" s="1" t="s">
        <v>83</v>
      </c>
      <c r="F246" s="378">
        <v>46182</v>
      </c>
      <c r="G246" s="1" t="s">
        <v>9571</v>
      </c>
      <c r="H246" s="1" t="s">
        <v>9330</v>
      </c>
      <c r="I246" s="378">
        <v>47275</v>
      </c>
      <c r="J246" s="1" t="s">
        <v>61</v>
      </c>
      <c r="K246" s="380">
        <v>0.89063657407407004</v>
      </c>
      <c r="L246" s="378">
        <v>46182</v>
      </c>
      <c r="M246" s="1" t="s">
        <v>9572</v>
      </c>
      <c r="N246" s="1" t="s">
        <v>11063</v>
      </c>
    </row>
    <row r="247" spans="1:14" x14ac:dyDescent="0.25">
      <c r="A247" s="1" t="s">
        <v>9570</v>
      </c>
      <c r="B247" s="1" t="s">
        <v>80</v>
      </c>
      <c r="C247" s="1" t="s">
        <v>81</v>
      </c>
      <c r="D247" s="377">
        <v>120</v>
      </c>
      <c r="E247" s="1" t="s">
        <v>83</v>
      </c>
      <c r="F247" s="378">
        <v>46182</v>
      </c>
      <c r="G247" s="1" t="s">
        <v>9571</v>
      </c>
      <c r="H247" s="1" t="s">
        <v>9330</v>
      </c>
      <c r="I247" s="378">
        <v>47275</v>
      </c>
      <c r="J247" s="1" t="s">
        <v>61</v>
      </c>
      <c r="K247" s="380">
        <v>0.14407407407407</v>
      </c>
      <c r="L247" s="378">
        <v>46182</v>
      </c>
      <c r="M247" s="1" t="s">
        <v>9572</v>
      </c>
      <c r="N247" s="1" t="s">
        <v>9582</v>
      </c>
    </row>
    <row r="248" spans="1:14" x14ac:dyDescent="0.25">
      <c r="A248" s="1" t="s">
        <v>9570</v>
      </c>
      <c r="B248" s="1" t="s">
        <v>80</v>
      </c>
      <c r="C248" s="1" t="s">
        <v>81</v>
      </c>
      <c r="D248" s="377">
        <v>120</v>
      </c>
      <c r="E248" s="1" t="s">
        <v>83</v>
      </c>
      <c r="F248" s="378">
        <v>46182</v>
      </c>
      <c r="G248" s="1" t="s">
        <v>9571</v>
      </c>
      <c r="H248" s="1" t="s">
        <v>9330</v>
      </c>
      <c r="I248" s="378">
        <v>47275</v>
      </c>
      <c r="J248" s="1" t="s">
        <v>61</v>
      </c>
      <c r="K248" s="380">
        <v>0.89771990740741003</v>
      </c>
      <c r="L248" s="378">
        <v>46182</v>
      </c>
      <c r="M248" s="1" t="s">
        <v>9572</v>
      </c>
      <c r="N248" s="1" t="s">
        <v>11064</v>
      </c>
    </row>
    <row r="249" spans="1:14" x14ac:dyDescent="0.25">
      <c r="A249" s="1" t="s">
        <v>9570</v>
      </c>
      <c r="B249" s="1" t="s">
        <v>80</v>
      </c>
      <c r="C249" s="1" t="s">
        <v>81</v>
      </c>
      <c r="D249" s="377">
        <v>120</v>
      </c>
      <c r="E249" s="1" t="s">
        <v>83</v>
      </c>
      <c r="F249" s="378">
        <v>46182</v>
      </c>
      <c r="G249" s="1" t="s">
        <v>9571</v>
      </c>
      <c r="H249" s="1" t="s">
        <v>9330</v>
      </c>
      <c r="I249" s="378">
        <v>47275</v>
      </c>
      <c r="J249" s="1" t="s">
        <v>61</v>
      </c>
      <c r="K249" s="380">
        <v>0.76603009259259003</v>
      </c>
      <c r="L249" s="378">
        <v>46182</v>
      </c>
      <c r="M249" s="1" t="s">
        <v>9572</v>
      </c>
      <c r="N249" s="1" t="s">
        <v>11067</v>
      </c>
    </row>
    <row r="250" spans="1:14" x14ac:dyDescent="0.25">
      <c r="A250" s="1" t="s">
        <v>9570</v>
      </c>
      <c r="B250" s="1" t="s">
        <v>80</v>
      </c>
      <c r="C250" s="1" t="s">
        <v>81</v>
      </c>
      <c r="D250" s="377">
        <v>120</v>
      </c>
      <c r="E250" s="1" t="s">
        <v>83</v>
      </c>
      <c r="F250" s="378">
        <v>46182</v>
      </c>
      <c r="G250" s="1" t="s">
        <v>9571</v>
      </c>
      <c r="H250" s="1" t="s">
        <v>9330</v>
      </c>
      <c r="I250" s="378">
        <v>47275</v>
      </c>
      <c r="J250" s="1" t="s">
        <v>61</v>
      </c>
      <c r="K250" s="380">
        <v>0.67378472222221997</v>
      </c>
      <c r="L250" s="378">
        <v>46182</v>
      </c>
      <c r="M250" s="1" t="s">
        <v>9572</v>
      </c>
      <c r="N250" s="1" t="s">
        <v>10908</v>
      </c>
    </row>
    <row r="251" spans="1:14" x14ac:dyDescent="0.25">
      <c r="A251" s="1" t="s">
        <v>9570</v>
      </c>
      <c r="B251" s="1" t="s">
        <v>80</v>
      </c>
      <c r="C251" s="1" t="s">
        <v>81</v>
      </c>
      <c r="D251" s="377">
        <v>120</v>
      </c>
      <c r="E251" s="1" t="s">
        <v>83</v>
      </c>
      <c r="F251" s="378">
        <v>46182</v>
      </c>
      <c r="G251" s="1" t="s">
        <v>9571</v>
      </c>
      <c r="H251" s="1" t="s">
        <v>9330</v>
      </c>
      <c r="I251" s="378">
        <v>47275</v>
      </c>
      <c r="J251" s="1" t="s">
        <v>61</v>
      </c>
      <c r="K251" s="380">
        <v>0.14655092592593</v>
      </c>
      <c r="L251" s="378">
        <v>46182</v>
      </c>
      <c r="M251" s="1" t="s">
        <v>9572</v>
      </c>
      <c r="N251" s="1" t="s">
        <v>9573</v>
      </c>
    </row>
    <row r="252" spans="1:14" x14ac:dyDescent="0.25">
      <c r="A252" s="1" t="s">
        <v>9570</v>
      </c>
      <c r="B252" s="1" t="s">
        <v>80</v>
      </c>
      <c r="C252" s="1" t="s">
        <v>81</v>
      </c>
      <c r="D252" s="377">
        <v>120</v>
      </c>
      <c r="E252" s="1" t="s">
        <v>83</v>
      </c>
      <c r="F252" s="378">
        <v>46182</v>
      </c>
      <c r="G252" s="1" t="s">
        <v>9571</v>
      </c>
      <c r="H252" s="1" t="s">
        <v>9330</v>
      </c>
      <c r="I252" s="378">
        <v>47275</v>
      </c>
      <c r="J252" s="1" t="s">
        <v>61</v>
      </c>
      <c r="K252" s="380">
        <v>0.76586805555556003</v>
      </c>
      <c r="L252" s="378">
        <v>46182</v>
      </c>
      <c r="M252" s="1" t="s">
        <v>9572</v>
      </c>
      <c r="N252" s="1" t="s">
        <v>11066</v>
      </c>
    </row>
    <row r="253" spans="1:14" x14ac:dyDescent="0.25">
      <c r="A253" s="1" t="s">
        <v>9570</v>
      </c>
      <c r="B253" s="1" t="s">
        <v>80</v>
      </c>
      <c r="C253" s="1" t="s">
        <v>81</v>
      </c>
      <c r="D253" s="377">
        <v>120</v>
      </c>
      <c r="E253" s="1" t="s">
        <v>83</v>
      </c>
      <c r="F253" s="378">
        <v>46182</v>
      </c>
      <c r="G253" s="1" t="s">
        <v>9571</v>
      </c>
      <c r="H253" s="1" t="s">
        <v>9330</v>
      </c>
      <c r="I253" s="378">
        <v>47275</v>
      </c>
      <c r="J253" s="1" t="s">
        <v>61</v>
      </c>
      <c r="K253" s="380">
        <v>0.89440972222222004</v>
      </c>
      <c r="L253" s="378">
        <v>46182</v>
      </c>
      <c r="M253" s="1" t="s">
        <v>9572</v>
      </c>
      <c r="N253" s="1" t="s">
        <v>11062</v>
      </c>
    </row>
    <row r="254" spans="1:14" x14ac:dyDescent="0.25">
      <c r="A254" s="1" t="s">
        <v>9570</v>
      </c>
      <c r="B254" s="1" t="s">
        <v>80</v>
      </c>
      <c r="C254" s="1" t="s">
        <v>81</v>
      </c>
      <c r="D254" s="377">
        <v>120</v>
      </c>
      <c r="E254" s="1" t="s">
        <v>83</v>
      </c>
      <c r="F254" s="378">
        <v>46182</v>
      </c>
      <c r="G254" s="1" t="s">
        <v>9571</v>
      </c>
      <c r="H254" s="1" t="s">
        <v>9330</v>
      </c>
      <c r="I254" s="378">
        <v>47275</v>
      </c>
      <c r="J254" s="1" t="s">
        <v>61</v>
      </c>
      <c r="K254" s="380">
        <v>0.72043981481481001</v>
      </c>
      <c r="L254" s="378">
        <v>46182</v>
      </c>
      <c r="M254" s="1" t="s">
        <v>9572</v>
      </c>
      <c r="N254" s="1" t="s">
        <v>11045</v>
      </c>
    </row>
    <row r="255" spans="1:14" x14ac:dyDescent="0.25">
      <c r="A255" s="1" t="s">
        <v>9570</v>
      </c>
      <c r="B255" s="1" t="s">
        <v>80</v>
      </c>
      <c r="C255" s="1" t="s">
        <v>81</v>
      </c>
      <c r="D255" s="377">
        <v>120</v>
      </c>
      <c r="E255" s="1" t="s">
        <v>83</v>
      </c>
      <c r="F255" s="378">
        <v>46182</v>
      </c>
      <c r="G255" s="1" t="s">
        <v>9571</v>
      </c>
      <c r="H255" s="1" t="s">
        <v>9330</v>
      </c>
      <c r="I255" s="378">
        <v>47275</v>
      </c>
      <c r="J255" s="1" t="s">
        <v>61</v>
      </c>
      <c r="K255" s="380">
        <v>0.74990740740741002</v>
      </c>
      <c r="L255" s="378">
        <v>46182</v>
      </c>
      <c r="M255" s="1" t="s">
        <v>9572</v>
      </c>
      <c r="N255" s="1" t="s">
        <v>11050</v>
      </c>
    </row>
    <row r="256" spans="1:14" x14ac:dyDescent="0.25">
      <c r="A256" s="1" t="s">
        <v>9570</v>
      </c>
      <c r="B256" s="1" t="s">
        <v>80</v>
      </c>
      <c r="C256" s="1" t="s">
        <v>81</v>
      </c>
      <c r="D256" s="377">
        <v>120</v>
      </c>
      <c r="E256" s="1" t="s">
        <v>83</v>
      </c>
      <c r="F256" s="378">
        <v>46182</v>
      </c>
      <c r="G256" s="1" t="s">
        <v>9571</v>
      </c>
      <c r="H256" s="1" t="s">
        <v>9330</v>
      </c>
      <c r="I256" s="378">
        <v>47275</v>
      </c>
      <c r="J256" s="1" t="s">
        <v>61</v>
      </c>
      <c r="K256" s="380">
        <v>0.69402777777778002</v>
      </c>
      <c r="L256" s="378">
        <v>46182</v>
      </c>
      <c r="M256" s="1" t="s">
        <v>9572</v>
      </c>
      <c r="N256" s="1" t="s">
        <v>10910</v>
      </c>
    </row>
    <row r="257" spans="1:14" x14ac:dyDescent="0.25">
      <c r="A257" s="1" t="s">
        <v>9570</v>
      </c>
      <c r="B257" s="1" t="s">
        <v>80</v>
      </c>
      <c r="C257" s="1" t="s">
        <v>81</v>
      </c>
      <c r="D257" s="377">
        <v>120</v>
      </c>
      <c r="E257" s="1" t="s">
        <v>83</v>
      </c>
      <c r="F257" s="378">
        <v>46182</v>
      </c>
      <c r="G257" s="1" t="s">
        <v>9571</v>
      </c>
      <c r="H257" s="1" t="s">
        <v>9330</v>
      </c>
      <c r="I257" s="378">
        <v>47275</v>
      </c>
      <c r="J257" s="1" t="s">
        <v>61</v>
      </c>
      <c r="K257" s="380">
        <v>5.4953703703700001E-2</v>
      </c>
      <c r="L257" s="378">
        <v>46182</v>
      </c>
      <c r="M257" s="1" t="s">
        <v>9572</v>
      </c>
      <c r="N257" s="1" t="s">
        <v>9584</v>
      </c>
    </row>
    <row r="258" spans="1:14" x14ac:dyDescent="0.25">
      <c r="A258" s="1" t="s">
        <v>9570</v>
      </c>
      <c r="B258" s="1" t="s">
        <v>80</v>
      </c>
      <c r="C258" s="1" t="s">
        <v>81</v>
      </c>
      <c r="D258" s="377">
        <v>120</v>
      </c>
      <c r="E258" s="1" t="s">
        <v>83</v>
      </c>
      <c r="F258" s="378">
        <v>46182</v>
      </c>
      <c r="G258" s="1" t="s">
        <v>9571</v>
      </c>
      <c r="H258" s="1" t="s">
        <v>9330</v>
      </c>
      <c r="I258" s="378">
        <v>47275</v>
      </c>
      <c r="J258" s="1" t="s">
        <v>61</v>
      </c>
      <c r="K258" s="380">
        <v>5.7060185185190002E-2</v>
      </c>
      <c r="L258" s="378">
        <v>46182</v>
      </c>
      <c r="M258" s="1" t="s">
        <v>9572</v>
      </c>
      <c r="N258" s="1" t="s">
        <v>9578</v>
      </c>
    </row>
    <row r="259" spans="1:14" x14ac:dyDescent="0.25">
      <c r="A259" s="1" t="s">
        <v>9570</v>
      </c>
      <c r="B259" s="1" t="s">
        <v>80</v>
      </c>
      <c r="C259" s="1" t="s">
        <v>81</v>
      </c>
      <c r="D259" s="377">
        <v>120</v>
      </c>
      <c r="E259" s="1" t="s">
        <v>83</v>
      </c>
      <c r="F259" s="378">
        <v>46182</v>
      </c>
      <c r="G259" s="1" t="s">
        <v>9571</v>
      </c>
      <c r="H259" s="1" t="s">
        <v>9330</v>
      </c>
      <c r="I259" s="378">
        <v>47275</v>
      </c>
      <c r="J259" s="1" t="s">
        <v>61</v>
      </c>
      <c r="K259" s="380">
        <v>5.516203703704E-2</v>
      </c>
      <c r="L259" s="378">
        <v>46182</v>
      </c>
      <c r="M259" s="1" t="s">
        <v>9572</v>
      </c>
      <c r="N259" s="1" t="s">
        <v>9585</v>
      </c>
    </row>
    <row r="260" spans="1:14" x14ac:dyDescent="0.25">
      <c r="A260" s="1" t="s">
        <v>9570</v>
      </c>
      <c r="B260" s="1" t="s">
        <v>80</v>
      </c>
      <c r="C260" s="1" t="s">
        <v>81</v>
      </c>
      <c r="D260" s="377">
        <v>120</v>
      </c>
      <c r="E260" s="1" t="s">
        <v>83</v>
      </c>
      <c r="F260" s="378">
        <v>46182</v>
      </c>
      <c r="G260" s="1" t="s">
        <v>9571</v>
      </c>
      <c r="H260" s="1" t="s">
        <v>9330</v>
      </c>
      <c r="I260" s="378">
        <v>47275</v>
      </c>
      <c r="J260" s="1" t="s">
        <v>61</v>
      </c>
      <c r="K260" s="380">
        <v>5.524305555556E-2</v>
      </c>
      <c r="L260" s="378">
        <v>46182</v>
      </c>
      <c r="M260" s="1" t="s">
        <v>9572</v>
      </c>
      <c r="N260" s="1" t="s">
        <v>9574</v>
      </c>
    </row>
    <row r="261" spans="1:14" x14ac:dyDescent="0.25">
      <c r="A261" s="1" t="s">
        <v>9570</v>
      </c>
      <c r="B261" s="1" t="s">
        <v>80</v>
      </c>
      <c r="C261" s="1" t="s">
        <v>81</v>
      </c>
      <c r="D261" s="377">
        <v>120</v>
      </c>
      <c r="E261" s="1" t="s">
        <v>83</v>
      </c>
      <c r="F261" s="378">
        <v>46182</v>
      </c>
      <c r="G261" s="1" t="s">
        <v>9571</v>
      </c>
      <c r="H261" s="1" t="s">
        <v>9330</v>
      </c>
      <c r="I261" s="378">
        <v>47275</v>
      </c>
      <c r="J261" s="1" t="s">
        <v>61</v>
      </c>
      <c r="K261" s="380">
        <v>5.53587962963E-2</v>
      </c>
      <c r="L261" s="378">
        <v>46182</v>
      </c>
      <c r="M261" s="1" t="s">
        <v>9572</v>
      </c>
      <c r="N261" s="1" t="s">
        <v>9586</v>
      </c>
    </row>
    <row r="262" spans="1:14" x14ac:dyDescent="0.25">
      <c r="A262" s="1" t="s">
        <v>9570</v>
      </c>
      <c r="B262" s="1" t="s">
        <v>80</v>
      </c>
      <c r="C262" s="1" t="s">
        <v>81</v>
      </c>
      <c r="D262" s="377">
        <v>120</v>
      </c>
      <c r="E262" s="1" t="s">
        <v>83</v>
      </c>
      <c r="F262" s="378">
        <v>46182</v>
      </c>
      <c r="G262" s="1" t="s">
        <v>9571</v>
      </c>
      <c r="H262" s="1" t="s">
        <v>9330</v>
      </c>
      <c r="I262" s="378">
        <v>47275</v>
      </c>
      <c r="J262" s="1" t="s">
        <v>61</v>
      </c>
      <c r="K262" s="380">
        <v>0.86085648148147997</v>
      </c>
      <c r="L262" s="378">
        <v>46182</v>
      </c>
      <c r="M262" s="1" t="s">
        <v>9572</v>
      </c>
      <c r="N262" s="1" t="s">
        <v>11054</v>
      </c>
    </row>
    <row r="263" spans="1:14" x14ac:dyDescent="0.25">
      <c r="A263" s="1" t="s">
        <v>9570</v>
      </c>
      <c r="B263" s="1" t="s">
        <v>80</v>
      </c>
      <c r="C263" s="1" t="s">
        <v>81</v>
      </c>
      <c r="D263" s="377">
        <v>120</v>
      </c>
      <c r="E263" s="1" t="s">
        <v>83</v>
      </c>
      <c r="F263" s="378">
        <v>46182</v>
      </c>
      <c r="G263" s="1" t="s">
        <v>9571</v>
      </c>
      <c r="H263" s="1" t="s">
        <v>9330</v>
      </c>
      <c r="I263" s="378">
        <v>47275</v>
      </c>
      <c r="J263" s="1" t="s">
        <v>61</v>
      </c>
      <c r="K263" s="380">
        <v>5.451388888889E-2</v>
      </c>
      <c r="L263" s="378">
        <v>46182</v>
      </c>
      <c r="M263" s="1" t="s">
        <v>9572</v>
      </c>
      <c r="N263" s="1" t="s">
        <v>9575</v>
      </c>
    </row>
    <row r="264" spans="1:14" x14ac:dyDescent="0.25">
      <c r="A264" s="1" t="s">
        <v>9570</v>
      </c>
      <c r="B264" s="1" t="s">
        <v>80</v>
      </c>
      <c r="C264" s="1" t="s">
        <v>81</v>
      </c>
      <c r="D264" s="377">
        <v>120</v>
      </c>
      <c r="E264" s="1" t="s">
        <v>83</v>
      </c>
      <c r="F264" s="378">
        <v>46182</v>
      </c>
      <c r="G264" s="1" t="s">
        <v>9571</v>
      </c>
      <c r="H264" s="1" t="s">
        <v>9330</v>
      </c>
      <c r="I264" s="378">
        <v>47275</v>
      </c>
      <c r="J264" s="1" t="s">
        <v>61</v>
      </c>
      <c r="K264" s="380">
        <v>0.87603009259259002</v>
      </c>
      <c r="L264" s="378">
        <v>46182</v>
      </c>
      <c r="M264" s="1" t="s">
        <v>9572</v>
      </c>
      <c r="N264" s="1" t="s">
        <v>11056</v>
      </c>
    </row>
    <row r="265" spans="1:14" x14ac:dyDescent="0.25">
      <c r="A265" s="1" t="s">
        <v>6135</v>
      </c>
      <c r="B265" s="1" t="s">
        <v>80</v>
      </c>
      <c r="C265" s="1" t="s">
        <v>81</v>
      </c>
      <c r="D265" s="377">
        <v>85</v>
      </c>
      <c r="E265" s="1" t="s">
        <v>83</v>
      </c>
      <c r="F265" s="378">
        <v>46185</v>
      </c>
      <c r="G265" s="1" t="s">
        <v>13527</v>
      </c>
      <c r="H265" s="1" t="s">
        <v>9330</v>
      </c>
      <c r="I265" s="378">
        <v>47275</v>
      </c>
      <c r="J265" s="1" t="s">
        <v>61</v>
      </c>
      <c r="K265" s="380">
        <v>1.0636574074069999E-2</v>
      </c>
      <c r="L265" s="378">
        <v>46185</v>
      </c>
      <c r="M265" s="1" t="s">
        <v>6138</v>
      </c>
      <c r="N265" s="1" t="s">
        <v>13529</v>
      </c>
    </row>
    <row r="266" spans="1:14" x14ac:dyDescent="0.25">
      <c r="A266" s="1" t="s">
        <v>6135</v>
      </c>
      <c r="B266" s="1" t="s">
        <v>80</v>
      </c>
      <c r="C266" s="1" t="s">
        <v>81</v>
      </c>
      <c r="D266" s="377">
        <v>140</v>
      </c>
      <c r="E266" s="1" t="s">
        <v>83</v>
      </c>
      <c r="F266" s="378">
        <v>46185</v>
      </c>
      <c r="G266" s="1" t="s">
        <v>13527</v>
      </c>
      <c r="H266" s="1" t="s">
        <v>9330</v>
      </c>
      <c r="I266" s="378">
        <v>47275</v>
      </c>
      <c r="J266" s="1" t="s">
        <v>61</v>
      </c>
      <c r="K266" s="380">
        <v>1.039351851852E-2</v>
      </c>
      <c r="L266" s="378">
        <v>46185</v>
      </c>
      <c r="M266" s="1" t="s">
        <v>6138</v>
      </c>
      <c r="N266" s="1" t="s">
        <v>13528</v>
      </c>
    </row>
    <row r="267" spans="1:14" x14ac:dyDescent="0.25">
      <c r="A267" s="1" t="s">
        <v>6135</v>
      </c>
      <c r="B267" s="1" t="s">
        <v>80</v>
      </c>
      <c r="C267" s="1" t="s">
        <v>81</v>
      </c>
      <c r="D267" s="377">
        <v>140</v>
      </c>
      <c r="E267" s="1" t="s">
        <v>83</v>
      </c>
      <c r="F267" s="378">
        <v>46184</v>
      </c>
      <c r="G267" s="1" t="s">
        <v>13527</v>
      </c>
      <c r="H267" s="1" t="s">
        <v>9330</v>
      </c>
      <c r="I267" s="378">
        <v>47275</v>
      </c>
      <c r="J267" s="1" t="s">
        <v>61</v>
      </c>
      <c r="K267" s="380">
        <v>0.93153935185184999</v>
      </c>
      <c r="L267" s="378">
        <v>46184</v>
      </c>
      <c r="M267" s="1" t="s">
        <v>6138</v>
      </c>
      <c r="N267" s="1" t="s">
        <v>13530</v>
      </c>
    </row>
    <row r="268" spans="1:14" x14ac:dyDescent="0.25">
      <c r="A268" s="1" t="s">
        <v>6135</v>
      </c>
      <c r="B268" s="1" t="s">
        <v>80</v>
      </c>
      <c r="C268" s="1" t="s">
        <v>81</v>
      </c>
      <c r="D268" s="377">
        <v>71</v>
      </c>
      <c r="E268" s="1" t="s">
        <v>83</v>
      </c>
      <c r="F268" s="378">
        <v>46182</v>
      </c>
      <c r="G268" s="1" t="s">
        <v>6136</v>
      </c>
      <c r="H268" s="1" t="s">
        <v>6137</v>
      </c>
      <c r="I268" s="378">
        <v>47273</v>
      </c>
      <c r="J268" s="1" t="s">
        <v>61</v>
      </c>
      <c r="K268" s="380">
        <v>4.4849537037039998E-2</v>
      </c>
      <c r="L268" s="378">
        <v>46182</v>
      </c>
      <c r="M268" s="1" t="s">
        <v>6138</v>
      </c>
      <c r="N268" s="1" t="s">
        <v>9588</v>
      </c>
    </row>
    <row r="269" spans="1:14" x14ac:dyDescent="0.25">
      <c r="A269" s="1" t="s">
        <v>6135</v>
      </c>
      <c r="B269" s="1" t="s">
        <v>80</v>
      </c>
      <c r="C269" s="1" t="s">
        <v>81</v>
      </c>
      <c r="D269" s="377">
        <v>23</v>
      </c>
      <c r="E269" s="1" t="s">
        <v>83</v>
      </c>
      <c r="F269" s="378">
        <v>46179</v>
      </c>
      <c r="G269" s="1" t="s">
        <v>6136</v>
      </c>
      <c r="H269" s="1" t="s">
        <v>6137</v>
      </c>
      <c r="I269" s="378">
        <v>47273</v>
      </c>
      <c r="J269" s="1" t="s">
        <v>61</v>
      </c>
      <c r="K269" s="380">
        <v>1.027777777778E-2</v>
      </c>
      <c r="L269" s="378">
        <v>46179</v>
      </c>
      <c r="M269" s="1" t="s">
        <v>6138</v>
      </c>
      <c r="N269" s="1" t="s">
        <v>6139</v>
      </c>
    </row>
    <row r="270" spans="1:14" x14ac:dyDescent="0.25">
      <c r="A270" s="1" t="s">
        <v>6135</v>
      </c>
      <c r="B270" s="1" t="s">
        <v>80</v>
      </c>
      <c r="C270" s="1" t="s">
        <v>81</v>
      </c>
      <c r="D270" s="377">
        <v>140</v>
      </c>
      <c r="E270" s="1" t="s">
        <v>83</v>
      </c>
      <c r="F270" s="378">
        <v>46179</v>
      </c>
      <c r="G270" s="1" t="s">
        <v>6136</v>
      </c>
      <c r="H270" s="1" t="s">
        <v>6137</v>
      </c>
      <c r="I270" s="378">
        <v>47273</v>
      </c>
      <c r="J270" s="1" t="s">
        <v>61</v>
      </c>
      <c r="K270" s="380">
        <v>9.2129629629599998E-3</v>
      </c>
      <c r="L270" s="378">
        <v>46179</v>
      </c>
      <c r="M270" s="1" t="s">
        <v>6138</v>
      </c>
      <c r="N270" s="1" t="s">
        <v>6140</v>
      </c>
    </row>
    <row r="271" spans="1:14" x14ac:dyDescent="0.25">
      <c r="A271" s="1" t="s">
        <v>6135</v>
      </c>
      <c r="B271" s="1" t="s">
        <v>80</v>
      </c>
      <c r="C271" s="1" t="s">
        <v>81</v>
      </c>
      <c r="D271" s="377">
        <v>140</v>
      </c>
      <c r="E271" s="1" t="s">
        <v>83</v>
      </c>
      <c r="F271" s="378">
        <v>46178</v>
      </c>
      <c r="G271" s="1" t="s">
        <v>6136</v>
      </c>
      <c r="H271" s="1" t="s">
        <v>6137</v>
      </c>
      <c r="I271" s="378">
        <v>47273</v>
      </c>
      <c r="J271" s="1" t="s">
        <v>61</v>
      </c>
      <c r="K271" s="380">
        <v>0.80697916666667002</v>
      </c>
      <c r="L271" s="378">
        <v>46178</v>
      </c>
      <c r="M271" s="1" t="s">
        <v>6138</v>
      </c>
      <c r="N271" s="1" t="s">
        <v>6141</v>
      </c>
    </row>
    <row r="272" spans="1:14" x14ac:dyDescent="0.25">
      <c r="A272" s="1" t="s">
        <v>6135</v>
      </c>
      <c r="B272" s="1" t="s">
        <v>80</v>
      </c>
      <c r="C272" s="1" t="s">
        <v>81</v>
      </c>
      <c r="D272" s="377">
        <v>140</v>
      </c>
      <c r="E272" s="1" t="s">
        <v>83</v>
      </c>
      <c r="F272" s="378">
        <v>46178</v>
      </c>
      <c r="G272" s="1" t="s">
        <v>6136</v>
      </c>
      <c r="H272" s="1" t="s">
        <v>6137</v>
      </c>
      <c r="I272" s="378">
        <v>47273</v>
      </c>
      <c r="J272" s="1" t="s">
        <v>61</v>
      </c>
      <c r="K272" s="380">
        <v>0.99978009259259004</v>
      </c>
      <c r="L272" s="378">
        <v>46178</v>
      </c>
      <c r="M272" s="1" t="s">
        <v>6138</v>
      </c>
      <c r="N272" s="1" t="s">
        <v>6142</v>
      </c>
    </row>
    <row r="273" spans="1:14" x14ac:dyDescent="0.25">
      <c r="A273" s="1" t="s">
        <v>6143</v>
      </c>
      <c r="B273" s="1" t="s">
        <v>80</v>
      </c>
      <c r="C273" s="1" t="s">
        <v>81</v>
      </c>
      <c r="D273" s="377">
        <v>186</v>
      </c>
      <c r="E273" s="1" t="s">
        <v>83</v>
      </c>
      <c r="F273" s="378">
        <v>46178</v>
      </c>
      <c r="G273" s="1" t="s">
        <v>6144</v>
      </c>
      <c r="H273" s="1" t="s">
        <v>6137</v>
      </c>
      <c r="I273" s="378">
        <v>47638</v>
      </c>
      <c r="J273" s="1" t="s">
        <v>61</v>
      </c>
      <c r="K273" s="380">
        <v>0.60472222222222005</v>
      </c>
      <c r="L273" s="378">
        <v>46178</v>
      </c>
      <c r="M273" s="1" t="s">
        <v>6145</v>
      </c>
      <c r="N273" s="1" t="s">
        <v>6155</v>
      </c>
    </row>
    <row r="274" spans="1:14" x14ac:dyDescent="0.25">
      <c r="A274" s="1" t="s">
        <v>6143</v>
      </c>
      <c r="B274" s="1" t="s">
        <v>80</v>
      </c>
      <c r="C274" s="1" t="s">
        <v>81</v>
      </c>
      <c r="D274" s="377">
        <v>84</v>
      </c>
      <c r="E274" s="1" t="s">
        <v>83</v>
      </c>
      <c r="F274" s="378">
        <v>46178</v>
      </c>
      <c r="G274" s="1" t="s">
        <v>6149</v>
      </c>
      <c r="H274" s="1" t="s">
        <v>5776</v>
      </c>
      <c r="I274" s="378">
        <v>47637</v>
      </c>
      <c r="J274" s="1" t="s">
        <v>61</v>
      </c>
      <c r="K274" s="380">
        <v>0.15340277777778</v>
      </c>
      <c r="L274" s="378">
        <v>46178</v>
      </c>
      <c r="M274" s="1" t="s">
        <v>6145</v>
      </c>
      <c r="N274" s="1" t="s">
        <v>6150</v>
      </c>
    </row>
    <row r="275" spans="1:14" x14ac:dyDescent="0.25">
      <c r="A275" s="1" t="s">
        <v>6143</v>
      </c>
      <c r="B275" s="1" t="s">
        <v>80</v>
      </c>
      <c r="C275" s="1" t="s">
        <v>81</v>
      </c>
      <c r="D275" s="377">
        <v>137</v>
      </c>
      <c r="E275" s="1" t="s">
        <v>83</v>
      </c>
      <c r="F275" s="378">
        <v>46178</v>
      </c>
      <c r="G275" s="1" t="s">
        <v>6144</v>
      </c>
      <c r="H275" s="1" t="s">
        <v>6137</v>
      </c>
      <c r="I275" s="378">
        <v>47638</v>
      </c>
      <c r="J275" s="1" t="s">
        <v>61</v>
      </c>
      <c r="K275" s="380">
        <v>0.68890046296296004</v>
      </c>
      <c r="L275" s="378">
        <v>46178</v>
      </c>
      <c r="M275" s="1" t="s">
        <v>6145</v>
      </c>
      <c r="N275" s="1" t="s">
        <v>6154</v>
      </c>
    </row>
    <row r="276" spans="1:14" x14ac:dyDescent="0.25">
      <c r="A276" s="1" t="s">
        <v>6143</v>
      </c>
      <c r="B276" s="1" t="s">
        <v>80</v>
      </c>
      <c r="C276" s="1" t="s">
        <v>81</v>
      </c>
      <c r="D276" s="377">
        <v>186</v>
      </c>
      <c r="E276" s="1" t="s">
        <v>83</v>
      </c>
      <c r="F276" s="378">
        <v>46178</v>
      </c>
      <c r="G276" s="1" t="s">
        <v>6149</v>
      </c>
      <c r="H276" s="1" t="s">
        <v>5776</v>
      </c>
      <c r="I276" s="378">
        <v>47637</v>
      </c>
      <c r="J276" s="1" t="s">
        <v>61</v>
      </c>
      <c r="K276" s="380">
        <v>6.3020833333330001E-2</v>
      </c>
      <c r="L276" s="378">
        <v>46178</v>
      </c>
      <c r="M276" s="1" t="s">
        <v>6145</v>
      </c>
      <c r="N276" s="1" t="s">
        <v>6153</v>
      </c>
    </row>
    <row r="277" spans="1:14" x14ac:dyDescent="0.25">
      <c r="A277" s="1" t="s">
        <v>6143</v>
      </c>
      <c r="B277" s="1" t="s">
        <v>80</v>
      </c>
      <c r="C277" s="1" t="s">
        <v>81</v>
      </c>
      <c r="D277" s="377">
        <v>186</v>
      </c>
      <c r="E277" s="1" t="s">
        <v>83</v>
      </c>
      <c r="F277" s="378">
        <v>46178</v>
      </c>
      <c r="G277" s="1" t="s">
        <v>6144</v>
      </c>
      <c r="H277" s="1" t="s">
        <v>6137</v>
      </c>
      <c r="I277" s="378">
        <v>47638</v>
      </c>
      <c r="J277" s="1" t="s">
        <v>61</v>
      </c>
      <c r="K277" s="380">
        <v>0.20506944444444</v>
      </c>
      <c r="L277" s="378">
        <v>46178</v>
      </c>
      <c r="M277" s="1" t="s">
        <v>6145</v>
      </c>
      <c r="N277" s="1" t="s">
        <v>6156</v>
      </c>
    </row>
    <row r="278" spans="1:14" x14ac:dyDescent="0.25">
      <c r="A278" s="1" t="s">
        <v>6143</v>
      </c>
      <c r="B278" s="1" t="s">
        <v>80</v>
      </c>
      <c r="C278" s="1" t="s">
        <v>81</v>
      </c>
      <c r="D278" s="377">
        <v>186</v>
      </c>
      <c r="E278" s="1" t="s">
        <v>83</v>
      </c>
      <c r="F278" s="378">
        <v>46178</v>
      </c>
      <c r="G278" s="1" t="s">
        <v>6144</v>
      </c>
      <c r="H278" s="1" t="s">
        <v>6137</v>
      </c>
      <c r="I278" s="378">
        <v>47638</v>
      </c>
      <c r="J278" s="1" t="s">
        <v>61</v>
      </c>
      <c r="K278" s="380">
        <v>0.57011574074074001</v>
      </c>
      <c r="L278" s="378">
        <v>46178</v>
      </c>
      <c r="M278" s="1" t="s">
        <v>6145</v>
      </c>
      <c r="N278" s="1" t="s">
        <v>6148</v>
      </c>
    </row>
    <row r="279" spans="1:14" x14ac:dyDescent="0.25">
      <c r="A279" s="1" t="s">
        <v>6143</v>
      </c>
      <c r="B279" s="1" t="s">
        <v>80</v>
      </c>
      <c r="C279" s="1" t="s">
        <v>81</v>
      </c>
      <c r="D279" s="377">
        <v>186</v>
      </c>
      <c r="E279" s="1" t="s">
        <v>83</v>
      </c>
      <c r="F279" s="378">
        <v>46178</v>
      </c>
      <c r="G279" s="1" t="s">
        <v>6144</v>
      </c>
      <c r="H279" s="1" t="s">
        <v>6137</v>
      </c>
      <c r="I279" s="378">
        <v>47638</v>
      </c>
      <c r="J279" s="1" t="s">
        <v>61</v>
      </c>
      <c r="K279" s="380">
        <v>0.42914351851852001</v>
      </c>
      <c r="L279" s="378">
        <v>46178</v>
      </c>
      <c r="M279" s="1" t="s">
        <v>6145</v>
      </c>
      <c r="N279" s="1" t="s">
        <v>6151</v>
      </c>
    </row>
    <row r="280" spans="1:14" x14ac:dyDescent="0.25">
      <c r="A280" s="1" t="s">
        <v>6143</v>
      </c>
      <c r="B280" s="1" t="s">
        <v>80</v>
      </c>
      <c r="C280" s="1" t="s">
        <v>81</v>
      </c>
      <c r="D280" s="377">
        <v>186</v>
      </c>
      <c r="E280" s="1" t="s">
        <v>83</v>
      </c>
      <c r="F280" s="378">
        <v>46178</v>
      </c>
      <c r="G280" s="1" t="s">
        <v>6144</v>
      </c>
      <c r="H280" s="1" t="s">
        <v>6137</v>
      </c>
      <c r="I280" s="378">
        <v>47638</v>
      </c>
      <c r="J280" s="1" t="s">
        <v>61</v>
      </c>
      <c r="K280" s="380">
        <v>0.24677083333333</v>
      </c>
      <c r="L280" s="378">
        <v>46178</v>
      </c>
      <c r="M280" s="1" t="s">
        <v>6145</v>
      </c>
      <c r="N280" s="1" t="s">
        <v>6146</v>
      </c>
    </row>
    <row r="281" spans="1:14" x14ac:dyDescent="0.25">
      <c r="A281" s="1" t="s">
        <v>6143</v>
      </c>
      <c r="B281" s="1" t="s">
        <v>80</v>
      </c>
      <c r="C281" s="1" t="s">
        <v>81</v>
      </c>
      <c r="D281" s="377">
        <v>186</v>
      </c>
      <c r="E281" s="1" t="s">
        <v>83</v>
      </c>
      <c r="F281" s="378">
        <v>46178</v>
      </c>
      <c r="G281" s="1" t="s">
        <v>6144</v>
      </c>
      <c r="H281" s="1" t="s">
        <v>6137</v>
      </c>
      <c r="I281" s="378">
        <v>47638</v>
      </c>
      <c r="J281" s="1" t="s">
        <v>61</v>
      </c>
      <c r="K281" s="380">
        <v>0.32770833333332999</v>
      </c>
      <c r="L281" s="378">
        <v>46178</v>
      </c>
      <c r="M281" s="1" t="s">
        <v>6145</v>
      </c>
      <c r="N281" s="1" t="s">
        <v>6152</v>
      </c>
    </row>
    <row r="282" spans="1:14" x14ac:dyDescent="0.25">
      <c r="A282" s="1" t="s">
        <v>6143</v>
      </c>
      <c r="B282" s="1" t="s">
        <v>80</v>
      </c>
      <c r="C282" s="1" t="s">
        <v>81</v>
      </c>
      <c r="D282" s="377">
        <v>186</v>
      </c>
      <c r="E282" s="1" t="s">
        <v>83</v>
      </c>
      <c r="F282" s="378">
        <v>46178</v>
      </c>
      <c r="G282" s="1" t="s">
        <v>6144</v>
      </c>
      <c r="H282" s="1" t="s">
        <v>6137</v>
      </c>
      <c r="I282" s="378">
        <v>47638</v>
      </c>
      <c r="J282" s="1" t="s">
        <v>61</v>
      </c>
      <c r="K282" s="380">
        <v>0.51645833333333002</v>
      </c>
      <c r="L282" s="378">
        <v>46178</v>
      </c>
      <c r="M282" s="1" t="s">
        <v>6145</v>
      </c>
      <c r="N282" s="1" t="s">
        <v>6147</v>
      </c>
    </row>
    <row r="283" spans="1:14" x14ac:dyDescent="0.25">
      <c r="A283" s="1" t="s">
        <v>6143</v>
      </c>
      <c r="B283" s="1" t="s">
        <v>80</v>
      </c>
      <c r="C283" s="1" t="s">
        <v>81</v>
      </c>
      <c r="D283" s="377">
        <v>186</v>
      </c>
      <c r="E283" s="1" t="s">
        <v>83</v>
      </c>
      <c r="F283" s="378">
        <v>46177</v>
      </c>
      <c r="G283" s="1" t="s">
        <v>6149</v>
      </c>
      <c r="H283" s="1" t="s">
        <v>5776</v>
      </c>
      <c r="I283" s="378">
        <v>47637</v>
      </c>
      <c r="J283" s="1" t="s">
        <v>61</v>
      </c>
      <c r="K283" s="380">
        <v>0.75554398148148005</v>
      </c>
      <c r="L283" s="378">
        <v>46177</v>
      </c>
      <c r="M283" s="1" t="s">
        <v>6145</v>
      </c>
      <c r="N283" s="1" t="s">
        <v>6161</v>
      </c>
    </row>
    <row r="284" spans="1:14" x14ac:dyDescent="0.25">
      <c r="A284" s="1" t="s">
        <v>6143</v>
      </c>
      <c r="B284" s="1" t="s">
        <v>80</v>
      </c>
      <c r="C284" s="1" t="s">
        <v>81</v>
      </c>
      <c r="D284" s="377">
        <v>186</v>
      </c>
      <c r="E284" s="1" t="s">
        <v>83</v>
      </c>
      <c r="F284" s="378">
        <v>46177</v>
      </c>
      <c r="G284" s="1" t="s">
        <v>6149</v>
      </c>
      <c r="H284" s="1" t="s">
        <v>5776</v>
      </c>
      <c r="I284" s="378">
        <v>47637</v>
      </c>
      <c r="J284" s="1" t="s">
        <v>61</v>
      </c>
      <c r="K284" s="380">
        <v>0.61607638888889005</v>
      </c>
      <c r="L284" s="378">
        <v>46177</v>
      </c>
      <c r="M284" s="1" t="s">
        <v>6145</v>
      </c>
      <c r="N284" s="1" t="s">
        <v>6162</v>
      </c>
    </row>
    <row r="285" spans="1:14" x14ac:dyDescent="0.25">
      <c r="A285" s="1" t="s">
        <v>6143</v>
      </c>
      <c r="B285" s="1" t="s">
        <v>80</v>
      </c>
      <c r="C285" s="1" t="s">
        <v>81</v>
      </c>
      <c r="D285" s="377">
        <v>186</v>
      </c>
      <c r="E285" s="1" t="s">
        <v>83</v>
      </c>
      <c r="F285" s="378">
        <v>46177</v>
      </c>
      <c r="G285" s="1" t="s">
        <v>6149</v>
      </c>
      <c r="H285" s="1" t="s">
        <v>5776</v>
      </c>
      <c r="I285" s="378">
        <v>47637</v>
      </c>
      <c r="J285" s="1" t="s">
        <v>61</v>
      </c>
      <c r="K285" s="380">
        <v>0.58884259259258998</v>
      </c>
      <c r="L285" s="378">
        <v>46177</v>
      </c>
      <c r="M285" s="1" t="s">
        <v>6145</v>
      </c>
      <c r="N285" s="1" t="s">
        <v>6163</v>
      </c>
    </row>
    <row r="286" spans="1:14" x14ac:dyDescent="0.25">
      <c r="A286" s="1" t="s">
        <v>6143</v>
      </c>
      <c r="B286" s="1" t="s">
        <v>80</v>
      </c>
      <c r="C286" s="1" t="s">
        <v>81</v>
      </c>
      <c r="D286" s="377">
        <v>186</v>
      </c>
      <c r="E286" s="1" t="s">
        <v>83</v>
      </c>
      <c r="F286" s="378">
        <v>46177</v>
      </c>
      <c r="G286" s="1" t="s">
        <v>6157</v>
      </c>
      <c r="H286" s="1" t="s">
        <v>4586</v>
      </c>
      <c r="I286" s="378">
        <v>47636</v>
      </c>
      <c r="J286" s="1" t="s">
        <v>61</v>
      </c>
      <c r="K286" s="380">
        <v>0.58028935185185004</v>
      </c>
      <c r="L286" s="378">
        <v>46177</v>
      </c>
      <c r="M286" s="1" t="s">
        <v>6145</v>
      </c>
      <c r="N286" s="1" t="s">
        <v>6164</v>
      </c>
    </row>
    <row r="287" spans="1:14" x14ac:dyDescent="0.25">
      <c r="A287" s="1" t="s">
        <v>6143</v>
      </c>
      <c r="B287" s="1" t="s">
        <v>80</v>
      </c>
      <c r="C287" s="1" t="s">
        <v>81</v>
      </c>
      <c r="D287" s="377">
        <v>186</v>
      </c>
      <c r="E287" s="1" t="s">
        <v>83</v>
      </c>
      <c r="F287" s="378">
        <v>46177</v>
      </c>
      <c r="G287" s="1" t="s">
        <v>6149</v>
      </c>
      <c r="H287" s="1" t="s">
        <v>5776</v>
      </c>
      <c r="I287" s="378">
        <v>47637</v>
      </c>
      <c r="J287" s="1" t="s">
        <v>61</v>
      </c>
      <c r="K287" s="380">
        <v>0.71319444444444002</v>
      </c>
      <c r="L287" s="378">
        <v>46177</v>
      </c>
      <c r="M287" s="1" t="s">
        <v>6145</v>
      </c>
      <c r="N287" s="1" t="s">
        <v>6160</v>
      </c>
    </row>
    <row r="288" spans="1:14" x14ac:dyDescent="0.25">
      <c r="A288" s="1" t="s">
        <v>6143</v>
      </c>
      <c r="B288" s="1" t="s">
        <v>80</v>
      </c>
      <c r="C288" s="1" t="s">
        <v>81</v>
      </c>
      <c r="D288" s="377">
        <v>186</v>
      </c>
      <c r="E288" s="1" t="s">
        <v>83</v>
      </c>
      <c r="F288" s="378">
        <v>46177</v>
      </c>
      <c r="G288" s="1" t="s">
        <v>6149</v>
      </c>
      <c r="H288" s="1" t="s">
        <v>5776</v>
      </c>
      <c r="I288" s="378">
        <v>47637</v>
      </c>
      <c r="J288" s="1" t="s">
        <v>61</v>
      </c>
      <c r="K288" s="380">
        <v>0.93002314814815001</v>
      </c>
      <c r="L288" s="378">
        <v>46177</v>
      </c>
      <c r="M288" s="1" t="s">
        <v>6145</v>
      </c>
      <c r="N288" s="1" t="s">
        <v>6159</v>
      </c>
    </row>
    <row r="289" spans="1:14" x14ac:dyDescent="0.25">
      <c r="A289" s="1" t="s">
        <v>6143</v>
      </c>
      <c r="B289" s="1" t="s">
        <v>80</v>
      </c>
      <c r="C289" s="1" t="s">
        <v>81</v>
      </c>
      <c r="D289" s="377">
        <v>186</v>
      </c>
      <c r="E289" s="1" t="s">
        <v>83</v>
      </c>
      <c r="F289" s="378">
        <v>46177</v>
      </c>
      <c r="G289" s="1" t="s">
        <v>6149</v>
      </c>
      <c r="H289" s="1" t="s">
        <v>5776</v>
      </c>
      <c r="I289" s="378">
        <v>47637</v>
      </c>
      <c r="J289" s="1" t="s">
        <v>61</v>
      </c>
      <c r="K289" s="380">
        <v>0.87363425925925997</v>
      </c>
      <c r="L289" s="378">
        <v>46177</v>
      </c>
      <c r="M289" s="1" t="s">
        <v>6145</v>
      </c>
      <c r="N289" s="1" t="s">
        <v>6165</v>
      </c>
    </row>
    <row r="290" spans="1:14" x14ac:dyDescent="0.25">
      <c r="A290" s="1" t="s">
        <v>6143</v>
      </c>
      <c r="B290" s="1" t="s">
        <v>80</v>
      </c>
      <c r="C290" s="1" t="s">
        <v>81</v>
      </c>
      <c r="D290" s="377">
        <v>133</v>
      </c>
      <c r="E290" s="1" t="s">
        <v>83</v>
      </c>
      <c r="F290" s="378">
        <v>46177</v>
      </c>
      <c r="G290" s="1" t="s">
        <v>6157</v>
      </c>
      <c r="H290" s="1" t="s">
        <v>4586</v>
      </c>
      <c r="I290" s="378">
        <v>47636</v>
      </c>
      <c r="J290" s="1" t="s">
        <v>61</v>
      </c>
      <c r="K290" s="380">
        <v>0.87585648148147999</v>
      </c>
      <c r="L290" s="378">
        <v>46177</v>
      </c>
      <c r="M290" s="1" t="s">
        <v>6145</v>
      </c>
      <c r="N290" s="1" t="s">
        <v>6166</v>
      </c>
    </row>
    <row r="291" spans="1:14" x14ac:dyDescent="0.25">
      <c r="A291" s="1" t="s">
        <v>6143</v>
      </c>
      <c r="B291" s="1" t="s">
        <v>80</v>
      </c>
      <c r="C291" s="1" t="s">
        <v>81</v>
      </c>
      <c r="D291" s="377">
        <v>186</v>
      </c>
      <c r="E291" s="1" t="s">
        <v>83</v>
      </c>
      <c r="F291" s="378">
        <v>46177</v>
      </c>
      <c r="G291" s="1" t="s">
        <v>6157</v>
      </c>
      <c r="H291" s="1" t="s">
        <v>4586</v>
      </c>
      <c r="I291" s="378">
        <v>47636</v>
      </c>
      <c r="J291" s="1" t="s">
        <v>61</v>
      </c>
      <c r="K291" s="380">
        <v>0.38788194444444002</v>
      </c>
      <c r="L291" s="378">
        <v>46177</v>
      </c>
      <c r="M291" s="1" t="s">
        <v>6145</v>
      </c>
      <c r="N291" s="1" t="s">
        <v>6167</v>
      </c>
    </row>
    <row r="292" spans="1:14" x14ac:dyDescent="0.25">
      <c r="A292" s="1" t="s">
        <v>6143</v>
      </c>
      <c r="B292" s="1" t="s">
        <v>80</v>
      </c>
      <c r="C292" s="1" t="s">
        <v>81</v>
      </c>
      <c r="D292" s="377">
        <v>154</v>
      </c>
      <c r="E292" s="1" t="s">
        <v>83</v>
      </c>
      <c r="F292" s="378">
        <v>46177</v>
      </c>
      <c r="G292" s="1" t="s">
        <v>6157</v>
      </c>
      <c r="H292" s="1" t="s">
        <v>4586</v>
      </c>
      <c r="I292" s="378">
        <v>47636</v>
      </c>
      <c r="J292" s="1" t="s">
        <v>61</v>
      </c>
      <c r="K292" s="380">
        <v>4.706018518519E-2</v>
      </c>
      <c r="L292" s="378">
        <v>46177</v>
      </c>
      <c r="M292" s="1" t="s">
        <v>6145</v>
      </c>
      <c r="N292" s="1" t="s">
        <v>6158</v>
      </c>
    </row>
    <row r="293" spans="1:14" x14ac:dyDescent="0.25">
      <c r="A293" s="1" t="s">
        <v>6143</v>
      </c>
      <c r="B293" s="1" t="s">
        <v>80</v>
      </c>
      <c r="C293" s="1" t="s">
        <v>81</v>
      </c>
      <c r="D293" s="377">
        <v>186</v>
      </c>
      <c r="E293" s="1" t="s">
        <v>83</v>
      </c>
      <c r="F293" s="378">
        <v>46176</v>
      </c>
      <c r="G293" s="1" t="s">
        <v>6157</v>
      </c>
      <c r="H293" s="1" t="s">
        <v>4586</v>
      </c>
      <c r="I293" s="378">
        <v>47636</v>
      </c>
      <c r="J293" s="1" t="s">
        <v>61</v>
      </c>
      <c r="K293" s="380">
        <v>0.74148148148147996</v>
      </c>
      <c r="L293" s="378">
        <v>46176</v>
      </c>
      <c r="M293" s="1" t="s">
        <v>6145</v>
      </c>
      <c r="N293" s="1" t="s">
        <v>6171</v>
      </c>
    </row>
    <row r="294" spans="1:14" x14ac:dyDescent="0.25">
      <c r="A294" s="1" t="s">
        <v>6143</v>
      </c>
      <c r="B294" s="1" t="s">
        <v>80</v>
      </c>
      <c r="C294" s="1" t="s">
        <v>81</v>
      </c>
      <c r="D294" s="377">
        <v>186</v>
      </c>
      <c r="E294" s="1" t="s">
        <v>83</v>
      </c>
      <c r="F294" s="378">
        <v>46176</v>
      </c>
      <c r="G294" s="1" t="s">
        <v>6157</v>
      </c>
      <c r="H294" s="1" t="s">
        <v>4586</v>
      </c>
      <c r="I294" s="378">
        <v>47636</v>
      </c>
      <c r="J294" s="1" t="s">
        <v>61</v>
      </c>
      <c r="K294" s="380">
        <v>0.74136574074074002</v>
      </c>
      <c r="L294" s="378">
        <v>46176</v>
      </c>
      <c r="M294" s="1" t="s">
        <v>6145</v>
      </c>
      <c r="N294" s="1" t="s">
        <v>6169</v>
      </c>
    </row>
    <row r="295" spans="1:14" x14ac:dyDescent="0.25">
      <c r="A295" s="1" t="s">
        <v>6143</v>
      </c>
      <c r="B295" s="1" t="s">
        <v>80</v>
      </c>
      <c r="C295" s="1" t="s">
        <v>81</v>
      </c>
      <c r="D295" s="377">
        <v>186</v>
      </c>
      <c r="E295" s="1" t="s">
        <v>83</v>
      </c>
      <c r="F295" s="378">
        <v>46176</v>
      </c>
      <c r="G295" s="1" t="s">
        <v>6157</v>
      </c>
      <c r="H295" s="1" t="s">
        <v>4586</v>
      </c>
      <c r="I295" s="378">
        <v>47636</v>
      </c>
      <c r="J295" s="1" t="s">
        <v>61</v>
      </c>
      <c r="K295" s="380">
        <v>0.93973379629630005</v>
      </c>
      <c r="L295" s="378">
        <v>46176</v>
      </c>
      <c r="M295" s="1" t="s">
        <v>6145</v>
      </c>
      <c r="N295" s="1" t="s">
        <v>6170</v>
      </c>
    </row>
    <row r="296" spans="1:14" x14ac:dyDescent="0.25">
      <c r="A296" s="1" t="s">
        <v>6143</v>
      </c>
      <c r="B296" s="1" t="s">
        <v>80</v>
      </c>
      <c r="C296" s="1" t="s">
        <v>81</v>
      </c>
      <c r="D296" s="377">
        <v>186</v>
      </c>
      <c r="E296" s="1" t="s">
        <v>83</v>
      </c>
      <c r="F296" s="378">
        <v>46176</v>
      </c>
      <c r="G296" s="1" t="s">
        <v>6157</v>
      </c>
      <c r="H296" s="1" t="s">
        <v>4586</v>
      </c>
      <c r="I296" s="378">
        <v>47636</v>
      </c>
      <c r="J296" s="1" t="s">
        <v>61</v>
      </c>
      <c r="K296" s="380">
        <v>0.86041666666667005</v>
      </c>
      <c r="L296" s="378">
        <v>46176</v>
      </c>
      <c r="M296" s="1" t="s">
        <v>6145</v>
      </c>
      <c r="N296" s="1" t="s">
        <v>6168</v>
      </c>
    </row>
    <row r="297" spans="1:14" x14ac:dyDescent="0.25">
      <c r="A297" s="1" t="s">
        <v>10560</v>
      </c>
      <c r="B297" s="1" t="s">
        <v>80</v>
      </c>
      <c r="C297" s="1" t="s">
        <v>81</v>
      </c>
      <c r="D297" s="377">
        <v>186</v>
      </c>
      <c r="E297" s="1" t="s">
        <v>83</v>
      </c>
      <c r="F297" s="378">
        <v>46185</v>
      </c>
      <c r="G297" s="1" t="s">
        <v>14196</v>
      </c>
      <c r="H297" s="1" t="s">
        <v>13013</v>
      </c>
      <c r="I297" s="378">
        <v>47645</v>
      </c>
      <c r="J297" s="1" t="s">
        <v>61</v>
      </c>
      <c r="K297" s="380">
        <v>0.58481481481481001</v>
      </c>
      <c r="L297" s="378">
        <v>46185</v>
      </c>
      <c r="M297" s="1" t="s">
        <v>10562</v>
      </c>
      <c r="N297" s="1" t="s">
        <v>14197</v>
      </c>
    </row>
    <row r="298" spans="1:14" x14ac:dyDescent="0.25">
      <c r="A298" s="1" t="s">
        <v>10560</v>
      </c>
      <c r="B298" s="1" t="s">
        <v>80</v>
      </c>
      <c r="C298" s="1" t="s">
        <v>81</v>
      </c>
      <c r="D298" s="377">
        <v>186</v>
      </c>
      <c r="E298" s="1" t="s">
        <v>83</v>
      </c>
      <c r="F298" s="378">
        <v>46185</v>
      </c>
      <c r="G298" s="1" t="s">
        <v>12092</v>
      </c>
      <c r="H298" s="1" t="s">
        <v>11683</v>
      </c>
      <c r="I298" s="378">
        <v>47644</v>
      </c>
      <c r="J298" s="1" t="s">
        <v>61</v>
      </c>
      <c r="K298" s="380">
        <v>0.44239583333332999</v>
      </c>
      <c r="L298" s="378">
        <v>46185</v>
      </c>
      <c r="M298" s="1" t="s">
        <v>10562</v>
      </c>
      <c r="N298" s="1" t="s">
        <v>14198</v>
      </c>
    </row>
    <row r="299" spans="1:14" x14ac:dyDescent="0.25">
      <c r="A299" s="1" t="s">
        <v>10560</v>
      </c>
      <c r="B299" s="1" t="s">
        <v>80</v>
      </c>
      <c r="C299" s="1" t="s">
        <v>81</v>
      </c>
      <c r="D299" s="377">
        <v>186</v>
      </c>
      <c r="E299" s="1" t="s">
        <v>83</v>
      </c>
      <c r="F299" s="378">
        <v>46185</v>
      </c>
      <c r="G299" s="1" t="s">
        <v>12092</v>
      </c>
      <c r="H299" s="1" t="s">
        <v>11683</v>
      </c>
      <c r="I299" s="378">
        <v>47644</v>
      </c>
      <c r="J299" s="1" t="s">
        <v>61</v>
      </c>
      <c r="K299" s="380">
        <v>0.40700231481480997</v>
      </c>
      <c r="L299" s="378">
        <v>46185</v>
      </c>
      <c r="M299" s="1" t="s">
        <v>10562</v>
      </c>
      <c r="N299" s="1" t="s">
        <v>14199</v>
      </c>
    </row>
    <row r="300" spans="1:14" x14ac:dyDescent="0.25">
      <c r="A300" s="1" t="s">
        <v>10560</v>
      </c>
      <c r="B300" s="1" t="s">
        <v>80</v>
      </c>
      <c r="C300" s="1" t="s">
        <v>81</v>
      </c>
      <c r="D300" s="377">
        <v>124</v>
      </c>
      <c r="E300" s="1" t="s">
        <v>83</v>
      </c>
      <c r="F300" s="378">
        <v>46185</v>
      </c>
      <c r="G300" s="1" t="s">
        <v>12092</v>
      </c>
      <c r="H300" s="1" t="s">
        <v>11683</v>
      </c>
      <c r="I300" s="378">
        <v>47644</v>
      </c>
      <c r="J300" s="1" t="s">
        <v>61</v>
      </c>
      <c r="K300" s="380">
        <v>0.57243055555555999</v>
      </c>
      <c r="L300" s="378">
        <v>46185</v>
      </c>
      <c r="M300" s="1" t="s">
        <v>10562</v>
      </c>
      <c r="N300" s="1" t="s">
        <v>14200</v>
      </c>
    </row>
    <row r="301" spans="1:14" x14ac:dyDescent="0.25">
      <c r="A301" s="1" t="s">
        <v>10560</v>
      </c>
      <c r="B301" s="1" t="s">
        <v>80</v>
      </c>
      <c r="C301" s="1" t="s">
        <v>81</v>
      </c>
      <c r="D301" s="377">
        <v>186</v>
      </c>
      <c r="E301" s="1" t="s">
        <v>83</v>
      </c>
      <c r="F301" s="378">
        <v>46184</v>
      </c>
      <c r="G301" s="1" t="s">
        <v>12092</v>
      </c>
      <c r="H301" s="1" t="s">
        <v>11683</v>
      </c>
      <c r="I301" s="378">
        <v>47644</v>
      </c>
      <c r="J301" s="1" t="s">
        <v>61</v>
      </c>
      <c r="K301" s="380">
        <v>0.52844907407407005</v>
      </c>
      <c r="L301" s="378">
        <v>46184</v>
      </c>
      <c r="M301" s="1" t="s">
        <v>10562</v>
      </c>
      <c r="N301" s="1" t="s">
        <v>13186</v>
      </c>
    </row>
    <row r="302" spans="1:14" x14ac:dyDescent="0.25">
      <c r="A302" s="1" t="s">
        <v>10560</v>
      </c>
      <c r="B302" s="1" t="s">
        <v>80</v>
      </c>
      <c r="C302" s="1" t="s">
        <v>81</v>
      </c>
      <c r="D302" s="377">
        <v>174</v>
      </c>
      <c r="E302" s="1" t="s">
        <v>83</v>
      </c>
      <c r="F302" s="378">
        <v>46184</v>
      </c>
      <c r="G302" s="1" t="s">
        <v>12092</v>
      </c>
      <c r="H302" s="1" t="s">
        <v>11683</v>
      </c>
      <c r="I302" s="378">
        <v>47644</v>
      </c>
      <c r="J302" s="1" t="s">
        <v>61</v>
      </c>
      <c r="K302" s="380">
        <v>0.66274305555556001</v>
      </c>
      <c r="L302" s="378">
        <v>46184</v>
      </c>
      <c r="M302" s="1" t="s">
        <v>10562</v>
      </c>
      <c r="N302" s="1" t="s">
        <v>13185</v>
      </c>
    </row>
    <row r="303" spans="1:14" x14ac:dyDescent="0.25">
      <c r="A303" s="1" t="s">
        <v>10560</v>
      </c>
      <c r="B303" s="1" t="s">
        <v>80</v>
      </c>
      <c r="C303" s="1" t="s">
        <v>81</v>
      </c>
      <c r="D303" s="377">
        <v>128</v>
      </c>
      <c r="E303" s="1" t="s">
        <v>83</v>
      </c>
      <c r="F303" s="378">
        <v>46184</v>
      </c>
      <c r="G303" s="1" t="s">
        <v>12092</v>
      </c>
      <c r="H303" s="1" t="s">
        <v>11683</v>
      </c>
      <c r="I303" s="378">
        <v>47644</v>
      </c>
      <c r="J303" s="1" t="s">
        <v>61</v>
      </c>
      <c r="K303" s="380">
        <v>1.5497685185189999E-2</v>
      </c>
      <c r="L303" s="378">
        <v>46184</v>
      </c>
      <c r="M303" s="1" t="s">
        <v>10562</v>
      </c>
      <c r="N303" s="1" t="s">
        <v>12093</v>
      </c>
    </row>
    <row r="304" spans="1:14" x14ac:dyDescent="0.25">
      <c r="A304" s="1" t="s">
        <v>10560</v>
      </c>
      <c r="B304" s="1" t="s">
        <v>80</v>
      </c>
      <c r="C304" s="1" t="s">
        <v>81</v>
      </c>
      <c r="D304" s="377">
        <v>186</v>
      </c>
      <c r="E304" s="1" t="s">
        <v>83</v>
      </c>
      <c r="F304" s="378">
        <v>46184</v>
      </c>
      <c r="G304" s="1" t="s">
        <v>12092</v>
      </c>
      <c r="H304" s="1" t="s">
        <v>11683</v>
      </c>
      <c r="I304" s="378">
        <v>47644</v>
      </c>
      <c r="J304" s="1" t="s">
        <v>61</v>
      </c>
      <c r="K304" s="380">
        <v>0.41545138888888999</v>
      </c>
      <c r="L304" s="378">
        <v>46184</v>
      </c>
      <c r="M304" s="1" t="s">
        <v>10562</v>
      </c>
      <c r="N304" s="1" t="s">
        <v>13028</v>
      </c>
    </row>
    <row r="305" spans="1:14" x14ac:dyDescent="0.25">
      <c r="A305" s="1" t="s">
        <v>10560</v>
      </c>
      <c r="B305" s="1" t="s">
        <v>80</v>
      </c>
      <c r="C305" s="1" t="s">
        <v>81</v>
      </c>
      <c r="D305" s="377">
        <v>186</v>
      </c>
      <c r="E305" s="1" t="s">
        <v>83</v>
      </c>
      <c r="F305" s="378">
        <v>46183</v>
      </c>
      <c r="G305" s="1" t="s">
        <v>10561</v>
      </c>
      <c r="H305" s="1" t="s">
        <v>6032</v>
      </c>
      <c r="I305" s="378">
        <v>47639</v>
      </c>
      <c r="J305" s="1" t="s">
        <v>61</v>
      </c>
      <c r="K305" s="380">
        <v>0.50793981481480999</v>
      </c>
      <c r="L305" s="378">
        <v>46183</v>
      </c>
      <c r="M305" s="1" t="s">
        <v>10562</v>
      </c>
      <c r="N305" s="1" t="s">
        <v>12095</v>
      </c>
    </row>
    <row r="306" spans="1:14" x14ac:dyDescent="0.25">
      <c r="A306" s="1" t="s">
        <v>10560</v>
      </c>
      <c r="B306" s="1" t="s">
        <v>80</v>
      </c>
      <c r="C306" s="1" t="s">
        <v>81</v>
      </c>
      <c r="D306" s="377">
        <v>186</v>
      </c>
      <c r="E306" s="1" t="s">
        <v>83</v>
      </c>
      <c r="F306" s="378">
        <v>46183</v>
      </c>
      <c r="G306" s="1" t="s">
        <v>12092</v>
      </c>
      <c r="H306" s="1" t="s">
        <v>11683</v>
      </c>
      <c r="I306" s="378">
        <v>47644</v>
      </c>
      <c r="J306" s="1" t="s">
        <v>61</v>
      </c>
      <c r="K306" s="380">
        <v>0.60024305555556001</v>
      </c>
      <c r="L306" s="378">
        <v>46183</v>
      </c>
      <c r="M306" s="1" t="s">
        <v>10562</v>
      </c>
      <c r="N306" s="1" t="s">
        <v>12094</v>
      </c>
    </row>
    <row r="307" spans="1:14" x14ac:dyDescent="0.25">
      <c r="A307" s="1" t="s">
        <v>10560</v>
      </c>
      <c r="B307" s="1" t="s">
        <v>80</v>
      </c>
      <c r="C307" s="1" t="s">
        <v>81</v>
      </c>
      <c r="D307" s="377">
        <v>103</v>
      </c>
      <c r="E307" s="1" t="s">
        <v>83</v>
      </c>
      <c r="F307" s="378">
        <v>46182</v>
      </c>
      <c r="G307" s="1" t="s">
        <v>10561</v>
      </c>
      <c r="H307" s="1" t="s">
        <v>6032</v>
      </c>
      <c r="I307" s="378">
        <v>47639</v>
      </c>
      <c r="J307" s="1" t="s">
        <v>61</v>
      </c>
      <c r="K307" s="380">
        <v>0.99151620370369997</v>
      </c>
      <c r="L307" s="378">
        <v>46182</v>
      </c>
      <c r="M307" s="1" t="s">
        <v>10562</v>
      </c>
      <c r="N307" s="1" t="s">
        <v>11068</v>
      </c>
    </row>
    <row r="308" spans="1:14" x14ac:dyDescent="0.25">
      <c r="A308" s="1" t="s">
        <v>10560</v>
      </c>
      <c r="B308" s="1" t="s">
        <v>80</v>
      </c>
      <c r="C308" s="1" t="s">
        <v>81</v>
      </c>
      <c r="D308" s="377">
        <v>186</v>
      </c>
      <c r="E308" s="1" t="s">
        <v>83</v>
      </c>
      <c r="F308" s="378">
        <v>46182</v>
      </c>
      <c r="G308" s="1" t="s">
        <v>10561</v>
      </c>
      <c r="H308" s="1" t="s">
        <v>6032</v>
      </c>
      <c r="I308" s="378">
        <v>47639</v>
      </c>
      <c r="J308" s="1" t="s">
        <v>61</v>
      </c>
      <c r="K308" s="380">
        <v>0.85951388888889002</v>
      </c>
      <c r="L308" s="378">
        <v>46182</v>
      </c>
      <c r="M308" s="1" t="s">
        <v>10562</v>
      </c>
      <c r="N308" s="1" t="s">
        <v>11071</v>
      </c>
    </row>
    <row r="309" spans="1:14" x14ac:dyDescent="0.25">
      <c r="A309" s="1" t="s">
        <v>10560</v>
      </c>
      <c r="B309" s="1" t="s">
        <v>80</v>
      </c>
      <c r="C309" s="1" t="s">
        <v>81</v>
      </c>
      <c r="D309" s="377">
        <v>186</v>
      </c>
      <c r="E309" s="1" t="s">
        <v>83</v>
      </c>
      <c r="F309" s="378">
        <v>46182</v>
      </c>
      <c r="G309" s="1" t="s">
        <v>10561</v>
      </c>
      <c r="H309" s="1" t="s">
        <v>6032</v>
      </c>
      <c r="I309" s="378">
        <v>47639</v>
      </c>
      <c r="J309" s="1" t="s">
        <v>61</v>
      </c>
      <c r="K309" s="380">
        <v>0.54989583333333003</v>
      </c>
      <c r="L309" s="378">
        <v>46182</v>
      </c>
      <c r="M309" s="1" t="s">
        <v>10562</v>
      </c>
      <c r="N309" s="1" t="s">
        <v>10563</v>
      </c>
    </row>
    <row r="310" spans="1:14" x14ac:dyDescent="0.25">
      <c r="A310" s="1" t="s">
        <v>10560</v>
      </c>
      <c r="B310" s="1" t="s">
        <v>80</v>
      </c>
      <c r="C310" s="1" t="s">
        <v>81</v>
      </c>
      <c r="D310" s="377">
        <v>186</v>
      </c>
      <c r="E310" s="1" t="s">
        <v>83</v>
      </c>
      <c r="F310" s="378">
        <v>46182</v>
      </c>
      <c r="G310" s="1" t="s">
        <v>10561</v>
      </c>
      <c r="H310" s="1" t="s">
        <v>6032</v>
      </c>
      <c r="I310" s="378">
        <v>47639</v>
      </c>
      <c r="J310" s="1" t="s">
        <v>61</v>
      </c>
      <c r="K310" s="380">
        <v>0.60998842592592994</v>
      </c>
      <c r="L310" s="378">
        <v>46182</v>
      </c>
      <c r="M310" s="1" t="s">
        <v>10562</v>
      </c>
      <c r="N310" s="1" t="s">
        <v>10564</v>
      </c>
    </row>
    <row r="311" spans="1:14" x14ac:dyDescent="0.25">
      <c r="A311" s="1" t="s">
        <v>10560</v>
      </c>
      <c r="B311" s="1" t="s">
        <v>80</v>
      </c>
      <c r="C311" s="1" t="s">
        <v>81</v>
      </c>
      <c r="D311" s="377">
        <v>186</v>
      </c>
      <c r="E311" s="1" t="s">
        <v>83</v>
      </c>
      <c r="F311" s="378">
        <v>46182</v>
      </c>
      <c r="G311" s="1" t="s">
        <v>10561</v>
      </c>
      <c r="H311" s="1" t="s">
        <v>6032</v>
      </c>
      <c r="I311" s="378">
        <v>47639</v>
      </c>
      <c r="J311" s="1" t="s">
        <v>61</v>
      </c>
      <c r="K311" s="380">
        <v>0.72533564814814999</v>
      </c>
      <c r="L311" s="378">
        <v>46182</v>
      </c>
      <c r="M311" s="1" t="s">
        <v>10562</v>
      </c>
      <c r="N311" s="1" t="s">
        <v>11070</v>
      </c>
    </row>
    <row r="312" spans="1:14" x14ac:dyDescent="0.25">
      <c r="A312" s="1" t="s">
        <v>10560</v>
      </c>
      <c r="B312" s="1" t="s">
        <v>80</v>
      </c>
      <c r="C312" s="1" t="s">
        <v>81</v>
      </c>
      <c r="D312" s="377">
        <v>186</v>
      </c>
      <c r="E312" s="1" t="s">
        <v>83</v>
      </c>
      <c r="F312" s="378">
        <v>46182</v>
      </c>
      <c r="G312" s="1" t="s">
        <v>10561</v>
      </c>
      <c r="H312" s="1" t="s">
        <v>6032</v>
      </c>
      <c r="I312" s="378">
        <v>47639</v>
      </c>
      <c r="J312" s="1" t="s">
        <v>61</v>
      </c>
      <c r="K312" s="380">
        <v>0.94613425925925998</v>
      </c>
      <c r="L312" s="378">
        <v>46182</v>
      </c>
      <c r="M312" s="1" t="s">
        <v>10562</v>
      </c>
      <c r="N312" s="1" t="s">
        <v>11069</v>
      </c>
    </row>
    <row r="313" spans="1:14" x14ac:dyDescent="0.25">
      <c r="A313" s="1" t="s">
        <v>10560</v>
      </c>
      <c r="B313" s="1" t="s">
        <v>80</v>
      </c>
      <c r="C313" s="1" t="s">
        <v>81</v>
      </c>
      <c r="D313" s="377">
        <v>186</v>
      </c>
      <c r="E313" s="1" t="s">
        <v>83</v>
      </c>
      <c r="F313" s="378">
        <v>46182</v>
      </c>
      <c r="G313" s="1" t="s">
        <v>10561</v>
      </c>
      <c r="H313" s="1" t="s">
        <v>6032</v>
      </c>
      <c r="I313" s="378">
        <v>47639</v>
      </c>
      <c r="J313" s="1" t="s">
        <v>61</v>
      </c>
      <c r="K313" s="380">
        <v>0.42481481481480998</v>
      </c>
      <c r="L313" s="378">
        <v>46182</v>
      </c>
      <c r="M313" s="1" t="s">
        <v>10562</v>
      </c>
      <c r="N313" s="1" t="s">
        <v>10565</v>
      </c>
    </row>
    <row r="314" spans="1:14" x14ac:dyDescent="0.25">
      <c r="A314" s="1" t="s">
        <v>4090</v>
      </c>
      <c r="B314" s="1" t="s">
        <v>80</v>
      </c>
      <c r="C314" s="1" t="s">
        <v>81</v>
      </c>
      <c r="D314" s="377">
        <v>240</v>
      </c>
      <c r="E314" s="1" t="s">
        <v>83</v>
      </c>
      <c r="F314" s="378">
        <v>46176</v>
      </c>
      <c r="G314" s="1" t="s">
        <v>4667</v>
      </c>
      <c r="H314" s="1" t="s">
        <v>4440</v>
      </c>
      <c r="I314" s="378">
        <v>47268</v>
      </c>
      <c r="J314" s="1" t="s">
        <v>61</v>
      </c>
      <c r="K314" s="380">
        <v>0.23982638888888999</v>
      </c>
      <c r="L314" s="378">
        <v>46176</v>
      </c>
      <c r="M314" s="1" t="s">
        <v>4091</v>
      </c>
      <c r="N314" s="1" t="s">
        <v>5160</v>
      </c>
    </row>
    <row r="315" spans="1:14" x14ac:dyDescent="0.25">
      <c r="A315" s="1" t="s">
        <v>4090</v>
      </c>
      <c r="B315" s="1" t="s">
        <v>80</v>
      </c>
      <c r="C315" s="1" t="s">
        <v>81</v>
      </c>
      <c r="D315" s="377">
        <v>240</v>
      </c>
      <c r="E315" s="1" t="s">
        <v>83</v>
      </c>
      <c r="F315" s="378">
        <v>46176</v>
      </c>
      <c r="G315" s="1" t="s">
        <v>4667</v>
      </c>
      <c r="H315" s="1" t="s">
        <v>4440</v>
      </c>
      <c r="I315" s="378">
        <v>47268</v>
      </c>
      <c r="J315" s="1" t="s">
        <v>61</v>
      </c>
      <c r="K315" s="380">
        <v>6.0567129629629998E-2</v>
      </c>
      <c r="L315" s="378">
        <v>46176</v>
      </c>
      <c r="M315" s="1" t="s">
        <v>4091</v>
      </c>
      <c r="N315" s="1" t="s">
        <v>5175</v>
      </c>
    </row>
    <row r="316" spans="1:14" x14ac:dyDescent="0.25">
      <c r="A316" s="1" t="s">
        <v>4090</v>
      </c>
      <c r="B316" s="1" t="s">
        <v>80</v>
      </c>
      <c r="C316" s="1" t="s">
        <v>81</v>
      </c>
      <c r="D316" s="377">
        <v>240</v>
      </c>
      <c r="E316" s="1" t="s">
        <v>83</v>
      </c>
      <c r="F316" s="378">
        <v>46176</v>
      </c>
      <c r="G316" s="1" t="s">
        <v>4667</v>
      </c>
      <c r="H316" s="1" t="s">
        <v>4440</v>
      </c>
      <c r="I316" s="378">
        <v>47268</v>
      </c>
      <c r="J316" s="1" t="s">
        <v>61</v>
      </c>
      <c r="K316" s="380">
        <v>0.18776620370370001</v>
      </c>
      <c r="L316" s="378">
        <v>46176</v>
      </c>
      <c r="M316" s="1" t="s">
        <v>4091</v>
      </c>
      <c r="N316" s="1" t="s">
        <v>5156</v>
      </c>
    </row>
    <row r="317" spans="1:14" x14ac:dyDescent="0.25">
      <c r="A317" s="1" t="s">
        <v>4090</v>
      </c>
      <c r="B317" s="1" t="s">
        <v>80</v>
      </c>
      <c r="C317" s="1" t="s">
        <v>81</v>
      </c>
      <c r="D317" s="377">
        <v>240</v>
      </c>
      <c r="E317" s="1" t="s">
        <v>83</v>
      </c>
      <c r="F317" s="378">
        <v>46176</v>
      </c>
      <c r="G317" s="1" t="s">
        <v>4667</v>
      </c>
      <c r="H317" s="1" t="s">
        <v>4440</v>
      </c>
      <c r="I317" s="378">
        <v>47268</v>
      </c>
      <c r="J317" s="1" t="s">
        <v>61</v>
      </c>
      <c r="K317" s="380">
        <v>0.1825</v>
      </c>
      <c r="L317" s="378">
        <v>46176</v>
      </c>
      <c r="M317" s="1" t="s">
        <v>4091</v>
      </c>
      <c r="N317" s="1" t="s">
        <v>5155</v>
      </c>
    </row>
    <row r="318" spans="1:14" x14ac:dyDescent="0.25">
      <c r="A318" s="1" t="s">
        <v>4090</v>
      </c>
      <c r="B318" s="1" t="s">
        <v>80</v>
      </c>
      <c r="C318" s="1" t="s">
        <v>81</v>
      </c>
      <c r="D318" s="377">
        <v>240</v>
      </c>
      <c r="E318" s="1" t="s">
        <v>83</v>
      </c>
      <c r="F318" s="378">
        <v>46176</v>
      </c>
      <c r="G318" s="1" t="s">
        <v>4667</v>
      </c>
      <c r="H318" s="1" t="s">
        <v>4440</v>
      </c>
      <c r="I318" s="378">
        <v>47268</v>
      </c>
      <c r="J318" s="1" t="s">
        <v>61</v>
      </c>
      <c r="K318" s="380">
        <v>0.23840277777777999</v>
      </c>
      <c r="L318" s="378">
        <v>46176</v>
      </c>
      <c r="M318" s="1" t="s">
        <v>4091</v>
      </c>
      <c r="N318" s="1" t="s">
        <v>5158</v>
      </c>
    </row>
    <row r="319" spans="1:14" x14ac:dyDescent="0.25">
      <c r="A319" s="1" t="s">
        <v>4090</v>
      </c>
      <c r="B319" s="1" t="s">
        <v>80</v>
      </c>
      <c r="C319" s="1" t="s">
        <v>81</v>
      </c>
      <c r="D319" s="377">
        <v>240</v>
      </c>
      <c r="E319" s="1" t="s">
        <v>83</v>
      </c>
      <c r="F319" s="378">
        <v>46176</v>
      </c>
      <c r="G319" s="1" t="s">
        <v>4667</v>
      </c>
      <c r="H319" s="1" t="s">
        <v>4440</v>
      </c>
      <c r="I319" s="378">
        <v>47268</v>
      </c>
      <c r="J319" s="1" t="s">
        <v>61</v>
      </c>
      <c r="K319" s="380">
        <v>0.21104166666667001</v>
      </c>
      <c r="L319" s="378">
        <v>46176</v>
      </c>
      <c r="M319" s="1" t="s">
        <v>4091</v>
      </c>
      <c r="N319" s="1" t="s">
        <v>5157</v>
      </c>
    </row>
    <row r="320" spans="1:14" x14ac:dyDescent="0.25">
      <c r="A320" s="1" t="s">
        <v>4090</v>
      </c>
      <c r="B320" s="1" t="s">
        <v>80</v>
      </c>
      <c r="C320" s="1" t="s">
        <v>81</v>
      </c>
      <c r="D320" s="377">
        <v>240</v>
      </c>
      <c r="E320" s="1" t="s">
        <v>83</v>
      </c>
      <c r="F320" s="378">
        <v>46176</v>
      </c>
      <c r="G320" s="1" t="s">
        <v>4667</v>
      </c>
      <c r="H320" s="1" t="s">
        <v>4440</v>
      </c>
      <c r="I320" s="378">
        <v>47268</v>
      </c>
      <c r="J320" s="1" t="s">
        <v>61</v>
      </c>
      <c r="K320" s="380">
        <v>7.9745370370399998E-3</v>
      </c>
      <c r="L320" s="378">
        <v>46176</v>
      </c>
      <c r="M320" s="1" t="s">
        <v>4091</v>
      </c>
      <c r="N320" s="1" t="s">
        <v>5164</v>
      </c>
    </row>
    <row r="321" spans="1:14" x14ac:dyDescent="0.25">
      <c r="A321" s="1" t="s">
        <v>4090</v>
      </c>
      <c r="B321" s="1" t="s">
        <v>80</v>
      </c>
      <c r="C321" s="1" t="s">
        <v>81</v>
      </c>
      <c r="D321" s="377">
        <v>240</v>
      </c>
      <c r="E321" s="1" t="s">
        <v>83</v>
      </c>
      <c r="F321" s="378">
        <v>46176</v>
      </c>
      <c r="G321" s="1" t="s">
        <v>4667</v>
      </c>
      <c r="H321" s="1" t="s">
        <v>4440</v>
      </c>
      <c r="I321" s="378">
        <v>47268</v>
      </c>
      <c r="J321" s="1" t="s">
        <v>61</v>
      </c>
      <c r="K321" s="380">
        <v>0.15648148148148</v>
      </c>
      <c r="L321" s="378">
        <v>46176</v>
      </c>
      <c r="M321" s="1" t="s">
        <v>4091</v>
      </c>
      <c r="N321" s="1" t="s">
        <v>5154</v>
      </c>
    </row>
    <row r="322" spans="1:14" x14ac:dyDescent="0.25">
      <c r="A322" s="1" t="s">
        <v>4090</v>
      </c>
      <c r="B322" s="1" t="s">
        <v>80</v>
      </c>
      <c r="C322" s="1" t="s">
        <v>81</v>
      </c>
      <c r="D322" s="377">
        <v>240</v>
      </c>
      <c r="E322" s="1" t="s">
        <v>83</v>
      </c>
      <c r="F322" s="378">
        <v>46176</v>
      </c>
      <c r="G322" s="1" t="s">
        <v>4667</v>
      </c>
      <c r="H322" s="1" t="s">
        <v>4440</v>
      </c>
      <c r="I322" s="378">
        <v>47268</v>
      </c>
      <c r="J322" s="1" t="s">
        <v>61</v>
      </c>
      <c r="K322" s="380">
        <v>2.8472222222220001E-2</v>
      </c>
      <c r="L322" s="378">
        <v>46176</v>
      </c>
      <c r="M322" s="1" t="s">
        <v>4091</v>
      </c>
      <c r="N322" s="1" t="s">
        <v>5170</v>
      </c>
    </row>
    <row r="323" spans="1:14" x14ac:dyDescent="0.25">
      <c r="A323" s="1" t="s">
        <v>4090</v>
      </c>
      <c r="B323" s="1" t="s">
        <v>80</v>
      </c>
      <c r="C323" s="1" t="s">
        <v>81</v>
      </c>
      <c r="D323" s="377">
        <v>240</v>
      </c>
      <c r="E323" s="1" t="s">
        <v>83</v>
      </c>
      <c r="F323" s="378">
        <v>46176</v>
      </c>
      <c r="G323" s="1" t="s">
        <v>4667</v>
      </c>
      <c r="H323" s="1" t="s">
        <v>4440</v>
      </c>
      <c r="I323" s="378">
        <v>47268</v>
      </c>
      <c r="J323" s="1" t="s">
        <v>61</v>
      </c>
      <c r="K323" s="380">
        <v>2.8715277777780001E-2</v>
      </c>
      <c r="L323" s="378">
        <v>46176</v>
      </c>
      <c r="M323" s="1" t="s">
        <v>4091</v>
      </c>
      <c r="N323" s="1" t="s">
        <v>5165</v>
      </c>
    </row>
    <row r="324" spans="1:14" x14ac:dyDescent="0.25">
      <c r="A324" s="1" t="s">
        <v>4090</v>
      </c>
      <c r="B324" s="1" t="s">
        <v>80</v>
      </c>
      <c r="C324" s="1" t="s">
        <v>81</v>
      </c>
      <c r="D324" s="377">
        <v>240</v>
      </c>
      <c r="E324" s="1" t="s">
        <v>83</v>
      </c>
      <c r="F324" s="378">
        <v>46176</v>
      </c>
      <c r="G324" s="1" t="s">
        <v>4667</v>
      </c>
      <c r="H324" s="1" t="s">
        <v>4440</v>
      </c>
      <c r="I324" s="378">
        <v>47268</v>
      </c>
      <c r="J324" s="1" t="s">
        <v>61</v>
      </c>
      <c r="K324" s="380">
        <v>4.6875E-2</v>
      </c>
      <c r="L324" s="378">
        <v>46176</v>
      </c>
      <c r="M324" s="1" t="s">
        <v>4091</v>
      </c>
      <c r="N324" s="1" t="s">
        <v>5176</v>
      </c>
    </row>
    <row r="325" spans="1:14" x14ac:dyDescent="0.25">
      <c r="A325" s="1" t="s">
        <v>4090</v>
      </c>
      <c r="B325" s="1" t="s">
        <v>80</v>
      </c>
      <c r="C325" s="1" t="s">
        <v>81</v>
      </c>
      <c r="D325" s="377">
        <v>240</v>
      </c>
      <c r="E325" s="1" t="s">
        <v>83</v>
      </c>
      <c r="F325" s="378">
        <v>46176</v>
      </c>
      <c r="G325" s="1" t="s">
        <v>4667</v>
      </c>
      <c r="H325" s="1" t="s">
        <v>4440</v>
      </c>
      <c r="I325" s="378">
        <v>47268</v>
      </c>
      <c r="J325" s="1" t="s">
        <v>61</v>
      </c>
      <c r="K325" s="380">
        <v>0.13776620370369999</v>
      </c>
      <c r="L325" s="378">
        <v>46176</v>
      </c>
      <c r="M325" s="1" t="s">
        <v>4091</v>
      </c>
      <c r="N325" s="1" t="s">
        <v>5153</v>
      </c>
    </row>
    <row r="326" spans="1:14" x14ac:dyDescent="0.25">
      <c r="A326" s="1" t="s">
        <v>4090</v>
      </c>
      <c r="B326" s="1" t="s">
        <v>80</v>
      </c>
      <c r="C326" s="1" t="s">
        <v>81</v>
      </c>
      <c r="D326" s="377">
        <v>240</v>
      </c>
      <c r="E326" s="1" t="s">
        <v>83</v>
      </c>
      <c r="F326" s="378">
        <v>46176</v>
      </c>
      <c r="G326" s="1" t="s">
        <v>4667</v>
      </c>
      <c r="H326" s="1" t="s">
        <v>4440</v>
      </c>
      <c r="I326" s="378">
        <v>47268</v>
      </c>
      <c r="J326" s="1" t="s">
        <v>61</v>
      </c>
      <c r="K326" s="380">
        <v>0.28400462962963002</v>
      </c>
      <c r="L326" s="378">
        <v>46176</v>
      </c>
      <c r="M326" s="1" t="s">
        <v>4091</v>
      </c>
      <c r="N326" s="1" t="s">
        <v>5159</v>
      </c>
    </row>
    <row r="327" spans="1:14" x14ac:dyDescent="0.25">
      <c r="A327" s="1" t="s">
        <v>4090</v>
      </c>
      <c r="B327" s="1" t="s">
        <v>80</v>
      </c>
      <c r="C327" s="1" t="s">
        <v>81</v>
      </c>
      <c r="D327" s="377">
        <v>240</v>
      </c>
      <c r="E327" s="1" t="s">
        <v>83</v>
      </c>
      <c r="F327" s="378">
        <v>46176</v>
      </c>
      <c r="G327" s="1" t="s">
        <v>4667</v>
      </c>
      <c r="H327" s="1" t="s">
        <v>4440</v>
      </c>
      <c r="I327" s="378">
        <v>47268</v>
      </c>
      <c r="J327" s="1" t="s">
        <v>61</v>
      </c>
      <c r="K327" s="380">
        <v>4.631944444444E-2</v>
      </c>
      <c r="L327" s="378">
        <v>46176</v>
      </c>
      <c r="M327" s="1" t="s">
        <v>4091</v>
      </c>
      <c r="N327" s="1" t="s">
        <v>5171</v>
      </c>
    </row>
    <row r="328" spans="1:14" x14ac:dyDescent="0.25">
      <c r="A328" s="1" t="s">
        <v>4090</v>
      </c>
      <c r="B328" s="1" t="s">
        <v>80</v>
      </c>
      <c r="C328" s="1" t="s">
        <v>81</v>
      </c>
      <c r="D328" s="377">
        <v>240</v>
      </c>
      <c r="E328" s="1" t="s">
        <v>83</v>
      </c>
      <c r="F328" s="378">
        <v>46176</v>
      </c>
      <c r="G328" s="1" t="s">
        <v>4667</v>
      </c>
      <c r="H328" s="1" t="s">
        <v>4440</v>
      </c>
      <c r="I328" s="378">
        <v>47268</v>
      </c>
      <c r="J328" s="1" t="s">
        <v>61</v>
      </c>
      <c r="K328" s="380">
        <v>0.14451388888889</v>
      </c>
      <c r="L328" s="378">
        <v>46176</v>
      </c>
      <c r="M328" s="1" t="s">
        <v>4091</v>
      </c>
      <c r="N328" s="1" t="s">
        <v>5162</v>
      </c>
    </row>
    <row r="329" spans="1:14" x14ac:dyDescent="0.25">
      <c r="A329" s="1" t="s">
        <v>4090</v>
      </c>
      <c r="B329" s="1" t="s">
        <v>80</v>
      </c>
      <c r="C329" s="1" t="s">
        <v>81</v>
      </c>
      <c r="D329" s="377">
        <v>240</v>
      </c>
      <c r="E329" s="1" t="s">
        <v>83</v>
      </c>
      <c r="F329" s="378">
        <v>46176</v>
      </c>
      <c r="G329" s="1" t="s">
        <v>4667</v>
      </c>
      <c r="H329" s="1" t="s">
        <v>4440</v>
      </c>
      <c r="I329" s="378">
        <v>47268</v>
      </c>
      <c r="J329" s="1" t="s">
        <v>61</v>
      </c>
      <c r="K329" s="380">
        <v>0.13724537037036999</v>
      </c>
      <c r="L329" s="378">
        <v>46176</v>
      </c>
      <c r="M329" s="1" t="s">
        <v>4091</v>
      </c>
      <c r="N329" s="1" t="s">
        <v>5161</v>
      </c>
    </row>
    <row r="330" spans="1:14" x14ac:dyDescent="0.25">
      <c r="A330" s="1" t="s">
        <v>4090</v>
      </c>
      <c r="B330" s="1" t="s">
        <v>80</v>
      </c>
      <c r="C330" s="1" t="s">
        <v>81</v>
      </c>
      <c r="D330" s="377">
        <v>240</v>
      </c>
      <c r="E330" s="1" t="s">
        <v>83</v>
      </c>
      <c r="F330" s="378">
        <v>46176</v>
      </c>
      <c r="G330" s="1" t="s">
        <v>4667</v>
      </c>
      <c r="H330" s="1" t="s">
        <v>4440</v>
      </c>
      <c r="I330" s="378">
        <v>47268</v>
      </c>
      <c r="J330" s="1" t="s">
        <v>61</v>
      </c>
      <c r="K330" s="380">
        <v>0.18304398148147999</v>
      </c>
      <c r="L330" s="378">
        <v>46176</v>
      </c>
      <c r="M330" s="1" t="s">
        <v>4091</v>
      </c>
      <c r="N330" s="1" t="s">
        <v>5173</v>
      </c>
    </row>
    <row r="331" spans="1:14" x14ac:dyDescent="0.25">
      <c r="A331" s="1" t="s">
        <v>4090</v>
      </c>
      <c r="B331" s="1" t="s">
        <v>80</v>
      </c>
      <c r="C331" s="1" t="s">
        <v>81</v>
      </c>
      <c r="D331" s="377">
        <v>240</v>
      </c>
      <c r="E331" s="1" t="s">
        <v>83</v>
      </c>
      <c r="F331" s="378">
        <v>46176</v>
      </c>
      <c r="G331" s="1" t="s">
        <v>4667</v>
      </c>
      <c r="H331" s="1" t="s">
        <v>4440</v>
      </c>
      <c r="I331" s="378">
        <v>47268</v>
      </c>
      <c r="J331" s="1" t="s">
        <v>61</v>
      </c>
      <c r="K331" s="380">
        <v>0.13709490740741001</v>
      </c>
      <c r="L331" s="378">
        <v>46176</v>
      </c>
      <c r="M331" s="1" t="s">
        <v>4091</v>
      </c>
      <c r="N331" s="1" t="s">
        <v>5172</v>
      </c>
    </row>
    <row r="332" spans="1:14" x14ac:dyDescent="0.25">
      <c r="A332" s="1" t="s">
        <v>4090</v>
      </c>
      <c r="B332" s="1" t="s">
        <v>80</v>
      </c>
      <c r="C332" s="1" t="s">
        <v>81</v>
      </c>
      <c r="D332" s="377">
        <v>178</v>
      </c>
      <c r="E332" s="1" t="s">
        <v>83</v>
      </c>
      <c r="F332" s="378">
        <v>46176</v>
      </c>
      <c r="G332" s="1" t="s">
        <v>4667</v>
      </c>
      <c r="H332" s="1" t="s">
        <v>4440</v>
      </c>
      <c r="I332" s="378">
        <v>47268</v>
      </c>
      <c r="J332" s="1" t="s">
        <v>61</v>
      </c>
      <c r="K332" s="380">
        <v>0.45108796296296</v>
      </c>
      <c r="L332" s="378">
        <v>46176</v>
      </c>
      <c r="M332" s="1" t="s">
        <v>4091</v>
      </c>
      <c r="N332" s="1" t="s">
        <v>6174</v>
      </c>
    </row>
    <row r="333" spans="1:14" x14ac:dyDescent="0.25">
      <c r="A333" s="1" t="s">
        <v>4090</v>
      </c>
      <c r="B333" s="1" t="s">
        <v>80</v>
      </c>
      <c r="C333" s="1" t="s">
        <v>81</v>
      </c>
      <c r="D333" s="377">
        <v>240</v>
      </c>
      <c r="E333" s="1" t="s">
        <v>83</v>
      </c>
      <c r="F333" s="378">
        <v>46176</v>
      </c>
      <c r="G333" s="1" t="s">
        <v>4667</v>
      </c>
      <c r="H333" s="1" t="s">
        <v>4440</v>
      </c>
      <c r="I333" s="378">
        <v>47268</v>
      </c>
      <c r="J333" s="1" t="s">
        <v>61</v>
      </c>
      <c r="K333" s="380">
        <v>0.36947916666667002</v>
      </c>
      <c r="L333" s="378">
        <v>46176</v>
      </c>
      <c r="M333" s="1" t="s">
        <v>4091</v>
      </c>
      <c r="N333" s="1" t="s">
        <v>6173</v>
      </c>
    </row>
    <row r="334" spans="1:14" x14ac:dyDescent="0.25">
      <c r="A334" s="1" t="s">
        <v>4090</v>
      </c>
      <c r="B334" s="1" t="s">
        <v>80</v>
      </c>
      <c r="C334" s="1" t="s">
        <v>81</v>
      </c>
      <c r="D334" s="377">
        <v>240</v>
      </c>
      <c r="E334" s="1" t="s">
        <v>83</v>
      </c>
      <c r="F334" s="378">
        <v>46176</v>
      </c>
      <c r="G334" s="1" t="s">
        <v>4667</v>
      </c>
      <c r="H334" s="1" t="s">
        <v>4440</v>
      </c>
      <c r="I334" s="378">
        <v>47268</v>
      </c>
      <c r="J334" s="1" t="s">
        <v>61</v>
      </c>
      <c r="K334" s="380">
        <v>0.45119212962963001</v>
      </c>
      <c r="L334" s="378">
        <v>46176</v>
      </c>
      <c r="M334" s="1" t="s">
        <v>4091</v>
      </c>
      <c r="N334" s="1" t="s">
        <v>6172</v>
      </c>
    </row>
    <row r="335" spans="1:14" x14ac:dyDescent="0.25">
      <c r="A335" s="1" t="s">
        <v>4090</v>
      </c>
      <c r="B335" s="1" t="s">
        <v>80</v>
      </c>
      <c r="C335" s="1" t="s">
        <v>81</v>
      </c>
      <c r="D335" s="377">
        <v>240</v>
      </c>
      <c r="E335" s="1" t="s">
        <v>83</v>
      </c>
      <c r="F335" s="378">
        <v>46176</v>
      </c>
      <c r="G335" s="1" t="s">
        <v>4667</v>
      </c>
      <c r="H335" s="1" t="s">
        <v>4440</v>
      </c>
      <c r="I335" s="378">
        <v>47268</v>
      </c>
      <c r="J335" s="1" t="s">
        <v>61</v>
      </c>
      <c r="K335" s="380">
        <v>0.36956018518519002</v>
      </c>
      <c r="L335" s="378">
        <v>46176</v>
      </c>
      <c r="M335" s="1" t="s">
        <v>4091</v>
      </c>
      <c r="N335" s="1" t="s">
        <v>6175</v>
      </c>
    </row>
    <row r="336" spans="1:14" x14ac:dyDescent="0.25">
      <c r="A336" s="1" t="s">
        <v>4090</v>
      </c>
      <c r="B336" s="1" t="s">
        <v>80</v>
      </c>
      <c r="C336" s="1" t="s">
        <v>81</v>
      </c>
      <c r="D336" s="377">
        <v>240</v>
      </c>
      <c r="E336" s="1" t="s">
        <v>83</v>
      </c>
      <c r="F336" s="378">
        <v>46176</v>
      </c>
      <c r="G336" s="1" t="s">
        <v>4667</v>
      </c>
      <c r="H336" s="1" t="s">
        <v>4440</v>
      </c>
      <c r="I336" s="378">
        <v>47268</v>
      </c>
      <c r="J336" s="1" t="s">
        <v>61</v>
      </c>
      <c r="K336" s="380">
        <v>0.34893518518519001</v>
      </c>
      <c r="L336" s="378">
        <v>46176</v>
      </c>
      <c r="M336" s="1" t="s">
        <v>4091</v>
      </c>
      <c r="N336" s="1" t="s">
        <v>5166</v>
      </c>
    </row>
    <row r="337" spans="1:14" x14ac:dyDescent="0.25">
      <c r="A337" s="1" t="s">
        <v>4090</v>
      </c>
      <c r="B337" s="1" t="s">
        <v>80</v>
      </c>
      <c r="C337" s="1" t="s">
        <v>81</v>
      </c>
      <c r="D337" s="377">
        <v>240</v>
      </c>
      <c r="E337" s="1" t="s">
        <v>83</v>
      </c>
      <c r="F337" s="378">
        <v>46176</v>
      </c>
      <c r="G337" s="1" t="s">
        <v>4667</v>
      </c>
      <c r="H337" s="1" t="s">
        <v>4440</v>
      </c>
      <c r="I337" s="378">
        <v>47268</v>
      </c>
      <c r="J337" s="1" t="s">
        <v>61</v>
      </c>
      <c r="K337" s="380">
        <v>0.34270833333333001</v>
      </c>
      <c r="L337" s="378">
        <v>46176</v>
      </c>
      <c r="M337" s="1" t="s">
        <v>4091</v>
      </c>
      <c r="N337" s="1" t="s">
        <v>5167</v>
      </c>
    </row>
    <row r="338" spans="1:14" x14ac:dyDescent="0.25">
      <c r="A338" s="1" t="s">
        <v>4090</v>
      </c>
      <c r="B338" s="1" t="s">
        <v>80</v>
      </c>
      <c r="C338" s="1" t="s">
        <v>81</v>
      </c>
      <c r="D338" s="377">
        <v>240</v>
      </c>
      <c r="E338" s="1" t="s">
        <v>83</v>
      </c>
      <c r="F338" s="378">
        <v>46176</v>
      </c>
      <c r="G338" s="1" t="s">
        <v>4667</v>
      </c>
      <c r="H338" s="1" t="s">
        <v>4440</v>
      </c>
      <c r="I338" s="378">
        <v>47268</v>
      </c>
      <c r="J338" s="1" t="s">
        <v>61</v>
      </c>
      <c r="K338" s="380">
        <v>0.34089120370370002</v>
      </c>
      <c r="L338" s="378">
        <v>46176</v>
      </c>
      <c r="M338" s="1" t="s">
        <v>4091</v>
      </c>
      <c r="N338" s="1" t="s">
        <v>5168</v>
      </c>
    </row>
    <row r="339" spans="1:14" x14ac:dyDescent="0.25">
      <c r="A339" s="1" t="s">
        <v>4090</v>
      </c>
      <c r="B339" s="1" t="s">
        <v>80</v>
      </c>
      <c r="C339" s="1" t="s">
        <v>81</v>
      </c>
      <c r="D339" s="377">
        <v>240</v>
      </c>
      <c r="E339" s="1" t="s">
        <v>83</v>
      </c>
      <c r="F339" s="378">
        <v>46176</v>
      </c>
      <c r="G339" s="1" t="s">
        <v>4667</v>
      </c>
      <c r="H339" s="1" t="s">
        <v>4440</v>
      </c>
      <c r="I339" s="378">
        <v>47268</v>
      </c>
      <c r="J339" s="1" t="s">
        <v>61</v>
      </c>
      <c r="K339" s="380">
        <v>0.27431712962963001</v>
      </c>
      <c r="L339" s="378">
        <v>46176</v>
      </c>
      <c r="M339" s="1" t="s">
        <v>4091</v>
      </c>
      <c r="N339" s="1" t="s">
        <v>5169</v>
      </c>
    </row>
    <row r="340" spans="1:14" x14ac:dyDescent="0.25">
      <c r="A340" s="1" t="s">
        <v>4090</v>
      </c>
      <c r="B340" s="1" t="s">
        <v>80</v>
      </c>
      <c r="C340" s="1" t="s">
        <v>81</v>
      </c>
      <c r="D340" s="377">
        <v>240</v>
      </c>
      <c r="E340" s="1" t="s">
        <v>83</v>
      </c>
      <c r="F340" s="378">
        <v>46176</v>
      </c>
      <c r="G340" s="1" t="s">
        <v>4667</v>
      </c>
      <c r="H340" s="1" t="s">
        <v>4440</v>
      </c>
      <c r="I340" s="378">
        <v>47268</v>
      </c>
      <c r="J340" s="1" t="s">
        <v>61</v>
      </c>
      <c r="K340" s="380">
        <v>0.25218750000000001</v>
      </c>
      <c r="L340" s="378">
        <v>46176</v>
      </c>
      <c r="M340" s="1" t="s">
        <v>4091</v>
      </c>
      <c r="N340" s="1" t="s">
        <v>5178</v>
      </c>
    </row>
    <row r="341" spans="1:14" x14ac:dyDescent="0.25">
      <c r="A341" s="1" t="s">
        <v>4090</v>
      </c>
      <c r="B341" s="1" t="s">
        <v>80</v>
      </c>
      <c r="C341" s="1" t="s">
        <v>81</v>
      </c>
      <c r="D341" s="377">
        <v>240</v>
      </c>
      <c r="E341" s="1" t="s">
        <v>83</v>
      </c>
      <c r="F341" s="378">
        <v>46176</v>
      </c>
      <c r="G341" s="1" t="s">
        <v>4667</v>
      </c>
      <c r="H341" s="1" t="s">
        <v>4440</v>
      </c>
      <c r="I341" s="378">
        <v>47268</v>
      </c>
      <c r="J341" s="1" t="s">
        <v>61</v>
      </c>
      <c r="K341" s="380">
        <v>0.26166666666666999</v>
      </c>
      <c r="L341" s="378">
        <v>46176</v>
      </c>
      <c r="M341" s="1" t="s">
        <v>4091</v>
      </c>
      <c r="N341" s="1" t="s">
        <v>5177</v>
      </c>
    </row>
    <row r="342" spans="1:14" x14ac:dyDescent="0.25">
      <c r="A342" s="1" t="s">
        <v>4090</v>
      </c>
      <c r="B342" s="1" t="s">
        <v>80</v>
      </c>
      <c r="C342" s="1" t="s">
        <v>81</v>
      </c>
      <c r="D342" s="377">
        <v>240</v>
      </c>
      <c r="E342" s="1" t="s">
        <v>83</v>
      </c>
      <c r="F342" s="378">
        <v>46176</v>
      </c>
      <c r="G342" s="1" t="s">
        <v>4667</v>
      </c>
      <c r="H342" s="1" t="s">
        <v>4440</v>
      </c>
      <c r="I342" s="378">
        <v>47268</v>
      </c>
      <c r="J342" s="1" t="s">
        <v>61</v>
      </c>
      <c r="K342" s="380">
        <v>0.25232638888888997</v>
      </c>
      <c r="L342" s="378">
        <v>46176</v>
      </c>
      <c r="M342" s="1" t="s">
        <v>4091</v>
      </c>
      <c r="N342" s="1" t="s">
        <v>5174</v>
      </c>
    </row>
    <row r="343" spans="1:14" x14ac:dyDescent="0.25">
      <c r="A343" s="1" t="s">
        <v>4090</v>
      </c>
      <c r="B343" s="1" t="s">
        <v>80</v>
      </c>
      <c r="C343" s="1" t="s">
        <v>81</v>
      </c>
      <c r="D343" s="377">
        <v>240</v>
      </c>
      <c r="E343" s="1" t="s">
        <v>83</v>
      </c>
      <c r="F343" s="378">
        <v>46176</v>
      </c>
      <c r="G343" s="1" t="s">
        <v>4667</v>
      </c>
      <c r="H343" s="1" t="s">
        <v>4440</v>
      </c>
      <c r="I343" s="378">
        <v>47268</v>
      </c>
      <c r="J343" s="1" t="s">
        <v>61</v>
      </c>
      <c r="K343" s="380">
        <v>0.34026620370369998</v>
      </c>
      <c r="L343" s="378">
        <v>46176</v>
      </c>
      <c r="M343" s="1" t="s">
        <v>4091</v>
      </c>
      <c r="N343" s="1" t="s">
        <v>5163</v>
      </c>
    </row>
    <row r="344" spans="1:14" x14ac:dyDescent="0.25">
      <c r="A344" s="1" t="s">
        <v>4090</v>
      </c>
      <c r="B344" s="1" t="s">
        <v>80</v>
      </c>
      <c r="C344" s="1" t="s">
        <v>81</v>
      </c>
      <c r="D344" s="377">
        <v>240</v>
      </c>
      <c r="E344" s="1" t="s">
        <v>83</v>
      </c>
      <c r="F344" s="378">
        <v>46175</v>
      </c>
      <c r="G344" s="1" t="s">
        <v>4667</v>
      </c>
      <c r="H344" s="1" t="s">
        <v>4440</v>
      </c>
      <c r="I344" s="378">
        <v>47268</v>
      </c>
      <c r="J344" s="1" t="s">
        <v>61</v>
      </c>
      <c r="K344" s="380">
        <v>0.77659722222222005</v>
      </c>
      <c r="L344" s="378">
        <v>46175</v>
      </c>
      <c r="M344" s="1" t="s">
        <v>4091</v>
      </c>
      <c r="N344" s="1" t="s">
        <v>5180</v>
      </c>
    </row>
    <row r="345" spans="1:14" x14ac:dyDescent="0.25">
      <c r="A345" s="1" t="s">
        <v>4090</v>
      </c>
      <c r="B345" s="1" t="s">
        <v>80</v>
      </c>
      <c r="C345" s="1" t="s">
        <v>81</v>
      </c>
      <c r="D345" s="377">
        <v>240</v>
      </c>
      <c r="E345" s="1" t="s">
        <v>83</v>
      </c>
      <c r="F345" s="378">
        <v>46175</v>
      </c>
      <c r="G345" s="1" t="s">
        <v>4667</v>
      </c>
      <c r="H345" s="1" t="s">
        <v>4440</v>
      </c>
      <c r="I345" s="378">
        <v>47268</v>
      </c>
      <c r="J345" s="1" t="s">
        <v>61</v>
      </c>
      <c r="K345" s="380">
        <v>0.75517361111111003</v>
      </c>
      <c r="L345" s="378">
        <v>46175</v>
      </c>
      <c r="M345" s="1" t="s">
        <v>4091</v>
      </c>
      <c r="N345" s="1" t="s">
        <v>5181</v>
      </c>
    </row>
    <row r="346" spans="1:14" x14ac:dyDescent="0.25">
      <c r="A346" s="1" t="s">
        <v>4090</v>
      </c>
      <c r="B346" s="1" t="s">
        <v>80</v>
      </c>
      <c r="C346" s="1" t="s">
        <v>81</v>
      </c>
      <c r="D346" s="377">
        <v>240</v>
      </c>
      <c r="E346" s="1" t="s">
        <v>83</v>
      </c>
      <c r="F346" s="378">
        <v>46175</v>
      </c>
      <c r="G346" s="1" t="s">
        <v>4667</v>
      </c>
      <c r="H346" s="1" t="s">
        <v>4440</v>
      </c>
      <c r="I346" s="378">
        <v>47268</v>
      </c>
      <c r="J346" s="1" t="s">
        <v>61</v>
      </c>
      <c r="K346" s="380">
        <v>0.93417824074073996</v>
      </c>
      <c r="L346" s="378">
        <v>46175</v>
      </c>
      <c r="M346" s="1" t="s">
        <v>4091</v>
      </c>
      <c r="N346" s="1" t="s">
        <v>5190</v>
      </c>
    </row>
    <row r="347" spans="1:14" x14ac:dyDescent="0.25">
      <c r="A347" s="1" t="s">
        <v>4090</v>
      </c>
      <c r="B347" s="1" t="s">
        <v>80</v>
      </c>
      <c r="C347" s="1" t="s">
        <v>81</v>
      </c>
      <c r="D347" s="377">
        <v>240</v>
      </c>
      <c r="E347" s="1" t="s">
        <v>83</v>
      </c>
      <c r="F347" s="378">
        <v>46175</v>
      </c>
      <c r="G347" s="1" t="s">
        <v>4667</v>
      </c>
      <c r="H347" s="1" t="s">
        <v>4440</v>
      </c>
      <c r="I347" s="378">
        <v>47268</v>
      </c>
      <c r="J347" s="1" t="s">
        <v>61</v>
      </c>
      <c r="K347" s="380">
        <v>0.58061342592593002</v>
      </c>
      <c r="L347" s="378">
        <v>46175</v>
      </c>
      <c r="M347" s="1" t="s">
        <v>4091</v>
      </c>
      <c r="N347" s="1" t="s">
        <v>4673</v>
      </c>
    </row>
    <row r="348" spans="1:14" x14ac:dyDescent="0.25">
      <c r="A348" s="1" t="s">
        <v>4090</v>
      </c>
      <c r="B348" s="1" t="s">
        <v>80</v>
      </c>
      <c r="C348" s="1" t="s">
        <v>81</v>
      </c>
      <c r="D348" s="377">
        <v>240</v>
      </c>
      <c r="E348" s="1" t="s">
        <v>83</v>
      </c>
      <c r="F348" s="378">
        <v>46175</v>
      </c>
      <c r="G348" s="1" t="s">
        <v>4667</v>
      </c>
      <c r="H348" s="1" t="s">
        <v>4440</v>
      </c>
      <c r="I348" s="378">
        <v>47268</v>
      </c>
      <c r="J348" s="1" t="s">
        <v>61</v>
      </c>
      <c r="K348" s="380">
        <v>0.98211805555555998</v>
      </c>
      <c r="L348" s="378">
        <v>46175</v>
      </c>
      <c r="M348" s="1" t="s">
        <v>4091</v>
      </c>
      <c r="N348" s="1" t="s">
        <v>5189</v>
      </c>
    </row>
    <row r="349" spans="1:14" x14ac:dyDescent="0.25">
      <c r="A349" s="1" t="s">
        <v>4090</v>
      </c>
      <c r="B349" s="1" t="s">
        <v>80</v>
      </c>
      <c r="C349" s="1" t="s">
        <v>81</v>
      </c>
      <c r="D349" s="377">
        <v>240</v>
      </c>
      <c r="E349" s="1" t="s">
        <v>83</v>
      </c>
      <c r="F349" s="378">
        <v>46175</v>
      </c>
      <c r="G349" s="1" t="s">
        <v>4667</v>
      </c>
      <c r="H349" s="1" t="s">
        <v>4440</v>
      </c>
      <c r="I349" s="378">
        <v>47268</v>
      </c>
      <c r="J349" s="1" t="s">
        <v>61</v>
      </c>
      <c r="K349" s="380">
        <v>0.65538194444443998</v>
      </c>
      <c r="L349" s="378">
        <v>46175</v>
      </c>
      <c r="M349" s="1" t="s">
        <v>4091</v>
      </c>
      <c r="N349" s="1" t="s">
        <v>4668</v>
      </c>
    </row>
    <row r="350" spans="1:14" x14ac:dyDescent="0.25">
      <c r="A350" s="1" t="s">
        <v>4090</v>
      </c>
      <c r="B350" s="1" t="s">
        <v>80</v>
      </c>
      <c r="C350" s="1" t="s">
        <v>81</v>
      </c>
      <c r="D350" s="377">
        <v>240</v>
      </c>
      <c r="E350" s="1" t="s">
        <v>83</v>
      </c>
      <c r="F350" s="378">
        <v>46175</v>
      </c>
      <c r="G350" s="1" t="s">
        <v>4667</v>
      </c>
      <c r="H350" s="1" t="s">
        <v>4440</v>
      </c>
      <c r="I350" s="378">
        <v>47268</v>
      </c>
      <c r="J350" s="1" t="s">
        <v>61</v>
      </c>
      <c r="K350" s="380">
        <v>0.75370370370369999</v>
      </c>
      <c r="L350" s="378">
        <v>46175</v>
      </c>
      <c r="M350" s="1" t="s">
        <v>4091</v>
      </c>
      <c r="N350" s="1" t="s">
        <v>5183</v>
      </c>
    </row>
    <row r="351" spans="1:14" x14ac:dyDescent="0.25">
      <c r="A351" s="1" t="s">
        <v>4090</v>
      </c>
      <c r="B351" s="1" t="s">
        <v>80</v>
      </c>
      <c r="C351" s="1" t="s">
        <v>81</v>
      </c>
      <c r="D351" s="377">
        <v>240</v>
      </c>
      <c r="E351" s="1" t="s">
        <v>83</v>
      </c>
      <c r="F351" s="378">
        <v>46175</v>
      </c>
      <c r="G351" s="1" t="s">
        <v>4667</v>
      </c>
      <c r="H351" s="1" t="s">
        <v>4440</v>
      </c>
      <c r="I351" s="378">
        <v>47268</v>
      </c>
      <c r="J351" s="1" t="s">
        <v>61</v>
      </c>
      <c r="K351" s="380">
        <v>0.41771990740741</v>
      </c>
      <c r="L351" s="378">
        <v>46175</v>
      </c>
      <c r="M351" s="1" t="s">
        <v>4091</v>
      </c>
      <c r="N351" s="1" t="s">
        <v>4687</v>
      </c>
    </row>
    <row r="352" spans="1:14" x14ac:dyDescent="0.25">
      <c r="A352" s="1" t="s">
        <v>4090</v>
      </c>
      <c r="B352" s="1" t="s">
        <v>80</v>
      </c>
      <c r="C352" s="1" t="s">
        <v>81</v>
      </c>
      <c r="D352" s="377">
        <v>240</v>
      </c>
      <c r="E352" s="1" t="s">
        <v>83</v>
      </c>
      <c r="F352" s="378">
        <v>46175</v>
      </c>
      <c r="G352" s="1" t="s">
        <v>4667</v>
      </c>
      <c r="H352" s="1" t="s">
        <v>4440</v>
      </c>
      <c r="I352" s="378">
        <v>47268</v>
      </c>
      <c r="J352" s="1" t="s">
        <v>61</v>
      </c>
      <c r="K352" s="380">
        <v>0.41655092592593002</v>
      </c>
      <c r="L352" s="378">
        <v>46175</v>
      </c>
      <c r="M352" s="1" t="s">
        <v>4091</v>
      </c>
      <c r="N352" s="1" t="s">
        <v>4682</v>
      </c>
    </row>
    <row r="353" spans="1:14" x14ac:dyDescent="0.25">
      <c r="A353" s="1" t="s">
        <v>4090</v>
      </c>
      <c r="B353" s="1" t="s">
        <v>80</v>
      </c>
      <c r="C353" s="1" t="s">
        <v>81</v>
      </c>
      <c r="D353" s="377">
        <v>240</v>
      </c>
      <c r="E353" s="1" t="s">
        <v>83</v>
      </c>
      <c r="F353" s="378">
        <v>46175</v>
      </c>
      <c r="G353" s="1" t="s">
        <v>4667</v>
      </c>
      <c r="H353" s="1" t="s">
        <v>4440</v>
      </c>
      <c r="I353" s="378">
        <v>47268</v>
      </c>
      <c r="J353" s="1" t="s">
        <v>61</v>
      </c>
      <c r="K353" s="380">
        <v>0.91553240740741004</v>
      </c>
      <c r="L353" s="378">
        <v>46175</v>
      </c>
      <c r="M353" s="1" t="s">
        <v>4091</v>
      </c>
      <c r="N353" s="1" t="s">
        <v>5196</v>
      </c>
    </row>
    <row r="354" spans="1:14" x14ac:dyDescent="0.25">
      <c r="A354" s="1" t="s">
        <v>4090</v>
      </c>
      <c r="B354" s="1" t="s">
        <v>80</v>
      </c>
      <c r="C354" s="1" t="s">
        <v>81</v>
      </c>
      <c r="D354" s="377">
        <v>240</v>
      </c>
      <c r="E354" s="1" t="s">
        <v>83</v>
      </c>
      <c r="F354" s="378">
        <v>46175</v>
      </c>
      <c r="G354" s="1" t="s">
        <v>4667</v>
      </c>
      <c r="H354" s="1" t="s">
        <v>4440</v>
      </c>
      <c r="I354" s="378">
        <v>47268</v>
      </c>
      <c r="J354" s="1" t="s">
        <v>61</v>
      </c>
      <c r="K354" s="380">
        <v>0.73204861111110997</v>
      </c>
      <c r="L354" s="378">
        <v>46175</v>
      </c>
      <c r="M354" s="1" t="s">
        <v>4091</v>
      </c>
      <c r="N354" s="1" t="s">
        <v>5182</v>
      </c>
    </row>
    <row r="355" spans="1:14" x14ac:dyDescent="0.25">
      <c r="A355" s="1" t="s">
        <v>4090</v>
      </c>
      <c r="B355" s="1" t="s">
        <v>80</v>
      </c>
      <c r="C355" s="1" t="s">
        <v>81</v>
      </c>
      <c r="D355" s="377">
        <v>240</v>
      </c>
      <c r="E355" s="1" t="s">
        <v>83</v>
      </c>
      <c r="F355" s="378">
        <v>46175</v>
      </c>
      <c r="G355" s="1" t="s">
        <v>4667</v>
      </c>
      <c r="H355" s="1" t="s">
        <v>4440</v>
      </c>
      <c r="I355" s="378">
        <v>47268</v>
      </c>
      <c r="J355" s="1" t="s">
        <v>61</v>
      </c>
      <c r="K355" s="380">
        <v>0.64028935185184999</v>
      </c>
      <c r="L355" s="378">
        <v>46175</v>
      </c>
      <c r="M355" s="1" t="s">
        <v>4091</v>
      </c>
      <c r="N355" s="1" t="s">
        <v>4684</v>
      </c>
    </row>
    <row r="356" spans="1:14" x14ac:dyDescent="0.25">
      <c r="A356" s="1" t="s">
        <v>4090</v>
      </c>
      <c r="B356" s="1" t="s">
        <v>80</v>
      </c>
      <c r="C356" s="1" t="s">
        <v>81</v>
      </c>
      <c r="D356" s="377">
        <v>240</v>
      </c>
      <c r="E356" s="1" t="s">
        <v>83</v>
      </c>
      <c r="F356" s="378">
        <v>46175</v>
      </c>
      <c r="G356" s="1" t="s">
        <v>4667</v>
      </c>
      <c r="H356" s="1" t="s">
        <v>4440</v>
      </c>
      <c r="I356" s="378">
        <v>47268</v>
      </c>
      <c r="J356" s="1" t="s">
        <v>61</v>
      </c>
      <c r="K356" s="380">
        <v>0.92530092592593005</v>
      </c>
      <c r="L356" s="378">
        <v>46175</v>
      </c>
      <c r="M356" s="1" t="s">
        <v>4091</v>
      </c>
      <c r="N356" s="1" t="s">
        <v>5197</v>
      </c>
    </row>
    <row r="357" spans="1:14" x14ac:dyDescent="0.25">
      <c r="A357" s="1" t="s">
        <v>4090</v>
      </c>
      <c r="B357" s="1" t="s">
        <v>80</v>
      </c>
      <c r="C357" s="1" t="s">
        <v>81</v>
      </c>
      <c r="D357" s="377">
        <v>240</v>
      </c>
      <c r="E357" s="1" t="s">
        <v>83</v>
      </c>
      <c r="F357" s="378">
        <v>46175</v>
      </c>
      <c r="G357" s="1" t="s">
        <v>4667</v>
      </c>
      <c r="H357" s="1" t="s">
        <v>4440</v>
      </c>
      <c r="I357" s="378">
        <v>47268</v>
      </c>
      <c r="J357" s="1" t="s">
        <v>61</v>
      </c>
      <c r="K357" s="380">
        <v>0.90896990740741002</v>
      </c>
      <c r="L357" s="378">
        <v>46175</v>
      </c>
      <c r="M357" s="1" t="s">
        <v>4091</v>
      </c>
      <c r="N357" s="1" t="s">
        <v>5202</v>
      </c>
    </row>
    <row r="358" spans="1:14" x14ac:dyDescent="0.25">
      <c r="A358" s="1" t="s">
        <v>4090</v>
      </c>
      <c r="B358" s="1" t="s">
        <v>80</v>
      </c>
      <c r="C358" s="1" t="s">
        <v>81</v>
      </c>
      <c r="D358" s="377">
        <v>240</v>
      </c>
      <c r="E358" s="1" t="s">
        <v>83</v>
      </c>
      <c r="F358" s="378">
        <v>46175</v>
      </c>
      <c r="G358" s="1" t="s">
        <v>4667</v>
      </c>
      <c r="H358" s="1" t="s">
        <v>4440</v>
      </c>
      <c r="I358" s="378">
        <v>47268</v>
      </c>
      <c r="J358" s="1" t="s">
        <v>61</v>
      </c>
      <c r="K358" s="380">
        <v>0.91011574074073998</v>
      </c>
      <c r="L358" s="378">
        <v>46175</v>
      </c>
      <c r="M358" s="1" t="s">
        <v>4091</v>
      </c>
      <c r="N358" s="1" t="s">
        <v>5201</v>
      </c>
    </row>
    <row r="359" spans="1:14" x14ac:dyDescent="0.25">
      <c r="A359" s="1" t="s">
        <v>4090</v>
      </c>
      <c r="B359" s="1" t="s">
        <v>80</v>
      </c>
      <c r="C359" s="1" t="s">
        <v>81</v>
      </c>
      <c r="D359" s="377">
        <v>240</v>
      </c>
      <c r="E359" s="1" t="s">
        <v>83</v>
      </c>
      <c r="F359" s="378">
        <v>46175</v>
      </c>
      <c r="G359" s="1" t="s">
        <v>4667</v>
      </c>
      <c r="H359" s="1" t="s">
        <v>4440</v>
      </c>
      <c r="I359" s="378">
        <v>47268</v>
      </c>
      <c r="J359" s="1" t="s">
        <v>61</v>
      </c>
      <c r="K359" s="380">
        <v>0.90961805555555997</v>
      </c>
      <c r="L359" s="378">
        <v>46175</v>
      </c>
      <c r="M359" s="1" t="s">
        <v>4091</v>
      </c>
      <c r="N359" s="1" t="s">
        <v>5200</v>
      </c>
    </row>
    <row r="360" spans="1:14" x14ac:dyDescent="0.25">
      <c r="A360" s="1" t="s">
        <v>4090</v>
      </c>
      <c r="B360" s="1" t="s">
        <v>80</v>
      </c>
      <c r="C360" s="1" t="s">
        <v>81</v>
      </c>
      <c r="D360" s="377">
        <v>240</v>
      </c>
      <c r="E360" s="1" t="s">
        <v>83</v>
      </c>
      <c r="F360" s="378">
        <v>46175</v>
      </c>
      <c r="G360" s="1" t="s">
        <v>4667</v>
      </c>
      <c r="H360" s="1" t="s">
        <v>4440</v>
      </c>
      <c r="I360" s="378">
        <v>47268</v>
      </c>
      <c r="J360" s="1" t="s">
        <v>61</v>
      </c>
      <c r="K360" s="380">
        <v>0.45300925925926</v>
      </c>
      <c r="L360" s="378">
        <v>46175</v>
      </c>
      <c r="M360" s="1" t="s">
        <v>4091</v>
      </c>
      <c r="N360" s="1" t="s">
        <v>4670</v>
      </c>
    </row>
    <row r="361" spans="1:14" x14ac:dyDescent="0.25">
      <c r="A361" s="1" t="s">
        <v>4090</v>
      </c>
      <c r="B361" s="1" t="s">
        <v>80</v>
      </c>
      <c r="C361" s="1" t="s">
        <v>81</v>
      </c>
      <c r="D361" s="377">
        <v>240</v>
      </c>
      <c r="E361" s="1" t="s">
        <v>83</v>
      </c>
      <c r="F361" s="378">
        <v>46175</v>
      </c>
      <c r="G361" s="1" t="s">
        <v>4667</v>
      </c>
      <c r="H361" s="1" t="s">
        <v>4440</v>
      </c>
      <c r="I361" s="378">
        <v>47268</v>
      </c>
      <c r="J361" s="1" t="s">
        <v>61</v>
      </c>
      <c r="K361" s="380">
        <v>0.53826388888888999</v>
      </c>
      <c r="L361" s="378">
        <v>46175</v>
      </c>
      <c r="M361" s="1" t="s">
        <v>4091</v>
      </c>
      <c r="N361" s="1" t="s">
        <v>4686</v>
      </c>
    </row>
    <row r="362" spans="1:14" x14ac:dyDescent="0.25">
      <c r="A362" s="1" t="s">
        <v>4090</v>
      </c>
      <c r="B362" s="1" t="s">
        <v>80</v>
      </c>
      <c r="C362" s="1" t="s">
        <v>81</v>
      </c>
      <c r="D362" s="377">
        <v>240</v>
      </c>
      <c r="E362" s="1" t="s">
        <v>83</v>
      </c>
      <c r="F362" s="378">
        <v>46175</v>
      </c>
      <c r="G362" s="1" t="s">
        <v>4667</v>
      </c>
      <c r="H362" s="1" t="s">
        <v>4440</v>
      </c>
      <c r="I362" s="378">
        <v>47268</v>
      </c>
      <c r="J362" s="1" t="s">
        <v>61</v>
      </c>
      <c r="K362" s="380">
        <v>0.90430555555556003</v>
      </c>
      <c r="L362" s="378">
        <v>46175</v>
      </c>
      <c r="M362" s="1" t="s">
        <v>4091</v>
      </c>
      <c r="N362" s="1" t="s">
        <v>5199</v>
      </c>
    </row>
    <row r="363" spans="1:14" x14ac:dyDescent="0.25">
      <c r="A363" s="1" t="s">
        <v>4090</v>
      </c>
      <c r="B363" s="1" t="s">
        <v>80</v>
      </c>
      <c r="C363" s="1" t="s">
        <v>81</v>
      </c>
      <c r="D363" s="377">
        <v>240</v>
      </c>
      <c r="E363" s="1" t="s">
        <v>83</v>
      </c>
      <c r="F363" s="378">
        <v>46175</v>
      </c>
      <c r="G363" s="1" t="s">
        <v>4667</v>
      </c>
      <c r="H363" s="1" t="s">
        <v>4440</v>
      </c>
      <c r="I363" s="378">
        <v>47268</v>
      </c>
      <c r="J363" s="1" t="s">
        <v>61</v>
      </c>
      <c r="K363" s="380">
        <v>0.71768518518518998</v>
      </c>
      <c r="L363" s="378">
        <v>46175</v>
      </c>
      <c r="M363" s="1" t="s">
        <v>4091</v>
      </c>
      <c r="N363" s="1" t="s">
        <v>5185</v>
      </c>
    </row>
    <row r="364" spans="1:14" x14ac:dyDescent="0.25">
      <c r="A364" s="1" t="s">
        <v>4090</v>
      </c>
      <c r="B364" s="1" t="s">
        <v>80</v>
      </c>
      <c r="C364" s="1" t="s">
        <v>81</v>
      </c>
      <c r="D364" s="377">
        <v>240</v>
      </c>
      <c r="E364" s="1" t="s">
        <v>83</v>
      </c>
      <c r="F364" s="378">
        <v>46175</v>
      </c>
      <c r="G364" s="1" t="s">
        <v>4667</v>
      </c>
      <c r="H364" s="1" t="s">
        <v>4440</v>
      </c>
      <c r="I364" s="378">
        <v>47268</v>
      </c>
      <c r="J364" s="1" t="s">
        <v>61</v>
      </c>
      <c r="K364" s="380">
        <v>0.64550925925925995</v>
      </c>
      <c r="L364" s="378">
        <v>46175</v>
      </c>
      <c r="M364" s="1" t="s">
        <v>4091</v>
      </c>
      <c r="N364" s="1" t="s">
        <v>4672</v>
      </c>
    </row>
    <row r="365" spans="1:14" x14ac:dyDescent="0.25">
      <c r="A365" s="1" t="s">
        <v>4090</v>
      </c>
      <c r="B365" s="1" t="s">
        <v>80</v>
      </c>
      <c r="C365" s="1" t="s">
        <v>81</v>
      </c>
      <c r="D365" s="377">
        <v>240</v>
      </c>
      <c r="E365" s="1" t="s">
        <v>83</v>
      </c>
      <c r="F365" s="378">
        <v>46175</v>
      </c>
      <c r="G365" s="1" t="s">
        <v>4667</v>
      </c>
      <c r="H365" s="1" t="s">
        <v>4440</v>
      </c>
      <c r="I365" s="378">
        <v>47268</v>
      </c>
      <c r="J365" s="1" t="s">
        <v>61</v>
      </c>
      <c r="K365" s="380">
        <v>0.90446759259259002</v>
      </c>
      <c r="L365" s="378">
        <v>46175</v>
      </c>
      <c r="M365" s="1" t="s">
        <v>4091</v>
      </c>
      <c r="N365" s="1" t="s">
        <v>5198</v>
      </c>
    </row>
    <row r="366" spans="1:14" x14ac:dyDescent="0.25">
      <c r="A366" s="1" t="s">
        <v>4090</v>
      </c>
      <c r="B366" s="1" t="s">
        <v>80</v>
      </c>
      <c r="C366" s="1" t="s">
        <v>81</v>
      </c>
      <c r="D366" s="377">
        <v>240</v>
      </c>
      <c r="E366" s="1" t="s">
        <v>83</v>
      </c>
      <c r="F366" s="378">
        <v>46175</v>
      </c>
      <c r="G366" s="1" t="s">
        <v>4667</v>
      </c>
      <c r="H366" s="1" t="s">
        <v>4440</v>
      </c>
      <c r="I366" s="378">
        <v>47268</v>
      </c>
      <c r="J366" s="1" t="s">
        <v>61</v>
      </c>
      <c r="K366" s="380">
        <v>0.71741898148147998</v>
      </c>
      <c r="L366" s="378">
        <v>46175</v>
      </c>
      <c r="M366" s="1" t="s">
        <v>4091</v>
      </c>
      <c r="N366" s="1" t="s">
        <v>5186</v>
      </c>
    </row>
    <row r="367" spans="1:14" x14ac:dyDescent="0.25">
      <c r="A367" s="1" t="s">
        <v>4090</v>
      </c>
      <c r="B367" s="1" t="s">
        <v>80</v>
      </c>
      <c r="C367" s="1" t="s">
        <v>81</v>
      </c>
      <c r="D367" s="377">
        <v>240</v>
      </c>
      <c r="E367" s="1" t="s">
        <v>83</v>
      </c>
      <c r="F367" s="378">
        <v>46175</v>
      </c>
      <c r="G367" s="1" t="s">
        <v>4667</v>
      </c>
      <c r="H367" s="1" t="s">
        <v>4440</v>
      </c>
      <c r="I367" s="378">
        <v>47268</v>
      </c>
      <c r="J367" s="1" t="s">
        <v>61</v>
      </c>
      <c r="K367" s="380">
        <v>0.90884259259259004</v>
      </c>
      <c r="L367" s="378">
        <v>46175</v>
      </c>
      <c r="M367" s="1" t="s">
        <v>4091</v>
      </c>
      <c r="N367" s="1" t="s">
        <v>5188</v>
      </c>
    </row>
    <row r="368" spans="1:14" x14ac:dyDescent="0.25">
      <c r="A368" s="1" t="s">
        <v>4090</v>
      </c>
      <c r="B368" s="1" t="s">
        <v>80</v>
      </c>
      <c r="C368" s="1" t="s">
        <v>81</v>
      </c>
      <c r="D368" s="377">
        <v>240</v>
      </c>
      <c r="E368" s="1" t="s">
        <v>83</v>
      </c>
      <c r="F368" s="378">
        <v>46175</v>
      </c>
      <c r="G368" s="1" t="s">
        <v>4667</v>
      </c>
      <c r="H368" s="1" t="s">
        <v>4440</v>
      </c>
      <c r="I368" s="378">
        <v>47268</v>
      </c>
      <c r="J368" s="1" t="s">
        <v>61</v>
      </c>
      <c r="K368" s="380">
        <v>0.90023148148148002</v>
      </c>
      <c r="L368" s="378">
        <v>46175</v>
      </c>
      <c r="M368" s="1" t="s">
        <v>4091</v>
      </c>
      <c r="N368" s="1" t="s">
        <v>5184</v>
      </c>
    </row>
    <row r="369" spans="1:14" x14ac:dyDescent="0.25">
      <c r="A369" s="1" t="s">
        <v>4090</v>
      </c>
      <c r="B369" s="1" t="s">
        <v>80</v>
      </c>
      <c r="C369" s="1" t="s">
        <v>81</v>
      </c>
      <c r="D369" s="377">
        <v>240</v>
      </c>
      <c r="E369" s="1" t="s">
        <v>83</v>
      </c>
      <c r="F369" s="378">
        <v>46175</v>
      </c>
      <c r="G369" s="1" t="s">
        <v>4667</v>
      </c>
      <c r="H369" s="1" t="s">
        <v>4440</v>
      </c>
      <c r="I369" s="378">
        <v>47268</v>
      </c>
      <c r="J369" s="1" t="s">
        <v>61</v>
      </c>
      <c r="K369" s="380">
        <v>0.62255787037037003</v>
      </c>
      <c r="L369" s="378">
        <v>46175</v>
      </c>
      <c r="M369" s="1" t="s">
        <v>4091</v>
      </c>
      <c r="N369" s="1" t="s">
        <v>4676</v>
      </c>
    </row>
    <row r="370" spans="1:14" x14ac:dyDescent="0.25">
      <c r="A370" s="1" t="s">
        <v>4090</v>
      </c>
      <c r="B370" s="1" t="s">
        <v>80</v>
      </c>
      <c r="C370" s="1" t="s">
        <v>81</v>
      </c>
      <c r="D370" s="377">
        <v>240</v>
      </c>
      <c r="E370" s="1" t="s">
        <v>83</v>
      </c>
      <c r="F370" s="378">
        <v>46175</v>
      </c>
      <c r="G370" s="1" t="s">
        <v>4667</v>
      </c>
      <c r="H370" s="1" t="s">
        <v>4440</v>
      </c>
      <c r="I370" s="378">
        <v>47268</v>
      </c>
      <c r="J370" s="1" t="s">
        <v>61</v>
      </c>
      <c r="K370" s="380">
        <v>0.64049768518519001</v>
      </c>
      <c r="L370" s="378">
        <v>46175</v>
      </c>
      <c r="M370" s="1" t="s">
        <v>4091</v>
      </c>
      <c r="N370" s="1" t="s">
        <v>4669</v>
      </c>
    </row>
    <row r="371" spans="1:14" x14ac:dyDescent="0.25">
      <c r="A371" s="1" t="s">
        <v>4090</v>
      </c>
      <c r="B371" s="1" t="s">
        <v>80</v>
      </c>
      <c r="C371" s="1" t="s">
        <v>81</v>
      </c>
      <c r="D371" s="377">
        <v>240</v>
      </c>
      <c r="E371" s="1" t="s">
        <v>83</v>
      </c>
      <c r="F371" s="378">
        <v>46175</v>
      </c>
      <c r="G371" s="1" t="s">
        <v>4667</v>
      </c>
      <c r="H371" s="1" t="s">
        <v>4440</v>
      </c>
      <c r="I371" s="378">
        <v>47268</v>
      </c>
      <c r="J371" s="1" t="s">
        <v>61</v>
      </c>
      <c r="K371" s="380">
        <v>0.63989583333333</v>
      </c>
      <c r="L371" s="378">
        <v>46175</v>
      </c>
      <c r="M371" s="1" t="s">
        <v>4091</v>
      </c>
      <c r="N371" s="1" t="s">
        <v>4671</v>
      </c>
    </row>
    <row r="372" spans="1:14" x14ac:dyDescent="0.25">
      <c r="A372" s="1" t="s">
        <v>4090</v>
      </c>
      <c r="B372" s="1" t="s">
        <v>80</v>
      </c>
      <c r="C372" s="1" t="s">
        <v>81</v>
      </c>
      <c r="D372" s="377">
        <v>240</v>
      </c>
      <c r="E372" s="1" t="s">
        <v>83</v>
      </c>
      <c r="F372" s="378">
        <v>46175</v>
      </c>
      <c r="G372" s="1" t="s">
        <v>4667</v>
      </c>
      <c r="H372" s="1" t="s">
        <v>4440</v>
      </c>
      <c r="I372" s="378">
        <v>47268</v>
      </c>
      <c r="J372" s="1" t="s">
        <v>61</v>
      </c>
      <c r="K372" s="380">
        <v>0.40623842592593001</v>
      </c>
      <c r="L372" s="378">
        <v>46175</v>
      </c>
      <c r="M372" s="1" t="s">
        <v>4091</v>
      </c>
      <c r="N372" s="1" t="s">
        <v>4683</v>
      </c>
    </row>
    <row r="373" spans="1:14" x14ac:dyDescent="0.25">
      <c r="A373" s="1" t="s">
        <v>4090</v>
      </c>
      <c r="B373" s="1" t="s">
        <v>80</v>
      </c>
      <c r="C373" s="1" t="s">
        <v>81</v>
      </c>
      <c r="D373" s="377">
        <v>240</v>
      </c>
      <c r="E373" s="1" t="s">
        <v>83</v>
      </c>
      <c r="F373" s="378">
        <v>46175</v>
      </c>
      <c r="G373" s="1" t="s">
        <v>4667</v>
      </c>
      <c r="H373" s="1" t="s">
        <v>4440</v>
      </c>
      <c r="I373" s="378">
        <v>47268</v>
      </c>
      <c r="J373" s="1" t="s">
        <v>61</v>
      </c>
      <c r="K373" s="380">
        <v>0.4056712962963</v>
      </c>
      <c r="L373" s="378">
        <v>46175</v>
      </c>
      <c r="M373" s="1" t="s">
        <v>4091</v>
      </c>
      <c r="N373" s="1" t="s">
        <v>4685</v>
      </c>
    </row>
    <row r="374" spans="1:14" x14ac:dyDescent="0.25">
      <c r="A374" s="1" t="s">
        <v>4090</v>
      </c>
      <c r="B374" s="1" t="s">
        <v>80</v>
      </c>
      <c r="C374" s="1" t="s">
        <v>81</v>
      </c>
      <c r="D374" s="377">
        <v>240</v>
      </c>
      <c r="E374" s="1" t="s">
        <v>83</v>
      </c>
      <c r="F374" s="378">
        <v>46175</v>
      </c>
      <c r="G374" s="1" t="s">
        <v>4667</v>
      </c>
      <c r="H374" s="1" t="s">
        <v>4440</v>
      </c>
      <c r="I374" s="378">
        <v>47268</v>
      </c>
      <c r="J374" s="1" t="s">
        <v>61</v>
      </c>
      <c r="K374" s="380">
        <v>0.52644675925925999</v>
      </c>
      <c r="L374" s="378">
        <v>46175</v>
      </c>
      <c r="M374" s="1" t="s">
        <v>4091</v>
      </c>
      <c r="N374" s="1" t="s">
        <v>4688</v>
      </c>
    </row>
    <row r="375" spans="1:14" x14ac:dyDescent="0.25">
      <c r="A375" s="1" t="s">
        <v>4090</v>
      </c>
      <c r="B375" s="1" t="s">
        <v>80</v>
      </c>
      <c r="C375" s="1" t="s">
        <v>81</v>
      </c>
      <c r="D375" s="377">
        <v>240</v>
      </c>
      <c r="E375" s="1" t="s">
        <v>83</v>
      </c>
      <c r="F375" s="378">
        <v>46175</v>
      </c>
      <c r="G375" s="1" t="s">
        <v>4667</v>
      </c>
      <c r="H375" s="1" t="s">
        <v>4440</v>
      </c>
      <c r="I375" s="378">
        <v>47268</v>
      </c>
      <c r="J375" s="1" t="s">
        <v>61</v>
      </c>
      <c r="K375" s="380">
        <v>0.98241898148147999</v>
      </c>
      <c r="L375" s="378">
        <v>46175</v>
      </c>
      <c r="M375" s="1" t="s">
        <v>4091</v>
      </c>
      <c r="N375" s="1" t="s">
        <v>5192</v>
      </c>
    </row>
    <row r="376" spans="1:14" x14ac:dyDescent="0.25">
      <c r="A376" s="1" t="s">
        <v>4090</v>
      </c>
      <c r="B376" s="1" t="s">
        <v>80</v>
      </c>
      <c r="C376" s="1" t="s">
        <v>81</v>
      </c>
      <c r="D376" s="377">
        <v>240</v>
      </c>
      <c r="E376" s="1" t="s">
        <v>83</v>
      </c>
      <c r="F376" s="378">
        <v>46175</v>
      </c>
      <c r="G376" s="1" t="s">
        <v>4667</v>
      </c>
      <c r="H376" s="1" t="s">
        <v>4440</v>
      </c>
      <c r="I376" s="378">
        <v>47268</v>
      </c>
      <c r="J376" s="1" t="s">
        <v>61</v>
      </c>
      <c r="K376" s="380">
        <v>0.58983796296295998</v>
      </c>
      <c r="L376" s="378">
        <v>46175</v>
      </c>
      <c r="M376" s="1" t="s">
        <v>4091</v>
      </c>
      <c r="N376" s="1" t="s">
        <v>4675</v>
      </c>
    </row>
    <row r="377" spans="1:14" x14ac:dyDescent="0.25">
      <c r="A377" s="1" t="s">
        <v>4090</v>
      </c>
      <c r="B377" s="1" t="s">
        <v>80</v>
      </c>
      <c r="C377" s="1" t="s">
        <v>81</v>
      </c>
      <c r="D377" s="377">
        <v>240</v>
      </c>
      <c r="E377" s="1" t="s">
        <v>83</v>
      </c>
      <c r="F377" s="378">
        <v>46175</v>
      </c>
      <c r="G377" s="1" t="s">
        <v>4667</v>
      </c>
      <c r="H377" s="1" t="s">
        <v>4440</v>
      </c>
      <c r="I377" s="378">
        <v>47268</v>
      </c>
      <c r="J377" s="1" t="s">
        <v>61</v>
      </c>
      <c r="K377" s="380">
        <v>0.95616898148148</v>
      </c>
      <c r="L377" s="378">
        <v>46175</v>
      </c>
      <c r="M377" s="1" t="s">
        <v>4091</v>
      </c>
      <c r="N377" s="1" t="s">
        <v>5194</v>
      </c>
    </row>
    <row r="378" spans="1:14" x14ac:dyDescent="0.25">
      <c r="A378" s="1" t="s">
        <v>4090</v>
      </c>
      <c r="B378" s="1" t="s">
        <v>80</v>
      </c>
      <c r="C378" s="1" t="s">
        <v>81</v>
      </c>
      <c r="D378" s="377">
        <v>240</v>
      </c>
      <c r="E378" s="1" t="s">
        <v>83</v>
      </c>
      <c r="F378" s="378">
        <v>46175</v>
      </c>
      <c r="G378" s="1" t="s">
        <v>4667</v>
      </c>
      <c r="H378" s="1" t="s">
        <v>4440</v>
      </c>
      <c r="I378" s="378">
        <v>47268</v>
      </c>
      <c r="J378" s="1" t="s">
        <v>61</v>
      </c>
      <c r="K378" s="380">
        <v>0.51886574074073999</v>
      </c>
      <c r="L378" s="378">
        <v>46175</v>
      </c>
      <c r="M378" s="1" t="s">
        <v>4091</v>
      </c>
      <c r="N378" s="1" t="s">
        <v>4680</v>
      </c>
    </row>
    <row r="379" spans="1:14" x14ac:dyDescent="0.25">
      <c r="A379" s="1" t="s">
        <v>4090</v>
      </c>
      <c r="B379" s="1" t="s">
        <v>80</v>
      </c>
      <c r="C379" s="1" t="s">
        <v>81</v>
      </c>
      <c r="D379" s="377">
        <v>240</v>
      </c>
      <c r="E379" s="1" t="s">
        <v>83</v>
      </c>
      <c r="F379" s="378">
        <v>46175</v>
      </c>
      <c r="G379" s="1" t="s">
        <v>4667</v>
      </c>
      <c r="H379" s="1" t="s">
        <v>4440</v>
      </c>
      <c r="I379" s="378">
        <v>47268</v>
      </c>
      <c r="J379" s="1" t="s">
        <v>61</v>
      </c>
      <c r="K379" s="380">
        <v>0.58115740740740995</v>
      </c>
      <c r="L379" s="378">
        <v>46175</v>
      </c>
      <c r="M379" s="1" t="s">
        <v>4091</v>
      </c>
      <c r="N379" s="1" t="s">
        <v>4679</v>
      </c>
    </row>
    <row r="380" spans="1:14" x14ac:dyDescent="0.25">
      <c r="A380" s="1" t="s">
        <v>4090</v>
      </c>
      <c r="B380" s="1" t="s">
        <v>80</v>
      </c>
      <c r="C380" s="1" t="s">
        <v>81</v>
      </c>
      <c r="D380" s="377">
        <v>240</v>
      </c>
      <c r="E380" s="1" t="s">
        <v>83</v>
      </c>
      <c r="F380" s="378">
        <v>46175</v>
      </c>
      <c r="G380" s="1" t="s">
        <v>4667</v>
      </c>
      <c r="H380" s="1" t="s">
        <v>4440</v>
      </c>
      <c r="I380" s="378">
        <v>47268</v>
      </c>
      <c r="J380" s="1" t="s">
        <v>61</v>
      </c>
      <c r="K380" s="380">
        <v>0.52664351851851998</v>
      </c>
      <c r="L380" s="378">
        <v>46175</v>
      </c>
      <c r="M380" s="1" t="s">
        <v>4091</v>
      </c>
      <c r="N380" s="1" t="s">
        <v>4674</v>
      </c>
    </row>
    <row r="381" spans="1:14" x14ac:dyDescent="0.25">
      <c r="A381" s="1" t="s">
        <v>4090</v>
      </c>
      <c r="B381" s="1" t="s">
        <v>80</v>
      </c>
      <c r="C381" s="1" t="s">
        <v>81</v>
      </c>
      <c r="D381" s="377">
        <v>240</v>
      </c>
      <c r="E381" s="1" t="s">
        <v>83</v>
      </c>
      <c r="F381" s="378">
        <v>46175</v>
      </c>
      <c r="G381" s="1" t="s">
        <v>4667</v>
      </c>
      <c r="H381" s="1" t="s">
        <v>4440</v>
      </c>
      <c r="I381" s="378">
        <v>47268</v>
      </c>
      <c r="J381" s="1" t="s">
        <v>61</v>
      </c>
      <c r="K381" s="380">
        <v>0.40645833333332998</v>
      </c>
      <c r="L381" s="378">
        <v>46175</v>
      </c>
      <c r="M381" s="1" t="s">
        <v>4091</v>
      </c>
      <c r="N381" s="1" t="s">
        <v>4691</v>
      </c>
    </row>
    <row r="382" spans="1:14" x14ac:dyDescent="0.25">
      <c r="A382" s="1" t="s">
        <v>4090</v>
      </c>
      <c r="B382" s="1" t="s">
        <v>80</v>
      </c>
      <c r="C382" s="1" t="s">
        <v>81</v>
      </c>
      <c r="D382" s="377">
        <v>240</v>
      </c>
      <c r="E382" s="1" t="s">
        <v>83</v>
      </c>
      <c r="F382" s="378">
        <v>46175</v>
      </c>
      <c r="G382" s="1" t="s">
        <v>4667</v>
      </c>
      <c r="H382" s="1" t="s">
        <v>4440</v>
      </c>
      <c r="I382" s="378">
        <v>47268</v>
      </c>
      <c r="J382" s="1" t="s">
        <v>61</v>
      </c>
      <c r="K382" s="380">
        <v>0.42392361111110999</v>
      </c>
      <c r="L382" s="378">
        <v>46175</v>
      </c>
      <c r="M382" s="1" t="s">
        <v>4091</v>
      </c>
      <c r="N382" s="1" t="s">
        <v>4690</v>
      </c>
    </row>
    <row r="383" spans="1:14" x14ac:dyDescent="0.25">
      <c r="A383" s="1" t="s">
        <v>4090</v>
      </c>
      <c r="B383" s="1" t="s">
        <v>80</v>
      </c>
      <c r="C383" s="1" t="s">
        <v>81</v>
      </c>
      <c r="D383" s="377">
        <v>240</v>
      </c>
      <c r="E383" s="1" t="s">
        <v>83</v>
      </c>
      <c r="F383" s="378">
        <v>46175</v>
      </c>
      <c r="G383" s="1" t="s">
        <v>4667</v>
      </c>
      <c r="H383" s="1" t="s">
        <v>4440</v>
      </c>
      <c r="I383" s="378">
        <v>47268</v>
      </c>
      <c r="J383" s="1" t="s">
        <v>61</v>
      </c>
      <c r="K383" s="380">
        <v>0.95579861111110997</v>
      </c>
      <c r="L383" s="378">
        <v>46175</v>
      </c>
      <c r="M383" s="1" t="s">
        <v>4091</v>
      </c>
      <c r="N383" s="1" t="s">
        <v>5193</v>
      </c>
    </row>
    <row r="384" spans="1:14" x14ac:dyDescent="0.25">
      <c r="A384" s="1" t="s">
        <v>4090</v>
      </c>
      <c r="B384" s="1" t="s">
        <v>80</v>
      </c>
      <c r="C384" s="1" t="s">
        <v>81</v>
      </c>
      <c r="D384" s="377">
        <v>240</v>
      </c>
      <c r="E384" s="1" t="s">
        <v>83</v>
      </c>
      <c r="F384" s="378">
        <v>46175</v>
      </c>
      <c r="G384" s="1" t="s">
        <v>4667</v>
      </c>
      <c r="H384" s="1" t="s">
        <v>4440</v>
      </c>
      <c r="I384" s="378">
        <v>47268</v>
      </c>
      <c r="J384" s="1" t="s">
        <v>61</v>
      </c>
      <c r="K384" s="380">
        <v>0.94329861111111002</v>
      </c>
      <c r="L384" s="378">
        <v>46175</v>
      </c>
      <c r="M384" s="1" t="s">
        <v>4091</v>
      </c>
      <c r="N384" s="1" t="s">
        <v>5191</v>
      </c>
    </row>
    <row r="385" spans="1:14" x14ac:dyDescent="0.25">
      <c r="A385" s="1" t="s">
        <v>4090</v>
      </c>
      <c r="B385" s="1" t="s">
        <v>80</v>
      </c>
      <c r="C385" s="1" t="s">
        <v>81</v>
      </c>
      <c r="D385" s="377">
        <v>240</v>
      </c>
      <c r="E385" s="1" t="s">
        <v>83</v>
      </c>
      <c r="F385" s="378">
        <v>46175</v>
      </c>
      <c r="G385" s="1" t="s">
        <v>4667</v>
      </c>
      <c r="H385" s="1" t="s">
        <v>4440</v>
      </c>
      <c r="I385" s="378">
        <v>47268</v>
      </c>
      <c r="J385" s="1" t="s">
        <v>61</v>
      </c>
      <c r="K385" s="380">
        <v>0.53398148148147995</v>
      </c>
      <c r="L385" s="378">
        <v>46175</v>
      </c>
      <c r="M385" s="1" t="s">
        <v>4091</v>
      </c>
      <c r="N385" s="1" t="s">
        <v>4677</v>
      </c>
    </row>
    <row r="386" spans="1:14" x14ac:dyDescent="0.25">
      <c r="A386" s="1" t="s">
        <v>4090</v>
      </c>
      <c r="B386" s="1" t="s">
        <v>80</v>
      </c>
      <c r="C386" s="1" t="s">
        <v>81</v>
      </c>
      <c r="D386" s="377">
        <v>240</v>
      </c>
      <c r="E386" s="1" t="s">
        <v>83</v>
      </c>
      <c r="F386" s="378">
        <v>46175</v>
      </c>
      <c r="G386" s="1" t="s">
        <v>4667</v>
      </c>
      <c r="H386" s="1" t="s">
        <v>4440</v>
      </c>
      <c r="I386" s="378">
        <v>47268</v>
      </c>
      <c r="J386" s="1" t="s">
        <v>61</v>
      </c>
      <c r="K386" s="380">
        <v>0.51828703703704004</v>
      </c>
      <c r="L386" s="378">
        <v>46175</v>
      </c>
      <c r="M386" s="1" t="s">
        <v>4091</v>
      </c>
      <c r="N386" s="1" t="s">
        <v>4689</v>
      </c>
    </row>
    <row r="387" spans="1:14" x14ac:dyDescent="0.25">
      <c r="A387" s="1" t="s">
        <v>4090</v>
      </c>
      <c r="B387" s="1" t="s">
        <v>80</v>
      </c>
      <c r="C387" s="1" t="s">
        <v>81</v>
      </c>
      <c r="D387" s="377">
        <v>240</v>
      </c>
      <c r="E387" s="1" t="s">
        <v>83</v>
      </c>
      <c r="F387" s="378">
        <v>46175</v>
      </c>
      <c r="G387" s="1" t="s">
        <v>4667</v>
      </c>
      <c r="H387" s="1" t="s">
        <v>4440</v>
      </c>
      <c r="I387" s="378">
        <v>47268</v>
      </c>
      <c r="J387" s="1" t="s">
        <v>61</v>
      </c>
      <c r="K387" s="380">
        <v>0.53409722222222</v>
      </c>
      <c r="L387" s="378">
        <v>46175</v>
      </c>
      <c r="M387" s="1" t="s">
        <v>4091</v>
      </c>
      <c r="N387" s="1" t="s">
        <v>4681</v>
      </c>
    </row>
    <row r="388" spans="1:14" x14ac:dyDescent="0.25">
      <c r="A388" s="1" t="s">
        <v>4090</v>
      </c>
      <c r="B388" s="1" t="s">
        <v>80</v>
      </c>
      <c r="C388" s="1" t="s">
        <v>81</v>
      </c>
      <c r="D388" s="377">
        <v>240</v>
      </c>
      <c r="E388" s="1" t="s">
        <v>83</v>
      </c>
      <c r="F388" s="378">
        <v>46175</v>
      </c>
      <c r="G388" s="1" t="s">
        <v>4667</v>
      </c>
      <c r="H388" s="1" t="s">
        <v>4440</v>
      </c>
      <c r="I388" s="378">
        <v>47268</v>
      </c>
      <c r="J388" s="1" t="s">
        <v>61</v>
      </c>
      <c r="K388" s="380">
        <v>0.75378472222222004</v>
      </c>
      <c r="L388" s="378">
        <v>46175</v>
      </c>
      <c r="M388" s="1" t="s">
        <v>4091</v>
      </c>
      <c r="N388" s="1" t="s">
        <v>5179</v>
      </c>
    </row>
    <row r="389" spans="1:14" x14ac:dyDescent="0.25">
      <c r="A389" s="1" t="s">
        <v>4090</v>
      </c>
      <c r="B389" s="1" t="s">
        <v>80</v>
      </c>
      <c r="C389" s="1" t="s">
        <v>81</v>
      </c>
      <c r="D389" s="377">
        <v>240</v>
      </c>
      <c r="E389" s="1" t="s">
        <v>83</v>
      </c>
      <c r="F389" s="378">
        <v>46175</v>
      </c>
      <c r="G389" s="1" t="s">
        <v>4667</v>
      </c>
      <c r="H389" s="1" t="s">
        <v>4440</v>
      </c>
      <c r="I389" s="378">
        <v>47268</v>
      </c>
      <c r="J389" s="1" t="s">
        <v>61</v>
      </c>
      <c r="K389" s="380">
        <v>0.52712962962962995</v>
      </c>
      <c r="L389" s="378">
        <v>46175</v>
      </c>
      <c r="M389" s="1" t="s">
        <v>4091</v>
      </c>
      <c r="N389" s="1" t="s">
        <v>4678</v>
      </c>
    </row>
    <row r="390" spans="1:14" x14ac:dyDescent="0.25">
      <c r="A390" s="1" t="s">
        <v>4090</v>
      </c>
      <c r="B390" s="1" t="s">
        <v>80</v>
      </c>
      <c r="C390" s="1" t="s">
        <v>81</v>
      </c>
      <c r="D390" s="377">
        <v>240</v>
      </c>
      <c r="E390" s="1" t="s">
        <v>83</v>
      </c>
      <c r="F390" s="378">
        <v>46175</v>
      </c>
      <c r="G390" s="1" t="s">
        <v>4667</v>
      </c>
      <c r="H390" s="1" t="s">
        <v>4440</v>
      </c>
      <c r="I390" s="378">
        <v>47268</v>
      </c>
      <c r="J390" s="1" t="s">
        <v>61</v>
      </c>
      <c r="K390" s="380">
        <v>0.98282407407407002</v>
      </c>
      <c r="L390" s="378">
        <v>46175</v>
      </c>
      <c r="M390" s="1" t="s">
        <v>4091</v>
      </c>
      <c r="N390" s="1" t="s">
        <v>5195</v>
      </c>
    </row>
    <row r="391" spans="1:14" x14ac:dyDescent="0.25">
      <c r="A391" s="1" t="s">
        <v>4090</v>
      </c>
      <c r="B391" s="1" t="s">
        <v>80</v>
      </c>
      <c r="C391" s="1" t="s">
        <v>81</v>
      </c>
      <c r="D391" s="377">
        <v>240</v>
      </c>
      <c r="E391" s="1" t="s">
        <v>83</v>
      </c>
      <c r="F391" s="378">
        <v>46175</v>
      </c>
      <c r="G391" s="1" t="s">
        <v>4667</v>
      </c>
      <c r="H391" s="1" t="s">
        <v>4440</v>
      </c>
      <c r="I391" s="378">
        <v>47268</v>
      </c>
      <c r="J391" s="1" t="s">
        <v>61</v>
      </c>
      <c r="K391" s="380">
        <v>0.73224537037036996</v>
      </c>
      <c r="L391" s="378">
        <v>46175</v>
      </c>
      <c r="M391" s="1" t="s">
        <v>4091</v>
      </c>
      <c r="N391" s="1" t="s">
        <v>5187</v>
      </c>
    </row>
    <row r="392" spans="1:14" x14ac:dyDescent="0.25">
      <c r="A392" s="1" t="s">
        <v>6176</v>
      </c>
      <c r="B392" s="1" t="s">
        <v>80</v>
      </c>
      <c r="C392" s="1" t="s">
        <v>81</v>
      </c>
      <c r="D392" s="377">
        <v>200</v>
      </c>
      <c r="E392" s="1" t="s">
        <v>83</v>
      </c>
      <c r="F392" s="378">
        <v>46182</v>
      </c>
      <c r="G392" s="1" t="s">
        <v>9589</v>
      </c>
      <c r="H392" s="1" t="s">
        <v>9328</v>
      </c>
      <c r="I392" s="378">
        <v>47277</v>
      </c>
      <c r="J392" s="1" t="s">
        <v>61</v>
      </c>
      <c r="K392" s="380">
        <v>0.17488425925925999</v>
      </c>
      <c r="L392" s="378">
        <v>46182</v>
      </c>
      <c r="M392" s="1" t="s">
        <v>6178</v>
      </c>
      <c r="N392" s="1" t="s">
        <v>9598</v>
      </c>
    </row>
    <row r="393" spans="1:14" x14ac:dyDescent="0.25">
      <c r="A393" s="1" t="s">
        <v>6176</v>
      </c>
      <c r="B393" s="1" t="s">
        <v>80</v>
      </c>
      <c r="C393" s="1" t="s">
        <v>81</v>
      </c>
      <c r="D393" s="377">
        <v>84</v>
      </c>
      <c r="E393" s="1" t="s">
        <v>83</v>
      </c>
      <c r="F393" s="378">
        <v>46182</v>
      </c>
      <c r="G393" s="1" t="s">
        <v>9589</v>
      </c>
      <c r="H393" s="1" t="s">
        <v>9328</v>
      </c>
      <c r="I393" s="378">
        <v>47277</v>
      </c>
      <c r="J393" s="1" t="s">
        <v>61</v>
      </c>
      <c r="K393" s="380">
        <v>0.52103009259259003</v>
      </c>
      <c r="L393" s="378">
        <v>46182</v>
      </c>
      <c r="M393" s="1" t="s">
        <v>6178</v>
      </c>
      <c r="N393" s="1" t="s">
        <v>10567</v>
      </c>
    </row>
    <row r="394" spans="1:14" x14ac:dyDescent="0.25">
      <c r="A394" s="1" t="s">
        <v>6176</v>
      </c>
      <c r="B394" s="1" t="s">
        <v>80</v>
      </c>
      <c r="C394" s="1" t="s">
        <v>81</v>
      </c>
      <c r="D394" s="377">
        <v>200</v>
      </c>
      <c r="E394" s="1" t="s">
        <v>83</v>
      </c>
      <c r="F394" s="378">
        <v>46182</v>
      </c>
      <c r="G394" s="1" t="s">
        <v>9589</v>
      </c>
      <c r="H394" s="1" t="s">
        <v>9328</v>
      </c>
      <c r="I394" s="378">
        <v>47277</v>
      </c>
      <c r="J394" s="1" t="s">
        <v>61</v>
      </c>
      <c r="K394" s="380">
        <v>0.17502314814815001</v>
      </c>
      <c r="L394" s="378">
        <v>46182</v>
      </c>
      <c r="M394" s="1" t="s">
        <v>6178</v>
      </c>
      <c r="N394" s="1" t="s">
        <v>9597</v>
      </c>
    </row>
    <row r="395" spans="1:14" x14ac:dyDescent="0.25">
      <c r="A395" s="1" t="s">
        <v>6176</v>
      </c>
      <c r="B395" s="1" t="s">
        <v>80</v>
      </c>
      <c r="C395" s="1" t="s">
        <v>81</v>
      </c>
      <c r="D395" s="377">
        <v>200</v>
      </c>
      <c r="E395" s="1" t="s">
        <v>83</v>
      </c>
      <c r="F395" s="378">
        <v>46182</v>
      </c>
      <c r="G395" s="1" t="s">
        <v>9589</v>
      </c>
      <c r="H395" s="1" t="s">
        <v>9328</v>
      </c>
      <c r="I395" s="378">
        <v>47277</v>
      </c>
      <c r="J395" s="1" t="s">
        <v>61</v>
      </c>
      <c r="K395" s="380">
        <v>0.17449074074074</v>
      </c>
      <c r="L395" s="378">
        <v>46182</v>
      </c>
      <c r="M395" s="1" t="s">
        <v>6178</v>
      </c>
      <c r="N395" s="1" t="s">
        <v>9596</v>
      </c>
    </row>
    <row r="396" spans="1:14" x14ac:dyDescent="0.25">
      <c r="A396" s="1" t="s">
        <v>6176</v>
      </c>
      <c r="B396" s="1" t="s">
        <v>80</v>
      </c>
      <c r="C396" s="1" t="s">
        <v>81</v>
      </c>
      <c r="D396" s="377">
        <v>200</v>
      </c>
      <c r="E396" s="1" t="s">
        <v>83</v>
      </c>
      <c r="F396" s="378">
        <v>46182</v>
      </c>
      <c r="G396" s="1" t="s">
        <v>9589</v>
      </c>
      <c r="H396" s="1" t="s">
        <v>9328</v>
      </c>
      <c r="I396" s="378">
        <v>47277</v>
      </c>
      <c r="J396" s="1" t="s">
        <v>61</v>
      </c>
      <c r="K396" s="380">
        <v>0.17476851851851999</v>
      </c>
      <c r="L396" s="378">
        <v>46182</v>
      </c>
      <c r="M396" s="1" t="s">
        <v>6178</v>
      </c>
      <c r="N396" s="1" t="s">
        <v>9595</v>
      </c>
    </row>
    <row r="397" spans="1:14" x14ac:dyDescent="0.25">
      <c r="A397" s="1" t="s">
        <v>6176</v>
      </c>
      <c r="B397" s="1" t="s">
        <v>80</v>
      </c>
      <c r="C397" s="1" t="s">
        <v>81</v>
      </c>
      <c r="D397" s="377">
        <v>200</v>
      </c>
      <c r="E397" s="1" t="s">
        <v>83</v>
      </c>
      <c r="F397" s="378">
        <v>46182</v>
      </c>
      <c r="G397" s="1" t="s">
        <v>9589</v>
      </c>
      <c r="H397" s="1" t="s">
        <v>9328</v>
      </c>
      <c r="I397" s="378">
        <v>47277</v>
      </c>
      <c r="J397" s="1" t="s">
        <v>61</v>
      </c>
      <c r="K397" s="380">
        <v>0.32442129629630001</v>
      </c>
      <c r="L397" s="378">
        <v>46182</v>
      </c>
      <c r="M397" s="1" t="s">
        <v>6178</v>
      </c>
      <c r="N397" s="1" t="s">
        <v>9594</v>
      </c>
    </row>
    <row r="398" spans="1:14" x14ac:dyDescent="0.25">
      <c r="A398" s="1" t="s">
        <v>6176</v>
      </c>
      <c r="B398" s="1" t="s">
        <v>80</v>
      </c>
      <c r="C398" s="1" t="s">
        <v>81</v>
      </c>
      <c r="D398" s="377">
        <v>200</v>
      </c>
      <c r="E398" s="1" t="s">
        <v>83</v>
      </c>
      <c r="F398" s="378">
        <v>46182</v>
      </c>
      <c r="G398" s="1" t="s">
        <v>9589</v>
      </c>
      <c r="H398" s="1" t="s">
        <v>9328</v>
      </c>
      <c r="I398" s="378">
        <v>47277</v>
      </c>
      <c r="J398" s="1" t="s">
        <v>61</v>
      </c>
      <c r="K398" s="380">
        <v>0.14903935185184999</v>
      </c>
      <c r="L398" s="378">
        <v>46182</v>
      </c>
      <c r="M398" s="1" t="s">
        <v>6178</v>
      </c>
      <c r="N398" s="1" t="s">
        <v>9601</v>
      </c>
    </row>
    <row r="399" spans="1:14" x14ac:dyDescent="0.25">
      <c r="A399" s="1" t="s">
        <v>6176</v>
      </c>
      <c r="B399" s="1" t="s">
        <v>80</v>
      </c>
      <c r="C399" s="1" t="s">
        <v>81</v>
      </c>
      <c r="D399" s="377">
        <v>200</v>
      </c>
      <c r="E399" s="1" t="s">
        <v>83</v>
      </c>
      <c r="F399" s="378">
        <v>46182</v>
      </c>
      <c r="G399" s="1" t="s">
        <v>9589</v>
      </c>
      <c r="H399" s="1" t="s">
        <v>9328</v>
      </c>
      <c r="I399" s="378">
        <v>47277</v>
      </c>
      <c r="J399" s="1" t="s">
        <v>61</v>
      </c>
      <c r="K399" s="380">
        <v>0.15667824074073999</v>
      </c>
      <c r="L399" s="378">
        <v>46182</v>
      </c>
      <c r="M399" s="1" t="s">
        <v>6178</v>
      </c>
      <c r="N399" s="1" t="s">
        <v>9603</v>
      </c>
    </row>
    <row r="400" spans="1:14" x14ac:dyDescent="0.25">
      <c r="A400" s="1" t="s">
        <v>6176</v>
      </c>
      <c r="B400" s="1" t="s">
        <v>80</v>
      </c>
      <c r="C400" s="1" t="s">
        <v>81</v>
      </c>
      <c r="D400" s="377">
        <v>200</v>
      </c>
      <c r="E400" s="1" t="s">
        <v>83</v>
      </c>
      <c r="F400" s="378">
        <v>46182</v>
      </c>
      <c r="G400" s="1" t="s">
        <v>9589</v>
      </c>
      <c r="H400" s="1" t="s">
        <v>9328</v>
      </c>
      <c r="I400" s="378">
        <v>47277</v>
      </c>
      <c r="J400" s="1" t="s">
        <v>61</v>
      </c>
      <c r="K400" s="380">
        <v>0.45233796296296003</v>
      </c>
      <c r="L400" s="378">
        <v>46182</v>
      </c>
      <c r="M400" s="1" t="s">
        <v>6178</v>
      </c>
      <c r="N400" s="1" t="s">
        <v>10566</v>
      </c>
    </row>
    <row r="401" spans="1:14" x14ac:dyDescent="0.25">
      <c r="A401" s="1" t="s">
        <v>6176</v>
      </c>
      <c r="B401" s="1" t="s">
        <v>80</v>
      </c>
      <c r="C401" s="1" t="s">
        <v>81</v>
      </c>
      <c r="D401" s="377">
        <v>200</v>
      </c>
      <c r="E401" s="1" t="s">
        <v>83</v>
      </c>
      <c r="F401" s="378">
        <v>46182</v>
      </c>
      <c r="G401" s="1" t="s">
        <v>9589</v>
      </c>
      <c r="H401" s="1" t="s">
        <v>9328</v>
      </c>
      <c r="I401" s="378">
        <v>47277</v>
      </c>
      <c r="J401" s="1" t="s">
        <v>61</v>
      </c>
      <c r="K401" s="380">
        <v>0.42930555555555999</v>
      </c>
      <c r="L401" s="378">
        <v>46182</v>
      </c>
      <c r="M401" s="1" t="s">
        <v>6178</v>
      </c>
      <c r="N401" s="1" t="s">
        <v>10568</v>
      </c>
    </row>
    <row r="402" spans="1:14" x14ac:dyDescent="0.25">
      <c r="A402" s="1" t="s">
        <v>6176</v>
      </c>
      <c r="B402" s="1" t="s">
        <v>80</v>
      </c>
      <c r="C402" s="1" t="s">
        <v>81</v>
      </c>
      <c r="D402" s="377">
        <v>200</v>
      </c>
      <c r="E402" s="1" t="s">
        <v>83</v>
      </c>
      <c r="F402" s="378">
        <v>46182</v>
      </c>
      <c r="G402" s="1" t="s">
        <v>9589</v>
      </c>
      <c r="H402" s="1" t="s">
        <v>9328</v>
      </c>
      <c r="I402" s="378">
        <v>47277</v>
      </c>
      <c r="J402" s="1" t="s">
        <v>61</v>
      </c>
      <c r="K402" s="380">
        <v>0.14870370370370001</v>
      </c>
      <c r="L402" s="378">
        <v>46182</v>
      </c>
      <c r="M402" s="1" t="s">
        <v>6178</v>
      </c>
      <c r="N402" s="1" t="s">
        <v>9604</v>
      </c>
    </row>
    <row r="403" spans="1:14" x14ac:dyDescent="0.25">
      <c r="A403" s="1" t="s">
        <v>6176</v>
      </c>
      <c r="B403" s="1" t="s">
        <v>80</v>
      </c>
      <c r="C403" s="1" t="s">
        <v>81</v>
      </c>
      <c r="D403" s="377">
        <v>200</v>
      </c>
      <c r="E403" s="1" t="s">
        <v>83</v>
      </c>
      <c r="F403" s="378">
        <v>46182</v>
      </c>
      <c r="G403" s="1" t="s">
        <v>9589</v>
      </c>
      <c r="H403" s="1" t="s">
        <v>9328</v>
      </c>
      <c r="I403" s="378">
        <v>47277</v>
      </c>
      <c r="J403" s="1" t="s">
        <v>61</v>
      </c>
      <c r="K403" s="380">
        <v>0.33908564814815001</v>
      </c>
      <c r="L403" s="378">
        <v>46182</v>
      </c>
      <c r="M403" s="1" t="s">
        <v>6178</v>
      </c>
      <c r="N403" s="1" t="s">
        <v>9593</v>
      </c>
    </row>
    <row r="404" spans="1:14" x14ac:dyDescent="0.25">
      <c r="A404" s="1" t="s">
        <v>6176</v>
      </c>
      <c r="B404" s="1" t="s">
        <v>80</v>
      </c>
      <c r="C404" s="1" t="s">
        <v>81</v>
      </c>
      <c r="D404" s="377">
        <v>200</v>
      </c>
      <c r="E404" s="1" t="s">
        <v>83</v>
      </c>
      <c r="F404" s="378">
        <v>46182</v>
      </c>
      <c r="G404" s="1" t="s">
        <v>9589</v>
      </c>
      <c r="H404" s="1" t="s">
        <v>9328</v>
      </c>
      <c r="I404" s="378">
        <v>47277</v>
      </c>
      <c r="J404" s="1" t="s">
        <v>61</v>
      </c>
      <c r="K404" s="380">
        <v>0.33116898148148</v>
      </c>
      <c r="L404" s="378">
        <v>46182</v>
      </c>
      <c r="M404" s="1" t="s">
        <v>6178</v>
      </c>
      <c r="N404" s="1" t="s">
        <v>9590</v>
      </c>
    </row>
    <row r="405" spans="1:14" x14ac:dyDescent="0.25">
      <c r="A405" s="1" t="s">
        <v>6176</v>
      </c>
      <c r="B405" s="1" t="s">
        <v>80</v>
      </c>
      <c r="C405" s="1" t="s">
        <v>81</v>
      </c>
      <c r="D405" s="377">
        <v>200</v>
      </c>
      <c r="E405" s="1" t="s">
        <v>83</v>
      </c>
      <c r="F405" s="378">
        <v>46182</v>
      </c>
      <c r="G405" s="1" t="s">
        <v>9589</v>
      </c>
      <c r="H405" s="1" t="s">
        <v>9328</v>
      </c>
      <c r="I405" s="378">
        <v>47277</v>
      </c>
      <c r="J405" s="1" t="s">
        <v>61</v>
      </c>
      <c r="K405" s="380">
        <v>6.289351851852E-2</v>
      </c>
      <c r="L405" s="378">
        <v>46182</v>
      </c>
      <c r="M405" s="1" t="s">
        <v>6178</v>
      </c>
      <c r="N405" s="1" t="s">
        <v>9610</v>
      </c>
    </row>
    <row r="406" spans="1:14" x14ac:dyDescent="0.25">
      <c r="A406" s="1" t="s">
        <v>6176</v>
      </c>
      <c r="B406" s="1" t="s">
        <v>80</v>
      </c>
      <c r="C406" s="1" t="s">
        <v>81</v>
      </c>
      <c r="D406" s="377">
        <v>200</v>
      </c>
      <c r="E406" s="1" t="s">
        <v>83</v>
      </c>
      <c r="F406" s="378">
        <v>46182</v>
      </c>
      <c r="G406" s="1" t="s">
        <v>9589</v>
      </c>
      <c r="H406" s="1" t="s">
        <v>9328</v>
      </c>
      <c r="I406" s="378">
        <v>47277</v>
      </c>
      <c r="J406" s="1" t="s">
        <v>61</v>
      </c>
      <c r="K406" s="380">
        <v>6.2974537037039993E-2</v>
      </c>
      <c r="L406" s="378">
        <v>46182</v>
      </c>
      <c r="M406" s="1" t="s">
        <v>6178</v>
      </c>
      <c r="N406" s="1" t="s">
        <v>9611</v>
      </c>
    </row>
    <row r="407" spans="1:14" x14ac:dyDescent="0.25">
      <c r="A407" s="1" t="s">
        <v>6176</v>
      </c>
      <c r="B407" s="1" t="s">
        <v>80</v>
      </c>
      <c r="C407" s="1" t="s">
        <v>81</v>
      </c>
      <c r="D407" s="377">
        <v>200</v>
      </c>
      <c r="E407" s="1" t="s">
        <v>83</v>
      </c>
      <c r="F407" s="378">
        <v>46182</v>
      </c>
      <c r="G407" s="1" t="s">
        <v>9589</v>
      </c>
      <c r="H407" s="1" t="s">
        <v>9328</v>
      </c>
      <c r="I407" s="378">
        <v>47277</v>
      </c>
      <c r="J407" s="1" t="s">
        <v>61</v>
      </c>
      <c r="K407" s="380">
        <v>0.42593750000000002</v>
      </c>
      <c r="L407" s="378">
        <v>46182</v>
      </c>
      <c r="M407" s="1" t="s">
        <v>6178</v>
      </c>
      <c r="N407" s="1" t="s">
        <v>10572</v>
      </c>
    </row>
    <row r="408" spans="1:14" x14ac:dyDescent="0.25">
      <c r="A408" s="1" t="s">
        <v>6176</v>
      </c>
      <c r="B408" s="1" t="s">
        <v>80</v>
      </c>
      <c r="C408" s="1" t="s">
        <v>81</v>
      </c>
      <c r="D408" s="377">
        <v>200</v>
      </c>
      <c r="E408" s="1" t="s">
        <v>83</v>
      </c>
      <c r="F408" s="378">
        <v>46182</v>
      </c>
      <c r="G408" s="1" t="s">
        <v>9589</v>
      </c>
      <c r="H408" s="1" t="s">
        <v>9328</v>
      </c>
      <c r="I408" s="378">
        <v>47277</v>
      </c>
      <c r="J408" s="1" t="s">
        <v>61</v>
      </c>
      <c r="K408" s="380">
        <v>5.6006944444440002E-2</v>
      </c>
      <c r="L408" s="378">
        <v>46182</v>
      </c>
      <c r="M408" s="1" t="s">
        <v>6178</v>
      </c>
      <c r="N408" s="1" t="s">
        <v>9613</v>
      </c>
    </row>
    <row r="409" spans="1:14" x14ac:dyDescent="0.25">
      <c r="A409" s="1" t="s">
        <v>6176</v>
      </c>
      <c r="B409" s="1" t="s">
        <v>80</v>
      </c>
      <c r="C409" s="1" t="s">
        <v>81</v>
      </c>
      <c r="D409" s="377">
        <v>200</v>
      </c>
      <c r="E409" s="1" t="s">
        <v>83</v>
      </c>
      <c r="F409" s="378">
        <v>46182</v>
      </c>
      <c r="G409" s="1" t="s">
        <v>9589</v>
      </c>
      <c r="H409" s="1" t="s">
        <v>9328</v>
      </c>
      <c r="I409" s="378">
        <v>47277</v>
      </c>
      <c r="J409" s="1" t="s">
        <v>61</v>
      </c>
      <c r="K409" s="380">
        <v>0.41173611111111003</v>
      </c>
      <c r="L409" s="378">
        <v>46182</v>
      </c>
      <c r="M409" s="1" t="s">
        <v>6178</v>
      </c>
      <c r="N409" s="1" t="s">
        <v>10571</v>
      </c>
    </row>
    <row r="410" spans="1:14" x14ac:dyDescent="0.25">
      <c r="A410" s="1" t="s">
        <v>6176</v>
      </c>
      <c r="B410" s="1" t="s">
        <v>80</v>
      </c>
      <c r="C410" s="1" t="s">
        <v>81</v>
      </c>
      <c r="D410" s="377">
        <v>200</v>
      </c>
      <c r="E410" s="1" t="s">
        <v>83</v>
      </c>
      <c r="F410" s="378">
        <v>46182</v>
      </c>
      <c r="G410" s="1" t="s">
        <v>9589</v>
      </c>
      <c r="H410" s="1" t="s">
        <v>9328</v>
      </c>
      <c r="I410" s="378">
        <v>47277</v>
      </c>
      <c r="J410" s="1" t="s">
        <v>61</v>
      </c>
      <c r="K410" s="380">
        <v>0.40961805555556002</v>
      </c>
      <c r="L410" s="378">
        <v>46182</v>
      </c>
      <c r="M410" s="1" t="s">
        <v>6178</v>
      </c>
      <c r="N410" s="1" t="s">
        <v>10570</v>
      </c>
    </row>
    <row r="411" spans="1:14" x14ac:dyDescent="0.25">
      <c r="A411" s="1" t="s">
        <v>6176</v>
      </c>
      <c r="B411" s="1" t="s">
        <v>80</v>
      </c>
      <c r="C411" s="1" t="s">
        <v>81</v>
      </c>
      <c r="D411" s="377">
        <v>200</v>
      </c>
      <c r="E411" s="1" t="s">
        <v>83</v>
      </c>
      <c r="F411" s="378">
        <v>46182</v>
      </c>
      <c r="G411" s="1" t="s">
        <v>9589</v>
      </c>
      <c r="H411" s="1" t="s">
        <v>9328</v>
      </c>
      <c r="I411" s="378">
        <v>47277</v>
      </c>
      <c r="J411" s="1" t="s">
        <v>61</v>
      </c>
      <c r="K411" s="380">
        <v>0.37041666666667</v>
      </c>
      <c r="L411" s="378">
        <v>46182</v>
      </c>
      <c r="M411" s="1" t="s">
        <v>6178</v>
      </c>
      <c r="N411" s="1" t="s">
        <v>9607</v>
      </c>
    </row>
    <row r="412" spans="1:14" x14ac:dyDescent="0.25">
      <c r="A412" s="1" t="s">
        <v>6176</v>
      </c>
      <c r="B412" s="1" t="s">
        <v>80</v>
      </c>
      <c r="C412" s="1" t="s">
        <v>81</v>
      </c>
      <c r="D412" s="377">
        <v>200</v>
      </c>
      <c r="E412" s="1" t="s">
        <v>83</v>
      </c>
      <c r="F412" s="378">
        <v>46182</v>
      </c>
      <c r="G412" s="1" t="s">
        <v>9589</v>
      </c>
      <c r="H412" s="1" t="s">
        <v>9328</v>
      </c>
      <c r="I412" s="378">
        <v>47277</v>
      </c>
      <c r="J412" s="1" t="s">
        <v>61</v>
      </c>
      <c r="K412" s="380">
        <v>0.39223379629630001</v>
      </c>
      <c r="L412" s="378">
        <v>46182</v>
      </c>
      <c r="M412" s="1" t="s">
        <v>6178</v>
      </c>
      <c r="N412" s="1" t="s">
        <v>10573</v>
      </c>
    </row>
    <row r="413" spans="1:14" x14ac:dyDescent="0.25">
      <c r="A413" s="1" t="s">
        <v>6176</v>
      </c>
      <c r="B413" s="1" t="s">
        <v>80</v>
      </c>
      <c r="C413" s="1" t="s">
        <v>81</v>
      </c>
      <c r="D413" s="377">
        <v>200</v>
      </c>
      <c r="E413" s="1" t="s">
        <v>83</v>
      </c>
      <c r="F413" s="378">
        <v>46182</v>
      </c>
      <c r="G413" s="1" t="s">
        <v>9589</v>
      </c>
      <c r="H413" s="1" t="s">
        <v>9328</v>
      </c>
      <c r="I413" s="378">
        <v>47277</v>
      </c>
      <c r="J413" s="1" t="s">
        <v>61</v>
      </c>
      <c r="K413" s="380">
        <v>0.37061342592593</v>
      </c>
      <c r="L413" s="378">
        <v>46182</v>
      </c>
      <c r="M413" s="1" t="s">
        <v>6178</v>
      </c>
      <c r="N413" s="1" t="s">
        <v>9591</v>
      </c>
    </row>
    <row r="414" spans="1:14" x14ac:dyDescent="0.25">
      <c r="A414" s="1" t="s">
        <v>6176</v>
      </c>
      <c r="B414" s="1" t="s">
        <v>80</v>
      </c>
      <c r="C414" s="1" t="s">
        <v>81</v>
      </c>
      <c r="D414" s="377">
        <v>200</v>
      </c>
      <c r="E414" s="1" t="s">
        <v>83</v>
      </c>
      <c r="F414" s="378">
        <v>46182</v>
      </c>
      <c r="G414" s="1" t="s">
        <v>9589</v>
      </c>
      <c r="H414" s="1" t="s">
        <v>9328</v>
      </c>
      <c r="I414" s="378">
        <v>47277</v>
      </c>
      <c r="J414" s="1" t="s">
        <v>61</v>
      </c>
      <c r="K414" s="380">
        <v>1.909722222222E-2</v>
      </c>
      <c r="L414" s="378">
        <v>46182</v>
      </c>
      <c r="M414" s="1" t="s">
        <v>6178</v>
      </c>
      <c r="N414" s="1" t="s">
        <v>9592</v>
      </c>
    </row>
    <row r="415" spans="1:14" x14ac:dyDescent="0.25">
      <c r="A415" s="1" t="s">
        <v>6176</v>
      </c>
      <c r="B415" s="1" t="s">
        <v>80</v>
      </c>
      <c r="C415" s="1" t="s">
        <v>81</v>
      </c>
      <c r="D415" s="377">
        <v>200</v>
      </c>
      <c r="E415" s="1" t="s">
        <v>83</v>
      </c>
      <c r="F415" s="378">
        <v>46182</v>
      </c>
      <c r="G415" s="1" t="s">
        <v>9589</v>
      </c>
      <c r="H415" s="1" t="s">
        <v>9328</v>
      </c>
      <c r="I415" s="378">
        <v>47277</v>
      </c>
      <c r="J415" s="1" t="s">
        <v>61</v>
      </c>
      <c r="K415" s="380">
        <v>0.27098379629629998</v>
      </c>
      <c r="L415" s="378">
        <v>46182</v>
      </c>
      <c r="M415" s="1" t="s">
        <v>6178</v>
      </c>
      <c r="N415" s="1" t="s">
        <v>9612</v>
      </c>
    </row>
    <row r="416" spans="1:14" x14ac:dyDescent="0.25">
      <c r="A416" s="1" t="s">
        <v>6176</v>
      </c>
      <c r="B416" s="1" t="s">
        <v>80</v>
      </c>
      <c r="C416" s="1" t="s">
        <v>81</v>
      </c>
      <c r="D416" s="377">
        <v>200</v>
      </c>
      <c r="E416" s="1" t="s">
        <v>83</v>
      </c>
      <c r="F416" s="378">
        <v>46182</v>
      </c>
      <c r="G416" s="1" t="s">
        <v>9589</v>
      </c>
      <c r="H416" s="1" t="s">
        <v>9328</v>
      </c>
      <c r="I416" s="378">
        <v>47277</v>
      </c>
      <c r="J416" s="1" t="s">
        <v>61</v>
      </c>
      <c r="K416" s="380">
        <v>0.20309027777777999</v>
      </c>
      <c r="L416" s="378">
        <v>46182</v>
      </c>
      <c r="M416" s="1" t="s">
        <v>6178</v>
      </c>
      <c r="N416" s="1" t="s">
        <v>9599</v>
      </c>
    </row>
    <row r="417" spans="1:14" x14ac:dyDescent="0.25">
      <c r="A417" s="1" t="s">
        <v>6176</v>
      </c>
      <c r="B417" s="1" t="s">
        <v>80</v>
      </c>
      <c r="C417" s="1" t="s">
        <v>81</v>
      </c>
      <c r="D417" s="377">
        <v>200</v>
      </c>
      <c r="E417" s="1" t="s">
        <v>83</v>
      </c>
      <c r="F417" s="378">
        <v>46182</v>
      </c>
      <c r="G417" s="1" t="s">
        <v>9589</v>
      </c>
      <c r="H417" s="1" t="s">
        <v>9328</v>
      </c>
      <c r="I417" s="378">
        <v>47277</v>
      </c>
      <c r="J417" s="1" t="s">
        <v>61</v>
      </c>
      <c r="K417" s="380">
        <v>0.20944444444443999</v>
      </c>
      <c r="L417" s="378">
        <v>46182</v>
      </c>
      <c r="M417" s="1" t="s">
        <v>6178</v>
      </c>
      <c r="N417" s="1" t="s">
        <v>9600</v>
      </c>
    </row>
    <row r="418" spans="1:14" x14ac:dyDescent="0.25">
      <c r="A418" s="1" t="s">
        <v>6176</v>
      </c>
      <c r="B418" s="1" t="s">
        <v>80</v>
      </c>
      <c r="C418" s="1" t="s">
        <v>81</v>
      </c>
      <c r="D418" s="377">
        <v>200</v>
      </c>
      <c r="E418" s="1" t="s">
        <v>83</v>
      </c>
      <c r="F418" s="378">
        <v>46182</v>
      </c>
      <c r="G418" s="1" t="s">
        <v>9589</v>
      </c>
      <c r="H418" s="1" t="s">
        <v>9328</v>
      </c>
      <c r="I418" s="378">
        <v>47277</v>
      </c>
      <c r="J418" s="1" t="s">
        <v>61</v>
      </c>
      <c r="K418" s="380">
        <v>0.20339120370370001</v>
      </c>
      <c r="L418" s="378">
        <v>46182</v>
      </c>
      <c r="M418" s="1" t="s">
        <v>6178</v>
      </c>
      <c r="N418" s="1" t="s">
        <v>9602</v>
      </c>
    </row>
    <row r="419" spans="1:14" x14ac:dyDescent="0.25">
      <c r="A419" s="1" t="s">
        <v>6176</v>
      </c>
      <c r="B419" s="1" t="s">
        <v>80</v>
      </c>
      <c r="C419" s="1" t="s">
        <v>81</v>
      </c>
      <c r="D419" s="377">
        <v>200</v>
      </c>
      <c r="E419" s="1" t="s">
        <v>83</v>
      </c>
      <c r="F419" s="378">
        <v>46182</v>
      </c>
      <c r="G419" s="1" t="s">
        <v>9589</v>
      </c>
      <c r="H419" s="1" t="s">
        <v>9328</v>
      </c>
      <c r="I419" s="378">
        <v>47277</v>
      </c>
      <c r="J419" s="1" t="s">
        <v>61</v>
      </c>
      <c r="K419" s="380">
        <v>0.24973379629629999</v>
      </c>
      <c r="L419" s="378">
        <v>46182</v>
      </c>
      <c r="M419" s="1" t="s">
        <v>6178</v>
      </c>
      <c r="N419" s="1" t="s">
        <v>9608</v>
      </c>
    </row>
    <row r="420" spans="1:14" x14ac:dyDescent="0.25">
      <c r="A420" s="1" t="s">
        <v>6176</v>
      </c>
      <c r="B420" s="1" t="s">
        <v>80</v>
      </c>
      <c r="C420" s="1" t="s">
        <v>81</v>
      </c>
      <c r="D420" s="377">
        <v>200</v>
      </c>
      <c r="E420" s="1" t="s">
        <v>83</v>
      </c>
      <c r="F420" s="378">
        <v>46182</v>
      </c>
      <c r="G420" s="1" t="s">
        <v>9589</v>
      </c>
      <c r="H420" s="1" t="s">
        <v>9328</v>
      </c>
      <c r="I420" s="378">
        <v>47277</v>
      </c>
      <c r="J420" s="1" t="s">
        <v>61</v>
      </c>
      <c r="K420" s="380">
        <v>0.24981481481480999</v>
      </c>
      <c r="L420" s="378">
        <v>46182</v>
      </c>
      <c r="M420" s="1" t="s">
        <v>6178</v>
      </c>
      <c r="N420" s="1" t="s">
        <v>9609</v>
      </c>
    </row>
    <row r="421" spans="1:14" x14ac:dyDescent="0.25">
      <c r="A421" s="1" t="s">
        <v>6176</v>
      </c>
      <c r="B421" s="1" t="s">
        <v>80</v>
      </c>
      <c r="C421" s="1" t="s">
        <v>81</v>
      </c>
      <c r="D421" s="377">
        <v>200</v>
      </c>
      <c r="E421" s="1" t="s">
        <v>83</v>
      </c>
      <c r="F421" s="378">
        <v>46182</v>
      </c>
      <c r="G421" s="1" t="s">
        <v>9589</v>
      </c>
      <c r="H421" s="1" t="s">
        <v>9328</v>
      </c>
      <c r="I421" s="378">
        <v>47277</v>
      </c>
      <c r="J421" s="1" t="s">
        <v>61</v>
      </c>
      <c r="K421" s="380">
        <v>0.52218750000000003</v>
      </c>
      <c r="L421" s="378">
        <v>46182</v>
      </c>
      <c r="M421" s="1" t="s">
        <v>6178</v>
      </c>
      <c r="N421" s="1" t="s">
        <v>10569</v>
      </c>
    </row>
    <row r="422" spans="1:14" x14ac:dyDescent="0.25">
      <c r="A422" s="1" t="s">
        <v>6176</v>
      </c>
      <c r="B422" s="1" t="s">
        <v>80</v>
      </c>
      <c r="C422" s="1" t="s">
        <v>81</v>
      </c>
      <c r="D422" s="377">
        <v>200</v>
      </c>
      <c r="E422" s="1" t="s">
        <v>83</v>
      </c>
      <c r="F422" s="378">
        <v>46182</v>
      </c>
      <c r="G422" s="1" t="s">
        <v>9589</v>
      </c>
      <c r="H422" s="1" t="s">
        <v>9328</v>
      </c>
      <c r="I422" s="378">
        <v>47277</v>
      </c>
      <c r="J422" s="1" t="s">
        <v>61</v>
      </c>
      <c r="K422" s="380">
        <v>0.24989583333332999</v>
      </c>
      <c r="L422" s="378">
        <v>46182</v>
      </c>
      <c r="M422" s="1" t="s">
        <v>6178</v>
      </c>
      <c r="N422" s="1" t="s">
        <v>9606</v>
      </c>
    </row>
    <row r="423" spans="1:14" x14ac:dyDescent="0.25">
      <c r="A423" s="1" t="s">
        <v>6176</v>
      </c>
      <c r="B423" s="1" t="s">
        <v>80</v>
      </c>
      <c r="C423" s="1" t="s">
        <v>81</v>
      </c>
      <c r="D423" s="377">
        <v>200</v>
      </c>
      <c r="E423" s="1" t="s">
        <v>83</v>
      </c>
      <c r="F423" s="378">
        <v>46182</v>
      </c>
      <c r="G423" s="1" t="s">
        <v>9589</v>
      </c>
      <c r="H423" s="1" t="s">
        <v>9328</v>
      </c>
      <c r="I423" s="378">
        <v>47277</v>
      </c>
      <c r="J423" s="1" t="s">
        <v>61</v>
      </c>
      <c r="K423" s="380">
        <v>0.24961805555555999</v>
      </c>
      <c r="L423" s="378">
        <v>46182</v>
      </c>
      <c r="M423" s="1" t="s">
        <v>6178</v>
      </c>
      <c r="N423" s="1" t="s">
        <v>9605</v>
      </c>
    </row>
    <row r="424" spans="1:14" x14ac:dyDescent="0.25">
      <c r="A424" s="1" t="s">
        <v>6176</v>
      </c>
      <c r="B424" s="1" t="s">
        <v>80</v>
      </c>
      <c r="C424" s="1" t="s">
        <v>81</v>
      </c>
      <c r="D424" s="377">
        <v>200</v>
      </c>
      <c r="E424" s="1" t="s">
        <v>83</v>
      </c>
      <c r="F424" s="378">
        <v>46181</v>
      </c>
      <c r="G424" s="1" t="s">
        <v>6177</v>
      </c>
      <c r="H424" s="1" t="s">
        <v>6137</v>
      </c>
      <c r="I424" s="378">
        <v>47273</v>
      </c>
      <c r="J424" s="1" t="s">
        <v>61</v>
      </c>
      <c r="K424" s="380">
        <v>0.31387731481481002</v>
      </c>
      <c r="L424" s="378">
        <v>46181</v>
      </c>
      <c r="M424" s="1" t="s">
        <v>6178</v>
      </c>
      <c r="N424" s="1" t="s">
        <v>6183</v>
      </c>
    </row>
    <row r="425" spans="1:14" x14ac:dyDescent="0.25">
      <c r="A425" s="1" t="s">
        <v>6176</v>
      </c>
      <c r="B425" s="1" t="s">
        <v>80</v>
      </c>
      <c r="C425" s="1" t="s">
        <v>81</v>
      </c>
      <c r="D425" s="377">
        <v>200</v>
      </c>
      <c r="E425" s="1" t="s">
        <v>83</v>
      </c>
      <c r="F425" s="378">
        <v>46181</v>
      </c>
      <c r="G425" s="1" t="s">
        <v>9589</v>
      </c>
      <c r="H425" s="1" t="s">
        <v>9328</v>
      </c>
      <c r="I425" s="378">
        <v>47277</v>
      </c>
      <c r="J425" s="1" t="s">
        <v>61</v>
      </c>
      <c r="K425" s="380">
        <v>0.90998842592592999</v>
      </c>
      <c r="L425" s="378">
        <v>46181</v>
      </c>
      <c r="M425" s="1" t="s">
        <v>6178</v>
      </c>
      <c r="N425" s="1" t="s">
        <v>9628</v>
      </c>
    </row>
    <row r="426" spans="1:14" x14ac:dyDescent="0.25">
      <c r="A426" s="1" t="s">
        <v>6176</v>
      </c>
      <c r="B426" s="1" t="s">
        <v>80</v>
      </c>
      <c r="C426" s="1" t="s">
        <v>81</v>
      </c>
      <c r="D426" s="377">
        <v>200</v>
      </c>
      <c r="E426" s="1" t="s">
        <v>83</v>
      </c>
      <c r="F426" s="378">
        <v>46181</v>
      </c>
      <c r="G426" s="1" t="s">
        <v>6177</v>
      </c>
      <c r="H426" s="1" t="s">
        <v>6137</v>
      </c>
      <c r="I426" s="378">
        <v>47273</v>
      </c>
      <c r="J426" s="1" t="s">
        <v>61</v>
      </c>
      <c r="K426" s="380">
        <v>0.51193287037037005</v>
      </c>
      <c r="L426" s="378">
        <v>46181</v>
      </c>
      <c r="M426" s="1" t="s">
        <v>6178</v>
      </c>
      <c r="N426" s="1" t="s">
        <v>9629</v>
      </c>
    </row>
    <row r="427" spans="1:14" x14ac:dyDescent="0.25">
      <c r="A427" s="1" t="s">
        <v>6176</v>
      </c>
      <c r="B427" s="1" t="s">
        <v>80</v>
      </c>
      <c r="C427" s="1" t="s">
        <v>81</v>
      </c>
      <c r="D427" s="377">
        <v>200</v>
      </c>
      <c r="E427" s="1" t="s">
        <v>83</v>
      </c>
      <c r="F427" s="378">
        <v>46181</v>
      </c>
      <c r="G427" s="1" t="s">
        <v>9589</v>
      </c>
      <c r="H427" s="1" t="s">
        <v>9328</v>
      </c>
      <c r="I427" s="378">
        <v>47277</v>
      </c>
      <c r="J427" s="1" t="s">
        <v>61</v>
      </c>
      <c r="K427" s="380">
        <v>0.90688657407407003</v>
      </c>
      <c r="L427" s="378">
        <v>46181</v>
      </c>
      <c r="M427" s="1" t="s">
        <v>6178</v>
      </c>
      <c r="N427" s="1" t="s">
        <v>9631</v>
      </c>
    </row>
    <row r="428" spans="1:14" x14ac:dyDescent="0.25">
      <c r="A428" s="1" t="s">
        <v>6176</v>
      </c>
      <c r="B428" s="1" t="s">
        <v>80</v>
      </c>
      <c r="C428" s="1" t="s">
        <v>81</v>
      </c>
      <c r="D428" s="377">
        <v>200</v>
      </c>
      <c r="E428" s="1" t="s">
        <v>83</v>
      </c>
      <c r="F428" s="378">
        <v>46181</v>
      </c>
      <c r="G428" s="1" t="s">
        <v>9589</v>
      </c>
      <c r="H428" s="1" t="s">
        <v>9328</v>
      </c>
      <c r="I428" s="378">
        <v>47277</v>
      </c>
      <c r="J428" s="1" t="s">
        <v>61</v>
      </c>
      <c r="K428" s="380">
        <v>0.91024305555555995</v>
      </c>
      <c r="L428" s="378">
        <v>46181</v>
      </c>
      <c r="M428" s="1" t="s">
        <v>6178</v>
      </c>
      <c r="N428" s="1" t="s">
        <v>9633</v>
      </c>
    </row>
    <row r="429" spans="1:14" x14ac:dyDescent="0.25">
      <c r="A429" s="1" t="s">
        <v>6176</v>
      </c>
      <c r="B429" s="1" t="s">
        <v>80</v>
      </c>
      <c r="C429" s="1" t="s">
        <v>81</v>
      </c>
      <c r="D429" s="377">
        <v>200</v>
      </c>
      <c r="E429" s="1" t="s">
        <v>83</v>
      </c>
      <c r="F429" s="378">
        <v>46181</v>
      </c>
      <c r="G429" s="1" t="s">
        <v>9589</v>
      </c>
      <c r="H429" s="1" t="s">
        <v>9328</v>
      </c>
      <c r="I429" s="378">
        <v>47277</v>
      </c>
      <c r="J429" s="1" t="s">
        <v>61</v>
      </c>
      <c r="K429" s="380">
        <v>0.91045138888888999</v>
      </c>
      <c r="L429" s="378">
        <v>46181</v>
      </c>
      <c r="M429" s="1" t="s">
        <v>6178</v>
      </c>
      <c r="N429" s="1" t="s">
        <v>9635</v>
      </c>
    </row>
    <row r="430" spans="1:14" x14ac:dyDescent="0.25">
      <c r="A430" s="1" t="s">
        <v>6176</v>
      </c>
      <c r="B430" s="1" t="s">
        <v>80</v>
      </c>
      <c r="C430" s="1" t="s">
        <v>81</v>
      </c>
      <c r="D430" s="377">
        <v>200</v>
      </c>
      <c r="E430" s="1" t="s">
        <v>83</v>
      </c>
      <c r="F430" s="378">
        <v>46181</v>
      </c>
      <c r="G430" s="1" t="s">
        <v>9589</v>
      </c>
      <c r="H430" s="1" t="s">
        <v>9328</v>
      </c>
      <c r="I430" s="378">
        <v>47277</v>
      </c>
      <c r="J430" s="1" t="s">
        <v>61</v>
      </c>
      <c r="K430" s="380">
        <v>0.59402777777778004</v>
      </c>
      <c r="L430" s="378">
        <v>46181</v>
      </c>
      <c r="M430" s="1" t="s">
        <v>6178</v>
      </c>
      <c r="N430" s="1" t="s">
        <v>9625</v>
      </c>
    </row>
    <row r="431" spans="1:14" x14ac:dyDescent="0.25">
      <c r="A431" s="1" t="s">
        <v>6176</v>
      </c>
      <c r="B431" s="1" t="s">
        <v>80</v>
      </c>
      <c r="C431" s="1" t="s">
        <v>81</v>
      </c>
      <c r="D431" s="377">
        <v>200</v>
      </c>
      <c r="E431" s="1" t="s">
        <v>83</v>
      </c>
      <c r="F431" s="378">
        <v>46181</v>
      </c>
      <c r="G431" s="1" t="s">
        <v>9589</v>
      </c>
      <c r="H431" s="1" t="s">
        <v>9328</v>
      </c>
      <c r="I431" s="378">
        <v>47277</v>
      </c>
      <c r="J431" s="1" t="s">
        <v>61</v>
      </c>
      <c r="K431" s="380">
        <v>0.91905092592592996</v>
      </c>
      <c r="L431" s="378">
        <v>46181</v>
      </c>
      <c r="M431" s="1" t="s">
        <v>6178</v>
      </c>
      <c r="N431" s="1" t="s">
        <v>9637</v>
      </c>
    </row>
    <row r="432" spans="1:14" x14ac:dyDescent="0.25">
      <c r="A432" s="1" t="s">
        <v>6176</v>
      </c>
      <c r="B432" s="1" t="s">
        <v>80</v>
      </c>
      <c r="C432" s="1" t="s">
        <v>81</v>
      </c>
      <c r="D432" s="377">
        <v>200</v>
      </c>
      <c r="E432" s="1" t="s">
        <v>83</v>
      </c>
      <c r="F432" s="378">
        <v>46181</v>
      </c>
      <c r="G432" s="1" t="s">
        <v>9589</v>
      </c>
      <c r="H432" s="1" t="s">
        <v>9328</v>
      </c>
      <c r="I432" s="378">
        <v>47277</v>
      </c>
      <c r="J432" s="1" t="s">
        <v>61</v>
      </c>
      <c r="K432" s="380">
        <v>0.55997685185184998</v>
      </c>
      <c r="L432" s="378">
        <v>46181</v>
      </c>
      <c r="M432" s="1" t="s">
        <v>6178</v>
      </c>
      <c r="N432" s="1" t="s">
        <v>9617</v>
      </c>
    </row>
    <row r="433" spans="1:14" x14ac:dyDescent="0.25">
      <c r="A433" s="1" t="s">
        <v>6176</v>
      </c>
      <c r="B433" s="1" t="s">
        <v>80</v>
      </c>
      <c r="C433" s="1" t="s">
        <v>81</v>
      </c>
      <c r="D433" s="377">
        <v>200</v>
      </c>
      <c r="E433" s="1" t="s">
        <v>83</v>
      </c>
      <c r="F433" s="378">
        <v>46181</v>
      </c>
      <c r="G433" s="1" t="s">
        <v>6177</v>
      </c>
      <c r="H433" s="1" t="s">
        <v>6137</v>
      </c>
      <c r="I433" s="378">
        <v>47273</v>
      </c>
      <c r="J433" s="1" t="s">
        <v>61</v>
      </c>
      <c r="K433" s="380">
        <v>0.37767361111110997</v>
      </c>
      <c r="L433" s="378">
        <v>46181</v>
      </c>
      <c r="M433" s="1" t="s">
        <v>6178</v>
      </c>
      <c r="N433" s="1" t="s">
        <v>6182</v>
      </c>
    </row>
    <row r="434" spans="1:14" x14ac:dyDescent="0.25">
      <c r="A434" s="1" t="s">
        <v>6176</v>
      </c>
      <c r="B434" s="1" t="s">
        <v>80</v>
      </c>
      <c r="C434" s="1" t="s">
        <v>81</v>
      </c>
      <c r="D434" s="377">
        <v>200</v>
      </c>
      <c r="E434" s="1" t="s">
        <v>83</v>
      </c>
      <c r="F434" s="378">
        <v>46181</v>
      </c>
      <c r="G434" s="1" t="s">
        <v>6177</v>
      </c>
      <c r="H434" s="1" t="s">
        <v>6137</v>
      </c>
      <c r="I434" s="378">
        <v>47273</v>
      </c>
      <c r="J434" s="1" t="s">
        <v>61</v>
      </c>
      <c r="K434" s="380">
        <v>0.40518518518518998</v>
      </c>
      <c r="L434" s="378">
        <v>46181</v>
      </c>
      <c r="M434" s="1" t="s">
        <v>6178</v>
      </c>
      <c r="N434" s="1" t="s">
        <v>9339</v>
      </c>
    </row>
    <row r="435" spans="1:14" x14ac:dyDescent="0.25">
      <c r="A435" s="1" t="s">
        <v>6176</v>
      </c>
      <c r="B435" s="1" t="s">
        <v>80</v>
      </c>
      <c r="C435" s="1" t="s">
        <v>81</v>
      </c>
      <c r="D435" s="377">
        <v>200</v>
      </c>
      <c r="E435" s="1" t="s">
        <v>83</v>
      </c>
      <c r="F435" s="378">
        <v>46181</v>
      </c>
      <c r="G435" s="1" t="s">
        <v>9589</v>
      </c>
      <c r="H435" s="1" t="s">
        <v>9328</v>
      </c>
      <c r="I435" s="378">
        <v>47277</v>
      </c>
      <c r="J435" s="1" t="s">
        <v>61</v>
      </c>
      <c r="K435" s="380">
        <v>0.98673611111111004</v>
      </c>
      <c r="L435" s="378">
        <v>46181</v>
      </c>
      <c r="M435" s="1" t="s">
        <v>6178</v>
      </c>
      <c r="N435" s="1" t="s">
        <v>9639</v>
      </c>
    </row>
    <row r="436" spans="1:14" x14ac:dyDescent="0.25">
      <c r="A436" s="1" t="s">
        <v>6176</v>
      </c>
      <c r="B436" s="1" t="s">
        <v>80</v>
      </c>
      <c r="C436" s="1" t="s">
        <v>81</v>
      </c>
      <c r="D436" s="377">
        <v>200</v>
      </c>
      <c r="E436" s="1" t="s">
        <v>83</v>
      </c>
      <c r="F436" s="378">
        <v>46181</v>
      </c>
      <c r="G436" s="1" t="s">
        <v>6177</v>
      </c>
      <c r="H436" s="1" t="s">
        <v>6137</v>
      </c>
      <c r="I436" s="378">
        <v>47273</v>
      </c>
      <c r="J436" s="1" t="s">
        <v>61</v>
      </c>
      <c r="K436" s="380">
        <v>0.40496527777778002</v>
      </c>
      <c r="L436" s="378">
        <v>46181</v>
      </c>
      <c r="M436" s="1" t="s">
        <v>6178</v>
      </c>
      <c r="N436" s="1" t="s">
        <v>9338</v>
      </c>
    </row>
    <row r="437" spans="1:14" x14ac:dyDescent="0.25">
      <c r="A437" s="1" t="s">
        <v>6176</v>
      </c>
      <c r="B437" s="1" t="s">
        <v>80</v>
      </c>
      <c r="C437" s="1" t="s">
        <v>81</v>
      </c>
      <c r="D437" s="377">
        <v>200</v>
      </c>
      <c r="E437" s="1" t="s">
        <v>83</v>
      </c>
      <c r="F437" s="378">
        <v>46181</v>
      </c>
      <c r="G437" s="1" t="s">
        <v>6177</v>
      </c>
      <c r="H437" s="1" t="s">
        <v>6137</v>
      </c>
      <c r="I437" s="378">
        <v>47273</v>
      </c>
      <c r="J437" s="1" t="s">
        <v>61</v>
      </c>
      <c r="K437" s="380">
        <v>0.43591435185185001</v>
      </c>
      <c r="L437" s="378">
        <v>46181</v>
      </c>
      <c r="M437" s="1" t="s">
        <v>6178</v>
      </c>
      <c r="N437" s="1" t="s">
        <v>9392</v>
      </c>
    </row>
    <row r="438" spans="1:14" x14ac:dyDescent="0.25">
      <c r="A438" s="1" t="s">
        <v>6176</v>
      </c>
      <c r="B438" s="1" t="s">
        <v>80</v>
      </c>
      <c r="C438" s="1" t="s">
        <v>81</v>
      </c>
      <c r="D438" s="377">
        <v>200</v>
      </c>
      <c r="E438" s="1" t="s">
        <v>83</v>
      </c>
      <c r="F438" s="378">
        <v>46181</v>
      </c>
      <c r="G438" s="1" t="s">
        <v>9589</v>
      </c>
      <c r="H438" s="1" t="s">
        <v>9328</v>
      </c>
      <c r="I438" s="378">
        <v>47277</v>
      </c>
      <c r="J438" s="1" t="s">
        <v>61</v>
      </c>
      <c r="K438" s="380">
        <v>0.57997685185184999</v>
      </c>
      <c r="L438" s="378">
        <v>46181</v>
      </c>
      <c r="M438" s="1" t="s">
        <v>6178</v>
      </c>
      <c r="N438" s="1" t="s">
        <v>9616</v>
      </c>
    </row>
    <row r="439" spans="1:14" x14ac:dyDescent="0.25">
      <c r="A439" s="1" t="s">
        <v>6176</v>
      </c>
      <c r="B439" s="1" t="s">
        <v>80</v>
      </c>
      <c r="C439" s="1" t="s">
        <v>81</v>
      </c>
      <c r="D439" s="377">
        <v>200</v>
      </c>
      <c r="E439" s="1" t="s">
        <v>83</v>
      </c>
      <c r="F439" s="378">
        <v>46181</v>
      </c>
      <c r="G439" s="1" t="s">
        <v>9589</v>
      </c>
      <c r="H439" s="1" t="s">
        <v>9328</v>
      </c>
      <c r="I439" s="378">
        <v>47277</v>
      </c>
      <c r="J439" s="1" t="s">
        <v>61</v>
      </c>
      <c r="K439" s="380">
        <v>0.98037037037037</v>
      </c>
      <c r="L439" s="378">
        <v>46181</v>
      </c>
      <c r="M439" s="1" t="s">
        <v>6178</v>
      </c>
      <c r="N439" s="1" t="s">
        <v>9640</v>
      </c>
    </row>
    <row r="440" spans="1:14" x14ac:dyDescent="0.25">
      <c r="A440" s="1" t="s">
        <v>6176</v>
      </c>
      <c r="B440" s="1" t="s">
        <v>80</v>
      </c>
      <c r="C440" s="1" t="s">
        <v>81</v>
      </c>
      <c r="D440" s="377">
        <v>200</v>
      </c>
      <c r="E440" s="1" t="s">
        <v>83</v>
      </c>
      <c r="F440" s="378">
        <v>46181</v>
      </c>
      <c r="G440" s="1" t="s">
        <v>6177</v>
      </c>
      <c r="H440" s="1" t="s">
        <v>6137</v>
      </c>
      <c r="I440" s="378">
        <v>47273</v>
      </c>
      <c r="J440" s="1" t="s">
        <v>61</v>
      </c>
      <c r="K440" s="380">
        <v>0.42082175925926002</v>
      </c>
      <c r="L440" s="378">
        <v>46181</v>
      </c>
      <c r="M440" s="1" t="s">
        <v>6178</v>
      </c>
      <c r="N440" s="1" t="s">
        <v>9393</v>
      </c>
    </row>
    <row r="441" spans="1:14" x14ac:dyDescent="0.25">
      <c r="A441" s="1" t="s">
        <v>6176</v>
      </c>
      <c r="B441" s="1" t="s">
        <v>80</v>
      </c>
      <c r="C441" s="1" t="s">
        <v>81</v>
      </c>
      <c r="D441" s="377">
        <v>200</v>
      </c>
      <c r="E441" s="1" t="s">
        <v>83</v>
      </c>
      <c r="F441" s="378">
        <v>46181</v>
      </c>
      <c r="G441" s="1" t="s">
        <v>9589</v>
      </c>
      <c r="H441" s="1" t="s">
        <v>9328</v>
      </c>
      <c r="I441" s="378">
        <v>47277</v>
      </c>
      <c r="J441" s="1" t="s">
        <v>61</v>
      </c>
      <c r="K441" s="380">
        <v>0.98664351851851995</v>
      </c>
      <c r="L441" s="378">
        <v>46181</v>
      </c>
      <c r="M441" s="1" t="s">
        <v>6178</v>
      </c>
      <c r="N441" s="1" t="s">
        <v>9641</v>
      </c>
    </row>
    <row r="442" spans="1:14" x14ac:dyDescent="0.25">
      <c r="A442" s="1" t="s">
        <v>6176</v>
      </c>
      <c r="B442" s="1" t="s">
        <v>80</v>
      </c>
      <c r="C442" s="1" t="s">
        <v>81</v>
      </c>
      <c r="D442" s="377">
        <v>200</v>
      </c>
      <c r="E442" s="1" t="s">
        <v>83</v>
      </c>
      <c r="F442" s="378">
        <v>46181</v>
      </c>
      <c r="G442" s="1" t="s">
        <v>6177</v>
      </c>
      <c r="H442" s="1" t="s">
        <v>6137</v>
      </c>
      <c r="I442" s="378">
        <v>47273</v>
      </c>
      <c r="J442" s="1" t="s">
        <v>61</v>
      </c>
      <c r="K442" s="380">
        <v>0.37759259259258998</v>
      </c>
      <c r="L442" s="378">
        <v>46181</v>
      </c>
      <c r="M442" s="1" t="s">
        <v>6178</v>
      </c>
      <c r="N442" s="1" t="s">
        <v>6181</v>
      </c>
    </row>
    <row r="443" spans="1:14" x14ac:dyDescent="0.25">
      <c r="A443" s="1" t="s">
        <v>6176</v>
      </c>
      <c r="B443" s="1" t="s">
        <v>80</v>
      </c>
      <c r="C443" s="1" t="s">
        <v>81</v>
      </c>
      <c r="D443" s="377">
        <v>200</v>
      </c>
      <c r="E443" s="1" t="s">
        <v>83</v>
      </c>
      <c r="F443" s="378">
        <v>46181</v>
      </c>
      <c r="G443" s="1" t="s">
        <v>6177</v>
      </c>
      <c r="H443" s="1" t="s">
        <v>6137</v>
      </c>
      <c r="I443" s="378">
        <v>47273</v>
      </c>
      <c r="J443" s="1" t="s">
        <v>61</v>
      </c>
      <c r="K443" s="380">
        <v>0.32597222222222</v>
      </c>
      <c r="L443" s="378">
        <v>46181</v>
      </c>
      <c r="M443" s="1" t="s">
        <v>6178</v>
      </c>
      <c r="N443" s="1" t="s">
        <v>6184</v>
      </c>
    </row>
    <row r="444" spans="1:14" x14ac:dyDescent="0.25">
      <c r="A444" s="1" t="s">
        <v>6176</v>
      </c>
      <c r="B444" s="1" t="s">
        <v>80</v>
      </c>
      <c r="C444" s="1" t="s">
        <v>81</v>
      </c>
      <c r="D444" s="377">
        <v>200</v>
      </c>
      <c r="E444" s="1" t="s">
        <v>83</v>
      </c>
      <c r="F444" s="378">
        <v>46181</v>
      </c>
      <c r="G444" s="1" t="s">
        <v>6177</v>
      </c>
      <c r="H444" s="1" t="s">
        <v>6137</v>
      </c>
      <c r="I444" s="378">
        <v>47273</v>
      </c>
      <c r="J444" s="1" t="s">
        <v>61</v>
      </c>
      <c r="K444" s="380">
        <v>0.3775</v>
      </c>
      <c r="L444" s="378">
        <v>46181</v>
      </c>
      <c r="M444" s="1" t="s">
        <v>6178</v>
      </c>
      <c r="N444" s="1" t="s">
        <v>6179</v>
      </c>
    </row>
    <row r="445" spans="1:14" x14ac:dyDescent="0.25">
      <c r="A445" s="1" t="s">
        <v>6176</v>
      </c>
      <c r="B445" s="1" t="s">
        <v>80</v>
      </c>
      <c r="C445" s="1" t="s">
        <v>81</v>
      </c>
      <c r="D445" s="377">
        <v>200</v>
      </c>
      <c r="E445" s="1" t="s">
        <v>83</v>
      </c>
      <c r="F445" s="378">
        <v>46181</v>
      </c>
      <c r="G445" s="1" t="s">
        <v>9589</v>
      </c>
      <c r="H445" s="1" t="s">
        <v>9328</v>
      </c>
      <c r="I445" s="378">
        <v>47277</v>
      </c>
      <c r="J445" s="1" t="s">
        <v>61</v>
      </c>
      <c r="K445" s="380">
        <v>0.70790509259259005</v>
      </c>
      <c r="L445" s="378">
        <v>46181</v>
      </c>
      <c r="M445" s="1" t="s">
        <v>6178</v>
      </c>
      <c r="N445" s="1" t="s">
        <v>9614</v>
      </c>
    </row>
    <row r="446" spans="1:14" x14ac:dyDescent="0.25">
      <c r="A446" s="1" t="s">
        <v>6176</v>
      </c>
      <c r="B446" s="1" t="s">
        <v>80</v>
      </c>
      <c r="C446" s="1" t="s">
        <v>81</v>
      </c>
      <c r="D446" s="377">
        <v>200</v>
      </c>
      <c r="E446" s="1" t="s">
        <v>83</v>
      </c>
      <c r="F446" s="378">
        <v>46181</v>
      </c>
      <c r="G446" s="1" t="s">
        <v>6177</v>
      </c>
      <c r="H446" s="1" t="s">
        <v>6137</v>
      </c>
      <c r="I446" s="378">
        <v>47273</v>
      </c>
      <c r="J446" s="1" t="s">
        <v>61</v>
      </c>
      <c r="K446" s="380">
        <v>0.52762731481480996</v>
      </c>
      <c r="L446" s="378">
        <v>46181</v>
      </c>
      <c r="M446" s="1" t="s">
        <v>6178</v>
      </c>
      <c r="N446" s="1" t="s">
        <v>9623</v>
      </c>
    </row>
    <row r="447" spans="1:14" x14ac:dyDescent="0.25">
      <c r="A447" s="1" t="s">
        <v>6176</v>
      </c>
      <c r="B447" s="1" t="s">
        <v>80</v>
      </c>
      <c r="C447" s="1" t="s">
        <v>81</v>
      </c>
      <c r="D447" s="377">
        <v>200</v>
      </c>
      <c r="E447" s="1" t="s">
        <v>83</v>
      </c>
      <c r="F447" s="378">
        <v>46181</v>
      </c>
      <c r="G447" s="1" t="s">
        <v>9589</v>
      </c>
      <c r="H447" s="1" t="s">
        <v>9328</v>
      </c>
      <c r="I447" s="378">
        <v>47277</v>
      </c>
      <c r="J447" s="1" t="s">
        <v>61</v>
      </c>
      <c r="K447" s="380">
        <v>0.67458333333332998</v>
      </c>
      <c r="L447" s="378">
        <v>46181</v>
      </c>
      <c r="M447" s="1" t="s">
        <v>6178</v>
      </c>
      <c r="N447" s="1" t="s">
        <v>9636</v>
      </c>
    </row>
    <row r="448" spans="1:14" x14ac:dyDescent="0.25">
      <c r="A448" s="1" t="s">
        <v>6176</v>
      </c>
      <c r="B448" s="1" t="s">
        <v>80</v>
      </c>
      <c r="C448" s="1" t="s">
        <v>81</v>
      </c>
      <c r="D448" s="377">
        <v>200</v>
      </c>
      <c r="E448" s="1" t="s">
        <v>83</v>
      </c>
      <c r="F448" s="378">
        <v>46181</v>
      </c>
      <c r="G448" s="1" t="s">
        <v>9589</v>
      </c>
      <c r="H448" s="1" t="s">
        <v>9328</v>
      </c>
      <c r="I448" s="378">
        <v>47277</v>
      </c>
      <c r="J448" s="1" t="s">
        <v>61</v>
      </c>
      <c r="K448" s="380">
        <v>0.67450231481481004</v>
      </c>
      <c r="L448" s="378">
        <v>46181</v>
      </c>
      <c r="M448" s="1" t="s">
        <v>6178</v>
      </c>
      <c r="N448" s="1" t="s">
        <v>9634</v>
      </c>
    </row>
    <row r="449" spans="1:14" x14ac:dyDescent="0.25">
      <c r="A449" s="1" t="s">
        <v>6176</v>
      </c>
      <c r="B449" s="1" t="s">
        <v>80</v>
      </c>
      <c r="C449" s="1" t="s">
        <v>81</v>
      </c>
      <c r="D449" s="377">
        <v>200</v>
      </c>
      <c r="E449" s="1" t="s">
        <v>83</v>
      </c>
      <c r="F449" s="378">
        <v>46181</v>
      </c>
      <c r="G449" s="1" t="s">
        <v>6177</v>
      </c>
      <c r="H449" s="1" t="s">
        <v>6137</v>
      </c>
      <c r="I449" s="378">
        <v>47273</v>
      </c>
      <c r="J449" s="1" t="s">
        <v>61</v>
      </c>
      <c r="K449" s="380">
        <v>0.53106481481481005</v>
      </c>
      <c r="L449" s="378">
        <v>46181</v>
      </c>
      <c r="M449" s="1" t="s">
        <v>6178</v>
      </c>
      <c r="N449" s="1" t="s">
        <v>9622</v>
      </c>
    </row>
    <row r="450" spans="1:14" x14ac:dyDescent="0.25">
      <c r="A450" s="1" t="s">
        <v>6176</v>
      </c>
      <c r="B450" s="1" t="s">
        <v>80</v>
      </c>
      <c r="C450" s="1" t="s">
        <v>81</v>
      </c>
      <c r="D450" s="377">
        <v>200</v>
      </c>
      <c r="E450" s="1" t="s">
        <v>83</v>
      </c>
      <c r="F450" s="378">
        <v>46181</v>
      </c>
      <c r="G450" s="1" t="s">
        <v>9589</v>
      </c>
      <c r="H450" s="1" t="s">
        <v>9328</v>
      </c>
      <c r="I450" s="378">
        <v>47277</v>
      </c>
      <c r="J450" s="1" t="s">
        <v>61</v>
      </c>
      <c r="K450" s="380">
        <v>0.88273148148147995</v>
      </c>
      <c r="L450" s="378">
        <v>46181</v>
      </c>
      <c r="M450" s="1" t="s">
        <v>6178</v>
      </c>
      <c r="N450" s="1" t="s">
        <v>9638</v>
      </c>
    </row>
    <row r="451" spans="1:14" x14ac:dyDescent="0.25">
      <c r="A451" s="1" t="s">
        <v>6176</v>
      </c>
      <c r="B451" s="1" t="s">
        <v>80</v>
      </c>
      <c r="C451" s="1" t="s">
        <v>81</v>
      </c>
      <c r="D451" s="377">
        <v>200</v>
      </c>
      <c r="E451" s="1" t="s">
        <v>83</v>
      </c>
      <c r="F451" s="378">
        <v>46181</v>
      </c>
      <c r="G451" s="1" t="s">
        <v>9589</v>
      </c>
      <c r="H451" s="1" t="s">
        <v>9328</v>
      </c>
      <c r="I451" s="378">
        <v>47277</v>
      </c>
      <c r="J451" s="1" t="s">
        <v>61</v>
      </c>
      <c r="K451" s="380">
        <v>0.88491898148147996</v>
      </c>
      <c r="L451" s="378">
        <v>46181</v>
      </c>
      <c r="M451" s="1" t="s">
        <v>6178</v>
      </c>
      <c r="N451" s="1" t="s">
        <v>9632</v>
      </c>
    </row>
    <row r="452" spans="1:14" x14ac:dyDescent="0.25">
      <c r="A452" s="1" t="s">
        <v>6176</v>
      </c>
      <c r="B452" s="1" t="s">
        <v>80</v>
      </c>
      <c r="C452" s="1" t="s">
        <v>81</v>
      </c>
      <c r="D452" s="377">
        <v>200</v>
      </c>
      <c r="E452" s="1" t="s">
        <v>83</v>
      </c>
      <c r="F452" s="378">
        <v>46181</v>
      </c>
      <c r="G452" s="1" t="s">
        <v>9589</v>
      </c>
      <c r="H452" s="1" t="s">
        <v>9328</v>
      </c>
      <c r="I452" s="378">
        <v>47277</v>
      </c>
      <c r="J452" s="1" t="s">
        <v>61</v>
      </c>
      <c r="K452" s="380">
        <v>0.67432870370370002</v>
      </c>
      <c r="L452" s="378">
        <v>46181</v>
      </c>
      <c r="M452" s="1" t="s">
        <v>6178</v>
      </c>
      <c r="N452" s="1" t="s">
        <v>9630</v>
      </c>
    </row>
    <row r="453" spans="1:14" x14ac:dyDescent="0.25">
      <c r="A453" s="1" t="s">
        <v>6176</v>
      </c>
      <c r="B453" s="1" t="s">
        <v>80</v>
      </c>
      <c r="C453" s="1" t="s">
        <v>81</v>
      </c>
      <c r="D453" s="377">
        <v>200</v>
      </c>
      <c r="E453" s="1" t="s">
        <v>83</v>
      </c>
      <c r="F453" s="378">
        <v>46181</v>
      </c>
      <c r="G453" s="1" t="s">
        <v>6177</v>
      </c>
      <c r="H453" s="1" t="s">
        <v>6137</v>
      </c>
      <c r="I453" s="378">
        <v>47273</v>
      </c>
      <c r="J453" s="1" t="s">
        <v>61</v>
      </c>
      <c r="K453" s="380">
        <v>0.53512731481481002</v>
      </c>
      <c r="L453" s="378">
        <v>46181</v>
      </c>
      <c r="M453" s="1" t="s">
        <v>6178</v>
      </c>
      <c r="N453" s="1" t="s">
        <v>9621</v>
      </c>
    </row>
    <row r="454" spans="1:14" x14ac:dyDescent="0.25">
      <c r="A454" s="1" t="s">
        <v>6176</v>
      </c>
      <c r="B454" s="1" t="s">
        <v>80</v>
      </c>
      <c r="C454" s="1" t="s">
        <v>81</v>
      </c>
      <c r="D454" s="377">
        <v>200</v>
      </c>
      <c r="E454" s="1" t="s">
        <v>83</v>
      </c>
      <c r="F454" s="378">
        <v>46181</v>
      </c>
      <c r="G454" s="1" t="s">
        <v>9589</v>
      </c>
      <c r="H454" s="1" t="s">
        <v>9328</v>
      </c>
      <c r="I454" s="378">
        <v>47277</v>
      </c>
      <c r="J454" s="1" t="s">
        <v>61</v>
      </c>
      <c r="K454" s="380">
        <v>0.62304398148147999</v>
      </c>
      <c r="L454" s="378">
        <v>46181</v>
      </c>
      <c r="M454" s="1" t="s">
        <v>6178</v>
      </c>
      <c r="N454" s="1" t="s">
        <v>9627</v>
      </c>
    </row>
    <row r="455" spans="1:14" x14ac:dyDescent="0.25">
      <c r="A455" s="1" t="s">
        <v>6176</v>
      </c>
      <c r="B455" s="1" t="s">
        <v>80</v>
      </c>
      <c r="C455" s="1" t="s">
        <v>81</v>
      </c>
      <c r="D455" s="377">
        <v>200</v>
      </c>
      <c r="E455" s="1" t="s">
        <v>83</v>
      </c>
      <c r="F455" s="378">
        <v>46181</v>
      </c>
      <c r="G455" s="1" t="s">
        <v>9589</v>
      </c>
      <c r="H455" s="1" t="s">
        <v>9328</v>
      </c>
      <c r="I455" s="378">
        <v>47277</v>
      </c>
      <c r="J455" s="1" t="s">
        <v>61</v>
      </c>
      <c r="K455" s="380">
        <v>0.60866898148147996</v>
      </c>
      <c r="L455" s="378">
        <v>46181</v>
      </c>
      <c r="M455" s="1" t="s">
        <v>6178</v>
      </c>
      <c r="N455" s="1" t="s">
        <v>9626</v>
      </c>
    </row>
    <row r="456" spans="1:14" x14ac:dyDescent="0.25">
      <c r="A456" s="1" t="s">
        <v>6176</v>
      </c>
      <c r="B456" s="1" t="s">
        <v>80</v>
      </c>
      <c r="C456" s="1" t="s">
        <v>81</v>
      </c>
      <c r="D456" s="377">
        <v>200</v>
      </c>
      <c r="E456" s="1" t="s">
        <v>83</v>
      </c>
      <c r="F456" s="378">
        <v>46181</v>
      </c>
      <c r="G456" s="1" t="s">
        <v>9589</v>
      </c>
      <c r="H456" s="1" t="s">
        <v>9328</v>
      </c>
      <c r="I456" s="378">
        <v>47277</v>
      </c>
      <c r="J456" s="1" t="s">
        <v>61</v>
      </c>
      <c r="K456" s="380">
        <v>0.90202546296296005</v>
      </c>
      <c r="L456" s="378">
        <v>46181</v>
      </c>
      <c r="M456" s="1" t="s">
        <v>6178</v>
      </c>
      <c r="N456" s="1" t="s">
        <v>9624</v>
      </c>
    </row>
    <row r="457" spans="1:14" x14ac:dyDescent="0.25">
      <c r="A457" s="1" t="s">
        <v>6176</v>
      </c>
      <c r="B457" s="1" t="s">
        <v>80</v>
      </c>
      <c r="C457" s="1" t="s">
        <v>81</v>
      </c>
      <c r="D457" s="377">
        <v>200</v>
      </c>
      <c r="E457" s="1" t="s">
        <v>83</v>
      </c>
      <c r="F457" s="378">
        <v>46181</v>
      </c>
      <c r="G457" s="1" t="s">
        <v>9589</v>
      </c>
      <c r="H457" s="1" t="s">
        <v>9328</v>
      </c>
      <c r="I457" s="378">
        <v>47277</v>
      </c>
      <c r="J457" s="1" t="s">
        <v>61</v>
      </c>
      <c r="K457" s="380">
        <v>0.90212962962962995</v>
      </c>
      <c r="L457" s="378">
        <v>46181</v>
      </c>
      <c r="M457" s="1" t="s">
        <v>6178</v>
      </c>
      <c r="N457" s="1" t="s">
        <v>9619</v>
      </c>
    </row>
    <row r="458" spans="1:14" x14ac:dyDescent="0.25">
      <c r="A458" s="1" t="s">
        <v>6176</v>
      </c>
      <c r="B458" s="1" t="s">
        <v>80</v>
      </c>
      <c r="C458" s="1" t="s">
        <v>81</v>
      </c>
      <c r="D458" s="377">
        <v>200</v>
      </c>
      <c r="E458" s="1" t="s">
        <v>83</v>
      </c>
      <c r="F458" s="378">
        <v>46181</v>
      </c>
      <c r="G458" s="1" t="s">
        <v>6177</v>
      </c>
      <c r="H458" s="1" t="s">
        <v>6137</v>
      </c>
      <c r="I458" s="378">
        <v>47273</v>
      </c>
      <c r="J458" s="1" t="s">
        <v>61</v>
      </c>
      <c r="K458" s="380">
        <v>0.31372685185185001</v>
      </c>
      <c r="L458" s="378">
        <v>46181</v>
      </c>
      <c r="M458" s="1" t="s">
        <v>6178</v>
      </c>
      <c r="N458" s="1" t="s">
        <v>6180</v>
      </c>
    </row>
    <row r="459" spans="1:14" x14ac:dyDescent="0.25">
      <c r="A459" s="1" t="s">
        <v>6176</v>
      </c>
      <c r="B459" s="1" t="s">
        <v>80</v>
      </c>
      <c r="C459" s="1" t="s">
        <v>81</v>
      </c>
      <c r="D459" s="377">
        <v>200</v>
      </c>
      <c r="E459" s="1" t="s">
        <v>83</v>
      </c>
      <c r="F459" s="378">
        <v>46181</v>
      </c>
      <c r="G459" s="1" t="s">
        <v>9589</v>
      </c>
      <c r="H459" s="1" t="s">
        <v>9328</v>
      </c>
      <c r="I459" s="378">
        <v>47277</v>
      </c>
      <c r="J459" s="1" t="s">
        <v>61</v>
      </c>
      <c r="K459" s="380">
        <v>0.90223379629629996</v>
      </c>
      <c r="L459" s="378">
        <v>46181</v>
      </c>
      <c r="M459" s="1" t="s">
        <v>6178</v>
      </c>
      <c r="N459" s="1" t="s">
        <v>9615</v>
      </c>
    </row>
    <row r="460" spans="1:14" x14ac:dyDescent="0.25">
      <c r="A460" s="1" t="s">
        <v>6176</v>
      </c>
      <c r="B460" s="1" t="s">
        <v>80</v>
      </c>
      <c r="C460" s="1" t="s">
        <v>81</v>
      </c>
      <c r="D460" s="377">
        <v>200</v>
      </c>
      <c r="E460" s="1" t="s">
        <v>83</v>
      </c>
      <c r="F460" s="378">
        <v>46181</v>
      </c>
      <c r="G460" s="1" t="s">
        <v>9589</v>
      </c>
      <c r="H460" s="1" t="s">
        <v>9328</v>
      </c>
      <c r="I460" s="378">
        <v>47277</v>
      </c>
      <c r="J460" s="1" t="s">
        <v>61</v>
      </c>
      <c r="K460" s="380">
        <v>0.90856481481481</v>
      </c>
      <c r="L460" s="378">
        <v>46181</v>
      </c>
      <c r="M460" s="1" t="s">
        <v>6178</v>
      </c>
      <c r="N460" s="1" t="s">
        <v>9618</v>
      </c>
    </row>
    <row r="461" spans="1:14" x14ac:dyDescent="0.25">
      <c r="A461" s="1" t="s">
        <v>6176</v>
      </c>
      <c r="B461" s="1" t="s">
        <v>80</v>
      </c>
      <c r="C461" s="1" t="s">
        <v>81</v>
      </c>
      <c r="D461" s="377">
        <v>200</v>
      </c>
      <c r="E461" s="1" t="s">
        <v>83</v>
      </c>
      <c r="F461" s="378">
        <v>46181</v>
      </c>
      <c r="G461" s="1" t="s">
        <v>9589</v>
      </c>
      <c r="H461" s="1" t="s">
        <v>9328</v>
      </c>
      <c r="I461" s="378">
        <v>47277</v>
      </c>
      <c r="J461" s="1" t="s">
        <v>61</v>
      </c>
      <c r="K461" s="380">
        <v>0.90988425925925998</v>
      </c>
      <c r="L461" s="378">
        <v>46181</v>
      </c>
      <c r="M461" s="1" t="s">
        <v>6178</v>
      </c>
      <c r="N461" s="1" t="s">
        <v>9620</v>
      </c>
    </row>
    <row r="462" spans="1:14" x14ac:dyDescent="0.25">
      <c r="A462" s="1" t="s">
        <v>6176</v>
      </c>
      <c r="B462" s="1" t="s">
        <v>80</v>
      </c>
      <c r="C462" s="1" t="s">
        <v>81</v>
      </c>
      <c r="D462" s="377">
        <v>114</v>
      </c>
      <c r="E462" s="1" t="s">
        <v>83</v>
      </c>
      <c r="F462" s="378">
        <v>46179</v>
      </c>
      <c r="G462" s="1" t="s">
        <v>6177</v>
      </c>
      <c r="H462" s="1" t="s">
        <v>6137</v>
      </c>
      <c r="I462" s="378">
        <v>47273</v>
      </c>
      <c r="J462" s="1" t="s">
        <v>61</v>
      </c>
      <c r="K462" s="380">
        <v>0.23561342592592999</v>
      </c>
      <c r="L462" s="378">
        <v>46179</v>
      </c>
      <c r="M462" s="1" t="s">
        <v>6178</v>
      </c>
      <c r="N462" s="1" t="s">
        <v>6185</v>
      </c>
    </row>
    <row r="463" spans="1:14" x14ac:dyDescent="0.25">
      <c r="A463" s="1" t="s">
        <v>6176</v>
      </c>
      <c r="B463" s="1" t="s">
        <v>80</v>
      </c>
      <c r="C463" s="1" t="s">
        <v>81</v>
      </c>
      <c r="D463" s="377">
        <v>200</v>
      </c>
      <c r="E463" s="1" t="s">
        <v>83</v>
      </c>
      <c r="F463" s="378">
        <v>46178</v>
      </c>
      <c r="G463" s="1" t="s">
        <v>6177</v>
      </c>
      <c r="H463" s="1" t="s">
        <v>6137</v>
      </c>
      <c r="I463" s="378">
        <v>47273</v>
      </c>
      <c r="J463" s="1" t="s">
        <v>61</v>
      </c>
      <c r="K463" s="380">
        <v>0.65495370370369999</v>
      </c>
      <c r="L463" s="378">
        <v>46178</v>
      </c>
      <c r="M463" s="1" t="s">
        <v>6178</v>
      </c>
      <c r="N463" s="1" t="s">
        <v>6227</v>
      </c>
    </row>
    <row r="464" spans="1:14" x14ac:dyDescent="0.25">
      <c r="A464" s="1" t="s">
        <v>6176</v>
      </c>
      <c r="B464" s="1" t="s">
        <v>80</v>
      </c>
      <c r="C464" s="1" t="s">
        <v>81</v>
      </c>
      <c r="D464" s="377">
        <v>200</v>
      </c>
      <c r="E464" s="1" t="s">
        <v>83</v>
      </c>
      <c r="F464" s="378">
        <v>46178</v>
      </c>
      <c r="G464" s="1" t="s">
        <v>6177</v>
      </c>
      <c r="H464" s="1" t="s">
        <v>6137</v>
      </c>
      <c r="I464" s="378">
        <v>47273</v>
      </c>
      <c r="J464" s="1" t="s">
        <v>61</v>
      </c>
      <c r="K464" s="380">
        <v>0.53082175925926001</v>
      </c>
      <c r="L464" s="378">
        <v>46178</v>
      </c>
      <c r="M464" s="1" t="s">
        <v>6178</v>
      </c>
      <c r="N464" s="1" t="s">
        <v>6218</v>
      </c>
    </row>
    <row r="465" spans="1:14" x14ac:dyDescent="0.25">
      <c r="A465" s="1" t="s">
        <v>6176</v>
      </c>
      <c r="B465" s="1" t="s">
        <v>80</v>
      </c>
      <c r="C465" s="1" t="s">
        <v>81</v>
      </c>
      <c r="D465" s="377">
        <v>200</v>
      </c>
      <c r="E465" s="1" t="s">
        <v>83</v>
      </c>
      <c r="F465" s="378">
        <v>46178</v>
      </c>
      <c r="G465" s="1" t="s">
        <v>6177</v>
      </c>
      <c r="H465" s="1" t="s">
        <v>6137</v>
      </c>
      <c r="I465" s="378">
        <v>47273</v>
      </c>
      <c r="J465" s="1" t="s">
        <v>61</v>
      </c>
      <c r="K465" s="380">
        <v>0.65508101851851996</v>
      </c>
      <c r="L465" s="378">
        <v>46178</v>
      </c>
      <c r="M465" s="1" t="s">
        <v>6178</v>
      </c>
      <c r="N465" s="1" t="s">
        <v>6224</v>
      </c>
    </row>
    <row r="466" spans="1:14" x14ac:dyDescent="0.25">
      <c r="A466" s="1" t="s">
        <v>6176</v>
      </c>
      <c r="B466" s="1" t="s">
        <v>80</v>
      </c>
      <c r="C466" s="1" t="s">
        <v>81</v>
      </c>
      <c r="D466" s="377">
        <v>200</v>
      </c>
      <c r="E466" s="1" t="s">
        <v>83</v>
      </c>
      <c r="F466" s="378">
        <v>46178</v>
      </c>
      <c r="G466" s="1" t="s">
        <v>6177</v>
      </c>
      <c r="H466" s="1" t="s">
        <v>6137</v>
      </c>
      <c r="I466" s="378">
        <v>47273</v>
      </c>
      <c r="J466" s="1" t="s">
        <v>61</v>
      </c>
      <c r="K466" s="380">
        <v>0.72800925925925997</v>
      </c>
      <c r="L466" s="378">
        <v>46178</v>
      </c>
      <c r="M466" s="1" t="s">
        <v>6178</v>
      </c>
      <c r="N466" s="1" t="s">
        <v>6228</v>
      </c>
    </row>
    <row r="467" spans="1:14" x14ac:dyDescent="0.25">
      <c r="A467" s="1" t="s">
        <v>6176</v>
      </c>
      <c r="B467" s="1" t="s">
        <v>80</v>
      </c>
      <c r="C467" s="1" t="s">
        <v>81</v>
      </c>
      <c r="D467" s="377">
        <v>200</v>
      </c>
      <c r="E467" s="1" t="s">
        <v>83</v>
      </c>
      <c r="F467" s="378">
        <v>46178</v>
      </c>
      <c r="G467" s="1" t="s">
        <v>6177</v>
      </c>
      <c r="H467" s="1" t="s">
        <v>6137</v>
      </c>
      <c r="I467" s="378">
        <v>47273</v>
      </c>
      <c r="J467" s="1" t="s">
        <v>61</v>
      </c>
      <c r="K467" s="380">
        <v>0.72766203703704002</v>
      </c>
      <c r="L467" s="378">
        <v>46178</v>
      </c>
      <c r="M467" s="1" t="s">
        <v>6178</v>
      </c>
      <c r="N467" s="1" t="s">
        <v>6197</v>
      </c>
    </row>
    <row r="468" spans="1:14" x14ac:dyDescent="0.25">
      <c r="A468" s="1" t="s">
        <v>6176</v>
      </c>
      <c r="B468" s="1" t="s">
        <v>80</v>
      </c>
      <c r="C468" s="1" t="s">
        <v>81</v>
      </c>
      <c r="D468" s="377">
        <v>200</v>
      </c>
      <c r="E468" s="1" t="s">
        <v>83</v>
      </c>
      <c r="F468" s="378">
        <v>46178</v>
      </c>
      <c r="G468" s="1" t="s">
        <v>6177</v>
      </c>
      <c r="H468" s="1" t="s">
        <v>6137</v>
      </c>
      <c r="I468" s="378">
        <v>47273</v>
      </c>
      <c r="J468" s="1" t="s">
        <v>61</v>
      </c>
      <c r="K468" s="380">
        <v>0.56847222222222005</v>
      </c>
      <c r="L468" s="378">
        <v>46178</v>
      </c>
      <c r="M468" s="1" t="s">
        <v>6178</v>
      </c>
      <c r="N468" s="1" t="s">
        <v>6206</v>
      </c>
    </row>
    <row r="469" spans="1:14" x14ac:dyDescent="0.25">
      <c r="A469" s="1" t="s">
        <v>6176</v>
      </c>
      <c r="B469" s="1" t="s">
        <v>80</v>
      </c>
      <c r="C469" s="1" t="s">
        <v>81</v>
      </c>
      <c r="D469" s="377">
        <v>200</v>
      </c>
      <c r="E469" s="1" t="s">
        <v>83</v>
      </c>
      <c r="F469" s="378">
        <v>46178</v>
      </c>
      <c r="G469" s="1" t="s">
        <v>6177</v>
      </c>
      <c r="H469" s="1" t="s">
        <v>6137</v>
      </c>
      <c r="I469" s="378">
        <v>47273</v>
      </c>
      <c r="J469" s="1" t="s">
        <v>61</v>
      </c>
      <c r="K469" s="380">
        <v>0.61865740740741004</v>
      </c>
      <c r="L469" s="378">
        <v>46178</v>
      </c>
      <c r="M469" s="1" t="s">
        <v>6178</v>
      </c>
      <c r="N469" s="1" t="s">
        <v>6221</v>
      </c>
    </row>
    <row r="470" spans="1:14" x14ac:dyDescent="0.25">
      <c r="A470" s="1" t="s">
        <v>6176</v>
      </c>
      <c r="B470" s="1" t="s">
        <v>80</v>
      </c>
      <c r="C470" s="1" t="s">
        <v>81</v>
      </c>
      <c r="D470" s="377">
        <v>200</v>
      </c>
      <c r="E470" s="1" t="s">
        <v>83</v>
      </c>
      <c r="F470" s="378">
        <v>46178</v>
      </c>
      <c r="G470" s="1" t="s">
        <v>6177</v>
      </c>
      <c r="H470" s="1" t="s">
        <v>6137</v>
      </c>
      <c r="I470" s="378">
        <v>47273</v>
      </c>
      <c r="J470" s="1" t="s">
        <v>61</v>
      </c>
      <c r="K470" s="380">
        <v>0.53434027777778004</v>
      </c>
      <c r="L470" s="378">
        <v>46178</v>
      </c>
      <c r="M470" s="1" t="s">
        <v>6178</v>
      </c>
      <c r="N470" s="1" t="s">
        <v>6198</v>
      </c>
    </row>
    <row r="471" spans="1:14" x14ac:dyDescent="0.25">
      <c r="A471" s="1" t="s">
        <v>6176</v>
      </c>
      <c r="B471" s="1" t="s">
        <v>80</v>
      </c>
      <c r="C471" s="1" t="s">
        <v>81</v>
      </c>
      <c r="D471" s="377">
        <v>200</v>
      </c>
      <c r="E471" s="1" t="s">
        <v>83</v>
      </c>
      <c r="F471" s="378">
        <v>46178</v>
      </c>
      <c r="G471" s="1" t="s">
        <v>6177</v>
      </c>
      <c r="H471" s="1" t="s">
        <v>6137</v>
      </c>
      <c r="I471" s="378">
        <v>47273</v>
      </c>
      <c r="J471" s="1" t="s">
        <v>61</v>
      </c>
      <c r="K471" s="380">
        <v>0.72782407407407002</v>
      </c>
      <c r="L471" s="378">
        <v>46178</v>
      </c>
      <c r="M471" s="1" t="s">
        <v>6178</v>
      </c>
      <c r="N471" s="1" t="s">
        <v>6187</v>
      </c>
    </row>
    <row r="472" spans="1:14" x14ac:dyDescent="0.25">
      <c r="A472" s="1" t="s">
        <v>6176</v>
      </c>
      <c r="B472" s="1" t="s">
        <v>80</v>
      </c>
      <c r="C472" s="1" t="s">
        <v>81</v>
      </c>
      <c r="D472" s="377">
        <v>200</v>
      </c>
      <c r="E472" s="1" t="s">
        <v>83</v>
      </c>
      <c r="F472" s="378">
        <v>46178</v>
      </c>
      <c r="G472" s="1" t="s">
        <v>6177</v>
      </c>
      <c r="H472" s="1" t="s">
        <v>6137</v>
      </c>
      <c r="I472" s="378">
        <v>47273</v>
      </c>
      <c r="J472" s="1" t="s">
        <v>61</v>
      </c>
      <c r="K472" s="380">
        <v>0.53443287037037002</v>
      </c>
      <c r="L472" s="378">
        <v>46178</v>
      </c>
      <c r="M472" s="1" t="s">
        <v>6178</v>
      </c>
      <c r="N472" s="1" t="s">
        <v>6199</v>
      </c>
    </row>
    <row r="473" spans="1:14" x14ac:dyDescent="0.25">
      <c r="A473" s="1" t="s">
        <v>6176</v>
      </c>
      <c r="B473" s="1" t="s">
        <v>80</v>
      </c>
      <c r="C473" s="1" t="s">
        <v>81</v>
      </c>
      <c r="D473" s="377">
        <v>200</v>
      </c>
      <c r="E473" s="1" t="s">
        <v>83</v>
      </c>
      <c r="F473" s="378">
        <v>46178</v>
      </c>
      <c r="G473" s="1" t="s">
        <v>6177</v>
      </c>
      <c r="H473" s="1" t="s">
        <v>6137</v>
      </c>
      <c r="I473" s="378">
        <v>47273</v>
      </c>
      <c r="J473" s="1" t="s">
        <v>61</v>
      </c>
      <c r="K473" s="380">
        <v>0.72789351851852002</v>
      </c>
      <c r="L473" s="378">
        <v>46178</v>
      </c>
      <c r="M473" s="1" t="s">
        <v>6178</v>
      </c>
      <c r="N473" s="1" t="s">
        <v>6186</v>
      </c>
    </row>
    <row r="474" spans="1:14" x14ac:dyDescent="0.25">
      <c r="A474" s="1" t="s">
        <v>6176</v>
      </c>
      <c r="B474" s="1" t="s">
        <v>80</v>
      </c>
      <c r="C474" s="1" t="s">
        <v>81</v>
      </c>
      <c r="D474" s="377">
        <v>200</v>
      </c>
      <c r="E474" s="1" t="s">
        <v>83</v>
      </c>
      <c r="F474" s="378">
        <v>46178</v>
      </c>
      <c r="G474" s="1" t="s">
        <v>6177</v>
      </c>
      <c r="H474" s="1" t="s">
        <v>6137</v>
      </c>
      <c r="I474" s="378">
        <v>47273</v>
      </c>
      <c r="J474" s="1" t="s">
        <v>61</v>
      </c>
      <c r="K474" s="380">
        <v>0.54583333333332995</v>
      </c>
      <c r="L474" s="378">
        <v>46178</v>
      </c>
      <c r="M474" s="1" t="s">
        <v>6178</v>
      </c>
      <c r="N474" s="1" t="s">
        <v>6200</v>
      </c>
    </row>
    <row r="475" spans="1:14" x14ac:dyDescent="0.25">
      <c r="A475" s="1" t="s">
        <v>6176</v>
      </c>
      <c r="B475" s="1" t="s">
        <v>80</v>
      </c>
      <c r="C475" s="1" t="s">
        <v>81</v>
      </c>
      <c r="D475" s="377">
        <v>200</v>
      </c>
      <c r="E475" s="1" t="s">
        <v>83</v>
      </c>
      <c r="F475" s="378">
        <v>46178</v>
      </c>
      <c r="G475" s="1" t="s">
        <v>6177</v>
      </c>
      <c r="H475" s="1" t="s">
        <v>6137</v>
      </c>
      <c r="I475" s="378">
        <v>47273</v>
      </c>
      <c r="J475" s="1" t="s">
        <v>61</v>
      </c>
      <c r="K475" s="380">
        <v>0.60297453703703996</v>
      </c>
      <c r="L475" s="378">
        <v>46178</v>
      </c>
      <c r="M475" s="1" t="s">
        <v>6178</v>
      </c>
      <c r="N475" s="1" t="s">
        <v>6212</v>
      </c>
    </row>
    <row r="476" spans="1:14" x14ac:dyDescent="0.25">
      <c r="A476" s="1" t="s">
        <v>6176</v>
      </c>
      <c r="B476" s="1" t="s">
        <v>80</v>
      </c>
      <c r="C476" s="1" t="s">
        <v>81</v>
      </c>
      <c r="D476" s="377">
        <v>200</v>
      </c>
      <c r="E476" s="1" t="s">
        <v>83</v>
      </c>
      <c r="F476" s="378">
        <v>46178</v>
      </c>
      <c r="G476" s="1" t="s">
        <v>6177</v>
      </c>
      <c r="H476" s="1" t="s">
        <v>6137</v>
      </c>
      <c r="I476" s="378">
        <v>47273</v>
      </c>
      <c r="J476" s="1" t="s">
        <v>61</v>
      </c>
      <c r="K476" s="380">
        <v>0.54572916666667004</v>
      </c>
      <c r="L476" s="378">
        <v>46178</v>
      </c>
      <c r="M476" s="1" t="s">
        <v>6178</v>
      </c>
      <c r="N476" s="1" t="s">
        <v>6202</v>
      </c>
    </row>
    <row r="477" spans="1:14" x14ac:dyDescent="0.25">
      <c r="A477" s="1" t="s">
        <v>6176</v>
      </c>
      <c r="B477" s="1" t="s">
        <v>80</v>
      </c>
      <c r="C477" s="1" t="s">
        <v>81</v>
      </c>
      <c r="D477" s="377">
        <v>200</v>
      </c>
      <c r="E477" s="1" t="s">
        <v>83</v>
      </c>
      <c r="F477" s="378">
        <v>46178</v>
      </c>
      <c r="G477" s="1" t="s">
        <v>6177</v>
      </c>
      <c r="H477" s="1" t="s">
        <v>6137</v>
      </c>
      <c r="I477" s="378">
        <v>47273</v>
      </c>
      <c r="J477" s="1" t="s">
        <v>61</v>
      </c>
      <c r="K477" s="380">
        <v>0.59276620370370003</v>
      </c>
      <c r="L477" s="378">
        <v>46178</v>
      </c>
      <c r="M477" s="1" t="s">
        <v>6178</v>
      </c>
      <c r="N477" s="1" t="s">
        <v>6211</v>
      </c>
    </row>
    <row r="478" spans="1:14" x14ac:dyDescent="0.25">
      <c r="A478" s="1" t="s">
        <v>6176</v>
      </c>
      <c r="B478" s="1" t="s">
        <v>80</v>
      </c>
      <c r="C478" s="1" t="s">
        <v>81</v>
      </c>
      <c r="D478" s="377">
        <v>200</v>
      </c>
      <c r="E478" s="1" t="s">
        <v>83</v>
      </c>
      <c r="F478" s="378">
        <v>46178</v>
      </c>
      <c r="G478" s="1" t="s">
        <v>6189</v>
      </c>
      <c r="H478" s="1" t="s">
        <v>4586</v>
      </c>
      <c r="I478" s="378">
        <v>47271</v>
      </c>
      <c r="J478" s="1" t="s">
        <v>61</v>
      </c>
      <c r="K478" s="380">
        <v>5.9872685185189997E-2</v>
      </c>
      <c r="L478" s="378">
        <v>46178</v>
      </c>
      <c r="M478" s="1" t="s">
        <v>6178</v>
      </c>
      <c r="N478" s="1" t="s">
        <v>6193</v>
      </c>
    </row>
    <row r="479" spans="1:14" x14ac:dyDescent="0.25">
      <c r="A479" s="1" t="s">
        <v>6176</v>
      </c>
      <c r="B479" s="1" t="s">
        <v>80</v>
      </c>
      <c r="C479" s="1" t="s">
        <v>81</v>
      </c>
      <c r="D479" s="377">
        <v>200</v>
      </c>
      <c r="E479" s="1" t="s">
        <v>83</v>
      </c>
      <c r="F479" s="378">
        <v>46178</v>
      </c>
      <c r="G479" s="1" t="s">
        <v>6177</v>
      </c>
      <c r="H479" s="1" t="s">
        <v>6137</v>
      </c>
      <c r="I479" s="378">
        <v>47273</v>
      </c>
      <c r="J479" s="1" t="s">
        <v>61</v>
      </c>
      <c r="K479" s="380">
        <v>0.95740740740741004</v>
      </c>
      <c r="L479" s="378">
        <v>46178</v>
      </c>
      <c r="M479" s="1" t="s">
        <v>6178</v>
      </c>
      <c r="N479" s="1" t="s">
        <v>6223</v>
      </c>
    </row>
    <row r="480" spans="1:14" x14ac:dyDescent="0.25">
      <c r="A480" s="1" t="s">
        <v>6176</v>
      </c>
      <c r="B480" s="1" t="s">
        <v>80</v>
      </c>
      <c r="C480" s="1" t="s">
        <v>81</v>
      </c>
      <c r="D480" s="377">
        <v>200</v>
      </c>
      <c r="E480" s="1" t="s">
        <v>83</v>
      </c>
      <c r="F480" s="378">
        <v>46178</v>
      </c>
      <c r="G480" s="1" t="s">
        <v>6189</v>
      </c>
      <c r="H480" s="1" t="s">
        <v>4586</v>
      </c>
      <c r="I480" s="378">
        <v>47271</v>
      </c>
      <c r="J480" s="1" t="s">
        <v>61</v>
      </c>
      <c r="K480" s="380">
        <v>6.4791666666669995E-2</v>
      </c>
      <c r="L480" s="378">
        <v>46178</v>
      </c>
      <c r="M480" s="1" t="s">
        <v>6178</v>
      </c>
      <c r="N480" s="1" t="s">
        <v>6192</v>
      </c>
    </row>
    <row r="481" spans="1:14" x14ac:dyDescent="0.25">
      <c r="A481" s="1" t="s">
        <v>6176</v>
      </c>
      <c r="B481" s="1" t="s">
        <v>80</v>
      </c>
      <c r="C481" s="1" t="s">
        <v>81</v>
      </c>
      <c r="D481" s="377">
        <v>40</v>
      </c>
      <c r="E481" s="1" t="s">
        <v>83</v>
      </c>
      <c r="F481" s="378">
        <v>46178</v>
      </c>
      <c r="G481" s="1" t="s">
        <v>6189</v>
      </c>
      <c r="H481" s="1" t="s">
        <v>4586</v>
      </c>
      <c r="I481" s="378">
        <v>47271</v>
      </c>
      <c r="J481" s="1" t="s">
        <v>61</v>
      </c>
      <c r="K481" s="380">
        <v>7.4398148148150003E-2</v>
      </c>
      <c r="L481" s="378">
        <v>46178</v>
      </c>
      <c r="M481" s="1" t="s">
        <v>6178</v>
      </c>
      <c r="N481" s="1" t="s">
        <v>6190</v>
      </c>
    </row>
    <row r="482" spans="1:14" x14ac:dyDescent="0.25">
      <c r="A482" s="1" t="s">
        <v>6176</v>
      </c>
      <c r="B482" s="1" t="s">
        <v>80</v>
      </c>
      <c r="C482" s="1" t="s">
        <v>81</v>
      </c>
      <c r="D482" s="377">
        <v>200</v>
      </c>
      <c r="E482" s="1" t="s">
        <v>83</v>
      </c>
      <c r="F482" s="378">
        <v>46178</v>
      </c>
      <c r="G482" s="1" t="s">
        <v>6177</v>
      </c>
      <c r="H482" s="1" t="s">
        <v>6137</v>
      </c>
      <c r="I482" s="378">
        <v>47273</v>
      </c>
      <c r="J482" s="1" t="s">
        <v>61</v>
      </c>
      <c r="K482" s="380">
        <v>0.95729166666666998</v>
      </c>
      <c r="L482" s="378">
        <v>46178</v>
      </c>
      <c r="M482" s="1" t="s">
        <v>6178</v>
      </c>
      <c r="N482" s="1" t="s">
        <v>6217</v>
      </c>
    </row>
    <row r="483" spans="1:14" x14ac:dyDescent="0.25">
      <c r="A483" s="1" t="s">
        <v>6176</v>
      </c>
      <c r="B483" s="1" t="s">
        <v>80</v>
      </c>
      <c r="C483" s="1" t="s">
        <v>81</v>
      </c>
      <c r="D483" s="377">
        <v>200</v>
      </c>
      <c r="E483" s="1" t="s">
        <v>83</v>
      </c>
      <c r="F483" s="378">
        <v>46178</v>
      </c>
      <c r="G483" s="1" t="s">
        <v>6177</v>
      </c>
      <c r="H483" s="1" t="s">
        <v>6137</v>
      </c>
      <c r="I483" s="378">
        <v>47273</v>
      </c>
      <c r="J483" s="1" t="s">
        <v>61</v>
      </c>
      <c r="K483" s="380">
        <v>0.95721064814815005</v>
      </c>
      <c r="L483" s="378">
        <v>46178</v>
      </c>
      <c r="M483" s="1" t="s">
        <v>6178</v>
      </c>
      <c r="N483" s="1" t="s">
        <v>6215</v>
      </c>
    </row>
    <row r="484" spans="1:14" x14ac:dyDescent="0.25">
      <c r="A484" s="1" t="s">
        <v>6176</v>
      </c>
      <c r="B484" s="1" t="s">
        <v>80</v>
      </c>
      <c r="C484" s="1" t="s">
        <v>81</v>
      </c>
      <c r="D484" s="377">
        <v>200</v>
      </c>
      <c r="E484" s="1" t="s">
        <v>83</v>
      </c>
      <c r="F484" s="378">
        <v>46178</v>
      </c>
      <c r="G484" s="1" t="s">
        <v>6177</v>
      </c>
      <c r="H484" s="1" t="s">
        <v>6137</v>
      </c>
      <c r="I484" s="378">
        <v>47273</v>
      </c>
      <c r="J484" s="1" t="s">
        <v>61</v>
      </c>
      <c r="K484" s="380">
        <v>0.93314814814814995</v>
      </c>
      <c r="L484" s="378">
        <v>46178</v>
      </c>
      <c r="M484" s="1" t="s">
        <v>6178</v>
      </c>
      <c r="N484" s="1" t="s">
        <v>6213</v>
      </c>
    </row>
    <row r="485" spans="1:14" x14ac:dyDescent="0.25">
      <c r="A485" s="1" t="s">
        <v>6176</v>
      </c>
      <c r="B485" s="1" t="s">
        <v>80</v>
      </c>
      <c r="C485" s="1" t="s">
        <v>81</v>
      </c>
      <c r="D485" s="377">
        <v>200</v>
      </c>
      <c r="E485" s="1" t="s">
        <v>83</v>
      </c>
      <c r="F485" s="378">
        <v>46178</v>
      </c>
      <c r="G485" s="1" t="s">
        <v>6177</v>
      </c>
      <c r="H485" s="1" t="s">
        <v>6137</v>
      </c>
      <c r="I485" s="378">
        <v>47273</v>
      </c>
      <c r="J485" s="1" t="s">
        <v>61</v>
      </c>
      <c r="K485" s="380">
        <v>0.93300925925926004</v>
      </c>
      <c r="L485" s="378">
        <v>46178</v>
      </c>
      <c r="M485" s="1" t="s">
        <v>6178</v>
      </c>
      <c r="N485" s="1" t="s">
        <v>6210</v>
      </c>
    </row>
    <row r="486" spans="1:14" x14ac:dyDescent="0.25">
      <c r="A486" s="1" t="s">
        <v>6176</v>
      </c>
      <c r="B486" s="1" t="s">
        <v>80</v>
      </c>
      <c r="C486" s="1" t="s">
        <v>81</v>
      </c>
      <c r="D486" s="377">
        <v>200</v>
      </c>
      <c r="E486" s="1" t="s">
        <v>83</v>
      </c>
      <c r="F486" s="378">
        <v>46178</v>
      </c>
      <c r="G486" s="1" t="s">
        <v>6177</v>
      </c>
      <c r="H486" s="1" t="s">
        <v>6137</v>
      </c>
      <c r="I486" s="378">
        <v>47273</v>
      </c>
      <c r="J486" s="1" t="s">
        <v>61</v>
      </c>
      <c r="K486" s="380">
        <v>0.91627314814814997</v>
      </c>
      <c r="L486" s="378">
        <v>46178</v>
      </c>
      <c r="M486" s="1" t="s">
        <v>6178</v>
      </c>
      <c r="N486" s="1" t="s">
        <v>6207</v>
      </c>
    </row>
    <row r="487" spans="1:14" x14ac:dyDescent="0.25">
      <c r="A487" s="1" t="s">
        <v>6176</v>
      </c>
      <c r="B487" s="1" t="s">
        <v>80</v>
      </c>
      <c r="C487" s="1" t="s">
        <v>81</v>
      </c>
      <c r="D487" s="377">
        <v>200</v>
      </c>
      <c r="E487" s="1" t="s">
        <v>83</v>
      </c>
      <c r="F487" s="378">
        <v>46178</v>
      </c>
      <c r="G487" s="1" t="s">
        <v>6177</v>
      </c>
      <c r="H487" s="1" t="s">
        <v>6137</v>
      </c>
      <c r="I487" s="378">
        <v>47273</v>
      </c>
      <c r="J487" s="1" t="s">
        <v>61</v>
      </c>
      <c r="K487" s="380">
        <v>0.91656249999999995</v>
      </c>
      <c r="L487" s="378">
        <v>46178</v>
      </c>
      <c r="M487" s="1" t="s">
        <v>6178</v>
      </c>
      <c r="N487" s="1" t="s">
        <v>6204</v>
      </c>
    </row>
    <row r="488" spans="1:14" x14ac:dyDescent="0.25">
      <c r="A488" s="1" t="s">
        <v>6176</v>
      </c>
      <c r="B488" s="1" t="s">
        <v>80</v>
      </c>
      <c r="C488" s="1" t="s">
        <v>81</v>
      </c>
      <c r="D488" s="377">
        <v>200</v>
      </c>
      <c r="E488" s="1" t="s">
        <v>83</v>
      </c>
      <c r="F488" s="378">
        <v>46178</v>
      </c>
      <c r="G488" s="1" t="s">
        <v>6177</v>
      </c>
      <c r="H488" s="1" t="s">
        <v>6137</v>
      </c>
      <c r="I488" s="378">
        <v>47273</v>
      </c>
      <c r="J488" s="1" t="s">
        <v>61</v>
      </c>
      <c r="K488" s="380">
        <v>0.35141203703703999</v>
      </c>
      <c r="L488" s="378">
        <v>46178</v>
      </c>
      <c r="M488" s="1" t="s">
        <v>6178</v>
      </c>
      <c r="N488" s="1" t="s">
        <v>6201</v>
      </c>
    </row>
    <row r="489" spans="1:14" x14ac:dyDescent="0.25">
      <c r="A489" s="1" t="s">
        <v>6176</v>
      </c>
      <c r="B489" s="1" t="s">
        <v>80</v>
      </c>
      <c r="C489" s="1" t="s">
        <v>81</v>
      </c>
      <c r="D489" s="377">
        <v>200</v>
      </c>
      <c r="E489" s="1" t="s">
        <v>83</v>
      </c>
      <c r="F489" s="378">
        <v>46178</v>
      </c>
      <c r="G489" s="1" t="s">
        <v>6177</v>
      </c>
      <c r="H489" s="1" t="s">
        <v>6137</v>
      </c>
      <c r="I489" s="378">
        <v>47273</v>
      </c>
      <c r="J489" s="1" t="s">
        <v>61</v>
      </c>
      <c r="K489" s="380">
        <v>0.35310185185185</v>
      </c>
      <c r="L489" s="378">
        <v>46178</v>
      </c>
      <c r="M489" s="1" t="s">
        <v>6178</v>
      </c>
      <c r="N489" s="1" t="s">
        <v>6219</v>
      </c>
    </row>
    <row r="490" spans="1:14" x14ac:dyDescent="0.25">
      <c r="A490" s="1" t="s">
        <v>6176</v>
      </c>
      <c r="B490" s="1" t="s">
        <v>80</v>
      </c>
      <c r="C490" s="1" t="s">
        <v>81</v>
      </c>
      <c r="D490" s="377">
        <v>200</v>
      </c>
      <c r="E490" s="1" t="s">
        <v>83</v>
      </c>
      <c r="F490" s="378">
        <v>46178</v>
      </c>
      <c r="G490" s="1" t="s">
        <v>6177</v>
      </c>
      <c r="H490" s="1" t="s">
        <v>6137</v>
      </c>
      <c r="I490" s="378">
        <v>47273</v>
      </c>
      <c r="J490" s="1" t="s">
        <v>61</v>
      </c>
      <c r="K490" s="380">
        <v>0.37791666666667001</v>
      </c>
      <c r="L490" s="378">
        <v>46178</v>
      </c>
      <c r="M490" s="1" t="s">
        <v>6178</v>
      </c>
      <c r="N490" s="1" t="s">
        <v>6194</v>
      </c>
    </row>
    <row r="491" spans="1:14" x14ac:dyDescent="0.25">
      <c r="A491" s="1" t="s">
        <v>6176</v>
      </c>
      <c r="B491" s="1" t="s">
        <v>80</v>
      </c>
      <c r="C491" s="1" t="s">
        <v>81</v>
      </c>
      <c r="D491" s="377">
        <v>200</v>
      </c>
      <c r="E491" s="1" t="s">
        <v>83</v>
      </c>
      <c r="F491" s="378">
        <v>46178</v>
      </c>
      <c r="G491" s="1" t="s">
        <v>6177</v>
      </c>
      <c r="H491" s="1" t="s">
        <v>6137</v>
      </c>
      <c r="I491" s="378">
        <v>47273</v>
      </c>
      <c r="J491" s="1" t="s">
        <v>61</v>
      </c>
      <c r="K491" s="380">
        <v>0.39643518518519</v>
      </c>
      <c r="L491" s="378">
        <v>46178</v>
      </c>
      <c r="M491" s="1" t="s">
        <v>6178</v>
      </c>
      <c r="N491" s="1" t="s">
        <v>6196</v>
      </c>
    </row>
    <row r="492" spans="1:14" x14ac:dyDescent="0.25">
      <c r="A492" s="1" t="s">
        <v>6176</v>
      </c>
      <c r="B492" s="1" t="s">
        <v>80</v>
      </c>
      <c r="C492" s="1" t="s">
        <v>81</v>
      </c>
      <c r="D492" s="377">
        <v>200</v>
      </c>
      <c r="E492" s="1" t="s">
        <v>83</v>
      </c>
      <c r="F492" s="378">
        <v>46178</v>
      </c>
      <c r="G492" s="1" t="s">
        <v>6177</v>
      </c>
      <c r="H492" s="1" t="s">
        <v>6137</v>
      </c>
      <c r="I492" s="378">
        <v>47273</v>
      </c>
      <c r="J492" s="1" t="s">
        <v>61</v>
      </c>
      <c r="K492" s="380">
        <v>0.3965162037037</v>
      </c>
      <c r="L492" s="378">
        <v>46178</v>
      </c>
      <c r="M492" s="1" t="s">
        <v>6178</v>
      </c>
      <c r="N492" s="1" t="s">
        <v>6188</v>
      </c>
    </row>
    <row r="493" spans="1:14" x14ac:dyDescent="0.25">
      <c r="A493" s="1" t="s">
        <v>6176</v>
      </c>
      <c r="B493" s="1" t="s">
        <v>80</v>
      </c>
      <c r="C493" s="1" t="s">
        <v>81</v>
      </c>
      <c r="D493" s="377">
        <v>200</v>
      </c>
      <c r="E493" s="1" t="s">
        <v>83</v>
      </c>
      <c r="F493" s="378">
        <v>46178</v>
      </c>
      <c r="G493" s="1" t="s">
        <v>6177</v>
      </c>
      <c r="H493" s="1" t="s">
        <v>6137</v>
      </c>
      <c r="I493" s="378">
        <v>47273</v>
      </c>
      <c r="J493" s="1" t="s">
        <v>61</v>
      </c>
      <c r="K493" s="380">
        <v>0.85965277777778004</v>
      </c>
      <c r="L493" s="378">
        <v>46178</v>
      </c>
      <c r="M493" s="1" t="s">
        <v>6178</v>
      </c>
      <c r="N493" s="1" t="s">
        <v>6225</v>
      </c>
    </row>
    <row r="494" spans="1:14" x14ac:dyDescent="0.25">
      <c r="A494" s="1" t="s">
        <v>6176</v>
      </c>
      <c r="B494" s="1" t="s">
        <v>80</v>
      </c>
      <c r="C494" s="1" t="s">
        <v>81</v>
      </c>
      <c r="D494" s="377">
        <v>200</v>
      </c>
      <c r="E494" s="1" t="s">
        <v>83</v>
      </c>
      <c r="F494" s="378">
        <v>46178</v>
      </c>
      <c r="G494" s="1" t="s">
        <v>6177</v>
      </c>
      <c r="H494" s="1" t="s">
        <v>6137</v>
      </c>
      <c r="I494" s="378">
        <v>47273</v>
      </c>
      <c r="J494" s="1" t="s">
        <v>61</v>
      </c>
      <c r="K494" s="380">
        <v>0.52708333333333002</v>
      </c>
      <c r="L494" s="378">
        <v>46178</v>
      </c>
      <c r="M494" s="1" t="s">
        <v>6178</v>
      </c>
      <c r="N494" s="1" t="s">
        <v>6226</v>
      </c>
    </row>
    <row r="495" spans="1:14" x14ac:dyDescent="0.25">
      <c r="A495" s="1" t="s">
        <v>6176</v>
      </c>
      <c r="B495" s="1" t="s">
        <v>80</v>
      </c>
      <c r="C495" s="1" t="s">
        <v>81</v>
      </c>
      <c r="D495" s="377">
        <v>200</v>
      </c>
      <c r="E495" s="1" t="s">
        <v>83</v>
      </c>
      <c r="F495" s="378">
        <v>46178</v>
      </c>
      <c r="G495" s="1" t="s">
        <v>6177</v>
      </c>
      <c r="H495" s="1" t="s">
        <v>6137</v>
      </c>
      <c r="I495" s="378">
        <v>47273</v>
      </c>
      <c r="J495" s="1" t="s">
        <v>61</v>
      </c>
      <c r="K495" s="380">
        <v>0.77784722222222002</v>
      </c>
      <c r="L495" s="378">
        <v>46178</v>
      </c>
      <c r="M495" s="1" t="s">
        <v>6178</v>
      </c>
      <c r="N495" s="1" t="s">
        <v>6222</v>
      </c>
    </row>
    <row r="496" spans="1:14" x14ac:dyDescent="0.25">
      <c r="A496" s="1" t="s">
        <v>6176</v>
      </c>
      <c r="B496" s="1" t="s">
        <v>80</v>
      </c>
      <c r="C496" s="1" t="s">
        <v>81</v>
      </c>
      <c r="D496" s="377">
        <v>200</v>
      </c>
      <c r="E496" s="1" t="s">
        <v>83</v>
      </c>
      <c r="F496" s="378">
        <v>46178</v>
      </c>
      <c r="G496" s="1" t="s">
        <v>6177</v>
      </c>
      <c r="H496" s="1" t="s">
        <v>6137</v>
      </c>
      <c r="I496" s="378">
        <v>47273</v>
      </c>
      <c r="J496" s="1" t="s">
        <v>61</v>
      </c>
      <c r="K496" s="380">
        <v>0.51987268518519003</v>
      </c>
      <c r="L496" s="378">
        <v>46178</v>
      </c>
      <c r="M496" s="1" t="s">
        <v>6178</v>
      </c>
      <c r="N496" s="1" t="s">
        <v>6229</v>
      </c>
    </row>
    <row r="497" spans="1:14" x14ac:dyDescent="0.25">
      <c r="A497" s="1" t="s">
        <v>6176</v>
      </c>
      <c r="B497" s="1" t="s">
        <v>80</v>
      </c>
      <c r="C497" s="1" t="s">
        <v>81</v>
      </c>
      <c r="D497" s="377">
        <v>200</v>
      </c>
      <c r="E497" s="1" t="s">
        <v>83</v>
      </c>
      <c r="F497" s="378">
        <v>46178</v>
      </c>
      <c r="G497" s="1" t="s">
        <v>6177</v>
      </c>
      <c r="H497" s="1" t="s">
        <v>6137</v>
      </c>
      <c r="I497" s="378">
        <v>47273</v>
      </c>
      <c r="J497" s="1" t="s">
        <v>61</v>
      </c>
      <c r="K497" s="380">
        <v>0.46185185185185001</v>
      </c>
      <c r="L497" s="378">
        <v>46178</v>
      </c>
      <c r="M497" s="1" t="s">
        <v>6178</v>
      </c>
      <c r="N497" s="1" t="s">
        <v>6220</v>
      </c>
    </row>
    <row r="498" spans="1:14" x14ac:dyDescent="0.25">
      <c r="A498" s="1" t="s">
        <v>6176</v>
      </c>
      <c r="B498" s="1" t="s">
        <v>80</v>
      </c>
      <c r="C498" s="1" t="s">
        <v>81</v>
      </c>
      <c r="D498" s="377">
        <v>200</v>
      </c>
      <c r="E498" s="1" t="s">
        <v>83</v>
      </c>
      <c r="F498" s="378">
        <v>46178</v>
      </c>
      <c r="G498" s="1" t="s">
        <v>6177</v>
      </c>
      <c r="H498" s="1" t="s">
        <v>6137</v>
      </c>
      <c r="I498" s="378">
        <v>47273</v>
      </c>
      <c r="J498" s="1" t="s">
        <v>61</v>
      </c>
      <c r="K498" s="380">
        <v>0.51995370370369998</v>
      </c>
      <c r="L498" s="378">
        <v>46178</v>
      </c>
      <c r="M498" s="1" t="s">
        <v>6178</v>
      </c>
      <c r="N498" s="1" t="s">
        <v>6191</v>
      </c>
    </row>
    <row r="499" spans="1:14" x14ac:dyDescent="0.25">
      <c r="A499" s="1" t="s">
        <v>6176</v>
      </c>
      <c r="B499" s="1" t="s">
        <v>80</v>
      </c>
      <c r="C499" s="1" t="s">
        <v>81</v>
      </c>
      <c r="D499" s="377">
        <v>200</v>
      </c>
      <c r="E499" s="1" t="s">
        <v>83</v>
      </c>
      <c r="F499" s="378">
        <v>46178</v>
      </c>
      <c r="G499" s="1" t="s">
        <v>6177</v>
      </c>
      <c r="H499" s="1" t="s">
        <v>6137</v>
      </c>
      <c r="I499" s="378">
        <v>47273</v>
      </c>
      <c r="J499" s="1" t="s">
        <v>61</v>
      </c>
      <c r="K499" s="380">
        <v>0.78216435185184996</v>
      </c>
      <c r="L499" s="378">
        <v>46178</v>
      </c>
      <c r="M499" s="1" t="s">
        <v>6178</v>
      </c>
      <c r="N499" s="1" t="s">
        <v>6216</v>
      </c>
    </row>
    <row r="500" spans="1:14" x14ac:dyDescent="0.25">
      <c r="A500" s="1" t="s">
        <v>6176</v>
      </c>
      <c r="B500" s="1" t="s">
        <v>80</v>
      </c>
      <c r="C500" s="1" t="s">
        <v>81</v>
      </c>
      <c r="D500" s="377">
        <v>200</v>
      </c>
      <c r="E500" s="1" t="s">
        <v>83</v>
      </c>
      <c r="F500" s="378">
        <v>46178</v>
      </c>
      <c r="G500" s="1" t="s">
        <v>6177</v>
      </c>
      <c r="H500" s="1" t="s">
        <v>6137</v>
      </c>
      <c r="I500" s="378">
        <v>47273</v>
      </c>
      <c r="J500" s="1" t="s">
        <v>61</v>
      </c>
      <c r="K500" s="380">
        <v>0.46194444444443999</v>
      </c>
      <c r="L500" s="378">
        <v>46178</v>
      </c>
      <c r="M500" s="1" t="s">
        <v>6178</v>
      </c>
      <c r="N500" s="1" t="s">
        <v>6195</v>
      </c>
    </row>
    <row r="501" spans="1:14" x14ac:dyDescent="0.25">
      <c r="A501" s="1" t="s">
        <v>6176</v>
      </c>
      <c r="B501" s="1" t="s">
        <v>80</v>
      </c>
      <c r="C501" s="1" t="s">
        <v>81</v>
      </c>
      <c r="D501" s="377">
        <v>200</v>
      </c>
      <c r="E501" s="1" t="s">
        <v>83</v>
      </c>
      <c r="F501" s="378">
        <v>46178</v>
      </c>
      <c r="G501" s="1" t="s">
        <v>6177</v>
      </c>
      <c r="H501" s="1" t="s">
        <v>6137</v>
      </c>
      <c r="I501" s="378">
        <v>47273</v>
      </c>
      <c r="J501" s="1" t="s">
        <v>61</v>
      </c>
      <c r="K501" s="380">
        <v>0.77793981481481</v>
      </c>
      <c r="L501" s="378">
        <v>46178</v>
      </c>
      <c r="M501" s="1" t="s">
        <v>6178</v>
      </c>
      <c r="N501" s="1" t="s">
        <v>6209</v>
      </c>
    </row>
    <row r="502" spans="1:14" x14ac:dyDescent="0.25">
      <c r="A502" s="1" t="s">
        <v>6176</v>
      </c>
      <c r="B502" s="1" t="s">
        <v>80</v>
      </c>
      <c r="C502" s="1" t="s">
        <v>81</v>
      </c>
      <c r="D502" s="377">
        <v>200</v>
      </c>
      <c r="E502" s="1" t="s">
        <v>83</v>
      </c>
      <c r="F502" s="378">
        <v>46178</v>
      </c>
      <c r="G502" s="1" t="s">
        <v>6177</v>
      </c>
      <c r="H502" s="1" t="s">
        <v>6137</v>
      </c>
      <c r="I502" s="378">
        <v>47273</v>
      </c>
      <c r="J502" s="1" t="s">
        <v>61</v>
      </c>
      <c r="K502" s="380">
        <v>0.45541666666667002</v>
      </c>
      <c r="L502" s="378">
        <v>46178</v>
      </c>
      <c r="M502" s="1" t="s">
        <v>6178</v>
      </c>
      <c r="N502" s="1" t="s">
        <v>6214</v>
      </c>
    </row>
    <row r="503" spans="1:14" x14ac:dyDescent="0.25">
      <c r="A503" s="1" t="s">
        <v>6176</v>
      </c>
      <c r="B503" s="1" t="s">
        <v>80</v>
      </c>
      <c r="C503" s="1" t="s">
        <v>81</v>
      </c>
      <c r="D503" s="377">
        <v>200</v>
      </c>
      <c r="E503" s="1" t="s">
        <v>83</v>
      </c>
      <c r="F503" s="378">
        <v>46178</v>
      </c>
      <c r="G503" s="1" t="s">
        <v>6177</v>
      </c>
      <c r="H503" s="1" t="s">
        <v>6137</v>
      </c>
      <c r="I503" s="378">
        <v>47273</v>
      </c>
      <c r="J503" s="1" t="s">
        <v>61</v>
      </c>
      <c r="K503" s="380">
        <v>0.77769675925925996</v>
      </c>
      <c r="L503" s="378">
        <v>46178</v>
      </c>
      <c r="M503" s="1" t="s">
        <v>6178</v>
      </c>
      <c r="N503" s="1" t="s">
        <v>6208</v>
      </c>
    </row>
    <row r="504" spans="1:14" x14ac:dyDescent="0.25">
      <c r="A504" s="1" t="s">
        <v>6176</v>
      </c>
      <c r="B504" s="1" t="s">
        <v>80</v>
      </c>
      <c r="C504" s="1" t="s">
        <v>81</v>
      </c>
      <c r="D504" s="377">
        <v>200</v>
      </c>
      <c r="E504" s="1" t="s">
        <v>83</v>
      </c>
      <c r="F504" s="378">
        <v>46178</v>
      </c>
      <c r="G504" s="1" t="s">
        <v>6177</v>
      </c>
      <c r="H504" s="1" t="s">
        <v>6137</v>
      </c>
      <c r="I504" s="378">
        <v>47273</v>
      </c>
      <c r="J504" s="1" t="s">
        <v>61</v>
      </c>
      <c r="K504" s="380">
        <v>0.85758101851851998</v>
      </c>
      <c r="L504" s="378">
        <v>46178</v>
      </c>
      <c r="M504" s="1" t="s">
        <v>6178</v>
      </c>
      <c r="N504" s="1" t="s">
        <v>6203</v>
      </c>
    </row>
    <row r="505" spans="1:14" x14ac:dyDescent="0.25">
      <c r="A505" s="1" t="s">
        <v>6176</v>
      </c>
      <c r="B505" s="1" t="s">
        <v>80</v>
      </c>
      <c r="C505" s="1" t="s">
        <v>81</v>
      </c>
      <c r="D505" s="377">
        <v>200</v>
      </c>
      <c r="E505" s="1" t="s">
        <v>83</v>
      </c>
      <c r="F505" s="378">
        <v>46178</v>
      </c>
      <c r="G505" s="1" t="s">
        <v>6177</v>
      </c>
      <c r="H505" s="1" t="s">
        <v>6137</v>
      </c>
      <c r="I505" s="378">
        <v>47273</v>
      </c>
      <c r="J505" s="1" t="s">
        <v>61</v>
      </c>
      <c r="K505" s="380">
        <v>0.86053240740740999</v>
      </c>
      <c r="L505" s="378">
        <v>46178</v>
      </c>
      <c r="M505" s="1" t="s">
        <v>6178</v>
      </c>
      <c r="N505" s="1" t="s">
        <v>6205</v>
      </c>
    </row>
    <row r="506" spans="1:14" x14ac:dyDescent="0.25">
      <c r="A506" s="1" t="s">
        <v>6176</v>
      </c>
      <c r="B506" s="1" t="s">
        <v>80</v>
      </c>
      <c r="C506" s="1" t="s">
        <v>81</v>
      </c>
      <c r="D506" s="377">
        <v>200</v>
      </c>
      <c r="E506" s="1" t="s">
        <v>83</v>
      </c>
      <c r="F506" s="378">
        <v>46177</v>
      </c>
      <c r="G506" s="1" t="s">
        <v>6189</v>
      </c>
      <c r="H506" s="1" t="s">
        <v>4586</v>
      </c>
      <c r="I506" s="378">
        <v>47271</v>
      </c>
      <c r="J506" s="1" t="s">
        <v>61</v>
      </c>
      <c r="K506" s="380">
        <v>0.53125</v>
      </c>
      <c r="L506" s="378">
        <v>46177</v>
      </c>
      <c r="M506" s="1" t="s">
        <v>6178</v>
      </c>
      <c r="N506" s="1" t="s">
        <v>6241</v>
      </c>
    </row>
    <row r="507" spans="1:14" x14ac:dyDescent="0.25">
      <c r="A507" s="1" t="s">
        <v>6176</v>
      </c>
      <c r="B507" s="1" t="s">
        <v>80</v>
      </c>
      <c r="C507" s="1" t="s">
        <v>81</v>
      </c>
      <c r="D507" s="377">
        <v>200</v>
      </c>
      <c r="E507" s="1" t="s">
        <v>83</v>
      </c>
      <c r="F507" s="378">
        <v>46177</v>
      </c>
      <c r="G507" s="1" t="s">
        <v>6189</v>
      </c>
      <c r="H507" s="1" t="s">
        <v>4586</v>
      </c>
      <c r="I507" s="378">
        <v>47271</v>
      </c>
      <c r="J507" s="1" t="s">
        <v>61</v>
      </c>
      <c r="K507" s="380">
        <v>0.42106481481481001</v>
      </c>
      <c r="L507" s="378">
        <v>46177</v>
      </c>
      <c r="M507" s="1" t="s">
        <v>6178</v>
      </c>
      <c r="N507" s="1" t="s">
        <v>6238</v>
      </c>
    </row>
    <row r="508" spans="1:14" x14ac:dyDescent="0.25">
      <c r="A508" s="1" t="s">
        <v>6176</v>
      </c>
      <c r="B508" s="1" t="s">
        <v>80</v>
      </c>
      <c r="C508" s="1" t="s">
        <v>81</v>
      </c>
      <c r="D508" s="377">
        <v>200</v>
      </c>
      <c r="E508" s="1" t="s">
        <v>83</v>
      </c>
      <c r="F508" s="378">
        <v>46177</v>
      </c>
      <c r="G508" s="1" t="s">
        <v>6189</v>
      </c>
      <c r="H508" s="1" t="s">
        <v>4586</v>
      </c>
      <c r="I508" s="378">
        <v>47271</v>
      </c>
      <c r="J508" s="1" t="s">
        <v>61</v>
      </c>
      <c r="K508" s="380">
        <v>0.52648148148148</v>
      </c>
      <c r="L508" s="378">
        <v>46177</v>
      </c>
      <c r="M508" s="1" t="s">
        <v>6178</v>
      </c>
      <c r="N508" s="1" t="s">
        <v>6240</v>
      </c>
    </row>
    <row r="509" spans="1:14" x14ac:dyDescent="0.25">
      <c r="A509" s="1" t="s">
        <v>6176</v>
      </c>
      <c r="B509" s="1" t="s">
        <v>80</v>
      </c>
      <c r="C509" s="1" t="s">
        <v>81</v>
      </c>
      <c r="D509" s="377">
        <v>200</v>
      </c>
      <c r="E509" s="1" t="s">
        <v>83</v>
      </c>
      <c r="F509" s="378">
        <v>46177</v>
      </c>
      <c r="G509" s="1" t="s">
        <v>6189</v>
      </c>
      <c r="H509" s="1" t="s">
        <v>4586</v>
      </c>
      <c r="I509" s="378">
        <v>47271</v>
      </c>
      <c r="J509" s="1" t="s">
        <v>61</v>
      </c>
      <c r="K509" s="380">
        <v>0.44464120370370003</v>
      </c>
      <c r="L509" s="378">
        <v>46177</v>
      </c>
      <c r="M509" s="1" t="s">
        <v>6178</v>
      </c>
      <c r="N509" s="1" t="s">
        <v>6242</v>
      </c>
    </row>
    <row r="510" spans="1:14" x14ac:dyDescent="0.25">
      <c r="A510" s="1" t="s">
        <v>6176</v>
      </c>
      <c r="B510" s="1" t="s">
        <v>80</v>
      </c>
      <c r="C510" s="1" t="s">
        <v>81</v>
      </c>
      <c r="D510" s="377">
        <v>200</v>
      </c>
      <c r="E510" s="1" t="s">
        <v>83</v>
      </c>
      <c r="F510" s="378">
        <v>46177</v>
      </c>
      <c r="G510" s="1" t="s">
        <v>6189</v>
      </c>
      <c r="H510" s="1" t="s">
        <v>4586</v>
      </c>
      <c r="I510" s="378">
        <v>47271</v>
      </c>
      <c r="J510" s="1" t="s">
        <v>61</v>
      </c>
      <c r="K510" s="380">
        <v>1.3310185185189999E-2</v>
      </c>
      <c r="L510" s="378">
        <v>46177</v>
      </c>
      <c r="M510" s="1" t="s">
        <v>6178</v>
      </c>
      <c r="N510" s="1" t="s">
        <v>6262</v>
      </c>
    </row>
    <row r="511" spans="1:14" x14ac:dyDescent="0.25">
      <c r="A511" s="1" t="s">
        <v>6176</v>
      </c>
      <c r="B511" s="1" t="s">
        <v>80</v>
      </c>
      <c r="C511" s="1" t="s">
        <v>81</v>
      </c>
      <c r="D511" s="377">
        <v>200</v>
      </c>
      <c r="E511" s="1" t="s">
        <v>83</v>
      </c>
      <c r="F511" s="378">
        <v>46177</v>
      </c>
      <c r="G511" s="1" t="s">
        <v>6189</v>
      </c>
      <c r="H511" s="1" t="s">
        <v>4586</v>
      </c>
      <c r="I511" s="378">
        <v>47271</v>
      </c>
      <c r="J511" s="1" t="s">
        <v>61</v>
      </c>
      <c r="K511" s="380">
        <v>6.1458333333299997E-3</v>
      </c>
      <c r="L511" s="378">
        <v>46177</v>
      </c>
      <c r="M511" s="1" t="s">
        <v>6178</v>
      </c>
      <c r="N511" s="1" t="s">
        <v>6271</v>
      </c>
    </row>
    <row r="512" spans="1:14" x14ac:dyDescent="0.25">
      <c r="A512" s="1" t="s">
        <v>6176</v>
      </c>
      <c r="B512" s="1" t="s">
        <v>80</v>
      </c>
      <c r="C512" s="1" t="s">
        <v>81</v>
      </c>
      <c r="D512" s="377">
        <v>200</v>
      </c>
      <c r="E512" s="1" t="s">
        <v>83</v>
      </c>
      <c r="F512" s="378">
        <v>46177</v>
      </c>
      <c r="G512" s="1" t="s">
        <v>6189</v>
      </c>
      <c r="H512" s="1" t="s">
        <v>4586</v>
      </c>
      <c r="I512" s="378">
        <v>47271</v>
      </c>
      <c r="J512" s="1" t="s">
        <v>61</v>
      </c>
      <c r="K512" s="380">
        <v>1.33912037037E-2</v>
      </c>
      <c r="L512" s="378">
        <v>46177</v>
      </c>
      <c r="M512" s="1" t="s">
        <v>6178</v>
      </c>
      <c r="N512" s="1" t="s">
        <v>6268</v>
      </c>
    </row>
    <row r="513" spans="1:14" x14ac:dyDescent="0.25">
      <c r="A513" s="1" t="s">
        <v>6176</v>
      </c>
      <c r="B513" s="1" t="s">
        <v>80</v>
      </c>
      <c r="C513" s="1" t="s">
        <v>81</v>
      </c>
      <c r="D513" s="377">
        <v>200</v>
      </c>
      <c r="E513" s="1" t="s">
        <v>83</v>
      </c>
      <c r="F513" s="378">
        <v>46177</v>
      </c>
      <c r="G513" s="1" t="s">
        <v>6189</v>
      </c>
      <c r="H513" s="1" t="s">
        <v>4586</v>
      </c>
      <c r="I513" s="378">
        <v>47271</v>
      </c>
      <c r="J513" s="1" t="s">
        <v>61</v>
      </c>
      <c r="K513" s="380">
        <v>0.45119212962963001</v>
      </c>
      <c r="L513" s="378">
        <v>46177</v>
      </c>
      <c r="M513" s="1" t="s">
        <v>6178</v>
      </c>
      <c r="N513" s="1" t="s">
        <v>6243</v>
      </c>
    </row>
    <row r="514" spans="1:14" x14ac:dyDescent="0.25">
      <c r="A514" s="1" t="s">
        <v>6176</v>
      </c>
      <c r="B514" s="1" t="s">
        <v>80</v>
      </c>
      <c r="C514" s="1" t="s">
        <v>81</v>
      </c>
      <c r="D514" s="377">
        <v>200</v>
      </c>
      <c r="E514" s="1" t="s">
        <v>83</v>
      </c>
      <c r="F514" s="378">
        <v>46177</v>
      </c>
      <c r="G514" s="1" t="s">
        <v>6189</v>
      </c>
      <c r="H514" s="1" t="s">
        <v>4586</v>
      </c>
      <c r="I514" s="378">
        <v>47271</v>
      </c>
      <c r="J514" s="1" t="s">
        <v>61</v>
      </c>
      <c r="K514" s="380">
        <v>0.40924768518519</v>
      </c>
      <c r="L514" s="378">
        <v>46177</v>
      </c>
      <c r="M514" s="1" t="s">
        <v>6178</v>
      </c>
      <c r="N514" s="1" t="s">
        <v>6233</v>
      </c>
    </row>
    <row r="515" spans="1:14" x14ac:dyDescent="0.25">
      <c r="A515" s="1" t="s">
        <v>6176</v>
      </c>
      <c r="B515" s="1" t="s">
        <v>80</v>
      </c>
      <c r="C515" s="1" t="s">
        <v>81</v>
      </c>
      <c r="D515" s="377">
        <v>200</v>
      </c>
      <c r="E515" s="1" t="s">
        <v>83</v>
      </c>
      <c r="F515" s="378">
        <v>46177</v>
      </c>
      <c r="G515" s="1" t="s">
        <v>6189</v>
      </c>
      <c r="H515" s="1" t="s">
        <v>4586</v>
      </c>
      <c r="I515" s="378">
        <v>47271</v>
      </c>
      <c r="J515" s="1" t="s">
        <v>61</v>
      </c>
      <c r="K515" s="380">
        <v>0.56254629629630004</v>
      </c>
      <c r="L515" s="378">
        <v>46177</v>
      </c>
      <c r="M515" s="1" t="s">
        <v>6178</v>
      </c>
      <c r="N515" s="1" t="s">
        <v>6236</v>
      </c>
    </row>
    <row r="516" spans="1:14" x14ac:dyDescent="0.25">
      <c r="A516" s="1" t="s">
        <v>6176</v>
      </c>
      <c r="B516" s="1" t="s">
        <v>80</v>
      </c>
      <c r="C516" s="1" t="s">
        <v>81</v>
      </c>
      <c r="D516" s="377">
        <v>200</v>
      </c>
      <c r="E516" s="1" t="s">
        <v>83</v>
      </c>
      <c r="F516" s="378">
        <v>46177</v>
      </c>
      <c r="G516" s="1" t="s">
        <v>6189</v>
      </c>
      <c r="H516" s="1" t="s">
        <v>4586</v>
      </c>
      <c r="I516" s="378">
        <v>47271</v>
      </c>
      <c r="J516" s="1" t="s">
        <v>61</v>
      </c>
      <c r="K516" s="380">
        <v>0.31763888888889003</v>
      </c>
      <c r="L516" s="378">
        <v>46177</v>
      </c>
      <c r="M516" s="1" t="s">
        <v>6178</v>
      </c>
      <c r="N516" s="1" t="s">
        <v>6270</v>
      </c>
    </row>
    <row r="517" spans="1:14" x14ac:dyDescent="0.25">
      <c r="A517" s="1" t="s">
        <v>6176</v>
      </c>
      <c r="B517" s="1" t="s">
        <v>80</v>
      </c>
      <c r="C517" s="1" t="s">
        <v>81</v>
      </c>
      <c r="D517" s="377">
        <v>200</v>
      </c>
      <c r="E517" s="1" t="s">
        <v>83</v>
      </c>
      <c r="F517" s="378">
        <v>46177</v>
      </c>
      <c r="G517" s="1" t="s">
        <v>6189</v>
      </c>
      <c r="H517" s="1" t="s">
        <v>4586</v>
      </c>
      <c r="I517" s="378">
        <v>47271</v>
      </c>
      <c r="J517" s="1" t="s">
        <v>61</v>
      </c>
      <c r="K517" s="380">
        <v>0.32787037037036998</v>
      </c>
      <c r="L517" s="378">
        <v>46177</v>
      </c>
      <c r="M517" s="1" t="s">
        <v>6178</v>
      </c>
      <c r="N517" s="1" t="s">
        <v>6261</v>
      </c>
    </row>
    <row r="518" spans="1:14" x14ac:dyDescent="0.25">
      <c r="A518" s="1" t="s">
        <v>6176</v>
      </c>
      <c r="B518" s="1" t="s">
        <v>80</v>
      </c>
      <c r="C518" s="1" t="s">
        <v>81</v>
      </c>
      <c r="D518" s="377">
        <v>200</v>
      </c>
      <c r="E518" s="1" t="s">
        <v>83</v>
      </c>
      <c r="F518" s="378">
        <v>46177</v>
      </c>
      <c r="G518" s="1" t="s">
        <v>6189</v>
      </c>
      <c r="H518" s="1" t="s">
        <v>4586</v>
      </c>
      <c r="I518" s="378">
        <v>47271</v>
      </c>
      <c r="J518" s="1" t="s">
        <v>61</v>
      </c>
      <c r="K518" s="380">
        <v>0.33525462962962999</v>
      </c>
      <c r="L518" s="378">
        <v>46177</v>
      </c>
      <c r="M518" s="1" t="s">
        <v>6178</v>
      </c>
      <c r="N518" s="1" t="s">
        <v>6254</v>
      </c>
    </row>
    <row r="519" spans="1:14" x14ac:dyDescent="0.25">
      <c r="A519" s="1" t="s">
        <v>6176</v>
      </c>
      <c r="B519" s="1" t="s">
        <v>80</v>
      </c>
      <c r="C519" s="1" t="s">
        <v>81</v>
      </c>
      <c r="D519" s="377">
        <v>200</v>
      </c>
      <c r="E519" s="1" t="s">
        <v>83</v>
      </c>
      <c r="F519" s="378">
        <v>46177</v>
      </c>
      <c r="G519" s="1" t="s">
        <v>6189</v>
      </c>
      <c r="H519" s="1" t="s">
        <v>4586</v>
      </c>
      <c r="I519" s="378">
        <v>47271</v>
      </c>
      <c r="J519" s="1" t="s">
        <v>61</v>
      </c>
      <c r="K519" s="380">
        <v>0.3652662037037</v>
      </c>
      <c r="L519" s="378">
        <v>46177</v>
      </c>
      <c r="M519" s="1" t="s">
        <v>6178</v>
      </c>
      <c r="N519" s="1" t="s">
        <v>6257</v>
      </c>
    </row>
    <row r="520" spans="1:14" x14ac:dyDescent="0.25">
      <c r="A520" s="1" t="s">
        <v>6176</v>
      </c>
      <c r="B520" s="1" t="s">
        <v>80</v>
      </c>
      <c r="C520" s="1" t="s">
        <v>81</v>
      </c>
      <c r="D520" s="377">
        <v>200</v>
      </c>
      <c r="E520" s="1" t="s">
        <v>83</v>
      </c>
      <c r="F520" s="378">
        <v>46177</v>
      </c>
      <c r="G520" s="1" t="s">
        <v>6189</v>
      </c>
      <c r="H520" s="1" t="s">
        <v>4586</v>
      </c>
      <c r="I520" s="378">
        <v>47271</v>
      </c>
      <c r="J520" s="1" t="s">
        <v>61</v>
      </c>
      <c r="K520" s="380">
        <v>0.38807870370370001</v>
      </c>
      <c r="L520" s="378">
        <v>46177</v>
      </c>
      <c r="M520" s="1" t="s">
        <v>6178</v>
      </c>
      <c r="N520" s="1" t="s">
        <v>6251</v>
      </c>
    </row>
    <row r="521" spans="1:14" x14ac:dyDescent="0.25">
      <c r="A521" s="1" t="s">
        <v>6176</v>
      </c>
      <c r="B521" s="1" t="s">
        <v>80</v>
      </c>
      <c r="C521" s="1" t="s">
        <v>81</v>
      </c>
      <c r="D521" s="377">
        <v>200</v>
      </c>
      <c r="E521" s="1" t="s">
        <v>83</v>
      </c>
      <c r="F521" s="378">
        <v>46177</v>
      </c>
      <c r="G521" s="1" t="s">
        <v>6189</v>
      </c>
      <c r="H521" s="1" t="s">
        <v>4586</v>
      </c>
      <c r="I521" s="378">
        <v>47271</v>
      </c>
      <c r="J521" s="1" t="s">
        <v>61</v>
      </c>
      <c r="K521" s="380">
        <v>0.39372685185185002</v>
      </c>
      <c r="L521" s="378">
        <v>46177</v>
      </c>
      <c r="M521" s="1" t="s">
        <v>6178</v>
      </c>
      <c r="N521" s="1" t="s">
        <v>6260</v>
      </c>
    </row>
    <row r="522" spans="1:14" x14ac:dyDescent="0.25">
      <c r="A522" s="1" t="s">
        <v>6176</v>
      </c>
      <c r="B522" s="1" t="s">
        <v>80</v>
      </c>
      <c r="C522" s="1" t="s">
        <v>81</v>
      </c>
      <c r="D522" s="377">
        <v>200</v>
      </c>
      <c r="E522" s="1" t="s">
        <v>83</v>
      </c>
      <c r="F522" s="378">
        <v>46177</v>
      </c>
      <c r="G522" s="1" t="s">
        <v>6189</v>
      </c>
      <c r="H522" s="1" t="s">
        <v>4586</v>
      </c>
      <c r="I522" s="378">
        <v>47271</v>
      </c>
      <c r="J522" s="1" t="s">
        <v>61</v>
      </c>
      <c r="K522" s="380">
        <v>0.71516203703703995</v>
      </c>
      <c r="L522" s="378">
        <v>46177</v>
      </c>
      <c r="M522" s="1" t="s">
        <v>6178</v>
      </c>
      <c r="N522" s="1" t="s">
        <v>6264</v>
      </c>
    </row>
    <row r="523" spans="1:14" x14ac:dyDescent="0.25">
      <c r="A523" s="1" t="s">
        <v>6176</v>
      </c>
      <c r="B523" s="1" t="s">
        <v>80</v>
      </c>
      <c r="C523" s="1" t="s">
        <v>81</v>
      </c>
      <c r="D523" s="377">
        <v>200</v>
      </c>
      <c r="E523" s="1" t="s">
        <v>83</v>
      </c>
      <c r="F523" s="378">
        <v>46177</v>
      </c>
      <c r="G523" s="1" t="s">
        <v>6189</v>
      </c>
      <c r="H523" s="1" t="s">
        <v>4586</v>
      </c>
      <c r="I523" s="378">
        <v>47271</v>
      </c>
      <c r="J523" s="1" t="s">
        <v>61</v>
      </c>
      <c r="K523" s="380">
        <v>0.87111111111110995</v>
      </c>
      <c r="L523" s="378">
        <v>46177</v>
      </c>
      <c r="M523" s="1" t="s">
        <v>6178</v>
      </c>
      <c r="N523" s="1" t="s">
        <v>6231</v>
      </c>
    </row>
    <row r="524" spans="1:14" x14ac:dyDescent="0.25">
      <c r="A524" s="1" t="s">
        <v>6176</v>
      </c>
      <c r="B524" s="1" t="s">
        <v>80</v>
      </c>
      <c r="C524" s="1" t="s">
        <v>81</v>
      </c>
      <c r="D524" s="377">
        <v>200</v>
      </c>
      <c r="E524" s="1" t="s">
        <v>83</v>
      </c>
      <c r="F524" s="378">
        <v>46177</v>
      </c>
      <c r="G524" s="1" t="s">
        <v>6189</v>
      </c>
      <c r="H524" s="1" t="s">
        <v>4586</v>
      </c>
      <c r="I524" s="378">
        <v>47271</v>
      </c>
      <c r="J524" s="1" t="s">
        <v>61</v>
      </c>
      <c r="K524" s="380">
        <v>0.87344907407407002</v>
      </c>
      <c r="L524" s="378">
        <v>46177</v>
      </c>
      <c r="M524" s="1" t="s">
        <v>6178</v>
      </c>
      <c r="N524" s="1" t="s">
        <v>6234</v>
      </c>
    </row>
    <row r="525" spans="1:14" x14ac:dyDescent="0.25">
      <c r="A525" s="1" t="s">
        <v>6176</v>
      </c>
      <c r="B525" s="1" t="s">
        <v>80</v>
      </c>
      <c r="C525" s="1" t="s">
        <v>81</v>
      </c>
      <c r="D525" s="377">
        <v>200</v>
      </c>
      <c r="E525" s="1" t="s">
        <v>83</v>
      </c>
      <c r="F525" s="378">
        <v>46177</v>
      </c>
      <c r="G525" s="1" t="s">
        <v>6189</v>
      </c>
      <c r="H525" s="1" t="s">
        <v>4586</v>
      </c>
      <c r="I525" s="378">
        <v>47271</v>
      </c>
      <c r="J525" s="1" t="s">
        <v>61</v>
      </c>
      <c r="K525" s="380">
        <v>0.71721064814815005</v>
      </c>
      <c r="L525" s="378">
        <v>46177</v>
      </c>
      <c r="M525" s="1" t="s">
        <v>6178</v>
      </c>
      <c r="N525" s="1" t="s">
        <v>6266</v>
      </c>
    </row>
    <row r="526" spans="1:14" x14ac:dyDescent="0.25">
      <c r="A526" s="1" t="s">
        <v>6176</v>
      </c>
      <c r="B526" s="1" t="s">
        <v>80</v>
      </c>
      <c r="C526" s="1" t="s">
        <v>81</v>
      </c>
      <c r="D526" s="377">
        <v>200</v>
      </c>
      <c r="E526" s="1" t="s">
        <v>83</v>
      </c>
      <c r="F526" s="378">
        <v>46177</v>
      </c>
      <c r="G526" s="1" t="s">
        <v>6189</v>
      </c>
      <c r="H526" s="1" t="s">
        <v>4586</v>
      </c>
      <c r="I526" s="378">
        <v>47271</v>
      </c>
      <c r="J526" s="1" t="s">
        <v>61</v>
      </c>
      <c r="K526" s="380">
        <v>0.71502314814815005</v>
      </c>
      <c r="L526" s="378">
        <v>46177</v>
      </c>
      <c r="M526" s="1" t="s">
        <v>6178</v>
      </c>
      <c r="N526" s="1" t="s">
        <v>6269</v>
      </c>
    </row>
    <row r="527" spans="1:14" x14ac:dyDescent="0.25">
      <c r="A527" s="1" t="s">
        <v>6176</v>
      </c>
      <c r="B527" s="1" t="s">
        <v>80</v>
      </c>
      <c r="C527" s="1" t="s">
        <v>81</v>
      </c>
      <c r="D527" s="377">
        <v>200</v>
      </c>
      <c r="E527" s="1" t="s">
        <v>83</v>
      </c>
      <c r="F527" s="378">
        <v>46177</v>
      </c>
      <c r="G527" s="1" t="s">
        <v>6189</v>
      </c>
      <c r="H527" s="1" t="s">
        <v>4586</v>
      </c>
      <c r="I527" s="378">
        <v>47271</v>
      </c>
      <c r="J527" s="1" t="s">
        <v>61</v>
      </c>
      <c r="K527" s="380">
        <v>0.71523148148147997</v>
      </c>
      <c r="L527" s="378">
        <v>46177</v>
      </c>
      <c r="M527" s="1" t="s">
        <v>6178</v>
      </c>
      <c r="N527" s="1" t="s">
        <v>6259</v>
      </c>
    </row>
    <row r="528" spans="1:14" x14ac:dyDescent="0.25">
      <c r="A528" s="1" t="s">
        <v>6176</v>
      </c>
      <c r="B528" s="1" t="s">
        <v>80</v>
      </c>
      <c r="C528" s="1" t="s">
        <v>81</v>
      </c>
      <c r="D528" s="377">
        <v>200</v>
      </c>
      <c r="E528" s="1" t="s">
        <v>83</v>
      </c>
      <c r="F528" s="378">
        <v>46177</v>
      </c>
      <c r="G528" s="1" t="s">
        <v>6189</v>
      </c>
      <c r="H528" s="1" t="s">
        <v>4586</v>
      </c>
      <c r="I528" s="378">
        <v>47271</v>
      </c>
      <c r="J528" s="1" t="s">
        <v>61</v>
      </c>
      <c r="K528" s="380">
        <v>0.87136574074074002</v>
      </c>
      <c r="L528" s="378">
        <v>46177</v>
      </c>
      <c r="M528" s="1" t="s">
        <v>6178</v>
      </c>
      <c r="N528" s="1" t="s">
        <v>6235</v>
      </c>
    </row>
    <row r="529" spans="1:14" x14ac:dyDescent="0.25">
      <c r="A529" s="1" t="s">
        <v>6176</v>
      </c>
      <c r="B529" s="1" t="s">
        <v>80</v>
      </c>
      <c r="C529" s="1" t="s">
        <v>81</v>
      </c>
      <c r="D529" s="377">
        <v>200</v>
      </c>
      <c r="E529" s="1" t="s">
        <v>83</v>
      </c>
      <c r="F529" s="378">
        <v>46177</v>
      </c>
      <c r="G529" s="1" t="s">
        <v>6189</v>
      </c>
      <c r="H529" s="1" t="s">
        <v>4586</v>
      </c>
      <c r="I529" s="378">
        <v>47271</v>
      </c>
      <c r="J529" s="1" t="s">
        <v>61</v>
      </c>
      <c r="K529" s="380">
        <v>0.71541666666667003</v>
      </c>
      <c r="L529" s="378">
        <v>46177</v>
      </c>
      <c r="M529" s="1" t="s">
        <v>6178</v>
      </c>
      <c r="N529" s="1" t="s">
        <v>6258</v>
      </c>
    </row>
    <row r="530" spans="1:14" x14ac:dyDescent="0.25">
      <c r="A530" s="1" t="s">
        <v>6176</v>
      </c>
      <c r="B530" s="1" t="s">
        <v>80</v>
      </c>
      <c r="C530" s="1" t="s">
        <v>81</v>
      </c>
      <c r="D530" s="377">
        <v>200</v>
      </c>
      <c r="E530" s="1" t="s">
        <v>83</v>
      </c>
      <c r="F530" s="378">
        <v>46177</v>
      </c>
      <c r="G530" s="1" t="s">
        <v>6189</v>
      </c>
      <c r="H530" s="1" t="s">
        <v>4586</v>
      </c>
      <c r="I530" s="378">
        <v>47271</v>
      </c>
      <c r="J530" s="1" t="s">
        <v>61</v>
      </c>
      <c r="K530" s="380">
        <v>0.71509259259258995</v>
      </c>
      <c r="L530" s="378">
        <v>46177</v>
      </c>
      <c r="M530" s="1" t="s">
        <v>6178</v>
      </c>
      <c r="N530" s="1" t="s">
        <v>6256</v>
      </c>
    </row>
    <row r="531" spans="1:14" x14ac:dyDescent="0.25">
      <c r="A531" s="1" t="s">
        <v>6176</v>
      </c>
      <c r="B531" s="1" t="s">
        <v>80</v>
      </c>
      <c r="C531" s="1" t="s">
        <v>81</v>
      </c>
      <c r="D531" s="377">
        <v>200</v>
      </c>
      <c r="E531" s="1" t="s">
        <v>83</v>
      </c>
      <c r="F531" s="378">
        <v>46177</v>
      </c>
      <c r="G531" s="1" t="s">
        <v>6189</v>
      </c>
      <c r="H531" s="1" t="s">
        <v>4586</v>
      </c>
      <c r="I531" s="378">
        <v>47271</v>
      </c>
      <c r="J531" s="1" t="s">
        <v>61</v>
      </c>
      <c r="K531" s="380">
        <v>0.71532407407406995</v>
      </c>
      <c r="L531" s="378">
        <v>46177</v>
      </c>
      <c r="M531" s="1" t="s">
        <v>6178</v>
      </c>
      <c r="N531" s="1" t="s">
        <v>6253</v>
      </c>
    </row>
    <row r="532" spans="1:14" x14ac:dyDescent="0.25">
      <c r="A532" s="1" t="s">
        <v>6176</v>
      </c>
      <c r="B532" s="1" t="s">
        <v>80</v>
      </c>
      <c r="C532" s="1" t="s">
        <v>81</v>
      </c>
      <c r="D532" s="377">
        <v>200</v>
      </c>
      <c r="E532" s="1" t="s">
        <v>83</v>
      </c>
      <c r="F532" s="378">
        <v>46177</v>
      </c>
      <c r="G532" s="1" t="s">
        <v>6189</v>
      </c>
      <c r="H532" s="1" t="s">
        <v>4586</v>
      </c>
      <c r="I532" s="378">
        <v>47271</v>
      </c>
      <c r="J532" s="1" t="s">
        <v>61</v>
      </c>
      <c r="K532" s="380">
        <v>0.94840277777778004</v>
      </c>
      <c r="L532" s="378">
        <v>46177</v>
      </c>
      <c r="M532" s="1" t="s">
        <v>6178</v>
      </c>
      <c r="N532" s="1" t="s">
        <v>6248</v>
      </c>
    </row>
    <row r="533" spans="1:14" x14ac:dyDescent="0.25">
      <c r="A533" s="1" t="s">
        <v>6176</v>
      </c>
      <c r="B533" s="1" t="s">
        <v>80</v>
      </c>
      <c r="C533" s="1" t="s">
        <v>81</v>
      </c>
      <c r="D533" s="377">
        <v>200</v>
      </c>
      <c r="E533" s="1" t="s">
        <v>83</v>
      </c>
      <c r="F533" s="378">
        <v>46177</v>
      </c>
      <c r="G533" s="1" t="s">
        <v>6189</v>
      </c>
      <c r="H533" s="1" t="s">
        <v>4586</v>
      </c>
      <c r="I533" s="378">
        <v>47271</v>
      </c>
      <c r="J533" s="1" t="s">
        <v>61</v>
      </c>
      <c r="K533" s="380">
        <v>0.94846064814815001</v>
      </c>
      <c r="L533" s="378">
        <v>46177</v>
      </c>
      <c r="M533" s="1" t="s">
        <v>6178</v>
      </c>
      <c r="N533" s="1" t="s">
        <v>6246</v>
      </c>
    </row>
    <row r="534" spans="1:14" x14ac:dyDescent="0.25">
      <c r="A534" s="1" t="s">
        <v>6176</v>
      </c>
      <c r="B534" s="1" t="s">
        <v>80</v>
      </c>
      <c r="C534" s="1" t="s">
        <v>81</v>
      </c>
      <c r="D534" s="377">
        <v>200</v>
      </c>
      <c r="E534" s="1" t="s">
        <v>83</v>
      </c>
      <c r="F534" s="378">
        <v>46177</v>
      </c>
      <c r="G534" s="1" t="s">
        <v>6189</v>
      </c>
      <c r="H534" s="1" t="s">
        <v>4586</v>
      </c>
      <c r="I534" s="378">
        <v>47271</v>
      </c>
      <c r="J534" s="1" t="s">
        <v>61</v>
      </c>
      <c r="K534" s="380">
        <v>0.77142361111111002</v>
      </c>
      <c r="L534" s="378">
        <v>46177</v>
      </c>
      <c r="M534" s="1" t="s">
        <v>6178</v>
      </c>
      <c r="N534" s="1" t="s">
        <v>6249</v>
      </c>
    </row>
    <row r="535" spans="1:14" x14ac:dyDescent="0.25">
      <c r="A535" s="1" t="s">
        <v>6176</v>
      </c>
      <c r="B535" s="1" t="s">
        <v>80</v>
      </c>
      <c r="C535" s="1" t="s">
        <v>81</v>
      </c>
      <c r="D535" s="377">
        <v>200</v>
      </c>
      <c r="E535" s="1" t="s">
        <v>83</v>
      </c>
      <c r="F535" s="378">
        <v>46177</v>
      </c>
      <c r="G535" s="1" t="s">
        <v>6189</v>
      </c>
      <c r="H535" s="1" t="s">
        <v>4586</v>
      </c>
      <c r="I535" s="378">
        <v>47271</v>
      </c>
      <c r="J535" s="1" t="s">
        <v>61</v>
      </c>
      <c r="K535" s="380">
        <v>0.94825231481480998</v>
      </c>
      <c r="L535" s="378">
        <v>46177</v>
      </c>
      <c r="M535" s="1" t="s">
        <v>6178</v>
      </c>
      <c r="N535" s="1" t="s">
        <v>6250</v>
      </c>
    </row>
    <row r="536" spans="1:14" x14ac:dyDescent="0.25">
      <c r="A536" s="1" t="s">
        <v>6176</v>
      </c>
      <c r="B536" s="1" t="s">
        <v>80</v>
      </c>
      <c r="C536" s="1" t="s">
        <v>81</v>
      </c>
      <c r="D536" s="377">
        <v>200</v>
      </c>
      <c r="E536" s="1" t="s">
        <v>83</v>
      </c>
      <c r="F536" s="378">
        <v>46177</v>
      </c>
      <c r="G536" s="1" t="s">
        <v>6189</v>
      </c>
      <c r="H536" s="1" t="s">
        <v>4586</v>
      </c>
      <c r="I536" s="378">
        <v>47271</v>
      </c>
      <c r="J536" s="1" t="s">
        <v>61</v>
      </c>
      <c r="K536" s="380">
        <v>0.77174768518518999</v>
      </c>
      <c r="L536" s="378">
        <v>46177</v>
      </c>
      <c r="M536" s="1" t="s">
        <v>6178</v>
      </c>
      <c r="N536" s="1" t="s">
        <v>6263</v>
      </c>
    </row>
    <row r="537" spans="1:14" x14ac:dyDescent="0.25">
      <c r="A537" s="1" t="s">
        <v>6176</v>
      </c>
      <c r="B537" s="1" t="s">
        <v>80</v>
      </c>
      <c r="C537" s="1" t="s">
        <v>81</v>
      </c>
      <c r="D537" s="377">
        <v>200</v>
      </c>
      <c r="E537" s="1" t="s">
        <v>83</v>
      </c>
      <c r="F537" s="378">
        <v>46177</v>
      </c>
      <c r="G537" s="1" t="s">
        <v>6189</v>
      </c>
      <c r="H537" s="1" t="s">
        <v>4586</v>
      </c>
      <c r="I537" s="378">
        <v>47271</v>
      </c>
      <c r="J537" s="1" t="s">
        <v>61</v>
      </c>
      <c r="K537" s="380">
        <v>0.77473379629630001</v>
      </c>
      <c r="L537" s="378">
        <v>46177</v>
      </c>
      <c r="M537" s="1" t="s">
        <v>6178</v>
      </c>
      <c r="N537" s="1" t="s">
        <v>6245</v>
      </c>
    </row>
    <row r="538" spans="1:14" x14ac:dyDescent="0.25">
      <c r="A538" s="1" t="s">
        <v>6176</v>
      </c>
      <c r="B538" s="1" t="s">
        <v>80</v>
      </c>
      <c r="C538" s="1" t="s">
        <v>81</v>
      </c>
      <c r="D538" s="377">
        <v>200</v>
      </c>
      <c r="E538" s="1" t="s">
        <v>83</v>
      </c>
      <c r="F538" s="378">
        <v>46177</v>
      </c>
      <c r="G538" s="1" t="s">
        <v>6189</v>
      </c>
      <c r="H538" s="1" t="s">
        <v>4586</v>
      </c>
      <c r="I538" s="378">
        <v>47271</v>
      </c>
      <c r="J538" s="1" t="s">
        <v>61</v>
      </c>
      <c r="K538" s="380">
        <v>0.94853009259259002</v>
      </c>
      <c r="L538" s="378">
        <v>46177</v>
      </c>
      <c r="M538" s="1" t="s">
        <v>6178</v>
      </c>
      <c r="N538" s="1" t="s">
        <v>6267</v>
      </c>
    </row>
    <row r="539" spans="1:14" x14ac:dyDescent="0.25">
      <c r="A539" s="1" t="s">
        <v>6176</v>
      </c>
      <c r="B539" s="1" t="s">
        <v>80</v>
      </c>
      <c r="C539" s="1" t="s">
        <v>81</v>
      </c>
      <c r="D539" s="377">
        <v>200</v>
      </c>
      <c r="E539" s="1" t="s">
        <v>83</v>
      </c>
      <c r="F539" s="378">
        <v>46177</v>
      </c>
      <c r="G539" s="1" t="s">
        <v>6189</v>
      </c>
      <c r="H539" s="1" t="s">
        <v>4586</v>
      </c>
      <c r="I539" s="378">
        <v>47271</v>
      </c>
      <c r="J539" s="1" t="s">
        <v>61</v>
      </c>
      <c r="K539" s="380">
        <v>0.87354166666666999</v>
      </c>
      <c r="L539" s="378">
        <v>46177</v>
      </c>
      <c r="M539" s="1" t="s">
        <v>6178</v>
      </c>
      <c r="N539" s="1" t="s">
        <v>6244</v>
      </c>
    </row>
    <row r="540" spans="1:14" x14ac:dyDescent="0.25">
      <c r="A540" s="1" t="s">
        <v>6176</v>
      </c>
      <c r="B540" s="1" t="s">
        <v>80</v>
      </c>
      <c r="C540" s="1" t="s">
        <v>81</v>
      </c>
      <c r="D540" s="377">
        <v>200</v>
      </c>
      <c r="E540" s="1" t="s">
        <v>83</v>
      </c>
      <c r="F540" s="378">
        <v>46177</v>
      </c>
      <c r="G540" s="1" t="s">
        <v>6189</v>
      </c>
      <c r="H540" s="1" t="s">
        <v>4586</v>
      </c>
      <c r="I540" s="378">
        <v>47271</v>
      </c>
      <c r="J540" s="1" t="s">
        <v>61</v>
      </c>
      <c r="K540" s="380">
        <v>0.77148148148147999</v>
      </c>
      <c r="L540" s="378">
        <v>46177</v>
      </c>
      <c r="M540" s="1" t="s">
        <v>6178</v>
      </c>
      <c r="N540" s="1" t="s">
        <v>6265</v>
      </c>
    </row>
    <row r="541" spans="1:14" x14ac:dyDescent="0.25">
      <c r="A541" s="1" t="s">
        <v>6176</v>
      </c>
      <c r="B541" s="1" t="s">
        <v>80</v>
      </c>
      <c r="C541" s="1" t="s">
        <v>81</v>
      </c>
      <c r="D541" s="377">
        <v>200</v>
      </c>
      <c r="E541" s="1" t="s">
        <v>83</v>
      </c>
      <c r="F541" s="378">
        <v>46177</v>
      </c>
      <c r="G541" s="1" t="s">
        <v>6189</v>
      </c>
      <c r="H541" s="1" t="s">
        <v>4586</v>
      </c>
      <c r="I541" s="378">
        <v>47271</v>
      </c>
      <c r="J541" s="1" t="s">
        <v>61</v>
      </c>
      <c r="K541" s="380">
        <v>0.87787037037036997</v>
      </c>
      <c r="L541" s="378">
        <v>46177</v>
      </c>
      <c r="M541" s="1" t="s">
        <v>6178</v>
      </c>
      <c r="N541" s="1" t="s">
        <v>6239</v>
      </c>
    </row>
    <row r="542" spans="1:14" x14ac:dyDescent="0.25">
      <c r="A542" s="1" t="s">
        <v>6176</v>
      </c>
      <c r="B542" s="1" t="s">
        <v>80</v>
      </c>
      <c r="C542" s="1" t="s">
        <v>81</v>
      </c>
      <c r="D542" s="377">
        <v>200</v>
      </c>
      <c r="E542" s="1" t="s">
        <v>83</v>
      </c>
      <c r="F542" s="378">
        <v>46177</v>
      </c>
      <c r="G542" s="1" t="s">
        <v>6189</v>
      </c>
      <c r="H542" s="1" t="s">
        <v>4586</v>
      </c>
      <c r="I542" s="378">
        <v>47271</v>
      </c>
      <c r="J542" s="1" t="s">
        <v>61</v>
      </c>
      <c r="K542" s="380">
        <v>0.94833333333333003</v>
      </c>
      <c r="L542" s="378">
        <v>46177</v>
      </c>
      <c r="M542" s="1" t="s">
        <v>6178</v>
      </c>
      <c r="N542" s="1" t="s">
        <v>6255</v>
      </c>
    </row>
    <row r="543" spans="1:14" x14ac:dyDescent="0.25">
      <c r="A543" s="1" t="s">
        <v>6176</v>
      </c>
      <c r="B543" s="1" t="s">
        <v>80</v>
      </c>
      <c r="C543" s="1" t="s">
        <v>81</v>
      </c>
      <c r="D543" s="377">
        <v>200</v>
      </c>
      <c r="E543" s="1" t="s">
        <v>83</v>
      </c>
      <c r="F543" s="378">
        <v>46177</v>
      </c>
      <c r="G543" s="1" t="s">
        <v>6189</v>
      </c>
      <c r="H543" s="1" t="s">
        <v>4586</v>
      </c>
      <c r="I543" s="378">
        <v>47271</v>
      </c>
      <c r="J543" s="1" t="s">
        <v>61</v>
      </c>
      <c r="K543" s="380">
        <v>0.59385416666667001</v>
      </c>
      <c r="L543" s="378">
        <v>46177</v>
      </c>
      <c r="M543" s="1" t="s">
        <v>6178</v>
      </c>
      <c r="N543" s="1" t="s">
        <v>6230</v>
      </c>
    </row>
    <row r="544" spans="1:14" x14ac:dyDescent="0.25">
      <c r="A544" s="1" t="s">
        <v>6176</v>
      </c>
      <c r="B544" s="1" t="s">
        <v>80</v>
      </c>
      <c r="C544" s="1" t="s">
        <v>81</v>
      </c>
      <c r="D544" s="377">
        <v>200</v>
      </c>
      <c r="E544" s="1" t="s">
        <v>83</v>
      </c>
      <c r="F544" s="378">
        <v>46177</v>
      </c>
      <c r="G544" s="1" t="s">
        <v>6189</v>
      </c>
      <c r="H544" s="1" t="s">
        <v>4586</v>
      </c>
      <c r="I544" s="378">
        <v>47271</v>
      </c>
      <c r="J544" s="1" t="s">
        <v>61</v>
      </c>
      <c r="K544" s="380">
        <v>0.92765046296296005</v>
      </c>
      <c r="L544" s="378">
        <v>46177</v>
      </c>
      <c r="M544" s="1" t="s">
        <v>6178</v>
      </c>
      <c r="N544" s="1" t="s">
        <v>6252</v>
      </c>
    </row>
    <row r="545" spans="1:14" x14ac:dyDescent="0.25">
      <c r="A545" s="1" t="s">
        <v>6176</v>
      </c>
      <c r="B545" s="1" t="s">
        <v>80</v>
      </c>
      <c r="C545" s="1" t="s">
        <v>81</v>
      </c>
      <c r="D545" s="377">
        <v>200</v>
      </c>
      <c r="E545" s="1" t="s">
        <v>83</v>
      </c>
      <c r="F545" s="378">
        <v>46177</v>
      </c>
      <c r="G545" s="1" t="s">
        <v>6189</v>
      </c>
      <c r="H545" s="1" t="s">
        <v>4586</v>
      </c>
      <c r="I545" s="378">
        <v>47271</v>
      </c>
      <c r="J545" s="1" t="s">
        <v>61</v>
      </c>
      <c r="K545" s="380">
        <v>0.61541666666667005</v>
      </c>
      <c r="L545" s="378">
        <v>46177</v>
      </c>
      <c r="M545" s="1" t="s">
        <v>6178</v>
      </c>
      <c r="N545" s="1" t="s">
        <v>6237</v>
      </c>
    </row>
    <row r="546" spans="1:14" x14ac:dyDescent="0.25">
      <c r="A546" s="1" t="s">
        <v>6176</v>
      </c>
      <c r="B546" s="1" t="s">
        <v>80</v>
      </c>
      <c r="C546" s="1" t="s">
        <v>81</v>
      </c>
      <c r="D546" s="377">
        <v>200</v>
      </c>
      <c r="E546" s="1" t="s">
        <v>83</v>
      </c>
      <c r="F546" s="378">
        <v>46177</v>
      </c>
      <c r="G546" s="1" t="s">
        <v>6189</v>
      </c>
      <c r="H546" s="1" t="s">
        <v>4586</v>
      </c>
      <c r="I546" s="378">
        <v>47271</v>
      </c>
      <c r="J546" s="1" t="s">
        <v>61</v>
      </c>
      <c r="K546" s="380">
        <v>0.92769675925925998</v>
      </c>
      <c r="L546" s="378">
        <v>46177</v>
      </c>
      <c r="M546" s="1" t="s">
        <v>6178</v>
      </c>
      <c r="N546" s="1" t="s">
        <v>6247</v>
      </c>
    </row>
    <row r="547" spans="1:14" x14ac:dyDescent="0.25">
      <c r="A547" s="1" t="s">
        <v>6176</v>
      </c>
      <c r="B547" s="1" t="s">
        <v>80</v>
      </c>
      <c r="C547" s="1" t="s">
        <v>81</v>
      </c>
      <c r="D547" s="377">
        <v>200</v>
      </c>
      <c r="E547" s="1" t="s">
        <v>83</v>
      </c>
      <c r="F547" s="378">
        <v>46177</v>
      </c>
      <c r="G547" s="1" t="s">
        <v>6189</v>
      </c>
      <c r="H547" s="1" t="s">
        <v>4586</v>
      </c>
      <c r="I547" s="378">
        <v>47271</v>
      </c>
      <c r="J547" s="1" t="s">
        <v>61</v>
      </c>
      <c r="K547" s="380">
        <v>0.87592592592592999</v>
      </c>
      <c r="L547" s="378">
        <v>46177</v>
      </c>
      <c r="M547" s="1" t="s">
        <v>6178</v>
      </c>
      <c r="N547" s="1" t="s">
        <v>6232</v>
      </c>
    </row>
    <row r="548" spans="1:14" x14ac:dyDescent="0.25">
      <c r="A548" s="1" t="s">
        <v>6176</v>
      </c>
      <c r="B548" s="1" t="s">
        <v>80</v>
      </c>
      <c r="C548" s="1" t="s">
        <v>81</v>
      </c>
      <c r="D548" s="377">
        <v>200</v>
      </c>
      <c r="E548" s="1" t="s">
        <v>83</v>
      </c>
      <c r="F548" s="378">
        <v>46176</v>
      </c>
      <c r="G548" s="1" t="s">
        <v>6189</v>
      </c>
      <c r="H548" s="1" t="s">
        <v>4586</v>
      </c>
      <c r="I548" s="378">
        <v>47271</v>
      </c>
      <c r="J548" s="1" t="s">
        <v>61</v>
      </c>
      <c r="K548" s="380">
        <v>0.95296296296296001</v>
      </c>
      <c r="L548" s="378">
        <v>46176</v>
      </c>
      <c r="M548" s="1" t="s">
        <v>6178</v>
      </c>
      <c r="N548" s="1" t="s">
        <v>6273</v>
      </c>
    </row>
    <row r="549" spans="1:14" x14ac:dyDescent="0.25">
      <c r="A549" s="1" t="s">
        <v>6176</v>
      </c>
      <c r="B549" s="1" t="s">
        <v>80</v>
      </c>
      <c r="C549" s="1" t="s">
        <v>81</v>
      </c>
      <c r="D549" s="377">
        <v>200</v>
      </c>
      <c r="E549" s="1" t="s">
        <v>83</v>
      </c>
      <c r="F549" s="378">
        <v>46176</v>
      </c>
      <c r="G549" s="1" t="s">
        <v>6189</v>
      </c>
      <c r="H549" s="1" t="s">
        <v>4586</v>
      </c>
      <c r="I549" s="378">
        <v>47271</v>
      </c>
      <c r="J549" s="1" t="s">
        <v>61</v>
      </c>
      <c r="K549" s="380">
        <v>0.95255787037036999</v>
      </c>
      <c r="L549" s="378">
        <v>46176</v>
      </c>
      <c r="M549" s="1" t="s">
        <v>6178</v>
      </c>
      <c r="N549" s="1" t="s">
        <v>6277</v>
      </c>
    </row>
    <row r="550" spans="1:14" x14ac:dyDescent="0.25">
      <c r="A550" s="1" t="s">
        <v>6176</v>
      </c>
      <c r="B550" s="1" t="s">
        <v>80</v>
      </c>
      <c r="C550" s="1" t="s">
        <v>81</v>
      </c>
      <c r="D550" s="377">
        <v>200</v>
      </c>
      <c r="E550" s="1" t="s">
        <v>83</v>
      </c>
      <c r="F550" s="378">
        <v>46176</v>
      </c>
      <c r="G550" s="1" t="s">
        <v>6189</v>
      </c>
      <c r="H550" s="1" t="s">
        <v>4586</v>
      </c>
      <c r="I550" s="378">
        <v>47271</v>
      </c>
      <c r="J550" s="1" t="s">
        <v>61</v>
      </c>
      <c r="K550" s="380">
        <v>0.89054398148147995</v>
      </c>
      <c r="L550" s="378">
        <v>46176</v>
      </c>
      <c r="M550" s="1" t="s">
        <v>6178</v>
      </c>
      <c r="N550" s="1" t="s">
        <v>6282</v>
      </c>
    </row>
    <row r="551" spans="1:14" x14ac:dyDescent="0.25">
      <c r="A551" s="1" t="s">
        <v>6176</v>
      </c>
      <c r="B551" s="1" t="s">
        <v>80</v>
      </c>
      <c r="C551" s="1" t="s">
        <v>81</v>
      </c>
      <c r="D551" s="377">
        <v>200</v>
      </c>
      <c r="E551" s="1" t="s">
        <v>83</v>
      </c>
      <c r="F551" s="378">
        <v>46176</v>
      </c>
      <c r="G551" s="1" t="s">
        <v>6189</v>
      </c>
      <c r="H551" s="1" t="s">
        <v>4586</v>
      </c>
      <c r="I551" s="378">
        <v>47271</v>
      </c>
      <c r="J551" s="1" t="s">
        <v>61</v>
      </c>
      <c r="K551" s="380">
        <v>0.95263888888889003</v>
      </c>
      <c r="L551" s="378">
        <v>46176</v>
      </c>
      <c r="M551" s="1" t="s">
        <v>6178</v>
      </c>
      <c r="N551" s="1" t="s">
        <v>6279</v>
      </c>
    </row>
    <row r="552" spans="1:14" x14ac:dyDescent="0.25">
      <c r="A552" s="1" t="s">
        <v>6176</v>
      </c>
      <c r="B552" s="1" t="s">
        <v>80</v>
      </c>
      <c r="C552" s="1" t="s">
        <v>81</v>
      </c>
      <c r="D552" s="377">
        <v>200</v>
      </c>
      <c r="E552" s="1" t="s">
        <v>83</v>
      </c>
      <c r="F552" s="378">
        <v>46176</v>
      </c>
      <c r="G552" s="1" t="s">
        <v>6189</v>
      </c>
      <c r="H552" s="1" t="s">
        <v>4586</v>
      </c>
      <c r="I552" s="378">
        <v>47271</v>
      </c>
      <c r="J552" s="1" t="s">
        <v>61</v>
      </c>
      <c r="K552" s="380">
        <v>0.95332175925925999</v>
      </c>
      <c r="L552" s="378">
        <v>46176</v>
      </c>
      <c r="M552" s="1" t="s">
        <v>6178</v>
      </c>
      <c r="N552" s="1" t="s">
        <v>6281</v>
      </c>
    </row>
    <row r="553" spans="1:14" x14ac:dyDescent="0.25">
      <c r="A553" s="1" t="s">
        <v>6176</v>
      </c>
      <c r="B553" s="1" t="s">
        <v>80</v>
      </c>
      <c r="C553" s="1" t="s">
        <v>81</v>
      </c>
      <c r="D553" s="377">
        <v>200</v>
      </c>
      <c r="E553" s="1" t="s">
        <v>83</v>
      </c>
      <c r="F553" s="378">
        <v>46176</v>
      </c>
      <c r="G553" s="1" t="s">
        <v>6189</v>
      </c>
      <c r="H553" s="1" t="s">
        <v>4586</v>
      </c>
      <c r="I553" s="378">
        <v>47271</v>
      </c>
      <c r="J553" s="1" t="s">
        <v>61</v>
      </c>
      <c r="K553" s="380">
        <v>0.95322916666667001</v>
      </c>
      <c r="L553" s="378">
        <v>46176</v>
      </c>
      <c r="M553" s="1" t="s">
        <v>6178</v>
      </c>
      <c r="N553" s="1" t="s">
        <v>6283</v>
      </c>
    </row>
    <row r="554" spans="1:14" x14ac:dyDescent="0.25">
      <c r="A554" s="1" t="s">
        <v>6176</v>
      </c>
      <c r="B554" s="1" t="s">
        <v>80</v>
      </c>
      <c r="C554" s="1" t="s">
        <v>81</v>
      </c>
      <c r="D554" s="377">
        <v>200</v>
      </c>
      <c r="E554" s="1" t="s">
        <v>83</v>
      </c>
      <c r="F554" s="378">
        <v>46176</v>
      </c>
      <c r="G554" s="1" t="s">
        <v>6189</v>
      </c>
      <c r="H554" s="1" t="s">
        <v>4586</v>
      </c>
      <c r="I554" s="378">
        <v>47271</v>
      </c>
      <c r="J554" s="1" t="s">
        <v>61</v>
      </c>
      <c r="K554" s="380">
        <v>0.95311342592592996</v>
      </c>
      <c r="L554" s="378">
        <v>46176</v>
      </c>
      <c r="M554" s="1" t="s">
        <v>6178</v>
      </c>
      <c r="N554" s="1" t="s">
        <v>6275</v>
      </c>
    </row>
    <row r="555" spans="1:14" x14ac:dyDescent="0.25">
      <c r="A555" s="1" t="s">
        <v>6176</v>
      </c>
      <c r="B555" s="1" t="s">
        <v>80</v>
      </c>
      <c r="C555" s="1" t="s">
        <v>81</v>
      </c>
      <c r="D555" s="377">
        <v>200</v>
      </c>
      <c r="E555" s="1" t="s">
        <v>83</v>
      </c>
      <c r="F555" s="378">
        <v>46176</v>
      </c>
      <c r="G555" s="1" t="s">
        <v>6189</v>
      </c>
      <c r="H555" s="1" t="s">
        <v>4586</v>
      </c>
      <c r="I555" s="378">
        <v>47271</v>
      </c>
      <c r="J555" s="1" t="s">
        <v>61</v>
      </c>
      <c r="K555" s="380">
        <v>0.74085648148147998</v>
      </c>
      <c r="L555" s="378">
        <v>46176</v>
      </c>
      <c r="M555" s="1" t="s">
        <v>6178</v>
      </c>
      <c r="N555" s="1" t="s">
        <v>6278</v>
      </c>
    </row>
    <row r="556" spans="1:14" x14ac:dyDescent="0.25">
      <c r="A556" s="1" t="s">
        <v>6176</v>
      </c>
      <c r="B556" s="1" t="s">
        <v>80</v>
      </c>
      <c r="C556" s="1" t="s">
        <v>81</v>
      </c>
      <c r="D556" s="377">
        <v>200</v>
      </c>
      <c r="E556" s="1" t="s">
        <v>83</v>
      </c>
      <c r="F556" s="378">
        <v>46176</v>
      </c>
      <c r="G556" s="1" t="s">
        <v>6189</v>
      </c>
      <c r="H556" s="1" t="s">
        <v>4586</v>
      </c>
      <c r="I556" s="378">
        <v>47271</v>
      </c>
      <c r="J556" s="1" t="s">
        <v>61</v>
      </c>
      <c r="K556" s="380">
        <v>0.95285879629629999</v>
      </c>
      <c r="L556" s="378">
        <v>46176</v>
      </c>
      <c r="M556" s="1" t="s">
        <v>6178</v>
      </c>
      <c r="N556" s="1" t="s">
        <v>6276</v>
      </c>
    </row>
    <row r="557" spans="1:14" x14ac:dyDescent="0.25">
      <c r="A557" s="1" t="s">
        <v>6176</v>
      </c>
      <c r="B557" s="1" t="s">
        <v>80</v>
      </c>
      <c r="C557" s="1" t="s">
        <v>81</v>
      </c>
      <c r="D557" s="377">
        <v>200</v>
      </c>
      <c r="E557" s="1" t="s">
        <v>83</v>
      </c>
      <c r="F557" s="378">
        <v>46176</v>
      </c>
      <c r="G557" s="1" t="s">
        <v>6189</v>
      </c>
      <c r="H557" s="1" t="s">
        <v>4586</v>
      </c>
      <c r="I557" s="378">
        <v>47271</v>
      </c>
      <c r="J557" s="1" t="s">
        <v>61</v>
      </c>
      <c r="K557" s="380">
        <v>0.86098379629629995</v>
      </c>
      <c r="L557" s="378">
        <v>46176</v>
      </c>
      <c r="M557" s="1" t="s">
        <v>6178</v>
      </c>
      <c r="N557" s="1" t="s">
        <v>6272</v>
      </c>
    </row>
    <row r="558" spans="1:14" x14ac:dyDescent="0.25">
      <c r="A558" s="1" t="s">
        <v>6176</v>
      </c>
      <c r="B558" s="1" t="s">
        <v>80</v>
      </c>
      <c r="C558" s="1" t="s">
        <v>81</v>
      </c>
      <c r="D558" s="377">
        <v>200</v>
      </c>
      <c r="E558" s="1" t="s">
        <v>83</v>
      </c>
      <c r="F558" s="378">
        <v>46176</v>
      </c>
      <c r="G558" s="1" t="s">
        <v>6189</v>
      </c>
      <c r="H558" s="1" t="s">
        <v>4586</v>
      </c>
      <c r="I558" s="378">
        <v>47271</v>
      </c>
      <c r="J558" s="1" t="s">
        <v>61</v>
      </c>
      <c r="K558" s="380">
        <v>0.74103009259259001</v>
      </c>
      <c r="L558" s="378">
        <v>46176</v>
      </c>
      <c r="M558" s="1" t="s">
        <v>6178</v>
      </c>
      <c r="N558" s="1" t="s">
        <v>6280</v>
      </c>
    </row>
    <row r="559" spans="1:14" x14ac:dyDescent="0.25">
      <c r="A559" s="1" t="s">
        <v>6176</v>
      </c>
      <c r="B559" s="1" t="s">
        <v>80</v>
      </c>
      <c r="C559" s="1" t="s">
        <v>81</v>
      </c>
      <c r="D559" s="377">
        <v>200</v>
      </c>
      <c r="E559" s="1" t="s">
        <v>83</v>
      </c>
      <c r="F559" s="378">
        <v>46176</v>
      </c>
      <c r="G559" s="1" t="s">
        <v>6189</v>
      </c>
      <c r="H559" s="1" t="s">
        <v>4586</v>
      </c>
      <c r="I559" s="378">
        <v>47271</v>
      </c>
      <c r="J559" s="1" t="s">
        <v>61</v>
      </c>
      <c r="K559" s="380">
        <v>0.74094907407406996</v>
      </c>
      <c r="L559" s="378">
        <v>46176</v>
      </c>
      <c r="M559" s="1" t="s">
        <v>6178</v>
      </c>
      <c r="N559" s="1" t="s">
        <v>6274</v>
      </c>
    </row>
    <row r="560" spans="1:14" x14ac:dyDescent="0.25">
      <c r="A560" s="1" t="s">
        <v>6284</v>
      </c>
      <c r="B560" s="1" t="s">
        <v>80</v>
      </c>
      <c r="C560" s="1" t="s">
        <v>81</v>
      </c>
      <c r="D560" s="377">
        <v>240</v>
      </c>
      <c r="E560" s="1" t="s">
        <v>83</v>
      </c>
      <c r="F560" s="378">
        <v>46177</v>
      </c>
      <c r="G560" s="1" t="s">
        <v>6285</v>
      </c>
      <c r="H560" s="1" t="s">
        <v>4586</v>
      </c>
      <c r="I560" s="378">
        <v>47271</v>
      </c>
      <c r="J560" s="1" t="s">
        <v>61</v>
      </c>
      <c r="K560" s="380">
        <v>0.42738425925925999</v>
      </c>
      <c r="L560" s="378">
        <v>46177</v>
      </c>
      <c r="M560" s="1" t="s">
        <v>6286</v>
      </c>
      <c r="N560" s="1" t="s">
        <v>6319</v>
      </c>
    </row>
    <row r="561" spans="1:14" x14ac:dyDescent="0.25">
      <c r="A561" s="1" t="s">
        <v>6284</v>
      </c>
      <c r="B561" s="1" t="s">
        <v>80</v>
      </c>
      <c r="C561" s="1" t="s">
        <v>81</v>
      </c>
      <c r="D561" s="377">
        <v>240</v>
      </c>
      <c r="E561" s="1" t="s">
        <v>83</v>
      </c>
      <c r="F561" s="378">
        <v>46177</v>
      </c>
      <c r="G561" s="1" t="s">
        <v>6285</v>
      </c>
      <c r="H561" s="1" t="s">
        <v>4586</v>
      </c>
      <c r="I561" s="378">
        <v>47271</v>
      </c>
      <c r="J561" s="1" t="s">
        <v>61</v>
      </c>
      <c r="K561" s="380">
        <v>0.42747685185185003</v>
      </c>
      <c r="L561" s="378">
        <v>46177</v>
      </c>
      <c r="M561" s="1" t="s">
        <v>6286</v>
      </c>
      <c r="N561" s="1" t="s">
        <v>6318</v>
      </c>
    </row>
    <row r="562" spans="1:14" x14ac:dyDescent="0.25">
      <c r="A562" s="1" t="s">
        <v>6284</v>
      </c>
      <c r="B562" s="1" t="s">
        <v>80</v>
      </c>
      <c r="C562" s="1" t="s">
        <v>81</v>
      </c>
      <c r="D562" s="377">
        <v>240</v>
      </c>
      <c r="E562" s="1" t="s">
        <v>83</v>
      </c>
      <c r="F562" s="378">
        <v>46177</v>
      </c>
      <c r="G562" s="1" t="s">
        <v>6285</v>
      </c>
      <c r="H562" s="1" t="s">
        <v>4586</v>
      </c>
      <c r="I562" s="378">
        <v>47271</v>
      </c>
      <c r="J562" s="1" t="s">
        <v>61</v>
      </c>
      <c r="K562" s="380">
        <v>0.42408564814814997</v>
      </c>
      <c r="L562" s="378">
        <v>46177</v>
      </c>
      <c r="M562" s="1" t="s">
        <v>6286</v>
      </c>
      <c r="N562" s="1" t="s">
        <v>6317</v>
      </c>
    </row>
    <row r="563" spans="1:14" x14ac:dyDescent="0.25">
      <c r="A563" s="1" t="s">
        <v>6284</v>
      </c>
      <c r="B563" s="1" t="s">
        <v>80</v>
      </c>
      <c r="C563" s="1" t="s">
        <v>81</v>
      </c>
      <c r="D563" s="377">
        <v>240</v>
      </c>
      <c r="E563" s="1" t="s">
        <v>83</v>
      </c>
      <c r="F563" s="378">
        <v>46177</v>
      </c>
      <c r="G563" s="1" t="s">
        <v>6285</v>
      </c>
      <c r="H563" s="1" t="s">
        <v>4586</v>
      </c>
      <c r="I563" s="378">
        <v>47271</v>
      </c>
      <c r="J563" s="1" t="s">
        <v>61</v>
      </c>
      <c r="K563" s="380">
        <v>0.42392361111110999</v>
      </c>
      <c r="L563" s="378">
        <v>46177</v>
      </c>
      <c r="M563" s="1" t="s">
        <v>6286</v>
      </c>
      <c r="N563" s="1" t="s">
        <v>6316</v>
      </c>
    </row>
    <row r="564" spans="1:14" x14ac:dyDescent="0.25">
      <c r="A564" s="1" t="s">
        <v>6284</v>
      </c>
      <c r="B564" s="1" t="s">
        <v>80</v>
      </c>
      <c r="C564" s="1" t="s">
        <v>81</v>
      </c>
      <c r="D564" s="377">
        <v>240</v>
      </c>
      <c r="E564" s="1" t="s">
        <v>83</v>
      </c>
      <c r="F564" s="378">
        <v>46177</v>
      </c>
      <c r="G564" s="1" t="s">
        <v>6285</v>
      </c>
      <c r="H564" s="1" t="s">
        <v>4586</v>
      </c>
      <c r="I564" s="378">
        <v>47271</v>
      </c>
      <c r="J564" s="1" t="s">
        <v>61</v>
      </c>
      <c r="K564" s="380">
        <v>0.39096064814815001</v>
      </c>
      <c r="L564" s="378">
        <v>46177</v>
      </c>
      <c r="M564" s="1" t="s">
        <v>6286</v>
      </c>
      <c r="N564" s="1" t="s">
        <v>6328</v>
      </c>
    </row>
    <row r="565" spans="1:14" x14ac:dyDescent="0.25">
      <c r="A565" s="1" t="s">
        <v>6284</v>
      </c>
      <c r="B565" s="1" t="s">
        <v>80</v>
      </c>
      <c r="C565" s="1" t="s">
        <v>81</v>
      </c>
      <c r="D565" s="377">
        <v>240</v>
      </c>
      <c r="E565" s="1" t="s">
        <v>83</v>
      </c>
      <c r="F565" s="378">
        <v>46177</v>
      </c>
      <c r="G565" s="1" t="s">
        <v>6285</v>
      </c>
      <c r="H565" s="1" t="s">
        <v>4586</v>
      </c>
      <c r="I565" s="378">
        <v>47271</v>
      </c>
      <c r="J565" s="1" t="s">
        <v>61</v>
      </c>
      <c r="K565" s="380">
        <v>0.39237268518518997</v>
      </c>
      <c r="L565" s="378">
        <v>46177</v>
      </c>
      <c r="M565" s="1" t="s">
        <v>6286</v>
      </c>
      <c r="N565" s="1" t="s">
        <v>6329</v>
      </c>
    </row>
    <row r="566" spans="1:14" x14ac:dyDescent="0.25">
      <c r="A566" s="1" t="s">
        <v>6284</v>
      </c>
      <c r="B566" s="1" t="s">
        <v>80</v>
      </c>
      <c r="C566" s="1" t="s">
        <v>81</v>
      </c>
      <c r="D566" s="377">
        <v>240</v>
      </c>
      <c r="E566" s="1" t="s">
        <v>83</v>
      </c>
      <c r="F566" s="378">
        <v>46177</v>
      </c>
      <c r="G566" s="1" t="s">
        <v>6285</v>
      </c>
      <c r="H566" s="1" t="s">
        <v>4586</v>
      </c>
      <c r="I566" s="378">
        <v>47271</v>
      </c>
      <c r="J566" s="1" t="s">
        <v>61</v>
      </c>
      <c r="K566" s="380">
        <v>0.39245370370369997</v>
      </c>
      <c r="L566" s="378">
        <v>46177</v>
      </c>
      <c r="M566" s="1" t="s">
        <v>6286</v>
      </c>
      <c r="N566" s="1" t="s">
        <v>6331</v>
      </c>
    </row>
    <row r="567" spans="1:14" x14ac:dyDescent="0.25">
      <c r="A567" s="1" t="s">
        <v>6284</v>
      </c>
      <c r="B567" s="1" t="s">
        <v>80</v>
      </c>
      <c r="C567" s="1" t="s">
        <v>81</v>
      </c>
      <c r="D567" s="377">
        <v>240</v>
      </c>
      <c r="E567" s="1" t="s">
        <v>83</v>
      </c>
      <c r="F567" s="378">
        <v>46177</v>
      </c>
      <c r="G567" s="1" t="s">
        <v>6285</v>
      </c>
      <c r="H567" s="1" t="s">
        <v>4586</v>
      </c>
      <c r="I567" s="378">
        <v>47271</v>
      </c>
      <c r="J567" s="1" t="s">
        <v>61</v>
      </c>
      <c r="K567" s="380">
        <v>0.37133101851852002</v>
      </c>
      <c r="L567" s="378">
        <v>46177</v>
      </c>
      <c r="M567" s="1" t="s">
        <v>6286</v>
      </c>
      <c r="N567" s="1" t="s">
        <v>6303</v>
      </c>
    </row>
    <row r="568" spans="1:14" x14ac:dyDescent="0.25">
      <c r="A568" s="1" t="s">
        <v>6284</v>
      </c>
      <c r="B568" s="1" t="s">
        <v>80</v>
      </c>
      <c r="C568" s="1" t="s">
        <v>81</v>
      </c>
      <c r="D568" s="377">
        <v>240</v>
      </c>
      <c r="E568" s="1" t="s">
        <v>83</v>
      </c>
      <c r="F568" s="378">
        <v>46177</v>
      </c>
      <c r="G568" s="1" t="s">
        <v>6285</v>
      </c>
      <c r="H568" s="1" t="s">
        <v>4586</v>
      </c>
      <c r="I568" s="378">
        <v>47271</v>
      </c>
      <c r="J568" s="1" t="s">
        <v>61</v>
      </c>
      <c r="K568" s="380">
        <v>0.33642361111111002</v>
      </c>
      <c r="L568" s="378">
        <v>46177</v>
      </c>
      <c r="M568" s="1" t="s">
        <v>6286</v>
      </c>
      <c r="N568" s="1" t="s">
        <v>6341</v>
      </c>
    </row>
    <row r="569" spans="1:14" x14ac:dyDescent="0.25">
      <c r="A569" s="1" t="s">
        <v>6284</v>
      </c>
      <c r="B569" s="1" t="s">
        <v>80</v>
      </c>
      <c r="C569" s="1" t="s">
        <v>81</v>
      </c>
      <c r="D569" s="377">
        <v>240</v>
      </c>
      <c r="E569" s="1" t="s">
        <v>83</v>
      </c>
      <c r="F569" s="378">
        <v>46177</v>
      </c>
      <c r="G569" s="1" t="s">
        <v>6285</v>
      </c>
      <c r="H569" s="1" t="s">
        <v>4586</v>
      </c>
      <c r="I569" s="378">
        <v>47271</v>
      </c>
      <c r="J569" s="1" t="s">
        <v>61</v>
      </c>
      <c r="K569" s="380">
        <v>0.33745370370369998</v>
      </c>
      <c r="L569" s="378">
        <v>46177</v>
      </c>
      <c r="M569" s="1" t="s">
        <v>6286</v>
      </c>
      <c r="N569" s="1" t="s">
        <v>6342</v>
      </c>
    </row>
    <row r="570" spans="1:14" x14ac:dyDescent="0.25">
      <c r="A570" s="1" t="s">
        <v>6284</v>
      </c>
      <c r="B570" s="1" t="s">
        <v>80</v>
      </c>
      <c r="C570" s="1" t="s">
        <v>81</v>
      </c>
      <c r="D570" s="377">
        <v>240</v>
      </c>
      <c r="E570" s="1" t="s">
        <v>83</v>
      </c>
      <c r="F570" s="378">
        <v>46177</v>
      </c>
      <c r="G570" s="1" t="s">
        <v>6285</v>
      </c>
      <c r="H570" s="1" t="s">
        <v>4586</v>
      </c>
      <c r="I570" s="378">
        <v>47271</v>
      </c>
      <c r="J570" s="1" t="s">
        <v>61</v>
      </c>
      <c r="K570" s="380">
        <v>0.26879629629629997</v>
      </c>
      <c r="L570" s="378">
        <v>46177</v>
      </c>
      <c r="M570" s="1" t="s">
        <v>6286</v>
      </c>
      <c r="N570" s="1" t="s">
        <v>6312</v>
      </c>
    </row>
    <row r="571" spans="1:14" x14ac:dyDescent="0.25">
      <c r="A571" s="1" t="s">
        <v>6284</v>
      </c>
      <c r="B571" s="1" t="s">
        <v>80</v>
      </c>
      <c r="C571" s="1" t="s">
        <v>81</v>
      </c>
      <c r="D571" s="377">
        <v>240</v>
      </c>
      <c r="E571" s="1" t="s">
        <v>83</v>
      </c>
      <c r="F571" s="378">
        <v>46177</v>
      </c>
      <c r="G571" s="1" t="s">
        <v>6285</v>
      </c>
      <c r="H571" s="1" t="s">
        <v>4586</v>
      </c>
      <c r="I571" s="378">
        <v>47271</v>
      </c>
      <c r="J571" s="1" t="s">
        <v>61</v>
      </c>
      <c r="K571" s="380">
        <v>0.33450231481481002</v>
      </c>
      <c r="L571" s="378">
        <v>46177</v>
      </c>
      <c r="M571" s="1" t="s">
        <v>6286</v>
      </c>
      <c r="N571" s="1" t="s">
        <v>6340</v>
      </c>
    </row>
    <row r="572" spans="1:14" x14ac:dyDescent="0.25">
      <c r="A572" s="1" t="s">
        <v>6284</v>
      </c>
      <c r="B572" s="1" t="s">
        <v>80</v>
      </c>
      <c r="C572" s="1" t="s">
        <v>81</v>
      </c>
      <c r="D572" s="377">
        <v>240</v>
      </c>
      <c r="E572" s="1" t="s">
        <v>83</v>
      </c>
      <c r="F572" s="378">
        <v>46177</v>
      </c>
      <c r="G572" s="1" t="s">
        <v>6285</v>
      </c>
      <c r="H572" s="1" t="s">
        <v>4586</v>
      </c>
      <c r="I572" s="378">
        <v>47271</v>
      </c>
      <c r="J572" s="1" t="s">
        <v>61</v>
      </c>
      <c r="K572" s="380">
        <v>0.87471064814815003</v>
      </c>
      <c r="L572" s="378">
        <v>46177</v>
      </c>
      <c r="M572" s="1" t="s">
        <v>6286</v>
      </c>
      <c r="N572" s="1" t="s">
        <v>6326</v>
      </c>
    </row>
    <row r="573" spans="1:14" x14ac:dyDescent="0.25">
      <c r="A573" s="1" t="s">
        <v>6284</v>
      </c>
      <c r="B573" s="1" t="s">
        <v>80</v>
      </c>
      <c r="C573" s="1" t="s">
        <v>81</v>
      </c>
      <c r="D573" s="377">
        <v>240</v>
      </c>
      <c r="E573" s="1" t="s">
        <v>83</v>
      </c>
      <c r="F573" s="378">
        <v>46177</v>
      </c>
      <c r="G573" s="1" t="s">
        <v>6285</v>
      </c>
      <c r="H573" s="1" t="s">
        <v>4586</v>
      </c>
      <c r="I573" s="378">
        <v>47271</v>
      </c>
      <c r="J573" s="1" t="s">
        <v>61</v>
      </c>
      <c r="K573" s="380">
        <v>0.34064814814814998</v>
      </c>
      <c r="L573" s="378">
        <v>46177</v>
      </c>
      <c r="M573" s="1" t="s">
        <v>6286</v>
      </c>
      <c r="N573" s="1" t="s">
        <v>6338</v>
      </c>
    </row>
    <row r="574" spans="1:14" x14ac:dyDescent="0.25">
      <c r="A574" s="1" t="s">
        <v>6284</v>
      </c>
      <c r="B574" s="1" t="s">
        <v>80</v>
      </c>
      <c r="C574" s="1" t="s">
        <v>81</v>
      </c>
      <c r="D574" s="377">
        <v>240</v>
      </c>
      <c r="E574" s="1" t="s">
        <v>83</v>
      </c>
      <c r="F574" s="378">
        <v>46177</v>
      </c>
      <c r="G574" s="1" t="s">
        <v>6285</v>
      </c>
      <c r="H574" s="1" t="s">
        <v>4586</v>
      </c>
      <c r="I574" s="378">
        <v>47271</v>
      </c>
      <c r="J574" s="1" t="s">
        <v>61</v>
      </c>
      <c r="K574" s="380">
        <v>0.87521990740740996</v>
      </c>
      <c r="L574" s="378">
        <v>46177</v>
      </c>
      <c r="M574" s="1" t="s">
        <v>6286</v>
      </c>
      <c r="N574" s="1" t="s">
        <v>6323</v>
      </c>
    </row>
    <row r="575" spans="1:14" x14ac:dyDescent="0.25">
      <c r="A575" s="1" t="s">
        <v>6284</v>
      </c>
      <c r="B575" s="1" t="s">
        <v>80</v>
      </c>
      <c r="C575" s="1" t="s">
        <v>81</v>
      </c>
      <c r="D575" s="377">
        <v>240</v>
      </c>
      <c r="E575" s="1" t="s">
        <v>83</v>
      </c>
      <c r="F575" s="378">
        <v>46177</v>
      </c>
      <c r="G575" s="1" t="s">
        <v>6285</v>
      </c>
      <c r="H575" s="1" t="s">
        <v>4586</v>
      </c>
      <c r="I575" s="378">
        <v>47271</v>
      </c>
      <c r="J575" s="1" t="s">
        <v>61</v>
      </c>
      <c r="K575" s="380">
        <v>0.27839120370370002</v>
      </c>
      <c r="L575" s="378">
        <v>46177</v>
      </c>
      <c r="M575" s="1" t="s">
        <v>6286</v>
      </c>
      <c r="N575" s="1" t="s">
        <v>6298</v>
      </c>
    </row>
    <row r="576" spans="1:14" x14ac:dyDescent="0.25">
      <c r="A576" s="1" t="s">
        <v>6284</v>
      </c>
      <c r="B576" s="1" t="s">
        <v>80</v>
      </c>
      <c r="C576" s="1" t="s">
        <v>81</v>
      </c>
      <c r="D576" s="377">
        <v>240</v>
      </c>
      <c r="E576" s="1" t="s">
        <v>83</v>
      </c>
      <c r="F576" s="378">
        <v>46177</v>
      </c>
      <c r="G576" s="1" t="s">
        <v>6285</v>
      </c>
      <c r="H576" s="1" t="s">
        <v>4586</v>
      </c>
      <c r="I576" s="378">
        <v>47271</v>
      </c>
      <c r="J576" s="1" t="s">
        <v>61</v>
      </c>
      <c r="K576" s="380">
        <v>0.25479166666667002</v>
      </c>
      <c r="L576" s="378">
        <v>46177</v>
      </c>
      <c r="M576" s="1" t="s">
        <v>6286</v>
      </c>
      <c r="N576" s="1" t="s">
        <v>6307</v>
      </c>
    </row>
    <row r="577" spans="1:14" x14ac:dyDescent="0.25">
      <c r="A577" s="1" t="s">
        <v>6284</v>
      </c>
      <c r="B577" s="1" t="s">
        <v>80</v>
      </c>
      <c r="C577" s="1" t="s">
        <v>81</v>
      </c>
      <c r="D577" s="377">
        <v>240</v>
      </c>
      <c r="E577" s="1" t="s">
        <v>83</v>
      </c>
      <c r="F577" s="378">
        <v>46177</v>
      </c>
      <c r="G577" s="1" t="s">
        <v>6285</v>
      </c>
      <c r="H577" s="1" t="s">
        <v>4586</v>
      </c>
      <c r="I577" s="378">
        <v>47271</v>
      </c>
      <c r="J577" s="1" t="s">
        <v>61</v>
      </c>
      <c r="K577" s="380">
        <v>0.76788194444444002</v>
      </c>
      <c r="L577" s="378">
        <v>46177</v>
      </c>
      <c r="M577" s="1" t="s">
        <v>6286</v>
      </c>
      <c r="N577" s="1" t="s">
        <v>6311</v>
      </c>
    </row>
    <row r="578" spans="1:14" x14ac:dyDescent="0.25">
      <c r="A578" s="1" t="s">
        <v>6284</v>
      </c>
      <c r="B578" s="1" t="s">
        <v>80</v>
      </c>
      <c r="C578" s="1" t="s">
        <v>81</v>
      </c>
      <c r="D578" s="377">
        <v>240</v>
      </c>
      <c r="E578" s="1" t="s">
        <v>83</v>
      </c>
      <c r="F578" s="378">
        <v>46177</v>
      </c>
      <c r="G578" s="1" t="s">
        <v>6285</v>
      </c>
      <c r="H578" s="1" t="s">
        <v>4586</v>
      </c>
      <c r="I578" s="378">
        <v>47271</v>
      </c>
      <c r="J578" s="1" t="s">
        <v>61</v>
      </c>
      <c r="K578" s="380">
        <v>0.71432870370370005</v>
      </c>
      <c r="L578" s="378">
        <v>46177</v>
      </c>
      <c r="M578" s="1" t="s">
        <v>6286</v>
      </c>
      <c r="N578" s="1" t="s">
        <v>6287</v>
      </c>
    </row>
    <row r="579" spans="1:14" x14ac:dyDescent="0.25">
      <c r="A579" s="1" t="s">
        <v>6284</v>
      </c>
      <c r="B579" s="1" t="s">
        <v>80</v>
      </c>
      <c r="C579" s="1" t="s">
        <v>81</v>
      </c>
      <c r="D579" s="377">
        <v>240</v>
      </c>
      <c r="E579" s="1" t="s">
        <v>83</v>
      </c>
      <c r="F579" s="378">
        <v>46177</v>
      </c>
      <c r="G579" s="1" t="s">
        <v>6285</v>
      </c>
      <c r="H579" s="1" t="s">
        <v>4586</v>
      </c>
      <c r="I579" s="378">
        <v>47271</v>
      </c>
      <c r="J579" s="1" t="s">
        <v>61</v>
      </c>
      <c r="K579" s="380">
        <v>0.71030092592592997</v>
      </c>
      <c r="L579" s="378">
        <v>46177</v>
      </c>
      <c r="M579" s="1" t="s">
        <v>6286</v>
      </c>
      <c r="N579" s="1" t="s">
        <v>6295</v>
      </c>
    </row>
    <row r="580" spans="1:14" x14ac:dyDescent="0.25">
      <c r="A580" s="1" t="s">
        <v>6284</v>
      </c>
      <c r="B580" s="1" t="s">
        <v>80</v>
      </c>
      <c r="C580" s="1" t="s">
        <v>81</v>
      </c>
      <c r="D580" s="377">
        <v>240</v>
      </c>
      <c r="E580" s="1" t="s">
        <v>83</v>
      </c>
      <c r="F580" s="378">
        <v>46177</v>
      </c>
      <c r="G580" s="1" t="s">
        <v>6285</v>
      </c>
      <c r="H580" s="1" t="s">
        <v>4586</v>
      </c>
      <c r="I580" s="378">
        <v>47271</v>
      </c>
      <c r="J580" s="1" t="s">
        <v>61</v>
      </c>
      <c r="K580" s="380">
        <v>0.70038194444444002</v>
      </c>
      <c r="L580" s="378">
        <v>46177</v>
      </c>
      <c r="M580" s="1" t="s">
        <v>6286</v>
      </c>
      <c r="N580" s="1" t="s">
        <v>6297</v>
      </c>
    </row>
    <row r="581" spans="1:14" x14ac:dyDescent="0.25">
      <c r="A581" s="1" t="s">
        <v>6284</v>
      </c>
      <c r="B581" s="1" t="s">
        <v>80</v>
      </c>
      <c r="C581" s="1" t="s">
        <v>81</v>
      </c>
      <c r="D581" s="377">
        <v>240</v>
      </c>
      <c r="E581" s="1" t="s">
        <v>83</v>
      </c>
      <c r="F581" s="378">
        <v>46177</v>
      </c>
      <c r="G581" s="1" t="s">
        <v>6285</v>
      </c>
      <c r="H581" s="1" t="s">
        <v>4586</v>
      </c>
      <c r="I581" s="378">
        <v>47271</v>
      </c>
      <c r="J581" s="1" t="s">
        <v>61</v>
      </c>
      <c r="K581" s="380">
        <v>0.70692129629629996</v>
      </c>
      <c r="L581" s="378">
        <v>46177</v>
      </c>
      <c r="M581" s="1" t="s">
        <v>6286</v>
      </c>
      <c r="N581" s="1" t="s">
        <v>6300</v>
      </c>
    </row>
    <row r="582" spans="1:14" x14ac:dyDescent="0.25">
      <c r="A582" s="1" t="s">
        <v>6284</v>
      </c>
      <c r="B582" s="1" t="s">
        <v>80</v>
      </c>
      <c r="C582" s="1" t="s">
        <v>81</v>
      </c>
      <c r="D582" s="377">
        <v>240</v>
      </c>
      <c r="E582" s="1" t="s">
        <v>83</v>
      </c>
      <c r="F582" s="378">
        <v>46177</v>
      </c>
      <c r="G582" s="1" t="s">
        <v>6285</v>
      </c>
      <c r="H582" s="1" t="s">
        <v>4586</v>
      </c>
      <c r="I582" s="378">
        <v>47271</v>
      </c>
      <c r="J582" s="1" t="s">
        <v>61</v>
      </c>
      <c r="K582" s="380">
        <v>0.67469907407407004</v>
      </c>
      <c r="L582" s="378">
        <v>46177</v>
      </c>
      <c r="M582" s="1" t="s">
        <v>6286</v>
      </c>
      <c r="N582" s="1" t="s">
        <v>6290</v>
      </c>
    </row>
    <row r="583" spans="1:14" x14ac:dyDescent="0.25">
      <c r="A583" s="1" t="s">
        <v>6284</v>
      </c>
      <c r="B583" s="1" t="s">
        <v>80</v>
      </c>
      <c r="C583" s="1" t="s">
        <v>81</v>
      </c>
      <c r="D583" s="377">
        <v>240</v>
      </c>
      <c r="E583" s="1" t="s">
        <v>83</v>
      </c>
      <c r="F583" s="378">
        <v>46177</v>
      </c>
      <c r="G583" s="1" t="s">
        <v>6285</v>
      </c>
      <c r="H583" s="1" t="s">
        <v>4586</v>
      </c>
      <c r="I583" s="378">
        <v>47271</v>
      </c>
      <c r="J583" s="1" t="s">
        <v>61</v>
      </c>
      <c r="K583" s="380">
        <v>0.67429398148148001</v>
      </c>
      <c r="L583" s="378">
        <v>46177</v>
      </c>
      <c r="M583" s="1" t="s">
        <v>6286</v>
      </c>
      <c r="N583" s="1" t="s">
        <v>6301</v>
      </c>
    </row>
    <row r="584" spans="1:14" x14ac:dyDescent="0.25">
      <c r="A584" s="1" t="s">
        <v>6284</v>
      </c>
      <c r="B584" s="1" t="s">
        <v>80</v>
      </c>
      <c r="C584" s="1" t="s">
        <v>81</v>
      </c>
      <c r="D584" s="377">
        <v>240</v>
      </c>
      <c r="E584" s="1" t="s">
        <v>83</v>
      </c>
      <c r="F584" s="378">
        <v>46177</v>
      </c>
      <c r="G584" s="1" t="s">
        <v>6285</v>
      </c>
      <c r="H584" s="1" t="s">
        <v>4586</v>
      </c>
      <c r="I584" s="378">
        <v>47271</v>
      </c>
      <c r="J584" s="1" t="s">
        <v>61</v>
      </c>
      <c r="K584" s="380">
        <v>0.66800925925926002</v>
      </c>
      <c r="L584" s="378">
        <v>46177</v>
      </c>
      <c r="M584" s="1" t="s">
        <v>6286</v>
      </c>
      <c r="N584" s="1" t="s">
        <v>6308</v>
      </c>
    </row>
    <row r="585" spans="1:14" x14ac:dyDescent="0.25">
      <c r="A585" s="1" t="s">
        <v>6284</v>
      </c>
      <c r="B585" s="1" t="s">
        <v>80</v>
      </c>
      <c r="C585" s="1" t="s">
        <v>81</v>
      </c>
      <c r="D585" s="377">
        <v>240</v>
      </c>
      <c r="E585" s="1" t="s">
        <v>83</v>
      </c>
      <c r="F585" s="378">
        <v>46177</v>
      </c>
      <c r="G585" s="1" t="s">
        <v>6285</v>
      </c>
      <c r="H585" s="1" t="s">
        <v>4586</v>
      </c>
      <c r="I585" s="378">
        <v>47271</v>
      </c>
      <c r="J585" s="1" t="s">
        <v>61</v>
      </c>
      <c r="K585" s="380">
        <v>0.66672453703704004</v>
      </c>
      <c r="L585" s="378">
        <v>46177</v>
      </c>
      <c r="M585" s="1" t="s">
        <v>6286</v>
      </c>
      <c r="N585" s="1" t="s">
        <v>6309</v>
      </c>
    </row>
    <row r="586" spans="1:14" x14ac:dyDescent="0.25">
      <c r="A586" s="1" t="s">
        <v>6284</v>
      </c>
      <c r="B586" s="1" t="s">
        <v>80</v>
      </c>
      <c r="C586" s="1" t="s">
        <v>81</v>
      </c>
      <c r="D586" s="377">
        <v>240</v>
      </c>
      <c r="E586" s="1" t="s">
        <v>83</v>
      </c>
      <c r="F586" s="378">
        <v>46177</v>
      </c>
      <c r="G586" s="1" t="s">
        <v>6285</v>
      </c>
      <c r="H586" s="1" t="s">
        <v>4586</v>
      </c>
      <c r="I586" s="378">
        <v>47271</v>
      </c>
      <c r="J586" s="1" t="s">
        <v>61</v>
      </c>
      <c r="K586" s="380">
        <v>0.64552083333332999</v>
      </c>
      <c r="L586" s="378">
        <v>46177</v>
      </c>
      <c r="M586" s="1" t="s">
        <v>6286</v>
      </c>
      <c r="N586" s="1" t="s">
        <v>6304</v>
      </c>
    </row>
    <row r="587" spans="1:14" x14ac:dyDescent="0.25">
      <c r="A587" s="1" t="s">
        <v>6284</v>
      </c>
      <c r="B587" s="1" t="s">
        <v>80</v>
      </c>
      <c r="C587" s="1" t="s">
        <v>81</v>
      </c>
      <c r="D587" s="377">
        <v>240</v>
      </c>
      <c r="E587" s="1" t="s">
        <v>83</v>
      </c>
      <c r="F587" s="378">
        <v>46177</v>
      </c>
      <c r="G587" s="1" t="s">
        <v>6285</v>
      </c>
      <c r="H587" s="1" t="s">
        <v>4586</v>
      </c>
      <c r="I587" s="378">
        <v>47271</v>
      </c>
      <c r="J587" s="1" t="s">
        <v>61</v>
      </c>
      <c r="K587" s="380">
        <v>0.64518518518518997</v>
      </c>
      <c r="L587" s="378">
        <v>46177</v>
      </c>
      <c r="M587" s="1" t="s">
        <v>6286</v>
      </c>
      <c r="N587" s="1" t="s">
        <v>6299</v>
      </c>
    </row>
    <row r="588" spans="1:14" x14ac:dyDescent="0.25">
      <c r="A588" s="1" t="s">
        <v>6284</v>
      </c>
      <c r="B588" s="1" t="s">
        <v>80</v>
      </c>
      <c r="C588" s="1" t="s">
        <v>81</v>
      </c>
      <c r="D588" s="377">
        <v>240</v>
      </c>
      <c r="E588" s="1" t="s">
        <v>83</v>
      </c>
      <c r="F588" s="378">
        <v>46177</v>
      </c>
      <c r="G588" s="1" t="s">
        <v>6285</v>
      </c>
      <c r="H588" s="1" t="s">
        <v>4586</v>
      </c>
      <c r="I588" s="378">
        <v>47271</v>
      </c>
      <c r="J588" s="1" t="s">
        <v>61</v>
      </c>
      <c r="K588" s="380">
        <v>0.58826388888889003</v>
      </c>
      <c r="L588" s="378">
        <v>46177</v>
      </c>
      <c r="M588" s="1" t="s">
        <v>6286</v>
      </c>
      <c r="N588" s="1" t="s">
        <v>6293</v>
      </c>
    </row>
    <row r="589" spans="1:14" x14ac:dyDescent="0.25">
      <c r="A589" s="1" t="s">
        <v>6284</v>
      </c>
      <c r="B589" s="1" t="s">
        <v>80</v>
      </c>
      <c r="C589" s="1" t="s">
        <v>81</v>
      </c>
      <c r="D589" s="377">
        <v>240</v>
      </c>
      <c r="E589" s="1" t="s">
        <v>83</v>
      </c>
      <c r="F589" s="378">
        <v>46177</v>
      </c>
      <c r="G589" s="1" t="s">
        <v>6285</v>
      </c>
      <c r="H589" s="1" t="s">
        <v>4586</v>
      </c>
      <c r="I589" s="378">
        <v>47271</v>
      </c>
      <c r="J589" s="1" t="s">
        <v>61</v>
      </c>
      <c r="K589" s="380">
        <v>0.58836805555556004</v>
      </c>
      <c r="L589" s="378">
        <v>46177</v>
      </c>
      <c r="M589" s="1" t="s">
        <v>6286</v>
      </c>
      <c r="N589" s="1" t="s">
        <v>6292</v>
      </c>
    </row>
    <row r="590" spans="1:14" x14ac:dyDescent="0.25">
      <c r="A590" s="1" t="s">
        <v>6284</v>
      </c>
      <c r="B590" s="1" t="s">
        <v>80</v>
      </c>
      <c r="C590" s="1" t="s">
        <v>81</v>
      </c>
      <c r="D590" s="377">
        <v>240</v>
      </c>
      <c r="E590" s="1" t="s">
        <v>83</v>
      </c>
      <c r="F590" s="378">
        <v>46177</v>
      </c>
      <c r="G590" s="1" t="s">
        <v>6285</v>
      </c>
      <c r="H590" s="1" t="s">
        <v>4586</v>
      </c>
      <c r="I590" s="378">
        <v>47271</v>
      </c>
      <c r="J590" s="1" t="s">
        <v>61</v>
      </c>
      <c r="K590" s="380">
        <v>0.58953703703703997</v>
      </c>
      <c r="L590" s="378">
        <v>46177</v>
      </c>
      <c r="M590" s="1" t="s">
        <v>6286</v>
      </c>
      <c r="N590" s="1" t="s">
        <v>6291</v>
      </c>
    </row>
    <row r="591" spans="1:14" x14ac:dyDescent="0.25">
      <c r="A591" s="1" t="s">
        <v>6284</v>
      </c>
      <c r="B591" s="1" t="s">
        <v>80</v>
      </c>
      <c r="C591" s="1" t="s">
        <v>81</v>
      </c>
      <c r="D591" s="377">
        <v>240</v>
      </c>
      <c r="E591" s="1" t="s">
        <v>83</v>
      </c>
      <c r="F591" s="378">
        <v>46177</v>
      </c>
      <c r="G591" s="1" t="s">
        <v>6285</v>
      </c>
      <c r="H591" s="1" t="s">
        <v>4586</v>
      </c>
      <c r="I591" s="378">
        <v>47271</v>
      </c>
      <c r="J591" s="1" t="s">
        <v>61</v>
      </c>
      <c r="K591" s="380">
        <v>0.58817129629630005</v>
      </c>
      <c r="L591" s="378">
        <v>46177</v>
      </c>
      <c r="M591" s="1" t="s">
        <v>6286</v>
      </c>
      <c r="N591" s="1" t="s">
        <v>6289</v>
      </c>
    </row>
    <row r="592" spans="1:14" x14ac:dyDescent="0.25">
      <c r="A592" s="1" t="s">
        <v>6284</v>
      </c>
      <c r="B592" s="1" t="s">
        <v>80</v>
      </c>
      <c r="C592" s="1" t="s">
        <v>81</v>
      </c>
      <c r="D592" s="377">
        <v>240</v>
      </c>
      <c r="E592" s="1" t="s">
        <v>83</v>
      </c>
      <c r="F592" s="378">
        <v>46177</v>
      </c>
      <c r="G592" s="1" t="s">
        <v>6285</v>
      </c>
      <c r="H592" s="1" t="s">
        <v>4586</v>
      </c>
      <c r="I592" s="378">
        <v>47271</v>
      </c>
      <c r="J592" s="1" t="s">
        <v>61</v>
      </c>
      <c r="K592" s="380">
        <v>0.76739583333332995</v>
      </c>
      <c r="L592" s="378">
        <v>46177</v>
      </c>
      <c r="M592" s="1" t="s">
        <v>6286</v>
      </c>
      <c r="N592" s="1" t="s">
        <v>6339</v>
      </c>
    </row>
    <row r="593" spans="1:14" x14ac:dyDescent="0.25">
      <c r="A593" s="1" t="s">
        <v>6284</v>
      </c>
      <c r="B593" s="1" t="s">
        <v>80</v>
      </c>
      <c r="C593" s="1" t="s">
        <v>81</v>
      </c>
      <c r="D593" s="377">
        <v>240</v>
      </c>
      <c r="E593" s="1" t="s">
        <v>83</v>
      </c>
      <c r="F593" s="378">
        <v>46177</v>
      </c>
      <c r="G593" s="1" t="s">
        <v>6285</v>
      </c>
      <c r="H593" s="1" t="s">
        <v>4586</v>
      </c>
      <c r="I593" s="378">
        <v>47271</v>
      </c>
      <c r="J593" s="1" t="s">
        <v>61</v>
      </c>
      <c r="K593" s="380">
        <v>0.58165509259258996</v>
      </c>
      <c r="L593" s="378">
        <v>46177</v>
      </c>
      <c r="M593" s="1" t="s">
        <v>6286</v>
      </c>
      <c r="N593" s="1" t="s">
        <v>6288</v>
      </c>
    </row>
    <row r="594" spans="1:14" x14ac:dyDescent="0.25">
      <c r="A594" s="1" t="s">
        <v>6284</v>
      </c>
      <c r="B594" s="1" t="s">
        <v>80</v>
      </c>
      <c r="C594" s="1" t="s">
        <v>81</v>
      </c>
      <c r="D594" s="377">
        <v>240</v>
      </c>
      <c r="E594" s="1" t="s">
        <v>83</v>
      </c>
      <c r="F594" s="378">
        <v>46177</v>
      </c>
      <c r="G594" s="1" t="s">
        <v>6285</v>
      </c>
      <c r="H594" s="1" t="s">
        <v>4586</v>
      </c>
      <c r="I594" s="378">
        <v>47271</v>
      </c>
      <c r="J594" s="1" t="s">
        <v>61</v>
      </c>
      <c r="K594" s="380">
        <v>0.76224537037036999</v>
      </c>
      <c r="L594" s="378">
        <v>46177</v>
      </c>
      <c r="M594" s="1" t="s">
        <v>6286</v>
      </c>
      <c r="N594" s="1" t="s">
        <v>6305</v>
      </c>
    </row>
    <row r="595" spans="1:14" x14ac:dyDescent="0.25">
      <c r="A595" s="1" t="s">
        <v>6284</v>
      </c>
      <c r="B595" s="1" t="s">
        <v>80</v>
      </c>
      <c r="C595" s="1" t="s">
        <v>81</v>
      </c>
      <c r="D595" s="377">
        <v>240</v>
      </c>
      <c r="E595" s="1" t="s">
        <v>83</v>
      </c>
      <c r="F595" s="378">
        <v>46177</v>
      </c>
      <c r="G595" s="1" t="s">
        <v>6285</v>
      </c>
      <c r="H595" s="1" t="s">
        <v>4586</v>
      </c>
      <c r="I595" s="378">
        <v>47271</v>
      </c>
      <c r="J595" s="1" t="s">
        <v>61</v>
      </c>
      <c r="K595" s="380">
        <v>0.76751157407407</v>
      </c>
      <c r="L595" s="378">
        <v>46177</v>
      </c>
      <c r="M595" s="1" t="s">
        <v>6286</v>
      </c>
      <c r="N595" s="1" t="s">
        <v>6306</v>
      </c>
    </row>
    <row r="596" spans="1:14" x14ac:dyDescent="0.25">
      <c r="A596" s="1" t="s">
        <v>6284</v>
      </c>
      <c r="B596" s="1" t="s">
        <v>80</v>
      </c>
      <c r="C596" s="1" t="s">
        <v>81</v>
      </c>
      <c r="D596" s="377">
        <v>240</v>
      </c>
      <c r="E596" s="1" t="s">
        <v>83</v>
      </c>
      <c r="F596" s="378">
        <v>46177</v>
      </c>
      <c r="G596" s="1" t="s">
        <v>6285</v>
      </c>
      <c r="H596" s="1" t="s">
        <v>4586</v>
      </c>
      <c r="I596" s="378">
        <v>47271</v>
      </c>
      <c r="J596" s="1" t="s">
        <v>61</v>
      </c>
      <c r="K596" s="380">
        <v>0.56335648148147999</v>
      </c>
      <c r="L596" s="378">
        <v>46177</v>
      </c>
      <c r="M596" s="1" t="s">
        <v>6286</v>
      </c>
      <c r="N596" s="1" t="s">
        <v>6313</v>
      </c>
    </row>
    <row r="597" spans="1:14" x14ac:dyDescent="0.25">
      <c r="A597" s="1" t="s">
        <v>6284</v>
      </c>
      <c r="B597" s="1" t="s">
        <v>80</v>
      </c>
      <c r="C597" s="1" t="s">
        <v>81</v>
      </c>
      <c r="D597" s="377">
        <v>240</v>
      </c>
      <c r="E597" s="1" t="s">
        <v>83</v>
      </c>
      <c r="F597" s="378">
        <v>46177</v>
      </c>
      <c r="G597" s="1" t="s">
        <v>6285</v>
      </c>
      <c r="H597" s="1" t="s">
        <v>4586</v>
      </c>
      <c r="I597" s="378">
        <v>47271</v>
      </c>
      <c r="J597" s="1" t="s">
        <v>61</v>
      </c>
      <c r="K597" s="380">
        <v>0.57052083333333004</v>
      </c>
      <c r="L597" s="378">
        <v>46177</v>
      </c>
      <c r="M597" s="1" t="s">
        <v>6286</v>
      </c>
      <c r="N597" s="1" t="s">
        <v>6335</v>
      </c>
    </row>
    <row r="598" spans="1:14" x14ac:dyDescent="0.25">
      <c r="A598" s="1" t="s">
        <v>6284</v>
      </c>
      <c r="B598" s="1" t="s">
        <v>80</v>
      </c>
      <c r="C598" s="1" t="s">
        <v>81</v>
      </c>
      <c r="D598" s="377">
        <v>240</v>
      </c>
      <c r="E598" s="1" t="s">
        <v>83</v>
      </c>
      <c r="F598" s="378">
        <v>46177</v>
      </c>
      <c r="G598" s="1" t="s">
        <v>6285</v>
      </c>
      <c r="H598" s="1" t="s">
        <v>4586</v>
      </c>
      <c r="I598" s="378">
        <v>47271</v>
      </c>
      <c r="J598" s="1" t="s">
        <v>61</v>
      </c>
      <c r="K598" s="380">
        <v>0.56325231481480997</v>
      </c>
      <c r="L598" s="378">
        <v>46177</v>
      </c>
      <c r="M598" s="1" t="s">
        <v>6286</v>
      </c>
      <c r="N598" s="1" t="s">
        <v>6336</v>
      </c>
    </row>
    <row r="599" spans="1:14" x14ac:dyDescent="0.25">
      <c r="A599" s="1" t="s">
        <v>6284</v>
      </c>
      <c r="B599" s="1" t="s">
        <v>80</v>
      </c>
      <c r="C599" s="1" t="s">
        <v>81</v>
      </c>
      <c r="D599" s="377">
        <v>240</v>
      </c>
      <c r="E599" s="1" t="s">
        <v>83</v>
      </c>
      <c r="F599" s="378">
        <v>46177</v>
      </c>
      <c r="G599" s="1" t="s">
        <v>6285</v>
      </c>
      <c r="H599" s="1" t="s">
        <v>4586</v>
      </c>
      <c r="I599" s="378">
        <v>47271</v>
      </c>
      <c r="J599" s="1" t="s">
        <v>61</v>
      </c>
      <c r="K599" s="380">
        <v>0.56225694444443997</v>
      </c>
      <c r="L599" s="378">
        <v>46177</v>
      </c>
      <c r="M599" s="1" t="s">
        <v>6286</v>
      </c>
      <c r="N599" s="1" t="s">
        <v>6337</v>
      </c>
    </row>
    <row r="600" spans="1:14" x14ac:dyDescent="0.25">
      <c r="A600" s="1" t="s">
        <v>6284</v>
      </c>
      <c r="B600" s="1" t="s">
        <v>80</v>
      </c>
      <c r="C600" s="1" t="s">
        <v>81</v>
      </c>
      <c r="D600" s="377">
        <v>240</v>
      </c>
      <c r="E600" s="1" t="s">
        <v>83</v>
      </c>
      <c r="F600" s="378">
        <v>46177</v>
      </c>
      <c r="G600" s="1" t="s">
        <v>6285</v>
      </c>
      <c r="H600" s="1" t="s">
        <v>4586</v>
      </c>
      <c r="I600" s="378">
        <v>47271</v>
      </c>
      <c r="J600" s="1" t="s">
        <v>61</v>
      </c>
      <c r="K600" s="380">
        <v>0.56237268518519001</v>
      </c>
      <c r="L600" s="378">
        <v>46177</v>
      </c>
      <c r="M600" s="1" t="s">
        <v>6286</v>
      </c>
      <c r="N600" s="1" t="s">
        <v>6333</v>
      </c>
    </row>
    <row r="601" spans="1:14" x14ac:dyDescent="0.25">
      <c r="A601" s="1" t="s">
        <v>6284</v>
      </c>
      <c r="B601" s="1" t="s">
        <v>80</v>
      </c>
      <c r="C601" s="1" t="s">
        <v>81</v>
      </c>
      <c r="D601" s="377">
        <v>118</v>
      </c>
      <c r="E601" s="1" t="s">
        <v>83</v>
      </c>
      <c r="F601" s="378">
        <v>46177</v>
      </c>
      <c r="G601" s="1" t="s">
        <v>6285</v>
      </c>
      <c r="H601" s="1" t="s">
        <v>4586</v>
      </c>
      <c r="I601" s="378">
        <v>47271</v>
      </c>
      <c r="J601" s="1" t="s">
        <v>61</v>
      </c>
      <c r="K601" s="380">
        <v>0.90652777777778004</v>
      </c>
      <c r="L601" s="378">
        <v>46177</v>
      </c>
      <c r="M601" s="1" t="s">
        <v>6286</v>
      </c>
      <c r="N601" s="1" t="s">
        <v>6334</v>
      </c>
    </row>
    <row r="602" spans="1:14" x14ac:dyDescent="0.25">
      <c r="A602" s="1" t="s">
        <v>6284</v>
      </c>
      <c r="B602" s="1" t="s">
        <v>80</v>
      </c>
      <c r="C602" s="1" t="s">
        <v>81</v>
      </c>
      <c r="D602" s="377">
        <v>240</v>
      </c>
      <c r="E602" s="1" t="s">
        <v>83</v>
      </c>
      <c r="F602" s="378">
        <v>46177</v>
      </c>
      <c r="G602" s="1" t="s">
        <v>6285</v>
      </c>
      <c r="H602" s="1" t="s">
        <v>4586</v>
      </c>
      <c r="I602" s="378">
        <v>47271</v>
      </c>
      <c r="J602" s="1" t="s">
        <v>61</v>
      </c>
      <c r="K602" s="380">
        <v>1.414351851852E-2</v>
      </c>
      <c r="L602" s="378">
        <v>46177</v>
      </c>
      <c r="M602" s="1" t="s">
        <v>6286</v>
      </c>
      <c r="N602" s="1" t="s">
        <v>6332</v>
      </c>
    </row>
    <row r="603" spans="1:14" x14ac:dyDescent="0.25">
      <c r="A603" s="1" t="s">
        <v>6284</v>
      </c>
      <c r="B603" s="1" t="s">
        <v>80</v>
      </c>
      <c r="C603" s="1" t="s">
        <v>81</v>
      </c>
      <c r="D603" s="377">
        <v>240</v>
      </c>
      <c r="E603" s="1" t="s">
        <v>83</v>
      </c>
      <c r="F603" s="378">
        <v>46177</v>
      </c>
      <c r="G603" s="1" t="s">
        <v>6285</v>
      </c>
      <c r="H603" s="1" t="s">
        <v>4586</v>
      </c>
      <c r="I603" s="378">
        <v>47271</v>
      </c>
      <c r="J603" s="1" t="s">
        <v>61</v>
      </c>
      <c r="K603" s="380">
        <v>3.7986111111109999E-2</v>
      </c>
      <c r="L603" s="378">
        <v>46177</v>
      </c>
      <c r="M603" s="1" t="s">
        <v>6286</v>
      </c>
      <c r="N603" s="1" t="s">
        <v>6327</v>
      </c>
    </row>
    <row r="604" spans="1:14" x14ac:dyDescent="0.25">
      <c r="A604" s="1" t="s">
        <v>6284</v>
      </c>
      <c r="B604" s="1" t="s">
        <v>80</v>
      </c>
      <c r="C604" s="1" t="s">
        <v>81</v>
      </c>
      <c r="D604" s="377">
        <v>240</v>
      </c>
      <c r="E604" s="1" t="s">
        <v>83</v>
      </c>
      <c r="F604" s="378">
        <v>46177</v>
      </c>
      <c r="G604" s="1" t="s">
        <v>6285</v>
      </c>
      <c r="H604" s="1" t="s">
        <v>4586</v>
      </c>
      <c r="I604" s="378">
        <v>47271</v>
      </c>
      <c r="J604" s="1" t="s">
        <v>61</v>
      </c>
      <c r="K604" s="380">
        <v>3.3090277777780001E-2</v>
      </c>
      <c r="L604" s="378">
        <v>46177</v>
      </c>
      <c r="M604" s="1" t="s">
        <v>6286</v>
      </c>
      <c r="N604" s="1" t="s">
        <v>6325</v>
      </c>
    </row>
    <row r="605" spans="1:14" x14ac:dyDescent="0.25">
      <c r="A605" s="1" t="s">
        <v>6284</v>
      </c>
      <c r="B605" s="1" t="s">
        <v>80</v>
      </c>
      <c r="C605" s="1" t="s">
        <v>81</v>
      </c>
      <c r="D605" s="377">
        <v>240</v>
      </c>
      <c r="E605" s="1" t="s">
        <v>83</v>
      </c>
      <c r="F605" s="378">
        <v>46177</v>
      </c>
      <c r="G605" s="1" t="s">
        <v>6285</v>
      </c>
      <c r="H605" s="1" t="s">
        <v>4586</v>
      </c>
      <c r="I605" s="378">
        <v>47271</v>
      </c>
      <c r="J605" s="1" t="s">
        <v>61</v>
      </c>
      <c r="K605" s="380">
        <v>5.1944444444439998E-2</v>
      </c>
      <c r="L605" s="378">
        <v>46177</v>
      </c>
      <c r="M605" s="1" t="s">
        <v>6286</v>
      </c>
      <c r="N605" s="1" t="s">
        <v>6321</v>
      </c>
    </row>
    <row r="606" spans="1:14" x14ac:dyDescent="0.25">
      <c r="A606" s="1" t="s">
        <v>6284</v>
      </c>
      <c r="B606" s="1" t="s">
        <v>80</v>
      </c>
      <c r="C606" s="1" t="s">
        <v>81</v>
      </c>
      <c r="D606" s="377">
        <v>240</v>
      </c>
      <c r="E606" s="1" t="s">
        <v>83</v>
      </c>
      <c r="F606" s="378">
        <v>46177</v>
      </c>
      <c r="G606" s="1" t="s">
        <v>6285</v>
      </c>
      <c r="H606" s="1" t="s">
        <v>4586</v>
      </c>
      <c r="I606" s="378">
        <v>47271</v>
      </c>
      <c r="J606" s="1" t="s">
        <v>61</v>
      </c>
      <c r="K606" s="380">
        <v>6.9629629629629999E-2</v>
      </c>
      <c r="L606" s="378">
        <v>46177</v>
      </c>
      <c r="M606" s="1" t="s">
        <v>6286</v>
      </c>
      <c r="N606" s="1" t="s">
        <v>6320</v>
      </c>
    </row>
    <row r="607" spans="1:14" x14ac:dyDescent="0.25">
      <c r="A607" s="1" t="s">
        <v>6284</v>
      </c>
      <c r="B607" s="1" t="s">
        <v>80</v>
      </c>
      <c r="C607" s="1" t="s">
        <v>81</v>
      </c>
      <c r="D607" s="377">
        <v>240</v>
      </c>
      <c r="E607" s="1" t="s">
        <v>83</v>
      </c>
      <c r="F607" s="378">
        <v>46177</v>
      </c>
      <c r="G607" s="1" t="s">
        <v>6285</v>
      </c>
      <c r="H607" s="1" t="s">
        <v>4586</v>
      </c>
      <c r="I607" s="378">
        <v>47271</v>
      </c>
      <c r="J607" s="1" t="s">
        <v>61</v>
      </c>
      <c r="K607" s="380">
        <v>0.16503472222221999</v>
      </c>
      <c r="L607" s="378">
        <v>46177</v>
      </c>
      <c r="M607" s="1" t="s">
        <v>6286</v>
      </c>
      <c r="N607" s="1" t="s">
        <v>6314</v>
      </c>
    </row>
    <row r="608" spans="1:14" x14ac:dyDescent="0.25">
      <c r="A608" s="1" t="s">
        <v>6284</v>
      </c>
      <c r="B608" s="1" t="s">
        <v>80</v>
      </c>
      <c r="C608" s="1" t="s">
        <v>81</v>
      </c>
      <c r="D608" s="377">
        <v>240</v>
      </c>
      <c r="E608" s="1" t="s">
        <v>83</v>
      </c>
      <c r="F608" s="378">
        <v>46177</v>
      </c>
      <c r="G608" s="1" t="s">
        <v>6285</v>
      </c>
      <c r="H608" s="1" t="s">
        <v>4586</v>
      </c>
      <c r="I608" s="378">
        <v>47271</v>
      </c>
      <c r="J608" s="1" t="s">
        <v>61</v>
      </c>
      <c r="K608" s="380">
        <v>0.17218749999999999</v>
      </c>
      <c r="L608" s="378">
        <v>46177</v>
      </c>
      <c r="M608" s="1" t="s">
        <v>6286</v>
      </c>
      <c r="N608" s="1" t="s">
        <v>6315</v>
      </c>
    </row>
    <row r="609" spans="1:14" x14ac:dyDescent="0.25">
      <c r="A609" s="1" t="s">
        <v>6284</v>
      </c>
      <c r="B609" s="1" t="s">
        <v>80</v>
      </c>
      <c r="C609" s="1" t="s">
        <v>81</v>
      </c>
      <c r="D609" s="377">
        <v>240</v>
      </c>
      <c r="E609" s="1" t="s">
        <v>83</v>
      </c>
      <c r="F609" s="378">
        <v>46177</v>
      </c>
      <c r="G609" s="1" t="s">
        <v>6285</v>
      </c>
      <c r="H609" s="1" t="s">
        <v>4586</v>
      </c>
      <c r="I609" s="378">
        <v>47271</v>
      </c>
      <c r="J609" s="1" t="s">
        <v>61</v>
      </c>
      <c r="K609" s="380">
        <v>0.87416666666666998</v>
      </c>
      <c r="L609" s="378">
        <v>46177</v>
      </c>
      <c r="M609" s="1" t="s">
        <v>6286</v>
      </c>
      <c r="N609" s="1" t="s">
        <v>6322</v>
      </c>
    </row>
    <row r="610" spans="1:14" x14ac:dyDescent="0.25">
      <c r="A610" s="1" t="s">
        <v>6284</v>
      </c>
      <c r="B610" s="1" t="s">
        <v>80</v>
      </c>
      <c r="C610" s="1" t="s">
        <v>81</v>
      </c>
      <c r="D610" s="377">
        <v>240</v>
      </c>
      <c r="E610" s="1" t="s">
        <v>83</v>
      </c>
      <c r="F610" s="378">
        <v>46177</v>
      </c>
      <c r="G610" s="1" t="s">
        <v>6285</v>
      </c>
      <c r="H610" s="1" t="s">
        <v>4586</v>
      </c>
      <c r="I610" s="378">
        <v>47271</v>
      </c>
      <c r="J610" s="1" t="s">
        <v>61</v>
      </c>
      <c r="K610" s="380">
        <v>0.22277777777777999</v>
      </c>
      <c r="L610" s="378">
        <v>46177</v>
      </c>
      <c r="M610" s="1" t="s">
        <v>6286</v>
      </c>
      <c r="N610" s="1" t="s">
        <v>6310</v>
      </c>
    </row>
    <row r="611" spans="1:14" x14ac:dyDescent="0.25">
      <c r="A611" s="1" t="s">
        <v>6284</v>
      </c>
      <c r="B611" s="1" t="s">
        <v>80</v>
      </c>
      <c r="C611" s="1" t="s">
        <v>81</v>
      </c>
      <c r="D611" s="377">
        <v>240</v>
      </c>
      <c r="E611" s="1" t="s">
        <v>83</v>
      </c>
      <c r="F611" s="378">
        <v>46177</v>
      </c>
      <c r="G611" s="1" t="s">
        <v>6285</v>
      </c>
      <c r="H611" s="1" t="s">
        <v>4586</v>
      </c>
      <c r="I611" s="378">
        <v>47271</v>
      </c>
      <c r="J611" s="1" t="s">
        <v>61</v>
      </c>
      <c r="K611" s="380">
        <v>0.23194444444444001</v>
      </c>
      <c r="L611" s="378">
        <v>46177</v>
      </c>
      <c r="M611" s="1" t="s">
        <v>6286</v>
      </c>
      <c r="N611" s="1" t="s">
        <v>6302</v>
      </c>
    </row>
    <row r="612" spans="1:14" x14ac:dyDescent="0.25">
      <c r="A612" s="1" t="s">
        <v>6284</v>
      </c>
      <c r="B612" s="1" t="s">
        <v>80</v>
      </c>
      <c r="C612" s="1" t="s">
        <v>81</v>
      </c>
      <c r="D612" s="377">
        <v>240</v>
      </c>
      <c r="E612" s="1" t="s">
        <v>83</v>
      </c>
      <c r="F612" s="378">
        <v>46177</v>
      </c>
      <c r="G612" s="1" t="s">
        <v>6285</v>
      </c>
      <c r="H612" s="1" t="s">
        <v>4586</v>
      </c>
      <c r="I612" s="378">
        <v>47271</v>
      </c>
      <c r="J612" s="1" t="s">
        <v>61</v>
      </c>
      <c r="K612" s="380">
        <v>0.24900462962962999</v>
      </c>
      <c r="L612" s="378">
        <v>46177</v>
      </c>
      <c r="M612" s="1" t="s">
        <v>6286</v>
      </c>
      <c r="N612" s="1" t="s">
        <v>6296</v>
      </c>
    </row>
    <row r="613" spans="1:14" x14ac:dyDescent="0.25">
      <c r="A613" s="1" t="s">
        <v>6284</v>
      </c>
      <c r="B613" s="1" t="s">
        <v>80</v>
      </c>
      <c r="C613" s="1" t="s">
        <v>81</v>
      </c>
      <c r="D613" s="377">
        <v>240</v>
      </c>
      <c r="E613" s="1" t="s">
        <v>83</v>
      </c>
      <c r="F613" s="378">
        <v>46177</v>
      </c>
      <c r="G613" s="1" t="s">
        <v>6285</v>
      </c>
      <c r="H613" s="1" t="s">
        <v>4586</v>
      </c>
      <c r="I613" s="378">
        <v>47271</v>
      </c>
      <c r="J613" s="1" t="s">
        <v>61</v>
      </c>
      <c r="K613" s="380">
        <v>0.21542824074073999</v>
      </c>
      <c r="L613" s="378">
        <v>46177</v>
      </c>
      <c r="M613" s="1" t="s">
        <v>6286</v>
      </c>
      <c r="N613" s="1" t="s">
        <v>6294</v>
      </c>
    </row>
    <row r="614" spans="1:14" x14ac:dyDescent="0.25">
      <c r="A614" s="1" t="s">
        <v>6284</v>
      </c>
      <c r="B614" s="1" t="s">
        <v>80</v>
      </c>
      <c r="C614" s="1" t="s">
        <v>81</v>
      </c>
      <c r="D614" s="377">
        <v>240</v>
      </c>
      <c r="E614" s="1" t="s">
        <v>83</v>
      </c>
      <c r="F614" s="378">
        <v>46177</v>
      </c>
      <c r="G614" s="1" t="s">
        <v>6285</v>
      </c>
      <c r="H614" s="1" t="s">
        <v>4586</v>
      </c>
      <c r="I614" s="378">
        <v>47271</v>
      </c>
      <c r="J614" s="1" t="s">
        <v>61</v>
      </c>
      <c r="K614" s="380">
        <v>0.19422453703704001</v>
      </c>
      <c r="L614" s="378">
        <v>46177</v>
      </c>
      <c r="M614" s="1" t="s">
        <v>6286</v>
      </c>
      <c r="N614" s="1" t="s">
        <v>6330</v>
      </c>
    </row>
    <row r="615" spans="1:14" x14ac:dyDescent="0.25">
      <c r="A615" s="1" t="s">
        <v>6284</v>
      </c>
      <c r="B615" s="1" t="s">
        <v>80</v>
      </c>
      <c r="C615" s="1" t="s">
        <v>81</v>
      </c>
      <c r="D615" s="377">
        <v>240</v>
      </c>
      <c r="E615" s="1" t="s">
        <v>83</v>
      </c>
      <c r="F615" s="378">
        <v>46177</v>
      </c>
      <c r="G615" s="1" t="s">
        <v>6285</v>
      </c>
      <c r="H615" s="1" t="s">
        <v>4586</v>
      </c>
      <c r="I615" s="378">
        <v>47271</v>
      </c>
      <c r="J615" s="1" t="s">
        <v>61</v>
      </c>
      <c r="K615" s="380">
        <v>0.18091435185185001</v>
      </c>
      <c r="L615" s="378">
        <v>46177</v>
      </c>
      <c r="M615" s="1" t="s">
        <v>6286</v>
      </c>
      <c r="N615" s="1" t="s">
        <v>6324</v>
      </c>
    </row>
    <row r="616" spans="1:14" x14ac:dyDescent="0.25">
      <c r="A616" s="1" t="s">
        <v>6284</v>
      </c>
      <c r="B616" s="1" t="s">
        <v>80</v>
      </c>
      <c r="C616" s="1" t="s">
        <v>81</v>
      </c>
      <c r="D616" s="377">
        <v>240</v>
      </c>
      <c r="E616" s="1" t="s">
        <v>83</v>
      </c>
      <c r="F616" s="378">
        <v>46176</v>
      </c>
      <c r="G616" s="1" t="s">
        <v>6285</v>
      </c>
      <c r="H616" s="1" t="s">
        <v>4586</v>
      </c>
      <c r="I616" s="378">
        <v>47271</v>
      </c>
      <c r="J616" s="1" t="s">
        <v>61</v>
      </c>
      <c r="K616" s="380">
        <v>0.76071759259258998</v>
      </c>
      <c r="L616" s="378">
        <v>46176</v>
      </c>
      <c r="M616" s="1" t="s">
        <v>6286</v>
      </c>
      <c r="N616" s="1" t="s">
        <v>6373</v>
      </c>
    </row>
    <row r="617" spans="1:14" x14ac:dyDescent="0.25">
      <c r="A617" s="1" t="s">
        <v>6284</v>
      </c>
      <c r="B617" s="1" t="s">
        <v>80</v>
      </c>
      <c r="C617" s="1" t="s">
        <v>81</v>
      </c>
      <c r="D617" s="377">
        <v>240</v>
      </c>
      <c r="E617" s="1" t="s">
        <v>83</v>
      </c>
      <c r="F617" s="378">
        <v>46176</v>
      </c>
      <c r="G617" s="1" t="s">
        <v>6285</v>
      </c>
      <c r="H617" s="1" t="s">
        <v>4586</v>
      </c>
      <c r="I617" s="378">
        <v>47271</v>
      </c>
      <c r="J617" s="1" t="s">
        <v>61</v>
      </c>
      <c r="K617" s="380">
        <v>0.73312500000000003</v>
      </c>
      <c r="L617" s="378">
        <v>46176</v>
      </c>
      <c r="M617" s="1" t="s">
        <v>6286</v>
      </c>
      <c r="N617" s="1" t="s">
        <v>6378</v>
      </c>
    </row>
    <row r="618" spans="1:14" x14ac:dyDescent="0.25">
      <c r="A618" s="1" t="s">
        <v>6284</v>
      </c>
      <c r="B618" s="1" t="s">
        <v>80</v>
      </c>
      <c r="C618" s="1" t="s">
        <v>81</v>
      </c>
      <c r="D618" s="377">
        <v>240</v>
      </c>
      <c r="E618" s="1" t="s">
        <v>83</v>
      </c>
      <c r="F618" s="378">
        <v>46176</v>
      </c>
      <c r="G618" s="1" t="s">
        <v>6285</v>
      </c>
      <c r="H618" s="1" t="s">
        <v>4586</v>
      </c>
      <c r="I618" s="378">
        <v>47271</v>
      </c>
      <c r="J618" s="1" t="s">
        <v>61</v>
      </c>
      <c r="K618" s="380">
        <v>0.75850694444444</v>
      </c>
      <c r="L618" s="378">
        <v>46176</v>
      </c>
      <c r="M618" s="1" t="s">
        <v>6286</v>
      </c>
      <c r="N618" s="1" t="s">
        <v>6372</v>
      </c>
    </row>
    <row r="619" spans="1:14" x14ac:dyDescent="0.25">
      <c r="A619" s="1" t="s">
        <v>6284</v>
      </c>
      <c r="B619" s="1" t="s">
        <v>80</v>
      </c>
      <c r="C619" s="1" t="s">
        <v>81</v>
      </c>
      <c r="D619" s="377">
        <v>240</v>
      </c>
      <c r="E619" s="1" t="s">
        <v>83</v>
      </c>
      <c r="F619" s="378">
        <v>46176</v>
      </c>
      <c r="G619" s="1" t="s">
        <v>6285</v>
      </c>
      <c r="H619" s="1" t="s">
        <v>4586</v>
      </c>
      <c r="I619" s="378">
        <v>47271</v>
      </c>
      <c r="J619" s="1" t="s">
        <v>61</v>
      </c>
      <c r="K619" s="380">
        <v>0.71511574074074002</v>
      </c>
      <c r="L619" s="378">
        <v>46176</v>
      </c>
      <c r="M619" s="1" t="s">
        <v>6286</v>
      </c>
      <c r="N619" s="1" t="s">
        <v>6382</v>
      </c>
    </row>
    <row r="620" spans="1:14" x14ac:dyDescent="0.25">
      <c r="A620" s="1" t="s">
        <v>6284</v>
      </c>
      <c r="B620" s="1" t="s">
        <v>80</v>
      </c>
      <c r="C620" s="1" t="s">
        <v>81</v>
      </c>
      <c r="D620" s="377">
        <v>240</v>
      </c>
      <c r="E620" s="1" t="s">
        <v>83</v>
      </c>
      <c r="F620" s="378">
        <v>46176</v>
      </c>
      <c r="G620" s="1" t="s">
        <v>6285</v>
      </c>
      <c r="H620" s="1" t="s">
        <v>4586</v>
      </c>
      <c r="I620" s="378">
        <v>47271</v>
      </c>
      <c r="J620" s="1" t="s">
        <v>61</v>
      </c>
      <c r="K620" s="380">
        <v>0.84961805555556003</v>
      </c>
      <c r="L620" s="378">
        <v>46176</v>
      </c>
      <c r="M620" s="1" t="s">
        <v>6286</v>
      </c>
      <c r="N620" s="1" t="s">
        <v>6371</v>
      </c>
    </row>
    <row r="621" spans="1:14" x14ac:dyDescent="0.25">
      <c r="A621" s="1" t="s">
        <v>6284</v>
      </c>
      <c r="B621" s="1" t="s">
        <v>80</v>
      </c>
      <c r="C621" s="1" t="s">
        <v>81</v>
      </c>
      <c r="D621" s="377">
        <v>240</v>
      </c>
      <c r="E621" s="1" t="s">
        <v>83</v>
      </c>
      <c r="F621" s="378">
        <v>46176</v>
      </c>
      <c r="G621" s="1" t="s">
        <v>6285</v>
      </c>
      <c r="H621" s="1" t="s">
        <v>4586</v>
      </c>
      <c r="I621" s="378">
        <v>47271</v>
      </c>
      <c r="J621" s="1" t="s">
        <v>61</v>
      </c>
      <c r="K621" s="380">
        <v>0.70131944444444005</v>
      </c>
      <c r="L621" s="378">
        <v>46176</v>
      </c>
      <c r="M621" s="1" t="s">
        <v>6286</v>
      </c>
      <c r="N621" s="1" t="s">
        <v>6383</v>
      </c>
    </row>
    <row r="622" spans="1:14" x14ac:dyDescent="0.25">
      <c r="A622" s="1" t="s">
        <v>6284</v>
      </c>
      <c r="B622" s="1" t="s">
        <v>80</v>
      </c>
      <c r="C622" s="1" t="s">
        <v>81</v>
      </c>
      <c r="D622" s="377">
        <v>240</v>
      </c>
      <c r="E622" s="1" t="s">
        <v>83</v>
      </c>
      <c r="F622" s="378">
        <v>46176</v>
      </c>
      <c r="G622" s="1" t="s">
        <v>6285</v>
      </c>
      <c r="H622" s="1" t="s">
        <v>4586</v>
      </c>
      <c r="I622" s="378">
        <v>47271</v>
      </c>
      <c r="J622" s="1" t="s">
        <v>61</v>
      </c>
      <c r="K622" s="380">
        <v>0.86031250000000004</v>
      </c>
      <c r="L622" s="378">
        <v>46176</v>
      </c>
      <c r="M622" s="1" t="s">
        <v>6286</v>
      </c>
      <c r="N622" s="1" t="s">
        <v>6370</v>
      </c>
    </row>
    <row r="623" spans="1:14" x14ac:dyDescent="0.25">
      <c r="A623" s="1" t="s">
        <v>6284</v>
      </c>
      <c r="B623" s="1" t="s">
        <v>80</v>
      </c>
      <c r="C623" s="1" t="s">
        <v>81</v>
      </c>
      <c r="D623" s="377">
        <v>240</v>
      </c>
      <c r="E623" s="1" t="s">
        <v>83</v>
      </c>
      <c r="F623" s="378">
        <v>46176</v>
      </c>
      <c r="G623" s="1" t="s">
        <v>6285</v>
      </c>
      <c r="H623" s="1" t="s">
        <v>4586</v>
      </c>
      <c r="I623" s="378">
        <v>47271</v>
      </c>
      <c r="J623" s="1" t="s">
        <v>61</v>
      </c>
      <c r="K623" s="380">
        <v>0.70084490740741001</v>
      </c>
      <c r="L623" s="378">
        <v>46176</v>
      </c>
      <c r="M623" s="1" t="s">
        <v>6286</v>
      </c>
      <c r="N623" s="1" t="s">
        <v>6345</v>
      </c>
    </row>
    <row r="624" spans="1:14" x14ac:dyDescent="0.25">
      <c r="A624" s="1" t="s">
        <v>6284</v>
      </c>
      <c r="B624" s="1" t="s">
        <v>80</v>
      </c>
      <c r="C624" s="1" t="s">
        <v>81</v>
      </c>
      <c r="D624" s="377">
        <v>240</v>
      </c>
      <c r="E624" s="1" t="s">
        <v>83</v>
      </c>
      <c r="F624" s="378">
        <v>46176</v>
      </c>
      <c r="G624" s="1" t="s">
        <v>6285</v>
      </c>
      <c r="H624" s="1" t="s">
        <v>4586</v>
      </c>
      <c r="I624" s="378">
        <v>47271</v>
      </c>
      <c r="J624" s="1" t="s">
        <v>61</v>
      </c>
      <c r="K624" s="380">
        <v>0.67063657407406996</v>
      </c>
      <c r="L624" s="378">
        <v>46176</v>
      </c>
      <c r="M624" s="1" t="s">
        <v>6286</v>
      </c>
      <c r="N624" s="1" t="s">
        <v>6348</v>
      </c>
    </row>
    <row r="625" spans="1:14" x14ac:dyDescent="0.25">
      <c r="A625" s="1" t="s">
        <v>6284</v>
      </c>
      <c r="B625" s="1" t="s">
        <v>80</v>
      </c>
      <c r="C625" s="1" t="s">
        <v>81</v>
      </c>
      <c r="D625" s="377">
        <v>240</v>
      </c>
      <c r="E625" s="1" t="s">
        <v>83</v>
      </c>
      <c r="F625" s="378">
        <v>46176</v>
      </c>
      <c r="G625" s="1" t="s">
        <v>6285</v>
      </c>
      <c r="H625" s="1" t="s">
        <v>4586</v>
      </c>
      <c r="I625" s="378">
        <v>47271</v>
      </c>
      <c r="J625" s="1" t="s">
        <v>61</v>
      </c>
      <c r="K625" s="380">
        <v>0.87701388888888998</v>
      </c>
      <c r="L625" s="378">
        <v>46176</v>
      </c>
      <c r="M625" s="1" t="s">
        <v>6286</v>
      </c>
      <c r="N625" s="1" t="s">
        <v>6369</v>
      </c>
    </row>
    <row r="626" spans="1:14" x14ac:dyDescent="0.25">
      <c r="A626" s="1" t="s">
        <v>6284</v>
      </c>
      <c r="B626" s="1" t="s">
        <v>80</v>
      </c>
      <c r="C626" s="1" t="s">
        <v>81</v>
      </c>
      <c r="D626" s="377">
        <v>240</v>
      </c>
      <c r="E626" s="1" t="s">
        <v>83</v>
      </c>
      <c r="F626" s="378">
        <v>46176</v>
      </c>
      <c r="G626" s="1" t="s">
        <v>6285</v>
      </c>
      <c r="H626" s="1" t="s">
        <v>4586</v>
      </c>
      <c r="I626" s="378">
        <v>47271</v>
      </c>
      <c r="J626" s="1" t="s">
        <v>61</v>
      </c>
      <c r="K626" s="380">
        <v>0.86018518518519005</v>
      </c>
      <c r="L626" s="378">
        <v>46176</v>
      </c>
      <c r="M626" s="1" t="s">
        <v>6286</v>
      </c>
      <c r="N626" s="1" t="s">
        <v>6368</v>
      </c>
    </row>
    <row r="627" spans="1:14" x14ac:dyDescent="0.25">
      <c r="A627" s="1" t="s">
        <v>6284</v>
      </c>
      <c r="B627" s="1" t="s">
        <v>80</v>
      </c>
      <c r="C627" s="1" t="s">
        <v>81</v>
      </c>
      <c r="D627" s="377">
        <v>240</v>
      </c>
      <c r="E627" s="1" t="s">
        <v>83</v>
      </c>
      <c r="F627" s="378">
        <v>46176</v>
      </c>
      <c r="G627" s="1" t="s">
        <v>6285</v>
      </c>
      <c r="H627" s="1" t="s">
        <v>4586</v>
      </c>
      <c r="I627" s="378">
        <v>47271</v>
      </c>
      <c r="J627" s="1" t="s">
        <v>61</v>
      </c>
      <c r="K627" s="380">
        <v>0.67025462962963001</v>
      </c>
      <c r="L627" s="378">
        <v>46176</v>
      </c>
      <c r="M627" s="1" t="s">
        <v>6286</v>
      </c>
      <c r="N627" s="1" t="s">
        <v>6343</v>
      </c>
    </row>
    <row r="628" spans="1:14" x14ac:dyDescent="0.25">
      <c r="A628" s="1" t="s">
        <v>6284</v>
      </c>
      <c r="B628" s="1" t="s">
        <v>80</v>
      </c>
      <c r="C628" s="1" t="s">
        <v>81</v>
      </c>
      <c r="D628" s="377">
        <v>240</v>
      </c>
      <c r="E628" s="1" t="s">
        <v>83</v>
      </c>
      <c r="F628" s="378">
        <v>46176</v>
      </c>
      <c r="G628" s="1" t="s">
        <v>6285</v>
      </c>
      <c r="H628" s="1" t="s">
        <v>4586</v>
      </c>
      <c r="I628" s="378">
        <v>47271</v>
      </c>
      <c r="J628" s="1" t="s">
        <v>61</v>
      </c>
      <c r="K628" s="380">
        <v>0.87620370370370004</v>
      </c>
      <c r="L628" s="378">
        <v>46176</v>
      </c>
      <c r="M628" s="1" t="s">
        <v>6286</v>
      </c>
      <c r="N628" s="1" t="s">
        <v>6367</v>
      </c>
    </row>
    <row r="629" spans="1:14" x14ac:dyDescent="0.25">
      <c r="A629" s="1" t="s">
        <v>6284</v>
      </c>
      <c r="B629" s="1" t="s">
        <v>80</v>
      </c>
      <c r="C629" s="1" t="s">
        <v>81</v>
      </c>
      <c r="D629" s="377">
        <v>240</v>
      </c>
      <c r="E629" s="1" t="s">
        <v>83</v>
      </c>
      <c r="F629" s="378">
        <v>46176</v>
      </c>
      <c r="G629" s="1" t="s">
        <v>6285</v>
      </c>
      <c r="H629" s="1" t="s">
        <v>4586</v>
      </c>
      <c r="I629" s="378">
        <v>47271</v>
      </c>
      <c r="J629" s="1" t="s">
        <v>61</v>
      </c>
      <c r="K629" s="380">
        <v>0.87597222222222004</v>
      </c>
      <c r="L629" s="378">
        <v>46176</v>
      </c>
      <c r="M629" s="1" t="s">
        <v>6286</v>
      </c>
      <c r="N629" s="1" t="s">
        <v>6366</v>
      </c>
    </row>
    <row r="630" spans="1:14" x14ac:dyDescent="0.25">
      <c r="A630" s="1" t="s">
        <v>6284</v>
      </c>
      <c r="B630" s="1" t="s">
        <v>80</v>
      </c>
      <c r="C630" s="1" t="s">
        <v>81</v>
      </c>
      <c r="D630" s="377">
        <v>240</v>
      </c>
      <c r="E630" s="1" t="s">
        <v>83</v>
      </c>
      <c r="F630" s="378">
        <v>46176</v>
      </c>
      <c r="G630" s="1" t="s">
        <v>6285</v>
      </c>
      <c r="H630" s="1" t="s">
        <v>4586</v>
      </c>
      <c r="I630" s="378">
        <v>47271</v>
      </c>
      <c r="J630" s="1" t="s">
        <v>61</v>
      </c>
      <c r="K630" s="380">
        <v>0.88884259259259002</v>
      </c>
      <c r="L630" s="378">
        <v>46176</v>
      </c>
      <c r="M630" s="1" t="s">
        <v>6286</v>
      </c>
      <c r="N630" s="1" t="s">
        <v>6365</v>
      </c>
    </row>
    <row r="631" spans="1:14" x14ac:dyDescent="0.25">
      <c r="A631" s="1" t="s">
        <v>6284</v>
      </c>
      <c r="B631" s="1" t="s">
        <v>80</v>
      </c>
      <c r="C631" s="1" t="s">
        <v>81</v>
      </c>
      <c r="D631" s="377">
        <v>240</v>
      </c>
      <c r="E631" s="1" t="s">
        <v>83</v>
      </c>
      <c r="F631" s="378">
        <v>46176</v>
      </c>
      <c r="G631" s="1" t="s">
        <v>6285</v>
      </c>
      <c r="H631" s="1" t="s">
        <v>4586</v>
      </c>
      <c r="I631" s="378">
        <v>47271</v>
      </c>
      <c r="J631" s="1" t="s">
        <v>61</v>
      </c>
      <c r="K631" s="380">
        <v>0.69572916666666995</v>
      </c>
      <c r="L631" s="378">
        <v>46176</v>
      </c>
      <c r="M631" s="1" t="s">
        <v>6286</v>
      </c>
      <c r="N631" s="1" t="s">
        <v>6349</v>
      </c>
    </row>
    <row r="632" spans="1:14" x14ac:dyDescent="0.25">
      <c r="A632" s="1" t="s">
        <v>6284</v>
      </c>
      <c r="B632" s="1" t="s">
        <v>80</v>
      </c>
      <c r="C632" s="1" t="s">
        <v>81</v>
      </c>
      <c r="D632" s="377">
        <v>240</v>
      </c>
      <c r="E632" s="1" t="s">
        <v>83</v>
      </c>
      <c r="F632" s="378">
        <v>46176</v>
      </c>
      <c r="G632" s="1" t="s">
        <v>6285</v>
      </c>
      <c r="H632" s="1" t="s">
        <v>4586</v>
      </c>
      <c r="I632" s="378">
        <v>47271</v>
      </c>
      <c r="J632" s="1" t="s">
        <v>61</v>
      </c>
      <c r="K632" s="380">
        <v>0.90146990740740995</v>
      </c>
      <c r="L632" s="378">
        <v>46176</v>
      </c>
      <c r="M632" s="1" t="s">
        <v>6286</v>
      </c>
      <c r="N632" s="1" t="s">
        <v>6364</v>
      </c>
    </row>
    <row r="633" spans="1:14" x14ac:dyDescent="0.25">
      <c r="A633" s="1" t="s">
        <v>6284</v>
      </c>
      <c r="B633" s="1" t="s">
        <v>80</v>
      </c>
      <c r="C633" s="1" t="s">
        <v>81</v>
      </c>
      <c r="D633" s="377">
        <v>240</v>
      </c>
      <c r="E633" s="1" t="s">
        <v>83</v>
      </c>
      <c r="F633" s="378">
        <v>46176</v>
      </c>
      <c r="G633" s="1" t="s">
        <v>6285</v>
      </c>
      <c r="H633" s="1" t="s">
        <v>4586</v>
      </c>
      <c r="I633" s="378">
        <v>47271</v>
      </c>
      <c r="J633" s="1" t="s">
        <v>61</v>
      </c>
      <c r="K633" s="380">
        <v>0.93025462962963001</v>
      </c>
      <c r="L633" s="378">
        <v>46176</v>
      </c>
      <c r="M633" s="1" t="s">
        <v>6286</v>
      </c>
      <c r="N633" s="1" t="s">
        <v>6363</v>
      </c>
    </row>
    <row r="634" spans="1:14" x14ac:dyDescent="0.25">
      <c r="A634" s="1" t="s">
        <v>6284</v>
      </c>
      <c r="B634" s="1" t="s">
        <v>80</v>
      </c>
      <c r="C634" s="1" t="s">
        <v>81</v>
      </c>
      <c r="D634" s="377">
        <v>240</v>
      </c>
      <c r="E634" s="1" t="s">
        <v>83</v>
      </c>
      <c r="F634" s="378">
        <v>46176</v>
      </c>
      <c r="G634" s="1" t="s">
        <v>6285</v>
      </c>
      <c r="H634" s="1" t="s">
        <v>4586</v>
      </c>
      <c r="I634" s="378">
        <v>47271</v>
      </c>
      <c r="J634" s="1" t="s">
        <v>61</v>
      </c>
      <c r="K634" s="380">
        <v>0.93045138888889001</v>
      </c>
      <c r="L634" s="378">
        <v>46176</v>
      </c>
      <c r="M634" s="1" t="s">
        <v>6286</v>
      </c>
      <c r="N634" s="1" t="s">
        <v>6362</v>
      </c>
    </row>
    <row r="635" spans="1:14" x14ac:dyDescent="0.25">
      <c r="A635" s="1" t="s">
        <v>6284</v>
      </c>
      <c r="B635" s="1" t="s">
        <v>80</v>
      </c>
      <c r="C635" s="1" t="s">
        <v>81</v>
      </c>
      <c r="D635" s="377">
        <v>240</v>
      </c>
      <c r="E635" s="1" t="s">
        <v>83</v>
      </c>
      <c r="F635" s="378">
        <v>46176</v>
      </c>
      <c r="G635" s="1" t="s">
        <v>6285</v>
      </c>
      <c r="H635" s="1" t="s">
        <v>4586</v>
      </c>
      <c r="I635" s="378">
        <v>47271</v>
      </c>
      <c r="J635" s="1" t="s">
        <v>61</v>
      </c>
      <c r="K635" s="380">
        <v>0.93056712962962995</v>
      </c>
      <c r="L635" s="378">
        <v>46176</v>
      </c>
      <c r="M635" s="1" t="s">
        <v>6286</v>
      </c>
      <c r="N635" s="1" t="s">
        <v>6361</v>
      </c>
    </row>
    <row r="636" spans="1:14" x14ac:dyDescent="0.25">
      <c r="A636" s="1" t="s">
        <v>6284</v>
      </c>
      <c r="B636" s="1" t="s">
        <v>80</v>
      </c>
      <c r="C636" s="1" t="s">
        <v>81</v>
      </c>
      <c r="D636" s="377">
        <v>240</v>
      </c>
      <c r="E636" s="1" t="s">
        <v>83</v>
      </c>
      <c r="F636" s="378">
        <v>46176</v>
      </c>
      <c r="G636" s="1" t="s">
        <v>6285</v>
      </c>
      <c r="H636" s="1" t="s">
        <v>4586</v>
      </c>
      <c r="I636" s="378">
        <v>47271</v>
      </c>
      <c r="J636" s="1" t="s">
        <v>61</v>
      </c>
      <c r="K636" s="380">
        <v>0.53131944444444001</v>
      </c>
      <c r="L636" s="378">
        <v>46176</v>
      </c>
      <c r="M636" s="1" t="s">
        <v>6286</v>
      </c>
      <c r="N636" s="1" t="s">
        <v>6374</v>
      </c>
    </row>
    <row r="637" spans="1:14" x14ac:dyDescent="0.25">
      <c r="A637" s="1" t="s">
        <v>6284</v>
      </c>
      <c r="B637" s="1" t="s">
        <v>80</v>
      </c>
      <c r="C637" s="1" t="s">
        <v>81</v>
      </c>
      <c r="D637" s="377">
        <v>240</v>
      </c>
      <c r="E637" s="1" t="s">
        <v>83</v>
      </c>
      <c r="F637" s="378">
        <v>46176</v>
      </c>
      <c r="G637" s="1" t="s">
        <v>6285</v>
      </c>
      <c r="H637" s="1" t="s">
        <v>4586</v>
      </c>
      <c r="I637" s="378">
        <v>47271</v>
      </c>
      <c r="J637" s="1" t="s">
        <v>61</v>
      </c>
      <c r="K637" s="380">
        <v>0.51438657407406996</v>
      </c>
      <c r="L637" s="378">
        <v>46176</v>
      </c>
      <c r="M637" s="1" t="s">
        <v>6286</v>
      </c>
      <c r="N637" s="1" t="s">
        <v>6375</v>
      </c>
    </row>
    <row r="638" spans="1:14" x14ac:dyDescent="0.25">
      <c r="A638" s="1" t="s">
        <v>6284</v>
      </c>
      <c r="B638" s="1" t="s">
        <v>80</v>
      </c>
      <c r="C638" s="1" t="s">
        <v>81</v>
      </c>
      <c r="D638" s="377">
        <v>240</v>
      </c>
      <c r="E638" s="1" t="s">
        <v>83</v>
      </c>
      <c r="F638" s="378">
        <v>46176</v>
      </c>
      <c r="G638" s="1" t="s">
        <v>6285</v>
      </c>
      <c r="H638" s="1" t="s">
        <v>4586</v>
      </c>
      <c r="I638" s="378">
        <v>47271</v>
      </c>
      <c r="J638" s="1" t="s">
        <v>61</v>
      </c>
      <c r="K638" s="380">
        <v>0.52652777777778004</v>
      </c>
      <c r="L638" s="378">
        <v>46176</v>
      </c>
      <c r="M638" s="1" t="s">
        <v>6286</v>
      </c>
      <c r="N638" s="1" t="s">
        <v>6376</v>
      </c>
    </row>
    <row r="639" spans="1:14" x14ac:dyDescent="0.25">
      <c r="A639" s="1" t="s">
        <v>6284</v>
      </c>
      <c r="B639" s="1" t="s">
        <v>80</v>
      </c>
      <c r="C639" s="1" t="s">
        <v>81</v>
      </c>
      <c r="D639" s="377">
        <v>240</v>
      </c>
      <c r="E639" s="1" t="s">
        <v>83</v>
      </c>
      <c r="F639" s="378">
        <v>46176</v>
      </c>
      <c r="G639" s="1" t="s">
        <v>6285</v>
      </c>
      <c r="H639" s="1" t="s">
        <v>4586</v>
      </c>
      <c r="I639" s="378">
        <v>47271</v>
      </c>
      <c r="J639" s="1" t="s">
        <v>61</v>
      </c>
      <c r="K639" s="380">
        <v>0.53347222222222002</v>
      </c>
      <c r="L639" s="378">
        <v>46176</v>
      </c>
      <c r="M639" s="1" t="s">
        <v>6286</v>
      </c>
      <c r="N639" s="1" t="s">
        <v>6377</v>
      </c>
    </row>
    <row r="640" spans="1:14" x14ac:dyDescent="0.25">
      <c r="A640" s="1" t="s">
        <v>6284</v>
      </c>
      <c r="B640" s="1" t="s">
        <v>80</v>
      </c>
      <c r="C640" s="1" t="s">
        <v>81</v>
      </c>
      <c r="D640" s="377">
        <v>240</v>
      </c>
      <c r="E640" s="1" t="s">
        <v>83</v>
      </c>
      <c r="F640" s="378">
        <v>46176</v>
      </c>
      <c r="G640" s="1" t="s">
        <v>6285</v>
      </c>
      <c r="H640" s="1" t="s">
        <v>4586</v>
      </c>
      <c r="I640" s="378">
        <v>47271</v>
      </c>
      <c r="J640" s="1" t="s">
        <v>61</v>
      </c>
      <c r="K640" s="380">
        <v>0.53125</v>
      </c>
      <c r="L640" s="378">
        <v>46176</v>
      </c>
      <c r="M640" s="1" t="s">
        <v>6286</v>
      </c>
      <c r="N640" s="1" t="s">
        <v>6379</v>
      </c>
    </row>
    <row r="641" spans="1:14" x14ac:dyDescent="0.25">
      <c r="A641" s="1" t="s">
        <v>6284</v>
      </c>
      <c r="B641" s="1" t="s">
        <v>80</v>
      </c>
      <c r="C641" s="1" t="s">
        <v>81</v>
      </c>
      <c r="D641" s="377">
        <v>240</v>
      </c>
      <c r="E641" s="1" t="s">
        <v>83</v>
      </c>
      <c r="F641" s="378">
        <v>46176</v>
      </c>
      <c r="G641" s="1" t="s">
        <v>6285</v>
      </c>
      <c r="H641" s="1" t="s">
        <v>4586</v>
      </c>
      <c r="I641" s="378">
        <v>47271</v>
      </c>
      <c r="J641" s="1" t="s">
        <v>61</v>
      </c>
      <c r="K641" s="380">
        <v>0.58306712962963003</v>
      </c>
      <c r="L641" s="378">
        <v>46176</v>
      </c>
      <c r="M641" s="1" t="s">
        <v>6286</v>
      </c>
      <c r="N641" s="1" t="s">
        <v>6380</v>
      </c>
    </row>
    <row r="642" spans="1:14" x14ac:dyDescent="0.25">
      <c r="A642" s="1" t="s">
        <v>6284</v>
      </c>
      <c r="B642" s="1" t="s">
        <v>80</v>
      </c>
      <c r="C642" s="1" t="s">
        <v>81</v>
      </c>
      <c r="D642" s="377">
        <v>240</v>
      </c>
      <c r="E642" s="1" t="s">
        <v>83</v>
      </c>
      <c r="F642" s="378">
        <v>46176</v>
      </c>
      <c r="G642" s="1" t="s">
        <v>6285</v>
      </c>
      <c r="H642" s="1" t="s">
        <v>4586</v>
      </c>
      <c r="I642" s="378">
        <v>47271</v>
      </c>
      <c r="J642" s="1" t="s">
        <v>61</v>
      </c>
      <c r="K642" s="380">
        <v>0.53150462962962997</v>
      </c>
      <c r="L642" s="378">
        <v>46176</v>
      </c>
      <c r="M642" s="1" t="s">
        <v>6286</v>
      </c>
      <c r="N642" s="1" t="s">
        <v>6381</v>
      </c>
    </row>
    <row r="643" spans="1:14" x14ac:dyDescent="0.25">
      <c r="A643" s="1" t="s">
        <v>6284</v>
      </c>
      <c r="B643" s="1" t="s">
        <v>80</v>
      </c>
      <c r="C643" s="1" t="s">
        <v>81</v>
      </c>
      <c r="D643" s="377">
        <v>240</v>
      </c>
      <c r="E643" s="1" t="s">
        <v>83</v>
      </c>
      <c r="F643" s="378">
        <v>46176</v>
      </c>
      <c r="G643" s="1" t="s">
        <v>6285</v>
      </c>
      <c r="H643" s="1" t="s">
        <v>4586</v>
      </c>
      <c r="I643" s="378">
        <v>47271</v>
      </c>
      <c r="J643" s="1" t="s">
        <v>61</v>
      </c>
      <c r="K643" s="380">
        <v>0.57793981481481005</v>
      </c>
      <c r="L643" s="378">
        <v>46176</v>
      </c>
      <c r="M643" s="1" t="s">
        <v>6286</v>
      </c>
      <c r="N643" s="1" t="s">
        <v>6350</v>
      </c>
    </row>
    <row r="644" spans="1:14" x14ac:dyDescent="0.25">
      <c r="A644" s="1" t="s">
        <v>6284</v>
      </c>
      <c r="B644" s="1" t="s">
        <v>80</v>
      </c>
      <c r="C644" s="1" t="s">
        <v>81</v>
      </c>
      <c r="D644" s="377">
        <v>240</v>
      </c>
      <c r="E644" s="1" t="s">
        <v>83</v>
      </c>
      <c r="F644" s="378">
        <v>46176</v>
      </c>
      <c r="G644" s="1" t="s">
        <v>6285</v>
      </c>
      <c r="H644" s="1" t="s">
        <v>4586</v>
      </c>
      <c r="I644" s="378">
        <v>47271</v>
      </c>
      <c r="J644" s="1" t="s">
        <v>61</v>
      </c>
      <c r="K644" s="380">
        <v>0.57832175925925999</v>
      </c>
      <c r="L644" s="378">
        <v>46176</v>
      </c>
      <c r="M644" s="1" t="s">
        <v>6286</v>
      </c>
      <c r="N644" s="1" t="s">
        <v>6353</v>
      </c>
    </row>
    <row r="645" spans="1:14" x14ac:dyDescent="0.25">
      <c r="A645" s="1" t="s">
        <v>6284</v>
      </c>
      <c r="B645" s="1" t="s">
        <v>80</v>
      </c>
      <c r="C645" s="1" t="s">
        <v>81</v>
      </c>
      <c r="D645" s="377">
        <v>240</v>
      </c>
      <c r="E645" s="1" t="s">
        <v>83</v>
      </c>
      <c r="F645" s="378">
        <v>46176</v>
      </c>
      <c r="G645" s="1" t="s">
        <v>6285</v>
      </c>
      <c r="H645" s="1" t="s">
        <v>4586</v>
      </c>
      <c r="I645" s="378">
        <v>47271</v>
      </c>
      <c r="J645" s="1" t="s">
        <v>61</v>
      </c>
      <c r="K645" s="380">
        <v>0.58318287037036998</v>
      </c>
      <c r="L645" s="378">
        <v>46176</v>
      </c>
      <c r="M645" s="1" t="s">
        <v>6286</v>
      </c>
      <c r="N645" s="1" t="s">
        <v>6351</v>
      </c>
    </row>
    <row r="646" spans="1:14" x14ac:dyDescent="0.25">
      <c r="A646" s="1" t="s">
        <v>6284</v>
      </c>
      <c r="B646" s="1" t="s">
        <v>80</v>
      </c>
      <c r="C646" s="1" t="s">
        <v>81</v>
      </c>
      <c r="D646" s="377">
        <v>240</v>
      </c>
      <c r="E646" s="1" t="s">
        <v>83</v>
      </c>
      <c r="F646" s="378">
        <v>46176</v>
      </c>
      <c r="G646" s="1" t="s">
        <v>6285</v>
      </c>
      <c r="H646" s="1" t="s">
        <v>4586</v>
      </c>
      <c r="I646" s="378">
        <v>47271</v>
      </c>
      <c r="J646" s="1" t="s">
        <v>61</v>
      </c>
      <c r="K646" s="380">
        <v>0.99434027777778</v>
      </c>
      <c r="L646" s="378">
        <v>46176</v>
      </c>
      <c r="M646" s="1" t="s">
        <v>6286</v>
      </c>
      <c r="N646" s="1" t="s">
        <v>6354</v>
      </c>
    </row>
    <row r="647" spans="1:14" x14ac:dyDescent="0.25">
      <c r="A647" s="1" t="s">
        <v>6284</v>
      </c>
      <c r="B647" s="1" t="s">
        <v>80</v>
      </c>
      <c r="C647" s="1" t="s">
        <v>81</v>
      </c>
      <c r="D647" s="377">
        <v>240</v>
      </c>
      <c r="E647" s="1" t="s">
        <v>83</v>
      </c>
      <c r="F647" s="378">
        <v>46176</v>
      </c>
      <c r="G647" s="1" t="s">
        <v>6285</v>
      </c>
      <c r="H647" s="1" t="s">
        <v>4586</v>
      </c>
      <c r="I647" s="378">
        <v>47271</v>
      </c>
      <c r="J647" s="1" t="s">
        <v>61</v>
      </c>
      <c r="K647" s="380">
        <v>0.99049768518518999</v>
      </c>
      <c r="L647" s="378">
        <v>46176</v>
      </c>
      <c r="M647" s="1" t="s">
        <v>6286</v>
      </c>
      <c r="N647" s="1" t="s">
        <v>6355</v>
      </c>
    </row>
    <row r="648" spans="1:14" x14ac:dyDescent="0.25">
      <c r="A648" s="1" t="s">
        <v>6284</v>
      </c>
      <c r="B648" s="1" t="s">
        <v>80</v>
      </c>
      <c r="C648" s="1" t="s">
        <v>81</v>
      </c>
      <c r="D648" s="377">
        <v>240</v>
      </c>
      <c r="E648" s="1" t="s">
        <v>83</v>
      </c>
      <c r="F648" s="378">
        <v>46176</v>
      </c>
      <c r="G648" s="1" t="s">
        <v>6285</v>
      </c>
      <c r="H648" s="1" t="s">
        <v>4586</v>
      </c>
      <c r="I648" s="378">
        <v>47271</v>
      </c>
      <c r="J648" s="1" t="s">
        <v>61</v>
      </c>
      <c r="K648" s="380">
        <v>0.58649305555555997</v>
      </c>
      <c r="L648" s="378">
        <v>46176</v>
      </c>
      <c r="M648" s="1" t="s">
        <v>6286</v>
      </c>
      <c r="N648" s="1" t="s">
        <v>6344</v>
      </c>
    </row>
    <row r="649" spans="1:14" x14ac:dyDescent="0.25">
      <c r="A649" s="1" t="s">
        <v>6284</v>
      </c>
      <c r="B649" s="1" t="s">
        <v>80</v>
      </c>
      <c r="C649" s="1" t="s">
        <v>81</v>
      </c>
      <c r="D649" s="377">
        <v>240</v>
      </c>
      <c r="E649" s="1" t="s">
        <v>83</v>
      </c>
      <c r="F649" s="378">
        <v>46176</v>
      </c>
      <c r="G649" s="1" t="s">
        <v>6285</v>
      </c>
      <c r="H649" s="1" t="s">
        <v>4586</v>
      </c>
      <c r="I649" s="378">
        <v>47271</v>
      </c>
      <c r="J649" s="1" t="s">
        <v>61</v>
      </c>
      <c r="K649" s="380">
        <v>0.95746527777778001</v>
      </c>
      <c r="L649" s="378">
        <v>46176</v>
      </c>
      <c r="M649" s="1" t="s">
        <v>6286</v>
      </c>
      <c r="N649" s="1" t="s">
        <v>6356</v>
      </c>
    </row>
    <row r="650" spans="1:14" x14ac:dyDescent="0.25">
      <c r="A650" s="1" t="s">
        <v>6284</v>
      </c>
      <c r="B650" s="1" t="s">
        <v>80</v>
      </c>
      <c r="C650" s="1" t="s">
        <v>81</v>
      </c>
      <c r="D650" s="377">
        <v>240</v>
      </c>
      <c r="E650" s="1" t="s">
        <v>83</v>
      </c>
      <c r="F650" s="378">
        <v>46176</v>
      </c>
      <c r="G650" s="1" t="s">
        <v>6285</v>
      </c>
      <c r="H650" s="1" t="s">
        <v>4586</v>
      </c>
      <c r="I650" s="378">
        <v>47271</v>
      </c>
      <c r="J650" s="1" t="s">
        <v>61</v>
      </c>
      <c r="K650" s="380">
        <v>0.95825231481480999</v>
      </c>
      <c r="L650" s="378">
        <v>46176</v>
      </c>
      <c r="M650" s="1" t="s">
        <v>6286</v>
      </c>
      <c r="N650" s="1" t="s">
        <v>6357</v>
      </c>
    </row>
    <row r="651" spans="1:14" x14ac:dyDescent="0.25">
      <c r="A651" s="1" t="s">
        <v>6284</v>
      </c>
      <c r="B651" s="1" t="s">
        <v>80</v>
      </c>
      <c r="C651" s="1" t="s">
        <v>81</v>
      </c>
      <c r="D651" s="377">
        <v>240</v>
      </c>
      <c r="E651" s="1" t="s">
        <v>83</v>
      </c>
      <c r="F651" s="378">
        <v>46176</v>
      </c>
      <c r="G651" s="1" t="s">
        <v>6285</v>
      </c>
      <c r="H651" s="1" t="s">
        <v>4586</v>
      </c>
      <c r="I651" s="378">
        <v>47271</v>
      </c>
      <c r="J651" s="1" t="s">
        <v>61</v>
      </c>
      <c r="K651" s="380">
        <v>0.69581018518519</v>
      </c>
      <c r="L651" s="378">
        <v>46176</v>
      </c>
      <c r="M651" s="1" t="s">
        <v>6286</v>
      </c>
      <c r="N651" s="1" t="s">
        <v>6347</v>
      </c>
    </row>
    <row r="652" spans="1:14" x14ac:dyDescent="0.25">
      <c r="A652" s="1" t="s">
        <v>6284</v>
      </c>
      <c r="B652" s="1" t="s">
        <v>80</v>
      </c>
      <c r="C652" s="1" t="s">
        <v>81</v>
      </c>
      <c r="D652" s="377">
        <v>240</v>
      </c>
      <c r="E652" s="1" t="s">
        <v>83</v>
      </c>
      <c r="F652" s="378">
        <v>46176</v>
      </c>
      <c r="G652" s="1" t="s">
        <v>6285</v>
      </c>
      <c r="H652" s="1" t="s">
        <v>4586</v>
      </c>
      <c r="I652" s="378">
        <v>47271</v>
      </c>
      <c r="J652" s="1" t="s">
        <v>61</v>
      </c>
      <c r="K652" s="380">
        <v>0.95817129629630005</v>
      </c>
      <c r="L652" s="378">
        <v>46176</v>
      </c>
      <c r="M652" s="1" t="s">
        <v>6286</v>
      </c>
      <c r="N652" s="1" t="s">
        <v>6358</v>
      </c>
    </row>
    <row r="653" spans="1:14" x14ac:dyDescent="0.25">
      <c r="A653" s="1" t="s">
        <v>6284</v>
      </c>
      <c r="B653" s="1" t="s">
        <v>80</v>
      </c>
      <c r="C653" s="1" t="s">
        <v>81</v>
      </c>
      <c r="D653" s="377">
        <v>240</v>
      </c>
      <c r="E653" s="1" t="s">
        <v>83</v>
      </c>
      <c r="F653" s="378">
        <v>46176</v>
      </c>
      <c r="G653" s="1" t="s">
        <v>6285</v>
      </c>
      <c r="H653" s="1" t="s">
        <v>4586</v>
      </c>
      <c r="I653" s="378">
        <v>47271</v>
      </c>
      <c r="J653" s="1" t="s">
        <v>61</v>
      </c>
      <c r="K653" s="380">
        <v>0.64319444444443996</v>
      </c>
      <c r="L653" s="378">
        <v>46176</v>
      </c>
      <c r="M653" s="1" t="s">
        <v>6286</v>
      </c>
      <c r="N653" s="1" t="s">
        <v>6352</v>
      </c>
    </row>
    <row r="654" spans="1:14" x14ac:dyDescent="0.25">
      <c r="A654" s="1" t="s">
        <v>6284</v>
      </c>
      <c r="B654" s="1" t="s">
        <v>80</v>
      </c>
      <c r="C654" s="1" t="s">
        <v>81</v>
      </c>
      <c r="D654" s="377">
        <v>240</v>
      </c>
      <c r="E654" s="1" t="s">
        <v>83</v>
      </c>
      <c r="F654" s="378">
        <v>46176</v>
      </c>
      <c r="G654" s="1" t="s">
        <v>6285</v>
      </c>
      <c r="H654" s="1" t="s">
        <v>4586</v>
      </c>
      <c r="I654" s="378">
        <v>47271</v>
      </c>
      <c r="J654" s="1" t="s">
        <v>61</v>
      </c>
      <c r="K654" s="380">
        <v>0.64299768518518996</v>
      </c>
      <c r="L654" s="378">
        <v>46176</v>
      </c>
      <c r="M654" s="1" t="s">
        <v>6286</v>
      </c>
      <c r="N654" s="1" t="s">
        <v>6346</v>
      </c>
    </row>
    <row r="655" spans="1:14" x14ac:dyDescent="0.25">
      <c r="A655" s="1" t="s">
        <v>6284</v>
      </c>
      <c r="B655" s="1" t="s">
        <v>80</v>
      </c>
      <c r="C655" s="1" t="s">
        <v>81</v>
      </c>
      <c r="D655" s="377">
        <v>240</v>
      </c>
      <c r="E655" s="1" t="s">
        <v>83</v>
      </c>
      <c r="F655" s="378">
        <v>46176</v>
      </c>
      <c r="G655" s="1" t="s">
        <v>6285</v>
      </c>
      <c r="H655" s="1" t="s">
        <v>4586</v>
      </c>
      <c r="I655" s="378">
        <v>47271</v>
      </c>
      <c r="J655" s="1" t="s">
        <v>61</v>
      </c>
      <c r="K655" s="380">
        <v>0.99453703703703999</v>
      </c>
      <c r="L655" s="378">
        <v>46176</v>
      </c>
      <c r="M655" s="1" t="s">
        <v>6286</v>
      </c>
      <c r="N655" s="1" t="s">
        <v>6359</v>
      </c>
    </row>
    <row r="656" spans="1:14" x14ac:dyDescent="0.25">
      <c r="A656" s="1" t="s">
        <v>6284</v>
      </c>
      <c r="B656" s="1" t="s">
        <v>80</v>
      </c>
      <c r="C656" s="1" t="s">
        <v>81</v>
      </c>
      <c r="D656" s="377">
        <v>240</v>
      </c>
      <c r="E656" s="1" t="s">
        <v>83</v>
      </c>
      <c r="F656" s="378">
        <v>46176</v>
      </c>
      <c r="G656" s="1" t="s">
        <v>6285</v>
      </c>
      <c r="H656" s="1" t="s">
        <v>4586</v>
      </c>
      <c r="I656" s="378">
        <v>47271</v>
      </c>
      <c r="J656" s="1" t="s">
        <v>61</v>
      </c>
      <c r="K656" s="380">
        <v>0.95046296296295996</v>
      </c>
      <c r="L656" s="378">
        <v>46176</v>
      </c>
      <c r="M656" s="1" t="s">
        <v>6286</v>
      </c>
      <c r="N656" s="1" t="s">
        <v>6360</v>
      </c>
    </row>
    <row r="657" spans="1:14" x14ac:dyDescent="0.25">
      <c r="A657" s="1" t="s">
        <v>4692</v>
      </c>
      <c r="B657" s="1" t="s">
        <v>80</v>
      </c>
      <c r="C657" s="1" t="s">
        <v>81</v>
      </c>
      <c r="D657" s="377">
        <v>86</v>
      </c>
      <c r="E657" s="1" t="s">
        <v>83</v>
      </c>
      <c r="F657" s="378">
        <v>46176</v>
      </c>
      <c r="G657" s="1" t="s">
        <v>4693</v>
      </c>
      <c r="H657" s="1" t="s">
        <v>4586</v>
      </c>
      <c r="I657" s="378">
        <v>47271</v>
      </c>
      <c r="J657" s="1" t="s">
        <v>61</v>
      </c>
      <c r="K657" s="380">
        <v>0.23024305555555999</v>
      </c>
      <c r="L657" s="378">
        <v>46176</v>
      </c>
      <c r="M657" s="1" t="s">
        <v>4694</v>
      </c>
      <c r="N657" s="1" t="s">
        <v>5205</v>
      </c>
    </row>
    <row r="658" spans="1:14" x14ac:dyDescent="0.25">
      <c r="A658" s="1" t="s">
        <v>4692</v>
      </c>
      <c r="B658" s="1" t="s">
        <v>80</v>
      </c>
      <c r="C658" s="1" t="s">
        <v>81</v>
      </c>
      <c r="D658" s="377">
        <v>354</v>
      </c>
      <c r="E658" s="1" t="s">
        <v>83</v>
      </c>
      <c r="F658" s="378">
        <v>46176</v>
      </c>
      <c r="G658" s="1" t="s">
        <v>4693</v>
      </c>
      <c r="H658" s="1" t="s">
        <v>4586</v>
      </c>
      <c r="I658" s="378">
        <v>47271</v>
      </c>
      <c r="J658" s="1" t="s">
        <v>61</v>
      </c>
      <c r="K658" s="380">
        <v>0.21630787037037</v>
      </c>
      <c r="L658" s="378">
        <v>46176</v>
      </c>
      <c r="M658" s="1" t="s">
        <v>4694</v>
      </c>
      <c r="N658" s="1" t="s">
        <v>5206</v>
      </c>
    </row>
    <row r="659" spans="1:14" x14ac:dyDescent="0.25">
      <c r="A659" s="1" t="s">
        <v>4692</v>
      </c>
      <c r="B659" s="1" t="s">
        <v>80</v>
      </c>
      <c r="C659" s="1" t="s">
        <v>81</v>
      </c>
      <c r="D659" s="377">
        <v>354</v>
      </c>
      <c r="E659" s="1" t="s">
        <v>83</v>
      </c>
      <c r="F659" s="378">
        <v>46176</v>
      </c>
      <c r="G659" s="1" t="s">
        <v>4693</v>
      </c>
      <c r="H659" s="1" t="s">
        <v>4586</v>
      </c>
      <c r="I659" s="378">
        <v>47271</v>
      </c>
      <c r="J659" s="1" t="s">
        <v>61</v>
      </c>
      <c r="K659" s="380">
        <v>0.17458333333333001</v>
      </c>
      <c r="L659" s="378">
        <v>46176</v>
      </c>
      <c r="M659" s="1" t="s">
        <v>4694</v>
      </c>
      <c r="N659" s="1" t="s">
        <v>5207</v>
      </c>
    </row>
    <row r="660" spans="1:14" x14ac:dyDescent="0.25">
      <c r="A660" s="1" t="s">
        <v>4692</v>
      </c>
      <c r="B660" s="1" t="s">
        <v>80</v>
      </c>
      <c r="C660" s="1" t="s">
        <v>81</v>
      </c>
      <c r="D660" s="377">
        <v>354</v>
      </c>
      <c r="E660" s="1" t="s">
        <v>83</v>
      </c>
      <c r="F660" s="378">
        <v>46176</v>
      </c>
      <c r="G660" s="1" t="s">
        <v>4693</v>
      </c>
      <c r="H660" s="1" t="s">
        <v>4586</v>
      </c>
      <c r="I660" s="378">
        <v>47271</v>
      </c>
      <c r="J660" s="1" t="s">
        <v>61</v>
      </c>
      <c r="K660" s="380">
        <v>0.17289351851852</v>
      </c>
      <c r="L660" s="378">
        <v>46176</v>
      </c>
      <c r="M660" s="1" t="s">
        <v>4694</v>
      </c>
      <c r="N660" s="1" t="s">
        <v>5208</v>
      </c>
    </row>
    <row r="661" spans="1:14" x14ac:dyDescent="0.25">
      <c r="A661" s="1" t="s">
        <v>4692</v>
      </c>
      <c r="B661" s="1" t="s">
        <v>80</v>
      </c>
      <c r="C661" s="1" t="s">
        <v>81</v>
      </c>
      <c r="D661" s="377">
        <v>354</v>
      </c>
      <c r="E661" s="1" t="s">
        <v>83</v>
      </c>
      <c r="F661" s="378">
        <v>46176</v>
      </c>
      <c r="G661" s="1" t="s">
        <v>4693</v>
      </c>
      <c r="H661" s="1" t="s">
        <v>4586</v>
      </c>
      <c r="I661" s="378">
        <v>47271</v>
      </c>
      <c r="J661" s="1" t="s">
        <v>61</v>
      </c>
      <c r="K661" s="380">
        <v>0.17355324074073999</v>
      </c>
      <c r="L661" s="378">
        <v>46176</v>
      </c>
      <c r="M661" s="1" t="s">
        <v>4694</v>
      </c>
      <c r="N661" s="1" t="s">
        <v>5209</v>
      </c>
    </row>
    <row r="662" spans="1:14" x14ac:dyDescent="0.25">
      <c r="A662" s="1" t="s">
        <v>4692</v>
      </c>
      <c r="B662" s="1" t="s">
        <v>80</v>
      </c>
      <c r="C662" s="1" t="s">
        <v>81</v>
      </c>
      <c r="D662" s="377">
        <v>354</v>
      </c>
      <c r="E662" s="1" t="s">
        <v>83</v>
      </c>
      <c r="F662" s="378">
        <v>46176</v>
      </c>
      <c r="G662" s="1" t="s">
        <v>4693</v>
      </c>
      <c r="H662" s="1" t="s">
        <v>4586</v>
      </c>
      <c r="I662" s="378">
        <v>47271</v>
      </c>
      <c r="J662" s="1" t="s">
        <v>61</v>
      </c>
      <c r="K662" s="380">
        <v>0.15776620370370001</v>
      </c>
      <c r="L662" s="378">
        <v>46176</v>
      </c>
      <c r="M662" s="1" t="s">
        <v>4694</v>
      </c>
      <c r="N662" s="1" t="s">
        <v>5210</v>
      </c>
    </row>
    <row r="663" spans="1:14" x14ac:dyDescent="0.25">
      <c r="A663" s="1" t="s">
        <v>4692</v>
      </c>
      <c r="B663" s="1" t="s">
        <v>80</v>
      </c>
      <c r="C663" s="1" t="s">
        <v>81</v>
      </c>
      <c r="D663" s="377">
        <v>354</v>
      </c>
      <c r="E663" s="1" t="s">
        <v>83</v>
      </c>
      <c r="F663" s="378">
        <v>46176</v>
      </c>
      <c r="G663" s="1" t="s">
        <v>4693</v>
      </c>
      <c r="H663" s="1" t="s">
        <v>4586</v>
      </c>
      <c r="I663" s="378">
        <v>47271</v>
      </c>
      <c r="J663" s="1" t="s">
        <v>61</v>
      </c>
      <c r="K663" s="380">
        <v>0.15681712962962999</v>
      </c>
      <c r="L663" s="378">
        <v>46176</v>
      </c>
      <c r="M663" s="1" t="s">
        <v>4694</v>
      </c>
      <c r="N663" s="1" t="s">
        <v>5204</v>
      </c>
    </row>
    <row r="664" spans="1:14" x14ac:dyDescent="0.25">
      <c r="A664" s="1" t="s">
        <v>4692</v>
      </c>
      <c r="B664" s="1" t="s">
        <v>80</v>
      </c>
      <c r="C664" s="1" t="s">
        <v>81</v>
      </c>
      <c r="D664" s="377">
        <v>354</v>
      </c>
      <c r="E664" s="1" t="s">
        <v>83</v>
      </c>
      <c r="F664" s="378">
        <v>46176</v>
      </c>
      <c r="G664" s="1" t="s">
        <v>4693</v>
      </c>
      <c r="H664" s="1" t="s">
        <v>4586</v>
      </c>
      <c r="I664" s="378">
        <v>47271</v>
      </c>
      <c r="J664" s="1" t="s">
        <v>61</v>
      </c>
      <c r="K664" s="380">
        <v>1.590277777778E-2</v>
      </c>
      <c r="L664" s="378">
        <v>46176</v>
      </c>
      <c r="M664" s="1" t="s">
        <v>4694</v>
      </c>
      <c r="N664" s="1" t="s">
        <v>5203</v>
      </c>
    </row>
    <row r="665" spans="1:14" x14ac:dyDescent="0.25">
      <c r="A665" s="1" t="s">
        <v>4692</v>
      </c>
      <c r="B665" s="1" t="s">
        <v>80</v>
      </c>
      <c r="C665" s="1" t="s">
        <v>81</v>
      </c>
      <c r="D665" s="377">
        <v>354</v>
      </c>
      <c r="E665" s="1" t="s">
        <v>83</v>
      </c>
      <c r="F665" s="378">
        <v>46175</v>
      </c>
      <c r="G665" s="1" t="s">
        <v>4693</v>
      </c>
      <c r="H665" s="1" t="s">
        <v>4586</v>
      </c>
      <c r="I665" s="378">
        <v>47271</v>
      </c>
      <c r="J665" s="1" t="s">
        <v>61</v>
      </c>
      <c r="K665" s="380">
        <v>0.91020833333332996</v>
      </c>
      <c r="L665" s="378">
        <v>46175</v>
      </c>
      <c r="M665" s="1" t="s">
        <v>4694</v>
      </c>
      <c r="N665" s="1" t="s">
        <v>5215</v>
      </c>
    </row>
    <row r="666" spans="1:14" x14ac:dyDescent="0.25">
      <c r="A666" s="1" t="s">
        <v>4692</v>
      </c>
      <c r="B666" s="1" t="s">
        <v>80</v>
      </c>
      <c r="C666" s="1" t="s">
        <v>81</v>
      </c>
      <c r="D666" s="377">
        <v>354</v>
      </c>
      <c r="E666" s="1" t="s">
        <v>83</v>
      </c>
      <c r="F666" s="378">
        <v>46175</v>
      </c>
      <c r="G666" s="1" t="s">
        <v>4693</v>
      </c>
      <c r="H666" s="1" t="s">
        <v>4586</v>
      </c>
      <c r="I666" s="378">
        <v>47271</v>
      </c>
      <c r="J666" s="1" t="s">
        <v>61</v>
      </c>
      <c r="K666" s="380">
        <v>0.91611111111110999</v>
      </c>
      <c r="L666" s="378">
        <v>46175</v>
      </c>
      <c r="M666" s="1" t="s">
        <v>4694</v>
      </c>
      <c r="N666" s="1" t="s">
        <v>5216</v>
      </c>
    </row>
    <row r="667" spans="1:14" x14ac:dyDescent="0.25">
      <c r="A667" s="1" t="s">
        <v>4692</v>
      </c>
      <c r="B667" s="1" t="s">
        <v>80</v>
      </c>
      <c r="C667" s="1" t="s">
        <v>81</v>
      </c>
      <c r="D667" s="377">
        <v>354</v>
      </c>
      <c r="E667" s="1" t="s">
        <v>83</v>
      </c>
      <c r="F667" s="378">
        <v>46175</v>
      </c>
      <c r="G667" s="1" t="s">
        <v>4693</v>
      </c>
      <c r="H667" s="1" t="s">
        <v>4586</v>
      </c>
      <c r="I667" s="378">
        <v>47271</v>
      </c>
      <c r="J667" s="1" t="s">
        <v>61</v>
      </c>
      <c r="K667" s="380">
        <v>0.99753472222221995</v>
      </c>
      <c r="L667" s="378">
        <v>46175</v>
      </c>
      <c r="M667" s="1" t="s">
        <v>4694</v>
      </c>
      <c r="N667" s="1" t="s">
        <v>5212</v>
      </c>
    </row>
    <row r="668" spans="1:14" x14ac:dyDescent="0.25">
      <c r="A668" s="1" t="s">
        <v>4692</v>
      </c>
      <c r="B668" s="1" t="s">
        <v>80</v>
      </c>
      <c r="C668" s="1" t="s">
        <v>81</v>
      </c>
      <c r="D668" s="377">
        <v>354</v>
      </c>
      <c r="E668" s="1" t="s">
        <v>83</v>
      </c>
      <c r="F668" s="378">
        <v>46175</v>
      </c>
      <c r="G668" s="1" t="s">
        <v>4693</v>
      </c>
      <c r="H668" s="1" t="s">
        <v>4586</v>
      </c>
      <c r="I668" s="378">
        <v>47271</v>
      </c>
      <c r="J668" s="1" t="s">
        <v>61</v>
      </c>
      <c r="K668" s="380">
        <v>0.52615740740741002</v>
      </c>
      <c r="L668" s="378">
        <v>46175</v>
      </c>
      <c r="M668" s="1" t="s">
        <v>4694</v>
      </c>
      <c r="N668" s="1" t="s">
        <v>4696</v>
      </c>
    </row>
    <row r="669" spans="1:14" x14ac:dyDescent="0.25">
      <c r="A669" s="1" t="s">
        <v>4692</v>
      </c>
      <c r="B669" s="1" t="s">
        <v>80</v>
      </c>
      <c r="C669" s="1" t="s">
        <v>81</v>
      </c>
      <c r="D669" s="377">
        <v>354</v>
      </c>
      <c r="E669" s="1" t="s">
        <v>83</v>
      </c>
      <c r="F669" s="378">
        <v>46175</v>
      </c>
      <c r="G669" s="1" t="s">
        <v>4693</v>
      </c>
      <c r="H669" s="1" t="s">
        <v>4586</v>
      </c>
      <c r="I669" s="378">
        <v>47271</v>
      </c>
      <c r="J669" s="1" t="s">
        <v>61</v>
      </c>
      <c r="K669" s="380">
        <v>0.99781249999999999</v>
      </c>
      <c r="L669" s="378">
        <v>46175</v>
      </c>
      <c r="M669" s="1" t="s">
        <v>4694</v>
      </c>
      <c r="N669" s="1" t="s">
        <v>5211</v>
      </c>
    </row>
    <row r="670" spans="1:14" x14ac:dyDescent="0.25">
      <c r="A670" s="1" t="s">
        <v>4692</v>
      </c>
      <c r="B670" s="1" t="s">
        <v>80</v>
      </c>
      <c r="C670" s="1" t="s">
        <v>81</v>
      </c>
      <c r="D670" s="377">
        <v>354</v>
      </c>
      <c r="E670" s="1" t="s">
        <v>83</v>
      </c>
      <c r="F670" s="378">
        <v>46175</v>
      </c>
      <c r="G670" s="1" t="s">
        <v>4693</v>
      </c>
      <c r="H670" s="1" t="s">
        <v>4586</v>
      </c>
      <c r="I670" s="378">
        <v>47271</v>
      </c>
      <c r="J670" s="1" t="s">
        <v>61</v>
      </c>
      <c r="K670" s="380">
        <v>0.94142361111110995</v>
      </c>
      <c r="L670" s="378">
        <v>46175</v>
      </c>
      <c r="M670" s="1" t="s">
        <v>4694</v>
      </c>
      <c r="N670" s="1" t="s">
        <v>5218</v>
      </c>
    </row>
    <row r="671" spans="1:14" x14ac:dyDescent="0.25">
      <c r="A671" s="1" t="s">
        <v>4692</v>
      </c>
      <c r="B671" s="1" t="s">
        <v>80</v>
      </c>
      <c r="C671" s="1" t="s">
        <v>81</v>
      </c>
      <c r="D671" s="377">
        <v>354</v>
      </c>
      <c r="E671" s="1" t="s">
        <v>83</v>
      </c>
      <c r="F671" s="378">
        <v>46175</v>
      </c>
      <c r="G671" s="1" t="s">
        <v>4693</v>
      </c>
      <c r="H671" s="1" t="s">
        <v>4586</v>
      </c>
      <c r="I671" s="378">
        <v>47271</v>
      </c>
      <c r="J671" s="1" t="s">
        <v>61</v>
      </c>
      <c r="K671" s="380">
        <v>0.51030092592593002</v>
      </c>
      <c r="L671" s="378">
        <v>46175</v>
      </c>
      <c r="M671" s="1" t="s">
        <v>4694</v>
      </c>
      <c r="N671" s="1" t="s">
        <v>4698</v>
      </c>
    </row>
    <row r="672" spans="1:14" x14ac:dyDescent="0.25">
      <c r="A672" s="1" t="s">
        <v>4692</v>
      </c>
      <c r="B672" s="1" t="s">
        <v>80</v>
      </c>
      <c r="C672" s="1" t="s">
        <v>81</v>
      </c>
      <c r="D672" s="377">
        <v>354</v>
      </c>
      <c r="E672" s="1" t="s">
        <v>83</v>
      </c>
      <c r="F672" s="378">
        <v>46175</v>
      </c>
      <c r="G672" s="1" t="s">
        <v>4693</v>
      </c>
      <c r="H672" s="1" t="s">
        <v>4586</v>
      </c>
      <c r="I672" s="378">
        <v>47271</v>
      </c>
      <c r="J672" s="1" t="s">
        <v>61</v>
      </c>
      <c r="K672" s="380">
        <v>0.90737268518518999</v>
      </c>
      <c r="L672" s="378">
        <v>46175</v>
      </c>
      <c r="M672" s="1" t="s">
        <v>4694</v>
      </c>
      <c r="N672" s="1" t="s">
        <v>5214</v>
      </c>
    </row>
    <row r="673" spans="1:14" x14ac:dyDescent="0.25">
      <c r="A673" s="1" t="s">
        <v>4692</v>
      </c>
      <c r="B673" s="1" t="s">
        <v>80</v>
      </c>
      <c r="C673" s="1" t="s">
        <v>81</v>
      </c>
      <c r="D673" s="377">
        <v>354</v>
      </c>
      <c r="E673" s="1" t="s">
        <v>83</v>
      </c>
      <c r="F673" s="378">
        <v>46175</v>
      </c>
      <c r="G673" s="1" t="s">
        <v>4693</v>
      </c>
      <c r="H673" s="1" t="s">
        <v>4586</v>
      </c>
      <c r="I673" s="378">
        <v>47271</v>
      </c>
      <c r="J673" s="1" t="s">
        <v>61</v>
      </c>
      <c r="K673" s="380">
        <v>0.58835648148148001</v>
      </c>
      <c r="L673" s="378">
        <v>46175</v>
      </c>
      <c r="M673" s="1" t="s">
        <v>4694</v>
      </c>
      <c r="N673" s="1" t="s">
        <v>4700</v>
      </c>
    </row>
    <row r="674" spans="1:14" x14ac:dyDescent="0.25">
      <c r="A674" s="1" t="s">
        <v>4692</v>
      </c>
      <c r="B674" s="1" t="s">
        <v>80</v>
      </c>
      <c r="C674" s="1" t="s">
        <v>81</v>
      </c>
      <c r="D674" s="377">
        <v>354</v>
      </c>
      <c r="E674" s="1" t="s">
        <v>83</v>
      </c>
      <c r="F674" s="378">
        <v>46175</v>
      </c>
      <c r="G674" s="1" t="s">
        <v>4693</v>
      </c>
      <c r="H674" s="1" t="s">
        <v>4586</v>
      </c>
      <c r="I674" s="378">
        <v>47271</v>
      </c>
      <c r="J674" s="1" t="s">
        <v>61</v>
      </c>
      <c r="K674" s="380">
        <v>0.91697916666667001</v>
      </c>
      <c r="L674" s="378">
        <v>46175</v>
      </c>
      <c r="M674" s="1" t="s">
        <v>4694</v>
      </c>
      <c r="N674" s="1" t="s">
        <v>5217</v>
      </c>
    </row>
    <row r="675" spans="1:14" x14ac:dyDescent="0.25">
      <c r="A675" s="1" t="s">
        <v>4692</v>
      </c>
      <c r="B675" s="1" t="s">
        <v>80</v>
      </c>
      <c r="C675" s="1" t="s">
        <v>81</v>
      </c>
      <c r="D675" s="377">
        <v>354</v>
      </c>
      <c r="E675" s="1" t="s">
        <v>83</v>
      </c>
      <c r="F675" s="378">
        <v>46175</v>
      </c>
      <c r="G675" s="1" t="s">
        <v>4693</v>
      </c>
      <c r="H675" s="1" t="s">
        <v>4586</v>
      </c>
      <c r="I675" s="378">
        <v>47271</v>
      </c>
      <c r="J675" s="1" t="s">
        <v>61</v>
      </c>
      <c r="K675" s="380">
        <v>0.66292824074073997</v>
      </c>
      <c r="L675" s="378">
        <v>46175</v>
      </c>
      <c r="M675" s="1" t="s">
        <v>4694</v>
      </c>
      <c r="N675" s="1" t="s">
        <v>5213</v>
      </c>
    </row>
    <row r="676" spans="1:14" x14ac:dyDescent="0.25">
      <c r="A676" s="1" t="s">
        <v>4692</v>
      </c>
      <c r="B676" s="1" t="s">
        <v>80</v>
      </c>
      <c r="C676" s="1" t="s">
        <v>81</v>
      </c>
      <c r="D676" s="377">
        <v>354</v>
      </c>
      <c r="E676" s="1" t="s">
        <v>83</v>
      </c>
      <c r="F676" s="378">
        <v>46175</v>
      </c>
      <c r="G676" s="1" t="s">
        <v>4693</v>
      </c>
      <c r="H676" s="1" t="s">
        <v>4586</v>
      </c>
      <c r="I676" s="378">
        <v>47271</v>
      </c>
      <c r="J676" s="1" t="s">
        <v>61</v>
      </c>
      <c r="K676" s="380">
        <v>0.65107638888888997</v>
      </c>
      <c r="L676" s="378">
        <v>46175</v>
      </c>
      <c r="M676" s="1" t="s">
        <v>4694</v>
      </c>
      <c r="N676" s="1" t="s">
        <v>4695</v>
      </c>
    </row>
    <row r="677" spans="1:14" x14ac:dyDescent="0.25">
      <c r="A677" s="1" t="s">
        <v>4692</v>
      </c>
      <c r="B677" s="1" t="s">
        <v>80</v>
      </c>
      <c r="C677" s="1" t="s">
        <v>81</v>
      </c>
      <c r="D677" s="377">
        <v>354</v>
      </c>
      <c r="E677" s="1" t="s">
        <v>83</v>
      </c>
      <c r="F677" s="378">
        <v>46175</v>
      </c>
      <c r="G677" s="1" t="s">
        <v>4693</v>
      </c>
      <c r="H677" s="1" t="s">
        <v>4586</v>
      </c>
      <c r="I677" s="378">
        <v>47271</v>
      </c>
      <c r="J677" s="1" t="s">
        <v>61</v>
      </c>
      <c r="K677" s="380">
        <v>0.59548611111111005</v>
      </c>
      <c r="L677" s="378">
        <v>46175</v>
      </c>
      <c r="M677" s="1" t="s">
        <v>4694</v>
      </c>
      <c r="N677" s="1" t="s">
        <v>4697</v>
      </c>
    </row>
    <row r="678" spans="1:14" x14ac:dyDescent="0.25">
      <c r="A678" s="1" t="s">
        <v>4692</v>
      </c>
      <c r="B678" s="1" t="s">
        <v>80</v>
      </c>
      <c r="C678" s="1" t="s">
        <v>81</v>
      </c>
      <c r="D678" s="377">
        <v>354</v>
      </c>
      <c r="E678" s="1" t="s">
        <v>83</v>
      </c>
      <c r="F678" s="378">
        <v>46175</v>
      </c>
      <c r="G678" s="1" t="s">
        <v>4693</v>
      </c>
      <c r="H678" s="1" t="s">
        <v>4586</v>
      </c>
      <c r="I678" s="378">
        <v>47271</v>
      </c>
      <c r="J678" s="1" t="s">
        <v>61</v>
      </c>
      <c r="K678" s="380">
        <v>0.59539351851851996</v>
      </c>
      <c r="L678" s="378">
        <v>46175</v>
      </c>
      <c r="M678" s="1" t="s">
        <v>4694</v>
      </c>
      <c r="N678" s="1" t="s">
        <v>4699</v>
      </c>
    </row>
    <row r="679" spans="1:14" x14ac:dyDescent="0.25">
      <c r="A679" s="1" t="s">
        <v>4438</v>
      </c>
      <c r="B679" s="1" t="s">
        <v>80</v>
      </c>
      <c r="C679" s="1" t="s">
        <v>81</v>
      </c>
      <c r="D679" s="377">
        <v>354</v>
      </c>
      <c r="E679" s="1" t="s">
        <v>83</v>
      </c>
      <c r="F679" s="378">
        <v>46175</v>
      </c>
      <c r="G679" s="1" t="s">
        <v>4439</v>
      </c>
      <c r="H679" s="1" t="s">
        <v>4440</v>
      </c>
      <c r="I679" s="378">
        <v>47268</v>
      </c>
      <c r="J679" s="1" t="s">
        <v>61</v>
      </c>
      <c r="K679" s="380">
        <v>0.37633101851852002</v>
      </c>
      <c r="L679" s="378">
        <v>46175</v>
      </c>
      <c r="M679" s="1" t="s">
        <v>4441</v>
      </c>
      <c r="N679" s="1" t="s">
        <v>4595</v>
      </c>
    </row>
    <row r="680" spans="1:14" x14ac:dyDescent="0.25">
      <c r="A680" s="1" t="s">
        <v>4438</v>
      </c>
      <c r="B680" s="1" t="s">
        <v>80</v>
      </c>
      <c r="C680" s="1" t="s">
        <v>81</v>
      </c>
      <c r="D680" s="377">
        <v>354</v>
      </c>
      <c r="E680" s="1" t="s">
        <v>83</v>
      </c>
      <c r="F680" s="378">
        <v>46175</v>
      </c>
      <c r="G680" s="1" t="s">
        <v>4439</v>
      </c>
      <c r="H680" s="1" t="s">
        <v>4440</v>
      </c>
      <c r="I680" s="378">
        <v>47268</v>
      </c>
      <c r="J680" s="1" t="s">
        <v>61</v>
      </c>
      <c r="K680" s="380">
        <v>0.32615740740741</v>
      </c>
      <c r="L680" s="378">
        <v>46175</v>
      </c>
      <c r="M680" s="1" t="s">
        <v>4441</v>
      </c>
      <c r="N680" s="1" t="s">
        <v>4442</v>
      </c>
    </row>
    <row r="681" spans="1:14" x14ac:dyDescent="0.25">
      <c r="A681" s="1" t="s">
        <v>4438</v>
      </c>
      <c r="B681" s="1" t="s">
        <v>80</v>
      </c>
      <c r="C681" s="1" t="s">
        <v>81</v>
      </c>
      <c r="D681" s="377">
        <v>123</v>
      </c>
      <c r="E681" s="1" t="s">
        <v>83</v>
      </c>
      <c r="F681" s="378">
        <v>46175</v>
      </c>
      <c r="G681" s="1" t="s">
        <v>4439</v>
      </c>
      <c r="H681" s="1" t="s">
        <v>4440</v>
      </c>
      <c r="I681" s="378">
        <v>47268</v>
      </c>
      <c r="J681" s="1" t="s">
        <v>61</v>
      </c>
      <c r="K681" s="380">
        <v>0.51797453703703999</v>
      </c>
      <c r="L681" s="378">
        <v>46175</v>
      </c>
      <c r="M681" s="1" t="s">
        <v>4441</v>
      </c>
      <c r="N681" s="1" t="s">
        <v>4701</v>
      </c>
    </row>
    <row r="682" spans="1:14" x14ac:dyDescent="0.25">
      <c r="A682" s="1" t="s">
        <v>4702</v>
      </c>
      <c r="B682" s="1" t="s">
        <v>80</v>
      </c>
      <c r="C682" s="1" t="s">
        <v>81</v>
      </c>
      <c r="D682" s="377">
        <v>300</v>
      </c>
      <c r="E682" s="1" t="s">
        <v>83</v>
      </c>
      <c r="F682" s="378">
        <v>46177</v>
      </c>
      <c r="G682" s="1" t="s">
        <v>6393</v>
      </c>
      <c r="H682" s="1" t="s">
        <v>6137</v>
      </c>
      <c r="I682" s="378">
        <v>47273</v>
      </c>
      <c r="J682" s="1" t="s">
        <v>61</v>
      </c>
      <c r="K682" s="380">
        <v>0.87408564814815004</v>
      </c>
      <c r="L682" s="378">
        <v>46177</v>
      </c>
      <c r="M682" s="1" t="s">
        <v>4704</v>
      </c>
      <c r="N682" s="1" t="s">
        <v>6415</v>
      </c>
    </row>
    <row r="683" spans="1:14" x14ac:dyDescent="0.25">
      <c r="A683" s="1" t="s">
        <v>4702</v>
      </c>
      <c r="B683" s="1" t="s">
        <v>80</v>
      </c>
      <c r="C683" s="1" t="s">
        <v>81</v>
      </c>
      <c r="D683" s="377">
        <v>300</v>
      </c>
      <c r="E683" s="1" t="s">
        <v>83</v>
      </c>
      <c r="F683" s="378">
        <v>46177</v>
      </c>
      <c r="G683" s="1" t="s">
        <v>6393</v>
      </c>
      <c r="H683" s="1" t="s">
        <v>6137</v>
      </c>
      <c r="I683" s="378">
        <v>47273</v>
      </c>
      <c r="J683" s="1" t="s">
        <v>61</v>
      </c>
      <c r="K683" s="380">
        <v>0.66094907407407</v>
      </c>
      <c r="L683" s="378">
        <v>46177</v>
      </c>
      <c r="M683" s="1" t="s">
        <v>4704</v>
      </c>
      <c r="N683" s="1" t="s">
        <v>6425</v>
      </c>
    </row>
    <row r="684" spans="1:14" x14ac:dyDescent="0.25">
      <c r="A684" s="1" t="s">
        <v>4702</v>
      </c>
      <c r="B684" s="1" t="s">
        <v>80</v>
      </c>
      <c r="C684" s="1" t="s">
        <v>81</v>
      </c>
      <c r="D684" s="377">
        <v>300</v>
      </c>
      <c r="E684" s="1" t="s">
        <v>83</v>
      </c>
      <c r="F684" s="378">
        <v>46177</v>
      </c>
      <c r="G684" s="1" t="s">
        <v>6393</v>
      </c>
      <c r="H684" s="1" t="s">
        <v>6137</v>
      </c>
      <c r="I684" s="378">
        <v>47273</v>
      </c>
      <c r="J684" s="1" t="s">
        <v>61</v>
      </c>
      <c r="K684" s="380">
        <v>0.76909722222221999</v>
      </c>
      <c r="L684" s="378">
        <v>46177</v>
      </c>
      <c r="M684" s="1" t="s">
        <v>4704</v>
      </c>
      <c r="N684" s="1" t="s">
        <v>6424</v>
      </c>
    </row>
    <row r="685" spans="1:14" x14ac:dyDescent="0.25">
      <c r="A685" s="1" t="s">
        <v>4702</v>
      </c>
      <c r="B685" s="1" t="s">
        <v>80</v>
      </c>
      <c r="C685" s="1" t="s">
        <v>81</v>
      </c>
      <c r="D685" s="377">
        <v>300</v>
      </c>
      <c r="E685" s="1" t="s">
        <v>83</v>
      </c>
      <c r="F685" s="378">
        <v>46177</v>
      </c>
      <c r="G685" s="1" t="s">
        <v>6384</v>
      </c>
      <c r="H685" s="1" t="s">
        <v>6385</v>
      </c>
      <c r="I685" s="378">
        <v>47272</v>
      </c>
      <c r="J685" s="1" t="s">
        <v>61</v>
      </c>
      <c r="K685" s="380">
        <v>0.19451388888889001</v>
      </c>
      <c r="L685" s="378">
        <v>46177</v>
      </c>
      <c r="M685" s="1" t="s">
        <v>4704</v>
      </c>
      <c r="N685" s="1" t="s">
        <v>6392</v>
      </c>
    </row>
    <row r="686" spans="1:14" x14ac:dyDescent="0.25">
      <c r="A686" s="1" t="s">
        <v>4702</v>
      </c>
      <c r="B686" s="1" t="s">
        <v>80</v>
      </c>
      <c r="C686" s="1" t="s">
        <v>81</v>
      </c>
      <c r="D686" s="377">
        <v>300</v>
      </c>
      <c r="E686" s="1" t="s">
        <v>83</v>
      </c>
      <c r="F686" s="378">
        <v>46177</v>
      </c>
      <c r="G686" s="1" t="s">
        <v>6384</v>
      </c>
      <c r="H686" s="1" t="s">
        <v>6385</v>
      </c>
      <c r="I686" s="378">
        <v>47272</v>
      </c>
      <c r="J686" s="1" t="s">
        <v>61</v>
      </c>
      <c r="K686" s="380">
        <v>0.17281250000000001</v>
      </c>
      <c r="L686" s="378">
        <v>46177</v>
      </c>
      <c r="M686" s="1" t="s">
        <v>4704</v>
      </c>
      <c r="N686" s="1" t="s">
        <v>6386</v>
      </c>
    </row>
    <row r="687" spans="1:14" x14ac:dyDescent="0.25">
      <c r="A687" s="1" t="s">
        <v>4702</v>
      </c>
      <c r="B687" s="1" t="s">
        <v>80</v>
      </c>
      <c r="C687" s="1" t="s">
        <v>81</v>
      </c>
      <c r="D687" s="377">
        <v>300</v>
      </c>
      <c r="E687" s="1" t="s">
        <v>83</v>
      </c>
      <c r="F687" s="378">
        <v>46177</v>
      </c>
      <c r="G687" s="1" t="s">
        <v>6388</v>
      </c>
      <c r="H687" s="1" t="s">
        <v>6389</v>
      </c>
      <c r="I687" s="378">
        <v>47272</v>
      </c>
      <c r="J687" s="1" t="s">
        <v>61</v>
      </c>
      <c r="K687" s="380">
        <v>0.17266203703704</v>
      </c>
      <c r="L687" s="378">
        <v>46177</v>
      </c>
      <c r="M687" s="1" t="s">
        <v>4704</v>
      </c>
      <c r="N687" s="1" t="s">
        <v>6400</v>
      </c>
    </row>
    <row r="688" spans="1:14" x14ac:dyDescent="0.25">
      <c r="A688" s="1" t="s">
        <v>4702</v>
      </c>
      <c r="B688" s="1" t="s">
        <v>80</v>
      </c>
      <c r="C688" s="1" t="s">
        <v>81</v>
      </c>
      <c r="D688" s="377">
        <v>300</v>
      </c>
      <c r="E688" s="1" t="s">
        <v>83</v>
      </c>
      <c r="F688" s="378">
        <v>46177</v>
      </c>
      <c r="G688" s="1" t="s">
        <v>6384</v>
      </c>
      <c r="H688" s="1" t="s">
        <v>6385</v>
      </c>
      <c r="I688" s="378">
        <v>47272</v>
      </c>
      <c r="J688" s="1" t="s">
        <v>61</v>
      </c>
      <c r="K688" s="380">
        <v>0.17503472222222</v>
      </c>
      <c r="L688" s="378">
        <v>46177</v>
      </c>
      <c r="M688" s="1" t="s">
        <v>4704</v>
      </c>
      <c r="N688" s="1" t="s">
        <v>6433</v>
      </c>
    </row>
    <row r="689" spans="1:14" x14ac:dyDescent="0.25">
      <c r="A689" s="1" t="s">
        <v>4702</v>
      </c>
      <c r="B689" s="1" t="s">
        <v>80</v>
      </c>
      <c r="C689" s="1" t="s">
        <v>81</v>
      </c>
      <c r="D689" s="377">
        <v>14</v>
      </c>
      <c r="E689" s="1" t="s">
        <v>83</v>
      </c>
      <c r="F689" s="378">
        <v>46177</v>
      </c>
      <c r="G689" s="1" t="s">
        <v>6396</v>
      </c>
      <c r="H689" s="1" t="s">
        <v>5776</v>
      </c>
      <c r="I689" s="378">
        <v>47272</v>
      </c>
      <c r="J689" s="1" t="s">
        <v>61</v>
      </c>
      <c r="K689" s="380">
        <v>5.2777777777800001E-3</v>
      </c>
      <c r="L689" s="378">
        <v>46177</v>
      </c>
      <c r="M689" s="1" t="s">
        <v>4704</v>
      </c>
      <c r="N689" s="1" t="s">
        <v>6397</v>
      </c>
    </row>
    <row r="690" spans="1:14" x14ac:dyDescent="0.25">
      <c r="A690" s="1" t="s">
        <v>4702</v>
      </c>
      <c r="B690" s="1" t="s">
        <v>80</v>
      </c>
      <c r="C690" s="1" t="s">
        <v>81</v>
      </c>
      <c r="D690" s="377">
        <v>300</v>
      </c>
      <c r="E690" s="1" t="s">
        <v>83</v>
      </c>
      <c r="F690" s="378">
        <v>46177</v>
      </c>
      <c r="G690" s="1" t="s">
        <v>6393</v>
      </c>
      <c r="H690" s="1" t="s">
        <v>6137</v>
      </c>
      <c r="I690" s="378">
        <v>47273</v>
      </c>
      <c r="J690" s="1" t="s">
        <v>61</v>
      </c>
      <c r="K690" s="380">
        <v>0.70115740740740995</v>
      </c>
      <c r="L690" s="378">
        <v>46177</v>
      </c>
      <c r="M690" s="1" t="s">
        <v>4704</v>
      </c>
      <c r="N690" s="1" t="s">
        <v>6421</v>
      </c>
    </row>
    <row r="691" spans="1:14" x14ac:dyDescent="0.25">
      <c r="A691" s="1" t="s">
        <v>4702</v>
      </c>
      <c r="B691" s="1" t="s">
        <v>80</v>
      </c>
      <c r="C691" s="1" t="s">
        <v>81</v>
      </c>
      <c r="D691" s="377">
        <v>300</v>
      </c>
      <c r="E691" s="1" t="s">
        <v>83</v>
      </c>
      <c r="F691" s="378">
        <v>46177</v>
      </c>
      <c r="G691" s="1" t="s">
        <v>6388</v>
      </c>
      <c r="H691" s="1" t="s">
        <v>6389</v>
      </c>
      <c r="I691" s="378">
        <v>47272</v>
      </c>
      <c r="J691" s="1" t="s">
        <v>61</v>
      </c>
      <c r="K691" s="380">
        <v>4.5601851851900001E-3</v>
      </c>
      <c r="L691" s="378">
        <v>46177</v>
      </c>
      <c r="M691" s="1" t="s">
        <v>4704</v>
      </c>
      <c r="N691" s="1" t="s">
        <v>6390</v>
      </c>
    </row>
    <row r="692" spans="1:14" x14ac:dyDescent="0.25">
      <c r="A692" s="1" t="s">
        <v>4702</v>
      </c>
      <c r="B692" s="1" t="s">
        <v>80</v>
      </c>
      <c r="C692" s="1" t="s">
        <v>81</v>
      </c>
      <c r="D692" s="377">
        <v>300</v>
      </c>
      <c r="E692" s="1" t="s">
        <v>83</v>
      </c>
      <c r="F692" s="378">
        <v>46177</v>
      </c>
      <c r="G692" s="1" t="s">
        <v>6393</v>
      </c>
      <c r="H692" s="1" t="s">
        <v>6137</v>
      </c>
      <c r="I692" s="378">
        <v>47273</v>
      </c>
      <c r="J692" s="1" t="s">
        <v>61</v>
      </c>
      <c r="K692" s="380">
        <v>0.71126157407406998</v>
      </c>
      <c r="L692" s="378">
        <v>46177</v>
      </c>
      <c r="M692" s="1" t="s">
        <v>4704</v>
      </c>
      <c r="N692" s="1" t="s">
        <v>6405</v>
      </c>
    </row>
    <row r="693" spans="1:14" x14ac:dyDescent="0.25">
      <c r="A693" s="1" t="s">
        <v>4702</v>
      </c>
      <c r="B693" s="1" t="s">
        <v>80</v>
      </c>
      <c r="C693" s="1" t="s">
        <v>81</v>
      </c>
      <c r="D693" s="377">
        <v>89</v>
      </c>
      <c r="E693" s="1" t="s">
        <v>83</v>
      </c>
      <c r="F693" s="378">
        <v>46177</v>
      </c>
      <c r="G693" s="1" t="s">
        <v>6388</v>
      </c>
      <c r="H693" s="1" t="s">
        <v>6389</v>
      </c>
      <c r="I693" s="378">
        <v>47272</v>
      </c>
      <c r="J693" s="1" t="s">
        <v>61</v>
      </c>
      <c r="K693" s="380">
        <v>0.15812499999999999</v>
      </c>
      <c r="L693" s="378">
        <v>46177</v>
      </c>
      <c r="M693" s="1" t="s">
        <v>4704</v>
      </c>
      <c r="N693" s="1" t="s">
        <v>6391</v>
      </c>
    </row>
    <row r="694" spans="1:14" x14ac:dyDescent="0.25">
      <c r="A694" s="1" t="s">
        <v>4702</v>
      </c>
      <c r="B694" s="1" t="s">
        <v>80</v>
      </c>
      <c r="C694" s="1" t="s">
        <v>81</v>
      </c>
      <c r="D694" s="377">
        <v>300</v>
      </c>
      <c r="E694" s="1" t="s">
        <v>83</v>
      </c>
      <c r="F694" s="378">
        <v>46177</v>
      </c>
      <c r="G694" s="1" t="s">
        <v>6393</v>
      </c>
      <c r="H694" s="1" t="s">
        <v>6137</v>
      </c>
      <c r="I694" s="378">
        <v>47273</v>
      </c>
      <c r="J694" s="1" t="s">
        <v>61</v>
      </c>
      <c r="K694" s="380">
        <v>0.70126157407406997</v>
      </c>
      <c r="L694" s="378">
        <v>46177</v>
      </c>
      <c r="M694" s="1" t="s">
        <v>4704</v>
      </c>
      <c r="N694" s="1" t="s">
        <v>6422</v>
      </c>
    </row>
    <row r="695" spans="1:14" x14ac:dyDescent="0.25">
      <c r="A695" s="1" t="s">
        <v>4702</v>
      </c>
      <c r="B695" s="1" t="s">
        <v>80</v>
      </c>
      <c r="C695" s="1" t="s">
        <v>81</v>
      </c>
      <c r="D695" s="377">
        <v>300</v>
      </c>
      <c r="E695" s="1" t="s">
        <v>83</v>
      </c>
      <c r="F695" s="378">
        <v>46177</v>
      </c>
      <c r="G695" s="1" t="s">
        <v>6393</v>
      </c>
      <c r="H695" s="1" t="s">
        <v>6137</v>
      </c>
      <c r="I695" s="378">
        <v>47273</v>
      </c>
      <c r="J695" s="1" t="s">
        <v>61</v>
      </c>
      <c r="K695" s="380">
        <v>0.87561342592592994</v>
      </c>
      <c r="L695" s="378">
        <v>46177</v>
      </c>
      <c r="M695" s="1" t="s">
        <v>4704</v>
      </c>
      <c r="N695" s="1" t="s">
        <v>6417</v>
      </c>
    </row>
    <row r="696" spans="1:14" x14ac:dyDescent="0.25">
      <c r="A696" s="1" t="s">
        <v>4702</v>
      </c>
      <c r="B696" s="1" t="s">
        <v>80</v>
      </c>
      <c r="C696" s="1" t="s">
        <v>81</v>
      </c>
      <c r="D696" s="377">
        <v>300</v>
      </c>
      <c r="E696" s="1" t="s">
        <v>83</v>
      </c>
      <c r="F696" s="378">
        <v>46177</v>
      </c>
      <c r="G696" s="1" t="s">
        <v>6393</v>
      </c>
      <c r="H696" s="1" t="s">
        <v>6137</v>
      </c>
      <c r="I696" s="378">
        <v>47273</v>
      </c>
      <c r="J696" s="1" t="s">
        <v>61</v>
      </c>
      <c r="K696" s="380">
        <v>0.77326388888888997</v>
      </c>
      <c r="L696" s="378">
        <v>46177</v>
      </c>
      <c r="M696" s="1" t="s">
        <v>4704</v>
      </c>
      <c r="N696" s="1" t="s">
        <v>6431</v>
      </c>
    </row>
    <row r="697" spans="1:14" x14ac:dyDescent="0.25">
      <c r="A697" s="1" t="s">
        <v>4702</v>
      </c>
      <c r="B697" s="1" t="s">
        <v>80</v>
      </c>
      <c r="C697" s="1" t="s">
        <v>81</v>
      </c>
      <c r="D697" s="377">
        <v>300</v>
      </c>
      <c r="E697" s="1" t="s">
        <v>83</v>
      </c>
      <c r="F697" s="378">
        <v>46177</v>
      </c>
      <c r="G697" s="1" t="s">
        <v>6384</v>
      </c>
      <c r="H697" s="1" t="s">
        <v>6385</v>
      </c>
      <c r="I697" s="378">
        <v>47272</v>
      </c>
      <c r="J697" s="1" t="s">
        <v>61</v>
      </c>
      <c r="K697" s="380">
        <v>0.37387731481481001</v>
      </c>
      <c r="L697" s="378">
        <v>46177</v>
      </c>
      <c r="M697" s="1" t="s">
        <v>4704</v>
      </c>
      <c r="N697" s="1" t="s">
        <v>6427</v>
      </c>
    </row>
    <row r="698" spans="1:14" x14ac:dyDescent="0.25">
      <c r="A698" s="1" t="s">
        <v>4702</v>
      </c>
      <c r="B698" s="1" t="s">
        <v>80</v>
      </c>
      <c r="C698" s="1" t="s">
        <v>81</v>
      </c>
      <c r="D698" s="377">
        <v>300</v>
      </c>
      <c r="E698" s="1" t="s">
        <v>83</v>
      </c>
      <c r="F698" s="378">
        <v>46177</v>
      </c>
      <c r="G698" s="1" t="s">
        <v>6384</v>
      </c>
      <c r="H698" s="1" t="s">
        <v>6385</v>
      </c>
      <c r="I698" s="378">
        <v>47272</v>
      </c>
      <c r="J698" s="1" t="s">
        <v>61</v>
      </c>
      <c r="K698" s="380">
        <v>0.37371527777778002</v>
      </c>
      <c r="L698" s="378">
        <v>46177</v>
      </c>
      <c r="M698" s="1" t="s">
        <v>4704</v>
      </c>
      <c r="N698" s="1" t="s">
        <v>6426</v>
      </c>
    </row>
    <row r="699" spans="1:14" x14ac:dyDescent="0.25">
      <c r="A699" s="1" t="s">
        <v>4702</v>
      </c>
      <c r="B699" s="1" t="s">
        <v>80</v>
      </c>
      <c r="C699" s="1" t="s">
        <v>81</v>
      </c>
      <c r="D699" s="377">
        <v>300</v>
      </c>
      <c r="E699" s="1" t="s">
        <v>83</v>
      </c>
      <c r="F699" s="378">
        <v>46177</v>
      </c>
      <c r="G699" s="1" t="s">
        <v>6384</v>
      </c>
      <c r="H699" s="1" t="s">
        <v>6385</v>
      </c>
      <c r="I699" s="378">
        <v>47272</v>
      </c>
      <c r="J699" s="1" t="s">
        <v>61</v>
      </c>
      <c r="K699" s="380">
        <v>0.42608796296295998</v>
      </c>
      <c r="L699" s="378">
        <v>46177</v>
      </c>
      <c r="M699" s="1" t="s">
        <v>4704</v>
      </c>
      <c r="N699" s="1" t="s">
        <v>6410</v>
      </c>
    </row>
    <row r="700" spans="1:14" x14ac:dyDescent="0.25">
      <c r="A700" s="1" t="s">
        <v>4702</v>
      </c>
      <c r="B700" s="1" t="s">
        <v>80</v>
      </c>
      <c r="C700" s="1" t="s">
        <v>81</v>
      </c>
      <c r="D700" s="377">
        <v>300</v>
      </c>
      <c r="E700" s="1" t="s">
        <v>83</v>
      </c>
      <c r="F700" s="378">
        <v>46177</v>
      </c>
      <c r="G700" s="1" t="s">
        <v>6384</v>
      </c>
      <c r="H700" s="1" t="s">
        <v>6385</v>
      </c>
      <c r="I700" s="378">
        <v>47272</v>
      </c>
      <c r="J700" s="1" t="s">
        <v>61</v>
      </c>
      <c r="K700" s="380">
        <v>0.71652777777777998</v>
      </c>
      <c r="L700" s="378">
        <v>46177</v>
      </c>
      <c r="M700" s="1" t="s">
        <v>4704</v>
      </c>
      <c r="N700" s="1" t="s">
        <v>6420</v>
      </c>
    </row>
    <row r="701" spans="1:14" x14ac:dyDescent="0.25">
      <c r="A701" s="1" t="s">
        <v>4702</v>
      </c>
      <c r="B701" s="1" t="s">
        <v>80</v>
      </c>
      <c r="C701" s="1" t="s">
        <v>81</v>
      </c>
      <c r="D701" s="377">
        <v>300</v>
      </c>
      <c r="E701" s="1" t="s">
        <v>83</v>
      </c>
      <c r="F701" s="378">
        <v>46177</v>
      </c>
      <c r="G701" s="1" t="s">
        <v>6388</v>
      </c>
      <c r="H701" s="1" t="s">
        <v>6389</v>
      </c>
      <c r="I701" s="378">
        <v>47272</v>
      </c>
      <c r="J701" s="1" t="s">
        <v>61</v>
      </c>
      <c r="K701" s="380">
        <v>4.0324074074070002E-2</v>
      </c>
      <c r="L701" s="378">
        <v>46177</v>
      </c>
      <c r="M701" s="1" t="s">
        <v>4704</v>
      </c>
      <c r="N701" s="1" t="s">
        <v>6412</v>
      </c>
    </row>
    <row r="702" spans="1:14" x14ac:dyDescent="0.25">
      <c r="A702" s="1" t="s">
        <v>4702</v>
      </c>
      <c r="B702" s="1" t="s">
        <v>80</v>
      </c>
      <c r="C702" s="1" t="s">
        <v>81</v>
      </c>
      <c r="D702" s="377">
        <v>300</v>
      </c>
      <c r="E702" s="1" t="s">
        <v>83</v>
      </c>
      <c r="F702" s="378">
        <v>46177</v>
      </c>
      <c r="G702" s="1" t="s">
        <v>6388</v>
      </c>
      <c r="H702" s="1" t="s">
        <v>6389</v>
      </c>
      <c r="I702" s="378">
        <v>47272</v>
      </c>
      <c r="J702" s="1" t="s">
        <v>61</v>
      </c>
      <c r="K702" s="380">
        <v>3.993055555556E-2</v>
      </c>
      <c r="L702" s="378">
        <v>46177</v>
      </c>
      <c r="M702" s="1" t="s">
        <v>4704</v>
      </c>
      <c r="N702" s="1" t="s">
        <v>6414</v>
      </c>
    </row>
    <row r="703" spans="1:14" x14ac:dyDescent="0.25">
      <c r="A703" s="1" t="s">
        <v>4702</v>
      </c>
      <c r="B703" s="1" t="s">
        <v>80</v>
      </c>
      <c r="C703" s="1" t="s">
        <v>81</v>
      </c>
      <c r="D703" s="377">
        <v>300</v>
      </c>
      <c r="E703" s="1" t="s">
        <v>83</v>
      </c>
      <c r="F703" s="378">
        <v>46177</v>
      </c>
      <c r="G703" s="1" t="s">
        <v>6393</v>
      </c>
      <c r="H703" s="1" t="s">
        <v>6137</v>
      </c>
      <c r="I703" s="378">
        <v>47273</v>
      </c>
      <c r="J703" s="1" t="s">
        <v>61</v>
      </c>
      <c r="K703" s="380">
        <v>0.74783564814814996</v>
      </c>
      <c r="L703" s="378">
        <v>46177</v>
      </c>
      <c r="M703" s="1" t="s">
        <v>4704</v>
      </c>
      <c r="N703" s="1" t="s">
        <v>6409</v>
      </c>
    </row>
    <row r="704" spans="1:14" x14ac:dyDescent="0.25">
      <c r="A704" s="1" t="s">
        <v>4702</v>
      </c>
      <c r="B704" s="1" t="s">
        <v>80</v>
      </c>
      <c r="C704" s="1" t="s">
        <v>81</v>
      </c>
      <c r="D704" s="377">
        <v>300</v>
      </c>
      <c r="E704" s="1" t="s">
        <v>83</v>
      </c>
      <c r="F704" s="378">
        <v>46177</v>
      </c>
      <c r="G704" s="1" t="s">
        <v>6393</v>
      </c>
      <c r="H704" s="1" t="s">
        <v>6137</v>
      </c>
      <c r="I704" s="378">
        <v>47273</v>
      </c>
      <c r="J704" s="1" t="s">
        <v>61</v>
      </c>
      <c r="K704" s="380">
        <v>0.74893518518518998</v>
      </c>
      <c r="L704" s="378">
        <v>46177</v>
      </c>
      <c r="M704" s="1" t="s">
        <v>4704</v>
      </c>
      <c r="N704" s="1" t="s">
        <v>6404</v>
      </c>
    </row>
    <row r="705" spans="1:14" x14ac:dyDescent="0.25">
      <c r="A705" s="1" t="s">
        <v>4702</v>
      </c>
      <c r="B705" s="1" t="s">
        <v>80</v>
      </c>
      <c r="C705" s="1" t="s">
        <v>81</v>
      </c>
      <c r="D705" s="377">
        <v>216</v>
      </c>
      <c r="E705" s="1" t="s">
        <v>83</v>
      </c>
      <c r="F705" s="378">
        <v>46177</v>
      </c>
      <c r="G705" s="1" t="s">
        <v>6393</v>
      </c>
      <c r="H705" s="1" t="s">
        <v>6137</v>
      </c>
      <c r="I705" s="378">
        <v>47273</v>
      </c>
      <c r="J705" s="1" t="s">
        <v>61</v>
      </c>
      <c r="K705" s="380">
        <v>0.86972222222221995</v>
      </c>
      <c r="L705" s="378">
        <v>46177</v>
      </c>
      <c r="M705" s="1" t="s">
        <v>4704</v>
      </c>
      <c r="N705" s="1" t="s">
        <v>6402</v>
      </c>
    </row>
    <row r="706" spans="1:14" x14ac:dyDescent="0.25">
      <c r="A706" s="1" t="s">
        <v>4702</v>
      </c>
      <c r="B706" s="1" t="s">
        <v>80</v>
      </c>
      <c r="C706" s="1" t="s">
        <v>81</v>
      </c>
      <c r="D706" s="377">
        <v>300</v>
      </c>
      <c r="E706" s="1" t="s">
        <v>83</v>
      </c>
      <c r="F706" s="378">
        <v>46177</v>
      </c>
      <c r="G706" s="1" t="s">
        <v>6384</v>
      </c>
      <c r="H706" s="1" t="s">
        <v>6385</v>
      </c>
      <c r="I706" s="378">
        <v>47272</v>
      </c>
      <c r="J706" s="1" t="s">
        <v>61</v>
      </c>
      <c r="K706" s="380">
        <v>0.22832175925925999</v>
      </c>
      <c r="L706" s="378">
        <v>46177</v>
      </c>
      <c r="M706" s="1" t="s">
        <v>4704</v>
      </c>
      <c r="N706" s="1" t="s">
        <v>6398</v>
      </c>
    </row>
    <row r="707" spans="1:14" x14ac:dyDescent="0.25">
      <c r="A707" s="1" t="s">
        <v>4702</v>
      </c>
      <c r="B707" s="1" t="s">
        <v>80</v>
      </c>
      <c r="C707" s="1" t="s">
        <v>81</v>
      </c>
      <c r="D707" s="377">
        <v>300</v>
      </c>
      <c r="E707" s="1" t="s">
        <v>83</v>
      </c>
      <c r="F707" s="378">
        <v>46177</v>
      </c>
      <c r="G707" s="1" t="s">
        <v>6384</v>
      </c>
      <c r="H707" s="1" t="s">
        <v>6385</v>
      </c>
      <c r="I707" s="378">
        <v>47272</v>
      </c>
      <c r="J707" s="1" t="s">
        <v>61</v>
      </c>
      <c r="K707" s="380">
        <v>0.23347222222222</v>
      </c>
      <c r="L707" s="378">
        <v>46177</v>
      </c>
      <c r="M707" s="1" t="s">
        <v>4704</v>
      </c>
      <c r="N707" s="1" t="s">
        <v>6395</v>
      </c>
    </row>
    <row r="708" spans="1:14" x14ac:dyDescent="0.25">
      <c r="A708" s="1" t="s">
        <v>4702</v>
      </c>
      <c r="B708" s="1" t="s">
        <v>80</v>
      </c>
      <c r="C708" s="1" t="s">
        <v>81</v>
      </c>
      <c r="D708" s="377">
        <v>42</v>
      </c>
      <c r="E708" s="1" t="s">
        <v>83</v>
      </c>
      <c r="F708" s="378">
        <v>46177</v>
      </c>
      <c r="G708" s="1" t="s">
        <v>6384</v>
      </c>
      <c r="H708" s="1" t="s">
        <v>6385</v>
      </c>
      <c r="I708" s="378">
        <v>47272</v>
      </c>
      <c r="J708" s="1" t="s">
        <v>61</v>
      </c>
      <c r="K708" s="380">
        <v>0.52671296296296</v>
      </c>
      <c r="L708" s="378">
        <v>46177</v>
      </c>
      <c r="M708" s="1" t="s">
        <v>4704</v>
      </c>
      <c r="N708" s="1" t="s">
        <v>6403</v>
      </c>
    </row>
    <row r="709" spans="1:14" x14ac:dyDescent="0.25">
      <c r="A709" s="1" t="s">
        <v>4702</v>
      </c>
      <c r="B709" s="1" t="s">
        <v>80</v>
      </c>
      <c r="C709" s="1" t="s">
        <v>81</v>
      </c>
      <c r="D709" s="377">
        <v>300</v>
      </c>
      <c r="E709" s="1" t="s">
        <v>83</v>
      </c>
      <c r="F709" s="378">
        <v>46177</v>
      </c>
      <c r="G709" s="1" t="s">
        <v>6393</v>
      </c>
      <c r="H709" s="1" t="s">
        <v>6137</v>
      </c>
      <c r="I709" s="378">
        <v>47273</v>
      </c>
      <c r="J709" s="1" t="s">
        <v>61</v>
      </c>
      <c r="K709" s="380">
        <v>0.71762731481481001</v>
      </c>
      <c r="L709" s="378">
        <v>46177</v>
      </c>
      <c r="M709" s="1" t="s">
        <v>4704</v>
      </c>
      <c r="N709" s="1" t="s">
        <v>6411</v>
      </c>
    </row>
    <row r="710" spans="1:14" x14ac:dyDescent="0.25">
      <c r="A710" s="1" t="s">
        <v>4702</v>
      </c>
      <c r="B710" s="1" t="s">
        <v>80</v>
      </c>
      <c r="C710" s="1" t="s">
        <v>81</v>
      </c>
      <c r="D710" s="377">
        <v>300</v>
      </c>
      <c r="E710" s="1" t="s">
        <v>83</v>
      </c>
      <c r="F710" s="378">
        <v>46177</v>
      </c>
      <c r="G710" s="1" t="s">
        <v>6393</v>
      </c>
      <c r="H710" s="1" t="s">
        <v>6137</v>
      </c>
      <c r="I710" s="378">
        <v>47273</v>
      </c>
      <c r="J710" s="1" t="s">
        <v>61</v>
      </c>
      <c r="K710" s="380">
        <v>0.85400462962962997</v>
      </c>
      <c r="L710" s="378">
        <v>46177</v>
      </c>
      <c r="M710" s="1" t="s">
        <v>4704</v>
      </c>
      <c r="N710" s="1" t="s">
        <v>6416</v>
      </c>
    </row>
    <row r="711" spans="1:14" x14ac:dyDescent="0.25">
      <c r="A711" s="1" t="s">
        <v>4702</v>
      </c>
      <c r="B711" s="1" t="s">
        <v>80</v>
      </c>
      <c r="C711" s="1" t="s">
        <v>81</v>
      </c>
      <c r="D711" s="377">
        <v>300</v>
      </c>
      <c r="E711" s="1" t="s">
        <v>83</v>
      </c>
      <c r="F711" s="378">
        <v>46177</v>
      </c>
      <c r="G711" s="1" t="s">
        <v>6388</v>
      </c>
      <c r="H711" s="1" t="s">
        <v>6389</v>
      </c>
      <c r="I711" s="378">
        <v>47272</v>
      </c>
      <c r="J711" s="1" t="s">
        <v>61</v>
      </c>
      <c r="K711" s="380">
        <v>7.0115740740740007E-2</v>
      </c>
      <c r="L711" s="378">
        <v>46177</v>
      </c>
      <c r="M711" s="1" t="s">
        <v>4704</v>
      </c>
      <c r="N711" s="1" t="s">
        <v>6418</v>
      </c>
    </row>
    <row r="712" spans="1:14" x14ac:dyDescent="0.25">
      <c r="A712" s="1" t="s">
        <v>4702</v>
      </c>
      <c r="B712" s="1" t="s">
        <v>80</v>
      </c>
      <c r="C712" s="1" t="s">
        <v>81</v>
      </c>
      <c r="D712" s="377">
        <v>300</v>
      </c>
      <c r="E712" s="1" t="s">
        <v>83</v>
      </c>
      <c r="F712" s="378">
        <v>46177</v>
      </c>
      <c r="G712" s="1" t="s">
        <v>6384</v>
      </c>
      <c r="H712" s="1" t="s">
        <v>6385</v>
      </c>
      <c r="I712" s="378">
        <v>47272</v>
      </c>
      <c r="J712" s="1" t="s">
        <v>61</v>
      </c>
      <c r="K712" s="380">
        <v>0.38821759259258998</v>
      </c>
      <c r="L712" s="378">
        <v>46177</v>
      </c>
      <c r="M712" s="1" t="s">
        <v>4704</v>
      </c>
      <c r="N712" s="1" t="s">
        <v>6428</v>
      </c>
    </row>
    <row r="713" spans="1:14" x14ac:dyDescent="0.25">
      <c r="A713" s="1" t="s">
        <v>4702</v>
      </c>
      <c r="B713" s="1" t="s">
        <v>80</v>
      </c>
      <c r="C713" s="1" t="s">
        <v>81</v>
      </c>
      <c r="D713" s="377">
        <v>300</v>
      </c>
      <c r="E713" s="1" t="s">
        <v>83</v>
      </c>
      <c r="F713" s="378">
        <v>46177</v>
      </c>
      <c r="G713" s="1" t="s">
        <v>6384</v>
      </c>
      <c r="H713" s="1" t="s">
        <v>6385</v>
      </c>
      <c r="I713" s="378">
        <v>47272</v>
      </c>
      <c r="J713" s="1" t="s">
        <v>61</v>
      </c>
      <c r="K713" s="380">
        <v>0.54737268518519</v>
      </c>
      <c r="L713" s="378">
        <v>46177</v>
      </c>
      <c r="M713" s="1" t="s">
        <v>4704</v>
      </c>
      <c r="N713" s="1" t="s">
        <v>6399</v>
      </c>
    </row>
    <row r="714" spans="1:14" x14ac:dyDescent="0.25">
      <c r="A714" s="1" t="s">
        <v>4702</v>
      </c>
      <c r="B714" s="1" t="s">
        <v>80</v>
      </c>
      <c r="C714" s="1" t="s">
        <v>81</v>
      </c>
      <c r="D714" s="377">
        <v>300</v>
      </c>
      <c r="E714" s="1" t="s">
        <v>83</v>
      </c>
      <c r="F714" s="378">
        <v>46177</v>
      </c>
      <c r="G714" s="1" t="s">
        <v>6388</v>
      </c>
      <c r="H714" s="1" t="s">
        <v>6389</v>
      </c>
      <c r="I714" s="378">
        <v>47272</v>
      </c>
      <c r="J714" s="1" t="s">
        <v>61</v>
      </c>
      <c r="K714" s="380">
        <v>5.2696759259259998E-2</v>
      </c>
      <c r="L714" s="378">
        <v>46177</v>
      </c>
      <c r="M714" s="1" t="s">
        <v>4704</v>
      </c>
      <c r="N714" s="1" t="s">
        <v>6407</v>
      </c>
    </row>
    <row r="715" spans="1:14" x14ac:dyDescent="0.25">
      <c r="A715" s="1" t="s">
        <v>4702</v>
      </c>
      <c r="B715" s="1" t="s">
        <v>80</v>
      </c>
      <c r="C715" s="1" t="s">
        <v>81</v>
      </c>
      <c r="D715" s="377">
        <v>300</v>
      </c>
      <c r="E715" s="1" t="s">
        <v>83</v>
      </c>
      <c r="F715" s="378">
        <v>46177</v>
      </c>
      <c r="G715" s="1" t="s">
        <v>6393</v>
      </c>
      <c r="H715" s="1" t="s">
        <v>6137</v>
      </c>
      <c r="I715" s="378">
        <v>47273</v>
      </c>
      <c r="J715" s="1" t="s">
        <v>61</v>
      </c>
      <c r="K715" s="380">
        <v>0.87576388888889001</v>
      </c>
      <c r="L715" s="378">
        <v>46177</v>
      </c>
      <c r="M715" s="1" t="s">
        <v>4704</v>
      </c>
      <c r="N715" s="1" t="s">
        <v>6429</v>
      </c>
    </row>
    <row r="716" spans="1:14" x14ac:dyDescent="0.25">
      <c r="A716" s="1" t="s">
        <v>4702</v>
      </c>
      <c r="B716" s="1" t="s">
        <v>80</v>
      </c>
      <c r="C716" s="1" t="s">
        <v>81</v>
      </c>
      <c r="D716" s="377">
        <v>300</v>
      </c>
      <c r="E716" s="1" t="s">
        <v>83</v>
      </c>
      <c r="F716" s="378">
        <v>46177</v>
      </c>
      <c r="G716" s="1" t="s">
        <v>6393</v>
      </c>
      <c r="H716" s="1" t="s">
        <v>6137</v>
      </c>
      <c r="I716" s="378">
        <v>47273</v>
      </c>
      <c r="J716" s="1" t="s">
        <v>61</v>
      </c>
      <c r="K716" s="380">
        <v>0.87553240740741001</v>
      </c>
      <c r="L716" s="378">
        <v>46177</v>
      </c>
      <c r="M716" s="1" t="s">
        <v>4704</v>
      </c>
      <c r="N716" s="1" t="s">
        <v>6430</v>
      </c>
    </row>
    <row r="717" spans="1:14" x14ac:dyDescent="0.25">
      <c r="A717" s="1" t="s">
        <v>4702</v>
      </c>
      <c r="B717" s="1" t="s">
        <v>80</v>
      </c>
      <c r="C717" s="1" t="s">
        <v>81</v>
      </c>
      <c r="D717" s="377">
        <v>300</v>
      </c>
      <c r="E717" s="1" t="s">
        <v>83</v>
      </c>
      <c r="F717" s="378">
        <v>46177</v>
      </c>
      <c r="G717" s="1" t="s">
        <v>6384</v>
      </c>
      <c r="H717" s="1" t="s">
        <v>6385</v>
      </c>
      <c r="I717" s="378">
        <v>47272</v>
      </c>
      <c r="J717" s="1" t="s">
        <v>61</v>
      </c>
      <c r="K717" s="380">
        <v>0.37396990740740998</v>
      </c>
      <c r="L717" s="378">
        <v>46177</v>
      </c>
      <c r="M717" s="1" t="s">
        <v>4704</v>
      </c>
      <c r="N717" s="1" t="s">
        <v>6423</v>
      </c>
    </row>
    <row r="718" spans="1:14" x14ac:dyDescent="0.25">
      <c r="A718" s="1" t="s">
        <v>4702</v>
      </c>
      <c r="B718" s="1" t="s">
        <v>80</v>
      </c>
      <c r="C718" s="1" t="s">
        <v>81</v>
      </c>
      <c r="D718" s="377">
        <v>300</v>
      </c>
      <c r="E718" s="1" t="s">
        <v>83</v>
      </c>
      <c r="F718" s="378">
        <v>46177</v>
      </c>
      <c r="G718" s="1" t="s">
        <v>6393</v>
      </c>
      <c r="H718" s="1" t="s">
        <v>6137</v>
      </c>
      <c r="I718" s="378">
        <v>47273</v>
      </c>
      <c r="J718" s="1" t="s">
        <v>61</v>
      </c>
      <c r="K718" s="380">
        <v>0.70010416666666997</v>
      </c>
      <c r="L718" s="378">
        <v>46177</v>
      </c>
      <c r="M718" s="1" t="s">
        <v>4704</v>
      </c>
      <c r="N718" s="1" t="s">
        <v>6432</v>
      </c>
    </row>
    <row r="719" spans="1:14" x14ac:dyDescent="0.25">
      <c r="A719" s="1" t="s">
        <v>4702</v>
      </c>
      <c r="B719" s="1" t="s">
        <v>80</v>
      </c>
      <c r="C719" s="1" t="s">
        <v>81</v>
      </c>
      <c r="D719" s="377">
        <v>300</v>
      </c>
      <c r="E719" s="1" t="s">
        <v>83</v>
      </c>
      <c r="F719" s="378">
        <v>46177</v>
      </c>
      <c r="G719" s="1" t="s">
        <v>6384</v>
      </c>
      <c r="H719" s="1" t="s">
        <v>6385</v>
      </c>
      <c r="I719" s="378">
        <v>47272</v>
      </c>
      <c r="J719" s="1" t="s">
        <v>61</v>
      </c>
      <c r="K719" s="380">
        <v>0.32778935185184999</v>
      </c>
      <c r="L719" s="378">
        <v>46177</v>
      </c>
      <c r="M719" s="1" t="s">
        <v>4704</v>
      </c>
      <c r="N719" s="1" t="s">
        <v>6387</v>
      </c>
    </row>
    <row r="720" spans="1:14" x14ac:dyDescent="0.25">
      <c r="A720" s="1" t="s">
        <v>4702</v>
      </c>
      <c r="B720" s="1" t="s">
        <v>80</v>
      </c>
      <c r="C720" s="1" t="s">
        <v>81</v>
      </c>
      <c r="D720" s="377">
        <v>300</v>
      </c>
      <c r="E720" s="1" t="s">
        <v>83</v>
      </c>
      <c r="F720" s="378">
        <v>46177</v>
      </c>
      <c r="G720" s="1" t="s">
        <v>6384</v>
      </c>
      <c r="H720" s="1" t="s">
        <v>6385</v>
      </c>
      <c r="I720" s="378">
        <v>47272</v>
      </c>
      <c r="J720" s="1" t="s">
        <v>61</v>
      </c>
      <c r="K720" s="380">
        <v>0.27891203703703998</v>
      </c>
      <c r="L720" s="378">
        <v>46177</v>
      </c>
      <c r="M720" s="1" t="s">
        <v>4704</v>
      </c>
      <c r="N720" s="1" t="s">
        <v>6408</v>
      </c>
    </row>
    <row r="721" spans="1:14" x14ac:dyDescent="0.25">
      <c r="A721" s="1" t="s">
        <v>4702</v>
      </c>
      <c r="B721" s="1" t="s">
        <v>80</v>
      </c>
      <c r="C721" s="1" t="s">
        <v>81</v>
      </c>
      <c r="D721" s="377">
        <v>300</v>
      </c>
      <c r="E721" s="1" t="s">
        <v>83</v>
      </c>
      <c r="F721" s="378">
        <v>46177</v>
      </c>
      <c r="G721" s="1" t="s">
        <v>6384</v>
      </c>
      <c r="H721" s="1" t="s">
        <v>6385</v>
      </c>
      <c r="I721" s="378">
        <v>47272</v>
      </c>
      <c r="J721" s="1" t="s">
        <v>61</v>
      </c>
      <c r="K721" s="380">
        <v>0.71768518518518998</v>
      </c>
      <c r="L721" s="378">
        <v>46177</v>
      </c>
      <c r="M721" s="1" t="s">
        <v>4704</v>
      </c>
      <c r="N721" s="1" t="s">
        <v>6419</v>
      </c>
    </row>
    <row r="722" spans="1:14" x14ac:dyDescent="0.25">
      <c r="A722" s="1" t="s">
        <v>4702</v>
      </c>
      <c r="B722" s="1" t="s">
        <v>80</v>
      </c>
      <c r="C722" s="1" t="s">
        <v>81</v>
      </c>
      <c r="D722" s="377">
        <v>300</v>
      </c>
      <c r="E722" s="1" t="s">
        <v>83</v>
      </c>
      <c r="F722" s="378">
        <v>46177</v>
      </c>
      <c r="G722" s="1" t="s">
        <v>6384</v>
      </c>
      <c r="H722" s="1" t="s">
        <v>6385</v>
      </c>
      <c r="I722" s="378">
        <v>47272</v>
      </c>
      <c r="J722" s="1" t="s">
        <v>61</v>
      </c>
      <c r="K722" s="380">
        <v>0.54809027777777997</v>
      </c>
      <c r="L722" s="378">
        <v>46177</v>
      </c>
      <c r="M722" s="1" t="s">
        <v>4704</v>
      </c>
      <c r="N722" s="1" t="s">
        <v>6401</v>
      </c>
    </row>
    <row r="723" spans="1:14" x14ac:dyDescent="0.25">
      <c r="A723" s="1" t="s">
        <v>4702</v>
      </c>
      <c r="B723" s="1" t="s">
        <v>80</v>
      </c>
      <c r="C723" s="1" t="s">
        <v>81</v>
      </c>
      <c r="D723" s="377">
        <v>300</v>
      </c>
      <c r="E723" s="1" t="s">
        <v>83</v>
      </c>
      <c r="F723" s="378">
        <v>46177</v>
      </c>
      <c r="G723" s="1" t="s">
        <v>6393</v>
      </c>
      <c r="H723" s="1" t="s">
        <v>6137</v>
      </c>
      <c r="I723" s="378">
        <v>47273</v>
      </c>
      <c r="J723" s="1" t="s">
        <v>61</v>
      </c>
      <c r="K723" s="380">
        <v>0.65431712962962996</v>
      </c>
      <c r="L723" s="378">
        <v>46177</v>
      </c>
      <c r="M723" s="1" t="s">
        <v>4704</v>
      </c>
      <c r="N723" s="1" t="s">
        <v>6394</v>
      </c>
    </row>
    <row r="724" spans="1:14" x14ac:dyDescent="0.25">
      <c r="A724" s="1" t="s">
        <v>4702</v>
      </c>
      <c r="B724" s="1" t="s">
        <v>80</v>
      </c>
      <c r="C724" s="1" t="s">
        <v>81</v>
      </c>
      <c r="D724" s="377">
        <v>300</v>
      </c>
      <c r="E724" s="1" t="s">
        <v>83</v>
      </c>
      <c r="F724" s="378">
        <v>46177</v>
      </c>
      <c r="G724" s="1" t="s">
        <v>6384</v>
      </c>
      <c r="H724" s="1" t="s">
        <v>6385</v>
      </c>
      <c r="I724" s="378">
        <v>47272</v>
      </c>
      <c r="J724" s="1" t="s">
        <v>61</v>
      </c>
      <c r="K724" s="380">
        <v>0.54828703703703996</v>
      </c>
      <c r="L724" s="378">
        <v>46177</v>
      </c>
      <c r="M724" s="1" t="s">
        <v>4704</v>
      </c>
      <c r="N724" s="1" t="s">
        <v>6413</v>
      </c>
    </row>
    <row r="725" spans="1:14" x14ac:dyDescent="0.25">
      <c r="A725" s="1" t="s">
        <v>4702</v>
      </c>
      <c r="B725" s="1" t="s">
        <v>80</v>
      </c>
      <c r="C725" s="1" t="s">
        <v>81</v>
      </c>
      <c r="D725" s="377">
        <v>300</v>
      </c>
      <c r="E725" s="1" t="s">
        <v>83</v>
      </c>
      <c r="F725" s="378">
        <v>46177</v>
      </c>
      <c r="G725" s="1" t="s">
        <v>6388</v>
      </c>
      <c r="H725" s="1" t="s">
        <v>6389</v>
      </c>
      <c r="I725" s="378">
        <v>47272</v>
      </c>
      <c r="J725" s="1" t="s">
        <v>61</v>
      </c>
      <c r="K725" s="380">
        <v>2.259259259259E-2</v>
      </c>
      <c r="L725" s="378">
        <v>46177</v>
      </c>
      <c r="M725" s="1" t="s">
        <v>4704</v>
      </c>
      <c r="N725" s="1" t="s">
        <v>6406</v>
      </c>
    </row>
    <row r="726" spans="1:14" x14ac:dyDescent="0.25">
      <c r="A726" s="1" t="s">
        <v>4702</v>
      </c>
      <c r="B726" s="1" t="s">
        <v>80</v>
      </c>
      <c r="C726" s="1" t="s">
        <v>81</v>
      </c>
      <c r="D726" s="377">
        <v>117</v>
      </c>
      <c r="E726" s="1" t="s">
        <v>83</v>
      </c>
      <c r="F726" s="378">
        <v>46176</v>
      </c>
      <c r="G726" s="1" t="s">
        <v>5219</v>
      </c>
      <c r="H726" s="1" t="s">
        <v>4790</v>
      </c>
      <c r="I726" s="378">
        <v>47271</v>
      </c>
      <c r="J726" s="1" t="s">
        <v>61</v>
      </c>
      <c r="K726" s="380">
        <v>0.16930555555556001</v>
      </c>
      <c r="L726" s="378">
        <v>46176</v>
      </c>
      <c r="M726" s="1" t="s">
        <v>4704</v>
      </c>
      <c r="N726" s="1" t="s">
        <v>5239</v>
      </c>
    </row>
    <row r="727" spans="1:14" x14ac:dyDescent="0.25">
      <c r="A727" s="1" t="s">
        <v>4702</v>
      </c>
      <c r="B727" s="1" t="s">
        <v>80</v>
      </c>
      <c r="C727" s="1" t="s">
        <v>81</v>
      </c>
      <c r="D727" s="377">
        <v>300</v>
      </c>
      <c r="E727" s="1" t="s">
        <v>83</v>
      </c>
      <c r="F727" s="378">
        <v>46176</v>
      </c>
      <c r="G727" s="1" t="s">
        <v>5229</v>
      </c>
      <c r="H727" s="1" t="s">
        <v>4798</v>
      </c>
      <c r="I727" s="378">
        <v>47271</v>
      </c>
      <c r="J727" s="1" t="s">
        <v>61</v>
      </c>
      <c r="K727" s="380">
        <v>0.3627662037037</v>
      </c>
      <c r="L727" s="378">
        <v>46176</v>
      </c>
      <c r="M727" s="1" t="s">
        <v>4704</v>
      </c>
      <c r="N727" s="1" t="s">
        <v>5230</v>
      </c>
    </row>
    <row r="728" spans="1:14" x14ac:dyDescent="0.25">
      <c r="A728" s="1" t="s">
        <v>4702</v>
      </c>
      <c r="B728" s="1" t="s">
        <v>80</v>
      </c>
      <c r="C728" s="1" t="s">
        <v>81</v>
      </c>
      <c r="D728" s="377">
        <v>300</v>
      </c>
      <c r="E728" s="1" t="s">
        <v>83</v>
      </c>
      <c r="F728" s="378">
        <v>46176</v>
      </c>
      <c r="G728" s="1" t="s">
        <v>5219</v>
      </c>
      <c r="H728" s="1" t="s">
        <v>4790</v>
      </c>
      <c r="I728" s="378">
        <v>47271</v>
      </c>
      <c r="J728" s="1" t="s">
        <v>61</v>
      </c>
      <c r="K728" s="380">
        <v>1.7604166666670001E-2</v>
      </c>
      <c r="L728" s="378">
        <v>46176</v>
      </c>
      <c r="M728" s="1" t="s">
        <v>4704</v>
      </c>
      <c r="N728" s="1" t="s">
        <v>5224</v>
      </c>
    </row>
    <row r="729" spans="1:14" x14ac:dyDescent="0.25">
      <c r="A729" s="1" t="s">
        <v>4702</v>
      </c>
      <c r="B729" s="1" t="s">
        <v>80</v>
      </c>
      <c r="C729" s="1" t="s">
        <v>81</v>
      </c>
      <c r="D729" s="377">
        <v>300</v>
      </c>
      <c r="E729" s="1" t="s">
        <v>83</v>
      </c>
      <c r="F729" s="378">
        <v>46176</v>
      </c>
      <c r="G729" s="1" t="s">
        <v>6388</v>
      </c>
      <c r="H729" s="1" t="s">
        <v>6389</v>
      </c>
      <c r="I729" s="378">
        <v>47272</v>
      </c>
      <c r="J729" s="1" t="s">
        <v>61</v>
      </c>
      <c r="K729" s="380">
        <v>0.88496527777778</v>
      </c>
      <c r="L729" s="378">
        <v>46176</v>
      </c>
      <c r="M729" s="1" t="s">
        <v>4704</v>
      </c>
      <c r="N729" s="1" t="s">
        <v>6463</v>
      </c>
    </row>
    <row r="730" spans="1:14" x14ac:dyDescent="0.25">
      <c r="A730" s="1" t="s">
        <v>4702</v>
      </c>
      <c r="B730" s="1" t="s">
        <v>80</v>
      </c>
      <c r="C730" s="1" t="s">
        <v>81</v>
      </c>
      <c r="D730" s="377">
        <v>300</v>
      </c>
      <c r="E730" s="1" t="s">
        <v>83</v>
      </c>
      <c r="F730" s="378">
        <v>46176</v>
      </c>
      <c r="G730" s="1" t="s">
        <v>6396</v>
      </c>
      <c r="H730" s="1" t="s">
        <v>5776</v>
      </c>
      <c r="I730" s="378">
        <v>47272</v>
      </c>
      <c r="J730" s="1" t="s">
        <v>61</v>
      </c>
      <c r="K730" s="380">
        <v>0.86081018518519004</v>
      </c>
      <c r="L730" s="378">
        <v>46176</v>
      </c>
      <c r="M730" s="1" t="s">
        <v>4704</v>
      </c>
      <c r="N730" s="1" t="s">
        <v>6446</v>
      </c>
    </row>
    <row r="731" spans="1:14" x14ac:dyDescent="0.25">
      <c r="A731" s="1" t="s">
        <v>4702</v>
      </c>
      <c r="B731" s="1" t="s">
        <v>80</v>
      </c>
      <c r="C731" s="1" t="s">
        <v>81</v>
      </c>
      <c r="D731" s="377">
        <v>300</v>
      </c>
      <c r="E731" s="1" t="s">
        <v>83</v>
      </c>
      <c r="F731" s="378">
        <v>46176</v>
      </c>
      <c r="G731" s="1" t="s">
        <v>5229</v>
      </c>
      <c r="H731" s="1" t="s">
        <v>4798</v>
      </c>
      <c r="I731" s="378">
        <v>47271</v>
      </c>
      <c r="J731" s="1" t="s">
        <v>61</v>
      </c>
      <c r="K731" s="380">
        <v>0.38915509259259001</v>
      </c>
      <c r="L731" s="378">
        <v>46176</v>
      </c>
      <c r="M731" s="1" t="s">
        <v>4704</v>
      </c>
      <c r="N731" s="1" t="s">
        <v>6434</v>
      </c>
    </row>
    <row r="732" spans="1:14" x14ac:dyDescent="0.25">
      <c r="A732" s="1" t="s">
        <v>4702</v>
      </c>
      <c r="B732" s="1" t="s">
        <v>80</v>
      </c>
      <c r="C732" s="1" t="s">
        <v>81</v>
      </c>
      <c r="D732" s="377">
        <v>300</v>
      </c>
      <c r="E732" s="1" t="s">
        <v>83</v>
      </c>
      <c r="F732" s="378">
        <v>46176</v>
      </c>
      <c r="G732" s="1" t="s">
        <v>6396</v>
      </c>
      <c r="H732" s="1" t="s">
        <v>5776</v>
      </c>
      <c r="I732" s="378">
        <v>47272</v>
      </c>
      <c r="J732" s="1" t="s">
        <v>61</v>
      </c>
      <c r="K732" s="380">
        <v>0.70682870370369999</v>
      </c>
      <c r="L732" s="378">
        <v>46176</v>
      </c>
      <c r="M732" s="1" t="s">
        <v>4704</v>
      </c>
      <c r="N732" s="1" t="s">
        <v>6465</v>
      </c>
    </row>
    <row r="733" spans="1:14" x14ac:dyDescent="0.25">
      <c r="A733" s="1" t="s">
        <v>4702</v>
      </c>
      <c r="B733" s="1" t="s">
        <v>80</v>
      </c>
      <c r="C733" s="1" t="s">
        <v>81</v>
      </c>
      <c r="D733" s="377">
        <v>300</v>
      </c>
      <c r="E733" s="1" t="s">
        <v>83</v>
      </c>
      <c r="F733" s="378">
        <v>46176</v>
      </c>
      <c r="G733" s="1" t="s">
        <v>5219</v>
      </c>
      <c r="H733" s="1" t="s">
        <v>4790</v>
      </c>
      <c r="I733" s="378">
        <v>47271</v>
      </c>
      <c r="J733" s="1" t="s">
        <v>61</v>
      </c>
      <c r="K733" s="380">
        <v>3.0104166666669999E-2</v>
      </c>
      <c r="L733" s="378">
        <v>46176</v>
      </c>
      <c r="M733" s="1" t="s">
        <v>4704</v>
      </c>
      <c r="N733" s="1" t="s">
        <v>5223</v>
      </c>
    </row>
    <row r="734" spans="1:14" x14ac:dyDescent="0.25">
      <c r="A734" s="1" t="s">
        <v>4702</v>
      </c>
      <c r="B734" s="1" t="s">
        <v>80</v>
      </c>
      <c r="C734" s="1" t="s">
        <v>81</v>
      </c>
      <c r="D734" s="377">
        <v>300</v>
      </c>
      <c r="E734" s="1" t="s">
        <v>83</v>
      </c>
      <c r="F734" s="378">
        <v>46176</v>
      </c>
      <c r="G734" s="1" t="s">
        <v>6396</v>
      </c>
      <c r="H734" s="1" t="s">
        <v>5776</v>
      </c>
      <c r="I734" s="378">
        <v>47272</v>
      </c>
      <c r="J734" s="1" t="s">
        <v>61</v>
      </c>
      <c r="K734" s="380">
        <v>0.73211805555555998</v>
      </c>
      <c r="L734" s="378">
        <v>46176</v>
      </c>
      <c r="M734" s="1" t="s">
        <v>4704</v>
      </c>
      <c r="N734" s="1" t="s">
        <v>6466</v>
      </c>
    </row>
    <row r="735" spans="1:14" x14ac:dyDescent="0.25">
      <c r="A735" s="1" t="s">
        <v>4702</v>
      </c>
      <c r="B735" s="1" t="s">
        <v>80</v>
      </c>
      <c r="C735" s="1" t="s">
        <v>81</v>
      </c>
      <c r="D735" s="377">
        <v>300</v>
      </c>
      <c r="E735" s="1" t="s">
        <v>83</v>
      </c>
      <c r="F735" s="378">
        <v>46176</v>
      </c>
      <c r="G735" s="1" t="s">
        <v>5219</v>
      </c>
      <c r="H735" s="1" t="s">
        <v>4790</v>
      </c>
      <c r="I735" s="378">
        <v>47271</v>
      </c>
      <c r="J735" s="1" t="s">
        <v>61</v>
      </c>
      <c r="K735" s="380">
        <v>0.15725694444443999</v>
      </c>
      <c r="L735" s="378">
        <v>46176</v>
      </c>
      <c r="M735" s="1" t="s">
        <v>4704</v>
      </c>
      <c r="N735" s="1" t="s">
        <v>5221</v>
      </c>
    </row>
    <row r="736" spans="1:14" x14ac:dyDescent="0.25">
      <c r="A736" s="1" t="s">
        <v>4702</v>
      </c>
      <c r="B736" s="1" t="s">
        <v>80</v>
      </c>
      <c r="C736" s="1" t="s">
        <v>81</v>
      </c>
      <c r="D736" s="377">
        <v>300</v>
      </c>
      <c r="E736" s="1" t="s">
        <v>83</v>
      </c>
      <c r="F736" s="378">
        <v>46176</v>
      </c>
      <c r="G736" s="1" t="s">
        <v>5219</v>
      </c>
      <c r="H736" s="1" t="s">
        <v>4790</v>
      </c>
      <c r="I736" s="378">
        <v>47271</v>
      </c>
      <c r="J736" s="1" t="s">
        <v>61</v>
      </c>
      <c r="K736" s="380">
        <v>0.14732638888888999</v>
      </c>
      <c r="L736" s="378">
        <v>46176</v>
      </c>
      <c r="M736" s="1" t="s">
        <v>4704</v>
      </c>
      <c r="N736" s="1" t="s">
        <v>5222</v>
      </c>
    </row>
    <row r="737" spans="1:14" x14ac:dyDescent="0.25">
      <c r="A737" s="1" t="s">
        <v>4702</v>
      </c>
      <c r="B737" s="1" t="s">
        <v>80</v>
      </c>
      <c r="C737" s="1" t="s">
        <v>81</v>
      </c>
      <c r="D737" s="377">
        <v>300</v>
      </c>
      <c r="E737" s="1" t="s">
        <v>83</v>
      </c>
      <c r="F737" s="378">
        <v>46176</v>
      </c>
      <c r="G737" s="1" t="s">
        <v>5229</v>
      </c>
      <c r="H737" s="1" t="s">
        <v>4798</v>
      </c>
      <c r="I737" s="378">
        <v>47271</v>
      </c>
      <c r="J737" s="1" t="s">
        <v>61</v>
      </c>
      <c r="K737" s="380">
        <v>0.36268518518519</v>
      </c>
      <c r="L737" s="378">
        <v>46176</v>
      </c>
      <c r="M737" s="1" t="s">
        <v>4704</v>
      </c>
      <c r="N737" s="1" t="s">
        <v>5231</v>
      </c>
    </row>
    <row r="738" spans="1:14" x14ac:dyDescent="0.25">
      <c r="A738" s="1" t="s">
        <v>4702</v>
      </c>
      <c r="B738" s="1" t="s">
        <v>80</v>
      </c>
      <c r="C738" s="1" t="s">
        <v>81</v>
      </c>
      <c r="D738" s="377">
        <v>300</v>
      </c>
      <c r="E738" s="1" t="s">
        <v>83</v>
      </c>
      <c r="F738" s="378">
        <v>46176</v>
      </c>
      <c r="G738" s="1" t="s">
        <v>6396</v>
      </c>
      <c r="H738" s="1" t="s">
        <v>5776</v>
      </c>
      <c r="I738" s="378">
        <v>47272</v>
      </c>
      <c r="J738" s="1" t="s">
        <v>61</v>
      </c>
      <c r="K738" s="380">
        <v>0.85456018518518995</v>
      </c>
      <c r="L738" s="378">
        <v>46176</v>
      </c>
      <c r="M738" s="1" t="s">
        <v>4704</v>
      </c>
      <c r="N738" s="1" t="s">
        <v>6450</v>
      </c>
    </row>
    <row r="739" spans="1:14" x14ac:dyDescent="0.25">
      <c r="A739" s="1" t="s">
        <v>4702</v>
      </c>
      <c r="B739" s="1" t="s">
        <v>80</v>
      </c>
      <c r="C739" s="1" t="s">
        <v>81</v>
      </c>
      <c r="D739" s="377">
        <v>300</v>
      </c>
      <c r="E739" s="1" t="s">
        <v>83</v>
      </c>
      <c r="F739" s="378">
        <v>46176</v>
      </c>
      <c r="G739" s="1" t="s">
        <v>6396</v>
      </c>
      <c r="H739" s="1" t="s">
        <v>5776</v>
      </c>
      <c r="I739" s="378">
        <v>47272</v>
      </c>
      <c r="J739" s="1" t="s">
        <v>61</v>
      </c>
      <c r="K739" s="380">
        <v>0.85443287037036997</v>
      </c>
      <c r="L739" s="378">
        <v>46176</v>
      </c>
      <c r="M739" s="1" t="s">
        <v>4704</v>
      </c>
      <c r="N739" s="1" t="s">
        <v>6449</v>
      </c>
    </row>
    <row r="740" spans="1:14" x14ac:dyDescent="0.25">
      <c r="A740" s="1" t="s">
        <v>4702</v>
      </c>
      <c r="B740" s="1" t="s">
        <v>80</v>
      </c>
      <c r="C740" s="1" t="s">
        <v>81</v>
      </c>
      <c r="D740" s="377">
        <v>300</v>
      </c>
      <c r="E740" s="1" t="s">
        <v>83</v>
      </c>
      <c r="F740" s="378">
        <v>46176</v>
      </c>
      <c r="G740" s="1" t="s">
        <v>5219</v>
      </c>
      <c r="H740" s="1" t="s">
        <v>4790</v>
      </c>
      <c r="I740" s="378">
        <v>47271</v>
      </c>
      <c r="J740" s="1" t="s">
        <v>61</v>
      </c>
      <c r="K740" s="380">
        <v>1.7407407407410001E-2</v>
      </c>
      <c r="L740" s="378">
        <v>46176</v>
      </c>
      <c r="M740" s="1" t="s">
        <v>4704</v>
      </c>
      <c r="N740" s="1" t="s">
        <v>5225</v>
      </c>
    </row>
    <row r="741" spans="1:14" x14ac:dyDescent="0.25">
      <c r="A741" s="1" t="s">
        <v>4702</v>
      </c>
      <c r="B741" s="1" t="s">
        <v>80</v>
      </c>
      <c r="C741" s="1" t="s">
        <v>81</v>
      </c>
      <c r="D741" s="377">
        <v>300</v>
      </c>
      <c r="E741" s="1" t="s">
        <v>83</v>
      </c>
      <c r="F741" s="378">
        <v>46176</v>
      </c>
      <c r="G741" s="1" t="s">
        <v>5229</v>
      </c>
      <c r="H741" s="1" t="s">
        <v>4798</v>
      </c>
      <c r="I741" s="378">
        <v>47271</v>
      </c>
      <c r="J741" s="1" t="s">
        <v>61</v>
      </c>
      <c r="K741" s="380">
        <v>0.21009259259259</v>
      </c>
      <c r="L741" s="378">
        <v>46176</v>
      </c>
      <c r="M741" s="1" t="s">
        <v>4704</v>
      </c>
      <c r="N741" s="1" t="s">
        <v>5240</v>
      </c>
    </row>
    <row r="742" spans="1:14" x14ac:dyDescent="0.25">
      <c r="A742" s="1" t="s">
        <v>4702</v>
      </c>
      <c r="B742" s="1" t="s">
        <v>80</v>
      </c>
      <c r="C742" s="1" t="s">
        <v>81</v>
      </c>
      <c r="D742" s="377">
        <v>300</v>
      </c>
      <c r="E742" s="1" t="s">
        <v>83</v>
      </c>
      <c r="F742" s="378">
        <v>46176</v>
      </c>
      <c r="G742" s="1" t="s">
        <v>6388</v>
      </c>
      <c r="H742" s="1" t="s">
        <v>6389</v>
      </c>
      <c r="I742" s="378">
        <v>47272</v>
      </c>
      <c r="J742" s="1" t="s">
        <v>61</v>
      </c>
      <c r="K742" s="380">
        <v>0.88851851851852004</v>
      </c>
      <c r="L742" s="378">
        <v>46176</v>
      </c>
      <c r="M742" s="1" t="s">
        <v>4704</v>
      </c>
      <c r="N742" s="1" t="s">
        <v>6456</v>
      </c>
    </row>
    <row r="743" spans="1:14" x14ac:dyDescent="0.25">
      <c r="A743" s="1" t="s">
        <v>4702</v>
      </c>
      <c r="B743" s="1" t="s">
        <v>80</v>
      </c>
      <c r="C743" s="1" t="s">
        <v>81</v>
      </c>
      <c r="D743" s="377">
        <v>300</v>
      </c>
      <c r="E743" s="1" t="s">
        <v>83</v>
      </c>
      <c r="F743" s="378">
        <v>46176</v>
      </c>
      <c r="G743" s="1" t="s">
        <v>6396</v>
      </c>
      <c r="H743" s="1" t="s">
        <v>5776</v>
      </c>
      <c r="I743" s="378">
        <v>47272</v>
      </c>
      <c r="J743" s="1" t="s">
        <v>61</v>
      </c>
      <c r="K743" s="380">
        <v>0.73196759259259003</v>
      </c>
      <c r="L743" s="378">
        <v>46176</v>
      </c>
      <c r="M743" s="1" t="s">
        <v>4704</v>
      </c>
      <c r="N743" s="1" t="s">
        <v>6440</v>
      </c>
    </row>
    <row r="744" spans="1:14" x14ac:dyDescent="0.25">
      <c r="A744" s="1" t="s">
        <v>4702</v>
      </c>
      <c r="B744" s="1" t="s">
        <v>80</v>
      </c>
      <c r="C744" s="1" t="s">
        <v>81</v>
      </c>
      <c r="D744" s="377">
        <v>300</v>
      </c>
      <c r="E744" s="1" t="s">
        <v>83</v>
      </c>
      <c r="F744" s="378">
        <v>46176</v>
      </c>
      <c r="G744" s="1" t="s">
        <v>5229</v>
      </c>
      <c r="H744" s="1" t="s">
        <v>4798</v>
      </c>
      <c r="I744" s="378">
        <v>47271</v>
      </c>
      <c r="J744" s="1" t="s">
        <v>61</v>
      </c>
      <c r="K744" s="380">
        <v>0.21020833333333</v>
      </c>
      <c r="L744" s="378">
        <v>46176</v>
      </c>
      <c r="M744" s="1" t="s">
        <v>4704</v>
      </c>
      <c r="N744" s="1" t="s">
        <v>5238</v>
      </c>
    </row>
    <row r="745" spans="1:14" x14ac:dyDescent="0.25">
      <c r="A745" s="1" t="s">
        <v>4702</v>
      </c>
      <c r="B745" s="1" t="s">
        <v>80</v>
      </c>
      <c r="C745" s="1" t="s">
        <v>81</v>
      </c>
      <c r="D745" s="377">
        <v>300</v>
      </c>
      <c r="E745" s="1" t="s">
        <v>83</v>
      </c>
      <c r="F745" s="378">
        <v>46176</v>
      </c>
      <c r="G745" s="1" t="s">
        <v>6396</v>
      </c>
      <c r="H745" s="1" t="s">
        <v>5776</v>
      </c>
      <c r="I745" s="378">
        <v>47272</v>
      </c>
      <c r="J745" s="1" t="s">
        <v>61</v>
      </c>
      <c r="K745" s="380">
        <v>0.73645833333333</v>
      </c>
      <c r="L745" s="378">
        <v>46176</v>
      </c>
      <c r="M745" s="1" t="s">
        <v>4704</v>
      </c>
      <c r="N745" s="1" t="s">
        <v>6443</v>
      </c>
    </row>
    <row r="746" spans="1:14" x14ac:dyDescent="0.25">
      <c r="A746" s="1" t="s">
        <v>4702</v>
      </c>
      <c r="B746" s="1" t="s">
        <v>80</v>
      </c>
      <c r="C746" s="1" t="s">
        <v>81</v>
      </c>
      <c r="D746" s="377">
        <v>300</v>
      </c>
      <c r="E746" s="1" t="s">
        <v>83</v>
      </c>
      <c r="F746" s="378">
        <v>46176</v>
      </c>
      <c r="G746" s="1" t="s">
        <v>5219</v>
      </c>
      <c r="H746" s="1" t="s">
        <v>4790</v>
      </c>
      <c r="I746" s="378">
        <v>47271</v>
      </c>
      <c r="J746" s="1" t="s">
        <v>61</v>
      </c>
      <c r="K746" s="380">
        <v>2.9421296296300001E-2</v>
      </c>
      <c r="L746" s="378">
        <v>46176</v>
      </c>
      <c r="M746" s="1" t="s">
        <v>4704</v>
      </c>
      <c r="N746" s="1" t="s">
        <v>5226</v>
      </c>
    </row>
    <row r="747" spans="1:14" x14ac:dyDescent="0.25">
      <c r="A747" s="1" t="s">
        <v>4702</v>
      </c>
      <c r="B747" s="1" t="s">
        <v>80</v>
      </c>
      <c r="C747" s="1" t="s">
        <v>81</v>
      </c>
      <c r="D747" s="377">
        <v>300</v>
      </c>
      <c r="E747" s="1" t="s">
        <v>83</v>
      </c>
      <c r="F747" s="378">
        <v>46176</v>
      </c>
      <c r="G747" s="1" t="s">
        <v>5229</v>
      </c>
      <c r="H747" s="1" t="s">
        <v>4798</v>
      </c>
      <c r="I747" s="378">
        <v>47271</v>
      </c>
      <c r="J747" s="1" t="s">
        <v>61</v>
      </c>
      <c r="K747" s="380">
        <v>0.38907407407407002</v>
      </c>
      <c r="L747" s="378">
        <v>46176</v>
      </c>
      <c r="M747" s="1" t="s">
        <v>4704</v>
      </c>
      <c r="N747" s="1" t="s">
        <v>6437</v>
      </c>
    </row>
    <row r="748" spans="1:14" x14ac:dyDescent="0.25">
      <c r="A748" s="1" t="s">
        <v>4702</v>
      </c>
      <c r="B748" s="1" t="s">
        <v>80</v>
      </c>
      <c r="C748" s="1" t="s">
        <v>81</v>
      </c>
      <c r="D748" s="377">
        <v>300</v>
      </c>
      <c r="E748" s="1" t="s">
        <v>83</v>
      </c>
      <c r="F748" s="378">
        <v>46176</v>
      </c>
      <c r="G748" s="1" t="s">
        <v>6388</v>
      </c>
      <c r="H748" s="1" t="s">
        <v>6389</v>
      </c>
      <c r="I748" s="378">
        <v>47272</v>
      </c>
      <c r="J748" s="1" t="s">
        <v>61</v>
      </c>
      <c r="K748" s="380">
        <v>0.88508101851851995</v>
      </c>
      <c r="L748" s="378">
        <v>46176</v>
      </c>
      <c r="M748" s="1" t="s">
        <v>4704</v>
      </c>
      <c r="N748" s="1" t="s">
        <v>6461</v>
      </c>
    </row>
    <row r="749" spans="1:14" x14ac:dyDescent="0.25">
      <c r="A749" s="1" t="s">
        <v>4702</v>
      </c>
      <c r="B749" s="1" t="s">
        <v>80</v>
      </c>
      <c r="C749" s="1" t="s">
        <v>81</v>
      </c>
      <c r="D749" s="377">
        <v>300</v>
      </c>
      <c r="E749" s="1" t="s">
        <v>83</v>
      </c>
      <c r="F749" s="378">
        <v>46176</v>
      </c>
      <c r="G749" s="1" t="s">
        <v>6396</v>
      </c>
      <c r="H749" s="1" t="s">
        <v>5776</v>
      </c>
      <c r="I749" s="378">
        <v>47272</v>
      </c>
      <c r="J749" s="1" t="s">
        <v>61</v>
      </c>
      <c r="K749" s="380">
        <v>0.75798611111111003</v>
      </c>
      <c r="L749" s="378">
        <v>46176</v>
      </c>
      <c r="M749" s="1" t="s">
        <v>4704</v>
      </c>
      <c r="N749" s="1" t="s">
        <v>6459</v>
      </c>
    </row>
    <row r="750" spans="1:14" x14ac:dyDescent="0.25">
      <c r="A750" s="1" t="s">
        <v>4702</v>
      </c>
      <c r="B750" s="1" t="s">
        <v>80</v>
      </c>
      <c r="C750" s="1" t="s">
        <v>81</v>
      </c>
      <c r="D750" s="377">
        <v>300</v>
      </c>
      <c r="E750" s="1" t="s">
        <v>83</v>
      </c>
      <c r="F750" s="378">
        <v>46176</v>
      </c>
      <c r="G750" s="1" t="s">
        <v>6388</v>
      </c>
      <c r="H750" s="1" t="s">
        <v>6389</v>
      </c>
      <c r="I750" s="378">
        <v>47272</v>
      </c>
      <c r="J750" s="1" t="s">
        <v>61</v>
      </c>
      <c r="K750" s="380">
        <v>0.95806712962963003</v>
      </c>
      <c r="L750" s="378">
        <v>46176</v>
      </c>
      <c r="M750" s="1" t="s">
        <v>4704</v>
      </c>
      <c r="N750" s="1" t="s">
        <v>6438</v>
      </c>
    </row>
    <row r="751" spans="1:14" x14ac:dyDescent="0.25">
      <c r="A751" s="1" t="s">
        <v>4702</v>
      </c>
      <c r="B751" s="1" t="s">
        <v>80</v>
      </c>
      <c r="C751" s="1" t="s">
        <v>81</v>
      </c>
      <c r="D751" s="377">
        <v>300</v>
      </c>
      <c r="E751" s="1" t="s">
        <v>83</v>
      </c>
      <c r="F751" s="378">
        <v>46176</v>
      </c>
      <c r="G751" s="1" t="s">
        <v>6396</v>
      </c>
      <c r="H751" s="1" t="s">
        <v>5776</v>
      </c>
      <c r="I751" s="378">
        <v>47272</v>
      </c>
      <c r="J751" s="1" t="s">
        <v>61</v>
      </c>
      <c r="K751" s="380">
        <v>0.68656249999999996</v>
      </c>
      <c r="L751" s="378">
        <v>46176</v>
      </c>
      <c r="M751" s="1" t="s">
        <v>4704</v>
      </c>
      <c r="N751" s="1" t="s">
        <v>6458</v>
      </c>
    </row>
    <row r="752" spans="1:14" x14ac:dyDescent="0.25">
      <c r="A752" s="1" t="s">
        <v>4702</v>
      </c>
      <c r="B752" s="1" t="s">
        <v>80</v>
      </c>
      <c r="C752" s="1" t="s">
        <v>81</v>
      </c>
      <c r="D752" s="377">
        <v>300</v>
      </c>
      <c r="E752" s="1" t="s">
        <v>83</v>
      </c>
      <c r="F752" s="378">
        <v>46176</v>
      </c>
      <c r="G752" s="1" t="s">
        <v>5219</v>
      </c>
      <c r="H752" s="1" t="s">
        <v>4790</v>
      </c>
      <c r="I752" s="378">
        <v>47271</v>
      </c>
      <c r="J752" s="1" t="s">
        <v>61</v>
      </c>
      <c r="K752" s="380">
        <v>0.14741898148148</v>
      </c>
      <c r="L752" s="378">
        <v>46176</v>
      </c>
      <c r="M752" s="1" t="s">
        <v>4704</v>
      </c>
      <c r="N752" s="1" t="s">
        <v>5220</v>
      </c>
    </row>
    <row r="753" spans="1:14" x14ac:dyDescent="0.25">
      <c r="A753" s="1" t="s">
        <v>4702</v>
      </c>
      <c r="B753" s="1" t="s">
        <v>80</v>
      </c>
      <c r="C753" s="1" t="s">
        <v>81</v>
      </c>
      <c r="D753" s="377">
        <v>274</v>
      </c>
      <c r="E753" s="1" t="s">
        <v>83</v>
      </c>
      <c r="F753" s="378">
        <v>46176</v>
      </c>
      <c r="G753" s="1" t="s">
        <v>5229</v>
      </c>
      <c r="H753" s="1" t="s">
        <v>4798</v>
      </c>
      <c r="I753" s="378">
        <v>47271</v>
      </c>
      <c r="J753" s="1" t="s">
        <v>61</v>
      </c>
      <c r="K753" s="380">
        <v>0.64586805555556004</v>
      </c>
      <c r="L753" s="378">
        <v>46176</v>
      </c>
      <c r="M753" s="1" t="s">
        <v>4704</v>
      </c>
      <c r="N753" s="1" t="s">
        <v>6441</v>
      </c>
    </row>
    <row r="754" spans="1:14" x14ac:dyDescent="0.25">
      <c r="A754" s="1" t="s">
        <v>4702</v>
      </c>
      <c r="B754" s="1" t="s">
        <v>80</v>
      </c>
      <c r="C754" s="1" t="s">
        <v>81</v>
      </c>
      <c r="D754" s="377">
        <v>300</v>
      </c>
      <c r="E754" s="1" t="s">
        <v>83</v>
      </c>
      <c r="F754" s="378">
        <v>46176</v>
      </c>
      <c r="G754" s="1" t="s">
        <v>5229</v>
      </c>
      <c r="H754" s="1" t="s">
        <v>4798</v>
      </c>
      <c r="I754" s="378">
        <v>47271</v>
      </c>
      <c r="J754" s="1" t="s">
        <v>61</v>
      </c>
      <c r="K754" s="380">
        <v>0.26384259259259002</v>
      </c>
      <c r="L754" s="378">
        <v>46176</v>
      </c>
      <c r="M754" s="1" t="s">
        <v>4704</v>
      </c>
      <c r="N754" s="1" t="s">
        <v>5233</v>
      </c>
    </row>
    <row r="755" spans="1:14" x14ac:dyDescent="0.25">
      <c r="A755" s="1" t="s">
        <v>4702</v>
      </c>
      <c r="B755" s="1" t="s">
        <v>80</v>
      </c>
      <c r="C755" s="1" t="s">
        <v>81</v>
      </c>
      <c r="D755" s="377">
        <v>300</v>
      </c>
      <c r="E755" s="1" t="s">
        <v>83</v>
      </c>
      <c r="F755" s="378">
        <v>46176</v>
      </c>
      <c r="G755" s="1" t="s">
        <v>6388</v>
      </c>
      <c r="H755" s="1" t="s">
        <v>6389</v>
      </c>
      <c r="I755" s="378">
        <v>47272</v>
      </c>
      <c r="J755" s="1" t="s">
        <v>61</v>
      </c>
      <c r="K755" s="380">
        <v>0.92575231481481002</v>
      </c>
      <c r="L755" s="378">
        <v>46176</v>
      </c>
      <c r="M755" s="1" t="s">
        <v>4704</v>
      </c>
      <c r="N755" s="1" t="s">
        <v>6444</v>
      </c>
    </row>
    <row r="756" spans="1:14" x14ac:dyDescent="0.25">
      <c r="A756" s="1" t="s">
        <v>4702</v>
      </c>
      <c r="B756" s="1" t="s">
        <v>80</v>
      </c>
      <c r="C756" s="1" t="s">
        <v>81</v>
      </c>
      <c r="D756" s="377">
        <v>300</v>
      </c>
      <c r="E756" s="1" t="s">
        <v>83</v>
      </c>
      <c r="F756" s="378">
        <v>46176</v>
      </c>
      <c r="G756" s="1" t="s">
        <v>6396</v>
      </c>
      <c r="H756" s="1" t="s">
        <v>5776</v>
      </c>
      <c r="I756" s="378">
        <v>47272</v>
      </c>
      <c r="J756" s="1" t="s">
        <v>61</v>
      </c>
      <c r="K756" s="380">
        <v>0.65793981481481001</v>
      </c>
      <c r="L756" s="378">
        <v>46176</v>
      </c>
      <c r="M756" s="1" t="s">
        <v>4704</v>
      </c>
      <c r="N756" s="1" t="s">
        <v>6439</v>
      </c>
    </row>
    <row r="757" spans="1:14" x14ac:dyDescent="0.25">
      <c r="A757" s="1" t="s">
        <v>4702</v>
      </c>
      <c r="B757" s="1" t="s">
        <v>80</v>
      </c>
      <c r="C757" s="1" t="s">
        <v>81</v>
      </c>
      <c r="D757" s="377">
        <v>300</v>
      </c>
      <c r="E757" s="1" t="s">
        <v>83</v>
      </c>
      <c r="F757" s="378">
        <v>46176</v>
      </c>
      <c r="G757" s="1" t="s">
        <v>6388</v>
      </c>
      <c r="H757" s="1" t="s">
        <v>6389</v>
      </c>
      <c r="I757" s="378">
        <v>47272</v>
      </c>
      <c r="J757" s="1" t="s">
        <v>61</v>
      </c>
      <c r="K757" s="380">
        <v>0.99017361111111002</v>
      </c>
      <c r="L757" s="378">
        <v>46176</v>
      </c>
      <c r="M757" s="1" t="s">
        <v>4704</v>
      </c>
      <c r="N757" s="1" t="s">
        <v>6455</v>
      </c>
    </row>
    <row r="758" spans="1:14" x14ac:dyDescent="0.25">
      <c r="A758" s="1" t="s">
        <v>4702</v>
      </c>
      <c r="B758" s="1" t="s">
        <v>80</v>
      </c>
      <c r="C758" s="1" t="s">
        <v>81</v>
      </c>
      <c r="D758" s="377">
        <v>300</v>
      </c>
      <c r="E758" s="1" t="s">
        <v>83</v>
      </c>
      <c r="F758" s="378">
        <v>46176</v>
      </c>
      <c r="G758" s="1" t="s">
        <v>5229</v>
      </c>
      <c r="H758" s="1" t="s">
        <v>4798</v>
      </c>
      <c r="I758" s="378">
        <v>47271</v>
      </c>
      <c r="J758" s="1" t="s">
        <v>61</v>
      </c>
      <c r="K758" s="380">
        <v>0.28023148148148003</v>
      </c>
      <c r="L758" s="378">
        <v>46176</v>
      </c>
      <c r="M758" s="1" t="s">
        <v>4704</v>
      </c>
      <c r="N758" s="1" t="s">
        <v>5232</v>
      </c>
    </row>
    <row r="759" spans="1:14" x14ac:dyDescent="0.25">
      <c r="A759" s="1" t="s">
        <v>4702</v>
      </c>
      <c r="B759" s="1" t="s">
        <v>80</v>
      </c>
      <c r="C759" s="1" t="s">
        <v>81</v>
      </c>
      <c r="D759" s="377">
        <v>300</v>
      </c>
      <c r="E759" s="1" t="s">
        <v>83</v>
      </c>
      <c r="F759" s="378">
        <v>46176</v>
      </c>
      <c r="G759" s="1" t="s">
        <v>5229</v>
      </c>
      <c r="H759" s="1" t="s">
        <v>4798</v>
      </c>
      <c r="I759" s="378">
        <v>47271</v>
      </c>
      <c r="J759" s="1" t="s">
        <v>61</v>
      </c>
      <c r="K759" s="380">
        <v>0.64469907407407001</v>
      </c>
      <c r="L759" s="378">
        <v>46176</v>
      </c>
      <c r="M759" s="1" t="s">
        <v>4704</v>
      </c>
      <c r="N759" s="1" t="s">
        <v>6442</v>
      </c>
    </row>
    <row r="760" spans="1:14" x14ac:dyDescent="0.25">
      <c r="A760" s="1" t="s">
        <v>4702</v>
      </c>
      <c r="B760" s="1" t="s">
        <v>80</v>
      </c>
      <c r="C760" s="1" t="s">
        <v>81</v>
      </c>
      <c r="D760" s="377">
        <v>300</v>
      </c>
      <c r="E760" s="1" t="s">
        <v>83</v>
      </c>
      <c r="F760" s="378">
        <v>46176</v>
      </c>
      <c r="G760" s="1" t="s">
        <v>5229</v>
      </c>
      <c r="H760" s="1" t="s">
        <v>4798</v>
      </c>
      <c r="I760" s="378">
        <v>47271</v>
      </c>
      <c r="J760" s="1" t="s">
        <v>61</v>
      </c>
      <c r="K760" s="380">
        <v>0.25392361111111</v>
      </c>
      <c r="L760" s="378">
        <v>46176</v>
      </c>
      <c r="M760" s="1" t="s">
        <v>4704</v>
      </c>
      <c r="N760" s="1" t="s">
        <v>5235</v>
      </c>
    </row>
    <row r="761" spans="1:14" x14ac:dyDescent="0.25">
      <c r="A761" s="1" t="s">
        <v>4702</v>
      </c>
      <c r="B761" s="1" t="s">
        <v>80</v>
      </c>
      <c r="C761" s="1" t="s">
        <v>81</v>
      </c>
      <c r="D761" s="377">
        <v>300</v>
      </c>
      <c r="E761" s="1" t="s">
        <v>83</v>
      </c>
      <c r="F761" s="378">
        <v>46176</v>
      </c>
      <c r="G761" s="1" t="s">
        <v>4703</v>
      </c>
      <c r="H761" s="1" t="s">
        <v>4586</v>
      </c>
      <c r="I761" s="378">
        <v>47271</v>
      </c>
      <c r="J761" s="1" t="s">
        <v>61</v>
      </c>
      <c r="K761" s="380">
        <v>1.019675925926E-2</v>
      </c>
      <c r="L761" s="378">
        <v>46176</v>
      </c>
      <c r="M761" s="1" t="s">
        <v>4704</v>
      </c>
      <c r="N761" s="1" t="s">
        <v>5228</v>
      </c>
    </row>
    <row r="762" spans="1:14" x14ac:dyDescent="0.25">
      <c r="A762" s="1" t="s">
        <v>4702</v>
      </c>
      <c r="B762" s="1" t="s">
        <v>80</v>
      </c>
      <c r="C762" s="1" t="s">
        <v>81</v>
      </c>
      <c r="D762" s="377">
        <v>300</v>
      </c>
      <c r="E762" s="1" t="s">
        <v>83</v>
      </c>
      <c r="F762" s="378">
        <v>46176</v>
      </c>
      <c r="G762" s="1" t="s">
        <v>5219</v>
      </c>
      <c r="H762" s="1" t="s">
        <v>4790</v>
      </c>
      <c r="I762" s="378">
        <v>47271</v>
      </c>
      <c r="J762" s="1" t="s">
        <v>61</v>
      </c>
      <c r="K762" s="380">
        <v>0.15706018518518999</v>
      </c>
      <c r="L762" s="378">
        <v>46176</v>
      </c>
      <c r="M762" s="1" t="s">
        <v>4704</v>
      </c>
      <c r="N762" s="1" t="s">
        <v>5242</v>
      </c>
    </row>
    <row r="763" spans="1:14" x14ac:dyDescent="0.25">
      <c r="A763" s="1" t="s">
        <v>4702</v>
      </c>
      <c r="B763" s="1" t="s">
        <v>80</v>
      </c>
      <c r="C763" s="1" t="s">
        <v>81</v>
      </c>
      <c r="D763" s="377">
        <v>300</v>
      </c>
      <c r="E763" s="1" t="s">
        <v>83</v>
      </c>
      <c r="F763" s="378">
        <v>46176</v>
      </c>
      <c r="G763" s="1" t="s">
        <v>5219</v>
      </c>
      <c r="H763" s="1" t="s">
        <v>4790</v>
      </c>
      <c r="I763" s="378">
        <v>47271</v>
      </c>
      <c r="J763" s="1" t="s">
        <v>61</v>
      </c>
      <c r="K763" s="380">
        <v>0.15768518518519001</v>
      </c>
      <c r="L763" s="378">
        <v>46176</v>
      </c>
      <c r="M763" s="1" t="s">
        <v>4704</v>
      </c>
      <c r="N763" s="1" t="s">
        <v>5243</v>
      </c>
    </row>
    <row r="764" spans="1:14" x14ac:dyDescent="0.25">
      <c r="A764" s="1" t="s">
        <v>4702</v>
      </c>
      <c r="B764" s="1" t="s">
        <v>80</v>
      </c>
      <c r="C764" s="1" t="s">
        <v>81</v>
      </c>
      <c r="D764" s="377">
        <v>300</v>
      </c>
      <c r="E764" s="1" t="s">
        <v>83</v>
      </c>
      <c r="F764" s="378">
        <v>46176</v>
      </c>
      <c r="G764" s="1" t="s">
        <v>6396</v>
      </c>
      <c r="H764" s="1" t="s">
        <v>5776</v>
      </c>
      <c r="I764" s="378">
        <v>47272</v>
      </c>
      <c r="J764" s="1" t="s">
        <v>61</v>
      </c>
      <c r="K764" s="380">
        <v>0.65707175925925998</v>
      </c>
      <c r="L764" s="378">
        <v>46176</v>
      </c>
      <c r="M764" s="1" t="s">
        <v>4704</v>
      </c>
      <c r="N764" s="1" t="s">
        <v>6451</v>
      </c>
    </row>
    <row r="765" spans="1:14" x14ac:dyDescent="0.25">
      <c r="A765" s="1" t="s">
        <v>4702</v>
      </c>
      <c r="B765" s="1" t="s">
        <v>80</v>
      </c>
      <c r="C765" s="1" t="s">
        <v>81</v>
      </c>
      <c r="D765" s="377">
        <v>300</v>
      </c>
      <c r="E765" s="1" t="s">
        <v>83</v>
      </c>
      <c r="F765" s="378">
        <v>46176</v>
      </c>
      <c r="G765" s="1" t="s">
        <v>4703</v>
      </c>
      <c r="H765" s="1" t="s">
        <v>4586</v>
      </c>
      <c r="I765" s="378">
        <v>47271</v>
      </c>
      <c r="J765" s="1" t="s">
        <v>61</v>
      </c>
      <c r="K765" s="380">
        <v>1.5694444444440001E-2</v>
      </c>
      <c r="L765" s="378">
        <v>46176</v>
      </c>
      <c r="M765" s="1" t="s">
        <v>4704</v>
      </c>
      <c r="N765" s="1" t="s">
        <v>5227</v>
      </c>
    </row>
    <row r="766" spans="1:14" x14ac:dyDescent="0.25">
      <c r="A766" s="1" t="s">
        <v>4702</v>
      </c>
      <c r="B766" s="1" t="s">
        <v>80</v>
      </c>
      <c r="C766" s="1" t="s">
        <v>81</v>
      </c>
      <c r="D766" s="377">
        <v>300</v>
      </c>
      <c r="E766" s="1" t="s">
        <v>83</v>
      </c>
      <c r="F766" s="378">
        <v>46176</v>
      </c>
      <c r="G766" s="1" t="s">
        <v>5229</v>
      </c>
      <c r="H766" s="1" t="s">
        <v>4798</v>
      </c>
      <c r="I766" s="378">
        <v>47271</v>
      </c>
      <c r="J766" s="1" t="s">
        <v>61</v>
      </c>
      <c r="K766" s="380">
        <v>0.65679398148148005</v>
      </c>
      <c r="L766" s="378">
        <v>46176</v>
      </c>
      <c r="M766" s="1" t="s">
        <v>4704</v>
      </c>
      <c r="N766" s="1" t="s">
        <v>6447</v>
      </c>
    </row>
    <row r="767" spans="1:14" x14ac:dyDescent="0.25">
      <c r="A767" s="1" t="s">
        <v>4702</v>
      </c>
      <c r="B767" s="1" t="s">
        <v>80</v>
      </c>
      <c r="C767" s="1" t="s">
        <v>81</v>
      </c>
      <c r="D767" s="377">
        <v>300</v>
      </c>
      <c r="E767" s="1" t="s">
        <v>83</v>
      </c>
      <c r="F767" s="378">
        <v>46176</v>
      </c>
      <c r="G767" s="1" t="s">
        <v>5229</v>
      </c>
      <c r="H767" s="1" t="s">
        <v>4798</v>
      </c>
      <c r="I767" s="378">
        <v>47271</v>
      </c>
      <c r="J767" s="1" t="s">
        <v>61</v>
      </c>
      <c r="K767" s="380">
        <v>0.22879629629629999</v>
      </c>
      <c r="L767" s="378">
        <v>46176</v>
      </c>
      <c r="M767" s="1" t="s">
        <v>4704</v>
      </c>
      <c r="N767" s="1" t="s">
        <v>5237</v>
      </c>
    </row>
    <row r="768" spans="1:14" x14ac:dyDescent="0.25">
      <c r="A768" s="1" t="s">
        <v>4702</v>
      </c>
      <c r="B768" s="1" t="s">
        <v>80</v>
      </c>
      <c r="C768" s="1" t="s">
        <v>81</v>
      </c>
      <c r="D768" s="377">
        <v>300</v>
      </c>
      <c r="E768" s="1" t="s">
        <v>83</v>
      </c>
      <c r="F768" s="378">
        <v>46176</v>
      </c>
      <c r="G768" s="1" t="s">
        <v>6388</v>
      </c>
      <c r="H768" s="1" t="s">
        <v>6389</v>
      </c>
      <c r="I768" s="378">
        <v>47272</v>
      </c>
      <c r="J768" s="1" t="s">
        <v>61</v>
      </c>
      <c r="K768" s="380">
        <v>0.88989583333333</v>
      </c>
      <c r="L768" s="378">
        <v>46176</v>
      </c>
      <c r="M768" s="1" t="s">
        <v>4704</v>
      </c>
      <c r="N768" s="1" t="s">
        <v>6464</v>
      </c>
    </row>
    <row r="769" spans="1:14" x14ac:dyDescent="0.25">
      <c r="A769" s="1" t="s">
        <v>4702</v>
      </c>
      <c r="B769" s="1" t="s">
        <v>80</v>
      </c>
      <c r="C769" s="1" t="s">
        <v>81</v>
      </c>
      <c r="D769" s="377">
        <v>300</v>
      </c>
      <c r="E769" s="1" t="s">
        <v>83</v>
      </c>
      <c r="F769" s="378">
        <v>46176</v>
      </c>
      <c r="G769" s="1" t="s">
        <v>6396</v>
      </c>
      <c r="H769" s="1" t="s">
        <v>5776</v>
      </c>
      <c r="I769" s="378">
        <v>47272</v>
      </c>
      <c r="J769" s="1" t="s">
        <v>61</v>
      </c>
      <c r="K769" s="380">
        <v>0.65542824074074002</v>
      </c>
      <c r="L769" s="378">
        <v>46176</v>
      </c>
      <c r="M769" s="1" t="s">
        <v>4704</v>
      </c>
      <c r="N769" s="1" t="s">
        <v>6452</v>
      </c>
    </row>
    <row r="770" spans="1:14" x14ac:dyDescent="0.25">
      <c r="A770" s="1" t="s">
        <v>4702</v>
      </c>
      <c r="B770" s="1" t="s">
        <v>80</v>
      </c>
      <c r="C770" s="1" t="s">
        <v>81</v>
      </c>
      <c r="D770" s="377">
        <v>300</v>
      </c>
      <c r="E770" s="1" t="s">
        <v>83</v>
      </c>
      <c r="F770" s="378">
        <v>46176</v>
      </c>
      <c r="G770" s="1" t="s">
        <v>6396</v>
      </c>
      <c r="H770" s="1" t="s">
        <v>5776</v>
      </c>
      <c r="I770" s="378">
        <v>47272</v>
      </c>
      <c r="J770" s="1" t="s">
        <v>61</v>
      </c>
      <c r="K770" s="380">
        <v>0.65783564814814999</v>
      </c>
      <c r="L770" s="378">
        <v>46176</v>
      </c>
      <c r="M770" s="1" t="s">
        <v>4704</v>
      </c>
      <c r="N770" s="1" t="s">
        <v>6436</v>
      </c>
    </row>
    <row r="771" spans="1:14" x14ac:dyDescent="0.25">
      <c r="A771" s="1" t="s">
        <v>4702</v>
      </c>
      <c r="B771" s="1" t="s">
        <v>80</v>
      </c>
      <c r="C771" s="1" t="s">
        <v>81</v>
      </c>
      <c r="D771" s="377">
        <v>300</v>
      </c>
      <c r="E771" s="1" t="s">
        <v>83</v>
      </c>
      <c r="F771" s="378">
        <v>46176</v>
      </c>
      <c r="G771" s="1" t="s">
        <v>6396</v>
      </c>
      <c r="H771" s="1" t="s">
        <v>5776</v>
      </c>
      <c r="I771" s="378">
        <v>47272</v>
      </c>
      <c r="J771" s="1" t="s">
        <v>61</v>
      </c>
      <c r="K771" s="380">
        <v>0.67012731481481003</v>
      </c>
      <c r="L771" s="378">
        <v>46176</v>
      </c>
      <c r="M771" s="1" t="s">
        <v>4704</v>
      </c>
      <c r="N771" s="1" t="s">
        <v>6445</v>
      </c>
    </row>
    <row r="772" spans="1:14" x14ac:dyDescent="0.25">
      <c r="A772" s="1" t="s">
        <v>4702</v>
      </c>
      <c r="B772" s="1" t="s">
        <v>80</v>
      </c>
      <c r="C772" s="1" t="s">
        <v>81</v>
      </c>
      <c r="D772" s="377">
        <v>300</v>
      </c>
      <c r="E772" s="1" t="s">
        <v>83</v>
      </c>
      <c r="F772" s="378">
        <v>46176</v>
      </c>
      <c r="G772" s="1" t="s">
        <v>5229</v>
      </c>
      <c r="H772" s="1" t="s">
        <v>4798</v>
      </c>
      <c r="I772" s="378">
        <v>47271</v>
      </c>
      <c r="J772" s="1" t="s">
        <v>61</v>
      </c>
      <c r="K772" s="380">
        <v>0.25412037037037</v>
      </c>
      <c r="L772" s="378">
        <v>46176</v>
      </c>
      <c r="M772" s="1" t="s">
        <v>4704</v>
      </c>
      <c r="N772" s="1" t="s">
        <v>5236</v>
      </c>
    </row>
    <row r="773" spans="1:14" x14ac:dyDescent="0.25">
      <c r="A773" s="1" t="s">
        <v>4702</v>
      </c>
      <c r="B773" s="1" t="s">
        <v>80</v>
      </c>
      <c r="C773" s="1" t="s">
        <v>81</v>
      </c>
      <c r="D773" s="377">
        <v>300</v>
      </c>
      <c r="E773" s="1" t="s">
        <v>83</v>
      </c>
      <c r="F773" s="378">
        <v>46176</v>
      </c>
      <c r="G773" s="1" t="s">
        <v>6396</v>
      </c>
      <c r="H773" s="1" t="s">
        <v>5776</v>
      </c>
      <c r="I773" s="378">
        <v>47272</v>
      </c>
      <c r="J773" s="1" t="s">
        <v>61</v>
      </c>
      <c r="K773" s="380">
        <v>0.69430555555555995</v>
      </c>
      <c r="L773" s="378">
        <v>46176</v>
      </c>
      <c r="M773" s="1" t="s">
        <v>4704</v>
      </c>
      <c r="N773" s="1" t="s">
        <v>6457</v>
      </c>
    </row>
    <row r="774" spans="1:14" x14ac:dyDescent="0.25">
      <c r="A774" s="1" t="s">
        <v>4702</v>
      </c>
      <c r="B774" s="1" t="s">
        <v>80</v>
      </c>
      <c r="C774" s="1" t="s">
        <v>81</v>
      </c>
      <c r="D774" s="377">
        <v>300</v>
      </c>
      <c r="E774" s="1" t="s">
        <v>83</v>
      </c>
      <c r="F774" s="378">
        <v>46176</v>
      </c>
      <c r="G774" s="1" t="s">
        <v>5229</v>
      </c>
      <c r="H774" s="1" t="s">
        <v>4798</v>
      </c>
      <c r="I774" s="378">
        <v>47271</v>
      </c>
      <c r="J774" s="1" t="s">
        <v>61</v>
      </c>
      <c r="K774" s="380">
        <v>0.25380787037037</v>
      </c>
      <c r="L774" s="378">
        <v>46176</v>
      </c>
      <c r="M774" s="1" t="s">
        <v>4704</v>
      </c>
      <c r="N774" s="1" t="s">
        <v>5234</v>
      </c>
    </row>
    <row r="775" spans="1:14" x14ac:dyDescent="0.25">
      <c r="A775" s="1" t="s">
        <v>4702</v>
      </c>
      <c r="B775" s="1" t="s">
        <v>80</v>
      </c>
      <c r="C775" s="1" t="s">
        <v>81</v>
      </c>
      <c r="D775" s="377">
        <v>300</v>
      </c>
      <c r="E775" s="1" t="s">
        <v>83</v>
      </c>
      <c r="F775" s="378">
        <v>46176</v>
      </c>
      <c r="G775" s="1" t="s">
        <v>6396</v>
      </c>
      <c r="H775" s="1" t="s">
        <v>5776</v>
      </c>
      <c r="I775" s="378">
        <v>47272</v>
      </c>
      <c r="J775" s="1" t="s">
        <v>61</v>
      </c>
      <c r="K775" s="380">
        <v>0.69445601851852001</v>
      </c>
      <c r="L775" s="378">
        <v>46176</v>
      </c>
      <c r="M775" s="1" t="s">
        <v>4704</v>
      </c>
      <c r="N775" s="1" t="s">
        <v>6462</v>
      </c>
    </row>
    <row r="776" spans="1:14" x14ac:dyDescent="0.25">
      <c r="A776" s="1" t="s">
        <v>4702</v>
      </c>
      <c r="B776" s="1" t="s">
        <v>80</v>
      </c>
      <c r="C776" s="1" t="s">
        <v>81</v>
      </c>
      <c r="D776" s="377">
        <v>300</v>
      </c>
      <c r="E776" s="1" t="s">
        <v>83</v>
      </c>
      <c r="F776" s="378">
        <v>46176</v>
      </c>
      <c r="G776" s="1" t="s">
        <v>6388</v>
      </c>
      <c r="H776" s="1" t="s">
        <v>6389</v>
      </c>
      <c r="I776" s="378">
        <v>47272</v>
      </c>
      <c r="J776" s="1" t="s">
        <v>61</v>
      </c>
      <c r="K776" s="380">
        <v>0.95616898148148</v>
      </c>
      <c r="L776" s="378">
        <v>46176</v>
      </c>
      <c r="M776" s="1" t="s">
        <v>4704</v>
      </c>
      <c r="N776" s="1" t="s">
        <v>6448</v>
      </c>
    </row>
    <row r="777" spans="1:14" x14ac:dyDescent="0.25">
      <c r="A777" s="1" t="s">
        <v>4702</v>
      </c>
      <c r="B777" s="1" t="s">
        <v>80</v>
      </c>
      <c r="C777" s="1" t="s">
        <v>81</v>
      </c>
      <c r="D777" s="377">
        <v>300</v>
      </c>
      <c r="E777" s="1" t="s">
        <v>83</v>
      </c>
      <c r="F777" s="378">
        <v>46176</v>
      </c>
      <c r="G777" s="1" t="s">
        <v>6388</v>
      </c>
      <c r="H777" s="1" t="s">
        <v>6389</v>
      </c>
      <c r="I777" s="378">
        <v>47272</v>
      </c>
      <c r="J777" s="1" t="s">
        <v>61</v>
      </c>
      <c r="K777" s="380">
        <v>0.93888888888888999</v>
      </c>
      <c r="L777" s="378">
        <v>46176</v>
      </c>
      <c r="M777" s="1" t="s">
        <v>4704</v>
      </c>
      <c r="N777" s="1" t="s">
        <v>6454</v>
      </c>
    </row>
    <row r="778" spans="1:14" x14ac:dyDescent="0.25">
      <c r="A778" s="1" t="s">
        <v>4702</v>
      </c>
      <c r="B778" s="1" t="s">
        <v>80</v>
      </c>
      <c r="C778" s="1" t="s">
        <v>81</v>
      </c>
      <c r="D778" s="377">
        <v>300</v>
      </c>
      <c r="E778" s="1" t="s">
        <v>83</v>
      </c>
      <c r="F778" s="378">
        <v>46176</v>
      </c>
      <c r="G778" s="1" t="s">
        <v>6388</v>
      </c>
      <c r="H778" s="1" t="s">
        <v>6389</v>
      </c>
      <c r="I778" s="378">
        <v>47272</v>
      </c>
      <c r="J778" s="1" t="s">
        <v>61</v>
      </c>
      <c r="K778" s="380">
        <v>0.95403935185184996</v>
      </c>
      <c r="L778" s="378">
        <v>46176</v>
      </c>
      <c r="M778" s="1" t="s">
        <v>4704</v>
      </c>
      <c r="N778" s="1" t="s">
        <v>6453</v>
      </c>
    </row>
    <row r="779" spans="1:14" x14ac:dyDescent="0.25">
      <c r="A779" s="1" t="s">
        <v>4702</v>
      </c>
      <c r="B779" s="1" t="s">
        <v>80</v>
      </c>
      <c r="C779" s="1" t="s">
        <v>81</v>
      </c>
      <c r="D779" s="377">
        <v>300</v>
      </c>
      <c r="E779" s="1" t="s">
        <v>83</v>
      </c>
      <c r="F779" s="378">
        <v>46176</v>
      </c>
      <c r="G779" s="1" t="s">
        <v>5229</v>
      </c>
      <c r="H779" s="1" t="s">
        <v>4798</v>
      </c>
      <c r="I779" s="378">
        <v>47271</v>
      </c>
      <c r="J779" s="1" t="s">
        <v>61</v>
      </c>
      <c r="K779" s="380">
        <v>0.65663194444443995</v>
      </c>
      <c r="L779" s="378">
        <v>46176</v>
      </c>
      <c r="M779" s="1" t="s">
        <v>4704</v>
      </c>
      <c r="N779" s="1" t="s">
        <v>6460</v>
      </c>
    </row>
    <row r="780" spans="1:14" x14ac:dyDescent="0.25">
      <c r="A780" s="1" t="s">
        <v>4702</v>
      </c>
      <c r="B780" s="1" t="s">
        <v>80</v>
      </c>
      <c r="C780" s="1" t="s">
        <v>81</v>
      </c>
      <c r="D780" s="377">
        <v>300</v>
      </c>
      <c r="E780" s="1" t="s">
        <v>83</v>
      </c>
      <c r="F780" s="378">
        <v>46176</v>
      </c>
      <c r="G780" s="1" t="s">
        <v>5219</v>
      </c>
      <c r="H780" s="1" t="s">
        <v>4790</v>
      </c>
      <c r="I780" s="378">
        <v>47271</v>
      </c>
      <c r="J780" s="1" t="s">
        <v>61</v>
      </c>
      <c r="K780" s="380">
        <v>0.16982638888889001</v>
      </c>
      <c r="L780" s="378">
        <v>46176</v>
      </c>
      <c r="M780" s="1" t="s">
        <v>4704</v>
      </c>
      <c r="N780" s="1" t="s">
        <v>5241</v>
      </c>
    </row>
    <row r="781" spans="1:14" x14ac:dyDescent="0.25">
      <c r="A781" s="1" t="s">
        <v>4702</v>
      </c>
      <c r="B781" s="1" t="s">
        <v>80</v>
      </c>
      <c r="C781" s="1" t="s">
        <v>81</v>
      </c>
      <c r="D781" s="377">
        <v>300</v>
      </c>
      <c r="E781" s="1" t="s">
        <v>83</v>
      </c>
      <c r="F781" s="378">
        <v>46176</v>
      </c>
      <c r="G781" s="1" t="s">
        <v>5229</v>
      </c>
      <c r="H781" s="1" t="s">
        <v>4798</v>
      </c>
      <c r="I781" s="378">
        <v>47271</v>
      </c>
      <c r="J781" s="1" t="s">
        <v>61</v>
      </c>
      <c r="K781" s="380">
        <v>0.64517361111111005</v>
      </c>
      <c r="L781" s="378">
        <v>46176</v>
      </c>
      <c r="M781" s="1" t="s">
        <v>4704</v>
      </c>
      <c r="N781" s="1" t="s">
        <v>6435</v>
      </c>
    </row>
    <row r="782" spans="1:14" x14ac:dyDescent="0.25">
      <c r="A782" s="1" t="s">
        <v>4702</v>
      </c>
      <c r="B782" s="1" t="s">
        <v>80</v>
      </c>
      <c r="C782" s="1" t="s">
        <v>81</v>
      </c>
      <c r="D782" s="377">
        <v>300</v>
      </c>
      <c r="E782" s="1" t="s">
        <v>83</v>
      </c>
      <c r="F782" s="378">
        <v>46175</v>
      </c>
      <c r="G782" s="1" t="s">
        <v>4703</v>
      </c>
      <c r="H782" s="1" t="s">
        <v>4586</v>
      </c>
      <c r="I782" s="378">
        <v>47271</v>
      </c>
      <c r="J782" s="1" t="s">
        <v>61</v>
      </c>
      <c r="K782" s="380">
        <v>0.65774305555556001</v>
      </c>
      <c r="L782" s="378">
        <v>46175</v>
      </c>
      <c r="M782" s="1" t="s">
        <v>4704</v>
      </c>
      <c r="N782" s="1" t="s">
        <v>4705</v>
      </c>
    </row>
    <row r="783" spans="1:14" x14ac:dyDescent="0.25">
      <c r="A783" s="1" t="s">
        <v>4702</v>
      </c>
      <c r="B783" s="1" t="s">
        <v>80</v>
      </c>
      <c r="C783" s="1" t="s">
        <v>81</v>
      </c>
      <c r="D783" s="377">
        <v>300</v>
      </c>
      <c r="E783" s="1" t="s">
        <v>83</v>
      </c>
      <c r="F783" s="378">
        <v>46175</v>
      </c>
      <c r="G783" s="1" t="s">
        <v>4703</v>
      </c>
      <c r="H783" s="1" t="s">
        <v>4586</v>
      </c>
      <c r="I783" s="378">
        <v>47271</v>
      </c>
      <c r="J783" s="1" t="s">
        <v>61</v>
      </c>
      <c r="K783" s="380">
        <v>0.72751157407406997</v>
      </c>
      <c r="L783" s="378">
        <v>46175</v>
      </c>
      <c r="M783" s="1" t="s">
        <v>4704</v>
      </c>
      <c r="N783" s="1" t="s">
        <v>5251</v>
      </c>
    </row>
    <row r="784" spans="1:14" x14ac:dyDescent="0.25">
      <c r="A784" s="1" t="s">
        <v>4702</v>
      </c>
      <c r="B784" s="1" t="s">
        <v>80</v>
      </c>
      <c r="C784" s="1" t="s">
        <v>81</v>
      </c>
      <c r="D784" s="377">
        <v>300</v>
      </c>
      <c r="E784" s="1" t="s">
        <v>83</v>
      </c>
      <c r="F784" s="378">
        <v>46175</v>
      </c>
      <c r="G784" s="1" t="s">
        <v>4703</v>
      </c>
      <c r="H784" s="1" t="s">
        <v>4586</v>
      </c>
      <c r="I784" s="378">
        <v>47271</v>
      </c>
      <c r="J784" s="1" t="s">
        <v>61</v>
      </c>
      <c r="K784" s="380">
        <v>0.9171412037037</v>
      </c>
      <c r="L784" s="378">
        <v>46175</v>
      </c>
      <c r="M784" s="1" t="s">
        <v>4704</v>
      </c>
      <c r="N784" s="1" t="s">
        <v>5249</v>
      </c>
    </row>
    <row r="785" spans="1:14" x14ac:dyDescent="0.25">
      <c r="A785" s="1" t="s">
        <v>4702</v>
      </c>
      <c r="B785" s="1" t="s">
        <v>80</v>
      </c>
      <c r="C785" s="1" t="s">
        <v>81</v>
      </c>
      <c r="D785" s="377">
        <v>300</v>
      </c>
      <c r="E785" s="1" t="s">
        <v>83</v>
      </c>
      <c r="F785" s="378">
        <v>46175</v>
      </c>
      <c r="G785" s="1" t="s">
        <v>5219</v>
      </c>
      <c r="H785" s="1" t="s">
        <v>4790</v>
      </c>
      <c r="I785" s="378">
        <v>47271</v>
      </c>
      <c r="J785" s="1" t="s">
        <v>61</v>
      </c>
      <c r="K785" s="380">
        <v>0.94123842592592999</v>
      </c>
      <c r="L785" s="378">
        <v>46175</v>
      </c>
      <c r="M785" s="1" t="s">
        <v>4704</v>
      </c>
      <c r="N785" s="1" t="s">
        <v>5246</v>
      </c>
    </row>
    <row r="786" spans="1:14" x14ac:dyDescent="0.25">
      <c r="A786" s="1" t="s">
        <v>4702</v>
      </c>
      <c r="B786" s="1" t="s">
        <v>80</v>
      </c>
      <c r="C786" s="1" t="s">
        <v>81</v>
      </c>
      <c r="D786" s="377">
        <v>300</v>
      </c>
      <c r="E786" s="1" t="s">
        <v>83</v>
      </c>
      <c r="F786" s="378">
        <v>46175</v>
      </c>
      <c r="G786" s="1" t="s">
        <v>4703</v>
      </c>
      <c r="H786" s="1" t="s">
        <v>4586</v>
      </c>
      <c r="I786" s="378">
        <v>47271</v>
      </c>
      <c r="J786" s="1" t="s">
        <v>61</v>
      </c>
      <c r="K786" s="380">
        <v>0.85624999999999996</v>
      </c>
      <c r="L786" s="378">
        <v>46175</v>
      </c>
      <c r="M786" s="1" t="s">
        <v>4704</v>
      </c>
      <c r="N786" s="1" t="s">
        <v>5257</v>
      </c>
    </row>
    <row r="787" spans="1:14" x14ac:dyDescent="0.25">
      <c r="A787" s="1" t="s">
        <v>4702</v>
      </c>
      <c r="B787" s="1" t="s">
        <v>80</v>
      </c>
      <c r="C787" s="1" t="s">
        <v>81</v>
      </c>
      <c r="D787" s="377">
        <v>300</v>
      </c>
      <c r="E787" s="1" t="s">
        <v>83</v>
      </c>
      <c r="F787" s="378">
        <v>46175</v>
      </c>
      <c r="G787" s="1" t="s">
        <v>4703</v>
      </c>
      <c r="H787" s="1" t="s">
        <v>4586</v>
      </c>
      <c r="I787" s="378">
        <v>47271</v>
      </c>
      <c r="J787" s="1" t="s">
        <v>61</v>
      </c>
      <c r="K787" s="380">
        <v>0.89560185185185004</v>
      </c>
      <c r="L787" s="378">
        <v>46175</v>
      </c>
      <c r="M787" s="1" t="s">
        <v>4704</v>
      </c>
      <c r="N787" s="1" t="s">
        <v>5258</v>
      </c>
    </row>
    <row r="788" spans="1:14" x14ac:dyDescent="0.25">
      <c r="A788" s="1" t="s">
        <v>4702</v>
      </c>
      <c r="B788" s="1" t="s">
        <v>80</v>
      </c>
      <c r="C788" s="1" t="s">
        <v>81</v>
      </c>
      <c r="D788" s="377">
        <v>300</v>
      </c>
      <c r="E788" s="1" t="s">
        <v>83</v>
      </c>
      <c r="F788" s="378">
        <v>46175</v>
      </c>
      <c r="G788" s="1" t="s">
        <v>4703</v>
      </c>
      <c r="H788" s="1" t="s">
        <v>4586</v>
      </c>
      <c r="I788" s="378">
        <v>47271</v>
      </c>
      <c r="J788" s="1" t="s">
        <v>61</v>
      </c>
      <c r="K788" s="380">
        <v>0.85641203703704005</v>
      </c>
      <c r="L788" s="378">
        <v>46175</v>
      </c>
      <c r="M788" s="1" t="s">
        <v>4704</v>
      </c>
      <c r="N788" s="1" t="s">
        <v>5261</v>
      </c>
    </row>
    <row r="789" spans="1:14" x14ac:dyDescent="0.25">
      <c r="A789" s="1" t="s">
        <v>4702</v>
      </c>
      <c r="B789" s="1" t="s">
        <v>80</v>
      </c>
      <c r="C789" s="1" t="s">
        <v>81</v>
      </c>
      <c r="D789" s="377">
        <v>300</v>
      </c>
      <c r="E789" s="1" t="s">
        <v>83</v>
      </c>
      <c r="F789" s="378">
        <v>46175</v>
      </c>
      <c r="G789" s="1" t="s">
        <v>4703</v>
      </c>
      <c r="H789" s="1" t="s">
        <v>4586</v>
      </c>
      <c r="I789" s="378">
        <v>47271</v>
      </c>
      <c r="J789" s="1" t="s">
        <v>61</v>
      </c>
      <c r="K789" s="380">
        <v>0.72760416666667005</v>
      </c>
      <c r="L789" s="378">
        <v>46175</v>
      </c>
      <c r="M789" s="1" t="s">
        <v>4704</v>
      </c>
      <c r="N789" s="1" t="s">
        <v>5252</v>
      </c>
    </row>
    <row r="790" spans="1:14" x14ac:dyDescent="0.25">
      <c r="A790" s="1" t="s">
        <v>4702</v>
      </c>
      <c r="B790" s="1" t="s">
        <v>80</v>
      </c>
      <c r="C790" s="1" t="s">
        <v>81</v>
      </c>
      <c r="D790" s="377">
        <v>300</v>
      </c>
      <c r="E790" s="1" t="s">
        <v>83</v>
      </c>
      <c r="F790" s="378">
        <v>46175</v>
      </c>
      <c r="G790" s="1" t="s">
        <v>5219</v>
      </c>
      <c r="H790" s="1" t="s">
        <v>4790</v>
      </c>
      <c r="I790" s="378">
        <v>47271</v>
      </c>
      <c r="J790" s="1" t="s">
        <v>61</v>
      </c>
      <c r="K790" s="380">
        <v>0.98759259259259002</v>
      </c>
      <c r="L790" s="378">
        <v>46175</v>
      </c>
      <c r="M790" s="1" t="s">
        <v>4704</v>
      </c>
      <c r="N790" s="1" t="s">
        <v>5245</v>
      </c>
    </row>
    <row r="791" spans="1:14" x14ac:dyDescent="0.25">
      <c r="A791" s="1" t="s">
        <v>4702</v>
      </c>
      <c r="B791" s="1" t="s">
        <v>80</v>
      </c>
      <c r="C791" s="1" t="s">
        <v>81</v>
      </c>
      <c r="D791" s="377">
        <v>300</v>
      </c>
      <c r="E791" s="1" t="s">
        <v>83</v>
      </c>
      <c r="F791" s="378">
        <v>46175</v>
      </c>
      <c r="G791" s="1" t="s">
        <v>4703</v>
      </c>
      <c r="H791" s="1" t="s">
        <v>4586</v>
      </c>
      <c r="I791" s="378">
        <v>47271</v>
      </c>
      <c r="J791" s="1" t="s">
        <v>61</v>
      </c>
      <c r="K791" s="380">
        <v>0.75960648148148002</v>
      </c>
      <c r="L791" s="378">
        <v>46175</v>
      </c>
      <c r="M791" s="1" t="s">
        <v>4704</v>
      </c>
      <c r="N791" s="1" t="s">
        <v>5254</v>
      </c>
    </row>
    <row r="792" spans="1:14" x14ac:dyDescent="0.25">
      <c r="A792" s="1" t="s">
        <v>4702</v>
      </c>
      <c r="B792" s="1" t="s">
        <v>80</v>
      </c>
      <c r="C792" s="1" t="s">
        <v>81</v>
      </c>
      <c r="D792" s="377">
        <v>300</v>
      </c>
      <c r="E792" s="1" t="s">
        <v>83</v>
      </c>
      <c r="F792" s="378">
        <v>46175</v>
      </c>
      <c r="G792" s="1" t="s">
        <v>4703</v>
      </c>
      <c r="H792" s="1" t="s">
        <v>4586</v>
      </c>
      <c r="I792" s="378">
        <v>47271</v>
      </c>
      <c r="J792" s="1" t="s">
        <v>61</v>
      </c>
      <c r="K792" s="380">
        <v>0.72562499999999996</v>
      </c>
      <c r="L792" s="378">
        <v>46175</v>
      </c>
      <c r="M792" s="1" t="s">
        <v>4704</v>
      </c>
      <c r="N792" s="1" t="s">
        <v>5250</v>
      </c>
    </row>
    <row r="793" spans="1:14" x14ac:dyDescent="0.25">
      <c r="A793" s="1" t="s">
        <v>4702</v>
      </c>
      <c r="B793" s="1" t="s">
        <v>80</v>
      </c>
      <c r="C793" s="1" t="s">
        <v>81</v>
      </c>
      <c r="D793" s="377">
        <v>300</v>
      </c>
      <c r="E793" s="1" t="s">
        <v>83</v>
      </c>
      <c r="F793" s="378">
        <v>46175</v>
      </c>
      <c r="G793" s="1" t="s">
        <v>4703</v>
      </c>
      <c r="H793" s="1" t="s">
        <v>4586</v>
      </c>
      <c r="I793" s="378">
        <v>47271</v>
      </c>
      <c r="J793" s="1" t="s">
        <v>61</v>
      </c>
      <c r="K793" s="380">
        <v>0.66519675925926003</v>
      </c>
      <c r="L793" s="378">
        <v>46175</v>
      </c>
      <c r="M793" s="1" t="s">
        <v>4704</v>
      </c>
      <c r="N793" s="1" t="s">
        <v>5248</v>
      </c>
    </row>
    <row r="794" spans="1:14" x14ac:dyDescent="0.25">
      <c r="A794" s="1" t="s">
        <v>4702</v>
      </c>
      <c r="B794" s="1" t="s">
        <v>80</v>
      </c>
      <c r="C794" s="1" t="s">
        <v>81</v>
      </c>
      <c r="D794" s="377">
        <v>300</v>
      </c>
      <c r="E794" s="1" t="s">
        <v>83</v>
      </c>
      <c r="F794" s="378">
        <v>46175</v>
      </c>
      <c r="G794" s="1" t="s">
        <v>4703</v>
      </c>
      <c r="H794" s="1" t="s">
        <v>4586</v>
      </c>
      <c r="I794" s="378">
        <v>47271</v>
      </c>
      <c r="J794" s="1" t="s">
        <v>61</v>
      </c>
      <c r="K794" s="380">
        <v>0.91593749999999996</v>
      </c>
      <c r="L794" s="378">
        <v>46175</v>
      </c>
      <c r="M794" s="1" t="s">
        <v>4704</v>
      </c>
      <c r="N794" s="1" t="s">
        <v>5259</v>
      </c>
    </row>
    <row r="795" spans="1:14" x14ac:dyDescent="0.25">
      <c r="A795" s="1" t="s">
        <v>4702</v>
      </c>
      <c r="B795" s="1" t="s">
        <v>80</v>
      </c>
      <c r="C795" s="1" t="s">
        <v>81</v>
      </c>
      <c r="D795" s="377">
        <v>300</v>
      </c>
      <c r="E795" s="1" t="s">
        <v>83</v>
      </c>
      <c r="F795" s="378">
        <v>46175</v>
      </c>
      <c r="G795" s="1" t="s">
        <v>5219</v>
      </c>
      <c r="H795" s="1" t="s">
        <v>4790</v>
      </c>
      <c r="I795" s="378">
        <v>47271</v>
      </c>
      <c r="J795" s="1" t="s">
        <v>61</v>
      </c>
      <c r="K795" s="380">
        <v>0.99796296296296005</v>
      </c>
      <c r="L795" s="378">
        <v>46175</v>
      </c>
      <c r="M795" s="1" t="s">
        <v>4704</v>
      </c>
      <c r="N795" s="1" t="s">
        <v>5244</v>
      </c>
    </row>
    <row r="796" spans="1:14" x14ac:dyDescent="0.25">
      <c r="A796" s="1" t="s">
        <v>4702</v>
      </c>
      <c r="B796" s="1" t="s">
        <v>80</v>
      </c>
      <c r="C796" s="1" t="s">
        <v>81</v>
      </c>
      <c r="D796" s="377">
        <v>300</v>
      </c>
      <c r="E796" s="1" t="s">
        <v>83</v>
      </c>
      <c r="F796" s="378">
        <v>46175</v>
      </c>
      <c r="G796" s="1" t="s">
        <v>5219</v>
      </c>
      <c r="H796" s="1" t="s">
        <v>4790</v>
      </c>
      <c r="I796" s="378">
        <v>47271</v>
      </c>
      <c r="J796" s="1" t="s">
        <v>61</v>
      </c>
      <c r="K796" s="380">
        <v>0.91634259259258999</v>
      </c>
      <c r="L796" s="378">
        <v>46175</v>
      </c>
      <c r="M796" s="1" t="s">
        <v>4704</v>
      </c>
      <c r="N796" s="1" t="s">
        <v>5247</v>
      </c>
    </row>
    <row r="797" spans="1:14" x14ac:dyDescent="0.25">
      <c r="A797" s="1" t="s">
        <v>4702</v>
      </c>
      <c r="B797" s="1" t="s">
        <v>80</v>
      </c>
      <c r="C797" s="1" t="s">
        <v>81</v>
      </c>
      <c r="D797" s="377">
        <v>300</v>
      </c>
      <c r="E797" s="1" t="s">
        <v>83</v>
      </c>
      <c r="F797" s="378">
        <v>46175</v>
      </c>
      <c r="G797" s="1" t="s">
        <v>4703</v>
      </c>
      <c r="H797" s="1" t="s">
        <v>4586</v>
      </c>
      <c r="I797" s="378">
        <v>47271</v>
      </c>
      <c r="J797" s="1" t="s">
        <v>61</v>
      </c>
      <c r="K797" s="380">
        <v>0.85096064814814998</v>
      </c>
      <c r="L797" s="378">
        <v>46175</v>
      </c>
      <c r="M797" s="1" t="s">
        <v>4704</v>
      </c>
      <c r="N797" s="1" t="s">
        <v>5260</v>
      </c>
    </row>
    <row r="798" spans="1:14" x14ac:dyDescent="0.25">
      <c r="A798" s="1" t="s">
        <v>4702</v>
      </c>
      <c r="B798" s="1" t="s">
        <v>80</v>
      </c>
      <c r="C798" s="1" t="s">
        <v>81</v>
      </c>
      <c r="D798" s="377">
        <v>300</v>
      </c>
      <c r="E798" s="1" t="s">
        <v>83</v>
      </c>
      <c r="F798" s="378">
        <v>46175</v>
      </c>
      <c r="G798" s="1" t="s">
        <v>4703</v>
      </c>
      <c r="H798" s="1" t="s">
        <v>4586</v>
      </c>
      <c r="I798" s="378">
        <v>47271</v>
      </c>
      <c r="J798" s="1" t="s">
        <v>61</v>
      </c>
      <c r="K798" s="380">
        <v>0.91887731481481005</v>
      </c>
      <c r="L798" s="378">
        <v>46175</v>
      </c>
      <c r="M798" s="1" t="s">
        <v>4704</v>
      </c>
      <c r="N798" s="1" t="s">
        <v>5253</v>
      </c>
    </row>
    <row r="799" spans="1:14" x14ac:dyDescent="0.25">
      <c r="A799" s="1" t="s">
        <v>4702</v>
      </c>
      <c r="B799" s="1" t="s">
        <v>80</v>
      </c>
      <c r="C799" s="1" t="s">
        <v>81</v>
      </c>
      <c r="D799" s="377">
        <v>300</v>
      </c>
      <c r="E799" s="1" t="s">
        <v>83</v>
      </c>
      <c r="F799" s="378">
        <v>46175</v>
      </c>
      <c r="G799" s="1" t="s">
        <v>4703</v>
      </c>
      <c r="H799" s="1" t="s">
        <v>4586</v>
      </c>
      <c r="I799" s="378">
        <v>47271</v>
      </c>
      <c r="J799" s="1" t="s">
        <v>61</v>
      </c>
      <c r="K799" s="380">
        <v>0.85084490740741003</v>
      </c>
      <c r="L799" s="378">
        <v>46175</v>
      </c>
      <c r="M799" s="1" t="s">
        <v>4704</v>
      </c>
      <c r="N799" s="1" t="s">
        <v>5256</v>
      </c>
    </row>
    <row r="800" spans="1:14" x14ac:dyDescent="0.25">
      <c r="A800" s="1" t="s">
        <v>4702</v>
      </c>
      <c r="B800" s="1" t="s">
        <v>80</v>
      </c>
      <c r="C800" s="1" t="s">
        <v>81</v>
      </c>
      <c r="D800" s="377">
        <v>300</v>
      </c>
      <c r="E800" s="1" t="s">
        <v>83</v>
      </c>
      <c r="F800" s="378">
        <v>46175</v>
      </c>
      <c r="G800" s="1" t="s">
        <v>5219</v>
      </c>
      <c r="H800" s="1" t="s">
        <v>4790</v>
      </c>
      <c r="I800" s="378">
        <v>47271</v>
      </c>
      <c r="J800" s="1" t="s">
        <v>61</v>
      </c>
      <c r="K800" s="380">
        <v>0.90694444444444</v>
      </c>
      <c r="L800" s="378">
        <v>46175</v>
      </c>
      <c r="M800" s="1" t="s">
        <v>4704</v>
      </c>
      <c r="N800" s="1" t="s">
        <v>5255</v>
      </c>
    </row>
    <row r="801" spans="1:14" x14ac:dyDescent="0.25">
      <c r="A801" s="1" t="s">
        <v>11072</v>
      </c>
      <c r="B801" s="1" t="s">
        <v>80</v>
      </c>
      <c r="C801" s="1" t="s">
        <v>81</v>
      </c>
      <c r="D801" s="377">
        <v>196</v>
      </c>
      <c r="E801" s="1" t="s">
        <v>83</v>
      </c>
      <c r="F801" s="378">
        <v>46183</v>
      </c>
      <c r="G801" s="1" t="s">
        <v>11073</v>
      </c>
      <c r="H801" s="1" t="s">
        <v>10530</v>
      </c>
      <c r="I801" s="378">
        <v>47278</v>
      </c>
      <c r="J801" s="1" t="s">
        <v>61</v>
      </c>
      <c r="K801" s="380">
        <v>0.72267361111110995</v>
      </c>
      <c r="L801" s="378">
        <v>46183</v>
      </c>
      <c r="M801" s="1" t="s">
        <v>11074</v>
      </c>
      <c r="N801" s="1" t="s">
        <v>12096</v>
      </c>
    </row>
    <row r="802" spans="1:14" x14ac:dyDescent="0.25">
      <c r="A802" s="1" t="s">
        <v>11072</v>
      </c>
      <c r="B802" s="1" t="s">
        <v>80</v>
      </c>
      <c r="C802" s="1" t="s">
        <v>81</v>
      </c>
      <c r="D802" s="377">
        <v>196</v>
      </c>
      <c r="E802" s="1" t="s">
        <v>83</v>
      </c>
      <c r="F802" s="378">
        <v>46183</v>
      </c>
      <c r="G802" s="1" t="s">
        <v>11073</v>
      </c>
      <c r="H802" s="1" t="s">
        <v>10530</v>
      </c>
      <c r="I802" s="378">
        <v>47278</v>
      </c>
      <c r="J802" s="1" t="s">
        <v>61</v>
      </c>
      <c r="K802" s="380">
        <v>0.73672453703703999</v>
      </c>
      <c r="L802" s="378">
        <v>46183</v>
      </c>
      <c r="M802" s="1" t="s">
        <v>11074</v>
      </c>
      <c r="N802" s="1" t="s">
        <v>12097</v>
      </c>
    </row>
    <row r="803" spans="1:14" x14ac:dyDescent="0.25">
      <c r="A803" s="1" t="s">
        <v>11072</v>
      </c>
      <c r="B803" s="1" t="s">
        <v>80</v>
      </c>
      <c r="C803" s="1" t="s">
        <v>81</v>
      </c>
      <c r="D803" s="377">
        <v>196</v>
      </c>
      <c r="E803" s="1" t="s">
        <v>83</v>
      </c>
      <c r="F803" s="378">
        <v>46183</v>
      </c>
      <c r="G803" s="1" t="s">
        <v>11073</v>
      </c>
      <c r="H803" s="1" t="s">
        <v>10530</v>
      </c>
      <c r="I803" s="378">
        <v>47278</v>
      </c>
      <c r="J803" s="1" t="s">
        <v>61</v>
      </c>
      <c r="K803" s="380">
        <v>0.85604166666667003</v>
      </c>
      <c r="L803" s="378">
        <v>46183</v>
      </c>
      <c r="M803" s="1" t="s">
        <v>11074</v>
      </c>
      <c r="N803" s="1" t="s">
        <v>12105</v>
      </c>
    </row>
    <row r="804" spans="1:14" x14ac:dyDescent="0.25">
      <c r="A804" s="1" t="s">
        <v>11072</v>
      </c>
      <c r="B804" s="1" t="s">
        <v>80</v>
      </c>
      <c r="C804" s="1" t="s">
        <v>81</v>
      </c>
      <c r="D804" s="377">
        <v>196</v>
      </c>
      <c r="E804" s="1" t="s">
        <v>83</v>
      </c>
      <c r="F804" s="378">
        <v>46183</v>
      </c>
      <c r="G804" s="1" t="s">
        <v>11073</v>
      </c>
      <c r="H804" s="1" t="s">
        <v>10530</v>
      </c>
      <c r="I804" s="378">
        <v>47278</v>
      </c>
      <c r="J804" s="1" t="s">
        <v>61</v>
      </c>
      <c r="K804" s="380">
        <v>0.74670138888889004</v>
      </c>
      <c r="L804" s="378">
        <v>46183</v>
      </c>
      <c r="M804" s="1" t="s">
        <v>11074</v>
      </c>
      <c r="N804" s="1" t="s">
        <v>12107</v>
      </c>
    </row>
    <row r="805" spans="1:14" x14ac:dyDescent="0.25">
      <c r="A805" s="1" t="s">
        <v>11072</v>
      </c>
      <c r="B805" s="1" t="s">
        <v>80</v>
      </c>
      <c r="C805" s="1" t="s">
        <v>81</v>
      </c>
      <c r="D805" s="377">
        <v>196</v>
      </c>
      <c r="E805" s="1" t="s">
        <v>83</v>
      </c>
      <c r="F805" s="378">
        <v>46183</v>
      </c>
      <c r="G805" s="1" t="s">
        <v>11073</v>
      </c>
      <c r="H805" s="1" t="s">
        <v>10530</v>
      </c>
      <c r="I805" s="378">
        <v>47278</v>
      </c>
      <c r="J805" s="1" t="s">
        <v>61</v>
      </c>
      <c r="K805" s="380">
        <v>0.45042824074074</v>
      </c>
      <c r="L805" s="378">
        <v>46183</v>
      </c>
      <c r="M805" s="1" t="s">
        <v>11074</v>
      </c>
      <c r="N805" s="1" t="s">
        <v>12101</v>
      </c>
    </row>
    <row r="806" spans="1:14" x14ac:dyDescent="0.25">
      <c r="A806" s="1" t="s">
        <v>11072</v>
      </c>
      <c r="B806" s="1" t="s">
        <v>80</v>
      </c>
      <c r="C806" s="1" t="s">
        <v>81</v>
      </c>
      <c r="D806" s="377">
        <v>196</v>
      </c>
      <c r="E806" s="1" t="s">
        <v>83</v>
      </c>
      <c r="F806" s="378">
        <v>46183</v>
      </c>
      <c r="G806" s="1" t="s">
        <v>11073</v>
      </c>
      <c r="H806" s="1" t="s">
        <v>10530</v>
      </c>
      <c r="I806" s="378">
        <v>47278</v>
      </c>
      <c r="J806" s="1" t="s">
        <v>61</v>
      </c>
      <c r="K806" s="380">
        <v>0.68502314814815002</v>
      </c>
      <c r="L806" s="378">
        <v>46183</v>
      </c>
      <c r="M806" s="1" t="s">
        <v>11074</v>
      </c>
      <c r="N806" s="1" t="s">
        <v>12099</v>
      </c>
    </row>
    <row r="807" spans="1:14" x14ac:dyDescent="0.25">
      <c r="A807" s="1" t="s">
        <v>11072</v>
      </c>
      <c r="B807" s="1" t="s">
        <v>80</v>
      </c>
      <c r="C807" s="1" t="s">
        <v>81</v>
      </c>
      <c r="D807" s="377">
        <v>196</v>
      </c>
      <c r="E807" s="1" t="s">
        <v>83</v>
      </c>
      <c r="F807" s="378">
        <v>46183</v>
      </c>
      <c r="G807" s="1" t="s">
        <v>11073</v>
      </c>
      <c r="H807" s="1" t="s">
        <v>10530</v>
      </c>
      <c r="I807" s="378">
        <v>47278</v>
      </c>
      <c r="J807" s="1" t="s">
        <v>61</v>
      </c>
      <c r="K807" s="380">
        <v>0.54303240740740999</v>
      </c>
      <c r="L807" s="378">
        <v>46183</v>
      </c>
      <c r="M807" s="1" t="s">
        <v>11074</v>
      </c>
      <c r="N807" s="1" t="s">
        <v>12112</v>
      </c>
    </row>
    <row r="808" spans="1:14" x14ac:dyDescent="0.25">
      <c r="A808" s="1" t="s">
        <v>11072</v>
      </c>
      <c r="B808" s="1" t="s">
        <v>80</v>
      </c>
      <c r="C808" s="1" t="s">
        <v>81</v>
      </c>
      <c r="D808" s="377">
        <v>149</v>
      </c>
      <c r="E808" s="1" t="s">
        <v>83</v>
      </c>
      <c r="F808" s="378">
        <v>46183</v>
      </c>
      <c r="G808" s="1" t="s">
        <v>11073</v>
      </c>
      <c r="H808" s="1" t="s">
        <v>10530</v>
      </c>
      <c r="I808" s="378">
        <v>47278</v>
      </c>
      <c r="J808" s="1" t="s">
        <v>61</v>
      </c>
      <c r="K808" s="380">
        <v>0.88005787037036998</v>
      </c>
      <c r="L808" s="378">
        <v>46183</v>
      </c>
      <c r="M808" s="1" t="s">
        <v>11074</v>
      </c>
      <c r="N808" s="1" t="s">
        <v>12114</v>
      </c>
    </row>
    <row r="809" spans="1:14" x14ac:dyDescent="0.25">
      <c r="A809" s="1" t="s">
        <v>11072</v>
      </c>
      <c r="B809" s="1" t="s">
        <v>80</v>
      </c>
      <c r="C809" s="1" t="s">
        <v>81</v>
      </c>
      <c r="D809" s="377">
        <v>196</v>
      </c>
      <c r="E809" s="1" t="s">
        <v>83</v>
      </c>
      <c r="F809" s="378">
        <v>46183</v>
      </c>
      <c r="G809" s="1" t="s">
        <v>11073</v>
      </c>
      <c r="H809" s="1" t="s">
        <v>10530</v>
      </c>
      <c r="I809" s="378">
        <v>47278</v>
      </c>
      <c r="J809" s="1" t="s">
        <v>61</v>
      </c>
      <c r="K809" s="380">
        <v>0.35825231481481001</v>
      </c>
      <c r="L809" s="378">
        <v>46183</v>
      </c>
      <c r="M809" s="1" t="s">
        <v>11074</v>
      </c>
      <c r="N809" s="1" t="s">
        <v>11075</v>
      </c>
    </row>
    <row r="810" spans="1:14" x14ac:dyDescent="0.25">
      <c r="A810" s="1" t="s">
        <v>11072</v>
      </c>
      <c r="B810" s="1" t="s">
        <v>80</v>
      </c>
      <c r="C810" s="1" t="s">
        <v>81</v>
      </c>
      <c r="D810" s="377">
        <v>196</v>
      </c>
      <c r="E810" s="1" t="s">
        <v>83</v>
      </c>
      <c r="F810" s="378">
        <v>46183</v>
      </c>
      <c r="G810" s="1" t="s">
        <v>11073</v>
      </c>
      <c r="H810" s="1" t="s">
        <v>10530</v>
      </c>
      <c r="I810" s="378">
        <v>47278</v>
      </c>
      <c r="J810" s="1" t="s">
        <v>61</v>
      </c>
      <c r="K810" s="380">
        <v>0.65047453703703995</v>
      </c>
      <c r="L810" s="378">
        <v>46183</v>
      </c>
      <c r="M810" s="1" t="s">
        <v>11074</v>
      </c>
      <c r="N810" s="1" t="s">
        <v>12106</v>
      </c>
    </row>
    <row r="811" spans="1:14" x14ac:dyDescent="0.25">
      <c r="A811" s="1" t="s">
        <v>11072</v>
      </c>
      <c r="B811" s="1" t="s">
        <v>80</v>
      </c>
      <c r="C811" s="1" t="s">
        <v>81</v>
      </c>
      <c r="D811" s="377">
        <v>196</v>
      </c>
      <c r="E811" s="1" t="s">
        <v>83</v>
      </c>
      <c r="F811" s="378">
        <v>46183</v>
      </c>
      <c r="G811" s="1" t="s">
        <v>11073</v>
      </c>
      <c r="H811" s="1" t="s">
        <v>10530</v>
      </c>
      <c r="I811" s="378">
        <v>47278</v>
      </c>
      <c r="J811" s="1" t="s">
        <v>61</v>
      </c>
      <c r="K811" s="380">
        <v>0.66596064814815004</v>
      </c>
      <c r="L811" s="378">
        <v>46183</v>
      </c>
      <c r="M811" s="1" t="s">
        <v>11074</v>
      </c>
      <c r="N811" s="1" t="s">
        <v>12111</v>
      </c>
    </row>
    <row r="812" spans="1:14" x14ac:dyDescent="0.25">
      <c r="A812" s="1" t="s">
        <v>11072</v>
      </c>
      <c r="B812" s="1" t="s">
        <v>80</v>
      </c>
      <c r="C812" s="1" t="s">
        <v>81</v>
      </c>
      <c r="D812" s="377">
        <v>196</v>
      </c>
      <c r="E812" s="1" t="s">
        <v>83</v>
      </c>
      <c r="F812" s="378">
        <v>46183</v>
      </c>
      <c r="G812" s="1" t="s">
        <v>11073</v>
      </c>
      <c r="H812" s="1" t="s">
        <v>10530</v>
      </c>
      <c r="I812" s="378">
        <v>47278</v>
      </c>
      <c r="J812" s="1" t="s">
        <v>61</v>
      </c>
      <c r="K812" s="380">
        <v>0.85423611111110997</v>
      </c>
      <c r="L812" s="378">
        <v>46183</v>
      </c>
      <c r="M812" s="1" t="s">
        <v>11074</v>
      </c>
      <c r="N812" s="1" t="s">
        <v>12098</v>
      </c>
    </row>
    <row r="813" spans="1:14" x14ac:dyDescent="0.25">
      <c r="A813" s="1" t="s">
        <v>11072</v>
      </c>
      <c r="B813" s="1" t="s">
        <v>80</v>
      </c>
      <c r="C813" s="1" t="s">
        <v>81</v>
      </c>
      <c r="D813" s="377">
        <v>196</v>
      </c>
      <c r="E813" s="1" t="s">
        <v>83</v>
      </c>
      <c r="F813" s="378">
        <v>46183</v>
      </c>
      <c r="G813" s="1" t="s">
        <v>11073</v>
      </c>
      <c r="H813" s="1" t="s">
        <v>10530</v>
      </c>
      <c r="I813" s="378">
        <v>47278</v>
      </c>
      <c r="J813" s="1" t="s">
        <v>61</v>
      </c>
      <c r="K813" s="380">
        <v>0.61447916666667002</v>
      </c>
      <c r="L813" s="378">
        <v>46183</v>
      </c>
      <c r="M813" s="1" t="s">
        <v>11074</v>
      </c>
      <c r="N813" s="1" t="s">
        <v>12110</v>
      </c>
    </row>
    <row r="814" spans="1:14" x14ac:dyDescent="0.25">
      <c r="A814" s="1" t="s">
        <v>11072</v>
      </c>
      <c r="B814" s="1" t="s">
        <v>80</v>
      </c>
      <c r="C814" s="1" t="s">
        <v>81</v>
      </c>
      <c r="D814" s="377">
        <v>196</v>
      </c>
      <c r="E814" s="1" t="s">
        <v>83</v>
      </c>
      <c r="F814" s="378">
        <v>46183</v>
      </c>
      <c r="G814" s="1" t="s">
        <v>11073</v>
      </c>
      <c r="H814" s="1" t="s">
        <v>10530</v>
      </c>
      <c r="I814" s="378">
        <v>47278</v>
      </c>
      <c r="J814" s="1" t="s">
        <v>61</v>
      </c>
      <c r="K814" s="380">
        <v>0.61578703703703996</v>
      </c>
      <c r="L814" s="378">
        <v>46183</v>
      </c>
      <c r="M814" s="1" t="s">
        <v>11074</v>
      </c>
      <c r="N814" s="1" t="s">
        <v>12109</v>
      </c>
    </row>
    <row r="815" spans="1:14" x14ac:dyDescent="0.25">
      <c r="A815" s="1" t="s">
        <v>11072</v>
      </c>
      <c r="B815" s="1" t="s">
        <v>80</v>
      </c>
      <c r="C815" s="1" t="s">
        <v>81</v>
      </c>
      <c r="D815" s="377">
        <v>196</v>
      </c>
      <c r="E815" s="1" t="s">
        <v>83</v>
      </c>
      <c r="F815" s="378">
        <v>46183</v>
      </c>
      <c r="G815" s="1" t="s">
        <v>11073</v>
      </c>
      <c r="H815" s="1" t="s">
        <v>10530</v>
      </c>
      <c r="I815" s="378">
        <v>47278</v>
      </c>
      <c r="J815" s="1" t="s">
        <v>61</v>
      </c>
      <c r="K815" s="380">
        <v>0.66582175925926002</v>
      </c>
      <c r="L815" s="378">
        <v>46183</v>
      </c>
      <c r="M815" s="1" t="s">
        <v>11074</v>
      </c>
      <c r="N815" s="1" t="s">
        <v>12104</v>
      </c>
    </row>
    <row r="816" spans="1:14" x14ac:dyDescent="0.25">
      <c r="A816" s="1" t="s">
        <v>11072</v>
      </c>
      <c r="B816" s="1" t="s">
        <v>80</v>
      </c>
      <c r="C816" s="1" t="s">
        <v>81</v>
      </c>
      <c r="D816" s="377">
        <v>196</v>
      </c>
      <c r="E816" s="1" t="s">
        <v>83</v>
      </c>
      <c r="F816" s="378">
        <v>46183</v>
      </c>
      <c r="G816" s="1" t="s">
        <v>11073</v>
      </c>
      <c r="H816" s="1" t="s">
        <v>10530</v>
      </c>
      <c r="I816" s="378">
        <v>47278</v>
      </c>
      <c r="J816" s="1" t="s">
        <v>61</v>
      </c>
      <c r="K816" s="380">
        <v>0.44915509259259001</v>
      </c>
      <c r="L816" s="378">
        <v>46183</v>
      </c>
      <c r="M816" s="1" t="s">
        <v>11074</v>
      </c>
      <c r="N816" s="1" t="s">
        <v>12102</v>
      </c>
    </row>
    <row r="817" spans="1:14" x14ac:dyDescent="0.25">
      <c r="A817" s="1" t="s">
        <v>11072</v>
      </c>
      <c r="B817" s="1" t="s">
        <v>80</v>
      </c>
      <c r="C817" s="1" t="s">
        <v>81</v>
      </c>
      <c r="D817" s="377">
        <v>196</v>
      </c>
      <c r="E817" s="1" t="s">
        <v>83</v>
      </c>
      <c r="F817" s="378">
        <v>46183</v>
      </c>
      <c r="G817" s="1" t="s">
        <v>11073</v>
      </c>
      <c r="H817" s="1" t="s">
        <v>10530</v>
      </c>
      <c r="I817" s="378">
        <v>47278</v>
      </c>
      <c r="J817" s="1" t="s">
        <v>61</v>
      </c>
      <c r="K817" s="380">
        <v>0.56225694444443997</v>
      </c>
      <c r="L817" s="378">
        <v>46183</v>
      </c>
      <c r="M817" s="1" t="s">
        <v>11074</v>
      </c>
      <c r="N817" s="1" t="s">
        <v>12113</v>
      </c>
    </row>
    <row r="818" spans="1:14" x14ac:dyDescent="0.25">
      <c r="A818" s="1" t="s">
        <v>11072</v>
      </c>
      <c r="B818" s="1" t="s">
        <v>80</v>
      </c>
      <c r="C818" s="1" t="s">
        <v>81</v>
      </c>
      <c r="D818" s="377">
        <v>196</v>
      </c>
      <c r="E818" s="1" t="s">
        <v>83</v>
      </c>
      <c r="F818" s="378">
        <v>46183</v>
      </c>
      <c r="G818" s="1" t="s">
        <v>11073</v>
      </c>
      <c r="H818" s="1" t="s">
        <v>10530</v>
      </c>
      <c r="I818" s="378">
        <v>47278</v>
      </c>
      <c r="J818" s="1" t="s">
        <v>61</v>
      </c>
      <c r="K818" s="380">
        <v>0.50811342592593001</v>
      </c>
      <c r="L818" s="378">
        <v>46183</v>
      </c>
      <c r="M818" s="1" t="s">
        <v>11074</v>
      </c>
      <c r="N818" s="1" t="s">
        <v>12100</v>
      </c>
    </row>
    <row r="819" spans="1:14" x14ac:dyDescent="0.25">
      <c r="A819" s="1" t="s">
        <v>11072</v>
      </c>
      <c r="B819" s="1" t="s">
        <v>80</v>
      </c>
      <c r="C819" s="1" t="s">
        <v>81</v>
      </c>
      <c r="D819" s="377">
        <v>196</v>
      </c>
      <c r="E819" s="1" t="s">
        <v>83</v>
      </c>
      <c r="F819" s="378">
        <v>46183</v>
      </c>
      <c r="G819" s="1" t="s">
        <v>11073</v>
      </c>
      <c r="H819" s="1" t="s">
        <v>10530</v>
      </c>
      <c r="I819" s="378">
        <v>47278</v>
      </c>
      <c r="J819" s="1" t="s">
        <v>61</v>
      </c>
      <c r="K819" s="380">
        <v>0.66900462962963003</v>
      </c>
      <c r="L819" s="378">
        <v>46183</v>
      </c>
      <c r="M819" s="1" t="s">
        <v>11074</v>
      </c>
      <c r="N819" s="1" t="s">
        <v>12103</v>
      </c>
    </row>
    <row r="820" spans="1:14" x14ac:dyDescent="0.25">
      <c r="A820" s="1" t="s">
        <v>11072</v>
      </c>
      <c r="B820" s="1" t="s">
        <v>80</v>
      </c>
      <c r="C820" s="1" t="s">
        <v>81</v>
      </c>
      <c r="D820" s="377">
        <v>196</v>
      </c>
      <c r="E820" s="1" t="s">
        <v>83</v>
      </c>
      <c r="F820" s="378">
        <v>46183</v>
      </c>
      <c r="G820" s="1" t="s">
        <v>11073</v>
      </c>
      <c r="H820" s="1" t="s">
        <v>10530</v>
      </c>
      <c r="I820" s="378">
        <v>47278</v>
      </c>
      <c r="J820" s="1" t="s">
        <v>61</v>
      </c>
      <c r="K820" s="380">
        <v>0.64325231481481004</v>
      </c>
      <c r="L820" s="378">
        <v>46183</v>
      </c>
      <c r="M820" s="1" t="s">
        <v>11074</v>
      </c>
      <c r="N820" s="1" t="s">
        <v>12108</v>
      </c>
    </row>
    <row r="821" spans="1:14" x14ac:dyDescent="0.25">
      <c r="A821" s="1" t="s">
        <v>11072</v>
      </c>
      <c r="B821" s="1" t="s">
        <v>80</v>
      </c>
      <c r="C821" s="1" t="s">
        <v>81</v>
      </c>
      <c r="D821" s="377">
        <v>196</v>
      </c>
      <c r="E821" s="1" t="s">
        <v>83</v>
      </c>
      <c r="F821" s="378">
        <v>46183</v>
      </c>
      <c r="G821" s="1" t="s">
        <v>11073</v>
      </c>
      <c r="H821" s="1" t="s">
        <v>10530</v>
      </c>
      <c r="I821" s="378">
        <v>47278</v>
      </c>
      <c r="J821" s="1" t="s">
        <v>61</v>
      </c>
      <c r="K821" s="380">
        <v>0.34503472222221998</v>
      </c>
      <c r="L821" s="378">
        <v>46183</v>
      </c>
      <c r="M821" s="1" t="s">
        <v>11074</v>
      </c>
      <c r="N821" s="1" t="s">
        <v>11076</v>
      </c>
    </row>
    <row r="822" spans="1:14" x14ac:dyDescent="0.25">
      <c r="A822" s="1" t="s">
        <v>6467</v>
      </c>
      <c r="B822" s="1" t="s">
        <v>80</v>
      </c>
      <c r="C822" s="1" t="s">
        <v>81</v>
      </c>
      <c r="D822" s="377">
        <v>140</v>
      </c>
      <c r="E822" s="1" t="s">
        <v>83</v>
      </c>
      <c r="F822" s="378">
        <v>46182</v>
      </c>
      <c r="G822" s="1" t="s">
        <v>9642</v>
      </c>
      <c r="H822" s="1" t="s">
        <v>9328</v>
      </c>
      <c r="I822" s="378">
        <v>47277</v>
      </c>
      <c r="J822" s="1" t="s">
        <v>61</v>
      </c>
      <c r="K822" s="380">
        <v>0.36199074074074</v>
      </c>
      <c r="L822" s="378">
        <v>46182</v>
      </c>
      <c r="M822" s="1" t="s">
        <v>6469</v>
      </c>
      <c r="N822" s="1" t="s">
        <v>9647</v>
      </c>
    </row>
    <row r="823" spans="1:14" x14ac:dyDescent="0.25">
      <c r="A823" s="1" t="s">
        <v>6467</v>
      </c>
      <c r="B823" s="1" t="s">
        <v>80</v>
      </c>
      <c r="C823" s="1" t="s">
        <v>81</v>
      </c>
      <c r="D823" s="377">
        <v>140</v>
      </c>
      <c r="E823" s="1" t="s">
        <v>83</v>
      </c>
      <c r="F823" s="378">
        <v>46182</v>
      </c>
      <c r="G823" s="1" t="s">
        <v>9642</v>
      </c>
      <c r="H823" s="1" t="s">
        <v>9328</v>
      </c>
      <c r="I823" s="378">
        <v>47277</v>
      </c>
      <c r="J823" s="1" t="s">
        <v>61</v>
      </c>
      <c r="K823" s="380">
        <v>0.51694444444443999</v>
      </c>
      <c r="L823" s="378">
        <v>46182</v>
      </c>
      <c r="M823" s="1" t="s">
        <v>6469</v>
      </c>
      <c r="N823" s="1" t="s">
        <v>10593</v>
      </c>
    </row>
    <row r="824" spans="1:14" x14ac:dyDescent="0.25">
      <c r="A824" s="1" t="s">
        <v>6467</v>
      </c>
      <c r="B824" s="1" t="s">
        <v>80</v>
      </c>
      <c r="C824" s="1" t="s">
        <v>81</v>
      </c>
      <c r="D824" s="377">
        <v>140</v>
      </c>
      <c r="E824" s="1" t="s">
        <v>83</v>
      </c>
      <c r="F824" s="378">
        <v>46182</v>
      </c>
      <c r="G824" s="1" t="s">
        <v>9642</v>
      </c>
      <c r="H824" s="1" t="s">
        <v>9328</v>
      </c>
      <c r="I824" s="378">
        <v>47277</v>
      </c>
      <c r="J824" s="1" t="s">
        <v>61</v>
      </c>
      <c r="K824" s="380">
        <v>0.37486111111110998</v>
      </c>
      <c r="L824" s="378">
        <v>46182</v>
      </c>
      <c r="M824" s="1" t="s">
        <v>6469</v>
      </c>
      <c r="N824" s="1" t="s">
        <v>10579</v>
      </c>
    </row>
    <row r="825" spans="1:14" x14ac:dyDescent="0.25">
      <c r="A825" s="1" t="s">
        <v>6467</v>
      </c>
      <c r="B825" s="1" t="s">
        <v>80</v>
      </c>
      <c r="C825" s="1" t="s">
        <v>81</v>
      </c>
      <c r="D825" s="377">
        <v>11</v>
      </c>
      <c r="E825" s="1" t="s">
        <v>83</v>
      </c>
      <c r="F825" s="378">
        <v>46182</v>
      </c>
      <c r="G825" s="1" t="s">
        <v>6468</v>
      </c>
      <c r="H825" s="1" t="s">
        <v>6137</v>
      </c>
      <c r="I825" s="378">
        <v>47273</v>
      </c>
      <c r="J825" s="1" t="s">
        <v>61</v>
      </c>
      <c r="K825" s="380">
        <v>2.008101851852E-2</v>
      </c>
      <c r="L825" s="378">
        <v>46182</v>
      </c>
      <c r="M825" s="1" t="s">
        <v>6469</v>
      </c>
      <c r="N825" s="1" t="s">
        <v>9646</v>
      </c>
    </row>
    <row r="826" spans="1:14" x14ac:dyDescent="0.25">
      <c r="A826" s="1" t="s">
        <v>6467</v>
      </c>
      <c r="B826" s="1" t="s">
        <v>80</v>
      </c>
      <c r="C826" s="1" t="s">
        <v>81</v>
      </c>
      <c r="D826" s="377">
        <v>63</v>
      </c>
      <c r="E826" s="1" t="s">
        <v>83</v>
      </c>
      <c r="F826" s="378">
        <v>46182</v>
      </c>
      <c r="G826" s="1" t="s">
        <v>9642</v>
      </c>
      <c r="H826" s="1" t="s">
        <v>9328</v>
      </c>
      <c r="I826" s="378">
        <v>47277</v>
      </c>
      <c r="J826" s="1" t="s">
        <v>61</v>
      </c>
      <c r="K826" s="380">
        <v>2.1145833333329998E-2</v>
      </c>
      <c r="L826" s="378">
        <v>46182</v>
      </c>
      <c r="M826" s="1" t="s">
        <v>6469</v>
      </c>
      <c r="N826" s="1" t="s">
        <v>9645</v>
      </c>
    </row>
    <row r="827" spans="1:14" x14ac:dyDescent="0.25">
      <c r="A827" s="1" t="s">
        <v>6467</v>
      </c>
      <c r="B827" s="1" t="s">
        <v>80</v>
      </c>
      <c r="C827" s="1" t="s">
        <v>81</v>
      </c>
      <c r="D827" s="377">
        <v>140</v>
      </c>
      <c r="E827" s="1" t="s">
        <v>83</v>
      </c>
      <c r="F827" s="378">
        <v>46182</v>
      </c>
      <c r="G827" s="1" t="s">
        <v>9642</v>
      </c>
      <c r="H827" s="1" t="s">
        <v>9328</v>
      </c>
      <c r="I827" s="378">
        <v>47277</v>
      </c>
      <c r="J827" s="1" t="s">
        <v>61</v>
      </c>
      <c r="K827" s="380">
        <v>0.66651620370370002</v>
      </c>
      <c r="L827" s="378">
        <v>46182</v>
      </c>
      <c r="M827" s="1" t="s">
        <v>6469</v>
      </c>
      <c r="N827" s="1" t="s">
        <v>10914</v>
      </c>
    </row>
    <row r="828" spans="1:14" x14ac:dyDescent="0.25">
      <c r="A828" s="1" t="s">
        <v>6467</v>
      </c>
      <c r="B828" s="1" t="s">
        <v>80</v>
      </c>
      <c r="C828" s="1" t="s">
        <v>81</v>
      </c>
      <c r="D828" s="377">
        <v>140</v>
      </c>
      <c r="E828" s="1" t="s">
        <v>83</v>
      </c>
      <c r="F828" s="378">
        <v>46182</v>
      </c>
      <c r="G828" s="1" t="s">
        <v>9642</v>
      </c>
      <c r="H828" s="1" t="s">
        <v>9328</v>
      </c>
      <c r="I828" s="378">
        <v>47277</v>
      </c>
      <c r="J828" s="1" t="s">
        <v>61</v>
      </c>
      <c r="K828" s="380">
        <v>0.45129629629630003</v>
      </c>
      <c r="L828" s="378">
        <v>46182</v>
      </c>
      <c r="M828" s="1" t="s">
        <v>6469</v>
      </c>
      <c r="N828" s="1" t="s">
        <v>10577</v>
      </c>
    </row>
    <row r="829" spans="1:14" x14ac:dyDescent="0.25">
      <c r="A829" s="1" t="s">
        <v>6467</v>
      </c>
      <c r="B829" s="1" t="s">
        <v>80</v>
      </c>
      <c r="C829" s="1" t="s">
        <v>81</v>
      </c>
      <c r="D829" s="377">
        <v>140</v>
      </c>
      <c r="E829" s="1" t="s">
        <v>83</v>
      </c>
      <c r="F829" s="378">
        <v>46182</v>
      </c>
      <c r="G829" s="1" t="s">
        <v>9642</v>
      </c>
      <c r="H829" s="1" t="s">
        <v>9328</v>
      </c>
      <c r="I829" s="378">
        <v>47277</v>
      </c>
      <c r="J829" s="1" t="s">
        <v>61</v>
      </c>
      <c r="K829" s="380">
        <v>0.53413194444444001</v>
      </c>
      <c r="L829" s="378">
        <v>46182</v>
      </c>
      <c r="M829" s="1" t="s">
        <v>6469</v>
      </c>
      <c r="N829" s="1" t="s">
        <v>10584</v>
      </c>
    </row>
    <row r="830" spans="1:14" x14ac:dyDescent="0.25">
      <c r="A830" s="1" t="s">
        <v>6467</v>
      </c>
      <c r="B830" s="1" t="s">
        <v>80</v>
      </c>
      <c r="C830" s="1" t="s">
        <v>81</v>
      </c>
      <c r="D830" s="377">
        <v>140</v>
      </c>
      <c r="E830" s="1" t="s">
        <v>83</v>
      </c>
      <c r="F830" s="378">
        <v>46182</v>
      </c>
      <c r="G830" s="1" t="s">
        <v>9642</v>
      </c>
      <c r="H830" s="1" t="s">
        <v>9328</v>
      </c>
      <c r="I830" s="378">
        <v>47277</v>
      </c>
      <c r="J830" s="1" t="s">
        <v>61</v>
      </c>
      <c r="K830" s="380">
        <v>0.64113425925926004</v>
      </c>
      <c r="L830" s="378">
        <v>46182</v>
      </c>
      <c r="M830" s="1" t="s">
        <v>6469</v>
      </c>
      <c r="N830" s="1" t="s">
        <v>10912</v>
      </c>
    </row>
    <row r="831" spans="1:14" x14ac:dyDescent="0.25">
      <c r="A831" s="1" t="s">
        <v>6467</v>
      </c>
      <c r="B831" s="1" t="s">
        <v>80</v>
      </c>
      <c r="C831" s="1" t="s">
        <v>81</v>
      </c>
      <c r="D831" s="377">
        <v>140</v>
      </c>
      <c r="E831" s="1" t="s">
        <v>83</v>
      </c>
      <c r="F831" s="378">
        <v>46182</v>
      </c>
      <c r="G831" s="1" t="s">
        <v>9642</v>
      </c>
      <c r="H831" s="1" t="s">
        <v>9328</v>
      </c>
      <c r="I831" s="378">
        <v>47277</v>
      </c>
      <c r="J831" s="1" t="s">
        <v>61</v>
      </c>
      <c r="K831" s="380">
        <v>0.66672453703704004</v>
      </c>
      <c r="L831" s="378">
        <v>46182</v>
      </c>
      <c r="M831" s="1" t="s">
        <v>6469</v>
      </c>
      <c r="N831" s="1" t="s">
        <v>10915</v>
      </c>
    </row>
    <row r="832" spans="1:14" x14ac:dyDescent="0.25">
      <c r="A832" s="1" t="s">
        <v>6467</v>
      </c>
      <c r="B832" s="1" t="s">
        <v>80</v>
      </c>
      <c r="C832" s="1" t="s">
        <v>81</v>
      </c>
      <c r="D832" s="377">
        <v>140</v>
      </c>
      <c r="E832" s="1" t="s">
        <v>83</v>
      </c>
      <c r="F832" s="378">
        <v>46182</v>
      </c>
      <c r="G832" s="1" t="s">
        <v>9642</v>
      </c>
      <c r="H832" s="1" t="s">
        <v>9328</v>
      </c>
      <c r="I832" s="378">
        <v>47277</v>
      </c>
      <c r="J832" s="1" t="s">
        <v>61</v>
      </c>
      <c r="K832" s="380">
        <v>0.67329861111111</v>
      </c>
      <c r="L832" s="378">
        <v>46182</v>
      </c>
      <c r="M832" s="1" t="s">
        <v>6469</v>
      </c>
      <c r="N832" s="1" t="s">
        <v>10916</v>
      </c>
    </row>
    <row r="833" spans="1:14" x14ac:dyDescent="0.25">
      <c r="A833" s="1" t="s">
        <v>6467</v>
      </c>
      <c r="B833" s="1" t="s">
        <v>80</v>
      </c>
      <c r="C833" s="1" t="s">
        <v>81</v>
      </c>
      <c r="D833" s="377">
        <v>140</v>
      </c>
      <c r="E833" s="1" t="s">
        <v>83</v>
      </c>
      <c r="F833" s="378">
        <v>46182</v>
      </c>
      <c r="G833" s="1" t="s">
        <v>9642</v>
      </c>
      <c r="H833" s="1" t="s">
        <v>9328</v>
      </c>
      <c r="I833" s="378">
        <v>47277</v>
      </c>
      <c r="J833" s="1" t="s">
        <v>61</v>
      </c>
      <c r="K833" s="380">
        <v>0.54745370370369995</v>
      </c>
      <c r="L833" s="378">
        <v>46182</v>
      </c>
      <c r="M833" s="1" t="s">
        <v>6469</v>
      </c>
      <c r="N833" s="1" t="s">
        <v>10581</v>
      </c>
    </row>
    <row r="834" spans="1:14" x14ac:dyDescent="0.25">
      <c r="A834" s="1" t="s">
        <v>6467</v>
      </c>
      <c r="B834" s="1" t="s">
        <v>80</v>
      </c>
      <c r="C834" s="1" t="s">
        <v>81</v>
      </c>
      <c r="D834" s="377">
        <v>140</v>
      </c>
      <c r="E834" s="1" t="s">
        <v>83</v>
      </c>
      <c r="F834" s="378">
        <v>46182</v>
      </c>
      <c r="G834" s="1" t="s">
        <v>9642</v>
      </c>
      <c r="H834" s="1" t="s">
        <v>9328</v>
      </c>
      <c r="I834" s="378">
        <v>47277</v>
      </c>
      <c r="J834" s="1" t="s">
        <v>61</v>
      </c>
      <c r="K834" s="380">
        <v>0.56583333333332997</v>
      </c>
      <c r="L834" s="378">
        <v>46182</v>
      </c>
      <c r="M834" s="1" t="s">
        <v>6469</v>
      </c>
      <c r="N834" s="1" t="s">
        <v>10580</v>
      </c>
    </row>
    <row r="835" spans="1:14" x14ac:dyDescent="0.25">
      <c r="A835" s="1" t="s">
        <v>6467</v>
      </c>
      <c r="B835" s="1" t="s">
        <v>80</v>
      </c>
      <c r="C835" s="1" t="s">
        <v>81</v>
      </c>
      <c r="D835" s="377">
        <v>140</v>
      </c>
      <c r="E835" s="1" t="s">
        <v>83</v>
      </c>
      <c r="F835" s="378">
        <v>46182</v>
      </c>
      <c r="G835" s="1" t="s">
        <v>9642</v>
      </c>
      <c r="H835" s="1" t="s">
        <v>9328</v>
      </c>
      <c r="I835" s="378">
        <v>47277</v>
      </c>
      <c r="J835" s="1" t="s">
        <v>61</v>
      </c>
      <c r="K835" s="380">
        <v>0.61422453703704005</v>
      </c>
      <c r="L835" s="378">
        <v>46182</v>
      </c>
      <c r="M835" s="1" t="s">
        <v>6469</v>
      </c>
      <c r="N835" s="1" t="s">
        <v>10585</v>
      </c>
    </row>
    <row r="836" spans="1:14" x14ac:dyDescent="0.25">
      <c r="A836" s="1" t="s">
        <v>6467</v>
      </c>
      <c r="B836" s="1" t="s">
        <v>80</v>
      </c>
      <c r="C836" s="1" t="s">
        <v>81</v>
      </c>
      <c r="D836" s="377">
        <v>140</v>
      </c>
      <c r="E836" s="1" t="s">
        <v>83</v>
      </c>
      <c r="F836" s="378">
        <v>46182</v>
      </c>
      <c r="G836" s="1" t="s">
        <v>9642</v>
      </c>
      <c r="H836" s="1" t="s">
        <v>9328</v>
      </c>
      <c r="I836" s="378">
        <v>47277</v>
      </c>
      <c r="J836" s="1" t="s">
        <v>61</v>
      </c>
      <c r="K836" s="380">
        <v>0.57512731481481005</v>
      </c>
      <c r="L836" s="378">
        <v>46182</v>
      </c>
      <c r="M836" s="1" t="s">
        <v>6469</v>
      </c>
      <c r="N836" s="1" t="s">
        <v>10587</v>
      </c>
    </row>
    <row r="837" spans="1:14" x14ac:dyDescent="0.25">
      <c r="A837" s="1" t="s">
        <v>6467</v>
      </c>
      <c r="B837" s="1" t="s">
        <v>80</v>
      </c>
      <c r="C837" s="1" t="s">
        <v>81</v>
      </c>
      <c r="D837" s="377">
        <v>140</v>
      </c>
      <c r="E837" s="1" t="s">
        <v>83</v>
      </c>
      <c r="F837" s="378">
        <v>46182</v>
      </c>
      <c r="G837" s="1" t="s">
        <v>9642</v>
      </c>
      <c r="H837" s="1" t="s">
        <v>9328</v>
      </c>
      <c r="I837" s="378">
        <v>47277</v>
      </c>
      <c r="J837" s="1" t="s">
        <v>61</v>
      </c>
      <c r="K837" s="380">
        <v>0.51363425925925998</v>
      </c>
      <c r="L837" s="378">
        <v>46182</v>
      </c>
      <c r="M837" s="1" t="s">
        <v>6469</v>
      </c>
      <c r="N837" s="1" t="s">
        <v>10586</v>
      </c>
    </row>
    <row r="838" spans="1:14" x14ac:dyDescent="0.25">
      <c r="A838" s="1" t="s">
        <v>6467</v>
      </c>
      <c r="B838" s="1" t="s">
        <v>80</v>
      </c>
      <c r="C838" s="1" t="s">
        <v>81</v>
      </c>
      <c r="D838" s="377">
        <v>140</v>
      </c>
      <c r="E838" s="1" t="s">
        <v>83</v>
      </c>
      <c r="F838" s="378">
        <v>46182</v>
      </c>
      <c r="G838" s="1" t="s">
        <v>9642</v>
      </c>
      <c r="H838" s="1" t="s">
        <v>9328</v>
      </c>
      <c r="I838" s="378">
        <v>47277</v>
      </c>
      <c r="J838" s="1" t="s">
        <v>61</v>
      </c>
      <c r="K838" s="380">
        <v>0.5753125</v>
      </c>
      <c r="L838" s="378">
        <v>46182</v>
      </c>
      <c r="M838" s="1" t="s">
        <v>6469</v>
      </c>
      <c r="N838" s="1" t="s">
        <v>10575</v>
      </c>
    </row>
    <row r="839" spans="1:14" x14ac:dyDescent="0.25">
      <c r="A839" s="1" t="s">
        <v>6467</v>
      </c>
      <c r="B839" s="1" t="s">
        <v>80</v>
      </c>
      <c r="C839" s="1" t="s">
        <v>81</v>
      </c>
      <c r="D839" s="377">
        <v>140</v>
      </c>
      <c r="E839" s="1" t="s">
        <v>83</v>
      </c>
      <c r="F839" s="378">
        <v>46182</v>
      </c>
      <c r="G839" s="1" t="s">
        <v>9642</v>
      </c>
      <c r="H839" s="1" t="s">
        <v>9328</v>
      </c>
      <c r="I839" s="378">
        <v>47277</v>
      </c>
      <c r="J839" s="1" t="s">
        <v>61</v>
      </c>
      <c r="K839" s="380">
        <v>8.4837962963000002E-3</v>
      </c>
      <c r="L839" s="378">
        <v>46182</v>
      </c>
      <c r="M839" s="1" t="s">
        <v>6469</v>
      </c>
      <c r="N839" s="1" t="s">
        <v>9644</v>
      </c>
    </row>
    <row r="840" spans="1:14" x14ac:dyDescent="0.25">
      <c r="A840" s="1" t="s">
        <v>6467</v>
      </c>
      <c r="B840" s="1" t="s">
        <v>80</v>
      </c>
      <c r="C840" s="1" t="s">
        <v>81</v>
      </c>
      <c r="D840" s="377">
        <v>140</v>
      </c>
      <c r="E840" s="1" t="s">
        <v>83</v>
      </c>
      <c r="F840" s="378">
        <v>46182</v>
      </c>
      <c r="G840" s="1" t="s">
        <v>9642</v>
      </c>
      <c r="H840" s="1" t="s">
        <v>9328</v>
      </c>
      <c r="I840" s="378">
        <v>47277</v>
      </c>
      <c r="J840" s="1" t="s">
        <v>61</v>
      </c>
      <c r="K840" s="380">
        <v>0.58548611111111004</v>
      </c>
      <c r="L840" s="378">
        <v>46182</v>
      </c>
      <c r="M840" s="1" t="s">
        <v>6469</v>
      </c>
      <c r="N840" s="1" t="s">
        <v>10574</v>
      </c>
    </row>
    <row r="841" spans="1:14" x14ac:dyDescent="0.25">
      <c r="A841" s="1" t="s">
        <v>6467</v>
      </c>
      <c r="B841" s="1" t="s">
        <v>80</v>
      </c>
      <c r="C841" s="1" t="s">
        <v>81</v>
      </c>
      <c r="D841" s="377">
        <v>140</v>
      </c>
      <c r="E841" s="1" t="s">
        <v>83</v>
      </c>
      <c r="F841" s="378">
        <v>46182</v>
      </c>
      <c r="G841" s="1" t="s">
        <v>9642</v>
      </c>
      <c r="H841" s="1" t="s">
        <v>9328</v>
      </c>
      <c r="I841" s="378">
        <v>47277</v>
      </c>
      <c r="J841" s="1" t="s">
        <v>61</v>
      </c>
      <c r="K841" s="380">
        <v>0.57756944444444003</v>
      </c>
      <c r="L841" s="378">
        <v>46182</v>
      </c>
      <c r="M841" s="1" t="s">
        <v>6469</v>
      </c>
      <c r="N841" s="1" t="s">
        <v>10590</v>
      </c>
    </row>
    <row r="842" spans="1:14" x14ac:dyDescent="0.25">
      <c r="A842" s="1" t="s">
        <v>6467</v>
      </c>
      <c r="B842" s="1" t="s">
        <v>80</v>
      </c>
      <c r="C842" s="1" t="s">
        <v>81</v>
      </c>
      <c r="D842" s="377">
        <v>140</v>
      </c>
      <c r="E842" s="1" t="s">
        <v>83</v>
      </c>
      <c r="F842" s="378">
        <v>46182</v>
      </c>
      <c r="G842" s="1" t="s">
        <v>9642</v>
      </c>
      <c r="H842" s="1" t="s">
        <v>9328</v>
      </c>
      <c r="I842" s="378">
        <v>47277</v>
      </c>
      <c r="J842" s="1" t="s">
        <v>61</v>
      </c>
      <c r="K842" s="380">
        <v>0.59149305555555998</v>
      </c>
      <c r="L842" s="378">
        <v>46182</v>
      </c>
      <c r="M842" s="1" t="s">
        <v>6469</v>
      </c>
      <c r="N842" s="1" t="s">
        <v>10583</v>
      </c>
    </row>
    <row r="843" spans="1:14" x14ac:dyDescent="0.25">
      <c r="A843" s="1" t="s">
        <v>6467</v>
      </c>
      <c r="B843" s="1" t="s">
        <v>80</v>
      </c>
      <c r="C843" s="1" t="s">
        <v>81</v>
      </c>
      <c r="D843" s="377">
        <v>140</v>
      </c>
      <c r="E843" s="1" t="s">
        <v>83</v>
      </c>
      <c r="F843" s="378">
        <v>46182</v>
      </c>
      <c r="G843" s="1" t="s">
        <v>9642</v>
      </c>
      <c r="H843" s="1" t="s">
        <v>9328</v>
      </c>
      <c r="I843" s="378">
        <v>47277</v>
      </c>
      <c r="J843" s="1" t="s">
        <v>61</v>
      </c>
      <c r="K843" s="380">
        <v>0.67350694444444004</v>
      </c>
      <c r="L843" s="378">
        <v>46182</v>
      </c>
      <c r="M843" s="1" t="s">
        <v>6469</v>
      </c>
      <c r="N843" s="1" t="s">
        <v>10911</v>
      </c>
    </row>
    <row r="844" spans="1:14" x14ac:dyDescent="0.25">
      <c r="A844" s="1" t="s">
        <v>6467</v>
      </c>
      <c r="B844" s="1" t="s">
        <v>80</v>
      </c>
      <c r="C844" s="1" t="s">
        <v>81</v>
      </c>
      <c r="D844" s="377">
        <v>17</v>
      </c>
      <c r="E844" s="1" t="s">
        <v>83</v>
      </c>
      <c r="F844" s="378">
        <v>46182</v>
      </c>
      <c r="G844" s="1" t="s">
        <v>9642</v>
      </c>
      <c r="H844" s="1" t="s">
        <v>9328</v>
      </c>
      <c r="I844" s="378">
        <v>47277</v>
      </c>
      <c r="J844" s="1" t="s">
        <v>61</v>
      </c>
      <c r="K844" s="380">
        <v>0.99909722222221997</v>
      </c>
      <c r="L844" s="378">
        <v>46182</v>
      </c>
      <c r="M844" s="1" t="s">
        <v>6469</v>
      </c>
      <c r="N844" s="1" t="s">
        <v>11077</v>
      </c>
    </row>
    <row r="845" spans="1:14" x14ac:dyDescent="0.25">
      <c r="A845" s="1" t="s">
        <v>6467</v>
      </c>
      <c r="B845" s="1" t="s">
        <v>80</v>
      </c>
      <c r="C845" s="1" t="s">
        <v>81</v>
      </c>
      <c r="D845" s="377">
        <v>140</v>
      </c>
      <c r="E845" s="1" t="s">
        <v>83</v>
      </c>
      <c r="F845" s="378">
        <v>46182</v>
      </c>
      <c r="G845" s="1" t="s">
        <v>9642</v>
      </c>
      <c r="H845" s="1" t="s">
        <v>9328</v>
      </c>
      <c r="I845" s="378">
        <v>47277</v>
      </c>
      <c r="J845" s="1" t="s">
        <v>61</v>
      </c>
      <c r="K845" s="380">
        <v>0.59869212962963003</v>
      </c>
      <c r="L845" s="378">
        <v>46182</v>
      </c>
      <c r="M845" s="1" t="s">
        <v>6469</v>
      </c>
      <c r="N845" s="1" t="s">
        <v>10576</v>
      </c>
    </row>
    <row r="846" spans="1:14" x14ac:dyDescent="0.25">
      <c r="A846" s="1" t="s">
        <v>6467</v>
      </c>
      <c r="B846" s="1" t="s">
        <v>80</v>
      </c>
      <c r="C846" s="1" t="s">
        <v>81</v>
      </c>
      <c r="D846" s="377">
        <v>140</v>
      </c>
      <c r="E846" s="1" t="s">
        <v>83</v>
      </c>
      <c r="F846" s="378">
        <v>46182</v>
      </c>
      <c r="G846" s="1" t="s">
        <v>9642</v>
      </c>
      <c r="H846" s="1" t="s">
        <v>9328</v>
      </c>
      <c r="I846" s="378">
        <v>47277</v>
      </c>
      <c r="J846" s="1" t="s">
        <v>61</v>
      </c>
      <c r="K846" s="380">
        <v>0.52184027777777997</v>
      </c>
      <c r="L846" s="378">
        <v>46182</v>
      </c>
      <c r="M846" s="1" t="s">
        <v>6469</v>
      </c>
      <c r="N846" s="1" t="s">
        <v>10588</v>
      </c>
    </row>
    <row r="847" spans="1:14" x14ac:dyDescent="0.25">
      <c r="A847" s="1" t="s">
        <v>6467</v>
      </c>
      <c r="B847" s="1" t="s">
        <v>80</v>
      </c>
      <c r="C847" s="1" t="s">
        <v>81</v>
      </c>
      <c r="D847" s="377">
        <v>140</v>
      </c>
      <c r="E847" s="1" t="s">
        <v>83</v>
      </c>
      <c r="F847" s="378">
        <v>46182</v>
      </c>
      <c r="G847" s="1" t="s">
        <v>9642</v>
      </c>
      <c r="H847" s="1" t="s">
        <v>9328</v>
      </c>
      <c r="I847" s="378">
        <v>47277</v>
      </c>
      <c r="J847" s="1" t="s">
        <v>61</v>
      </c>
      <c r="K847" s="380">
        <v>0.52111111111110997</v>
      </c>
      <c r="L847" s="378">
        <v>46182</v>
      </c>
      <c r="M847" s="1" t="s">
        <v>6469</v>
      </c>
      <c r="N847" s="1" t="s">
        <v>10589</v>
      </c>
    </row>
    <row r="848" spans="1:14" x14ac:dyDescent="0.25">
      <c r="A848" s="1" t="s">
        <v>6467</v>
      </c>
      <c r="B848" s="1" t="s">
        <v>80</v>
      </c>
      <c r="C848" s="1" t="s">
        <v>81</v>
      </c>
      <c r="D848" s="377">
        <v>140</v>
      </c>
      <c r="E848" s="1" t="s">
        <v>83</v>
      </c>
      <c r="F848" s="378">
        <v>46182</v>
      </c>
      <c r="G848" s="1" t="s">
        <v>9642</v>
      </c>
      <c r="H848" s="1" t="s">
        <v>9328</v>
      </c>
      <c r="I848" s="378">
        <v>47277</v>
      </c>
      <c r="J848" s="1" t="s">
        <v>61</v>
      </c>
      <c r="K848" s="380">
        <v>0.51902777777777998</v>
      </c>
      <c r="L848" s="378">
        <v>46182</v>
      </c>
      <c r="M848" s="1" t="s">
        <v>6469</v>
      </c>
      <c r="N848" s="1" t="s">
        <v>10592</v>
      </c>
    </row>
    <row r="849" spans="1:14" x14ac:dyDescent="0.25">
      <c r="A849" s="1" t="s">
        <v>6467</v>
      </c>
      <c r="B849" s="1" t="s">
        <v>80</v>
      </c>
      <c r="C849" s="1" t="s">
        <v>81</v>
      </c>
      <c r="D849" s="377">
        <v>140</v>
      </c>
      <c r="E849" s="1" t="s">
        <v>83</v>
      </c>
      <c r="F849" s="378">
        <v>46182</v>
      </c>
      <c r="G849" s="1" t="s">
        <v>9642</v>
      </c>
      <c r="H849" s="1" t="s">
        <v>9328</v>
      </c>
      <c r="I849" s="378">
        <v>47277</v>
      </c>
      <c r="J849" s="1" t="s">
        <v>61</v>
      </c>
      <c r="K849" s="380">
        <v>0.36638888888888999</v>
      </c>
      <c r="L849" s="378">
        <v>46182</v>
      </c>
      <c r="M849" s="1" t="s">
        <v>6469</v>
      </c>
      <c r="N849" s="1" t="s">
        <v>9643</v>
      </c>
    </row>
    <row r="850" spans="1:14" x14ac:dyDescent="0.25">
      <c r="A850" s="1" t="s">
        <v>6467</v>
      </c>
      <c r="B850" s="1" t="s">
        <v>80</v>
      </c>
      <c r="C850" s="1" t="s">
        <v>81</v>
      </c>
      <c r="D850" s="377">
        <v>140</v>
      </c>
      <c r="E850" s="1" t="s">
        <v>83</v>
      </c>
      <c r="F850" s="378">
        <v>46182</v>
      </c>
      <c r="G850" s="1" t="s">
        <v>9642</v>
      </c>
      <c r="H850" s="1" t="s">
        <v>9328</v>
      </c>
      <c r="I850" s="378">
        <v>47277</v>
      </c>
      <c r="J850" s="1" t="s">
        <v>61</v>
      </c>
      <c r="K850" s="380">
        <v>0.68134259259259</v>
      </c>
      <c r="L850" s="378">
        <v>46182</v>
      </c>
      <c r="M850" s="1" t="s">
        <v>6469</v>
      </c>
      <c r="N850" s="1" t="s">
        <v>10913</v>
      </c>
    </row>
    <row r="851" spans="1:14" x14ac:dyDescent="0.25">
      <c r="A851" s="1" t="s">
        <v>6467</v>
      </c>
      <c r="B851" s="1" t="s">
        <v>80</v>
      </c>
      <c r="C851" s="1" t="s">
        <v>81</v>
      </c>
      <c r="D851" s="377">
        <v>140</v>
      </c>
      <c r="E851" s="1" t="s">
        <v>83</v>
      </c>
      <c r="F851" s="378">
        <v>46182</v>
      </c>
      <c r="G851" s="1" t="s">
        <v>9642</v>
      </c>
      <c r="H851" s="1" t="s">
        <v>9328</v>
      </c>
      <c r="I851" s="378">
        <v>47277</v>
      </c>
      <c r="J851" s="1" t="s">
        <v>61</v>
      </c>
      <c r="K851" s="380">
        <v>0.51342592592592995</v>
      </c>
      <c r="L851" s="378">
        <v>46182</v>
      </c>
      <c r="M851" s="1" t="s">
        <v>6469</v>
      </c>
      <c r="N851" s="1" t="s">
        <v>10594</v>
      </c>
    </row>
    <row r="852" spans="1:14" x14ac:dyDescent="0.25">
      <c r="A852" s="1" t="s">
        <v>6467</v>
      </c>
      <c r="B852" s="1" t="s">
        <v>80</v>
      </c>
      <c r="C852" s="1" t="s">
        <v>81</v>
      </c>
      <c r="D852" s="377">
        <v>140</v>
      </c>
      <c r="E852" s="1" t="s">
        <v>83</v>
      </c>
      <c r="F852" s="378">
        <v>46182</v>
      </c>
      <c r="G852" s="1" t="s">
        <v>9642</v>
      </c>
      <c r="H852" s="1" t="s">
        <v>9328</v>
      </c>
      <c r="I852" s="378">
        <v>47277</v>
      </c>
      <c r="J852" s="1" t="s">
        <v>61</v>
      </c>
      <c r="K852" s="380">
        <v>0.60987268518519</v>
      </c>
      <c r="L852" s="378">
        <v>46182</v>
      </c>
      <c r="M852" s="1" t="s">
        <v>6469</v>
      </c>
      <c r="N852" s="1" t="s">
        <v>10582</v>
      </c>
    </row>
    <row r="853" spans="1:14" x14ac:dyDescent="0.25">
      <c r="A853" s="1" t="s">
        <v>6467</v>
      </c>
      <c r="B853" s="1" t="s">
        <v>80</v>
      </c>
      <c r="C853" s="1" t="s">
        <v>81</v>
      </c>
      <c r="D853" s="377">
        <v>140</v>
      </c>
      <c r="E853" s="1" t="s">
        <v>83</v>
      </c>
      <c r="F853" s="378">
        <v>46182</v>
      </c>
      <c r="G853" s="1" t="s">
        <v>9642</v>
      </c>
      <c r="H853" s="1" t="s">
        <v>9328</v>
      </c>
      <c r="I853" s="378">
        <v>47277</v>
      </c>
      <c r="J853" s="1" t="s">
        <v>61</v>
      </c>
      <c r="K853" s="380">
        <v>0.51385416666667005</v>
      </c>
      <c r="L853" s="378">
        <v>46182</v>
      </c>
      <c r="M853" s="1" t="s">
        <v>6469</v>
      </c>
      <c r="N853" s="1" t="s">
        <v>10591</v>
      </c>
    </row>
    <row r="854" spans="1:14" x14ac:dyDescent="0.25">
      <c r="A854" s="1" t="s">
        <v>6467</v>
      </c>
      <c r="B854" s="1" t="s">
        <v>80</v>
      </c>
      <c r="C854" s="1" t="s">
        <v>81</v>
      </c>
      <c r="D854" s="377">
        <v>140</v>
      </c>
      <c r="E854" s="1" t="s">
        <v>83</v>
      </c>
      <c r="F854" s="378">
        <v>46182</v>
      </c>
      <c r="G854" s="1" t="s">
        <v>9642</v>
      </c>
      <c r="H854" s="1" t="s">
        <v>9328</v>
      </c>
      <c r="I854" s="378">
        <v>47277</v>
      </c>
      <c r="J854" s="1" t="s">
        <v>61</v>
      </c>
      <c r="K854" s="380">
        <v>0.43046296296295999</v>
      </c>
      <c r="L854" s="378">
        <v>46182</v>
      </c>
      <c r="M854" s="1" t="s">
        <v>6469</v>
      </c>
      <c r="N854" s="1" t="s">
        <v>10578</v>
      </c>
    </row>
    <row r="855" spans="1:14" x14ac:dyDescent="0.25">
      <c r="A855" s="1" t="s">
        <v>6467</v>
      </c>
      <c r="B855" s="1" t="s">
        <v>80</v>
      </c>
      <c r="C855" s="1" t="s">
        <v>81</v>
      </c>
      <c r="D855" s="377">
        <v>140</v>
      </c>
      <c r="E855" s="1" t="s">
        <v>83</v>
      </c>
      <c r="F855" s="378">
        <v>46181</v>
      </c>
      <c r="G855" s="1" t="s">
        <v>6468</v>
      </c>
      <c r="H855" s="1" t="s">
        <v>6137</v>
      </c>
      <c r="I855" s="378">
        <v>47273</v>
      </c>
      <c r="J855" s="1" t="s">
        <v>61</v>
      </c>
      <c r="K855" s="380">
        <v>0.71339120370370002</v>
      </c>
      <c r="L855" s="378">
        <v>46181</v>
      </c>
      <c r="M855" s="1" t="s">
        <v>6469</v>
      </c>
      <c r="N855" s="1" t="s">
        <v>9664</v>
      </c>
    </row>
    <row r="856" spans="1:14" x14ac:dyDescent="0.25">
      <c r="A856" s="1" t="s">
        <v>6467</v>
      </c>
      <c r="B856" s="1" t="s">
        <v>80</v>
      </c>
      <c r="C856" s="1" t="s">
        <v>81</v>
      </c>
      <c r="D856" s="377">
        <v>140</v>
      </c>
      <c r="E856" s="1" t="s">
        <v>83</v>
      </c>
      <c r="F856" s="378">
        <v>46181</v>
      </c>
      <c r="G856" s="1" t="s">
        <v>6468</v>
      </c>
      <c r="H856" s="1" t="s">
        <v>6137</v>
      </c>
      <c r="I856" s="378">
        <v>47273</v>
      </c>
      <c r="J856" s="1" t="s">
        <v>61</v>
      </c>
      <c r="K856" s="380">
        <v>0.70019675925925995</v>
      </c>
      <c r="L856" s="378">
        <v>46181</v>
      </c>
      <c r="M856" s="1" t="s">
        <v>6469</v>
      </c>
      <c r="N856" s="1" t="s">
        <v>9659</v>
      </c>
    </row>
    <row r="857" spans="1:14" x14ac:dyDescent="0.25">
      <c r="A857" s="1" t="s">
        <v>6467</v>
      </c>
      <c r="B857" s="1" t="s">
        <v>80</v>
      </c>
      <c r="C857" s="1" t="s">
        <v>81</v>
      </c>
      <c r="D857" s="377">
        <v>140</v>
      </c>
      <c r="E857" s="1" t="s">
        <v>83</v>
      </c>
      <c r="F857" s="378">
        <v>46181</v>
      </c>
      <c r="G857" s="1" t="s">
        <v>9642</v>
      </c>
      <c r="H857" s="1" t="s">
        <v>9328</v>
      </c>
      <c r="I857" s="378">
        <v>47277</v>
      </c>
      <c r="J857" s="1" t="s">
        <v>61</v>
      </c>
      <c r="K857" s="380">
        <v>0.99857638888889</v>
      </c>
      <c r="L857" s="378">
        <v>46181</v>
      </c>
      <c r="M857" s="1" t="s">
        <v>6469</v>
      </c>
      <c r="N857" s="1" t="s">
        <v>9675</v>
      </c>
    </row>
    <row r="858" spans="1:14" x14ac:dyDescent="0.25">
      <c r="A858" s="1" t="s">
        <v>6467</v>
      </c>
      <c r="B858" s="1" t="s">
        <v>80</v>
      </c>
      <c r="C858" s="1" t="s">
        <v>81</v>
      </c>
      <c r="D858" s="377">
        <v>140</v>
      </c>
      <c r="E858" s="1" t="s">
        <v>83</v>
      </c>
      <c r="F858" s="378">
        <v>46181</v>
      </c>
      <c r="G858" s="1" t="s">
        <v>6468</v>
      </c>
      <c r="H858" s="1" t="s">
        <v>6137</v>
      </c>
      <c r="I858" s="378">
        <v>47273</v>
      </c>
      <c r="J858" s="1" t="s">
        <v>61</v>
      </c>
      <c r="K858" s="380">
        <v>0.70905092592593</v>
      </c>
      <c r="L858" s="378">
        <v>46181</v>
      </c>
      <c r="M858" s="1" t="s">
        <v>6469</v>
      </c>
      <c r="N858" s="1" t="s">
        <v>9662</v>
      </c>
    </row>
    <row r="859" spans="1:14" x14ac:dyDescent="0.25">
      <c r="A859" s="1" t="s">
        <v>6467</v>
      </c>
      <c r="B859" s="1" t="s">
        <v>80</v>
      </c>
      <c r="C859" s="1" t="s">
        <v>81</v>
      </c>
      <c r="D859" s="377">
        <v>140</v>
      </c>
      <c r="E859" s="1" t="s">
        <v>83</v>
      </c>
      <c r="F859" s="378">
        <v>46181</v>
      </c>
      <c r="G859" s="1" t="s">
        <v>6468</v>
      </c>
      <c r="H859" s="1" t="s">
        <v>6137</v>
      </c>
      <c r="I859" s="378">
        <v>47273</v>
      </c>
      <c r="J859" s="1" t="s">
        <v>61</v>
      </c>
      <c r="K859" s="380">
        <v>0.69990740740740998</v>
      </c>
      <c r="L859" s="378">
        <v>46181</v>
      </c>
      <c r="M859" s="1" t="s">
        <v>6469</v>
      </c>
      <c r="N859" s="1" t="s">
        <v>9656</v>
      </c>
    </row>
    <row r="860" spans="1:14" x14ac:dyDescent="0.25">
      <c r="A860" s="1" t="s">
        <v>6467</v>
      </c>
      <c r="B860" s="1" t="s">
        <v>80</v>
      </c>
      <c r="C860" s="1" t="s">
        <v>81</v>
      </c>
      <c r="D860" s="377">
        <v>140</v>
      </c>
      <c r="E860" s="1" t="s">
        <v>83</v>
      </c>
      <c r="F860" s="378">
        <v>46181</v>
      </c>
      <c r="G860" s="1" t="s">
        <v>9642</v>
      </c>
      <c r="H860" s="1" t="s">
        <v>9328</v>
      </c>
      <c r="I860" s="378">
        <v>47277</v>
      </c>
      <c r="J860" s="1" t="s">
        <v>61</v>
      </c>
      <c r="K860" s="380">
        <v>0.98738425925925999</v>
      </c>
      <c r="L860" s="378">
        <v>46181</v>
      </c>
      <c r="M860" s="1" t="s">
        <v>6469</v>
      </c>
      <c r="N860" s="1" t="s">
        <v>9657</v>
      </c>
    </row>
    <row r="861" spans="1:14" x14ac:dyDescent="0.25">
      <c r="A861" s="1" t="s">
        <v>6467</v>
      </c>
      <c r="B861" s="1" t="s">
        <v>80</v>
      </c>
      <c r="C861" s="1" t="s">
        <v>81</v>
      </c>
      <c r="D861" s="377">
        <v>140</v>
      </c>
      <c r="E861" s="1" t="s">
        <v>83</v>
      </c>
      <c r="F861" s="378">
        <v>46181</v>
      </c>
      <c r="G861" s="1" t="s">
        <v>6468</v>
      </c>
      <c r="H861" s="1" t="s">
        <v>6137</v>
      </c>
      <c r="I861" s="378">
        <v>47273</v>
      </c>
      <c r="J861" s="1" t="s">
        <v>61</v>
      </c>
      <c r="K861" s="380">
        <v>0.90505787037037</v>
      </c>
      <c r="L861" s="378">
        <v>46181</v>
      </c>
      <c r="M861" s="1" t="s">
        <v>6469</v>
      </c>
      <c r="N861" s="1" t="s">
        <v>9655</v>
      </c>
    </row>
    <row r="862" spans="1:14" x14ac:dyDescent="0.25">
      <c r="A862" s="1" t="s">
        <v>6467</v>
      </c>
      <c r="B862" s="1" t="s">
        <v>80</v>
      </c>
      <c r="C862" s="1" t="s">
        <v>81</v>
      </c>
      <c r="D862" s="377">
        <v>140</v>
      </c>
      <c r="E862" s="1" t="s">
        <v>83</v>
      </c>
      <c r="F862" s="378">
        <v>46181</v>
      </c>
      <c r="G862" s="1" t="s">
        <v>6468</v>
      </c>
      <c r="H862" s="1" t="s">
        <v>6137</v>
      </c>
      <c r="I862" s="378">
        <v>47273</v>
      </c>
      <c r="J862" s="1" t="s">
        <v>61</v>
      </c>
      <c r="K862" s="380">
        <v>0.90564814814814998</v>
      </c>
      <c r="L862" s="378">
        <v>46181</v>
      </c>
      <c r="M862" s="1" t="s">
        <v>6469</v>
      </c>
      <c r="N862" s="1" t="s">
        <v>9651</v>
      </c>
    </row>
    <row r="863" spans="1:14" x14ac:dyDescent="0.25">
      <c r="A863" s="1" t="s">
        <v>6467</v>
      </c>
      <c r="B863" s="1" t="s">
        <v>80</v>
      </c>
      <c r="C863" s="1" t="s">
        <v>81</v>
      </c>
      <c r="D863" s="377">
        <v>140</v>
      </c>
      <c r="E863" s="1" t="s">
        <v>83</v>
      </c>
      <c r="F863" s="378">
        <v>46181</v>
      </c>
      <c r="G863" s="1" t="s">
        <v>6468</v>
      </c>
      <c r="H863" s="1" t="s">
        <v>6137</v>
      </c>
      <c r="I863" s="378">
        <v>47273</v>
      </c>
      <c r="J863" s="1" t="s">
        <v>61</v>
      </c>
      <c r="K863" s="380">
        <v>0.90547453703703995</v>
      </c>
      <c r="L863" s="378">
        <v>46181</v>
      </c>
      <c r="M863" s="1" t="s">
        <v>6469</v>
      </c>
      <c r="N863" s="1" t="s">
        <v>9665</v>
      </c>
    </row>
    <row r="864" spans="1:14" x14ac:dyDescent="0.25">
      <c r="A864" s="1" t="s">
        <v>6467</v>
      </c>
      <c r="B864" s="1" t="s">
        <v>80</v>
      </c>
      <c r="C864" s="1" t="s">
        <v>81</v>
      </c>
      <c r="D864" s="377">
        <v>140</v>
      </c>
      <c r="E864" s="1" t="s">
        <v>83</v>
      </c>
      <c r="F864" s="378">
        <v>46181</v>
      </c>
      <c r="G864" s="1" t="s">
        <v>6468</v>
      </c>
      <c r="H864" s="1" t="s">
        <v>6137</v>
      </c>
      <c r="I864" s="378">
        <v>47273</v>
      </c>
      <c r="J864" s="1" t="s">
        <v>61</v>
      </c>
      <c r="K864" s="380">
        <v>0.91268518518519004</v>
      </c>
      <c r="L864" s="378">
        <v>46181</v>
      </c>
      <c r="M864" s="1" t="s">
        <v>6469</v>
      </c>
      <c r="N864" s="1" t="s">
        <v>9670</v>
      </c>
    </row>
    <row r="865" spans="1:14" x14ac:dyDescent="0.25">
      <c r="A865" s="1" t="s">
        <v>6467</v>
      </c>
      <c r="B865" s="1" t="s">
        <v>80</v>
      </c>
      <c r="C865" s="1" t="s">
        <v>81</v>
      </c>
      <c r="D865" s="377">
        <v>140</v>
      </c>
      <c r="E865" s="1" t="s">
        <v>83</v>
      </c>
      <c r="F865" s="378">
        <v>46181</v>
      </c>
      <c r="G865" s="1" t="s">
        <v>6468</v>
      </c>
      <c r="H865" s="1" t="s">
        <v>6137</v>
      </c>
      <c r="I865" s="378">
        <v>47273</v>
      </c>
      <c r="J865" s="1" t="s">
        <v>61</v>
      </c>
      <c r="K865" s="380">
        <v>0.88003472222222001</v>
      </c>
      <c r="L865" s="378">
        <v>46181</v>
      </c>
      <c r="M865" s="1" t="s">
        <v>6469</v>
      </c>
      <c r="N865" s="1" t="s">
        <v>9661</v>
      </c>
    </row>
    <row r="866" spans="1:14" x14ac:dyDescent="0.25">
      <c r="A866" s="1" t="s">
        <v>6467</v>
      </c>
      <c r="B866" s="1" t="s">
        <v>80</v>
      </c>
      <c r="C866" s="1" t="s">
        <v>81</v>
      </c>
      <c r="D866" s="377">
        <v>140</v>
      </c>
      <c r="E866" s="1" t="s">
        <v>83</v>
      </c>
      <c r="F866" s="378">
        <v>46181</v>
      </c>
      <c r="G866" s="1" t="s">
        <v>6468</v>
      </c>
      <c r="H866" s="1" t="s">
        <v>6137</v>
      </c>
      <c r="I866" s="378">
        <v>47273</v>
      </c>
      <c r="J866" s="1" t="s">
        <v>61</v>
      </c>
      <c r="K866" s="380">
        <v>0.52745370370370004</v>
      </c>
      <c r="L866" s="378">
        <v>46181</v>
      </c>
      <c r="M866" s="1" t="s">
        <v>6469</v>
      </c>
      <c r="N866" s="1" t="s">
        <v>9667</v>
      </c>
    </row>
    <row r="867" spans="1:14" x14ac:dyDescent="0.25">
      <c r="A867" s="1" t="s">
        <v>6467</v>
      </c>
      <c r="B867" s="1" t="s">
        <v>80</v>
      </c>
      <c r="C867" s="1" t="s">
        <v>81</v>
      </c>
      <c r="D867" s="377">
        <v>140</v>
      </c>
      <c r="E867" s="1" t="s">
        <v>83</v>
      </c>
      <c r="F867" s="378">
        <v>46181</v>
      </c>
      <c r="G867" s="1" t="s">
        <v>6468</v>
      </c>
      <c r="H867" s="1" t="s">
        <v>6137</v>
      </c>
      <c r="I867" s="378">
        <v>47273</v>
      </c>
      <c r="J867" s="1" t="s">
        <v>61</v>
      </c>
      <c r="K867" s="380">
        <v>0.60644675925925995</v>
      </c>
      <c r="L867" s="378">
        <v>46181</v>
      </c>
      <c r="M867" s="1" t="s">
        <v>6469</v>
      </c>
      <c r="N867" s="1" t="s">
        <v>9674</v>
      </c>
    </row>
    <row r="868" spans="1:14" x14ac:dyDescent="0.25">
      <c r="A868" s="1" t="s">
        <v>6467</v>
      </c>
      <c r="B868" s="1" t="s">
        <v>80</v>
      </c>
      <c r="C868" s="1" t="s">
        <v>81</v>
      </c>
      <c r="D868" s="377">
        <v>140</v>
      </c>
      <c r="E868" s="1" t="s">
        <v>83</v>
      </c>
      <c r="F868" s="378">
        <v>46181</v>
      </c>
      <c r="G868" s="1" t="s">
        <v>6468</v>
      </c>
      <c r="H868" s="1" t="s">
        <v>6137</v>
      </c>
      <c r="I868" s="378">
        <v>47273</v>
      </c>
      <c r="J868" s="1" t="s">
        <v>61</v>
      </c>
      <c r="K868" s="380">
        <v>0.88158564814814999</v>
      </c>
      <c r="L868" s="378">
        <v>46181</v>
      </c>
      <c r="M868" s="1" t="s">
        <v>6469</v>
      </c>
      <c r="N868" s="1" t="s">
        <v>9660</v>
      </c>
    </row>
    <row r="869" spans="1:14" x14ac:dyDescent="0.25">
      <c r="A869" s="1" t="s">
        <v>6467</v>
      </c>
      <c r="B869" s="1" t="s">
        <v>80</v>
      </c>
      <c r="C869" s="1" t="s">
        <v>81</v>
      </c>
      <c r="D869" s="377">
        <v>140</v>
      </c>
      <c r="E869" s="1" t="s">
        <v>83</v>
      </c>
      <c r="F869" s="378">
        <v>46181</v>
      </c>
      <c r="G869" s="1" t="s">
        <v>6468</v>
      </c>
      <c r="H869" s="1" t="s">
        <v>6137</v>
      </c>
      <c r="I869" s="378">
        <v>47273</v>
      </c>
      <c r="J869" s="1" t="s">
        <v>61</v>
      </c>
      <c r="K869" s="380">
        <v>0.66069444444444003</v>
      </c>
      <c r="L869" s="378">
        <v>46181</v>
      </c>
      <c r="M869" s="1" t="s">
        <v>6469</v>
      </c>
      <c r="N869" s="1" t="s">
        <v>9671</v>
      </c>
    </row>
    <row r="870" spans="1:14" x14ac:dyDescent="0.25">
      <c r="A870" s="1" t="s">
        <v>6467</v>
      </c>
      <c r="B870" s="1" t="s">
        <v>80</v>
      </c>
      <c r="C870" s="1" t="s">
        <v>81</v>
      </c>
      <c r="D870" s="377">
        <v>140</v>
      </c>
      <c r="E870" s="1" t="s">
        <v>83</v>
      </c>
      <c r="F870" s="378">
        <v>46181</v>
      </c>
      <c r="G870" s="1" t="s">
        <v>6468</v>
      </c>
      <c r="H870" s="1" t="s">
        <v>6137</v>
      </c>
      <c r="I870" s="378">
        <v>47273</v>
      </c>
      <c r="J870" s="1" t="s">
        <v>61</v>
      </c>
      <c r="K870" s="380">
        <v>0.52050925925925995</v>
      </c>
      <c r="L870" s="378">
        <v>46181</v>
      </c>
      <c r="M870" s="1" t="s">
        <v>6469</v>
      </c>
      <c r="N870" s="1" t="s">
        <v>9672</v>
      </c>
    </row>
    <row r="871" spans="1:14" x14ac:dyDescent="0.25">
      <c r="A871" s="1" t="s">
        <v>6467</v>
      </c>
      <c r="B871" s="1" t="s">
        <v>80</v>
      </c>
      <c r="C871" s="1" t="s">
        <v>81</v>
      </c>
      <c r="D871" s="377">
        <v>140</v>
      </c>
      <c r="E871" s="1" t="s">
        <v>83</v>
      </c>
      <c r="F871" s="378">
        <v>46181</v>
      </c>
      <c r="G871" s="1" t="s">
        <v>6468</v>
      </c>
      <c r="H871" s="1" t="s">
        <v>6137</v>
      </c>
      <c r="I871" s="378">
        <v>47273</v>
      </c>
      <c r="J871" s="1" t="s">
        <v>61</v>
      </c>
      <c r="K871" s="380">
        <v>0.61203703703704004</v>
      </c>
      <c r="L871" s="378">
        <v>46181</v>
      </c>
      <c r="M871" s="1" t="s">
        <v>6469</v>
      </c>
      <c r="N871" s="1" t="s">
        <v>9666</v>
      </c>
    </row>
    <row r="872" spans="1:14" x14ac:dyDescent="0.25">
      <c r="A872" s="1" t="s">
        <v>6467</v>
      </c>
      <c r="B872" s="1" t="s">
        <v>80</v>
      </c>
      <c r="C872" s="1" t="s">
        <v>81</v>
      </c>
      <c r="D872" s="377">
        <v>140</v>
      </c>
      <c r="E872" s="1" t="s">
        <v>83</v>
      </c>
      <c r="F872" s="378">
        <v>46181</v>
      </c>
      <c r="G872" s="1" t="s">
        <v>6468</v>
      </c>
      <c r="H872" s="1" t="s">
        <v>6137</v>
      </c>
      <c r="I872" s="378">
        <v>47273</v>
      </c>
      <c r="J872" s="1" t="s">
        <v>61</v>
      </c>
      <c r="K872" s="380">
        <v>0.52736111111110995</v>
      </c>
      <c r="L872" s="378">
        <v>46181</v>
      </c>
      <c r="M872" s="1" t="s">
        <v>6469</v>
      </c>
      <c r="N872" s="1" t="s">
        <v>9676</v>
      </c>
    </row>
    <row r="873" spans="1:14" x14ac:dyDescent="0.25">
      <c r="A873" s="1" t="s">
        <v>6467</v>
      </c>
      <c r="B873" s="1" t="s">
        <v>80</v>
      </c>
      <c r="C873" s="1" t="s">
        <v>81</v>
      </c>
      <c r="D873" s="377">
        <v>140</v>
      </c>
      <c r="E873" s="1" t="s">
        <v>83</v>
      </c>
      <c r="F873" s="378">
        <v>46181</v>
      </c>
      <c r="G873" s="1" t="s">
        <v>6468</v>
      </c>
      <c r="H873" s="1" t="s">
        <v>6137</v>
      </c>
      <c r="I873" s="378">
        <v>47273</v>
      </c>
      <c r="J873" s="1" t="s">
        <v>61</v>
      </c>
      <c r="K873" s="380">
        <v>0.62236111111111003</v>
      </c>
      <c r="L873" s="378">
        <v>46181</v>
      </c>
      <c r="M873" s="1" t="s">
        <v>6469</v>
      </c>
      <c r="N873" s="1" t="s">
        <v>9649</v>
      </c>
    </row>
    <row r="874" spans="1:14" x14ac:dyDescent="0.25">
      <c r="A874" s="1" t="s">
        <v>6467</v>
      </c>
      <c r="B874" s="1" t="s">
        <v>80</v>
      </c>
      <c r="C874" s="1" t="s">
        <v>81</v>
      </c>
      <c r="D874" s="377">
        <v>140</v>
      </c>
      <c r="E874" s="1" t="s">
        <v>83</v>
      </c>
      <c r="F874" s="378">
        <v>46181</v>
      </c>
      <c r="G874" s="1" t="s">
        <v>6468</v>
      </c>
      <c r="H874" s="1" t="s">
        <v>6137</v>
      </c>
      <c r="I874" s="378">
        <v>47273</v>
      </c>
      <c r="J874" s="1" t="s">
        <v>61</v>
      </c>
      <c r="K874" s="380">
        <v>0.66056712962963005</v>
      </c>
      <c r="L874" s="378">
        <v>46181</v>
      </c>
      <c r="M874" s="1" t="s">
        <v>6469</v>
      </c>
      <c r="N874" s="1" t="s">
        <v>9650</v>
      </c>
    </row>
    <row r="875" spans="1:14" x14ac:dyDescent="0.25">
      <c r="A875" s="1" t="s">
        <v>6467</v>
      </c>
      <c r="B875" s="1" t="s">
        <v>80</v>
      </c>
      <c r="C875" s="1" t="s">
        <v>81</v>
      </c>
      <c r="D875" s="377">
        <v>140</v>
      </c>
      <c r="E875" s="1" t="s">
        <v>83</v>
      </c>
      <c r="F875" s="378">
        <v>46181</v>
      </c>
      <c r="G875" s="1" t="s">
        <v>6468</v>
      </c>
      <c r="H875" s="1" t="s">
        <v>6137</v>
      </c>
      <c r="I875" s="378">
        <v>47273</v>
      </c>
      <c r="J875" s="1" t="s">
        <v>61</v>
      </c>
      <c r="K875" s="380">
        <v>0.520625</v>
      </c>
      <c r="L875" s="378">
        <v>46181</v>
      </c>
      <c r="M875" s="1" t="s">
        <v>6469</v>
      </c>
      <c r="N875" s="1" t="s">
        <v>9673</v>
      </c>
    </row>
    <row r="876" spans="1:14" x14ac:dyDescent="0.25">
      <c r="A876" s="1" t="s">
        <v>6467</v>
      </c>
      <c r="B876" s="1" t="s">
        <v>80</v>
      </c>
      <c r="C876" s="1" t="s">
        <v>81</v>
      </c>
      <c r="D876" s="377">
        <v>140</v>
      </c>
      <c r="E876" s="1" t="s">
        <v>83</v>
      </c>
      <c r="F876" s="378">
        <v>46181</v>
      </c>
      <c r="G876" s="1" t="s">
        <v>6468</v>
      </c>
      <c r="H876" s="1" t="s">
        <v>6137</v>
      </c>
      <c r="I876" s="378">
        <v>47273</v>
      </c>
      <c r="J876" s="1" t="s">
        <v>61</v>
      </c>
      <c r="K876" s="380">
        <v>0.76133101851852003</v>
      </c>
      <c r="L876" s="378">
        <v>46181</v>
      </c>
      <c r="M876" s="1" t="s">
        <v>6469</v>
      </c>
      <c r="N876" s="1" t="s">
        <v>9669</v>
      </c>
    </row>
    <row r="877" spans="1:14" x14ac:dyDescent="0.25">
      <c r="A877" s="1" t="s">
        <v>6467</v>
      </c>
      <c r="B877" s="1" t="s">
        <v>80</v>
      </c>
      <c r="C877" s="1" t="s">
        <v>81</v>
      </c>
      <c r="D877" s="377">
        <v>140</v>
      </c>
      <c r="E877" s="1" t="s">
        <v>83</v>
      </c>
      <c r="F877" s="378">
        <v>46181</v>
      </c>
      <c r="G877" s="1" t="s">
        <v>6468</v>
      </c>
      <c r="H877" s="1" t="s">
        <v>6137</v>
      </c>
      <c r="I877" s="378">
        <v>47273</v>
      </c>
      <c r="J877" s="1" t="s">
        <v>61</v>
      </c>
      <c r="K877" s="380">
        <v>0.66001157407406996</v>
      </c>
      <c r="L877" s="378">
        <v>46181</v>
      </c>
      <c r="M877" s="1" t="s">
        <v>6469</v>
      </c>
      <c r="N877" s="1" t="s">
        <v>9654</v>
      </c>
    </row>
    <row r="878" spans="1:14" x14ac:dyDescent="0.25">
      <c r="A878" s="1" t="s">
        <v>6467</v>
      </c>
      <c r="B878" s="1" t="s">
        <v>80</v>
      </c>
      <c r="C878" s="1" t="s">
        <v>81</v>
      </c>
      <c r="D878" s="377">
        <v>140</v>
      </c>
      <c r="E878" s="1" t="s">
        <v>83</v>
      </c>
      <c r="F878" s="378">
        <v>46181</v>
      </c>
      <c r="G878" s="1" t="s">
        <v>9642</v>
      </c>
      <c r="H878" s="1" t="s">
        <v>9328</v>
      </c>
      <c r="I878" s="378">
        <v>47277</v>
      </c>
      <c r="J878" s="1" t="s">
        <v>61</v>
      </c>
      <c r="K878" s="380">
        <v>0.97915509259259004</v>
      </c>
      <c r="L878" s="378">
        <v>46181</v>
      </c>
      <c r="M878" s="1" t="s">
        <v>6469</v>
      </c>
      <c r="N878" s="1" t="s">
        <v>9663</v>
      </c>
    </row>
    <row r="879" spans="1:14" x14ac:dyDescent="0.25">
      <c r="A879" s="1" t="s">
        <v>6467</v>
      </c>
      <c r="B879" s="1" t="s">
        <v>80</v>
      </c>
      <c r="C879" s="1" t="s">
        <v>81</v>
      </c>
      <c r="D879" s="377">
        <v>140</v>
      </c>
      <c r="E879" s="1" t="s">
        <v>83</v>
      </c>
      <c r="F879" s="378">
        <v>46181</v>
      </c>
      <c r="G879" s="1" t="s">
        <v>6468</v>
      </c>
      <c r="H879" s="1" t="s">
        <v>6137</v>
      </c>
      <c r="I879" s="378">
        <v>47273</v>
      </c>
      <c r="J879" s="1" t="s">
        <v>61</v>
      </c>
      <c r="K879" s="380">
        <v>0.74186342592593002</v>
      </c>
      <c r="L879" s="378">
        <v>46181</v>
      </c>
      <c r="M879" s="1" t="s">
        <v>6469</v>
      </c>
      <c r="N879" s="1" t="s">
        <v>9668</v>
      </c>
    </row>
    <row r="880" spans="1:14" x14ac:dyDescent="0.25">
      <c r="A880" s="1" t="s">
        <v>6467</v>
      </c>
      <c r="B880" s="1" t="s">
        <v>80</v>
      </c>
      <c r="C880" s="1" t="s">
        <v>81</v>
      </c>
      <c r="D880" s="377">
        <v>140</v>
      </c>
      <c r="E880" s="1" t="s">
        <v>83</v>
      </c>
      <c r="F880" s="378">
        <v>46181</v>
      </c>
      <c r="G880" s="1" t="s">
        <v>6468</v>
      </c>
      <c r="H880" s="1" t="s">
        <v>6137</v>
      </c>
      <c r="I880" s="378">
        <v>47273</v>
      </c>
      <c r="J880" s="1" t="s">
        <v>61</v>
      </c>
      <c r="K880" s="380">
        <v>0.74571759259258996</v>
      </c>
      <c r="L880" s="378">
        <v>46181</v>
      </c>
      <c r="M880" s="1" t="s">
        <v>6469</v>
      </c>
      <c r="N880" s="1" t="s">
        <v>9648</v>
      </c>
    </row>
    <row r="881" spans="1:14" x14ac:dyDescent="0.25">
      <c r="A881" s="1" t="s">
        <v>6467</v>
      </c>
      <c r="B881" s="1" t="s">
        <v>80</v>
      </c>
      <c r="C881" s="1" t="s">
        <v>81</v>
      </c>
      <c r="D881" s="377">
        <v>140</v>
      </c>
      <c r="E881" s="1" t="s">
        <v>83</v>
      </c>
      <c r="F881" s="378">
        <v>46181</v>
      </c>
      <c r="G881" s="1" t="s">
        <v>6468</v>
      </c>
      <c r="H881" s="1" t="s">
        <v>6137</v>
      </c>
      <c r="I881" s="378">
        <v>47273</v>
      </c>
      <c r="J881" s="1" t="s">
        <v>61</v>
      </c>
      <c r="K881" s="380">
        <v>0.76300925925926</v>
      </c>
      <c r="L881" s="378">
        <v>46181</v>
      </c>
      <c r="M881" s="1" t="s">
        <v>6469</v>
      </c>
      <c r="N881" s="1" t="s">
        <v>9652</v>
      </c>
    </row>
    <row r="882" spans="1:14" x14ac:dyDescent="0.25">
      <c r="A882" s="1" t="s">
        <v>6467</v>
      </c>
      <c r="B882" s="1" t="s">
        <v>80</v>
      </c>
      <c r="C882" s="1" t="s">
        <v>81</v>
      </c>
      <c r="D882" s="377">
        <v>140</v>
      </c>
      <c r="E882" s="1" t="s">
        <v>83</v>
      </c>
      <c r="F882" s="378">
        <v>46181</v>
      </c>
      <c r="G882" s="1" t="s">
        <v>6468</v>
      </c>
      <c r="H882" s="1" t="s">
        <v>6137</v>
      </c>
      <c r="I882" s="378">
        <v>47273</v>
      </c>
      <c r="J882" s="1" t="s">
        <v>61</v>
      </c>
      <c r="K882" s="380">
        <v>0.76145833333333002</v>
      </c>
      <c r="L882" s="378">
        <v>46181</v>
      </c>
      <c r="M882" s="1" t="s">
        <v>6469</v>
      </c>
      <c r="N882" s="1" t="s">
        <v>9653</v>
      </c>
    </row>
    <row r="883" spans="1:14" x14ac:dyDescent="0.25">
      <c r="A883" s="1" t="s">
        <v>6467</v>
      </c>
      <c r="B883" s="1" t="s">
        <v>80</v>
      </c>
      <c r="C883" s="1" t="s">
        <v>81</v>
      </c>
      <c r="D883" s="377">
        <v>140</v>
      </c>
      <c r="E883" s="1" t="s">
        <v>83</v>
      </c>
      <c r="F883" s="378">
        <v>46181</v>
      </c>
      <c r="G883" s="1" t="s">
        <v>6468</v>
      </c>
      <c r="H883" s="1" t="s">
        <v>6137</v>
      </c>
      <c r="I883" s="378">
        <v>47273</v>
      </c>
      <c r="J883" s="1" t="s">
        <v>61</v>
      </c>
      <c r="K883" s="380">
        <v>0.38435185185185</v>
      </c>
      <c r="L883" s="378">
        <v>46181</v>
      </c>
      <c r="M883" s="1" t="s">
        <v>6469</v>
      </c>
      <c r="N883" s="1" t="s">
        <v>9340</v>
      </c>
    </row>
    <row r="884" spans="1:14" x14ac:dyDescent="0.25">
      <c r="A884" s="1" t="s">
        <v>6467</v>
      </c>
      <c r="B884" s="1" t="s">
        <v>80</v>
      </c>
      <c r="C884" s="1" t="s">
        <v>81</v>
      </c>
      <c r="D884" s="377">
        <v>140</v>
      </c>
      <c r="E884" s="1" t="s">
        <v>83</v>
      </c>
      <c r="F884" s="378">
        <v>46181</v>
      </c>
      <c r="G884" s="1" t="s">
        <v>6468</v>
      </c>
      <c r="H884" s="1" t="s">
        <v>6137</v>
      </c>
      <c r="I884" s="378">
        <v>47273</v>
      </c>
      <c r="J884" s="1" t="s">
        <v>61</v>
      </c>
      <c r="K884" s="380">
        <v>0.42149305555555999</v>
      </c>
      <c r="L884" s="378">
        <v>46181</v>
      </c>
      <c r="M884" s="1" t="s">
        <v>6469</v>
      </c>
      <c r="N884" s="1" t="s">
        <v>9395</v>
      </c>
    </row>
    <row r="885" spans="1:14" x14ac:dyDescent="0.25">
      <c r="A885" s="1" t="s">
        <v>6467</v>
      </c>
      <c r="B885" s="1" t="s">
        <v>80</v>
      </c>
      <c r="C885" s="1" t="s">
        <v>81</v>
      </c>
      <c r="D885" s="377">
        <v>140</v>
      </c>
      <c r="E885" s="1" t="s">
        <v>83</v>
      </c>
      <c r="F885" s="378">
        <v>46181</v>
      </c>
      <c r="G885" s="1" t="s">
        <v>6468</v>
      </c>
      <c r="H885" s="1" t="s">
        <v>6137</v>
      </c>
      <c r="I885" s="378">
        <v>47273</v>
      </c>
      <c r="J885" s="1" t="s">
        <v>61</v>
      </c>
      <c r="K885" s="380">
        <v>0.42121527777778001</v>
      </c>
      <c r="L885" s="378">
        <v>46181</v>
      </c>
      <c r="M885" s="1" t="s">
        <v>6469</v>
      </c>
      <c r="N885" s="1" t="s">
        <v>9394</v>
      </c>
    </row>
    <row r="886" spans="1:14" x14ac:dyDescent="0.25">
      <c r="A886" s="1" t="s">
        <v>6467</v>
      </c>
      <c r="B886" s="1" t="s">
        <v>80</v>
      </c>
      <c r="C886" s="1" t="s">
        <v>81</v>
      </c>
      <c r="D886" s="377">
        <v>140</v>
      </c>
      <c r="E886" s="1" t="s">
        <v>83</v>
      </c>
      <c r="F886" s="378">
        <v>46181</v>
      </c>
      <c r="G886" s="1" t="s">
        <v>9642</v>
      </c>
      <c r="H886" s="1" t="s">
        <v>9328</v>
      </c>
      <c r="I886" s="378">
        <v>47277</v>
      </c>
      <c r="J886" s="1" t="s">
        <v>61</v>
      </c>
      <c r="K886" s="380">
        <v>0.99369212962963005</v>
      </c>
      <c r="L886" s="378">
        <v>46181</v>
      </c>
      <c r="M886" s="1" t="s">
        <v>6469</v>
      </c>
      <c r="N886" s="1" t="s">
        <v>9658</v>
      </c>
    </row>
    <row r="887" spans="1:14" x14ac:dyDescent="0.25">
      <c r="A887" s="1" t="s">
        <v>6467</v>
      </c>
      <c r="B887" s="1" t="s">
        <v>80</v>
      </c>
      <c r="C887" s="1" t="s">
        <v>81</v>
      </c>
      <c r="D887" s="377">
        <v>140</v>
      </c>
      <c r="E887" s="1" t="s">
        <v>83</v>
      </c>
      <c r="F887" s="378">
        <v>46179</v>
      </c>
      <c r="G887" s="1" t="s">
        <v>6468</v>
      </c>
      <c r="H887" s="1" t="s">
        <v>6137</v>
      </c>
      <c r="I887" s="378">
        <v>47273</v>
      </c>
      <c r="J887" s="1" t="s">
        <v>61</v>
      </c>
      <c r="K887" s="380">
        <v>1.6342592592590001E-2</v>
      </c>
      <c r="L887" s="378">
        <v>46179</v>
      </c>
      <c r="M887" s="1" t="s">
        <v>6469</v>
      </c>
      <c r="N887" s="1" t="s">
        <v>6470</v>
      </c>
    </row>
    <row r="888" spans="1:14" x14ac:dyDescent="0.25">
      <c r="A888" s="1" t="s">
        <v>6467</v>
      </c>
      <c r="B888" s="1" t="s">
        <v>80</v>
      </c>
      <c r="C888" s="1" t="s">
        <v>81</v>
      </c>
      <c r="D888" s="377">
        <v>140</v>
      </c>
      <c r="E888" s="1" t="s">
        <v>83</v>
      </c>
      <c r="F888" s="378">
        <v>46179</v>
      </c>
      <c r="G888" s="1" t="s">
        <v>6468</v>
      </c>
      <c r="H888" s="1" t="s">
        <v>6137</v>
      </c>
      <c r="I888" s="378">
        <v>47273</v>
      </c>
      <c r="J888" s="1" t="s">
        <v>61</v>
      </c>
      <c r="K888" s="380">
        <v>6.4062499999999994E-2</v>
      </c>
      <c r="L888" s="378">
        <v>46179</v>
      </c>
      <c r="M888" s="1" t="s">
        <v>6469</v>
      </c>
      <c r="N888" s="1" t="s">
        <v>6474</v>
      </c>
    </row>
    <row r="889" spans="1:14" x14ac:dyDescent="0.25">
      <c r="A889" s="1" t="s">
        <v>6467</v>
      </c>
      <c r="B889" s="1" t="s">
        <v>80</v>
      </c>
      <c r="C889" s="1" t="s">
        <v>81</v>
      </c>
      <c r="D889" s="377">
        <v>70</v>
      </c>
      <c r="E889" s="1" t="s">
        <v>83</v>
      </c>
      <c r="F889" s="378">
        <v>46179</v>
      </c>
      <c r="G889" s="1" t="s">
        <v>6468</v>
      </c>
      <c r="H889" s="1" t="s">
        <v>6137</v>
      </c>
      <c r="I889" s="378">
        <v>47273</v>
      </c>
      <c r="J889" s="1" t="s">
        <v>61</v>
      </c>
      <c r="K889" s="380">
        <v>0.25931712962962999</v>
      </c>
      <c r="L889" s="378">
        <v>46179</v>
      </c>
      <c r="M889" s="1" t="s">
        <v>6469</v>
      </c>
      <c r="N889" s="1" t="s">
        <v>6483</v>
      </c>
    </row>
    <row r="890" spans="1:14" x14ac:dyDescent="0.25">
      <c r="A890" s="1" t="s">
        <v>6467</v>
      </c>
      <c r="B890" s="1" t="s">
        <v>80</v>
      </c>
      <c r="C890" s="1" t="s">
        <v>81</v>
      </c>
      <c r="D890" s="377">
        <v>140</v>
      </c>
      <c r="E890" s="1" t="s">
        <v>83</v>
      </c>
      <c r="F890" s="378">
        <v>46179</v>
      </c>
      <c r="G890" s="1" t="s">
        <v>6468</v>
      </c>
      <c r="H890" s="1" t="s">
        <v>6137</v>
      </c>
      <c r="I890" s="378">
        <v>47273</v>
      </c>
      <c r="J890" s="1" t="s">
        <v>61</v>
      </c>
      <c r="K890" s="380">
        <v>0.26861111111111002</v>
      </c>
      <c r="L890" s="378">
        <v>46179</v>
      </c>
      <c r="M890" s="1" t="s">
        <v>6469</v>
      </c>
      <c r="N890" s="1" t="s">
        <v>6476</v>
      </c>
    </row>
    <row r="891" spans="1:14" x14ac:dyDescent="0.25">
      <c r="A891" s="1" t="s">
        <v>6467</v>
      </c>
      <c r="B891" s="1" t="s">
        <v>80</v>
      </c>
      <c r="C891" s="1" t="s">
        <v>81</v>
      </c>
      <c r="D891" s="377">
        <v>140</v>
      </c>
      <c r="E891" s="1" t="s">
        <v>83</v>
      </c>
      <c r="F891" s="378">
        <v>46179</v>
      </c>
      <c r="G891" s="1" t="s">
        <v>6468</v>
      </c>
      <c r="H891" s="1" t="s">
        <v>6137</v>
      </c>
      <c r="I891" s="378">
        <v>47273</v>
      </c>
      <c r="J891" s="1" t="s">
        <v>61</v>
      </c>
      <c r="K891" s="380">
        <v>3.12962962963E-2</v>
      </c>
      <c r="L891" s="378">
        <v>46179</v>
      </c>
      <c r="M891" s="1" t="s">
        <v>6469</v>
      </c>
      <c r="N891" s="1" t="s">
        <v>6471</v>
      </c>
    </row>
    <row r="892" spans="1:14" x14ac:dyDescent="0.25">
      <c r="A892" s="1" t="s">
        <v>6467</v>
      </c>
      <c r="B892" s="1" t="s">
        <v>80</v>
      </c>
      <c r="C892" s="1" t="s">
        <v>81</v>
      </c>
      <c r="D892" s="377">
        <v>140</v>
      </c>
      <c r="E892" s="1" t="s">
        <v>83</v>
      </c>
      <c r="F892" s="378">
        <v>46179</v>
      </c>
      <c r="G892" s="1" t="s">
        <v>6468</v>
      </c>
      <c r="H892" s="1" t="s">
        <v>6137</v>
      </c>
      <c r="I892" s="378">
        <v>47273</v>
      </c>
      <c r="J892" s="1" t="s">
        <v>61</v>
      </c>
      <c r="K892" s="380">
        <v>0.25665509259259001</v>
      </c>
      <c r="L892" s="378">
        <v>46179</v>
      </c>
      <c r="M892" s="1" t="s">
        <v>6469</v>
      </c>
      <c r="N892" s="1" t="s">
        <v>6479</v>
      </c>
    </row>
    <row r="893" spans="1:14" x14ac:dyDescent="0.25">
      <c r="A893" s="1" t="s">
        <v>6467</v>
      </c>
      <c r="B893" s="1" t="s">
        <v>80</v>
      </c>
      <c r="C893" s="1" t="s">
        <v>81</v>
      </c>
      <c r="D893" s="377">
        <v>140</v>
      </c>
      <c r="E893" s="1" t="s">
        <v>83</v>
      </c>
      <c r="F893" s="378">
        <v>46179</v>
      </c>
      <c r="G893" s="1" t="s">
        <v>6468</v>
      </c>
      <c r="H893" s="1" t="s">
        <v>6137</v>
      </c>
      <c r="I893" s="378">
        <v>47273</v>
      </c>
      <c r="J893" s="1" t="s">
        <v>61</v>
      </c>
      <c r="K893" s="380">
        <v>0.18677083333333</v>
      </c>
      <c r="L893" s="378">
        <v>46179</v>
      </c>
      <c r="M893" s="1" t="s">
        <v>6469</v>
      </c>
      <c r="N893" s="1" t="s">
        <v>6484</v>
      </c>
    </row>
    <row r="894" spans="1:14" x14ac:dyDescent="0.25">
      <c r="A894" s="1" t="s">
        <v>6467</v>
      </c>
      <c r="B894" s="1" t="s">
        <v>80</v>
      </c>
      <c r="C894" s="1" t="s">
        <v>81</v>
      </c>
      <c r="D894" s="377">
        <v>140</v>
      </c>
      <c r="E894" s="1" t="s">
        <v>83</v>
      </c>
      <c r="F894" s="378">
        <v>46179</v>
      </c>
      <c r="G894" s="1" t="s">
        <v>6468</v>
      </c>
      <c r="H894" s="1" t="s">
        <v>6137</v>
      </c>
      <c r="I894" s="378">
        <v>47273</v>
      </c>
      <c r="J894" s="1" t="s">
        <v>61</v>
      </c>
      <c r="K894" s="380">
        <v>0.18950231481481</v>
      </c>
      <c r="L894" s="378">
        <v>46179</v>
      </c>
      <c r="M894" s="1" t="s">
        <v>6469</v>
      </c>
      <c r="N894" s="1" t="s">
        <v>6482</v>
      </c>
    </row>
    <row r="895" spans="1:14" x14ac:dyDescent="0.25">
      <c r="A895" s="1" t="s">
        <v>6467</v>
      </c>
      <c r="B895" s="1" t="s">
        <v>80</v>
      </c>
      <c r="C895" s="1" t="s">
        <v>81</v>
      </c>
      <c r="D895" s="377">
        <v>140</v>
      </c>
      <c r="E895" s="1" t="s">
        <v>83</v>
      </c>
      <c r="F895" s="378">
        <v>46179</v>
      </c>
      <c r="G895" s="1" t="s">
        <v>6468</v>
      </c>
      <c r="H895" s="1" t="s">
        <v>6137</v>
      </c>
      <c r="I895" s="378">
        <v>47273</v>
      </c>
      <c r="J895" s="1" t="s">
        <v>61</v>
      </c>
      <c r="K895" s="380">
        <v>0.17413194444444</v>
      </c>
      <c r="L895" s="378">
        <v>46179</v>
      </c>
      <c r="M895" s="1" t="s">
        <v>6469</v>
      </c>
      <c r="N895" s="1" t="s">
        <v>6481</v>
      </c>
    </row>
    <row r="896" spans="1:14" x14ac:dyDescent="0.25">
      <c r="A896" s="1" t="s">
        <v>6467</v>
      </c>
      <c r="B896" s="1" t="s">
        <v>80</v>
      </c>
      <c r="C896" s="1" t="s">
        <v>81</v>
      </c>
      <c r="D896" s="377">
        <v>140</v>
      </c>
      <c r="E896" s="1" t="s">
        <v>83</v>
      </c>
      <c r="F896" s="378">
        <v>46179</v>
      </c>
      <c r="G896" s="1" t="s">
        <v>6468</v>
      </c>
      <c r="H896" s="1" t="s">
        <v>6137</v>
      </c>
      <c r="I896" s="378">
        <v>47273</v>
      </c>
      <c r="J896" s="1" t="s">
        <v>61</v>
      </c>
      <c r="K896" s="380">
        <v>1.186342592593E-2</v>
      </c>
      <c r="L896" s="378">
        <v>46179</v>
      </c>
      <c r="M896" s="1" t="s">
        <v>6469</v>
      </c>
      <c r="N896" s="1" t="s">
        <v>6472</v>
      </c>
    </row>
    <row r="897" spans="1:14" x14ac:dyDescent="0.25">
      <c r="A897" s="1" t="s">
        <v>6467</v>
      </c>
      <c r="B897" s="1" t="s">
        <v>80</v>
      </c>
      <c r="C897" s="1" t="s">
        <v>81</v>
      </c>
      <c r="D897" s="377">
        <v>140</v>
      </c>
      <c r="E897" s="1" t="s">
        <v>83</v>
      </c>
      <c r="F897" s="378">
        <v>46179</v>
      </c>
      <c r="G897" s="1" t="s">
        <v>6468</v>
      </c>
      <c r="H897" s="1" t="s">
        <v>6137</v>
      </c>
      <c r="I897" s="378">
        <v>47273</v>
      </c>
      <c r="J897" s="1" t="s">
        <v>61</v>
      </c>
      <c r="K897" s="380">
        <v>0.15303240740741</v>
      </c>
      <c r="L897" s="378">
        <v>46179</v>
      </c>
      <c r="M897" s="1" t="s">
        <v>6469</v>
      </c>
      <c r="N897" s="1" t="s">
        <v>6473</v>
      </c>
    </row>
    <row r="898" spans="1:14" x14ac:dyDescent="0.25">
      <c r="A898" s="1" t="s">
        <v>6467</v>
      </c>
      <c r="B898" s="1" t="s">
        <v>80</v>
      </c>
      <c r="C898" s="1" t="s">
        <v>81</v>
      </c>
      <c r="D898" s="377">
        <v>140</v>
      </c>
      <c r="E898" s="1" t="s">
        <v>83</v>
      </c>
      <c r="F898" s="378">
        <v>46179</v>
      </c>
      <c r="G898" s="1" t="s">
        <v>6468</v>
      </c>
      <c r="H898" s="1" t="s">
        <v>6137</v>
      </c>
      <c r="I898" s="378">
        <v>47273</v>
      </c>
      <c r="J898" s="1" t="s">
        <v>61</v>
      </c>
      <c r="K898" s="380">
        <v>0.14055555555556001</v>
      </c>
      <c r="L898" s="378">
        <v>46179</v>
      </c>
      <c r="M898" s="1" t="s">
        <v>6469</v>
      </c>
      <c r="N898" s="1" t="s">
        <v>6478</v>
      </c>
    </row>
    <row r="899" spans="1:14" x14ac:dyDescent="0.25">
      <c r="A899" s="1" t="s">
        <v>6467</v>
      </c>
      <c r="B899" s="1" t="s">
        <v>80</v>
      </c>
      <c r="C899" s="1" t="s">
        <v>81</v>
      </c>
      <c r="D899" s="377">
        <v>140</v>
      </c>
      <c r="E899" s="1" t="s">
        <v>83</v>
      </c>
      <c r="F899" s="378">
        <v>46179</v>
      </c>
      <c r="G899" s="1" t="s">
        <v>6468</v>
      </c>
      <c r="H899" s="1" t="s">
        <v>6137</v>
      </c>
      <c r="I899" s="378">
        <v>47273</v>
      </c>
      <c r="J899" s="1" t="s">
        <v>61</v>
      </c>
      <c r="K899" s="380">
        <v>0.13635416666667</v>
      </c>
      <c r="L899" s="378">
        <v>46179</v>
      </c>
      <c r="M899" s="1" t="s">
        <v>6469</v>
      </c>
      <c r="N899" s="1" t="s">
        <v>6475</v>
      </c>
    </row>
    <row r="900" spans="1:14" x14ac:dyDescent="0.25">
      <c r="A900" s="1" t="s">
        <v>6467</v>
      </c>
      <c r="B900" s="1" t="s">
        <v>80</v>
      </c>
      <c r="C900" s="1" t="s">
        <v>81</v>
      </c>
      <c r="D900" s="377">
        <v>140</v>
      </c>
      <c r="E900" s="1" t="s">
        <v>83</v>
      </c>
      <c r="F900" s="378">
        <v>46179</v>
      </c>
      <c r="G900" s="1" t="s">
        <v>6468</v>
      </c>
      <c r="H900" s="1" t="s">
        <v>6137</v>
      </c>
      <c r="I900" s="378">
        <v>47273</v>
      </c>
      <c r="J900" s="1" t="s">
        <v>61</v>
      </c>
      <c r="K900" s="380">
        <v>0.1347337962963</v>
      </c>
      <c r="L900" s="378">
        <v>46179</v>
      </c>
      <c r="M900" s="1" t="s">
        <v>6469</v>
      </c>
      <c r="N900" s="1" t="s">
        <v>6477</v>
      </c>
    </row>
    <row r="901" spans="1:14" x14ac:dyDescent="0.25">
      <c r="A901" s="1" t="s">
        <v>6467</v>
      </c>
      <c r="B901" s="1" t="s">
        <v>80</v>
      </c>
      <c r="C901" s="1" t="s">
        <v>81</v>
      </c>
      <c r="D901" s="377">
        <v>140</v>
      </c>
      <c r="E901" s="1" t="s">
        <v>83</v>
      </c>
      <c r="F901" s="378">
        <v>46179</v>
      </c>
      <c r="G901" s="1" t="s">
        <v>6468</v>
      </c>
      <c r="H901" s="1" t="s">
        <v>6137</v>
      </c>
      <c r="I901" s="378">
        <v>47273</v>
      </c>
      <c r="J901" s="1" t="s">
        <v>61</v>
      </c>
      <c r="K901" s="380">
        <v>0.16396990740740999</v>
      </c>
      <c r="L901" s="378">
        <v>46179</v>
      </c>
      <c r="M901" s="1" t="s">
        <v>6469</v>
      </c>
      <c r="N901" s="1" t="s">
        <v>6485</v>
      </c>
    </row>
    <row r="902" spans="1:14" x14ac:dyDescent="0.25">
      <c r="A902" s="1" t="s">
        <v>6467</v>
      </c>
      <c r="B902" s="1" t="s">
        <v>80</v>
      </c>
      <c r="C902" s="1" t="s">
        <v>81</v>
      </c>
      <c r="D902" s="377">
        <v>140</v>
      </c>
      <c r="E902" s="1" t="s">
        <v>83</v>
      </c>
      <c r="F902" s="378">
        <v>46179</v>
      </c>
      <c r="G902" s="1" t="s">
        <v>6468</v>
      </c>
      <c r="H902" s="1" t="s">
        <v>6137</v>
      </c>
      <c r="I902" s="378">
        <v>47273</v>
      </c>
      <c r="J902" s="1" t="s">
        <v>61</v>
      </c>
      <c r="K902" s="380">
        <v>0.1346412037037</v>
      </c>
      <c r="L902" s="378">
        <v>46179</v>
      </c>
      <c r="M902" s="1" t="s">
        <v>6469</v>
      </c>
      <c r="N902" s="1" t="s">
        <v>6486</v>
      </c>
    </row>
    <row r="903" spans="1:14" x14ac:dyDescent="0.25">
      <c r="A903" s="1" t="s">
        <v>6467</v>
      </c>
      <c r="B903" s="1" t="s">
        <v>80</v>
      </c>
      <c r="C903" s="1" t="s">
        <v>81</v>
      </c>
      <c r="D903" s="377">
        <v>140</v>
      </c>
      <c r="E903" s="1" t="s">
        <v>83</v>
      </c>
      <c r="F903" s="378">
        <v>46179</v>
      </c>
      <c r="G903" s="1" t="s">
        <v>6468</v>
      </c>
      <c r="H903" s="1" t="s">
        <v>6137</v>
      </c>
      <c r="I903" s="378">
        <v>47273</v>
      </c>
      <c r="J903" s="1" t="s">
        <v>61</v>
      </c>
      <c r="K903" s="380">
        <v>0.13456018518519</v>
      </c>
      <c r="L903" s="378">
        <v>46179</v>
      </c>
      <c r="M903" s="1" t="s">
        <v>6469</v>
      </c>
      <c r="N903" s="1" t="s">
        <v>6480</v>
      </c>
    </row>
    <row r="904" spans="1:14" x14ac:dyDescent="0.25">
      <c r="A904" s="1" t="s">
        <v>6467</v>
      </c>
      <c r="B904" s="1" t="s">
        <v>80</v>
      </c>
      <c r="C904" s="1" t="s">
        <v>81</v>
      </c>
      <c r="D904" s="377">
        <v>140</v>
      </c>
      <c r="E904" s="1" t="s">
        <v>83</v>
      </c>
      <c r="F904" s="378">
        <v>46178</v>
      </c>
      <c r="G904" s="1" t="s">
        <v>6468</v>
      </c>
      <c r="H904" s="1" t="s">
        <v>6137</v>
      </c>
      <c r="I904" s="378">
        <v>47273</v>
      </c>
      <c r="J904" s="1" t="s">
        <v>61</v>
      </c>
      <c r="K904" s="380">
        <v>0.95071759259259003</v>
      </c>
      <c r="L904" s="378">
        <v>46178</v>
      </c>
      <c r="M904" s="1" t="s">
        <v>6469</v>
      </c>
      <c r="N904" s="1" t="s">
        <v>6488</v>
      </c>
    </row>
    <row r="905" spans="1:14" x14ac:dyDescent="0.25">
      <c r="A905" s="1" t="s">
        <v>6467</v>
      </c>
      <c r="B905" s="1" t="s">
        <v>80</v>
      </c>
      <c r="C905" s="1" t="s">
        <v>81</v>
      </c>
      <c r="D905" s="377">
        <v>140</v>
      </c>
      <c r="E905" s="1" t="s">
        <v>83</v>
      </c>
      <c r="F905" s="378">
        <v>46178</v>
      </c>
      <c r="G905" s="1" t="s">
        <v>6468</v>
      </c>
      <c r="H905" s="1" t="s">
        <v>6137</v>
      </c>
      <c r="I905" s="378">
        <v>47273</v>
      </c>
      <c r="J905" s="1" t="s">
        <v>61</v>
      </c>
      <c r="K905" s="380">
        <v>0.96200231481481002</v>
      </c>
      <c r="L905" s="378">
        <v>46178</v>
      </c>
      <c r="M905" s="1" t="s">
        <v>6469</v>
      </c>
      <c r="N905" s="1" t="s">
        <v>6489</v>
      </c>
    </row>
    <row r="906" spans="1:14" x14ac:dyDescent="0.25">
      <c r="A906" s="1" t="s">
        <v>6467</v>
      </c>
      <c r="B906" s="1" t="s">
        <v>80</v>
      </c>
      <c r="C906" s="1" t="s">
        <v>81</v>
      </c>
      <c r="D906" s="377">
        <v>140</v>
      </c>
      <c r="E906" s="1" t="s">
        <v>83</v>
      </c>
      <c r="F906" s="378">
        <v>46178</v>
      </c>
      <c r="G906" s="1" t="s">
        <v>6468</v>
      </c>
      <c r="H906" s="1" t="s">
        <v>6137</v>
      </c>
      <c r="I906" s="378">
        <v>47273</v>
      </c>
      <c r="J906" s="1" t="s">
        <v>61</v>
      </c>
      <c r="K906" s="380">
        <v>0.94685185185184995</v>
      </c>
      <c r="L906" s="378">
        <v>46178</v>
      </c>
      <c r="M906" s="1" t="s">
        <v>6469</v>
      </c>
      <c r="N906" s="1" t="s">
        <v>6487</v>
      </c>
    </row>
    <row r="907" spans="1:14" x14ac:dyDescent="0.25">
      <c r="A907" s="1" t="s">
        <v>6467</v>
      </c>
      <c r="B907" s="1" t="s">
        <v>80</v>
      </c>
      <c r="C907" s="1" t="s">
        <v>81</v>
      </c>
      <c r="D907" s="377">
        <v>140</v>
      </c>
      <c r="E907" s="1" t="s">
        <v>83</v>
      </c>
      <c r="F907" s="378">
        <v>46178</v>
      </c>
      <c r="G907" s="1" t="s">
        <v>6468</v>
      </c>
      <c r="H907" s="1" t="s">
        <v>6137</v>
      </c>
      <c r="I907" s="378">
        <v>47273</v>
      </c>
      <c r="J907" s="1" t="s">
        <v>61</v>
      </c>
      <c r="K907" s="380">
        <v>0.92221064814815001</v>
      </c>
      <c r="L907" s="378">
        <v>46178</v>
      </c>
      <c r="M907" s="1" t="s">
        <v>6469</v>
      </c>
      <c r="N907" s="1" t="s">
        <v>6490</v>
      </c>
    </row>
    <row r="908" spans="1:14" x14ac:dyDescent="0.25">
      <c r="A908" s="1" t="s">
        <v>6467</v>
      </c>
      <c r="B908" s="1" t="s">
        <v>80</v>
      </c>
      <c r="C908" s="1" t="s">
        <v>81</v>
      </c>
      <c r="D908" s="377">
        <v>140</v>
      </c>
      <c r="E908" s="1" t="s">
        <v>83</v>
      </c>
      <c r="F908" s="378">
        <v>46178</v>
      </c>
      <c r="G908" s="1" t="s">
        <v>6468</v>
      </c>
      <c r="H908" s="1" t="s">
        <v>6137</v>
      </c>
      <c r="I908" s="378">
        <v>47273</v>
      </c>
      <c r="J908" s="1" t="s">
        <v>61</v>
      </c>
      <c r="K908" s="380">
        <v>0.90164351851851998</v>
      </c>
      <c r="L908" s="378">
        <v>46178</v>
      </c>
      <c r="M908" s="1" t="s">
        <v>6469</v>
      </c>
      <c r="N908" s="1" t="s">
        <v>6491</v>
      </c>
    </row>
    <row r="909" spans="1:14" x14ac:dyDescent="0.25">
      <c r="A909" s="1" t="s">
        <v>12115</v>
      </c>
      <c r="B909" s="1" t="s">
        <v>80</v>
      </c>
      <c r="C909" s="1" t="s">
        <v>81</v>
      </c>
      <c r="D909" s="377">
        <v>196</v>
      </c>
      <c r="E909" s="1" t="s">
        <v>83</v>
      </c>
      <c r="F909" s="378">
        <v>46184</v>
      </c>
      <c r="G909" s="1" t="s">
        <v>12116</v>
      </c>
      <c r="H909" s="1" t="s">
        <v>10530</v>
      </c>
      <c r="I909" s="378">
        <v>47278</v>
      </c>
      <c r="J909" s="1" t="s">
        <v>61</v>
      </c>
      <c r="K909" s="380">
        <v>0.60006944444443999</v>
      </c>
      <c r="L909" s="378">
        <v>46184</v>
      </c>
      <c r="M909" s="1" t="s">
        <v>12117</v>
      </c>
      <c r="N909" s="1" t="s">
        <v>13194</v>
      </c>
    </row>
    <row r="910" spans="1:14" x14ac:dyDescent="0.25">
      <c r="A910" s="1" t="s">
        <v>12115</v>
      </c>
      <c r="B910" s="1" t="s">
        <v>80</v>
      </c>
      <c r="C910" s="1" t="s">
        <v>81</v>
      </c>
      <c r="D910" s="377">
        <v>196</v>
      </c>
      <c r="E910" s="1" t="s">
        <v>83</v>
      </c>
      <c r="F910" s="378">
        <v>46184</v>
      </c>
      <c r="G910" s="1" t="s">
        <v>12116</v>
      </c>
      <c r="H910" s="1" t="s">
        <v>10530</v>
      </c>
      <c r="I910" s="378">
        <v>47278</v>
      </c>
      <c r="J910" s="1" t="s">
        <v>61</v>
      </c>
      <c r="K910" s="380">
        <v>0.36322916666666999</v>
      </c>
      <c r="L910" s="378">
        <v>46184</v>
      </c>
      <c r="M910" s="1" t="s">
        <v>12117</v>
      </c>
      <c r="N910" s="1" t="s">
        <v>13031</v>
      </c>
    </row>
    <row r="911" spans="1:14" x14ac:dyDescent="0.25">
      <c r="A911" s="1" t="s">
        <v>12115</v>
      </c>
      <c r="B911" s="1" t="s">
        <v>80</v>
      </c>
      <c r="C911" s="1" t="s">
        <v>81</v>
      </c>
      <c r="D911" s="377">
        <v>196</v>
      </c>
      <c r="E911" s="1" t="s">
        <v>83</v>
      </c>
      <c r="F911" s="378">
        <v>46184</v>
      </c>
      <c r="G911" s="1" t="s">
        <v>12116</v>
      </c>
      <c r="H911" s="1" t="s">
        <v>10530</v>
      </c>
      <c r="I911" s="378">
        <v>47278</v>
      </c>
      <c r="J911" s="1" t="s">
        <v>61</v>
      </c>
      <c r="K911" s="380">
        <v>0.61291666666667</v>
      </c>
      <c r="L911" s="378">
        <v>46184</v>
      </c>
      <c r="M911" s="1" t="s">
        <v>12117</v>
      </c>
      <c r="N911" s="1" t="s">
        <v>13189</v>
      </c>
    </row>
    <row r="912" spans="1:14" x14ac:dyDescent="0.25">
      <c r="A912" s="1" t="s">
        <v>12115</v>
      </c>
      <c r="B912" s="1" t="s">
        <v>80</v>
      </c>
      <c r="C912" s="1" t="s">
        <v>81</v>
      </c>
      <c r="D912" s="377">
        <v>196</v>
      </c>
      <c r="E912" s="1" t="s">
        <v>83</v>
      </c>
      <c r="F912" s="378">
        <v>46184</v>
      </c>
      <c r="G912" s="1" t="s">
        <v>12116</v>
      </c>
      <c r="H912" s="1" t="s">
        <v>10530</v>
      </c>
      <c r="I912" s="378">
        <v>47278</v>
      </c>
      <c r="J912" s="1" t="s">
        <v>61</v>
      </c>
      <c r="K912" s="380">
        <v>0.56165509259259006</v>
      </c>
      <c r="L912" s="378">
        <v>46184</v>
      </c>
      <c r="M912" s="1" t="s">
        <v>12117</v>
      </c>
      <c r="N912" s="1" t="s">
        <v>13188</v>
      </c>
    </row>
    <row r="913" spans="1:14" x14ac:dyDescent="0.25">
      <c r="A913" s="1" t="s">
        <v>12115</v>
      </c>
      <c r="B913" s="1" t="s">
        <v>80</v>
      </c>
      <c r="C913" s="1" t="s">
        <v>81</v>
      </c>
      <c r="D913" s="377">
        <v>196</v>
      </c>
      <c r="E913" s="1" t="s">
        <v>83</v>
      </c>
      <c r="F913" s="378">
        <v>46184</v>
      </c>
      <c r="G913" s="1" t="s">
        <v>12116</v>
      </c>
      <c r="H913" s="1" t="s">
        <v>10530</v>
      </c>
      <c r="I913" s="378">
        <v>47278</v>
      </c>
      <c r="J913" s="1" t="s">
        <v>61</v>
      </c>
      <c r="K913" s="380">
        <v>0.58606481481480999</v>
      </c>
      <c r="L913" s="378">
        <v>46184</v>
      </c>
      <c r="M913" s="1" t="s">
        <v>12117</v>
      </c>
      <c r="N913" s="1" t="s">
        <v>13192</v>
      </c>
    </row>
    <row r="914" spans="1:14" x14ac:dyDescent="0.25">
      <c r="A914" s="1" t="s">
        <v>12115</v>
      </c>
      <c r="B914" s="1" t="s">
        <v>80</v>
      </c>
      <c r="C914" s="1" t="s">
        <v>81</v>
      </c>
      <c r="D914" s="377">
        <v>196</v>
      </c>
      <c r="E914" s="1" t="s">
        <v>83</v>
      </c>
      <c r="F914" s="378">
        <v>46184</v>
      </c>
      <c r="G914" s="1" t="s">
        <v>12116</v>
      </c>
      <c r="H914" s="1" t="s">
        <v>10530</v>
      </c>
      <c r="I914" s="378">
        <v>47278</v>
      </c>
      <c r="J914" s="1" t="s">
        <v>61</v>
      </c>
      <c r="K914" s="380">
        <v>0.56591435185185002</v>
      </c>
      <c r="L914" s="378">
        <v>46184</v>
      </c>
      <c r="M914" s="1" t="s">
        <v>12117</v>
      </c>
      <c r="N914" s="1" t="s">
        <v>13193</v>
      </c>
    </row>
    <row r="915" spans="1:14" x14ac:dyDescent="0.25">
      <c r="A915" s="1" t="s">
        <v>12115</v>
      </c>
      <c r="B915" s="1" t="s">
        <v>80</v>
      </c>
      <c r="C915" s="1" t="s">
        <v>81</v>
      </c>
      <c r="D915" s="377">
        <v>196</v>
      </c>
      <c r="E915" s="1" t="s">
        <v>83</v>
      </c>
      <c r="F915" s="378">
        <v>46184</v>
      </c>
      <c r="G915" s="1" t="s">
        <v>12116</v>
      </c>
      <c r="H915" s="1" t="s">
        <v>10530</v>
      </c>
      <c r="I915" s="378">
        <v>47278</v>
      </c>
      <c r="J915" s="1" t="s">
        <v>61</v>
      </c>
      <c r="K915" s="380">
        <v>0.52174768518518999</v>
      </c>
      <c r="L915" s="378">
        <v>46184</v>
      </c>
      <c r="M915" s="1" t="s">
        <v>12117</v>
      </c>
      <c r="N915" s="1" t="s">
        <v>13195</v>
      </c>
    </row>
    <row r="916" spans="1:14" x14ac:dyDescent="0.25">
      <c r="A916" s="1" t="s">
        <v>12115</v>
      </c>
      <c r="B916" s="1" t="s">
        <v>80</v>
      </c>
      <c r="C916" s="1" t="s">
        <v>81</v>
      </c>
      <c r="D916" s="377">
        <v>196</v>
      </c>
      <c r="E916" s="1" t="s">
        <v>83</v>
      </c>
      <c r="F916" s="378">
        <v>46184</v>
      </c>
      <c r="G916" s="1" t="s">
        <v>12116</v>
      </c>
      <c r="H916" s="1" t="s">
        <v>10530</v>
      </c>
      <c r="I916" s="378">
        <v>47278</v>
      </c>
      <c r="J916" s="1" t="s">
        <v>61</v>
      </c>
      <c r="K916" s="380">
        <v>0.59347222222221996</v>
      </c>
      <c r="L916" s="378">
        <v>46184</v>
      </c>
      <c r="M916" s="1" t="s">
        <v>12117</v>
      </c>
      <c r="N916" s="1" t="s">
        <v>13198</v>
      </c>
    </row>
    <row r="917" spans="1:14" x14ac:dyDescent="0.25">
      <c r="A917" s="1" t="s">
        <v>12115</v>
      </c>
      <c r="B917" s="1" t="s">
        <v>80</v>
      </c>
      <c r="C917" s="1" t="s">
        <v>81</v>
      </c>
      <c r="D917" s="377">
        <v>196</v>
      </c>
      <c r="E917" s="1" t="s">
        <v>83</v>
      </c>
      <c r="F917" s="378">
        <v>46184</v>
      </c>
      <c r="G917" s="1" t="s">
        <v>12116</v>
      </c>
      <c r="H917" s="1" t="s">
        <v>10530</v>
      </c>
      <c r="I917" s="378">
        <v>47278</v>
      </c>
      <c r="J917" s="1" t="s">
        <v>61</v>
      </c>
      <c r="K917" s="380">
        <v>0.51229166666667003</v>
      </c>
      <c r="L917" s="378">
        <v>46184</v>
      </c>
      <c r="M917" s="1" t="s">
        <v>12117</v>
      </c>
      <c r="N917" s="1" t="s">
        <v>13190</v>
      </c>
    </row>
    <row r="918" spans="1:14" x14ac:dyDescent="0.25">
      <c r="A918" s="1" t="s">
        <v>12115</v>
      </c>
      <c r="B918" s="1" t="s">
        <v>80</v>
      </c>
      <c r="C918" s="1" t="s">
        <v>81</v>
      </c>
      <c r="D918" s="377">
        <v>196</v>
      </c>
      <c r="E918" s="1" t="s">
        <v>83</v>
      </c>
      <c r="F918" s="378">
        <v>46184</v>
      </c>
      <c r="G918" s="1" t="s">
        <v>12116</v>
      </c>
      <c r="H918" s="1" t="s">
        <v>10530</v>
      </c>
      <c r="I918" s="378">
        <v>47278</v>
      </c>
      <c r="J918" s="1" t="s">
        <v>61</v>
      </c>
      <c r="K918" s="380">
        <v>0.52128472222222</v>
      </c>
      <c r="L918" s="378">
        <v>46184</v>
      </c>
      <c r="M918" s="1" t="s">
        <v>12117</v>
      </c>
      <c r="N918" s="1" t="s">
        <v>13197</v>
      </c>
    </row>
    <row r="919" spans="1:14" x14ac:dyDescent="0.25">
      <c r="A919" s="1" t="s">
        <v>12115</v>
      </c>
      <c r="B919" s="1" t="s">
        <v>80</v>
      </c>
      <c r="C919" s="1" t="s">
        <v>81</v>
      </c>
      <c r="D919" s="377">
        <v>156</v>
      </c>
      <c r="E919" s="1" t="s">
        <v>83</v>
      </c>
      <c r="F919" s="378">
        <v>46184</v>
      </c>
      <c r="G919" s="1" t="s">
        <v>12116</v>
      </c>
      <c r="H919" s="1" t="s">
        <v>10530</v>
      </c>
      <c r="I919" s="378">
        <v>47278</v>
      </c>
      <c r="J919" s="1" t="s">
        <v>61</v>
      </c>
      <c r="K919" s="380">
        <v>0.66489583333333002</v>
      </c>
      <c r="L919" s="378">
        <v>46184</v>
      </c>
      <c r="M919" s="1" t="s">
        <v>12117</v>
      </c>
      <c r="N919" s="1" t="s">
        <v>13187</v>
      </c>
    </row>
    <row r="920" spans="1:14" x14ac:dyDescent="0.25">
      <c r="A920" s="1" t="s">
        <v>12115</v>
      </c>
      <c r="B920" s="1" t="s">
        <v>80</v>
      </c>
      <c r="C920" s="1" t="s">
        <v>81</v>
      </c>
      <c r="D920" s="377">
        <v>196</v>
      </c>
      <c r="E920" s="1" t="s">
        <v>83</v>
      </c>
      <c r="F920" s="378">
        <v>46184</v>
      </c>
      <c r="G920" s="1" t="s">
        <v>12116</v>
      </c>
      <c r="H920" s="1" t="s">
        <v>10530</v>
      </c>
      <c r="I920" s="378">
        <v>47278</v>
      </c>
      <c r="J920" s="1" t="s">
        <v>61</v>
      </c>
      <c r="K920" s="380">
        <v>0.51280092592592996</v>
      </c>
      <c r="L920" s="378">
        <v>46184</v>
      </c>
      <c r="M920" s="1" t="s">
        <v>12117</v>
      </c>
      <c r="N920" s="1" t="s">
        <v>13191</v>
      </c>
    </row>
    <row r="921" spans="1:14" x14ac:dyDescent="0.25">
      <c r="A921" s="1" t="s">
        <v>12115</v>
      </c>
      <c r="B921" s="1" t="s">
        <v>80</v>
      </c>
      <c r="C921" s="1" t="s">
        <v>81</v>
      </c>
      <c r="D921" s="377">
        <v>196</v>
      </c>
      <c r="E921" s="1" t="s">
        <v>83</v>
      </c>
      <c r="F921" s="378">
        <v>46184</v>
      </c>
      <c r="G921" s="1" t="s">
        <v>12116</v>
      </c>
      <c r="H921" s="1" t="s">
        <v>10530</v>
      </c>
      <c r="I921" s="378">
        <v>47278</v>
      </c>
      <c r="J921" s="1" t="s">
        <v>61</v>
      </c>
      <c r="K921" s="380">
        <v>0.44873842592593</v>
      </c>
      <c r="L921" s="378">
        <v>46184</v>
      </c>
      <c r="M921" s="1" t="s">
        <v>12117</v>
      </c>
      <c r="N921" s="1" t="s">
        <v>13196</v>
      </c>
    </row>
    <row r="922" spans="1:14" x14ac:dyDescent="0.25">
      <c r="A922" s="1" t="s">
        <v>12115</v>
      </c>
      <c r="B922" s="1" t="s">
        <v>80</v>
      </c>
      <c r="C922" s="1" t="s">
        <v>81</v>
      </c>
      <c r="D922" s="377">
        <v>196</v>
      </c>
      <c r="E922" s="1" t="s">
        <v>83</v>
      </c>
      <c r="F922" s="378">
        <v>46184</v>
      </c>
      <c r="G922" s="1" t="s">
        <v>12116</v>
      </c>
      <c r="H922" s="1" t="s">
        <v>10530</v>
      </c>
      <c r="I922" s="378">
        <v>47278</v>
      </c>
      <c r="J922" s="1" t="s">
        <v>61</v>
      </c>
      <c r="K922" s="380">
        <v>0.38665509259259001</v>
      </c>
      <c r="L922" s="378">
        <v>46184</v>
      </c>
      <c r="M922" s="1" t="s">
        <v>12117</v>
      </c>
      <c r="N922" s="1" t="s">
        <v>13029</v>
      </c>
    </row>
    <row r="923" spans="1:14" x14ac:dyDescent="0.25">
      <c r="A923" s="1" t="s">
        <v>12115</v>
      </c>
      <c r="B923" s="1" t="s">
        <v>80</v>
      </c>
      <c r="C923" s="1" t="s">
        <v>81</v>
      </c>
      <c r="D923" s="377">
        <v>196</v>
      </c>
      <c r="E923" s="1" t="s">
        <v>83</v>
      </c>
      <c r="F923" s="378">
        <v>46184</v>
      </c>
      <c r="G923" s="1" t="s">
        <v>12116</v>
      </c>
      <c r="H923" s="1" t="s">
        <v>10530</v>
      </c>
      <c r="I923" s="378">
        <v>47278</v>
      </c>
      <c r="J923" s="1" t="s">
        <v>61</v>
      </c>
      <c r="K923" s="380">
        <v>0.39828703703703999</v>
      </c>
      <c r="L923" s="378">
        <v>46184</v>
      </c>
      <c r="M923" s="1" t="s">
        <v>12117</v>
      </c>
      <c r="N923" s="1" t="s">
        <v>13030</v>
      </c>
    </row>
    <row r="924" spans="1:14" x14ac:dyDescent="0.25">
      <c r="A924" s="1" t="s">
        <v>12115</v>
      </c>
      <c r="B924" s="1" t="s">
        <v>80</v>
      </c>
      <c r="C924" s="1" t="s">
        <v>81</v>
      </c>
      <c r="D924" s="377">
        <v>196</v>
      </c>
      <c r="E924" s="1" t="s">
        <v>83</v>
      </c>
      <c r="F924" s="378">
        <v>46183</v>
      </c>
      <c r="G924" s="1" t="s">
        <v>12116</v>
      </c>
      <c r="H924" s="1" t="s">
        <v>10530</v>
      </c>
      <c r="I924" s="378">
        <v>47278</v>
      </c>
      <c r="J924" s="1" t="s">
        <v>61</v>
      </c>
      <c r="K924" s="380">
        <v>0.98207175925926005</v>
      </c>
      <c r="L924" s="378">
        <v>46183</v>
      </c>
      <c r="M924" s="1" t="s">
        <v>12117</v>
      </c>
      <c r="N924" s="1" t="s">
        <v>12121</v>
      </c>
    </row>
    <row r="925" spans="1:14" x14ac:dyDescent="0.25">
      <c r="A925" s="1" t="s">
        <v>12115</v>
      </c>
      <c r="B925" s="1" t="s">
        <v>80</v>
      </c>
      <c r="C925" s="1" t="s">
        <v>81</v>
      </c>
      <c r="D925" s="377">
        <v>196</v>
      </c>
      <c r="E925" s="1" t="s">
        <v>83</v>
      </c>
      <c r="F925" s="378">
        <v>46183</v>
      </c>
      <c r="G925" s="1" t="s">
        <v>12116</v>
      </c>
      <c r="H925" s="1" t="s">
        <v>10530</v>
      </c>
      <c r="I925" s="378">
        <v>47278</v>
      </c>
      <c r="J925" s="1" t="s">
        <v>61</v>
      </c>
      <c r="K925" s="380">
        <v>0.95129629629629997</v>
      </c>
      <c r="L925" s="378">
        <v>46183</v>
      </c>
      <c r="M925" s="1" t="s">
        <v>12117</v>
      </c>
      <c r="N925" s="1" t="s">
        <v>12122</v>
      </c>
    </row>
    <row r="926" spans="1:14" x14ac:dyDescent="0.25">
      <c r="A926" s="1" t="s">
        <v>12115</v>
      </c>
      <c r="B926" s="1" t="s">
        <v>80</v>
      </c>
      <c r="C926" s="1" t="s">
        <v>81</v>
      </c>
      <c r="D926" s="377">
        <v>41</v>
      </c>
      <c r="E926" s="1" t="s">
        <v>83</v>
      </c>
      <c r="F926" s="378">
        <v>46183</v>
      </c>
      <c r="G926" s="1" t="s">
        <v>12116</v>
      </c>
      <c r="H926" s="1" t="s">
        <v>10530</v>
      </c>
      <c r="I926" s="378">
        <v>47278</v>
      </c>
      <c r="J926" s="1" t="s">
        <v>61</v>
      </c>
      <c r="K926" s="380">
        <v>0.99722222222222001</v>
      </c>
      <c r="L926" s="378">
        <v>46183</v>
      </c>
      <c r="M926" s="1" t="s">
        <v>12117</v>
      </c>
      <c r="N926" s="1" t="s">
        <v>12119</v>
      </c>
    </row>
    <row r="927" spans="1:14" x14ac:dyDescent="0.25">
      <c r="A927" s="1" t="s">
        <v>12115</v>
      </c>
      <c r="B927" s="1" t="s">
        <v>80</v>
      </c>
      <c r="C927" s="1" t="s">
        <v>81</v>
      </c>
      <c r="D927" s="377">
        <v>196</v>
      </c>
      <c r="E927" s="1" t="s">
        <v>83</v>
      </c>
      <c r="F927" s="378">
        <v>46183</v>
      </c>
      <c r="G927" s="1" t="s">
        <v>12116</v>
      </c>
      <c r="H927" s="1" t="s">
        <v>10530</v>
      </c>
      <c r="I927" s="378">
        <v>47278</v>
      </c>
      <c r="J927" s="1" t="s">
        <v>61</v>
      </c>
      <c r="K927" s="380">
        <v>0.93768518518518995</v>
      </c>
      <c r="L927" s="378">
        <v>46183</v>
      </c>
      <c r="M927" s="1" t="s">
        <v>12117</v>
      </c>
      <c r="N927" s="1" t="s">
        <v>12118</v>
      </c>
    </row>
    <row r="928" spans="1:14" x14ac:dyDescent="0.25">
      <c r="A928" s="1" t="s">
        <v>12115</v>
      </c>
      <c r="B928" s="1" t="s">
        <v>80</v>
      </c>
      <c r="C928" s="1" t="s">
        <v>81</v>
      </c>
      <c r="D928" s="377">
        <v>196</v>
      </c>
      <c r="E928" s="1" t="s">
        <v>83</v>
      </c>
      <c r="F928" s="378">
        <v>46183</v>
      </c>
      <c r="G928" s="1" t="s">
        <v>12116</v>
      </c>
      <c r="H928" s="1" t="s">
        <v>10530</v>
      </c>
      <c r="I928" s="378">
        <v>47278</v>
      </c>
      <c r="J928" s="1" t="s">
        <v>61</v>
      </c>
      <c r="K928" s="380">
        <v>0.92604166666666998</v>
      </c>
      <c r="L928" s="378">
        <v>46183</v>
      </c>
      <c r="M928" s="1" t="s">
        <v>12117</v>
      </c>
      <c r="N928" s="1" t="s">
        <v>12120</v>
      </c>
    </row>
    <row r="929" spans="1:14" x14ac:dyDescent="0.25">
      <c r="A929" s="1" t="s">
        <v>12123</v>
      </c>
      <c r="B929" s="1" t="s">
        <v>80</v>
      </c>
      <c r="C929" s="1" t="s">
        <v>81</v>
      </c>
      <c r="D929" s="377">
        <v>270</v>
      </c>
      <c r="E929" s="1" t="s">
        <v>83</v>
      </c>
      <c r="F929" s="378">
        <v>46184</v>
      </c>
      <c r="G929" s="1" t="s">
        <v>12124</v>
      </c>
      <c r="H929" s="1" t="s">
        <v>11683</v>
      </c>
      <c r="I929" s="378">
        <v>47279</v>
      </c>
      <c r="J929" s="1" t="s">
        <v>61</v>
      </c>
      <c r="K929" s="380">
        <v>0.76468749999999996</v>
      </c>
      <c r="L929" s="378">
        <v>46184</v>
      </c>
      <c r="M929" s="1" t="s">
        <v>12125</v>
      </c>
      <c r="N929" s="1" t="s">
        <v>13532</v>
      </c>
    </row>
    <row r="930" spans="1:14" x14ac:dyDescent="0.25">
      <c r="A930" s="1" t="s">
        <v>12123</v>
      </c>
      <c r="B930" s="1" t="s">
        <v>80</v>
      </c>
      <c r="C930" s="1" t="s">
        <v>81</v>
      </c>
      <c r="D930" s="377">
        <v>270</v>
      </c>
      <c r="E930" s="1" t="s">
        <v>83</v>
      </c>
      <c r="F930" s="378">
        <v>46184</v>
      </c>
      <c r="G930" s="1" t="s">
        <v>12124</v>
      </c>
      <c r="H930" s="1" t="s">
        <v>11683</v>
      </c>
      <c r="I930" s="378">
        <v>47279</v>
      </c>
      <c r="J930" s="1" t="s">
        <v>61</v>
      </c>
      <c r="K930" s="380">
        <v>0.42436342592593002</v>
      </c>
      <c r="L930" s="378">
        <v>46184</v>
      </c>
      <c r="M930" s="1" t="s">
        <v>12125</v>
      </c>
      <c r="N930" s="1" t="s">
        <v>13033</v>
      </c>
    </row>
    <row r="931" spans="1:14" x14ac:dyDescent="0.25">
      <c r="A931" s="1" t="s">
        <v>12123</v>
      </c>
      <c r="B931" s="1" t="s">
        <v>80</v>
      </c>
      <c r="C931" s="1" t="s">
        <v>81</v>
      </c>
      <c r="D931" s="377">
        <v>270</v>
      </c>
      <c r="E931" s="1" t="s">
        <v>83</v>
      </c>
      <c r="F931" s="378">
        <v>46184</v>
      </c>
      <c r="G931" s="1" t="s">
        <v>12124</v>
      </c>
      <c r="H931" s="1" t="s">
        <v>11683</v>
      </c>
      <c r="I931" s="378">
        <v>47279</v>
      </c>
      <c r="J931" s="1" t="s">
        <v>61</v>
      </c>
      <c r="K931" s="380">
        <v>0.51984953703703995</v>
      </c>
      <c r="L931" s="378">
        <v>46184</v>
      </c>
      <c r="M931" s="1" t="s">
        <v>12125</v>
      </c>
      <c r="N931" s="1" t="s">
        <v>13200</v>
      </c>
    </row>
    <row r="932" spans="1:14" x14ac:dyDescent="0.25">
      <c r="A932" s="1" t="s">
        <v>12123</v>
      </c>
      <c r="B932" s="1" t="s">
        <v>80</v>
      </c>
      <c r="C932" s="1" t="s">
        <v>81</v>
      </c>
      <c r="D932" s="377">
        <v>270</v>
      </c>
      <c r="E932" s="1" t="s">
        <v>83</v>
      </c>
      <c r="F932" s="378">
        <v>46184</v>
      </c>
      <c r="G932" s="1" t="s">
        <v>12124</v>
      </c>
      <c r="H932" s="1" t="s">
        <v>11683</v>
      </c>
      <c r="I932" s="378">
        <v>47279</v>
      </c>
      <c r="J932" s="1" t="s">
        <v>61</v>
      </c>
      <c r="K932" s="380">
        <v>0.85664351851852005</v>
      </c>
      <c r="L932" s="378">
        <v>46184</v>
      </c>
      <c r="M932" s="1" t="s">
        <v>12125</v>
      </c>
      <c r="N932" s="1" t="s">
        <v>13533</v>
      </c>
    </row>
    <row r="933" spans="1:14" x14ac:dyDescent="0.25">
      <c r="A933" s="1" t="s">
        <v>12123</v>
      </c>
      <c r="B933" s="1" t="s">
        <v>80</v>
      </c>
      <c r="C933" s="1" t="s">
        <v>81</v>
      </c>
      <c r="D933" s="377">
        <v>270</v>
      </c>
      <c r="E933" s="1" t="s">
        <v>83</v>
      </c>
      <c r="F933" s="378">
        <v>46184</v>
      </c>
      <c r="G933" s="1" t="s">
        <v>12124</v>
      </c>
      <c r="H933" s="1" t="s">
        <v>11683</v>
      </c>
      <c r="I933" s="378">
        <v>47279</v>
      </c>
      <c r="J933" s="1" t="s">
        <v>61</v>
      </c>
      <c r="K933" s="380">
        <v>0.35869212962962999</v>
      </c>
      <c r="L933" s="378">
        <v>46184</v>
      </c>
      <c r="M933" s="1" t="s">
        <v>12125</v>
      </c>
      <c r="N933" s="1" t="s">
        <v>13032</v>
      </c>
    </row>
    <row r="934" spans="1:14" x14ac:dyDescent="0.25">
      <c r="A934" s="1" t="s">
        <v>12123</v>
      </c>
      <c r="B934" s="1" t="s">
        <v>80</v>
      </c>
      <c r="C934" s="1" t="s">
        <v>81</v>
      </c>
      <c r="D934" s="377">
        <v>225</v>
      </c>
      <c r="E934" s="1" t="s">
        <v>83</v>
      </c>
      <c r="F934" s="378">
        <v>46184</v>
      </c>
      <c r="G934" s="1" t="s">
        <v>12124</v>
      </c>
      <c r="H934" s="1" t="s">
        <v>11683</v>
      </c>
      <c r="I934" s="378">
        <v>47279</v>
      </c>
      <c r="J934" s="1" t="s">
        <v>61</v>
      </c>
      <c r="K934" s="380">
        <v>0.91728009259259002</v>
      </c>
      <c r="L934" s="378">
        <v>46184</v>
      </c>
      <c r="M934" s="1" t="s">
        <v>12125</v>
      </c>
      <c r="N934" s="1" t="s">
        <v>13531</v>
      </c>
    </row>
    <row r="935" spans="1:14" x14ac:dyDescent="0.25">
      <c r="A935" s="1" t="s">
        <v>12123</v>
      </c>
      <c r="B935" s="1" t="s">
        <v>80</v>
      </c>
      <c r="C935" s="1" t="s">
        <v>81</v>
      </c>
      <c r="D935" s="377">
        <v>270</v>
      </c>
      <c r="E935" s="1" t="s">
        <v>83</v>
      </c>
      <c r="F935" s="378">
        <v>46184</v>
      </c>
      <c r="G935" s="1" t="s">
        <v>12124</v>
      </c>
      <c r="H935" s="1" t="s">
        <v>11683</v>
      </c>
      <c r="I935" s="378">
        <v>47279</v>
      </c>
      <c r="J935" s="1" t="s">
        <v>61</v>
      </c>
      <c r="K935" s="380">
        <v>0.55728009259259004</v>
      </c>
      <c r="L935" s="378">
        <v>46184</v>
      </c>
      <c r="M935" s="1" t="s">
        <v>12125</v>
      </c>
      <c r="N935" s="1" t="s">
        <v>13201</v>
      </c>
    </row>
    <row r="936" spans="1:14" x14ac:dyDescent="0.25">
      <c r="A936" s="1" t="s">
        <v>12123</v>
      </c>
      <c r="B936" s="1" t="s">
        <v>80</v>
      </c>
      <c r="C936" s="1" t="s">
        <v>81</v>
      </c>
      <c r="D936" s="377">
        <v>270</v>
      </c>
      <c r="E936" s="1" t="s">
        <v>83</v>
      </c>
      <c r="F936" s="378">
        <v>46184</v>
      </c>
      <c r="G936" s="1" t="s">
        <v>12124</v>
      </c>
      <c r="H936" s="1" t="s">
        <v>11683</v>
      </c>
      <c r="I936" s="378">
        <v>47279</v>
      </c>
      <c r="J936" s="1" t="s">
        <v>61</v>
      </c>
      <c r="K936" s="380">
        <v>0.65979166666667</v>
      </c>
      <c r="L936" s="378">
        <v>46184</v>
      </c>
      <c r="M936" s="1" t="s">
        <v>12125</v>
      </c>
      <c r="N936" s="1" t="s">
        <v>13199</v>
      </c>
    </row>
    <row r="937" spans="1:14" x14ac:dyDescent="0.25">
      <c r="A937" s="1" t="s">
        <v>12123</v>
      </c>
      <c r="B937" s="1" t="s">
        <v>80</v>
      </c>
      <c r="C937" s="1" t="s">
        <v>81</v>
      </c>
      <c r="D937" s="377">
        <v>270</v>
      </c>
      <c r="E937" s="1" t="s">
        <v>83</v>
      </c>
      <c r="F937" s="378">
        <v>46184</v>
      </c>
      <c r="G937" s="1" t="s">
        <v>12124</v>
      </c>
      <c r="H937" s="1" t="s">
        <v>11683</v>
      </c>
      <c r="I937" s="378">
        <v>47279</v>
      </c>
      <c r="J937" s="1" t="s">
        <v>61</v>
      </c>
      <c r="K937" s="380">
        <v>0.71141203703704003</v>
      </c>
      <c r="L937" s="378">
        <v>46184</v>
      </c>
      <c r="M937" s="1" t="s">
        <v>12125</v>
      </c>
      <c r="N937" s="1" t="s">
        <v>13534</v>
      </c>
    </row>
    <row r="938" spans="1:14" x14ac:dyDescent="0.25">
      <c r="A938" s="1" t="s">
        <v>12123</v>
      </c>
      <c r="B938" s="1" t="s">
        <v>80</v>
      </c>
      <c r="C938" s="1" t="s">
        <v>81</v>
      </c>
      <c r="D938" s="377">
        <v>270</v>
      </c>
      <c r="E938" s="1" t="s">
        <v>83</v>
      </c>
      <c r="F938" s="378">
        <v>46183</v>
      </c>
      <c r="G938" s="1" t="s">
        <v>12124</v>
      </c>
      <c r="H938" s="1" t="s">
        <v>11683</v>
      </c>
      <c r="I938" s="378">
        <v>47279</v>
      </c>
      <c r="J938" s="1" t="s">
        <v>61</v>
      </c>
      <c r="K938" s="380">
        <v>0.91179398148148005</v>
      </c>
      <c r="L938" s="378">
        <v>46183</v>
      </c>
      <c r="M938" s="1" t="s">
        <v>12125</v>
      </c>
      <c r="N938" s="1" t="s">
        <v>12127</v>
      </c>
    </row>
    <row r="939" spans="1:14" x14ac:dyDescent="0.25">
      <c r="A939" s="1" t="s">
        <v>12123</v>
      </c>
      <c r="B939" s="1" t="s">
        <v>80</v>
      </c>
      <c r="C939" s="1" t="s">
        <v>81</v>
      </c>
      <c r="D939" s="377">
        <v>270</v>
      </c>
      <c r="E939" s="1" t="s">
        <v>83</v>
      </c>
      <c r="F939" s="378">
        <v>46183</v>
      </c>
      <c r="G939" s="1" t="s">
        <v>12124</v>
      </c>
      <c r="H939" s="1" t="s">
        <v>11683</v>
      </c>
      <c r="I939" s="378">
        <v>47279</v>
      </c>
      <c r="J939" s="1" t="s">
        <v>61</v>
      </c>
      <c r="K939" s="380">
        <v>0.94795138888888997</v>
      </c>
      <c r="L939" s="378">
        <v>46183</v>
      </c>
      <c r="M939" s="1" t="s">
        <v>12125</v>
      </c>
      <c r="N939" s="1" t="s">
        <v>12128</v>
      </c>
    </row>
    <row r="940" spans="1:14" x14ac:dyDescent="0.25">
      <c r="A940" s="1" t="s">
        <v>12123</v>
      </c>
      <c r="B940" s="1" t="s">
        <v>80</v>
      </c>
      <c r="C940" s="1" t="s">
        <v>81</v>
      </c>
      <c r="D940" s="377">
        <v>270</v>
      </c>
      <c r="E940" s="1" t="s">
        <v>83</v>
      </c>
      <c r="F940" s="378">
        <v>46183</v>
      </c>
      <c r="G940" s="1" t="s">
        <v>12124</v>
      </c>
      <c r="H940" s="1" t="s">
        <v>11683</v>
      </c>
      <c r="I940" s="378">
        <v>47279</v>
      </c>
      <c r="J940" s="1" t="s">
        <v>61</v>
      </c>
      <c r="K940" s="380">
        <v>0.91158564814815002</v>
      </c>
      <c r="L940" s="378">
        <v>46183</v>
      </c>
      <c r="M940" s="1" t="s">
        <v>12125</v>
      </c>
      <c r="N940" s="1" t="s">
        <v>12126</v>
      </c>
    </row>
    <row r="941" spans="1:14" x14ac:dyDescent="0.25">
      <c r="A941" s="1" t="s">
        <v>14201</v>
      </c>
      <c r="B941" s="1" t="s">
        <v>110</v>
      </c>
      <c r="C941" s="1" t="s">
        <v>81</v>
      </c>
      <c r="D941" s="377">
        <v>59</v>
      </c>
      <c r="E941" s="1" t="s">
        <v>84</v>
      </c>
      <c r="F941" s="378">
        <v>46185</v>
      </c>
      <c r="G941" s="1" t="s">
        <v>14202</v>
      </c>
      <c r="H941" s="1" t="s">
        <v>13731</v>
      </c>
      <c r="I941" s="378">
        <v>47645</v>
      </c>
      <c r="J941" s="1" t="s">
        <v>61</v>
      </c>
      <c r="K941" s="380">
        <v>0.53900462962963003</v>
      </c>
      <c r="L941" s="378">
        <v>46185</v>
      </c>
      <c r="M941" s="1" t="s">
        <v>14203</v>
      </c>
      <c r="N941" s="1" t="s">
        <v>14204</v>
      </c>
    </row>
    <row r="942" spans="1:14" x14ac:dyDescent="0.25">
      <c r="A942" s="1" t="s">
        <v>14201</v>
      </c>
      <c r="B942" s="1" t="s">
        <v>110</v>
      </c>
      <c r="C942" s="1" t="s">
        <v>81</v>
      </c>
      <c r="D942" s="377">
        <v>2097</v>
      </c>
      <c r="E942" s="1" t="s">
        <v>84</v>
      </c>
      <c r="F942" s="378">
        <v>46185</v>
      </c>
      <c r="G942" s="1" t="s">
        <v>14205</v>
      </c>
      <c r="H942" s="1" t="s">
        <v>14206</v>
      </c>
      <c r="I942" s="378">
        <v>47645</v>
      </c>
      <c r="J942" s="1" t="s">
        <v>61</v>
      </c>
      <c r="K942" s="380">
        <v>0.53957175925926004</v>
      </c>
      <c r="L942" s="378">
        <v>46185</v>
      </c>
      <c r="M942" s="1" t="s">
        <v>14203</v>
      </c>
      <c r="N942" s="1" t="s">
        <v>14207</v>
      </c>
    </row>
    <row r="943" spans="1:14" x14ac:dyDescent="0.25">
      <c r="A943" s="1" t="s">
        <v>14201</v>
      </c>
      <c r="B943" s="1" t="s">
        <v>110</v>
      </c>
      <c r="C943" s="1" t="s">
        <v>81</v>
      </c>
      <c r="D943" s="377">
        <v>215</v>
      </c>
      <c r="E943" s="1" t="s">
        <v>84</v>
      </c>
      <c r="F943" s="378">
        <v>46185</v>
      </c>
      <c r="G943" s="1" t="s">
        <v>14208</v>
      </c>
      <c r="H943" s="1" t="s">
        <v>13013</v>
      </c>
      <c r="I943" s="378">
        <v>47645</v>
      </c>
      <c r="J943" s="1" t="s">
        <v>61</v>
      </c>
      <c r="K943" s="380">
        <v>0.55612268518519004</v>
      </c>
      <c r="L943" s="378">
        <v>46185</v>
      </c>
      <c r="M943" s="1" t="s">
        <v>14203</v>
      </c>
      <c r="N943" s="1" t="s">
        <v>14209</v>
      </c>
    </row>
    <row r="944" spans="1:14" x14ac:dyDescent="0.25">
      <c r="A944" s="1" t="s">
        <v>13202</v>
      </c>
      <c r="B944" s="1" t="s">
        <v>110</v>
      </c>
      <c r="C944" s="1" t="s">
        <v>81</v>
      </c>
      <c r="D944" s="377">
        <v>2983</v>
      </c>
      <c r="E944" s="1" t="s">
        <v>84</v>
      </c>
      <c r="F944" s="378">
        <v>46184</v>
      </c>
      <c r="G944" s="1" t="s">
        <v>13203</v>
      </c>
      <c r="H944" s="1" t="s">
        <v>12438</v>
      </c>
      <c r="I944" s="378">
        <v>47644</v>
      </c>
      <c r="J944" s="1" t="s">
        <v>61</v>
      </c>
      <c r="K944" s="380">
        <v>0.59004629629630001</v>
      </c>
      <c r="L944" s="378">
        <v>46184</v>
      </c>
      <c r="M944" s="1" t="s">
        <v>13204</v>
      </c>
      <c r="N944" s="1" t="s">
        <v>13205</v>
      </c>
    </row>
    <row r="945" spans="1:14" x14ac:dyDescent="0.25">
      <c r="A945" s="1" t="s">
        <v>13535</v>
      </c>
      <c r="B945" s="1" t="s">
        <v>110</v>
      </c>
      <c r="C945" s="1" t="s">
        <v>81</v>
      </c>
      <c r="D945" s="377">
        <v>1763</v>
      </c>
      <c r="E945" s="1" t="s">
        <v>84</v>
      </c>
      <c r="F945" s="378">
        <v>46184</v>
      </c>
      <c r="G945" s="1" t="s">
        <v>13536</v>
      </c>
      <c r="H945" s="1" t="s">
        <v>13537</v>
      </c>
      <c r="I945" s="378">
        <v>47644</v>
      </c>
      <c r="J945" s="1" t="s">
        <v>61</v>
      </c>
      <c r="K945" s="380">
        <v>0.69465277777778001</v>
      </c>
      <c r="L945" s="378">
        <v>46184</v>
      </c>
      <c r="M945" s="1" t="s">
        <v>13538</v>
      </c>
      <c r="N945" s="1" t="s">
        <v>13539</v>
      </c>
    </row>
    <row r="946" spans="1:14" x14ac:dyDescent="0.25">
      <c r="A946" s="1" t="s">
        <v>6492</v>
      </c>
      <c r="B946" s="1" t="s">
        <v>110</v>
      </c>
      <c r="C946" s="1" t="s">
        <v>81</v>
      </c>
      <c r="D946" s="377">
        <v>720</v>
      </c>
      <c r="E946" s="1" t="s">
        <v>84</v>
      </c>
      <c r="F946" s="378">
        <v>46176</v>
      </c>
      <c r="G946" s="1" t="s">
        <v>6493</v>
      </c>
      <c r="H946" s="1" t="s">
        <v>4586</v>
      </c>
      <c r="I946" s="378">
        <v>47636</v>
      </c>
      <c r="J946" s="1" t="s">
        <v>61</v>
      </c>
      <c r="K946" s="380">
        <v>0.54659722222221996</v>
      </c>
      <c r="L946" s="378">
        <v>46176</v>
      </c>
      <c r="M946" s="1" t="s">
        <v>6494</v>
      </c>
      <c r="N946" s="1" t="s">
        <v>6498</v>
      </c>
    </row>
    <row r="947" spans="1:14" x14ac:dyDescent="0.25">
      <c r="A947" s="1" t="s">
        <v>6492</v>
      </c>
      <c r="B947" s="1" t="s">
        <v>110</v>
      </c>
      <c r="C947" s="1" t="s">
        <v>81</v>
      </c>
      <c r="D947" s="377">
        <v>720</v>
      </c>
      <c r="E947" s="1" t="s">
        <v>84</v>
      </c>
      <c r="F947" s="378">
        <v>46176</v>
      </c>
      <c r="G947" s="1" t="s">
        <v>6493</v>
      </c>
      <c r="H947" s="1" t="s">
        <v>4586</v>
      </c>
      <c r="I947" s="378">
        <v>47636</v>
      </c>
      <c r="J947" s="1" t="s">
        <v>61</v>
      </c>
      <c r="K947" s="380">
        <v>0.54046296296296004</v>
      </c>
      <c r="L947" s="378">
        <v>46176</v>
      </c>
      <c r="M947" s="1" t="s">
        <v>6494</v>
      </c>
      <c r="N947" s="1" t="s">
        <v>6496</v>
      </c>
    </row>
    <row r="948" spans="1:14" x14ac:dyDescent="0.25">
      <c r="A948" s="1" t="s">
        <v>6492</v>
      </c>
      <c r="B948" s="1" t="s">
        <v>110</v>
      </c>
      <c r="C948" s="1" t="s">
        <v>81</v>
      </c>
      <c r="D948" s="377">
        <v>720</v>
      </c>
      <c r="E948" s="1" t="s">
        <v>84</v>
      </c>
      <c r="F948" s="378">
        <v>46176</v>
      </c>
      <c r="G948" s="1" t="s">
        <v>6493</v>
      </c>
      <c r="H948" s="1" t="s">
        <v>4586</v>
      </c>
      <c r="I948" s="378">
        <v>47636</v>
      </c>
      <c r="J948" s="1" t="s">
        <v>61</v>
      </c>
      <c r="K948" s="380">
        <v>0.43141203703704001</v>
      </c>
      <c r="L948" s="378">
        <v>46176</v>
      </c>
      <c r="M948" s="1" t="s">
        <v>6494</v>
      </c>
      <c r="N948" s="1" t="s">
        <v>6495</v>
      </c>
    </row>
    <row r="949" spans="1:14" x14ac:dyDescent="0.25">
      <c r="A949" s="1" t="s">
        <v>6492</v>
      </c>
      <c r="B949" s="1" t="s">
        <v>110</v>
      </c>
      <c r="C949" s="1" t="s">
        <v>81</v>
      </c>
      <c r="D949" s="377">
        <v>719</v>
      </c>
      <c r="E949" s="1" t="s">
        <v>84</v>
      </c>
      <c r="F949" s="378">
        <v>46176</v>
      </c>
      <c r="G949" s="1" t="s">
        <v>6493</v>
      </c>
      <c r="H949" s="1" t="s">
        <v>4586</v>
      </c>
      <c r="I949" s="378">
        <v>47636</v>
      </c>
      <c r="J949" s="1" t="s">
        <v>61</v>
      </c>
      <c r="K949" s="380">
        <v>0.60357638888888998</v>
      </c>
      <c r="L949" s="378">
        <v>46176</v>
      </c>
      <c r="M949" s="1" t="s">
        <v>6494</v>
      </c>
      <c r="N949" s="1" t="s">
        <v>6497</v>
      </c>
    </row>
    <row r="950" spans="1:14" x14ac:dyDescent="0.25">
      <c r="A950" s="1" t="s">
        <v>12129</v>
      </c>
      <c r="B950" s="1" t="s">
        <v>110</v>
      </c>
      <c r="C950" s="1" t="s">
        <v>81</v>
      </c>
      <c r="D950" s="377">
        <v>835</v>
      </c>
      <c r="E950" s="1" t="s">
        <v>84</v>
      </c>
      <c r="F950" s="378">
        <v>46184</v>
      </c>
      <c r="G950" s="1" t="s">
        <v>12130</v>
      </c>
      <c r="H950" s="1" t="s">
        <v>11683</v>
      </c>
      <c r="I950" s="378">
        <v>47644</v>
      </c>
      <c r="J950" s="1" t="s">
        <v>61</v>
      </c>
      <c r="K950" s="380">
        <v>0.67622685185185005</v>
      </c>
      <c r="L950" s="378">
        <v>46184</v>
      </c>
      <c r="M950" s="1" t="s">
        <v>12131</v>
      </c>
      <c r="N950" s="1" t="s">
        <v>13206</v>
      </c>
    </row>
    <row r="951" spans="1:14" x14ac:dyDescent="0.25">
      <c r="A951" s="1" t="s">
        <v>12129</v>
      </c>
      <c r="B951" s="1" t="s">
        <v>110</v>
      </c>
      <c r="C951" s="1" t="s">
        <v>81</v>
      </c>
      <c r="D951" s="377">
        <v>1080</v>
      </c>
      <c r="E951" s="1" t="s">
        <v>84</v>
      </c>
      <c r="F951" s="378">
        <v>46184</v>
      </c>
      <c r="G951" s="1" t="s">
        <v>12130</v>
      </c>
      <c r="H951" s="1" t="s">
        <v>11683</v>
      </c>
      <c r="I951" s="378">
        <v>47644</v>
      </c>
      <c r="J951" s="1" t="s">
        <v>61</v>
      </c>
      <c r="K951" s="380">
        <v>0.41524305555556001</v>
      </c>
      <c r="L951" s="378">
        <v>46184</v>
      </c>
      <c r="M951" s="1" t="s">
        <v>12131</v>
      </c>
      <c r="N951" s="1" t="s">
        <v>13035</v>
      </c>
    </row>
    <row r="952" spans="1:14" x14ac:dyDescent="0.25">
      <c r="A952" s="1" t="s">
        <v>12129</v>
      </c>
      <c r="B952" s="1" t="s">
        <v>110</v>
      </c>
      <c r="C952" s="1" t="s">
        <v>81</v>
      </c>
      <c r="D952" s="377">
        <v>1080</v>
      </c>
      <c r="E952" s="1" t="s">
        <v>84</v>
      </c>
      <c r="F952" s="378">
        <v>46184</v>
      </c>
      <c r="G952" s="1" t="s">
        <v>12130</v>
      </c>
      <c r="H952" s="1" t="s">
        <v>11683</v>
      </c>
      <c r="I952" s="378">
        <v>47644</v>
      </c>
      <c r="J952" s="1" t="s">
        <v>61</v>
      </c>
      <c r="K952" s="380">
        <v>0.59012731481480996</v>
      </c>
      <c r="L952" s="378">
        <v>46184</v>
      </c>
      <c r="M952" s="1" t="s">
        <v>12131</v>
      </c>
      <c r="N952" s="1" t="s">
        <v>13208</v>
      </c>
    </row>
    <row r="953" spans="1:14" x14ac:dyDescent="0.25">
      <c r="A953" s="1" t="s">
        <v>12129</v>
      </c>
      <c r="B953" s="1" t="s">
        <v>110</v>
      </c>
      <c r="C953" s="1" t="s">
        <v>81</v>
      </c>
      <c r="D953" s="377">
        <v>1080</v>
      </c>
      <c r="E953" s="1" t="s">
        <v>84</v>
      </c>
      <c r="F953" s="378">
        <v>46184</v>
      </c>
      <c r="G953" s="1" t="s">
        <v>12130</v>
      </c>
      <c r="H953" s="1" t="s">
        <v>11683</v>
      </c>
      <c r="I953" s="378">
        <v>47644</v>
      </c>
      <c r="J953" s="1" t="s">
        <v>61</v>
      </c>
      <c r="K953" s="380">
        <v>0.52055555555555999</v>
      </c>
      <c r="L953" s="378">
        <v>46184</v>
      </c>
      <c r="M953" s="1" t="s">
        <v>12131</v>
      </c>
      <c r="N953" s="1" t="s">
        <v>13207</v>
      </c>
    </row>
    <row r="954" spans="1:14" x14ac:dyDescent="0.25">
      <c r="A954" s="1" t="s">
        <v>12129</v>
      </c>
      <c r="B954" s="1" t="s">
        <v>110</v>
      </c>
      <c r="C954" s="1" t="s">
        <v>81</v>
      </c>
      <c r="D954" s="377">
        <v>1080</v>
      </c>
      <c r="E954" s="1" t="s">
        <v>84</v>
      </c>
      <c r="F954" s="378">
        <v>46184</v>
      </c>
      <c r="G954" s="1" t="s">
        <v>12130</v>
      </c>
      <c r="H954" s="1" t="s">
        <v>11683</v>
      </c>
      <c r="I954" s="378">
        <v>47644</v>
      </c>
      <c r="J954" s="1" t="s">
        <v>61</v>
      </c>
      <c r="K954" s="380">
        <v>0.41510416666666999</v>
      </c>
      <c r="L954" s="378">
        <v>46184</v>
      </c>
      <c r="M954" s="1" t="s">
        <v>12131</v>
      </c>
      <c r="N954" s="1" t="s">
        <v>13034</v>
      </c>
    </row>
    <row r="955" spans="1:14" x14ac:dyDescent="0.25">
      <c r="A955" s="1" t="s">
        <v>12129</v>
      </c>
      <c r="B955" s="1" t="s">
        <v>110</v>
      </c>
      <c r="C955" s="1" t="s">
        <v>81</v>
      </c>
      <c r="D955" s="377">
        <v>1080</v>
      </c>
      <c r="E955" s="1" t="s">
        <v>84</v>
      </c>
      <c r="F955" s="378">
        <v>46183</v>
      </c>
      <c r="G955" s="1" t="s">
        <v>12130</v>
      </c>
      <c r="H955" s="1" t="s">
        <v>11683</v>
      </c>
      <c r="I955" s="378">
        <v>47644</v>
      </c>
      <c r="J955" s="1" t="s">
        <v>61</v>
      </c>
      <c r="K955" s="380">
        <v>0.59582175925925995</v>
      </c>
      <c r="L955" s="378">
        <v>46183</v>
      </c>
      <c r="M955" s="1" t="s">
        <v>12131</v>
      </c>
      <c r="N955" s="1" t="s">
        <v>12132</v>
      </c>
    </row>
    <row r="956" spans="1:14" x14ac:dyDescent="0.25">
      <c r="A956" s="1" t="s">
        <v>12129</v>
      </c>
      <c r="B956" s="1" t="s">
        <v>110</v>
      </c>
      <c r="C956" s="1" t="s">
        <v>81</v>
      </c>
      <c r="D956" s="377">
        <v>1080</v>
      </c>
      <c r="E956" s="1" t="s">
        <v>84</v>
      </c>
      <c r="F956" s="378">
        <v>46183</v>
      </c>
      <c r="G956" s="1" t="s">
        <v>12130</v>
      </c>
      <c r="H956" s="1" t="s">
        <v>11683</v>
      </c>
      <c r="I956" s="378">
        <v>47644</v>
      </c>
      <c r="J956" s="1" t="s">
        <v>61</v>
      </c>
      <c r="K956" s="380">
        <v>0.6531712962963</v>
      </c>
      <c r="L956" s="378">
        <v>46183</v>
      </c>
      <c r="M956" s="1" t="s">
        <v>12131</v>
      </c>
      <c r="N956" s="1" t="s">
        <v>12133</v>
      </c>
    </row>
    <row r="957" spans="1:14" x14ac:dyDescent="0.25">
      <c r="A957" s="1" t="s">
        <v>3168</v>
      </c>
      <c r="B957" s="1" t="s">
        <v>80</v>
      </c>
      <c r="C957" s="1" t="s">
        <v>81</v>
      </c>
      <c r="D957" s="377">
        <v>24290</v>
      </c>
      <c r="E957" s="1" t="s">
        <v>82</v>
      </c>
      <c r="F957" s="378">
        <v>46174</v>
      </c>
      <c r="G957" s="1" t="s">
        <v>61</v>
      </c>
      <c r="H957" s="1" t="s">
        <v>4443</v>
      </c>
      <c r="I957" s="378">
        <v>46533</v>
      </c>
      <c r="J957" s="1" t="s">
        <v>3577</v>
      </c>
      <c r="K957" s="380">
        <v>0.57682870370369999</v>
      </c>
      <c r="L957" s="378">
        <v>46174</v>
      </c>
      <c r="M957" s="1" t="s">
        <v>3169</v>
      </c>
      <c r="N957" s="1" t="s">
        <v>4444</v>
      </c>
    </row>
    <row r="958" spans="1:14" x14ac:dyDescent="0.25">
      <c r="A958" s="1" t="s">
        <v>5817</v>
      </c>
      <c r="B958" s="1" t="s">
        <v>80</v>
      </c>
      <c r="C958" s="1" t="s">
        <v>81</v>
      </c>
      <c r="D958" s="377">
        <v>552</v>
      </c>
      <c r="E958" s="1" t="s">
        <v>84</v>
      </c>
      <c r="F958" s="378">
        <v>46177</v>
      </c>
      <c r="G958" s="1" t="s">
        <v>6499</v>
      </c>
      <c r="H958" s="1" t="s">
        <v>4586</v>
      </c>
      <c r="I958" s="378">
        <v>47271</v>
      </c>
      <c r="J958" s="1" t="s">
        <v>61</v>
      </c>
      <c r="K958" s="380">
        <v>0.58391203703703998</v>
      </c>
      <c r="L958" s="378">
        <v>46177</v>
      </c>
      <c r="M958" s="1" t="s">
        <v>5818</v>
      </c>
      <c r="N958" s="1" t="s">
        <v>6501</v>
      </c>
    </row>
    <row r="959" spans="1:14" x14ac:dyDescent="0.25">
      <c r="A959" s="1" t="s">
        <v>5817</v>
      </c>
      <c r="B959" s="1" t="s">
        <v>80</v>
      </c>
      <c r="C959" s="1" t="s">
        <v>81</v>
      </c>
      <c r="D959" s="377">
        <v>310</v>
      </c>
      <c r="E959" s="1" t="s">
        <v>84</v>
      </c>
      <c r="F959" s="378">
        <v>46177</v>
      </c>
      <c r="G959" s="1" t="s">
        <v>6499</v>
      </c>
      <c r="H959" s="1" t="s">
        <v>4586</v>
      </c>
      <c r="I959" s="378">
        <v>47271</v>
      </c>
      <c r="J959" s="1" t="s">
        <v>61</v>
      </c>
      <c r="K959" s="380">
        <v>0.58267361111111005</v>
      </c>
      <c r="L959" s="378">
        <v>46177</v>
      </c>
      <c r="M959" s="1" t="s">
        <v>5818</v>
      </c>
      <c r="N959" s="1" t="s">
        <v>6500</v>
      </c>
    </row>
    <row r="960" spans="1:14" x14ac:dyDescent="0.25">
      <c r="A960" s="1" t="s">
        <v>5817</v>
      </c>
      <c r="B960" s="1" t="s">
        <v>80</v>
      </c>
      <c r="C960" s="1" t="s">
        <v>81</v>
      </c>
      <c r="D960" s="377">
        <v>552</v>
      </c>
      <c r="E960" s="1" t="s">
        <v>84</v>
      </c>
      <c r="F960" s="378">
        <v>46176</v>
      </c>
      <c r="G960" s="1" t="s">
        <v>6499</v>
      </c>
      <c r="H960" s="1" t="s">
        <v>4586</v>
      </c>
      <c r="I960" s="378">
        <v>47271</v>
      </c>
      <c r="J960" s="1" t="s">
        <v>61</v>
      </c>
      <c r="K960" s="380">
        <v>0.37287037037037002</v>
      </c>
      <c r="L960" s="378">
        <v>46176</v>
      </c>
      <c r="M960" s="1" t="s">
        <v>5818</v>
      </c>
      <c r="N960" s="1" t="s">
        <v>6502</v>
      </c>
    </row>
    <row r="961" spans="1:14" x14ac:dyDescent="0.25">
      <c r="A961" s="1" t="s">
        <v>4706</v>
      </c>
      <c r="B961" s="1" t="s">
        <v>80</v>
      </c>
      <c r="C961" s="1" t="s">
        <v>81</v>
      </c>
      <c r="D961" s="377">
        <v>468</v>
      </c>
      <c r="E961" s="1" t="s">
        <v>84</v>
      </c>
      <c r="F961" s="378">
        <v>46175</v>
      </c>
      <c r="G961" s="1" t="s">
        <v>4707</v>
      </c>
      <c r="H961" s="1" t="s">
        <v>4356</v>
      </c>
      <c r="I961" s="378">
        <v>47267</v>
      </c>
      <c r="J961" s="1" t="s">
        <v>61</v>
      </c>
      <c r="K961" s="380">
        <v>0.39986111111111</v>
      </c>
      <c r="L961" s="378">
        <v>46175</v>
      </c>
      <c r="M961" s="1" t="s">
        <v>4708</v>
      </c>
      <c r="N961" s="1" t="s">
        <v>4709</v>
      </c>
    </row>
    <row r="962" spans="1:14" x14ac:dyDescent="0.25">
      <c r="A962" s="1" t="s">
        <v>4710</v>
      </c>
      <c r="B962" s="1" t="s">
        <v>80</v>
      </c>
      <c r="C962" s="1" t="s">
        <v>81</v>
      </c>
      <c r="D962" s="377">
        <v>5880</v>
      </c>
      <c r="E962" s="1" t="s">
        <v>84</v>
      </c>
      <c r="F962" s="378">
        <v>46175</v>
      </c>
      <c r="G962" s="1" t="s">
        <v>4711</v>
      </c>
      <c r="H962" s="1" t="s">
        <v>4586</v>
      </c>
      <c r="I962" s="378">
        <v>47271</v>
      </c>
      <c r="J962" s="1" t="s">
        <v>61</v>
      </c>
      <c r="K962" s="380">
        <v>0.61002314814814995</v>
      </c>
      <c r="L962" s="378">
        <v>46175</v>
      </c>
      <c r="M962" s="1" t="s">
        <v>4712</v>
      </c>
      <c r="N962" s="1" t="s">
        <v>4713</v>
      </c>
    </row>
    <row r="963" spans="1:14" x14ac:dyDescent="0.25">
      <c r="A963" s="1" t="s">
        <v>4710</v>
      </c>
      <c r="B963" s="1" t="s">
        <v>80</v>
      </c>
      <c r="C963" s="1" t="s">
        <v>81</v>
      </c>
      <c r="D963" s="377">
        <v>2028</v>
      </c>
      <c r="E963" s="1" t="s">
        <v>84</v>
      </c>
      <c r="F963" s="378">
        <v>46175</v>
      </c>
      <c r="G963" s="1" t="s">
        <v>4711</v>
      </c>
      <c r="H963" s="1" t="s">
        <v>4586</v>
      </c>
      <c r="I963" s="378">
        <v>47271</v>
      </c>
      <c r="J963" s="1" t="s">
        <v>61</v>
      </c>
      <c r="K963" s="380">
        <v>0.67443287037037003</v>
      </c>
      <c r="L963" s="378">
        <v>46175</v>
      </c>
      <c r="M963" s="1" t="s">
        <v>4712</v>
      </c>
      <c r="N963" s="1" t="s">
        <v>5262</v>
      </c>
    </row>
    <row r="964" spans="1:14" x14ac:dyDescent="0.25">
      <c r="A964" s="1" t="s">
        <v>4714</v>
      </c>
      <c r="B964" s="1" t="s">
        <v>80</v>
      </c>
      <c r="C964" s="1" t="s">
        <v>81</v>
      </c>
      <c r="D964" s="377">
        <v>5880</v>
      </c>
      <c r="E964" s="1" t="s">
        <v>84</v>
      </c>
      <c r="F964" s="378">
        <v>46175</v>
      </c>
      <c r="G964" s="1" t="s">
        <v>4715</v>
      </c>
      <c r="H964" s="1" t="s">
        <v>4586</v>
      </c>
      <c r="I964" s="378">
        <v>47271</v>
      </c>
      <c r="J964" s="1" t="s">
        <v>61</v>
      </c>
      <c r="K964" s="380">
        <v>0.50019675925925999</v>
      </c>
      <c r="L964" s="378">
        <v>46175</v>
      </c>
      <c r="M964" s="1" t="s">
        <v>4716</v>
      </c>
      <c r="N964" s="1" t="s">
        <v>4718</v>
      </c>
    </row>
    <row r="965" spans="1:14" x14ac:dyDescent="0.25">
      <c r="A965" s="1" t="s">
        <v>4714</v>
      </c>
      <c r="B965" s="1" t="s">
        <v>80</v>
      </c>
      <c r="C965" s="1" t="s">
        <v>81</v>
      </c>
      <c r="D965" s="377">
        <v>4388</v>
      </c>
      <c r="E965" s="1" t="s">
        <v>84</v>
      </c>
      <c r="F965" s="378">
        <v>46175</v>
      </c>
      <c r="G965" s="1" t="s">
        <v>4715</v>
      </c>
      <c r="H965" s="1" t="s">
        <v>4586</v>
      </c>
      <c r="I965" s="378">
        <v>47271</v>
      </c>
      <c r="J965" s="1" t="s">
        <v>61</v>
      </c>
      <c r="K965" s="380">
        <v>0.53947916666666995</v>
      </c>
      <c r="L965" s="378">
        <v>46175</v>
      </c>
      <c r="M965" s="1" t="s">
        <v>4716</v>
      </c>
      <c r="N965" s="1" t="s">
        <v>4719</v>
      </c>
    </row>
    <row r="966" spans="1:14" x14ac:dyDescent="0.25">
      <c r="A966" s="1" t="s">
        <v>4714</v>
      </c>
      <c r="B966" s="1" t="s">
        <v>80</v>
      </c>
      <c r="C966" s="1" t="s">
        <v>81</v>
      </c>
      <c r="D966" s="377">
        <v>5880</v>
      </c>
      <c r="E966" s="1" t="s">
        <v>84</v>
      </c>
      <c r="F966" s="378">
        <v>46175</v>
      </c>
      <c r="G966" s="1" t="s">
        <v>4715</v>
      </c>
      <c r="H966" s="1" t="s">
        <v>4586</v>
      </c>
      <c r="I966" s="378">
        <v>47271</v>
      </c>
      <c r="J966" s="1" t="s">
        <v>61</v>
      </c>
      <c r="K966" s="380">
        <v>0.50141203703703996</v>
      </c>
      <c r="L966" s="378">
        <v>46175</v>
      </c>
      <c r="M966" s="1" t="s">
        <v>4716</v>
      </c>
      <c r="N966" s="1" t="s">
        <v>4717</v>
      </c>
    </row>
    <row r="967" spans="1:14" x14ac:dyDescent="0.25">
      <c r="A967" s="1" t="s">
        <v>4720</v>
      </c>
      <c r="B967" s="1" t="s">
        <v>80</v>
      </c>
      <c r="C967" s="1" t="s">
        <v>81</v>
      </c>
      <c r="D967" s="377">
        <v>4556</v>
      </c>
      <c r="E967" s="1" t="s">
        <v>84</v>
      </c>
      <c r="F967" s="378">
        <v>46176</v>
      </c>
      <c r="G967" s="1" t="s">
        <v>4721</v>
      </c>
      <c r="H967" s="1" t="s">
        <v>4586</v>
      </c>
      <c r="I967" s="378">
        <v>47271</v>
      </c>
      <c r="J967" s="1" t="s">
        <v>61</v>
      </c>
      <c r="K967" s="380">
        <v>0.37350694444443999</v>
      </c>
      <c r="L967" s="378">
        <v>46176</v>
      </c>
      <c r="M967" s="1" t="s">
        <v>4722</v>
      </c>
      <c r="N967" s="1" t="s">
        <v>6503</v>
      </c>
    </row>
    <row r="968" spans="1:14" x14ac:dyDescent="0.25">
      <c r="A968" s="1" t="s">
        <v>4720</v>
      </c>
      <c r="B968" s="1" t="s">
        <v>80</v>
      </c>
      <c r="C968" s="1" t="s">
        <v>81</v>
      </c>
      <c r="D968" s="377">
        <v>3240</v>
      </c>
      <c r="E968" s="1" t="s">
        <v>84</v>
      </c>
      <c r="F968" s="378">
        <v>46175</v>
      </c>
      <c r="G968" s="1" t="s">
        <v>4721</v>
      </c>
      <c r="H968" s="1" t="s">
        <v>4586</v>
      </c>
      <c r="I968" s="378">
        <v>47271</v>
      </c>
      <c r="J968" s="1" t="s">
        <v>61</v>
      </c>
      <c r="K968" s="380">
        <v>0.65655092592593001</v>
      </c>
      <c r="L968" s="378">
        <v>46175</v>
      </c>
      <c r="M968" s="1" t="s">
        <v>4722</v>
      </c>
      <c r="N968" s="1" t="s">
        <v>4723</v>
      </c>
    </row>
    <row r="969" spans="1:14" x14ac:dyDescent="0.25">
      <c r="A969" s="1" t="s">
        <v>12134</v>
      </c>
      <c r="B969" s="1" t="s">
        <v>80</v>
      </c>
      <c r="C969" s="1" t="s">
        <v>81</v>
      </c>
      <c r="D969" s="377">
        <v>5880</v>
      </c>
      <c r="E969" s="1" t="s">
        <v>84</v>
      </c>
      <c r="F969" s="378">
        <v>46183</v>
      </c>
      <c r="G969" s="1" t="s">
        <v>12135</v>
      </c>
      <c r="H969" s="1" t="s">
        <v>10530</v>
      </c>
      <c r="I969" s="378">
        <v>47278</v>
      </c>
      <c r="J969" s="1" t="s">
        <v>61</v>
      </c>
      <c r="K969" s="380">
        <v>0.41225694444444</v>
      </c>
      <c r="L969" s="378">
        <v>46183</v>
      </c>
      <c r="M969" s="1" t="s">
        <v>12136</v>
      </c>
      <c r="N969" s="1" t="s">
        <v>12140</v>
      </c>
    </row>
    <row r="970" spans="1:14" x14ac:dyDescent="0.25">
      <c r="A970" s="1" t="s">
        <v>12134</v>
      </c>
      <c r="B970" s="1" t="s">
        <v>80</v>
      </c>
      <c r="C970" s="1" t="s">
        <v>81</v>
      </c>
      <c r="D970" s="377">
        <v>5880</v>
      </c>
      <c r="E970" s="1" t="s">
        <v>84</v>
      </c>
      <c r="F970" s="378">
        <v>46183</v>
      </c>
      <c r="G970" s="1" t="s">
        <v>12135</v>
      </c>
      <c r="H970" s="1" t="s">
        <v>10530</v>
      </c>
      <c r="I970" s="378">
        <v>47278</v>
      </c>
      <c r="J970" s="1" t="s">
        <v>61</v>
      </c>
      <c r="K970" s="380">
        <v>0.42616898148148002</v>
      </c>
      <c r="L970" s="378">
        <v>46183</v>
      </c>
      <c r="M970" s="1" t="s">
        <v>12136</v>
      </c>
      <c r="N970" s="1" t="s">
        <v>12139</v>
      </c>
    </row>
    <row r="971" spans="1:14" x14ac:dyDescent="0.25">
      <c r="A971" s="1" t="s">
        <v>12134</v>
      </c>
      <c r="B971" s="1" t="s">
        <v>80</v>
      </c>
      <c r="C971" s="1" t="s">
        <v>81</v>
      </c>
      <c r="D971" s="377">
        <v>5880</v>
      </c>
      <c r="E971" s="1" t="s">
        <v>84</v>
      </c>
      <c r="F971" s="378">
        <v>46183</v>
      </c>
      <c r="G971" s="1" t="s">
        <v>12135</v>
      </c>
      <c r="H971" s="1" t="s">
        <v>10530</v>
      </c>
      <c r="I971" s="378">
        <v>47278</v>
      </c>
      <c r="J971" s="1" t="s">
        <v>61</v>
      </c>
      <c r="K971" s="380">
        <v>0.41283564814814999</v>
      </c>
      <c r="L971" s="378">
        <v>46183</v>
      </c>
      <c r="M971" s="1" t="s">
        <v>12136</v>
      </c>
      <c r="N971" s="1" t="s">
        <v>12138</v>
      </c>
    </row>
    <row r="972" spans="1:14" x14ac:dyDescent="0.25">
      <c r="A972" s="1" t="s">
        <v>12134</v>
      </c>
      <c r="B972" s="1" t="s">
        <v>80</v>
      </c>
      <c r="C972" s="1" t="s">
        <v>81</v>
      </c>
      <c r="D972" s="377">
        <v>5880</v>
      </c>
      <c r="E972" s="1" t="s">
        <v>84</v>
      </c>
      <c r="F972" s="378">
        <v>46183</v>
      </c>
      <c r="G972" s="1" t="s">
        <v>12135</v>
      </c>
      <c r="H972" s="1" t="s">
        <v>10530</v>
      </c>
      <c r="I972" s="378">
        <v>47278</v>
      </c>
      <c r="J972" s="1" t="s">
        <v>61</v>
      </c>
      <c r="K972" s="380">
        <v>0.40883101851852</v>
      </c>
      <c r="L972" s="378">
        <v>46183</v>
      </c>
      <c r="M972" s="1" t="s">
        <v>12136</v>
      </c>
      <c r="N972" s="1" t="s">
        <v>12137</v>
      </c>
    </row>
    <row r="973" spans="1:14" x14ac:dyDescent="0.25">
      <c r="A973" s="1" t="s">
        <v>12134</v>
      </c>
      <c r="B973" s="1" t="s">
        <v>80</v>
      </c>
      <c r="C973" s="1" t="s">
        <v>81</v>
      </c>
      <c r="D973" s="377">
        <v>520</v>
      </c>
      <c r="E973" s="1" t="s">
        <v>84</v>
      </c>
      <c r="F973" s="378">
        <v>46183</v>
      </c>
      <c r="G973" s="1" t="s">
        <v>12135</v>
      </c>
      <c r="H973" s="1" t="s">
        <v>10530</v>
      </c>
      <c r="I973" s="378">
        <v>47278</v>
      </c>
      <c r="J973" s="1" t="s">
        <v>61</v>
      </c>
      <c r="K973" s="380">
        <v>0.48207175925925999</v>
      </c>
      <c r="L973" s="378">
        <v>46183</v>
      </c>
      <c r="M973" s="1" t="s">
        <v>12136</v>
      </c>
      <c r="N973" s="1" t="s">
        <v>12141</v>
      </c>
    </row>
    <row r="974" spans="1:14" x14ac:dyDescent="0.25">
      <c r="A974" s="1" t="s">
        <v>12142</v>
      </c>
      <c r="B974" s="1" t="s">
        <v>80</v>
      </c>
      <c r="C974" s="1" t="s">
        <v>81</v>
      </c>
      <c r="D974" s="377">
        <v>1045</v>
      </c>
      <c r="E974" s="1" t="s">
        <v>84</v>
      </c>
      <c r="F974" s="378">
        <v>46184</v>
      </c>
      <c r="G974" s="1" t="s">
        <v>12143</v>
      </c>
      <c r="H974" s="1" t="s">
        <v>10530</v>
      </c>
      <c r="I974" s="378">
        <v>47278</v>
      </c>
      <c r="J974" s="1" t="s">
        <v>61</v>
      </c>
      <c r="K974" s="380">
        <v>0.39568287037036998</v>
      </c>
      <c r="L974" s="378">
        <v>46184</v>
      </c>
      <c r="M974" s="1" t="s">
        <v>12144</v>
      </c>
      <c r="N974" s="1" t="s">
        <v>13036</v>
      </c>
    </row>
    <row r="975" spans="1:14" x14ac:dyDescent="0.25">
      <c r="A975" s="1" t="s">
        <v>12142</v>
      </c>
      <c r="B975" s="1" t="s">
        <v>80</v>
      </c>
      <c r="C975" s="1" t="s">
        <v>81</v>
      </c>
      <c r="D975" s="377">
        <v>888</v>
      </c>
      <c r="E975" s="1" t="s">
        <v>84</v>
      </c>
      <c r="F975" s="378">
        <v>46183</v>
      </c>
      <c r="G975" s="1" t="s">
        <v>12143</v>
      </c>
      <c r="H975" s="1" t="s">
        <v>10530</v>
      </c>
      <c r="I975" s="378">
        <v>47278</v>
      </c>
      <c r="J975" s="1" t="s">
        <v>61</v>
      </c>
      <c r="K975" s="380">
        <v>0.92976851851852005</v>
      </c>
      <c r="L975" s="378">
        <v>46183</v>
      </c>
      <c r="M975" s="1" t="s">
        <v>12144</v>
      </c>
      <c r="N975" s="1" t="s">
        <v>12145</v>
      </c>
    </row>
    <row r="976" spans="1:14" x14ac:dyDescent="0.25">
      <c r="A976" s="1" t="s">
        <v>12142</v>
      </c>
      <c r="B976" s="1" t="s">
        <v>80</v>
      </c>
      <c r="C976" s="1" t="s">
        <v>81</v>
      </c>
      <c r="D976" s="377">
        <v>5880</v>
      </c>
      <c r="E976" s="1" t="s">
        <v>84</v>
      </c>
      <c r="F976" s="378">
        <v>46183</v>
      </c>
      <c r="G976" s="1" t="s">
        <v>12143</v>
      </c>
      <c r="H976" s="1" t="s">
        <v>10530</v>
      </c>
      <c r="I976" s="378">
        <v>47278</v>
      </c>
      <c r="J976" s="1" t="s">
        <v>61</v>
      </c>
      <c r="K976" s="380">
        <v>0.93140046296295997</v>
      </c>
      <c r="L976" s="378">
        <v>46183</v>
      </c>
      <c r="M976" s="1" t="s">
        <v>12144</v>
      </c>
      <c r="N976" s="1" t="s">
        <v>12146</v>
      </c>
    </row>
    <row r="977" spans="1:14" x14ac:dyDescent="0.25">
      <c r="A977" s="1" t="s">
        <v>12147</v>
      </c>
      <c r="B977" s="1" t="s">
        <v>80</v>
      </c>
      <c r="C977" s="1" t="s">
        <v>81</v>
      </c>
      <c r="D977" s="377">
        <v>4416</v>
      </c>
      <c r="E977" s="1" t="s">
        <v>84</v>
      </c>
      <c r="F977" s="378">
        <v>46183</v>
      </c>
      <c r="G977" s="1" t="s">
        <v>12148</v>
      </c>
      <c r="H977" s="1" t="s">
        <v>10530</v>
      </c>
      <c r="I977" s="378">
        <v>47278</v>
      </c>
      <c r="J977" s="1" t="s">
        <v>61</v>
      </c>
      <c r="K977" s="380">
        <v>0.93329861111111001</v>
      </c>
      <c r="L977" s="378">
        <v>46183</v>
      </c>
      <c r="M977" s="1" t="s">
        <v>12149</v>
      </c>
      <c r="N977" s="1" t="s">
        <v>12152</v>
      </c>
    </row>
    <row r="978" spans="1:14" x14ac:dyDescent="0.25">
      <c r="A978" s="1" t="s">
        <v>12147</v>
      </c>
      <c r="B978" s="1" t="s">
        <v>80</v>
      </c>
      <c r="C978" s="1" t="s">
        <v>81</v>
      </c>
      <c r="D978" s="377">
        <v>5880</v>
      </c>
      <c r="E978" s="1" t="s">
        <v>84</v>
      </c>
      <c r="F978" s="378">
        <v>46183</v>
      </c>
      <c r="G978" s="1" t="s">
        <v>12148</v>
      </c>
      <c r="H978" s="1" t="s">
        <v>10530</v>
      </c>
      <c r="I978" s="378">
        <v>47278</v>
      </c>
      <c r="J978" s="1" t="s">
        <v>61</v>
      </c>
      <c r="K978" s="380">
        <v>0.89518518518518997</v>
      </c>
      <c r="L978" s="378">
        <v>46183</v>
      </c>
      <c r="M978" s="1" t="s">
        <v>12149</v>
      </c>
      <c r="N978" s="1" t="s">
        <v>12151</v>
      </c>
    </row>
    <row r="979" spans="1:14" x14ac:dyDescent="0.25">
      <c r="A979" s="1" t="s">
        <v>12147</v>
      </c>
      <c r="B979" s="1" t="s">
        <v>80</v>
      </c>
      <c r="C979" s="1" t="s">
        <v>81</v>
      </c>
      <c r="D979" s="377">
        <v>5880</v>
      </c>
      <c r="E979" s="1" t="s">
        <v>84</v>
      </c>
      <c r="F979" s="378">
        <v>46183</v>
      </c>
      <c r="G979" s="1" t="s">
        <v>12148</v>
      </c>
      <c r="H979" s="1" t="s">
        <v>10530</v>
      </c>
      <c r="I979" s="378">
        <v>47278</v>
      </c>
      <c r="J979" s="1" t="s">
        <v>61</v>
      </c>
      <c r="K979" s="380">
        <v>0.48859953703704001</v>
      </c>
      <c r="L979" s="378">
        <v>46183</v>
      </c>
      <c r="M979" s="1" t="s">
        <v>12149</v>
      </c>
      <c r="N979" s="1" t="s">
        <v>12150</v>
      </c>
    </row>
    <row r="980" spans="1:14" x14ac:dyDescent="0.25">
      <c r="A980" s="1" t="s">
        <v>13037</v>
      </c>
      <c r="B980" s="1" t="s">
        <v>80</v>
      </c>
      <c r="C980" s="1" t="s">
        <v>81</v>
      </c>
      <c r="D980" s="377">
        <v>1848</v>
      </c>
      <c r="E980" s="1" t="s">
        <v>84</v>
      </c>
      <c r="F980" s="378">
        <v>46184</v>
      </c>
      <c r="G980" s="1" t="s">
        <v>13038</v>
      </c>
      <c r="H980" s="1" t="s">
        <v>10530</v>
      </c>
      <c r="I980" s="378">
        <v>47278</v>
      </c>
      <c r="J980" s="1" t="s">
        <v>61</v>
      </c>
      <c r="K980" s="380">
        <v>0.39388888888889001</v>
      </c>
      <c r="L980" s="378">
        <v>46184</v>
      </c>
      <c r="M980" s="1" t="s">
        <v>13039</v>
      </c>
      <c r="N980" s="1" t="s">
        <v>13040</v>
      </c>
    </row>
    <row r="981" spans="1:14" x14ac:dyDescent="0.25">
      <c r="A981" s="1" t="s">
        <v>13037</v>
      </c>
      <c r="B981" s="1" t="s">
        <v>80</v>
      </c>
      <c r="C981" s="1" t="s">
        <v>81</v>
      </c>
      <c r="D981" s="377">
        <v>5880</v>
      </c>
      <c r="E981" s="1" t="s">
        <v>84</v>
      </c>
      <c r="F981" s="378">
        <v>46184</v>
      </c>
      <c r="G981" s="1" t="s">
        <v>13038</v>
      </c>
      <c r="H981" s="1" t="s">
        <v>10530</v>
      </c>
      <c r="I981" s="378">
        <v>47278</v>
      </c>
      <c r="J981" s="1" t="s">
        <v>61</v>
      </c>
      <c r="K981" s="380">
        <v>0.49952546296296002</v>
      </c>
      <c r="L981" s="378">
        <v>46184</v>
      </c>
      <c r="M981" s="1" t="s">
        <v>13039</v>
      </c>
      <c r="N981" s="1" t="s">
        <v>13209</v>
      </c>
    </row>
    <row r="982" spans="1:14" x14ac:dyDescent="0.25">
      <c r="A982" s="1" t="s">
        <v>12153</v>
      </c>
      <c r="B982" s="1" t="s">
        <v>80</v>
      </c>
      <c r="C982" s="1" t="s">
        <v>81</v>
      </c>
      <c r="D982" s="377">
        <v>4080</v>
      </c>
      <c r="E982" s="1" t="s">
        <v>84</v>
      </c>
      <c r="F982" s="378">
        <v>46183</v>
      </c>
      <c r="G982" s="1" t="s">
        <v>12154</v>
      </c>
      <c r="H982" s="1" t="s">
        <v>10530</v>
      </c>
      <c r="I982" s="378">
        <v>47278</v>
      </c>
      <c r="J982" s="1" t="s">
        <v>61</v>
      </c>
      <c r="K982" s="380">
        <v>0.92758101851852004</v>
      </c>
      <c r="L982" s="378">
        <v>46183</v>
      </c>
      <c r="M982" s="1" t="s">
        <v>12155</v>
      </c>
      <c r="N982" s="1" t="s">
        <v>12158</v>
      </c>
    </row>
    <row r="983" spans="1:14" x14ac:dyDescent="0.25">
      <c r="A983" s="1" t="s">
        <v>12153</v>
      </c>
      <c r="B983" s="1" t="s">
        <v>80</v>
      </c>
      <c r="C983" s="1" t="s">
        <v>81</v>
      </c>
      <c r="D983" s="377">
        <v>4752</v>
      </c>
      <c r="E983" s="1" t="s">
        <v>84</v>
      </c>
      <c r="F983" s="378">
        <v>46183</v>
      </c>
      <c r="G983" s="1" t="s">
        <v>12154</v>
      </c>
      <c r="H983" s="1" t="s">
        <v>10530</v>
      </c>
      <c r="I983" s="378">
        <v>47278</v>
      </c>
      <c r="J983" s="1" t="s">
        <v>61</v>
      </c>
      <c r="K983" s="380">
        <v>0.89585648148148</v>
      </c>
      <c r="L983" s="378">
        <v>46183</v>
      </c>
      <c r="M983" s="1" t="s">
        <v>12155</v>
      </c>
      <c r="N983" s="1" t="s">
        <v>12156</v>
      </c>
    </row>
    <row r="984" spans="1:14" x14ac:dyDescent="0.25">
      <c r="A984" s="1" t="s">
        <v>12153</v>
      </c>
      <c r="B984" s="1" t="s">
        <v>80</v>
      </c>
      <c r="C984" s="1" t="s">
        <v>81</v>
      </c>
      <c r="D984" s="377">
        <v>4752</v>
      </c>
      <c r="E984" s="1" t="s">
        <v>84</v>
      </c>
      <c r="F984" s="378">
        <v>46183</v>
      </c>
      <c r="G984" s="1" t="s">
        <v>12154</v>
      </c>
      <c r="H984" s="1" t="s">
        <v>10530</v>
      </c>
      <c r="I984" s="378">
        <v>47278</v>
      </c>
      <c r="J984" s="1" t="s">
        <v>61</v>
      </c>
      <c r="K984" s="380">
        <v>0.54631944444444003</v>
      </c>
      <c r="L984" s="378">
        <v>46183</v>
      </c>
      <c r="M984" s="1" t="s">
        <v>12155</v>
      </c>
      <c r="N984" s="1" t="s">
        <v>12157</v>
      </c>
    </row>
    <row r="985" spans="1:14" x14ac:dyDescent="0.25">
      <c r="A985" s="1" t="s">
        <v>9677</v>
      </c>
      <c r="B985" s="1" t="s">
        <v>80</v>
      </c>
      <c r="C985" s="1" t="s">
        <v>81</v>
      </c>
      <c r="D985" s="377">
        <v>5866</v>
      </c>
      <c r="E985" s="1" t="s">
        <v>84</v>
      </c>
      <c r="F985" s="378">
        <v>46182</v>
      </c>
      <c r="G985" s="1" t="s">
        <v>9678</v>
      </c>
      <c r="H985" s="1" t="s">
        <v>9328</v>
      </c>
      <c r="I985" s="378">
        <v>47277</v>
      </c>
      <c r="J985" s="1" t="s">
        <v>61</v>
      </c>
      <c r="K985" s="380">
        <v>0.34009259259259</v>
      </c>
      <c r="L985" s="378">
        <v>46182</v>
      </c>
      <c r="M985" s="1" t="s">
        <v>9679</v>
      </c>
      <c r="N985" s="1" t="s">
        <v>9680</v>
      </c>
    </row>
    <row r="986" spans="1:14" x14ac:dyDescent="0.25">
      <c r="A986" s="1" t="s">
        <v>9677</v>
      </c>
      <c r="B986" s="1" t="s">
        <v>80</v>
      </c>
      <c r="C986" s="1" t="s">
        <v>81</v>
      </c>
      <c r="D986" s="377">
        <v>2088</v>
      </c>
      <c r="E986" s="1" t="s">
        <v>84</v>
      </c>
      <c r="F986" s="378">
        <v>46181</v>
      </c>
      <c r="G986" s="1" t="s">
        <v>9678</v>
      </c>
      <c r="H986" s="1" t="s">
        <v>9328</v>
      </c>
      <c r="I986" s="378">
        <v>47277</v>
      </c>
      <c r="J986" s="1" t="s">
        <v>61</v>
      </c>
      <c r="K986" s="380">
        <v>0.64591435185184998</v>
      </c>
      <c r="L986" s="378">
        <v>46181</v>
      </c>
      <c r="M986" s="1" t="s">
        <v>9679</v>
      </c>
      <c r="N986" s="1" t="s">
        <v>9682</v>
      </c>
    </row>
    <row r="987" spans="1:14" x14ac:dyDescent="0.25">
      <c r="A987" s="1" t="s">
        <v>9677</v>
      </c>
      <c r="B987" s="1" t="s">
        <v>80</v>
      </c>
      <c r="C987" s="1" t="s">
        <v>81</v>
      </c>
      <c r="D987" s="377">
        <v>2064</v>
      </c>
      <c r="E987" s="1" t="s">
        <v>84</v>
      </c>
      <c r="F987" s="378">
        <v>46181</v>
      </c>
      <c r="G987" s="1" t="s">
        <v>9678</v>
      </c>
      <c r="H987" s="1" t="s">
        <v>9328</v>
      </c>
      <c r="I987" s="378">
        <v>47277</v>
      </c>
      <c r="J987" s="1" t="s">
        <v>61</v>
      </c>
      <c r="K987" s="380">
        <v>0.89388888888888995</v>
      </c>
      <c r="L987" s="378">
        <v>46181</v>
      </c>
      <c r="M987" s="1" t="s">
        <v>9679</v>
      </c>
      <c r="N987" s="1" t="s">
        <v>9681</v>
      </c>
    </row>
    <row r="988" spans="1:14" x14ac:dyDescent="0.25">
      <c r="A988" s="1" t="s">
        <v>9341</v>
      </c>
      <c r="B988" s="1" t="s">
        <v>80</v>
      </c>
      <c r="C988" s="1" t="s">
        <v>81</v>
      </c>
      <c r="D988" s="377">
        <v>5880</v>
      </c>
      <c r="E988" s="1" t="s">
        <v>84</v>
      </c>
      <c r="F988" s="378">
        <v>46181</v>
      </c>
      <c r="G988" s="1" t="s">
        <v>9342</v>
      </c>
      <c r="H988" s="1" t="s">
        <v>6032</v>
      </c>
      <c r="I988" s="378">
        <v>47274</v>
      </c>
      <c r="J988" s="1" t="s">
        <v>61</v>
      </c>
      <c r="K988" s="380">
        <v>0.40755787037037</v>
      </c>
      <c r="L988" s="378">
        <v>46181</v>
      </c>
      <c r="M988" s="1" t="s">
        <v>9343</v>
      </c>
      <c r="N988" s="1" t="s">
        <v>9344</v>
      </c>
    </row>
    <row r="989" spans="1:14" x14ac:dyDescent="0.25">
      <c r="A989" s="1" t="s">
        <v>9341</v>
      </c>
      <c r="B989" s="1" t="s">
        <v>80</v>
      </c>
      <c r="C989" s="1" t="s">
        <v>81</v>
      </c>
      <c r="D989" s="377">
        <v>5880</v>
      </c>
      <c r="E989" s="1" t="s">
        <v>84</v>
      </c>
      <c r="F989" s="378">
        <v>46181</v>
      </c>
      <c r="G989" s="1" t="s">
        <v>9342</v>
      </c>
      <c r="H989" s="1" t="s">
        <v>6032</v>
      </c>
      <c r="I989" s="378">
        <v>47274</v>
      </c>
      <c r="J989" s="1" t="s">
        <v>61</v>
      </c>
      <c r="K989" s="380">
        <v>0.50717592592592997</v>
      </c>
      <c r="L989" s="378">
        <v>46181</v>
      </c>
      <c r="M989" s="1" t="s">
        <v>9343</v>
      </c>
      <c r="N989" s="1" t="s">
        <v>9684</v>
      </c>
    </row>
    <row r="990" spans="1:14" x14ac:dyDescent="0.25">
      <c r="A990" s="1" t="s">
        <v>9341</v>
      </c>
      <c r="B990" s="1" t="s">
        <v>80</v>
      </c>
      <c r="C990" s="1" t="s">
        <v>81</v>
      </c>
      <c r="D990" s="377">
        <v>5880</v>
      </c>
      <c r="E990" s="1" t="s">
        <v>84</v>
      </c>
      <c r="F990" s="378">
        <v>46181</v>
      </c>
      <c r="G990" s="1" t="s">
        <v>9342</v>
      </c>
      <c r="H990" s="1" t="s">
        <v>6032</v>
      </c>
      <c r="I990" s="378">
        <v>47274</v>
      </c>
      <c r="J990" s="1" t="s">
        <v>61</v>
      </c>
      <c r="K990" s="380">
        <v>0.47549768518518998</v>
      </c>
      <c r="L990" s="378">
        <v>46181</v>
      </c>
      <c r="M990" s="1" t="s">
        <v>9343</v>
      </c>
      <c r="N990" s="1" t="s">
        <v>9396</v>
      </c>
    </row>
    <row r="991" spans="1:14" x14ac:dyDescent="0.25">
      <c r="A991" s="1" t="s">
        <v>9341</v>
      </c>
      <c r="B991" s="1" t="s">
        <v>80</v>
      </c>
      <c r="C991" s="1" t="s">
        <v>81</v>
      </c>
      <c r="D991" s="377">
        <v>606</v>
      </c>
      <c r="E991" s="1" t="s">
        <v>84</v>
      </c>
      <c r="F991" s="378">
        <v>46181</v>
      </c>
      <c r="G991" s="1" t="s">
        <v>9342</v>
      </c>
      <c r="H991" s="1" t="s">
        <v>6032</v>
      </c>
      <c r="I991" s="378">
        <v>47274</v>
      </c>
      <c r="J991" s="1" t="s">
        <v>61</v>
      </c>
      <c r="K991" s="380">
        <v>0.50834490740741001</v>
      </c>
      <c r="L991" s="378">
        <v>46181</v>
      </c>
      <c r="M991" s="1" t="s">
        <v>9343</v>
      </c>
      <c r="N991" s="1" t="s">
        <v>9683</v>
      </c>
    </row>
    <row r="992" spans="1:14" x14ac:dyDescent="0.25">
      <c r="A992" s="1" t="s">
        <v>9341</v>
      </c>
      <c r="B992" s="1" t="s">
        <v>80</v>
      </c>
      <c r="C992" s="1" t="s">
        <v>81</v>
      </c>
      <c r="D992" s="377">
        <v>5880</v>
      </c>
      <c r="E992" s="1" t="s">
        <v>84</v>
      </c>
      <c r="F992" s="378">
        <v>46181</v>
      </c>
      <c r="G992" s="1" t="s">
        <v>9342</v>
      </c>
      <c r="H992" s="1" t="s">
        <v>6032</v>
      </c>
      <c r="I992" s="378">
        <v>47274</v>
      </c>
      <c r="J992" s="1" t="s">
        <v>61</v>
      </c>
      <c r="K992" s="380">
        <v>0.40792824074074002</v>
      </c>
      <c r="L992" s="378">
        <v>46181</v>
      </c>
      <c r="M992" s="1" t="s">
        <v>9343</v>
      </c>
      <c r="N992" s="1" t="s">
        <v>9345</v>
      </c>
    </row>
    <row r="993" spans="1:14" x14ac:dyDescent="0.25">
      <c r="A993" s="1" t="s">
        <v>9685</v>
      </c>
      <c r="B993" s="1" t="s">
        <v>80</v>
      </c>
      <c r="C993" s="1" t="s">
        <v>81</v>
      </c>
      <c r="D993" s="377">
        <v>5880</v>
      </c>
      <c r="E993" s="1" t="s">
        <v>84</v>
      </c>
      <c r="F993" s="378">
        <v>46181</v>
      </c>
      <c r="G993" s="1" t="s">
        <v>9686</v>
      </c>
      <c r="H993" s="1" t="s">
        <v>9330</v>
      </c>
      <c r="I993" s="378">
        <v>47275</v>
      </c>
      <c r="J993" s="1" t="s">
        <v>61</v>
      </c>
      <c r="K993" s="380">
        <v>0.55259259259258997</v>
      </c>
      <c r="L993" s="378">
        <v>46181</v>
      </c>
      <c r="M993" s="1" t="s">
        <v>9687</v>
      </c>
      <c r="N993" s="1" t="s">
        <v>9689</v>
      </c>
    </row>
    <row r="994" spans="1:14" x14ac:dyDescent="0.25">
      <c r="A994" s="1" t="s">
        <v>9685</v>
      </c>
      <c r="B994" s="1" t="s">
        <v>80</v>
      </c>
      <c r="C994" s="1" t="s">
        <v>81</v>
      </c>
      <c r="D994" s="377">
        <v>5880</v>
      </c>
      <c r="E994" s="1" t="s">
        <v>84</v>
      </c>
      <c r="F994" s="378">
        <v>46181</v>
      </c>
      <c r="G994" s="1" t="s">
        <v>9686</v>
      </c>
      <c r="H994" s="1" t="s">
        <v>9330</v>
      </c>
      <c r="I994" s="378">
        <v>47275</v>
      </c>
      <c r="J994" s="1" t="s">
        <v>61</v>
      </c>
      <c r="K994" s="380">
        <v>0.58311342592592996</v>
      </c>
      <c r="L994" s="378">
        <v>46181</v>
      </c>
      <c r="M994" s="1" t="s">
        <v>9687</v>
      </c>
      <c r="N994" s="1" t="s">
        <v>9690</v>
      </c>
    </row>
    <row r="995" spans="1:14" x14ac:dyDescent="0.25">
      <c r="A995" s="1" t="s">
        <v>9685</v>
      </c>
      <c r="B995" s="1" t="s">
        <v>80</v>
      </c>
      <c r="C995" s="1" t="s">
        <v>81</v>
      </c>
      <c r="D995" s="377">
        <v>3992</v>
      </c>
      <c r="E995" s="1" t="s">
        <v>84</v>
      </c>
      <c r="F995" s="378">
        <v>46181</v>
      </c>
      <c r="G995" s="1" t="s">
        <v>9686</v>
      </c>
      <c r="H995" s="1" t="s">
        <v>9330</v>
      </c>
      <c r="I995" s="378">
        <v>47275</v>
      </c>
      <c r="J995" s="1" t="s">
        <v>61</v>
      </c>
      <c r="K995" s="380">
        <v>0.65387731481481004</v>
      </c>
      <c r="L995" s="378">
        <v>46181</v>
      </c>
      <c r="M995" s="1" t="s">
        <v>9687</v>
      </c>
      <c r="N995" s="1" t="s">
        <v>9688</v>
      </c>
    </row>
    <row r="996" spans="1:14" x14ac:dyDescent="0.25">
      <c r="A996" s="1" t="s">
        <v>6504</v>
      </c>
      <c r="B996" s="1" t="s">
        <v>80</v>
      </c>
      <c r="C996" s="1" t="s">
        <v>81</v>
      </c>
      <c r="D996" s="377">
        <v>5880</v>
      </c>
      <c r="E996" s="1" t="s">
        <v>84</v>
      </c>
      <c r="F996" s="378">
        <v>46177</v>
      </c>
      <c r="G996" s="1" t="s">
        <v>6505</v>
      </c>
      <c r="H996" s="1" t="s">
        <v>4586</v>
      </c>
      <c r="I996" s="378">
        <v>47271</v>
      </c>
      <c r="J996" s="1" t="s">
        <v>61</v>
      </c>
      <c r="K996" s="380">
        <v>0.48896990740740998</v>
      </c>
      <c r="L996" s="378">
        <v>46177</v>
      </c>
      <c r="M996" s="1" t="s">
        <v>6506</v>
      </c>
      <c r="N996" s="1" t="s">
        <v>6513</v>
      </c>
    </row>
    <row r="997" spans="1:14" x14ac:dyDescent="0.25">
      <c r="A997" s="1" t="s">
        <v>6504</v>
      </c>
      <c r="B997" s="1" t="s">
        <v>80</v>
      </c>
      <c r="C997" s="1" t="s">
        <v>81</v>
      </c>
      <c r="D997" s="377">
        <v>5880</v>
      </c>
      <c r="E997" s="1" t="s">
        <v>84</v>
      </c>
      <c r="F997" s="378">
        <v>46177</v>
      </c>
      <c r="G997" s="1" t="s">
        <v>6505</v>
      </c>
      <c r="H997" s="1" t="s">
        <v>4586</v>
      </c>
      <c r="I997" s="378">
        <v>47271</v>
      </c>
      <c r="J997" s="1" t="s">
        <v>61</v>
      </c>
      <c r="K997" s="380">
        <v>1.368055555556E-2</v>
      </c>
      <c r="L997" s="378">
        <v>46177</v>
      </c>
      <c r="M997" s="1" t="s">
        <v>6506</v>
      </c>
      <c r="N997" s="1" t="s">
        <v>6510</v>
      </c>
    </row>
    <row r="998" spans="1:14" x14ac:dyDescent="0.25">
      <c r="A998" s="1" t="s">
        <v>6504</v>
      </c>
      <c r="B998" s="1" t="s">
        <v>80</v>
      </c>
      <c r="C998" s="1" t="s">
        <v>81</v>
      </c>
      <c r="D998" s="377">
        <v>5880</v>
      </c>
      <c r="E998" s="1" t="s">
        <v>84</v>
      </c>
      <c r="F998" s="378">
        <v>46177</v>
      </c>
      <c r="G998" s="1" t="s">
        <v>6505</v>
      </c>
      <c r="H998" s="1" t="s">
        <v>4586</v>
      </c>
      <c r="I998" s="378">
        <v>47271</v>
      </c>
      <c r="J998" s="1" t="s">
        <v>61</v>
      </c>
      <c r="K998" s="380">
        <v>0.43608796296295999</v>
      </c>
      <c r="L998" s="378">
        <v>46177</v>
      </c>
      <c r="M998" s="1" t="s">
        <v>6506</v>
      </c>
      <c r="N998" s="1" t="s">
        <v>6514</v>
      </c>
    </row>
    <row r="999" spans="1:14" x14ac:dyDescent="0.25">
      <c r="A999" s="1" t="s">
        <v>6504</v>
      </c>
      <c r="B999" s="1" t="s">
        <v>80</v>
      </c>
      <c r="C999" s="1" t="s">
        <v>81</v>
      </c>
      <c r="D999" s="377">
        <v>5730</v>
      </c>
      <c r="E999" s="1" t="s">
        <v>84</v>
      </c>
      <c r="F999" s="378">
        <v>46177</v>
      </c>
      <c r="G999" s="1" t="s">
        <v>6505</v>
      </c>
      <c r="H999" s="1" t="s">
        <v>4586</v>
      </c>
      <c r="I999" s="378">
        <v>47271</v>
      </c>
      <c r="J999" s="1" t="s">
        <v>61</v>
      </c>
      <c r="K999" s="380">
        <v>0.58631944444443995</v>
      </c>
      <c r="L999" s="378">
        <v>46177</v>
      </c>
      <c r="M999" s="1" t="s">
        <v>6506</v>
      </c>
      <c r="N999" s="1" t="s">
        <v>6508</v>
      </c>
    </row>
    <row r="1000" spans="1:14" x14ac:dyDescent="0.25">
      <c r="A1000" s="1" t="s">
        <v>6504</v>
      </c>
      <c r="B1000" s="1" t="s">
        <v>80</v>
      </c>
      <c r="C1000" s="1" t="s">
        <v>81</v>
      </c>
      <c r="D1000" s="377">
        <v>2184</v>
      </c>
      <c r="E1000" s="1" t="s">
        <v>84</v>
      </c>
      <c r="F1000" s="378">
        <v>46177</v>
      </c>
      <c r="G1000" s="1" t="s">
        <v>6505</v>
      </c>
      <c r="H1000" s="1" t="s">
        <v>4586</v>
      </c>
      <c r="I1000" s="378">
        <v>47271</v>
      </c>
      <c r="J1000" s="1" t="s">
        <v>61</v>
      </c>
      <c r="K1000" s="380">
        <v>1.41087962963E-2</v>
      </c>
      <c r="L1000" s="378">
        <v>46177</v>
      </c>
      <c r="M1000" s="1" t="s">
        <v>6506</v>
      </c>
      <c r="N1000" s="1" t="s">
        <v>6507</v>
      </c>
    </row>
    <row r="1001" spans="1:14" x14ac:dyDescent="0.25">
      <c r="A1001" s="1" t="s">
        <v>6504</v>
      </c>
      <c r="B1001" s="1" t="s">
        <v>80</v>
      </c>
      <c r="C1001" s="1" t="s">
        <v>81</v>
      </c>
      <c r="D1001" s="377">
        <v>5880</v>
      </c>
      <c r="E1001" s="1" t="s">
        <v>84</v>
      </c>
      <c r="F1001" s="378">
        <v>46177</v>
      </c>
      <c r="G1001" s="1" t="s">
        <v>6505</v>
      </c>
      <c r="H1001" s="1" t="s">
        <v>4586</v>
      </c>
      <c r="I1001" s="378">
        <v>47271</v>
      </c>
      <c r="J1001" s="1" t="s">
        <v>61</v>
      </c>
      <c r="K1001" s="380">
        <v>0.50278935185185003</v>
      </c>
      <c r="L1001" s="378">
        <v>46177</v>
      </c>
      <c r="M1001" s="1" t="s">
        <v>6506</v>
      </c>
      <c r="N1001" s="1" t="s">
        <v>6512</v>
      </c>
    </row>
    <row r="1002" spans="1:14" x14ac:dyDescent="0.25">
      <c r="A1002" s="1" t="s">
        <v>6504</v>
      </c>
      <c r="B1002" s="1" t="s">
        <v>80</v>
      </c>
      <c r="C1002" s="1" t="s">
        <v>81</v>
      </c>
      <c r="D1002" s="377">
        <v>5880</v>
      </c>
      <c r="E1002" s="1" t="s">
        <v>84</v>
      </c>
      <c r="F1002" s="378">
        <v>46177</v>
      </c>
      <c r="G1002" s="1" t="s">
        <v>6505</v>
      </c>
      <c r="H1002" s="1" t="s">
        <v>4586</v>
      </c>
      <c r="I1002" s="378">
        <v>47271</v>
      </c>
      <c r="J1002" s="1" t="s">
        <v>61</v>
      </c>
      <c r="K1002" s="380">
        <v>0.36431712962962998</v>
      </c>
      <c r="L1002" s="378">
        <v>46177</v>
      </c>
      <c r="M1002" s="1" t="s">
        <v>6506</v>
      </c>
      <c r="N1002" s="1" t="s">
        <v>6509</v>
      </c>
    </row>
    <row r="1003" spans="1:14" x14ac:dyDescent="0.25">
      <c r="A1003" s="1" t="s">
        <v>6504</v>
      </c>
      <c r="B1003" s="1" t="s">
        <v>80</v>
      </c>
      <c r="C1003" s="1" t="s">
        <v>81</v>
      </c>
      <c r="D1003" s="377">
        <v>5880</v>
      </c>
      <c r="E1003" s="1" t="s">
        <v>84</v>
      </c>
      <c r="F1003" s="378">
        <v>46177</v>
      </c>
      <c r="G1003" s="1" t="s">
        <v>6505</v>
      </c>
      <c r="H1003" s="1" t="s">
        <v>4586</v>
      </c>
      <c r="I1003" s="378">
        <v>47271</v>
      </c>
      <c r="J1003" s="1" t="s">
        <v>61</v>
      </c>
      <c r="K1003" s="380">
        <v>0.40960648148147999</v>
      </c>
      <c r="L1003" s="378">
        <v>46177</v>
      </c>
      <c r="M1003" s="1" t="s">
        <v>6506</v>
      </c>
      <c r="N1003" s="1" t="s">
        <v>6511</v>
      </c>
    </row>
    <row r="1004" spans="1:14" x14ac:dyDescent="0.25">
      <c r="A1004" s="1" t="s">
        <v>6504</v>
      </c>
      <c r="B1004" s="1" t="s">
        <v>80</v>
      </c>
      <c r="C1004" s="1" t="s">
        <v>81</v>
      </c>
      <c r="D1004" s="377">
        <v>5880</v>
      </c>
      <c r="E1004" s="1" t="s">
        <v>84</v>
      </c>
      <c r="F1004" s="378">
        <v>46176</v>
      </c>
      <c r="G1004" s="1" t="s">
        <v>6505</v>
      </c>
      <c r="H1004" s="1" t="s">
        <v>4586</v>
      </c>
      <c r="I1004" s="378">
        <v>47271</v>
      </c>
      <c r="J1004" s="1" t="s">
        <v>61</v>
      </c>
      <c r="K1004" s="380">
        <v>0.60325231481481001</v>
      </c>
      <c r="L1004" s="378">
        <v>46176</v>
      </c>
      <c r="M1004" s="1" t="s">
        <v>6506</v>
      </c>
      <c r="N1004" s="1" t="s">
        <v>6515</v>
      </c>
    </row>
    <row r="1005" spans="1:14" x14ac:dyDescent="0.25">
      <c r="A1005" s="1" t="s">
        <v>6504</v>
      </c>
      <c r="B1005" s="1" t="s">
        <v>80</v>
      </c>
      <c r="C1005" s="1" t="s">
        <v>81</v>
      </c>
      <c r="D1005" s="377">
        <v>5880</v>
      </c>
      <c r="E1005" s="1" t="s">
        <v>84</v>
      </c>
      <c r="F1005" s="378">
        <v>46176</v>
      </c>
      <c r="G1005" s="1" t="s">
        <v>6505</v>
      </c>
      <c r="H1005" s="1" t="s">
        <v>4586</v>
      </c>
      <c r="I1005" s="378">
        <v>47271</v>
      </c>
      <c r="J1005" s="1" t="s">
        <v>61</v>
      </c>
      <c r="K1005" s="380">
        <v>0.54431712962962997</v>
      </c>
      <c r="L1005" s="378">
        <v>46176</v>
      </c>
      <c r="M1005" s="1" t="s">
        <v>6506</v>
      </c>
      <c r="N1005" s="1" t="s">
        <v>6517</v>
      </c>
    </row>
    <row r="1006" spans="1:14" x14ac:dyDescent="0.25">
      <c r="A1006" s="1" t="s">
        <v>6504</v>
      </c>
      <c r="B1006" s="1" t="s">
        <v>80</v>
      </c>
      <c r="C1006" s="1" t="s">
        <v>81</v>
      </c>
      <c r="D1006" s="377">
        <v>5880</v>
      </c>
      <c r="E1006" s="1" t="s">
        <v>84</v>
      </c>
      <c r="F1006" s="378">
        <v>46176</v>
      </c>
      <c r="G1006" s="1" t="s">
        <v>6505</v>
      </c>
      <c r="H1006" s="1" t="s">
        <v>4586</v>
      </c>
      <c r="I1006" s="378">
        <v>47271</v>
      </c>
      <c r="J1006" s="1" t="s">
        <v>61</v>
      </c>
      <c r="K1006" s="380">
        <v>0.60299768518519004</v>
      </c>
      <c r="L1006" s="378">
        <v>46176</v>
      </c>
      <c r="M1006" s="1" t="s">
        <v>6506</v>
      </c>
      <c r="N1006" s="1" t="s">
        <v>6516</v>
      </c>
    </row>
    <row r="1007" spans="1:14" x14ac:dyDescent="0.25">
      <c r="A1007" s="1" t="s">
        <v>6504</v>
      </c>
      <c r="B1007" s="1" t="s">
        <v>80</v>
      </c>
      <c r="C1007" s="1" t="s">
        <v>81</v>
      </c>
      <c r="D1007" s="377">
        <v>5880</v>
      </c>
      <c r="E1007" s="1" t="s">
        <v>84</v>
      </c>
      <c r="F1007" s="378">
        <v>46176</v>
      </c>
      <c r="G1007" s="1" t="s">
        <v>6505</v>
      </c>
      <c r="H1007" s="1" t="s">
        <v>4586</v>
      </c>
      <c r="I1007" s="378">
        <v>47271</v>
      </c>
      <c r="J1007" s="1" t="s">
        <v>61</v>
      </c>
      <c r="K1007" s="380">
        <v>0.49193287037036998</v>
      </c>
      <c r="L1007" s="378">
        <v>46176</v>
      </c>
      <c r="M1007" s="1" t="s">
        <v>6506</v>
      </c>
      <c r="N1007" s="1" t="s">
        <v>6518</v>
      </c>
    </row>
    <row r="1008" spans="1:14" x14ac:dyDescent="0.25">
      <c r="A1008" s="1" t="s">
        <v>6504</v>
      </c>
      <c r="B1008" s="1" t="s">
        <v>80</v>
      </c>
      <c r="C1008" s="1" t="s">
        <v>81</v>
      </c>
      <c r="D1008" s="377">
        <v>5880</v>
      </c>
      <c r="E1008" s="1" t="s">
        <v>84</v>
      </c>
      <c r="F1008" s="378">
        <v>46176</v>
      </c>
      <c r="G1008" s="1" t="s">
        <v>6505</v>
      </c>
      <c r="H1008" s="1" t="s">
        <v>4586</v>
      </c>
      <c r="I1008" s="378">
        <v>47271</v>
      </c>
      <c r="J1008" s="1" t="s">
        <v>61</v>
      </c>
      <c r="K1008" s="380">
        <v>0.44187500000000002</v>
      </c>
      <c r="L1008" s="378">
        <v>46176</v>
      </c>
      <c r="M1008" s="1" t="s">
        <v>6506</v>
      </c>
      <c r="N1008" s="1" t="s">
        <v>6519</v>
      </c>
    </row>
    <row r="1009" spans="1:14" x14ac:dyDescent="0.25">
      <c r="A1009" s="1" t="s">
        <v>6520</v>
      </c>
      <c r="B1009" s="1" t="s">
        <v>80</v>
      </c>
      <c r="C1009" s="1" t="s">
        <v>81</v>
      </c>
      <c r="D1009" s="377">
        <v>2442</v>
      </c>
      <c r="E1009" s="1" t="s">
        <v>84</v>
      </c>
      <c r="F1009" s="378">
        <v>46181</v>
      </c>
      <c r="G1009" s="1" t="s">
        <v>6521</v>
      </c>
      <c r="H1009" s="1" t="s">
        <v>6137</v>
      </c>
      <c r="I1009" s="378">
        <v>47273</v>
      </c>
      <c r="J1009" s="1" t="s">
        <v>61</v>
      </c>
      <c r="K1009" s="380">
        <v>0.3599537037037</v>
      </c>
      <c r="L1009" s="378">
        <v>46181</v>
      </c>
      <c r="M1009" s="1" t="s">
        <v>6522</v>
      </c>
      <c r="N1009" s="1" t="s">
        <v>6523</v>
      </c>
    </row>
    <row r="1010" spans="1:14" x14ac:dyDescent="0.25">
      <c r="A1010" s="1" t="s">
        <v>6520</v>
      </c>
      <c r="B1010" s="1" t="s">
        <v>80</v>
      </c>
      <c r="C1010" s="1" t="s">
        <v>81</v>
      </c>
      <c r="D1010" s="377">
        <v>4200</v>
      </c>
      <c r="E1010" s="1" t="s">
        <v>84</v>
      </c>
      <c r="F1010" s="378">
        <v>46178</v>
      </c>
      <c r="G1010" s="1" t="s">
        <v>6521</v>
      </c>
      <c r="H1010" s="1" t="s">
        <v>6137</v>
      </c>
      <c r="I1010" s="378">
        <v>47273</v>
      </c>
      <c r="J1010" s="1" t="s">
        <v>61</v>
      </c>
      <c r="K1010" s="380">
        <v>0.66178240740741001</v>
      </c>
      <c r="L1010" s="378">
        <v>46178</v>
      </c>
      <c r="M1010" s="1" t="s">
        <v>6522</v>
      </c>
      <c r="N1010" s="1" t="s">
        <v>6525</v>
      </c>
    </row>
    <row r="1011" spans="1:14" x14ac:dyDescent="0.25">
      <c r="A1011" s="1" t="s">
        <v>6520</v>
      </c>
      <c r="B1011" s="1" t="s">
        <v>80</v>
      </c>
      <c r="C1011" s="1" t="s">
        <v>81</v>
      </c>
      <c r="D1011" s="377">
        <v>5880</v>
      </c>
      <c r="E1011" s="1" t="s">
        <v>84</v>
      </c>
      <c r="F1011" s="378">
        <v>46178</v>
      </c>
      <c r="G1011" s="1" t="s">
        <v>6521</v>
      </c>
      <c r="H1011" s="1" t="s">
        <v>6137</v>
      </c>
      <c r="I1011" s="378">
        <v>47273</v>
      </c>
      <c r="J1011" s="1" t="s">
        <v>61</v>
      </c>
      <c r="K1011" s="380">
        <v>0.66025462962963</v>
      </c>
      <c r="L1011" s="378">
        <v>46178</v>
      </c>
      <c r="M1011" s="1" t="s">
        <v>6522</v>
      </c>
      <c r="N1011" s="1" t="s">
        <v>6526</v>
      </c>
    </row>
    <row r="1012" spans="1:14" x14ac:dyDescent="0.25">
      <c r="A1012" s="1" t="s">
        <v>6520</v>
      </c>
      <c r="B1012" s="1" t="s">
        <v>80</v>
      </c>
      <c r="C1012" s="1" t="s">
        <v>81</v>
      </c>
      <c r="D1012" s="377">
        <v>5880</v>
      </c>
      <c r="E1012" s="1" t="s">
        <v>84</v>
      </c>
      <c r="F1012" s="378">
        <v>46178</v>
      </c>
      <c r="G1012" s="1" t="s">
        <v>6521</v>
      </c>
      <c r="H1012" s="1" t="s">
        <v>6137</v>
      </c>
      <c r="I1012" s="378">
        <v>47273</v>
      </c>
      <c r="J1012" s="1" t="s">
        <v>61</v>
      </c>
      <c r="K1012" s="380">
        <v>0.58248842592592998</v>
      </c>
      <c r="L1012" s="378">
        <v>46178</v>
      </c>
      <c r="M1012" s="1" t="s">
        <v>6522</v>
      </c>
      <c r="N1012" s="1" t="s">
        <v>6527</v>
      </c>
    </row>
    <row r="1013" spans="1:14" x14ac:dyDescent="0.25">
      <c r="A1013" s="1" t="s">
        <v>6520</v>
      </c>
      <c r="B1013" s="1" t="s">
        <v>80</v>
      </c>
      <c r="C1013" s="1" t="s">
        <v>81</v>
      </c>
      <c r="D1013" s="377">
        <v>5880</v>
      </c>
      <c r="E1013" s="1" t="s">
        <v>84</v>
      </c>
      <c r="F1013" s="378">
        <v>46178</v>
      </c>
      <c r="G1013" s="1" t="s">
        <v>6521</v>
      </c>
      <c r="H1013" s="1" t="s">
        <v>6137</v>
      </c>
      <c r="I1013" s="378">
        <v>47273</v>
      </c>
      <c r="J1013" s="1" t="s">
        <v>61</v>
      </c>
      <c r="K1013" s="380">
        <v>0.58740740740741004</v>
      </c>
      <c r="L1013" s="378">
        <v>46178</v>
      </c>
      <c r="M1013" s="1" t="s">
        <v>6522</v>
      </c>
      <c r="N1013" s="1" t="s">
        <v>6524</v>
      </c>
    </row>
    <row r="1014" spans="1:14" x14ac:dyDescent="0.25">
      <c r="A1014" s="1" t="s">
        <v>6528</v>
      </c>
      <c r="B1014" s="1" t="s">
        <v>80</v>
      </c>
      <c r="C1014" s="1" t="s">
        <v>81</v>
      </c>
      <c r="D1014" s="377">
        <v>1973</v>
      </c>
      <c r="E1014" s="1" t="s">
        <v>84</v>
      </c>
      <c r="F1014" s="378">
        <v>46178</v>
      </c>
      <c r="G1014" s="1" t="s">
        <v>6529</v>
      </c>
      <c r="H1014" s="1" t="s">
        <v>6137</v>
      </c>
      <c r="I1014" s="378">
        <v>47273</v>
      </c>
      <c r="J1014" s="1" t="s">
        <v>61</v>
      </c>
      <c r="K1014" s="380">
        <v>0.51694444444443999</v>
      </c>
      <c r="L1014" s="378">
        <v>46178</v>
      </c>
      <c r="M1014" s="1" t="s">
        <v>6530</v>
      </c>
      <c r="N1014" s="1" t="s">
        <v>6531</v>
      </c>
    </row>
    <row r="1015" spans="1:14" x14ac:dyDescent="0.25">
      <c r="A1015" s="1" t="s">
        <v>6528</v>
      </c>
      <c r="B1015" s="1" t="s">
        <v>80</v>
      </c>
      <c r="C1015" s="1" t="s">
        <v>81</v>
      </c>
      <c r="D1015" s="377">
        <v>5880</v>
      </c>
      <c r="E1015" s="1" t="s">
        <v>84</v>
      </c>
      <c r="F1015" s="378">
        <v>46178</v>
      </c>
      <c r="G1015" s="1" t="s">
        <v>6529</v>
      </c>
      <c r="H1015" s="1" t="s">
        <v>6137</v>
      </c>
      <c r="I1015" s="378">
        <v>47273</v>
      </c>
      <c r="J1015" s="1" t="s">
        <v>61</v>
      </c>
      <c r="K1015" s="380">
        <v>0.37694444444443997</v>
      </c>
      <c r="L1015" s="378">
        <v>46178</v>
      </c>
      <c r="M1015" s="1" t="s">
        <v>6530</v>
      </c>
      <c r="N1015" s="1" t="s">
        <v>6535</v>
      </c>
    </row>
    <row r="1016" spans="1:14" x14ac:dyDescent="0.25">
      <c r="A1016" s="1" t="s">
        <v>6528</v>
      </c>
      <c r="B1016" s="1" t="s">
        <v>80</v>
      </c>
      <c r="C1016" s="1" t="s">
        <v>81</v>
      </c>
      <c r="D1016" s="377">
        <v>5880</v>
      </c>
      <c r="E1016" s="1" t="s">
        <v>84</v>
      </c>
      <c r="F1016" s="378">
        <v>46178</v>
      </c>
      <c r="G1016" s="1" t="s">
        <v>6529</v>
      </c>
      <c r="H1016" s="1" t="s">
        <v>6137</v>
      </c>
      <c r="I1016" s="378">
        <v>47273</v>
      </c>
      <c r="J1016" s="1" t="s">
        <v>61</v>
      </c>
      <c r="K1016" s="380">
        <v>0.51578703703703999</v>
      </c>
      <c r="L1016" s="378">
        <v>46178</v>
      </c>
      <c r="M1016" s="1" t="s">
        <v>6530</v>
      </c>
      <c r="N1016" s="1" t="s">
        <v>6532</v>
      </c>
    </row>
    <row r="1017" spans="1:14" x14ac:dyDescent="0.25">
      <c r="A1017" s="1" t="s">
        <v>6528</v>
      </c>
      <c r="B1017" s="1" t="s">
        <v>80</v>
      </c>
      <c r="C1017" s="1" t="s">
        <v>81</v>
      </c>
      <c r="D1017" s="377">
        <v>5880</v>
      </c>
      <c r="E1017" s="1" t="s">
        <v>84</v>
      </c>
      <c r="F1017" s="378">
        <v>46178</v>
      </c>
      <c r="G1017" s="1" t="s">
        <v>6529</v>
      </c>
      <c r="H1017" s="1" t="s">
        <v>6137</v>
      </c>
      <c r="I1017" s="378">
        <v>47273</v>
      </c>
      <c r="J1017" s="1" t="s">
        <v>61</v>
      </c>
      <c r="K1017" s="380">
        <v>0.43814814814815001</v>
      </c>
      <c r="L1017" s="378">
        <v>46178</v>
      </c>
      <c r="M1017" s="1" t="s">
        <v>6530</v>
      </c>
      <c r="N1017" s="1" t="s">
        <v>6534</v>
      </c>
    </row>
    <row r="1018" spans="1:14" x14ac:dyDescent="0.25">
      <c r="A1018" s="1" t="s">
        <v>6528</v>
      </c>
      <c r="B1018" s="1" t="s">
        <v>80</v>
      </c>
      <c r="C1018" s="1" t="s">
        <v>81</v>
      </c>
      <c r="D1018" s="377">
        <v>5880</v>
      </c>
      <c r="E1018" s="1" t="s">
        <v>84</v>
      </c>
      <c r="F1018" s="378">
        <v>46178</v>
      </c>
      <c r="G1018" s="1" t="s">
        <v>6529</v>
      </c>
      <c r="H1018" s="1" t="s">
        <v>6137</v>
      </c>
      <c r="I1018" s="378">
        <v>47273</v>
      </c>
      <c r="J1018" s="1" t="s">
        <v>61</v>
      </c>
      <c r="K1018" s="380">
        <v>0.43913194444443998</v>
      </c>
      <c r="L1018" s="378">
        <v>46178</v>
      </c>
      <c r="M1018" s="1" t="s">
        <v>6530</v>
      </c>
      <c r="N1018" s="1" t="s">
        <v>6533</v>
      </c>
    </row>
    <row r="1019" spans="1:14" x14ac:dyDescent="0.25">
      <c r="A1019" s="1" t="s">
        <v>6528</v>
      </c>
      <c r="B1019" s="1" t="s">
        <v>80</v>
      </c>
      <c r="C1019" s="1" t="s">
        <v>81</v>
      </c>
      <c r="D1019" s="377">
        <v>5880</v>
      </c>
      <c r="E1019" s="1" t="s">
        <v>84</v>
      </c>
      <c r="F1019" s="378">
        <v>46177</v>
      </c>
      <c r="G1019" s="1" t="s">
        <v>6529</v>
      </c>
      <c r="H1019" s="1" t="s">
        <v>6137</v>
      </c>
      <c r="I1019" s="378">
        <v>47273</v>
      </c>
      <c r="J1019" s="1" t="s">
        <v>61</v>
      </c>
      <c r="K1019" s="380">
        <v>0.65761574074074003</v>
      </c>
      <c r="L1019" s="378">
        <v>46177</v>
      </c>
      <c r="M1019" s="1" t="s">
        <v>6530</v>
      </c>
      <c r="N1019" s="1" t="s">
        <v>6537</v>
      </c>
    </row>
    <row r="1020" spans="1:14" x14ac:dyDescent="0.25">
      <c r="A1020" s="1" t="s">
        <v>6528</v>
      </c>
      <c r="B1020" s="1" t="s">
        <v>80</v>
      </c>
      <c r="C1020" s="1" t="s">
        <v>81</v>
      </c>
      <c r="D1020" s="377">
        <v>2856</v>
      </c>
      <c r="E1020" s="1" t="s">
        <v>84</v>
      </c>
      <c r="F1020" s="378">
        <v>46177</v>
      </c>
      <c r="G1020" s="1" t="s">
        <v>6529</v>
      </c>
      <c r="H1020" s="1" t="s">
        <v>6137</v>
      </c>
      <c r="I1020" s="378">
        <v>47273</v>
      </c>
      <c r="J1020" s="1" t="s">
        <v>61</v>
      </c>
      <c r="K1020" s="380">
        <v>0.65512731481481001</v>
      </c>
      <c r="L1020" s="378">
        <v>46177</v>
      </c>
      <c r="M1020" s="1" t="s">
        <v>6530</v>
      </c>
      <c r="N1020" s="1" t="s">
        <v>6538</v>
      </c>
    </row>
    <row r="1021" spans="1:14" x14ac:dyDescent="0.25">
      <c r="A1021" s="1" t="s">
        <v>6528</v>
      </c>
      <c r="B1021" s="1" t="s">
        <v>80</v>
      </c>
      <c r="C1021" s="1" t="s">
        <v>81</v>
      </c>
      <c r="D1021" s="377">
        <v>5880</v>
      </c>
      <c r="E1021" s="1" t="s">
        <v>84</v>
      </c>
      <c r="F1021" s="378">
        <v>46177</v>
      </c>
      <c r="G1021" s="1" t="s">
        <v>6529</v>
      </c>
      <c r="H1021" s="1" t="s">
        <v>6137</v>
      </c>
      <c r="I1021" s="378">
        <v>47273</v>
      </c>
      <c r="J1021" s="1" t="s">
        <v>61</v>
      </c>
      <c r="K1021" s="380">
        <v>0.65797453703704001</v>
      </c>
      <c r="L1021" s="378">
        <v>46177</v>
      </c>
      <c r="M1021" s="1" t="s">
        <v>6530</v>
      </c>
      <c r="N1021" s="1" t="s">
        <v>6536</v>
      </c>
    </row>
    <row r="1022" spans="1:14" x14ac:dyDescent="0.25">
      <c r="A1022" s="1" t="s">
        <v>10595</v>
      </c>
      <c r="B1022" s="1" t="s">
        <v>80</v>
      </c>
      <c r="C1022" s="1" t="s">
        <v>81</v>
      </c>
      <c r="D1022" s="377">
        <v>5880</v>
      </c>
      <c r="E1022" s="1" t="s">
        <v>84</v>
      </c>
      <c r="F1022" s="378">
        <v>46182</v>
      </c>
      <c r="G1022" s="1" t="s">
        <v>10596</v>
      </c>
      <c r="H1022" s="1" t="s">
        <v>9328</v>
      </c>
      <c r="I1022" s="378">
        <v>47277</v>
      </c>
      <c r="J1022" s="1" t="s">
        <v>61</v>
      </c>
      <c r="K1022" s="380">
        <v>0.39094907407406998</v>
      </c>
      <c r="L1022" s="378">
        <v>46182</v>
      </c>
      <c r="M1022" s="1" t="s">
        <v>10597</v>
      </c>
      <c r="N1022" s="1" t="s">
        <v>10598</v>
      </c>
    </row>
    <row r="1023" spans="1:14" x14ac:dyDescent="0.25">
      <c r="A1023" s="1" t="s">
        <v>10595</v>
      </c>
      <c r="B1023" s="1" t="s">
        <v>80</v>
      </c>
      <c r="C1023" s="1" t="s">
        <v>81</v>
      </c>
      <c r="D1023" s="377">
        <v>2008</v>
      </c>
      <c r="E1023" s="1" t="s">
        <v>84</v>
      </c>
      <c r="F1023" s="378">
        <v>46182</v>
      </c>
      <c r="G1023" s="1" t="s">
        <v>10596</v>
      </c>
      <c r="H1023" s="1" t="s">
        <v>9328</v>
      </c>
      <c r="I1023" s="378">
        <v>47277</v>
      </c>
      <c r="J1023" s="1" t="s">
        <v>61</v>
      </c>
      <c r="K1023" s="380">
        <v>0.49777777777777998</v>
      </c>
      <c r="L1023" s="378">
        <v>46182</v>
      </c>
      <c r="M1023" s="1" t="s">
        <v>10597</v>
      </c>
      <c r="N1023" s="1" t="s">
        <v>10599</v>
      </c>
    </row>
    <row r="1024" spans="1:14" x14ac:dyDescent="0.25">
      <c r="A1024" s="1" t="s">
        <v>10600</v>
      </c>
      <c r="B1024" s="1" t="s">
        <v>80</v>
      </c>
      <c r="C1024" s="1" t="s">
        <v>81</v>
      </c>
      <c r="D1024" s="377">
        <v>5880</v>
      </c>
      <c r="E1024" s="1" t="s">
        <v>84</v>
      </c>
      <c r="F1024" s="378">
        <v>46182</v>
      </c>
      <c r="G1024" s="1" t="s">
        <v>10601</v>
      </c>
      <c r="H1024" s="1" t="s">
        <v>9328</v>
      </c>
      <c r="I1024" s="378">
        <v>47277</v>
      </c>
      <c r="J1024" s="1" t="s">
        <v>61</v>
      </c>
      <c r="K1024" s="380">
        <v>0.61959490740740997</v>
      </c>
      <c r="L1024" s="378">
        <v>46182</v>
      </c>
      <c r="M1024" s="1" t="s">
        <v>10602</v>
      </c>
      <c r="N1024" s="1" t="s">
        <v>10604</v>
      </c>
    </row>
    <row r="1025" spans="1:14" x14ac:dyDescent="0.25">
      <c r="A1025" s="1" t="s">
        <v>10600</v>
      </c>
      <c r="B1025" s="1" t="s">
        <v>80</v>
      </c>
      <c r="C1025" s="1" t="s">
        <v>81</v>
      </c>
      <c r="D1025" s="377">
        <v>1968</v>
      </c>
      <c r="E1025" s="1" t="s">
        <v>84</v>
      </c>
      <c r="F1025" s="378">
        <v>46182</v>
      </c>
      <c r="G1025" s="1" t="s">
        <v>10601</v>
      </c>
      <c r="H1025" s="1" t="s">
        <v>9328</v>
      </c>
      <c r="I1025" s="378">
        <v>47277</v>
      </c>
      <c r="J1025" s="1" t="s">
        <v>61</v>
      </c>
      <c r="K1025" s="380">
        <v>0.61949074074073995</v>
      </c>
      <c r="L1025" s="378">
        <v>46182</v>
      </c>
      <c r="M1025" s="1" t="s">
        <v>10602</v>
      </c>
      <c r="N1025" s="1" t="s">
        <v>10603</v>
      </c>
    </row>
    <row r="1026" spans="1:14" x14ac:dyDescent="0.25">
      <c r="A1026" s="1" t="s">
        <v>10605</v>
      </c>
      <c r="B1026" s="1" t="s">
        <v>80</v>
      </c>
      <c r="C1026" s="1" t="s">
        <v>81</v>
      </c>
      <c r="D1026" s="377">
        <v>1905</v>
      </c>
      <c r="E1026" s="1" t="s">
        <v>84</v>
      </c>
      <c r="F1026" s="378">
        <v>46182</v>
      </c>
      <c r="G1026" s="1" t="s">
        <v>10606</v>
      </c>
      <c r="H1026" s="1" t="s">
        <v>9328</v>
      </c>
      <c r="I1026" s="378">
        <v>47277</v>
      </c>
      <c r="J1026" s="1" t="s">
        <v>61</v>
      </c>
      <c r="K1026" s="380">
        <v>0.50983796296296002</v>
      </c>
      <c r="L1026" s="378">
        <v>46182</v>
      </c>
      <c r="M1026" s="1" t="s">
        <v>10607</v>
      </c>
      <c r="N1026" s="1" t="s">
        <v>10608</v>
      </c>
    </row>
    <row r="1027" spans="1:14" x14ac:dyDescent="0.25">
      <c r="A1027" s="1" t="s">
        <v>10605</v>
      </c>
      <c r="B1027" s="1" t="s">
        <v>80</v>
      </c>
      <c r="C1027" s="1" t="s">
        <v>81</v>
      </c>
      <c r="D1027" s="377">
        <v>5880</v>
      </c>
      <c r="E1027" s="1" t="s">
        <v>84</v>
      </c>
      <c r="F1027" s="378">
        <v>46182</v>
      </c>
      <c r="G1027" s="1" t="s">
        <v>10606</v>
      </c>
      <c r="H1027" s="1" t="s">
        <v>9328</v>
      </c>
      <c r="I1027" s="378">
        <v>47277</v>
      </c>
      <c r="J1027" s="1" t="s">
        <v>61</v>
      </c>
      <c r="K1027" s="380">
        <v>0.49844907407407002</v>
      </c>
      <c r="L1027" s="378">
        <v>46182</v>
      </c>
      <c r="M1027" s="1" t="s">
        <v>10607</v>
      </c>
      <c r="N1027" s="1" t="s">
        <v>10609</v>
      </c>
    </row>
    <row r="1028" spans="1:14" x14ac:dyDescent="0.25">
      <c r="A1028" s="1" t="s">
        <v>11078</v>
      </c>
      <c r="B1028" s="1" t="s">
        <v>80</v>
      </c>
      <c r="C1028" s="1" t="s">
        <v>81</v>
      </c>
      <c r="D1028" s="377">
        <v>5880</v>
      </c>
      <c r="E1028" s="1" t="s">
        <v>84</v>
      </c>
      <c r="F1028" s="378">
        <v>46182</v>
      </c>
      <c r="G1028" s="1" t="s">
        <v>11079</v>
      </c>
      <c r="H1028" s="1" t="s">
        <v>9328</v>
      </c>
      <c r="I1028" s="378">
        <v>47277</v>
      </c>
      <c r="J1028" s="1" t="s">
        <v>61</v>
      </c>
      <c r="K1028" s="380">
        <v>0.72146990740741002</v>
      </c>
      <c r="L1028" s="378">
        <v>46182</v>
      </c>
      <c r="M1028" s="1" t="s">
        <v>11080</v>
      </c>
      <c r="N1028" s="1" t="s">
        <v>11082</v>
      </c>
    </row>
    <row r="1029" spans="1:14" x14ac:dyDescent="0.25">
      <c r="A1029" s="1" t="s">
        <v>11078</v>
      </c>
      <c r="B1029" s="1" t="s">
        <v>80</v>
      </c>
      <c r="C1029" s="1" t="s">
        <v>81</v>
      </c>
      <c r="D1029" s="377">
        <v>1920</v>
      </c>
      <c r="E1029" s="1" t="s">
        <v>84</v>
      </c>
      <c r="F1029" s="378">
        <v>46182</v>
      </c>
      <c r="G1029" s="1" t="s">
        <v>11079</v>
      </c>
      <c r="H1029" s="1" t="s">
        <v>9328</v>
      </c>
      <c r="I1029" s="378">
        <v>47277</v>
      </c>
      <c r="J1029" s="1" t="s">
        <v>61</v>
      </c>
      <c r="K1029" s="380">
        <v>0.72129629629629999</v>
      </c>
      <c r="L1029" s="378">
        <v>46182</v>
      </c>
      <c r="M1029" s="1" t="s">
        <v>11080</v>
      </c>
      <c r="N1029" s="1" t="s">
        <v>11081</v>
      </c>
    </row>
    <row r="1030" spans="1:14" x14ac:dyDescent="0.25">
      <c r="A1030" s="1" t="s">
        <v>13210</v>
      </c>
      <c r="B1030" s="1" t="s">
        <v>80</v>
      </c>
      <c r="C1030" s="1" t="s">
        <v>81</v>
      </c>
      <c r="D1030" s="377">
        <v>5580</v>
      </c>
      <c r="E1030" s="1" t="s">
        <v>84</v>
      </c>
      <c r="F1030" s="378">
        <v>46184</v>
      </c>
      <c r="G1030" s="1" t="s">
        <v>13211</v>
      </c>
      <c r="H1030" s="1" t="s">
        <v>11683</v>
      </c>
      <c r="I1030" s="378">
        <v>47279</v>
      </c>
      <c r="J1030" s="1" t="s">
        <v>61</v>
      </c>
      <c r="K1030" s="380">
        <v>0.60791666666666999</v>
      </c>
      <c r="L1030" s="378">
        <v>46184</v>
      </c>
      <c r="M1030" s="1" t="s">
        <v>13212</v>
      </c>
      <c r="N1030" s="1" t="s">
        <v>13213</v>
      </c>
    </row>
    <row r="1031" spans="1:14" x14ac:dyDescent="0.25">
      <c r="A1031" s="1" t="s">
        <v>13210</v>
      </c>
      <c r="B1031" s="1" t="s">
        <v>80</v>
      </c>
      <c r="C1031" s="1" t="s">
        <v>81</v>
      </c>
      <c r="D1031" s="377">
        <v>1834</v>
      </c>
      <c r="E1031" s="1" t="s">
        <v>84</v>
      </c>
      <c r="F1031" s="378">
        <v>46184</v>
      </c>
      <c r="G1031" s="1" t="s">
        <v>13211</v>
      </c>
      <c r="H1031" s="1" t="s">
        <v>11683</v>
      </c>
      <c r="I1031" s="378">
        <v>47279</v>
      </c>
      <c r="J1031" s="1" t="s">
        <v>61</v>
      </c>
      <c r="K1031" s="380">
        <v>0.99621527777777996</v>
      </c>
      <c r="L1031" s="378">
        <v>46184</v>
      </c>
      <c r="M1031" s="1" t="s">
        <v>13212</v>
      </c>
      <c r="N1031" s="1" t="s">
        <v>13540</v>
      </c>
    </row>
    <row r="1032" spans="1:14" x14ac:dyDescent="0.25">
      <c r="A1032" s="1" t="s">
        <v>13214</v>
      </c>
      <c r="B1032" s="1" t="s">
        <v>80</v>
      </c>
      <c r="C1032" s="1" t="s">
        <v>81</v>
      </c>
      <c r="D1032" s="377">
        <v>1992</v>
      </c>
      <c r="E1032" s="1" t="s">
        <v>84</v>
      </c>
      <c r="F1032" s="378">
        <v>46184</v>
      </c>
      <c r="G1032" s="1" t="s">
        <v>13215</v>
      </c>
      <c r="H1032" s="1" t="s">
        <v>11683</v>
      </c>
      <c r="I1032" s="378">
        <v>47279</v>
      </c>
      <c r="J1032" s="1" t="s">
        <v>61</v>
      </c>
      <c r="K1032" s="380">
        <v>0.98859953703703995</v>
      </c>
      <c r="L1032" s="378">
        <v>46184</v>
      </c>
      <c r="M1032" s="1" t="s">
        <v>13216</v>
      </c>
      <c r="N1032" s="1" t="s">
        <v>13541</v>
      </c>
    </row>
    <row r="1033" spans="1:14" x14ac:dyDescent="0.25">
      <c r="A1033" s="1" t="s">
        <v>13214</v>
      </c>
      <c r="B1033" s="1" t="s">
        <v>80</v>
      </c>
      <c r="C1033" s="1" t="s">
        <v>81</v>
      </c>
      <c r="D1033" s="377">
        <v>5880</v>
      </c>
      <c r="E1033" s="1" t="s">
        <v>84</v>
      </c>
      <c r="F1033" s="378">
        <v>46184</v>
      </c>
      <c r="G1033" s="1" t="s">
        <v>13215</v>
      </c>
      <c r="H1033" s="1" t="s">
        <v>11683</v>
      </c>
      <c r="I1033" s="378">
        <v>47279</v>
      </c>
      <c r="J1033" s="1" t="s">
        <v>61</v>
      </c>
      <c r="K1033" s="380">
        <v>0.50540509259259003</v>
      </c>
      <c r="L1033" s="378">
        <v>46184</v>
      </c>
      <c r="M1033" s="1" t="s">
        <v>13216</v>
      </c>
      <c r="N1033" s="1" t="s">
        <v>13217</v>
      </c>
    </row>
    <row r="1034" spans="1:14" x14ac:dyDescent="0.25">
      <c r="A1034" s="1" t="s">
        <v>13218</v>
      </c>
      <c r="B1034" s="1" t="s">
        <v>80</v>
      </c>
      <c r="C1034" s="1" t="s">
        <v>81</v>
      </c>
      <c r="D1034" s="377">
        <v>5880</v>
      </c>
      <c r="E1034" s="1" t="s">
        <v>84</v>
      </c>
      <c r="F1034" s="378">
        <v>46184</v>
      </c>
      <c r="G1034" s="1" t="s">
        <v>13219</v>
      </c>
      <c r="H1034" s="1" t="s">
        <v>11683</v>
      </c>
      <c r="I1034" s="378">
        <v>47279</v>
      </c>
      <c r="J1034" s="1" t="s">
        <v>61</v>
      </c>
      <c r="K1034" s="380">
        <v>0.49905092592592998</v>
      </c>
      <c r="L1034" s="378">
        <v>46184</v>
      </c>
      <c r="M1034" s="1" t="s">
        <v>13220</v>
      </c>
      <c r="N1034" s="1" t="s">
        <v>13221</v>
      </c>
    </row>
    <row r="1035" spans="1:14" x14ac:dyDescent="0.25">
      <c r="A1035" s="1" t="s">
        <v>13218</v>
      </c>
      <c r="B1035" s="1" t="s">
        <v>80</v>
      </c>
      <c r="C1035" s="1" t="s">
        <v>81</v>
      </c>
      <c r="D1035" s="377">
        <v>1872</v>
      </c>
      <c r="E1035" s="1" t="s">
        <v>84</v>
      </c>
      <c r="F1035" s="378">
        <v>46184</v>
      </c>
      <c r="G1035" s="1" t="s">
        <v>13219</v>
      </c>
      <c r="H1035" s="1" t="s">
        <v>11683</v>
      </c>
      <c r="I1035" s="378">
        <v>47279</v>
      </c>
      <c r="J1035" s="1" t="s">
        <v>61</v>
      </c>
      <c r="K1035" s="380">
        <v>0.98896990740740998</v>
      </c>
      <c r="L1035" s="378">
        <v>46184</v>
      </c>
      <c r="M1035" s="1" t="s">
        <v>13220</v>
      </c>
      <c r="N1035" s="1" t="s">
        <v>13542</v>
      </c>
    </row>
    <row r="1036" spans="1:14" x14ac:dyDescent="0.25">
      <c r="A1036" s="1" t="s">
        <v>12159</v>
      </c>
      <c r="B1036" s="1" t="s">
        <v>80</v>
      </c>
      <c r="C1036" s="1" t="s">
        <v>81</v>
      </c>
      <c r="D1036" s="377">
        <v>336</v>
      </c>
      <c r="E1036" s="1" t="s">
        <v>83</v>
      </c>
      <c r="F1036" s="378">
        <v>46184</v>
      </c>
      <c r="G1036" s="1" t="s">
        <v>12160</v>
      </c>
      <c r="H1036" s="1" t="s">
        <v>11683</v>
      </c>
      <c r="I1036" s="378">
        <v>47279</v>
      </c>
      <c r="J1036" s="1" t="s">
        <v>61</v>
      </c>
      <c r="K1036" s="380">
        <v>0.14840277777777999</v>
      </c>
      <c r="L1036" s="378">
        <v>46184</v>
      </c>
      <c r="M1036" s="1" t="s">
        <v>12161</v>
      </c>
      <c r="N1036" s="1" t="s">
        <v>12162</v>
      </c>
    </row>
    <row r="1037" spans="1:14" x14ac:dyDescent="0.25">
      <c r="A1037" s="1" t="s">
        <v>12159</v>
      </c>
      <c r="B1037" s="1" t="s">
        <v>80</v>
      </c>
      <c r="C1037" s="1" t="s">
        <v>81</v>
      </c>
      <c r="D1037" s="377">
        <v>336</v>
      </c>
      <c r="E1037" s="1" t="s">
        <v>83</v>
      </c>
      <c r="F1037" s="378">
        <v>46184</v>
      </c>
      <c r="G1037" s="1" t="s">
        <v>12160</v>
      </c>
      <c r="H1037" s="1" t="s">
        <v>11683</v>
      </c>
      <c r="I1037" s="378">
        <v>47279</v>
      </c>
      <c r="J1037" s="1" t="s">
        <v>61</v>
      </c>
      <c r="K1037" s="380">
        <v>0.35777777777778003</v>
      </c>
      <c r="L1037" s="378">
        <v>46184</v>
      </c>
      <c r="M1037" s="1" t="s">
        <v>12161</v>
      </c>
      <c r="N1037" s="1" t="s">
        <v>13045</v>
      </c>
    </row>
    <row r="1038" spans="1:14" x14ac:dyDescent="0.25">
      <c r="A1038" s="1" t="s">
        <v>12159</v>
      </c>
      <c r="B1038" s="1" t="s">
        <v>80</v>
      </c>
      <c r="C1038" s="1" t="s">
        <v>81</v>
      </c>
      <c r="D1038" s="377">
        <v>336</v>
      </c>
      <c r="E1038" s="1" t="s">
        <v>83</v>
      </c>
      <c r="F1038" s="378">
        <v>46184</v>
      </c>
      <c r="G1038" s="1" t="s">
        <v>12160</v>
      </c>
      <c r="H1038" s="1" t="s">
        <v>11683</v>
      </c>
      <c r="I1038" s="378">
        <v>47279</v>
      </c>
      <c r="J1038" s="1" t="s">
        <v>61</v>
      </c>
      <c r="K1038" s="380">
        <v>0.41103009259258999</v>
      </c>
      <c r="L1038" s="378">
        <v>46184</v>
      </c>
      <c r="M1038" s="1" t="s">
        <v>12161</v>
      </c>
      <c r="N1038" s="1" t="s">
        <v>13042</v>
      </c>
    </row>
    <row r="1039" spans="1:14" x14ac:dyDescent="0.25">
      <c r="A1039" s="1" t="s">
        <v>12159</v>
      </c>
      <c r="B1039" s="1" t="s">
        <v>80</v>
      </c>
      <c r="C1039" s="1" t="s">
        <v>81</v>
      </c>
      <c r="D1039" s="377">
        <v>336</v>
      </c>
      <c r="E1039" s="1" t="s">
        <v>83</v>
      </c>
      <c r="F1039" s="378">
        <v>46184</v>
      </c>
      <c r="G1039" s="1" t="s">
        <v>12160</v>
      </c>
      <c r="H1039" s="1" t="s">
        <v>11683</v>
      </c>
      <c r="I1039" s="378">
        <v>47279</v>
      </c>
      <c r="J1039" s="1" t="s">
        <v>61</v>
      </c>
      <c r="K1039" s="380">
        <v>0.42475694444444001</v>
      </c>
      <c r="L1039" s="378">
        <v>46184</v>
      </c>
      <c r="M1039" s="1" t="s">
        <v>12161</v>
      </c>
      <c r="N1039" s="1" t="s">
        <v>13044</v>
      </c>
    </row>
    <row r="1040" spans="1:14" x14ac:dyDescent="0.25">
      <c r="A1040" s="1" t="s">
        <v>12159</v>
      </c>
      <c r="B1040" s="1" t="s">
        <v>80</v>
      </c>
      <c r="C1040" s="1" t="s">
        <v>81</v>
      </c>
      <c r="D1040" s="377">
        <v>336</v>
      </c>
      <c r="E1040" s="1" t="s">
        <v>83</v>
      </c>
      <c r="F1040" s="378">
        <v>46184</v>
      </c>
      <c r="G1040" s="1" t="s">
        <v>12160</v>
      </c>
      <c r="H1040" s="1" t="s">
        <v>11683</v>
      </c>
      <c r="I1040" s="378">
        <v>47279</v>
      </c>
      <c r="J1040" s="1" t="s">
        <v>61</v>
      </c>
      <c r="K1040" s="380">
        <v>0.44157407407407001</v>
      </c>
      <c r="L1040" s="378">
        <v>46184</v>
      </c>
      <c r="M1040" s="1" t="s">
        <v>12161</v>
      </c>
      <c r="N1040" s="1" t="s">
        <v>13041</v>
      </c>
    </row>
    <row r="1041" spans="1:14" x14ac:dyDescent="0.25">
      <c r="A1041" s="1" t="s">
        <v>12159</v>
      </c>
      <c r="B1041" s="1" t="s">
        <v>80</v>
      </c>
      <c r="C1041" s="1" t="s">
        <v>81</v>
      </c>
      <c r="D1041" s="377">
        <v>336</v>
      </c>
      <c r="E1041" s="1" t="s">
        <v>83</v>
      </c>
      <c r="F1041" s="378">
        <v>46184</v>
      </c>
      <c r="G1041" s="1" t="s">
        <v>12160</v>
      </c>
      <c r="H1041" s="1" t="s">
        <v>11683</v>
      </c>
      <c r="I1041" s="378">
        <v>47279</v>
      </c>
      <c r="J1041" s="1" t="s">
        <v>61</v>
      </c>
      <c r="K1041" s="380">
        <v>0.44665509259259001</v>
      </c>
      <c r="L1041" s="378">
        <v>46184</v>
      </c>
      <c r="M1041" s="1" t="s">
        <v>12161</v>
      </c>
      <c r="N1041" s="1" t="s">
        <v>13043</v>
      </c>
    </row>
    <row r="1042" spans="1:14" x14ac:dyDescent="0.25">
      <c r="A1042" s="1" t="s">
        <v>12159</v>
      </c>
      <c r="B1042" s="1" t="s">
        <v>80</v>
      </c>
      <c r="C1042" s="1" t="s">
        <v>81</v>
      </c>
      <c r="D1042" s="377">
        <v>218</v>
      </c>
      <c r="E1042" s="1" t="s">
        <v>83</v>
      </c>
      <c r="F1042" s="378">
        <v>46184</v>
      </c>
      <c r="G1042" s="1" t="s">
        <v>12160</v>
      </c>
      <c r="H1042" s="1" t="s">
        <v>11683</v>
      </c>
      <c r="I1042" s="378">
        <v>47279</v>
      </c>
      <c r="J1042" s="1" t="s">
        <v>61</v>
      </c>
      <c r="K1042" s="380">
        <v>0.53062500000000001</v>
      </c>
      <c r="L1042" s="378">
        <v>46184</v>
      </c>
      <c r="M1042" s="1" t="s">
        <v>12161</v>
      </c>
      <c r="N1042" s="1" t="s">
        <v>13222</v>
      </c>
    </row>
    <row r="1043" spans="1:14" x14ac:dyDescent="0.25">
      <c r="A1043" s="1" t="s">
        <v>12159</v>
      </c>
      <c r="B1043" s="1" t="s">
        <v>80</v>
      </c>
      <c r="C1043" s="1" t="s">
        <v>81</v>
      </c>
      <c r="D1043" s="377">
        <v>336</v>
      </c>
      <c r="E1043" s="1" t="s">
        <v>83</v>
      </c>
      <c r="F1043" s="378">
        <v>46184</v>
      </c>
      <c r="G1043" s="1" t="s">
        <v>12160</v>
      </c>
      <c r="H1043" s="1" t="s">
        <v>11683</v>
      </c>
      <c r="I1043" s="378">
        <v>47279</v>
      </c>
      <c r="J1043" s="1" t="s">
        <v>61</v>
      </c>
      <c r="K1043" s="380">
        <v>0.52021990740740998</v>
      </c>
      <c r="L1043" s="378">
        <v>46184</v>
      </c>
      <c r="M1043" s="1" t="s">
        <v>12161</v>
      </c>
      <c r="N1043" s="1" t="s">
        <v>13223</v>
      </c>
    </row>
    <row r="1044" spans="1:14" x14ac:dyDescent="0.25">
      <c r="A1044" s="1" t="s">
        <v>12159</v>
      </c>
      <c r="B1044" s="1" t="s">
        <v>80</v>
      </c>
      <c r="C1044" s="1" t="s">
        <v>81</v>
      </c>
      <c r="D1044" s="377">
        <v>336</v>
      </c>
      <c r="E1044" s="1" t="s">
        <v>83</v>
      </c>
      <c r="F1044" s="378">
        <v>46183</v>
      </c>
      <c r="G1044" s="1" t="s">
        <v>12160</v>
      </c>
      <c r="H1044" s="1" t="s">
        <v>11683</v>
      </c>
      <c r="I1044" s="378">
        <v>47279</v>
      </c>
      <c r="J1044" s="1" t="s">
        <v>61</v>
      </c>
      <c r="K1044" s="380">
        <v>0.43174768518519002</v>
      </c>
      <c r="L1044" s="378">
        <v>46183</v>
      </c>
      <c r="M1044" s="1" t="s">
        <v>12161</v>
      </c>
      <c r="N1044" s="1" t="s">
        <v>12167</v>
      </c>
    </row>
    <row r="1045" spans="1:14" x14ac:dyDescent="0.25">
      <c r="A1045" s="1" t="s">
        <v>12159</v>
      </c>
      <c r="B1045" s="1" t="s">
        <v>80</v>
      </c>
      <c r="C1045" s="1" t="s">
        <v>81</v>
      </c>
      <c r="D1045" s="377">
        <v>336</v>
      </c>
      <c r="E1045" s="1" t="s">
        <v>83</v>
      </c>
      <c r="F1045" s="378">
        <v>46183</v>
      </c>
      <c r="G1045" s="1" t="s">
        <v>12160</v>
      </c>
      <c r="H1045" s="1" t="s">
        <v>11683</v>
      </c>
      <c r="I1045" s="378">
        <v>47279</v>
      </c>
      <c r="J1045" s="1" t="s">
        <v>61</v>
      </c>
      <c r="K1045" s="380">
        <v>0.51809027777778005</v>
      </c>
      <c r="L1045" s="378">
        <v>46183</v>
      </c>
      <c r="M1045" s="1" t="s">
        <v>12161</v>
      </c>
      <c r="N1045" s="1" t="s">
        <v>12165</v>
      </c>
    </row>
    <row r="1046" spans="1:14" x14ac:dyDescent="0.25">
      <c r="A1046" s="1" t="s">
        <v>12159</v>
      </c>
      <c r="B1046" s="1" t="s">
        <v>80</v>
      </c>
      <c r="C1046" s="1" t="s">
        <v>81</v>
      </c>
      <c r="D1046" s="377">
        <v>336</v>
      </c>
      <c r="E1046" s="1" t="s">
        <v>83</v>
      </c>
      <c r="F1046" s="378">
        <v>46183</v>
      </c>
      <c r="G1046" s="1" t="s">
        <v>12160</v>
      </c>
      <c r="H1046" s="1" t="s">
        <v>11683</v>
      </c>
      <c r="I1046" s="378">
        <v>47279</v>
      </c>
      <c r="J1046" s="1" t="s">
        <v>61</v>
      </c>
      <c r="K1046" s="380">
        <v>0.57475694444444003</v>
      </c>
      <c r="L1046" s="378">
        <v>46183</v>
      </c>
      <c r="M1046" s="1" t="s">
        <v>12161</v>
      </c>
      <c r="N1046" s="1" t="s">
        <v>12166</v>
      </c>
    </row>
    <row r="1047" spans="1:14" x14ac:dyDescent="0.25">
      <c r="A1047" s="1" t="s">
        <v>12159</v>
      </c>
      <c r="B1047" s="1" t="s">
        <v>80</v>
      </c>
      <c r="C1047" s="1" t="s">
        <v>81</v>
      </c>
      <c r="D1047" s="377">
        <v>336</v>
      </c>
      <c r="E1047" s="1" t="s">
        <v>83</v>
      </c>
      <c r="F1047" s="378">
        <v>46183</v>
      </c>
      <c r="G1047" s="1" t="s">
        <v>12160</v>
      </c>
      <c r="H1047" s="1" t="s">
        <v>11683</v>
      </c>
      <c r="I1047" s="378">
        <v>47279</v>
      </c>
      <c r="J1047" s="1" t="s">
        <v>61</v>
      </c>
      <c r="K1047" s="380">
        <v>0.57870370370369995</v>
      </c>
      <c r="L1047" s="378">
        <v>46183</v>
      </c>
      <c r="M1047" s="1" t="s">
        <v>12161</v>
      </c>
      <c r="N1047" s="1" t="s">
        <v>12169</v>
      </c>
    </row>
    <row r="1048" spans="1:14" x14ac:dyDescent="0.25">
      <c r="A1048" s="1" t="s">
        <v>12159</v>
      </c>
      <c r="B1048" s="1" t="s">
        <v>80</v>
      </c>
      <c r="C1048" s="1" t="s">
        <v>81</v>
      </c>
      <c r="D1048" s="377">
        <v>336</v>
      </c>
      <c r="E1048" s="1" t="s">
        <v>83</v>
      </c>
      <c r="F1048" s="378">
        <v>46183</v>
      </c>
      <c r="G1048" s="1" t="s">
        <v>12160</v>
      </c>
      <c r="H1048" s="1" t="s">
        <v>11683</v>
      </c>
      <c r="I1048" s="378">
        <v>47279</v>
      </c>
      <c r="J1048" s="1" t="s">
        <v>61</v>
      </c>
      <c r="K1048" s="380">
        <v>0.64847222222222001</v>
      </c>
      <c r="L1048" s="378">
        <v>46183</v>
      </c>
      <c r="M1048" s="1" t="s">
        <v>12161</v>
      </c>
      <c r="N1048" s="1" t="s">
        <v>12164</v>
      </c>
    </row>
    <row r="1049" spans="1:14" x14ac:dyDescent="0.25">
      <c r="A1049" s="1" t="s">
        <v>12159</v>
      </c>
      <c r="B1049" s="1" t="s">
        <v>80</v>
      </c>
      <c r="C1049" s="1" t="s">
        <v>81</v>
      </c>
      <c r="D1049" s="377">
        <v>336</v>
      </c>
      <c r="E1049" s="1" t="s">
        <v>83</v>
      </c>
      <c r="F1049" s="378">
        <v>46183</v>
      </c>
      <c r="G1049" s="1" t="s">
        <v>12160</v>
      </c>
      <c r="H1049" s="1" t="s">
        <v>11683</v>
      </c>
      <c r="I1049" s="378">
        <v>47279</v>
      </c>
      <c r="J1049" s="1" t="s">
        <v>61</v>
      </c>
      <c r="K1049" s="380">
        <v>0.65900462962963002</v>
      </c>
      <c r="L1049" s="378">
        <v>46183</v>
      </c>
      <c r="M1049" s="1" t="s">
        <v>12161</v>
      </c>
      <c r="N1049" s="1" t="s">
        <v>12168</v>
      </c>
    </row>
    <row r="1050" spans="1:14" x14ac:dyDescent="0.25">
      <c r="A1050" s="1" t="s">
        <v>12159</v>
      </c>
      <c r="B1050" s="1" t="s">
        <v>80</v>
      </c>
      <c r="C1050" s="1" t="s">
        <v>81</v>
      </c>
      <c r="D1050" s="377">
        <v>301</v>
      </c>
      <c r="E1050" s="1" t="s">
        <v>83</v>
      </c>
      <c r="F1050" s="378">
        <v>46183</v>
      </c>
      <c r="G1050" s="1" t="s">
        <v>12160</v>
      </c>
      <c r="H1050" s="1" t="s">
        <v>11683</v>
      </c>
      <c r="I1050" s="378">
        <v>47279</v>
      </c>
      <c r="J1050" s="1" t="s">
        <v>61</v>
      </c>
      <c r="K1050" s="380">
        <v>0.71136574074073999</v>
      </c>
      <c r="L1050" s="378">
        <v>46183</v>
      </c>
      <c r="M1050" s="1" t="s">
        <v>12161</v>
      </c>
      <c r="N1050" s="1" t="s">
        <v>12163</v>
      </c>
    </row>
    <row r="1051" spans="1:14" x14ac:dyDescent="0.25">
      <c r="A1051" s="1" t="s">
        <v>4284</v>
      </c>
      <c r="B1051" s="1" t="s">
        <v>80</v>
      </c>
      <c r="C1051" s="1" t="s">
        <v>81</v>
      </c>
      <c r="D1051" s="377">
        <v>552</v>
      </c>
      <c r="E1051" s="1" t="s">
        <v>84</v>
      </c>
      <c r="F1051" s="378">
        <v>46176</v>
      </c>
      <c r="G1051" s="1" t="s">
        <v>4724</v>
      </c>
      <c r="H1051" s="1" t="s">
        <v>4586</v>
      </c>
      <c r="I1051" s="378">
        <v>47271</v>
      </c>
      <c r="J1051" s="1" t="s">
        <v>61</v>
      </c>
      <c r="K1051" s="380">
        <v>0.28123842592593001</v>
      </c>
      <c r="L1051" s="378">
        <v>46176</v>
      </c>
      <c r="M1051" s="1" t="s">
        <v>4285</v>
      </c>
      <c r="N1051" s="1" t="s">
        <v>5268</v>
      </c>
    </row>
    <row r="1052" spans="1:14" x14ac:dyDescent="0.25">
      <c r="A1052" s="1" t="s">
        <v>4284</v>
      </c>
      <c r="B1052" s="1" t="s">
        <v>80</v>
      </c>
      <c r="C1052" s="1" t="s">
        <v>81</v>
      </c>
      <c r="D1052" s="377">
        <v>54</v>
      </c>
      <c r="E1052" s="1" t="s">
        <v>84</v>
      </c>
      <c r="F1052" s="378">
        <v>46176</v>
      </c>
      <c r="G1052" s="1" t="s">
        <v>4724</v>
      </c>
      <c r="H1052" s="1" t="s">
        <v>4586</v>
      </c>
      <c r="I1052" s="378">
        <v>47271</v>
      </c>
      <c r="J1052" s="1" t="s">
        <v>61</v>
      </c>
      <c r="K1052" s="380">
        <v>0.28135416666667001</v>
      </c>
      <c r="L1052" s="378">
        <v>46176</v>
      </c>
      <c r="M1052" s="1" t="s">
        <v>4285</v>
      </c>
      <c r="N1052" s="1" t="s">
        <v>5267</v>
      </c>
    </row>
    <row r="1053" spans="1:14" x14ac:dyDescent="0.25">
      <c r="A1053" s="1" t="s">
        <v>4284</v>
      </c>
      <c r="B1053" s="1" t="s">
        <v>80</v>
      </c>
      <c r="C1053" s="1" t="s">
        <v>81</v>
      </c>
      <c r="D1053" s="377">
        <v>552</v>
      </c>
      <c r="E1053" s="1" t="s">
        <v>84</v>
      </c>
      <c r="F1053" s="378">
        <v>46176</v>
      </c>
      <c r="G1053" s="1" t="s">
        <v>4724</v>
      </c>
      <c r="H1053" s="1" t="s">
        <v>4586</v>
      </c>
      <c r="I1053" s="378">
        <v>47271</v>
      </c>
      <c r="J1053" s="1" t="s">
        <v>61</v>
      </c>
      <c r="K1053" s="380">
        <v>0.27976851851852003</v>
      </c>
      <c r="L1053" s="378">
        <v>46176</v>
      </c>
      <c r="M1053" s="1" t="s">
        <v>4285</v>
      </c>
      <c r="N1053" s="1" t="s">
        <v>5264</v>
      </c>
    </row>
    <row r="1054" spans="1:14" x14ac:dyDescent="0.25">
      <c r="A1054" s="1" t="s">
        <v>4284</v>
      </c>
      <c r="B1054" s="1" t="s">
        <v>80</v>
      </c>
      <c r="C1054" s="1" t="s">
        <v>81</v>
      </c>
      <c r="D1054" s="377">
        <v>552</v>
      </c>
      <c r="E1054" s="1" t="s">
        <v>84</v>
      </c>
      <c r="F1054" s="378">
        <v>46176</v>
      </c>
      <c r="G1054" s="1" t="s">
        <v>4724</v>
      </c>
      <c r="H1054" s="1" t="s">
        <v>4586</v>
      </c>
      <c r="I1054" s="378">
        <v>47271</v>
      </c>
      <c r="J1054" s="1" t="s">
        <v>61</v>
      </c>
      <c r="K1054" s="380">
        <v>0.27986111111111001</v>
      </c>
      <c r="L1054" s="378">
        <v>46176</v>
      </c>
      <c r="M1054" s="1" t="s">
        <v>4285</v>
      </c>
      <c r="N1054" s="1" t="s">
        <v>5263</v>
      </c>
    </row>
    <row r="1055" spans="1:14" x14ac:dyDescent="0.25">
      <c r="A1055" s="1" t="s">
        <v>4284</v>
      </c>
      <c r="B1055" s="1" t="s">
        <v>80</v>
      </c>
      <c r="C1055" s="1" t="s">
        <v>81</v>
      </c>
      <c r="D1055" s="377">
        <v>552</v>
      </c>
      <c r="E1055" s="1" t="s">
        <v>84</v>
      </c>
      <c r="F1055" s="378">
        <v>46176</v>
      </c>
      <c r="G1055" s="1" t="s">
        <v>4724</v>
      </c>
      <c r="H1055" s="1" t="s">
        <v>4586</v>
      </c>
      <c r="I1055" s="378">
        <v>47271</v>
      </c>
      <c r="J1055" s="1" t="s">
        <v>61</v>
      </c>
      <c r="K1055" s="380">
        <v>0.27842592592593002</v>
      </c>
      <c r="L1055" s="378">
        <v>46176</v>
      </c>
      <c r="M1055" s="1" t="s">
        <v>4285</v>
      </c>
      <c r="N1055" s="1" t="s">
        <v>5265</v>
      </c>
    </row>
    <row r="1056" spans="1:14" x14ac:dyDescent="0.25">
      <c r="A1056" s="1" t="s">
        <v>4284</v>
      </c>
      <c r="B1056" s="1" t="s">
        <v>80</v>
      </c>
      <c r="C1056" s="1" t="s">
        <v>81</v>
      </c>
      <c r="D1056" s="377">
        <v>552</v>
      </c>
      <c r="E1056" s="1" t="s">
        <v>84</v>
      </c>
      <c r="F1056" s="378">
        <v>46176</v>
      </c>
      <c r="G1056" s="1" t="s">
        <v>4724</v>
      </c>
      <c r="H1056" s="1" t="s">
        <v>4586</v>
      </c>
      <c r="I1056" s="378">
        <v>47271</v>
      </c>
      <c r="J1056" s="1" t="s">
        <v>61</v>
      </c>
      <c r="K1056" s="380">
        <v>0.27829861111110998</v>
      </c>
      <c r="L1056" s="378">
        <v>46176</v>
      </c>
      <c r="M1056" s="1" t="s">
        <v>4285</v>
      </c>
      <c r="N1056" s="1" t="s">
        <v>5266</v>
      </c>
    </row>
    <row r="1057" spans="1:14" x14ac:dyDescent="0.25">
      <c r="A1057" s="1" t="s">
        <v>4284</v>
      </c>
      <c r="B1057" s="1" t="s">
        <v>80</v>
      </c>
      <c r="C1057" s="1" t="s">
        <v>81</v>
      </c>
      <c r="D1057" s="377">
        <v>552</v>
      </c>
      <c r="E1057" s="1" t="s">
        <v>84</v>
      </c>
      <c r="F1057" s="378">
        <v>46175</v>
      </c>
      <c r="G1057" s="1" t="s">
        <v>4724</v>
      </c>
      <c r="H1057" s="1" t="s">
        <v>4586</v>
      </c>
      <c r="I1057" s="378">
        <v>47271</v>
      </c>
      <c r="J1057" s="1" t="s">
        <v>61</v>
      </c>
      <c r="K1057" s="380">
        <v>0.50109953703704002</v>
      </c>
      <c r="L1057" s="378">
        <v>46175</v>
      </c>
      <c r="M1057" s="1" t="s">
        <v>4285</v>
      </c>
      <c r="N1057" s="1" t="s">
        <v>4731</v>
      </c>
    </row>
    <row r="1058" spans="1:14" x14ac:dyDescent="0.25">
      <c r="A1058" s="1" t="s">
        <v>4284</v>
      </c>
      <c r="B1058" s="1" t="s">
        <v>80</v>
      </c>
      <c r="C1058" s="1" t="s">
        <v>81</v>
      </c>
      <c r="D1058" s="377">
        <v>552</v>
      </c>
      <c r="E1058" s="1" t="s">
        <v>84</v>
      </c>
      <c r="F1058" s="378">
        <v>46175</v>
      </c>
      <c r="G1058" s="1" t="s">
        <v>4724</v>
      </c>
      <c r="H1058" s="1" t="s">
        <v>4586</v>
      </c>
      <c r="I1058" s="378">
        <v>47271</v>
      </c>
      <c r="J1058" s="1" t="s">
        <v>61</v>
      </c>
      <c r="K1058" s="380">
        <v>0.60876157407407006</v>
      </c>
      <c r="L1058" s="378">
        <v>46175</v>
      </c>
      <c r="M1058" s="1" t="s">
        <v>4285</v>
      </c>
      <c r="N1058" s="1" t="s">
        <v>4728</v>
      </c>
    </row>
    <row r="1059" spans="1:14" x14ac:dyDescent="0.25">
      <c r="A1059" s="1" t="s">
        <v>4284</v>
      </c>
      <c r="B1059" s="1" t="s">
        <v>80</v>
      </c>
      <c r="C1059" s="1" t="s">
        <v>81</v>
      </c>
      <c r="D1059" s="377">
        <v>552</v>
      </c>
      <c r="E1059" s="1" t="s">
        <v>84</v>
      </c>
      <c r="F1059" s="378">
        <v>46175</v>
      </c>
      <c r="G1059" s="1" t="s">
        <v>4724</v>
      </c>
      <c r="H1059" s="1" t="s">
        <v>4586</v>
      </c>
      <c r="I1059" s="378">
        <v>47271</v>
      </c>
      <c r="J1059" s="1" t="s">
        <v>61</v>
      </c>
      <c r="K1059" s="380">
        <v>0.49998842592593001</v>
      </c>
      <c r="L1059" s="378">
        <v>46175</v>
      </c>
      <c r="M1059" s="1" t="s">
        <v>4285</v>
      </c>
      <c r="N1059" s="1" t="s">
        <v>4733</v>
      </c>
    </row>
    <row r="1060" spans="1:14" x14ac:dyDescent="0.25">
      <c r="A1060" s="1" t="s">
        <v>4284</v>
      </c>
      <c r="B1060" s="1" t="s">
        <v>80</v>
      </c>
      <c r="C1060" s="1" t="s">
        <v>81</v>
      </c>
      <c r="D1060" s="377">
        <v>552</v>
      </c>
      <c r="E1060" s="1" t="s">
        <v>84</v>
      </c>
      <c r="F1060" s="378">
        <v>46175</v>
      </c>
      <c r="G1060" s="1" t="s">
        <v>4724</v>
      </c>
      <c r="H1060" s="1" t="s">
        <v>4586</v>
      </c>
      <c r="I1060" s="378">
        <v>47271</v>
      </c>
      <c r="J1060" s="1" t="s">
        <v>61</v>
      </c>
      <c r="K1060" s="380">
        <v>0.60954861111111003</v>
      </c>
      <c r="L1060" s="378">
        <v>46175</v>
      </c>
      <c r="M1060" s="1" t="s">
        <v>4285</v>
      </c>
      <c r="N1060" s="1" t="s">
        <v>4726</v>
      </c>
    </row>
    <row r="1061" spans="1:14" x14ac:dyDescent="0.25">
      <c r="A1061" s="1" t="s">
        <v>4284</v>
      </c>
      <c r="B1061" s="1" t="s">
        <v>80</v>
      </c>
      <c r="C1061" s="1" t="s">
        <v>81</v>
      </c>
      <c r="D1061" s="377">
        <v>552</v>
      </c>
      <c r="E1061" s="1" t="s">
        <v>84</v>
      </c>
      <c r="F1061" s="378">
        <v>46175</v>
      </c>
      <c r="G1061" s="1" t="s">
        <v>4724</v>
      </c>
      <c r="H1061" s="1" t="s">
        <v>4586</v>
      </c>
      <c r="I1061" s="378">
        <v>47271</v>
      </c>
      <c r="J1061" s="1" t="s">
        <v>61</v>
      </c>
      <c r="K1061" s="380">
        <v>0.54429398148148</v>
      </c>
      <c r="L1061" s="378">
        <v>46175</v>
      </c>
      <c r="M1061" s="1" t="s">
        <v>4285</v>
      </c>
      <c r="N1061" s="1" t="s">
        <v>4730</v>
      </c>
    </row>
    <row r="1062" spans="1:14" x14ac:dyDescent="0.25">
      <c r="A1062" s="1" t="s">
        <v>4284</v>
      </c>
      <c r="B1062" s="1" t="s">
        <v>80</v>
      </c>
      <c r="C1062" s="1" t="s">
        <v>81</v>
      </c>
      <c r="D1062" s="377">
        <v>552</v>
      </c>
      <c r="E1062" s="1" t="s">
        <v>84</v>
      </c>
      <c r="F1062" s="378">
        <v>46175</v>
      </c>
      <c r="G1062" s="1" t="s">
        <v>4724</v>
      </c>
      <c r="H1062" s="1" t="s">
        <v>4586</v>
      </c>
      <c r="I1062" s="378">
        <v>47271</v>
      </c>
      <c r="J1062" s="1" t="s">
        <v>61</v>
      </c>
      <c r="K1062" s="380">
        <v>0.60912037037037003</v>
      </c>
      <c r="L1062" s="378">
        <v>46175</v>
      </c>
      <c r="M1062" s="1" t="s">
        <v>4285</v>
      </c>
      <c r="N1062" s="1" t="s">
        <v>4725</v>
      </c>
    </row>
    <row r="1063" spans="1:14" x14ac:dyDescent="0.25">
      <c r="A1063" s="1" t="s">
        <v>4284</v>
      </c>
      <c r="B1063" s="1" t="s">
        <v>80</v>
      </c>
      <c r="C1063" s="1" t="s">
        <v>81</v>
      </c>
      <c r="D1063" s="377">
        <v>552</v>
      </c>
      <c r="E1063" s="1" t="s">
        <v>84</v>
      </c>
      <c r="F1063" s="378">
        <v>46175</v>
      </c>
      <c r="G1063" s="1" t="s">
        <v>4724</v>
      </c>
      <c r="H1063" s="1" t="s">
        <v>4586</v>
      </c>
      <c r="I1063" s="378">
        <v>47271</v>
      </c>
      <c r="J1063" s="1" t="s">
        <v>61</v>
      </c>
      <c r="K1063" s="380">
        <v>0.50099537037037001</v>
      </c>
      <c r="L1063" s="378">
        <v>46175</v>
      </c>
      <c r="M1063" s="1" t="s">
        <v>4285</v>
      </c>
      <c r="N1063" s="1" t="s">
        <v>4729</v>
      </c>
    </row>
    <row r="1064" spans="1:14" x14ac:dyDescent="0.25">
      <c r="A1064" s="1" t="s">
        <v>4284</v>
      </c>
      <c r="B1064" s="1" t="s">
        <v>80</v>
      </c>
      <c r="C1064" s="1" t="s">
        <v>81</v>
      </c>
      <c r="D1064" s="377">
        <v>480</v>
      </c>
      <c r="E1064" s="1" t="s">
        <v>84</v>
      </c>
      <c r="F1064" s="378">
        <v>46175</v>
      </c>
      <c r="G1064" s="1" t="s">
        <v>4724</v>
      </c>
      <c r="H1064" s="1" t="s">
        <v>4586</v>
      </c>
      <c r="I1064" s="378">
        <v>47271</v>
      </c>
      <c r="J1064" s="1" t="s">
        <v>61</v>
      </c>
      <c r="K1064" s="380">
        <v>0.75628472222221998</v>
      </c>
      <c r="L1064" s="378">
        <v>46175</v>
      </c>
      <c r="M1064" s="1" t="s">
        <v>4285</v>
      </c>
      <c r="N1064" s="1" t="s">
        <v>5269</v>
      </c>
    </row>
    <row r="1065" spans="1:14" x14ac:dyDescent="0.25">
      <c r="A1065" s="1" t="s">
        <v>4284</v>
      </c>
      <c r="B1065" s="1" t="s">
        <v>80</v>
      </c>
      <c r="C1065" s="1" t="s">
        <v>81</v>
      </c>
      <c r="D1065" s="377">
        <v>552</v>
      </c>
      <c r="E1065" s="1" t="s">
        <v>84</v>
      </c>
      <c r="F1065" s="378">
        <v>46175</v>
      </c>
      <c r="G1065" s="1" t="s">
        <v>4724</v>
      </c>
      <c r="H1065" s="1" t="s">
        <v>4586</v>
      </c>
      <c r="I1065" s="378">
        <v>47271</v>
      </c>
      <c r="J1065" s="1" t="s">
        <v>61</v>
      </c>
      <c r="K1065" s="380">
        <v>0.40342592592593002</v>
      </c>
      <c r="L1065" s="378">
        <v>46175</v>
      </c>
      <c r="M1065" s="1" t="s">
        <v>4285</v>
      </c>
      <c r="N1065" s="1" t="s">
        <v>4727</v>
      </c>
    </row>
    <row r="1066" spans="1:14" x14ac:dyDescent="0.25">
      <c r="A1066" s="1" t="s">
        <v>4284</v>
      </c>
      <c r="B1066" s="1" t="s">
        <v>80</v>
      </c>
      <c r="C1066" s="1" t="s">
        <v>81</v>
      </c>
      <c r="D1066" s="377">
        <v>552</v>
      </c>
      <c r="E1066" s="1" t="s">
        <v>84</v>
      </c>
      <c r="F1066" s="378">
        <v>46175</v>
      </c>
      <c r="G1066" s="1" t="s">
        <v>4724</v>
      </c>
      <c r="H1066" s="1" t="s">
        <v>4586</v>
      </c>
      <c r="I1066" s="378">
        <v>47271</v>
      </c>
      <c r="J1066" s="1" t="s">
        <v>61</v>
      </c>
      <c r="K1066" s="380">
        <v>0.65612268518519001</v>
      </c>
      <c r="L1066" s="378">
        <v>46175</v>
      </c>
      <c r="M1066" s="1" t="s">
        <v>4285</v>
      </c>
      <c r="N1066" s="1" t="s">
        <v>4734</v>
      </c>
    </row>
    <row r="1067" spans="1:14" x14ac:dyDescent="0.25">
      <c r="A1067" s="1" t="s">
        <v>4284</v>
      </c>
      <c r="B1067" s="1" t="s">
        <v>80</v>
      </c>
      <c r="C1067" s="1" t="s">
        <v>81</v>
      </c>
      <c r="D1067" s="377">
        <v>552</v>
      </c>
      <c r="E1067" s="1" t="s">
        <v>84</v>
      </c>
      <c r="F1067" s="378">
        <v>46175</v>
      </c>
      <c r="G1067" s="1" t="s">
        <v>4724</v>
      </c>
      <c r="H1067" s="1" t="s">
        <v>4586</v>
      </c>
      <c r="I1067" s="378">
        <v>47271</v>
      </c>
      <c r="J1067" s="1" t="s">
        <v>61</v>
      </c>
      <c r="K1067" s="380">
        <v>0.65643518518518995</v>
      </c>
      <c r="L1067" s="378">
        <v>46175</v>
      </c>
      <c r="M1067" s="1" t="s">
        <v>4285</v>
      </c>
      <c r="N1067" s="1" t="s">
        <v>4732</v>
      </c>
    </row>
    <row r="1068" spans="1:14" x14ac:dyDescent="0.25">
      <c r="A1068" s="1" t="s">
        <v>2337</v>
      </c>
      <c r="B1068" s="1" t="s">
        <v>80</v>
      </c>
      <c r="C1068" s="1" t="s">
        <v>81</v>
      </c>
      <c r="D1068" s="377">
        <v>29160</v>
      </c>
      <c r="E1068" s="1" t="s">
        <v>82</v>
      </c>
      <c r="F1068" s="378">
        <v>46185</v>
      </c>
      <c r="G1068" s="1" t="s">
        <v>61</v>
      </c>
      <c r="H1068" s="1" t="s">
        <v>14210</v>
      </c>
      <c r="I1068" s="378">
        <v>46548</v>
      </c>
      <c r="J1068" s="1" t="s">
        <v>2338</v>
      </c>
      <c r="K1068" s="380">
        <v>0.54954861111110997</v>
      </c>
      <c r="L1068" s="378">
        <v>46185</v>
      </c>
      <c r="M1068" s="1" t="s">
        <v>2339</v>
      </c>
      <c r="N1068" s="1" t="s">
        <v>14211</v>
      </c>
    </row>
    <row r="1069" spans="1:14" x14ac:dyDescent="0.25">
      <c r="A1069" s="1" t="s">
        <v>2337</v>
      </c>
      <c r="B1069" s="1" t="s">
        <v>80</v>
      </c>
      <c r="C1069" s="1" t="s">
        <v>81</v>
      </c>
      <c r="D1069" s="377">
        <v>26910</v>
      </c>
      <c r="E1069" s="1" t="s">
        <v>82</v>
      </c>
      <c r="F1069" s="378">
        <v>46184</v>
      </c>
      <c r="G1069" s="1" t="s">
        <v>61</v>
      </c>
      <c r="H1069" s="1" t="s">
        <v>13046</v>
      </c>
      <c r="I1069" s="378">
        <v>46547</v>
      </c>
      <c r="J1069" s="1" t="s">
        <v>2338</v>
      </c>
      <c r="K1069" s="380">
        <v>0.35594907407407</v>
      </c>
      <c r="L1069" s="378">
        <v>46184</v>
      </c>
      <c r="M1069" s="1" t="s">
        <v>2339</v>
      </c>
      <c r="N1069" s="1" t="s">
        <v>13047</v>
      </c>
    </row>
    <row r="1070" spans="1:14" x14ac:dyDescent="0.25">
      <c r="A1070" s="1" t="s">
        <v>2337</v>
      </c>
      <c r="B1070" s="1" t="s">
        <v>80</v>
      </c>
      <c r="C1070" s="1" t="s">
        <v>81</v>
      </c>
      <c r="D1070" s="377">
        <v>28460</v>
      </c>
      <c r="E1070" s="1" t="s">
        <v>82</v>
      </c>
      <c r="F1070" s="378">
        <v>46183</v>
      </c>
      <c r="G1070" s="1" t="s">
        <v>61</v>
      </c>
      <c r="H1070" s="1" t="s">
        <v>12172</v>
      </c>
      <c r="I1070" s="378">
        <v>46546</v>
      </c>
      <c r="J1070" s="1" t="s">
        <v>2338</v>
      </c>
      <c r="K1070" s="380">
        <v>0.45385416666667</v>
      </c>
      <c r="L1070" s="378">
        <v>46183</v>
      </c>
      <c r="M1070" s="1" t="s">
        <v>2339</v>
      </c>
      <c r="N1070" s="1" t="s">
        <v>12173</v>
      </c>
    </row>
    <row r="1071" spans="1:14" x14ac:dyDescent="0.25">
      <c r="A1071" s="1" t="s">
        <v>2337</v>
      </c>
      <c r="B1071" s="1" t="s">
        <v>80</v>
      </c>
      <c r="C1071" s="1" t="s">
        <v>81</v>
      </c>
      <c r="D1071" s="377">
        <v>27600</v>
      </c>
      <c r="E1071" s="1" t="s">
        <v>82</v>
      </c>
      <c r="F1071" s="378">
        <v>46183</v>
      </c>
      <c r="G1071" s="1" t="s">
        <v>61</v>
      </c>
      <c r="H1071" s="1" t="s">
        <v>12170</v>
      </c>
      <c r="I1071" s="378">
        <v>46546</v>
      </c>
      <c r="J1071" s="1" t="s">
        <v>2338</v>
      </c>
      <c r="K1071" s="380">
        <v>0.58238425925925996</v>
      </c>
      <c r="L1071" s="378">
        <v>46183</v>
      </c>
      <c r="M1071" s="1" t="s">
        <v>2339</v>
      </c>
      <c r="N1071" s="1" t="s">
        <v>12171</v>
      </c>
    </row>
    <row r="1072" spans="1:14" x14ac:dyDescent="0.25">
      <c r="A1072" s="1" t="s">
        <v>2337</v>
      </c>
      <c r="B1072" s="1" t="s">
        <v>80</v>
      </c>
      <c r="C1072" s="1" t="s">
        <v>81</v>
      </c>
      <c r="D1072" s="377">
        <v>30480</v>
      </c>
      <c r="E1072" s="1" t="s">
        <v>82</v>
      </c>
      <c r="F1072" s="378">
        <v>46182</v>
      </c>
      <c r="G1072" s="1" t="s">
        <v>61</v>
      </c>
      <c r="H1072" s="1" t="s">
        <v>10610</v>
      </c>
      <c r="I1072" s="378">
        <v>46543</v>
      </c>
      <c r="J1072" s="1" t="s">
        <v>2338</v>
      </c>
      <c r="K1072" s="380">
        <v>0.40983796296295999</v>
      </c>
      <c r="L1072" s="378">
        <v>46182</v>
      </c>
      <c r="M1072" s="1" t="s">
        <v>2339</v>
      </c>
      <c r="N1072" s="1" t="s">
        <v>10611</v>
      </c>
    </row>
    <row r="1073" spans="1:14" x14ac:dyDescent="0.25">
      <c r="A1073" s="1" t="s">
        <v>2337</v>
      </c>
      <c r="B1073" s="1" t="s">
        <v>80</v>
      </c>
      <c r="C1073" s="1" t="s">
        <v>81</v>
      </c>
      <c r="D1073" s="377">
        <v>24160</v>
      </c>
      <c r="E1073" s="1" t="s">
        <v>82</v>
      </c>
      <c r="F1073" s="378">
        <v>46181</v>
      </c>
      <c r="G1073" s="1" t="s">
        <v>61</v>
      </c>
      <c r="H1073" s="1" t="s">
        <v>9397</v>
      </c>
      <c r="I1073" s="378">
        <v>46543</v>
      </c>
      <c r="J1073" s="1" t="s">
        <v>2338</v>
      </c>
      <c r="K1073" s="380">
        <v>0.45565972222222001</v>
      </c>
      <c r="L1073" s="378">
        <v>46181</v>
      </c>
      <c r="M1073" s="1" t="s">
        <v>2339</v>
      </c>
      <c r="N1073" s="1" t="s">
        <v>9398</v>
      </c>
    </row>
    <row r="1074" spans="1:14" x14ac:dyDescent="0.25">
      <c r="A1074" s="1" t="s">
        <v>2337</v>
      </c>
      <c r="B1074" s="1" t="s">
        <v>80</v>
      </c>
      <c r="C1074" s="1" t="s">
        <v>81</v>
      </c>
      <c r="D1074" s="377">
        <v>29480</v>
      </c>
      <c r="E1074" s="1" t="s">
        <v>82</v>
      </c>
      <c r="F1074" s="378">
        <v>46178</v>
      </c>
      <c r="G1074" s="1" t="s">
        <v>61</v>
      </c>
      <c r="H1074" s="1" t="s">
        <v>6539</v>
      </c>
      <c r="I1074" s="378">
        <v>46540</v>
      </c>
      <c r="J1074" s="1" t="s">
        <v>2338</v>
      </c>
      <c r="K1074" s="380">
        <v>0.38869212962963001</v>
      </c>
      <c r="L1074" s="378">
        <v>46178</v>
      </c>
      <c r="M1074" s="1" t="s">
        <v>2339</v>
      </c>
      <c r="N1074" s="1" t="s">
        <v>6540</v>
      </c>
    </row>
    <row r="1075" spans="1:14" x14ac:dyDescent="0.25">
      <c r="A1075" s="1" t="s">
        <v>2337</v>
      </c>
      <c r="B1075" s="1" t="s">
        <v>80</v>
      </c>
      <c r="C1075" s="1" t="s">
        <v>81</v>
      </c>
      <c r="D1075" s="377">
        <v>29240</v>
      </c>
      <c r="E1075" s="1" t="s">
        <v>82</v>
      </c>
      <c r="F1075" s="378">
        <v>46177</v>
      </c>
      <c r="G1075" s="1" t="s">
        <v>61</v>
      </c>
      <c r="H1075" s="1" t="s">
        <v>6543</v>
      </c>
      <c r="I1075" s="378">
        <v>46539</v>
      </c>
      <c r="J1075" s="1" t="s">
        <v>2338</v>
      </c>
      <c r="K1075" s="380">
        <v>0.33511574074074002</v>
      </c>
      <c r="L1075" s="378">
        <v>46177</v>
      </c>
      <c r="M1075" s="1" t="s">
        <v>2339</v>
      </c>
      <c r="N1075" s="1" t="s">
        <v>6544</v>
      </c>
    </row>
    <row r="1076" spans="1:14" x14ac:dyDescent="0.25">
      <c r="A1076" s="1" t="s">
        <v>2337</v>
      </c>
      <c r="B1076" s="1" t="s">
        <v>80</v>
      </c>
      <c r="C1076" s="1" t="s">
        <v>81</v>
      </c>
      <c r="D1076" s="377">
        <v>29330</v>
      </c>
      <c r="E1076" s="1" t="s">
        <v>82</v>
      </c>
      <c r="F1076" s="378">
        <v>46177</v>
      </c>
      <c r="G1076" s="1" t="s">
        <v>61</v>
      </c>
      <c r="H1076" s="1" t="s">
        <v>6541</v>
      </c>
      <c r="I1076" s="378">
        <v>46540</v>
      </c>
      <c r="J1076" s="1" t="s">
        <v>2338</v>
      </c>
      <c r="K1076" s="380">
        <v>0.60313657407406995</v>
      </c>
      <c r="L1076" s="378">
        <v>46177</v>
      </c>
      <c r="M1076" s="1" t="s">
        <v>2339</v>
      </c>
      <c r="N1076" s="1" t="s">
        <v>6542</v>
      </c>
    </row>
    <row r="1077" spans="1:14" x14ac:dyDescent="0.25">
      <c r="A1077" s="1" t="s">
        <v>2337</v>
      </c>
      <c r="B1077" s="1" t="s">
        <v>80</v>
      </c>
      <c r="C1077" s="1" t="s">
        <v>81</v>
      </c>
      <c r="D1077" s="377">
        <v>29030</v>
      </c>
      <c r="E1077" s="1" t="s">
        <v>82</v>
      </c>
      <c r="F1077" s="378">
        <v>46176</v>
      </c>
      <c r="G1077" s="1" t="s">
        <v>61</v>
      </c>
      <c r="H1077" s="1" t="s">
        <v>6545</v>
      </c>
      <c r="I1077" s="378">
        <v>46539</v>
      </c>
      <c r="J1077" s="1" t="s">
        <v>2338</v>
      </c>
      <c r="K1077" s="380">
        <v>0.56186342592592997</v>
      </c>
      <c r="L1077" s="378">
        <v>46176</v>
      </c>
      <c r="M1077" s="1" t="s">
        <v>2339</v>
      </c>
      <c r="N1077" s="1" t="s">
        <v>6546</v>
      </c>
    </row>
    <row r="1078" spans="1:14" x14ac:dyDescent="0.25">
      <c r="A1078" s="1" t="s">
        <v>2337</v>
      </c>
      <c r="B1078" s="1" t="s">
        <v>80</v>
      </c>
      <c r="C1078" s="1" t="s">
        <v>81</v>
      </c>
      <c r="D1078" s="377">
        <v>29310</v>
      </c>
      <c r="E1078" s="1" t="s">
        <v>82</v>
      </c>
      <c r="F1078" s="378">
        <v>46175</v>
      </c>
      <c r="G1078" s="1" t="s">
        <v>61</v>
      </c>
      <c r="H1078" s="1" t="s">
        <v>4735</v>
      </c>
      <c r="I1078" s="378">
        <v>46536</v>
      </c>
      <c r="J1078" s="1" t="s">
        <v>2338</v>
      </c>
      <c r="K1078" s="380">
        <v>0.43766203703703999</v>
      </c>
      <c r="L1078" s="378">
        <v>46175</v>
      </c>
      <c r="M1078" s="1" t="s">
        <v>2339</v>
      </c>
      <c r="N1078" s="1" t="s">
        <v>4736</v>
      </c>
    </row>
    <row r="1079" spans="1:14" x14ac:dyDescent="0.25">
      <c r="A1079" s="1" t="s">
        <v>2337</v>
      </c>
      <c r="B1079" s="1" t="s">
        <v>80</v>
      </c>
      <c r="C1079" s="1" t="s">
        <v>81</v>
      </c>
      <c r="D1079" s="377">
        <v>24830</v>
      </c>
      <c r="E1079" s="1" t="s">
        <v>82</v>
      </c>
      <c r="F1079" s="378">
        <v>46175</v>
      </c>
      <c r="G1079" s="1" t="s">
        <v>61</v>
      </c>
      <c r="H1079" s="1" t="s">
        <v>4600</v>
      </c>
      <c r="I1079" s="378">
        <v>46535</v>
      </c>
      <c r="J1079" s="1" t="s">
        <v>2338</v>
      </c>
      <c r="K1079" s="380">
        <v>0.38038194444444001</v>
      </c>
      <c r="L1079" s="378">
        <v>46175</v>
      </c>
      <c r="M1079" s="1" t="s">
        <v>2339</v>
      </c>
      <c r="N1079" s="1" t="s">
        <v>4601</v>
      </c>
    </row>
    <row r="1080" spans="1:14" x14ac:dyDescent="0.25">
      <c r="A1080" s="1" t="s">
        <v>2337</v>
      </c>
      <c r="B1080" s="1" t="s">
        <v>80</v>
      </c>
      <c r="C1080" s="1" t="s">
        <v>81</v>
      </c>
      <c r="D1080" s="377">
        <v>27480</v>
      </c>
      <c r="E1080" s="1" t="s">
        <v>82</v>
      </c>
      <c r="F1080" s="378">
        <v>46174</v>
      </c>
      <c r="G1080" s="1" t="s">
        <v>61</v>
      </c>
      <c r="H1080" s="1" t="s">
        <v>4445</v>
      </c>
      <c r="I1080" s="378">
        <v>46534</v>
      </c>
      <c r="J1080" s="1" t="s">
        <v>2338</v>
      </c>
      <c r="K1080" s="380">
        <v>0.42312499999999997</v>
      </c>
      <c r="L1080" s="378">
        <v>46174</v>
      </c>
      <c r="M1080" s="1" t="s">
        <v>2339</v>
      </c>
      <c r="N1080" s="1" t="s">
        <v>4446</v>
      </c>
    </row>
    <row r="1081" spans="1:14" x14ac:dyDescent="0.25">
      <c r="A1081" s="1" t="s">
        <v>14212</v>
      </c>
      <c r="B1081" s="1" t="s">
        <v>80</v>
      </c>
      <c r="C1081" s="1" t="s">
        <v>81</v>
      </c>
      <c r="D1081" s="377">
        <v>30000</v>
      </c>
      <c r="E1081" s="1" t="s">
        <v>82</v>
      </c>
      <c r="F1081" s="378">
        <v>46185</v>
      </c>
      <c r="G1081" s="1" t="s">
        <v>61</v>
      </c>
      <c r="H1081" s="1" t="s">
        <v>14213</v>
      </c>
      <c r="I1081" s="378">
        <v>46548</v>
      </c>
      <c r="J1081" s="1" t="s">
        <v>14214</v>
      </c>
      <c r="K1081" s="380">
        <v>0.54359953703704</v>
      </c>
      <c r="L1081" s="378">
        <v>46185</v>
      </c>
      <c r="M1081" s="1" t="s">
        <v>14215</v>
      </c>
      <c r="N1081" s="1" t="s">
        <v>14216</v>
      </c>
    </row>
    <row r="1082" spans="1:14" x14ac:dyDescent="0.25">
      <c r="A1082" s="1" t="s">
        <v>13224</v>
      </c>
      <c r="B1082" s="1" t="s">
        <v>110</v>
      </c>
      <c r="C1082" s="1" t="s">
        <v>81</v>
      </c>
      <c r="D1082" s="377">
        <v>799</v>
      </c>
      <c r="E1082" s="1" t="s">
        <v>84</v>
      </c>
      <c r="F1082" s="378">
        <v>46184</v>
      </c>
      <c r="G1082" s="1" t="s">
        <v>13225</v>
      </c>
      <c r="H1082" s="1" t="s">
        <v>13013</v>
      </c>
      <c r="I1082" s="378">
        <v>47645</v>
      </c>
      <c r="J1082" s="1" t="s">
        <v>61</v>
      </c>
      <c r="K1082" s="380">
        <v>0.67531249999999998</v>
      </c>
      <c r="L1082" s="378">
        <v>46184</v>
      </c>
      <c r="M1082" s="1" t="s">
        <v>13226</v>
      </c>
      <c r="N1082" s="1" t="s">
        <v>13227</v>
      </c>
    </row>
    <row r="1083" spans="1:14" x14ac:dyDescent="0.25">
      <c r="A1083" s="1" t="s">
        <v>5270</v>
      </c>
      <c r="B1083" s="1" t="s">
        <v>110</v>
      </c>
      <c r="C1083" s="1" t="s">
        <v>81</v>
      </c>
      <c r="D1083" s="377">
        <v>929</v>
      </c>
      <c r="E1083" s="1" t="s">
        <v>84</v>
      </c>
      <c r="F1083" s="378">
        <v>46176</v>
      </c>
      <c r="G1083" s="1" t="s">
        <v>5271</v>
      </c>
      <c r="H1083" s="1" t="s">
        <v>4356</v>
      </c>
      <c r="I1083" s="378">
        <v>47632</v>
      </c>
      <c r="J1083" s="1" t="s">
        <v>61</v>
      </c>
      <c r="K1083" s="380">
        <v>6.3657407407000002E-4</v>
      </c>
      <c r="L1083" s="378">
        <v>46176</v>
      </c>
      <c r="M1083" s="1" t="s">
        <v>5272</v>
      </c>
      <c r="N1083" s="1" t="s">
        <v>5273</v>
      </c>
    </row>
    <row r="1084" spans="1:14" x14ac:dyDescent="0.25">
      <c r="A1084" s="1" t="s">
        <v>12174</v>
      </c>
      <c r="B1084" s="1" t="s">
        <v>110</v>
      </c>
      <c r="C1084" s="1" t="s">
        <v>81</v>
      </c>
      <c r="D1084" s="377">
        <v>280</v>
      </c>
      <c r="E1084" s="1" t="s">
        <v>84</v>
      </c>
      <c r="F1084" s="378">
        <v>46183</v>
      </c>
      <c r="G1084" s="1" t="s">
        <v>12175</v>
      </c>
      <c r="H1084" s="1" t="s">
        <v>10530</v>
      </c>
      <c r="I1084" s="378">
        <v>47643</v>
      </c>
      <c r="J1084" s="1" t="s">
        <v>61</v>
      </c>
      <c r="K1084" s="380">
        <v>0.59815972222222002</v>
      </c>
      <c r="L1084" s="378">
        <v>46183</v>
      </c>
      <c r="M1084" s="1" t="s">
        <v>12176</v>
      </c>
      <c r="N1084" s="1" t="s">
        <v>12177</v>
      </c>
    </row>
    <row r="1085" spans="1:14" x14ac:dyDescent="0.25">
      <c r="A1085" s="1" t="s">
        <v>12174</v>
      </c>
      <c r="B1085" s="1" t="s">
        <v>110</v>
      </c>
      <c r="C1085" s="1" t="s">
        <v>81</v>
      </c>
      <c r="D1085" s="377">
        <v>1350</v>
      </c>
      <c r="E1085" s="1" t="s">
        <v>84</v>
      </c>
      <c r="F1085" s="378">
        <v>46183</v>
      </c>
      <c r="G1085" s="1" t="s">
        <v>12175</v>
      </c>
      <c r="H1085" s="1" t="s">
        <v>10530</v>
      </c>
      <c r="I1085" s="378">
        <v>47643</v>
      </c>
      <c r="J1085" s="1" t="s">
        <v>61</v>
      </c>
      <c r="K1085" s="380">
        <v>0.53887731481481005</v>
      </c>
      <c r="L1085" s="378">
        <v>46183</v>
      </c>
      <c r="M1085" s="1" t="s">
        <v>12176</v>
      </c>
      <c r="N1085" s="1" t="s">
        <v>12178</v>
      </c>
    </row>
    <row r="1086" spans="1:14" x14ac:dyDescent="0.25">
      <c r="A1086" s="1" t="s">
        <v>11083</v>
      </c>
      <c r="B1086" s="1" t="s">
        <v>110</v>
      </c>
      <c r="C1086" s="1" t="s">
        <v>81</v>
      </c>
      <c r="D1086" s="377">
        <v>480</v>
      </c>
      <c r="E1086" s="1" t="s">
        <v>84</v>
      </c>
      <c r="F1086" s="378">
        <v>46184</v>
      </c>
      <c r="G1086" s="1" t="s">
        <v>11084</v>
      </c>
      <c r="H1086" s="1" t="s">
        <v>10530</v>
      </c>
      <c r="I1086" s="378">
        <v>47643</v>
      </c>
      <c r="J1086" s="1" t="s">
        <v>61</v>
      </c>
      <c r="K1086" s="380">
        <v>0.41631944444444002</v>
      </c>
      <c r="L1086" s="378">
        <v>46184</v>
      </c>
      <c r="M1086" s="1" t="s">
        <v>11085</v>
      </c>
      <c r="N1086" s="1" t="s">
        <v>13048</v>
      </c>
    </row>
    <row r="1087" spans="1:14" x14ac:dyDescent="0.25">
      <c r="A1087" s="1" t="s">
        <v>11083</v>
      </c>
      <c r="B1087" s="1" t="s">
        <v>110</v>
      </c>
      <c r="C1087" s="1" t="s">
        <v>81</v>
      </c>
      <c r="D1087" s="377">
        <v>960</v>
      </c>
      <c r="E1087" s="1" t="s">
        <v>84</v>
      </c>
      <c r="F1087" s="378">
        <v>46184</v>
      </c>
      <c r="G1087" s="1" t="s">
        <v>11084</v>
      </c>
      <c r="H1087" s="1" t="s">
        <v>10530</v>
      </c>
      <c r="I1087" s="378">
        <v>47643</v>
      </c>
      <c r="J1087" s="1" t="s">
        <v>61</v>
      </c>
      <c r="K1087" s="380">
        <v>0.41585648148148002</v>
      </c>
      <c r="L1087" s="378">
        <v>46184</v>
      </c>
      <c r="M1087" s="1" t="s">
        <v>11085</v>
      </c>
      <c r="N1087" s="1" t="s">
        <v>13049</v>
      </c>
    </row>
    <row r="1088" spans="1:14" x14ac:dyDescent="0.25">
      <c r="A1088" s="1" t="s">
        <v>11083</v>
      </c>
      <c r="B1088" s="1" t="s">
        <v>110</v>
      </c>
      <c r="C1088" s="1" t="s">
        <v>81</v>
      </c>
      <c r="D1088" s="377">
        <v>960</v>
      </c>
      <c r="E1088" s="1" t="s">
        <v>84</v>
      </c>
      <c r="F1088" s="378">
        <v>46183</v>
      </c>
      <c r="G1088" s="1" t="s">
        <v>11084</v>
      </c>
      <c r="H1088" s="1" t="s">
        <v>10530</v>
      </c>
      <c r="I1088" s="378">
        <v>47643</v>
      </c>
      <c r="J1088" s="1" t="s">
        <v>61</v>
      </c>
      <c r="K1088" s="380">
        <v>0.45365740740741001</v>
      </c>
      <c r="L1088" s="378">
        <v>46183</v>
      </c>
      <c r="M1088" s="1" t="s">
        <v>11085</v>
      </c>
      <c r="N1088" s="1" t="s">
        <v>12179</v>
      </c>
    </row>
    <row r="1089" spans="1:14" x14ac:dyDescent="0.25">
      <c r="A1089" s="1" t="s">
        <v>11083</v>
      </c>
      <c r="B1089" s="1" t="s">
        <v>110</v>
      </c>
      <c r="C1089" s="1" t="s">
        <v>81</v>
      </c>
      <c r="D1089" s="377">
        <v>960</v>
      </c>
      <c r="E1089" s="1" t="s">
        <v>84</v>
      </c>
      <c r="F1089" s="378">
        <v>46183</v>
      </c>
      <c r="G1089" s="1" t="s">
        <v>11084</v>
      </c>
      <c r="H1089" s="1" t="s">
        <v>10530</v>
      </c>
      <c r="I1089" s="378">
        <v>47643</v>
      </c>
      <c r="J1089" s="1" t="s">
        <v>61</v>
      </c>
      <c r="K1089" s="380">
        <v>0.53451388888888995</v>
      </c>
      <c r="L1089" s="378">
        <v>46183</v>
      </c>
      <c r="M1089" s="1" t="s">
        <v>11085</v>
      </c>
      <c r="N1089" s="1" t="s">
        <v>12182</v>
      </c>
    </row>
    <row r="1090" spans="1:14" x14ac:dyDescent="0.25">
      <c r="A1090" s="1" t="s">
        <v>11083</v>
      </c>
      <c r="B1090" s="1" t="s">
        <v>110</v>
      </c>
      <c r="C1090" s="1" t="s">
        <v>81</v>
      </c>
      <c r="D1090" s="377">
        <v>960</v>
      </c>
      <c r="E1090" s="1" t="s">
        <v>84</v>
      </c>
      <c r="F1090" s="378">
        <v>46183</v>
      </c>
      <c r="G1090" s="1" t="s">
        <v>11084</v>
      </c>
      <c r="H1090" s="1" t="s">
        <v>10530</v>
      </c>
      <c r="I1090" s="378">
        <v>47643</v>
      </c>
      <c r="J1090" s="1" t="s">
        <v>61</v>
      </c>
      <c r="K1090" s="380">
        <v>0.65297453703704</v>
      </c>
      <c r="L1090" s="378">
        <v>46183</v>
      </c>
      <c r="M1090" s="1" t="s">
        <v>11085</v>
      </c>
      <c r="N1090" s="1" t="s">
        <v>12183</v>
      </c>
    </row>
    <row r="1091" spans="1:14" x14ac:dyDescent="0.25">
      <c r="A1091" s="1" t="s">
        <v>11083</v>
      </c>
      <c r="B1091" s="1" t="s">
        <v>110</v>
      </c>
      <c r="C1091" s="1" t="s">
        <v>81</v>
      </c>
      <c r="D1091" s="377">
        <v>960</v>
      </c>
      <c r="E1091" s="1" t="s">
        <v>84</v>
      </c>
      <c r="F1091" s="378">
        <v>46183</v>
      </c>
      <c r="G1091" s="1" t="s">
        <v>11084</v>
      </c>
      <c r="H1091" s="1" t="s">
        <v>10530</v>
      </c>
      <c r="I1091" s="378">
        <v>47643</v>
      </c>
      <c r="J1091" s="1" t="s">
        <v>61</v>
      </c>
      <c r="K1091" s="380">
        <v>0.42863425925926002</v>
      </c>
      <c r="L1091" s="378">
        <v>46183</v>
      </c>
      <c r="M1091" s="1" t="s">
        <v>11085</v>
      </c>
      <c r="N1091" s="1" t="s">
        <v>12180</v>
      </c>
    </row>
    <row r="1092" spans="1:14" x14ac:dyDescent="0.25">
      <c r="A1092" s="1" t="s">
        <v>11083</v>
      </c>
      <c r="B1092" s="1" t="s">
        <v>110</v>
      </c>
      <c r="C1092" s="1" t="s">
        <v>81</v>
      </c>
      <c r="D1092" s="377">
        <v>960</v>
      </c>
      <c r="E1092" s="1" t="s">
        <v>84</v>
      </c>
      <c r="F1092" s="378">
        <v>46183</v>
      </c>
      <c r="G1092" s="1" t="s">
        <v>11084</v>
      </c>
      <c r="H1092" s="1" t="s">
        <v>10530</v>
      </c>
      <c r="I1092" s="378">
        <v>47643</v>
      </c>
      <c r="J1092" s="1" t="s">
        <v>61</v>
      </c>
      <c r="K1092" s="380">
        <v>0.64871527777778004</v>
      </c>
      <c r="L1092" s="378">
        <v>46183</v>
      </c>
      <c r="M1092" s="1" t="s">
        <v>11085</v>
      </c>
      <c r="N1092" s="1" t="s">
        <v>12181</v>
      </c>
    </row>
    <row r="1093" spans="1:14" x14ac:dyDescent="0.25">
      <c r="A1093" s="1" t="s">
        <v>11083</v>
      </c>
      <c r="B1093" s="1" t="s">
        <v>110</v>
      </c>
      <c r="C1093" s="1" t="s">
        <v>81</v>
      </c>
      <c r="D1093" s="377">
        <v>960</v>
      </c>
      <c r="E1093" s="1" t="s">
        <v>84</v>
      </c>
      <c r="F1093" s="378">
        <v>46182</v>
      </c>
      <c r="G1093" s="1" t="s">
        <v>11084</v>
      </c>
      <c r="H1093" s="1" t="s">
        <v>10530</v>
      </c>
      <c r="I1093" s="378">
        <v>47643</v>
      </c>
      <c r="J1093" s="1" t="s">
        <v>61</v>
      </c>
      <c r="K1093" s="380">
        <v>0.69848379629629997</v>
      </c>
      <c r="L1093" s="378">
        <v>46182</v>
      </c>
      <c r="M1093" s="1" t="s">
        <v>11085</v>
      </c>
      <c r="N1093" s="1" t="s">
        <v>11086</v>
      </c>
    </row>
    <row r="1094" spans="1:14" x14ac:dyDescent="0.25">
      <c r="A1094" s="1" t="s">
        <v>14217</v>
      </c>
      <c r="B1094" s="1" t="s">
        <v>80</v>
      </c>
      <c r="C1094" s="1" t="s">
        <v>81</v>
      </c>
      <c r="D1094" s="377">
        <v>65</v>
      </c>
      <c r="E1094" s="1" t="s">
        <v>83</v>
      </c>
      <c r="F1094" s="378">
        <v>46185</v>
      </c>
      <c r="G1094" s="1" t="s">
        <v>14218</v>
      </c>
      <c r="H1094" s="1" t="s">
        <v>10933</v>
      </c>
      <c r="I1094" s="378">
        <v>47278</v>
      </c>
      <c r="J1094" s="1" t="s">
        <v>61</v>
      </c>
      <c r="K1094" s="380">
        <v>0.43234953703703999</v>
      </c>
      <c r="L1094" s="378">
        <v>46185</v>
      </c>
      <c r="M1094" s="1" t="s">
        <v>14219</v>
      </c>
      <c r="N1094" s="1" t="s">
        <v>14220</v>
      </c>
    </row>
    <row r="1095" spans="1:14" x14ac:dyDescent="0.25">
      <c r="A1095" s="1" t="s">
        <v>14217</v>
      </c>
      <c r="B1095" s="1" t="s">
        <v>110</v>
      </c>
      <c r="C1095" s="1" t="s">
        <v>81</v>
      </c>
      <c r="D1095" s="377">
        <v>216</v>
      </c>
      <c r="E1095" s="1" t="s">
        <v>83</v>
      </c>
      <c r="F1095" s="378">
        <v>46185</v>
      </c>
      <c r="G1095" s="1" t="s">
        <v>14221</v>
      </c>
      <c r="H1095" s="1" t="s">
        <v>14222</v>
      </c>
      <c r="I1095" s="378">
        <v>47278</v>
      </c>
      <c r="J1095" s="1" t="s">
        <v>61</v>
      </c>
      <c r="K1095" s="380">
        <v>0.57393518518519004</v>
      </c>
      <c r="L1095" s="378">
        <v>46185</v>
      </c>
      <c r="M1095" s="1" t="s">
        <v>14219</v>
      </c>
      <c r="N1095" s="1" t="s">
        <v>14223</v>
      </c>
    </row>
    <row r="1096" spans="1:14" x14ac:dyDescent="0.25">
      <c r="A1096" s="1" t="s">
        <v>14217</v>
      </c>
      <c r="B1096" s="1" t="s">
        <v>110</v>
      </c>
      <c r="C1096" s="1" t="s">
        <v>81</v>
      </c>
      <c r="D1096" s="377">
        <v>95</v>
      </c>
      <c r="E1096" s="1" t="s">
        <v>83</v>
      </c>
      <c r="F1096" s="378">
        <v>46185</v>
      </c>
      <c r="G1096" s="1" t="s">
        <v>14224</v>
      </c>
      <c r="H1096" s="1" t="s">
        <v>14225</v>
      </c>
      <c r="I1096" s="378">
        <v>47278</v>
      </c>
      <c r="J1096" s="1" t="s">
        <v>61</v>
      </c>
      <c r="K1096" s="380">
        <v>0.41424768518519001</v>
      </c>
      <c r="L1096" s="378">
        <v>46185</v>
      </c>
      <c r="M1096" s="1" t="s">
        <v>14219</v>
      </c>
      <c r="N1096" s="1" t="s">
        <v>14226</v>
      </c>
    </row>
    <row r="1097" spans="1:14" x14ac:dyDescent="0.25">
      <c r="A1097" s="1" t="s">
        <v>14217</v>
      </c>
      <c r="B1097" s="1" t="s">
        <v>80</v>
      </c>
      <c r="C1097" s="1" t="s">
        <v>81</v>
      </c>
      <c r="D1097" s="377">
        <v>16</v>
      </c>
      <c r="E1097" s="1" t="s">
        <v>83</v>
      </c>
      <c r="F1097" s="378">
        <v>46185</v>
      </c>
      <c r="G1097" s="1" t="s">
        <v>14227</v>
      </c>
      <c r="H1097" s="1" t="s">
        <v>14228</v>
      </c>
      <c r="I1097" s="378">
        <v>47278</v>
      </c>
      <c r="J1097" s="1" t="s">
        <v>61</v>
      </c>
      <c r="K1097" s="380">
        <v>0.40362268518519001</v>
      </c>
      <c r="L1097" s="378">
        <v>46185</v>
      </c>
      <c r="M1097" s="1" t="s">
        <v>14219</v>
      </c>
      <c r="N1097" s="1" t="s">
        <v>14229</v>
      </c>
    </row>
    <row r="1098" spans="1:14" x14ac:dyDescent="0.25">
      <c r="A1098" s="1" t="s">
        <v>14217</v>
      </c>
      <c r="B1098" s="1" t="s">
        <v>80</v>
      </c>
      <c r="C1098" s="1" t="s">
        <v>81</v>
      </c>
      <c r="D1098" s="377">
        <v>142</v>
      </c>
      <c r="E1098" s="1" t="s">
        <v>83</v>
      </c>
      <c r="F1098" s="378">
        <v>46185</v>
      </c>
      <c r="G1098" s="1" t="s">
        <v>14230</v>
      </c>
      <c r="H1098" s="1" t="s">
        <v>11683</v>
      </c>
      <c r="I1098" s="378">
        <v>47279</v>
      </c>
      <c r="J1098" s="1" t="s">
        <v>61</v>
      </c>
      <c r="K1098" s="380">
        <v>0.43226851851852</v>
      </c>
      <c r="L1098" s="378">
        <v>46185</v>
      </c>
      <c r="M1098" s="1" t="s">
        <v>14219</v>
      </c>
      <c r="N1098" s="1" t="s">
        <v>14231</v>
      </c>
    </row>
    <row r="1099" spans="1:14" x14ac:dyDescent="0.25">
      <c r="A1099" s="1" t="s">
        <v>14217</v>
      </c>
      <c r="B1099" s="1" t="s">
        <v>110</v>
      </c>
      <c r="C1099" s="1" t="s">
        <v>81</v>
      </c>
      <c r="D1099" s="377">
        <v>216</v>
      </c>
      <c r="E1099" s="1" t="s">
        <v>83</v>
      </c>
      <c r="F1099" s="378">
        <v>46185</v>
      </c>
      <c r="G1099" s="1" t="s">
        <v>14224</v>
      </c>
      <c r="H1099" s="1" t="s">
        <v>14225</v>
      </c>
      <c r="I1099" s="378">
        <v>47278</v>
      </c>
      <c r="J1099" s="1" t="s">
        <v>61</v>
      </c>
      <c r="K1099" s="380">
        <v>0.44708333333333</v>
      </c>
      <c r="L1099" s="378">
        <v>46185</v>
      </c>
      <c r="M1099" s="1" t="s">
        <v>14219</v>
      </c>
      <c r="N1099" s="1" t="s">
        <v>14232</v>
      </c>
    </row>
    <row r="1100" spans="1:14" x14ac:dyDescent="0.25">
      <c r="A1100" s="1" t="s">
        <v>6547</v>
      </c>
      <c r="B1100" s="1" t="s">
        <v>80</v>
      </c>
      <c r="C1100" s="1" t="s">
        <v>81</v>
      </c>
      <c r="D1100" s="377">
        <v>105</v>
      </c>
      <c r="E1100" s="1" t="s">
        <v>83</v>
      </c>
      <c r="F1100" s="378">
        <v>46181</v>
      </c>
      <c r="G1100" s="1" t="s">
        <v>6548</v>
      </c>
      <c r="H1100" s="1" t="s">
        <v>6032</v>
      </c>
      <c r="I1100" s="378">
        <v>47274</v>
      </c>
      <c r="J1100" s="1" t="s">
        <v>61</v>
      </c>
      <c r="K1100" s="380">
        <v>0.50730324074073996</v>
      </c>
      <c r="L1100" s="378">
        <v>46181</v>
      </c>
      <c r="M1100" s="1" t="s">
        <v>6549</v>
      </c>
      <c r="N1100" s="1" t="s">
        <v>9694</v>
      </c>
    </row>
    <row r="1101" spans="1:14" x14ac:dyDescent="0.25">
      <c r="A1101" s="1" t="s">
        <v>6547</v>
      </c>
      <c r="B1101" s="1" t="s">
        <v>80</v>
      </c>
      <c r="C1101" s="1" t="s">
        <v>81</v>
      </c>
      <c r="D1101" s="377">
        <v>105</v>
      </c>
      <c r="E1101" s="1" t="s">
        <v>83</v>
      </c>
      <c r="F1101" s="378">
        <v>46181</v>
      </c>
      <c r="G1101" s="1" t="s">
        <v>6548</v>
      </c>
      <c r="H1101" s="1" t="s">
        <v>6032</v>
      </c>
      <c r="I1101" s="378">
        <v>47274</v>
      </c>
      <c r="J1101" s="1" t="s">
        <v>61</v>
      </c>
      <c r="K1101" s="380">
        <v>0.50684027777777996</v>
      </c>
      <c r="L1101" s="378">
        <v>46181</v>
      </c>
      <c r="M1101" s="1" t="s">
        <v>6549</v>
      </c>
      <c r="N1101" s="1" t="s">
        <v>9693</v>
      </c>
    </row>
    <row r="1102" spans="1:14" x14ac:dyDescent="0.25">
      <c r="A1102" s="1" t="s">
        <v>6547</v>
      </c>
      <c r="B1102" s="1" t="s">
        <v>80</v>
      </c>
      <c r="C1102" s="1" t="s">
        <v>81</v>
      </c>
      <c r="D1102" s="377">
        <v>105</v>
      </c>
      <c r="E1102" s="1" t="s">
        <v>83</v>
      </c>
      <c r="F1102" s="378">
        <v>46181</v>
      </c>
      <c r="G1102" s="1" t="s">
        <v>6548</v>
      </c>
      <c r="H1102" s="1" t="s">
        <v>6032</v>
      </c>
      <c r="I1102" s="378">
        <v>47274</v>
      </c>
      <c r="J1102" s="1" t="s">
        <v>61</v>
      </c>
      <c r="K1102" s="380">
        <v>0.35944444444444001</v>
      </c>
      <c r="L1102" s="378">
        <v>46181</v>
      </c>
      <c r="M1102" s="1" t="s">
        <v>6549</v>
      </c>
      <c r="N1102" s="1" t="s">
        <v>6550</v>
      </c>
    </row>
    <row r="1103" spans="1:14" x14ac:dyDescent="0.25">
      <c r="A1103" s="1" t="s">
        <v>6547</v>
      </c>
      <c r="B1103" s="1" t="s">
        <v>80</v>
      </c>
      <c r="C1103" s="1" t="s">
        <v>81</v>
      </c>
      <c r="D1103" s="377">
        <v>105</v>
      </c>
      <c r="E1103" s="1" t="s">
        <v>83</v>
      </c>
      <c r="F1103" s="378">
        <v>46181</v>
      </c>
      <c r="G1103" s="1" t="s">
        <v>6548</v>
      </c>
      <c r="H1103" s="1" t="s">
        <v>6032</v>
      </c>
      <c r="I1103" s="378">
        <v>47274</v>
      </c>
      <c r="J1103" s="1" t="s">
        <v>61</v>
      </c>
      <c r="K1103" s="380">
        <v>0.50671296296295998</v>
      </c>
      <c r="L1103" s="378">
        <v>46181</v>
      </c>
      <c r="M1103" s="1" t="s">
        <v>6549</v>
      </c>
      <c r="N1103" s="1" t="s">
        <v>9692</v>
      </c>
    </row>
    <row r="1104" spans="1:14" x14ac:dyDescent="0.25">
      <c r="A1104" s="1" t="s">
        <v>6547</v>
      </c>
      <c r="B1104" s="1" t="s">
        <v>80</v>
      </c>
      <c r="C1104" s="1" t="s">
        <v>81</v>
      </c>
      <c r="D1104" s="377">
        <v>105</v>
      </c>
      <c r="E1104" s="1" t="s">
        <v>83</v>
      </c>
      <c r="F1104" s="378">
        <v>46181</v>
      </c>
      <c r="G1104" s="1" t="s">
        <v>6548</v>
      </c>
      <c r="H1104" s="1" t="s">
        <v>6032</v>
      </c>
      <c r="I1104" s="378">
        <v>47274</v>
      </c>
      <c r="J1104" s="1" t="s">
        <v>61</v>
      </c>
      <c r="K1104" s="380">
        <v>0.35967592592593001</v>
      </c>
      <c r="L1104" s="378">
        <v>46181</v>
      </c>
      <c r="M1104" s="1" t="s">
        <v>6549</v>
      </c>
      <c r="N1104" s="1" t="s">
        <v>6551</v>
      </c>
    </row>
    <row r="1105" spans="1:14" x14ac:dyDescent="0.25">
      <c r="A1105" s="1" t="s">
        <v>6547</v>
      </c>
      <c r="B1105" s="1" t="s">
        <v>80</v>
      </c>
      <c r="C1105" s="1" t="s">
        <v>81</v>
      </c>
      <c r="D1105" s="377">
        <v>105</v>
      </c>
      <c r="E1105" s="1" t="s">
        <v>83</v>
      </c>
      <c r="F1105" s="378">
        <v>46181</v>
      </c>
      <c r="G1105" s="1" t="s">
        <v>6548</v>
      </c>
      <c r="H1105" s="1" t="s">
        <v>6032</v>
      </c>
      <c r="I1105" s="378">
        <v>47274</v>
      </c>
      <c r="J1105" s="1" t="s">
        <v>61</v>
      </c>
      <c r="K1105" s="380">
        <v>0.50704861111110999</v>
      </c>
      <c r="L1105" s="378">
        <v>46181</v>
      </c>
      <c r="M1105" s="1" t="s">
        <v>6549</v>
      </c>
      <c r="N1105" s="1" t="s">
        <v>9691</v>
      </c>
    </row>
    <row r="1106" spans="1:14" x14ac:dyDescent="0.25">
      <c r="A1106" s="1" t="s">
        <v>6547</v>
      </c>
      <c r="B1106" s="1" t="s">
        <v>80</v>
      </c>
      <c r="C1106" s="1" t="s">
        <v>81</v>
      </c>
      <c r="D1106" s="377">
        <v>105</v>
      </c>
      <c r="E1106" s="1" t="s">
        <v>83</v>
      </c>
      <c r="F1106" s="378">
        <v>46181</v>
      </c>
      <c r="G1106" s="1" t="s">
        <v>6548</v>
      </c>
      <c r="H1106" s="1" t="s">
        <v>6032</v>
      </c>
      <c r="I1106" s="378">
        <v>47274</v>
      </c>
      <c r="J1106" s="1" t="s">
        <v>61</v>
      </c>
      <c r="K1106" s="380">
        <v>0.47561342592592998</v>
      </c>
      <c r="L1106" s="378">
        <v>46181</v>
      </c>
      <c r="M1106" s="1" t="s">
        <v>6549</v>
      </c>
      <c r="N1106" s="1" t="s">
        <v>9400</v>
      </c>
    </row>
    <row r="1107" spans="1:14" x14ac:dyDescent="0.25">
      <c r="A1107" s="1" t="s">
        <v>6547</v>
      </c>
      <c r="B1107" s="1" t="s">
        <v>80</v>
      </c>
      <c r="C1107" s="1" t="s">
        <v>81</v>
      </c>
      <c r="D1107" s="377">
        <v>105</v>
      </c>
      <c r="E1107" s="1" t="s">
        <v>83</v>
      </c>
      <c r="F1107" s="378">
        <v>46181</v>
      </c>
      <c r="G1107" s="1" t="s">
        <v>6548</v>
      </c>
      <c r="H1107" s="1" t="s">
        <v>6032</v>
      </c>
      <c r="I1107" s="378">
        <v>47274</v>
      </c>
      <c r="J1107" s="1" t="s">
        <v>61</v>
      </c>
      <c r="K1107" s="380">
        <v>0.35934027777777999</v>
      </c>
      <c r="L1107" s="378">
        <v>46181</v>
      </c>
      <c r="M1107" s="1" t="s">
        <v>6549</v>
      </c>
      <c r="N1107" s="1" t="s">
        <v>6552</v>
      </c>
    </row>
    <row r="1108" spans="1:14" x14ac:dyDescent="0.25">
      <c r="A1108" s="1" t="s">
        <v>6547</v>
      </c>
      <c r="B1108" s="1" t="s">
        <v>80</v>
      </c>
      <c r="C1108" s="1" t="s">
        <v>81</v>
      </c>
      <c r="D1108" s="377">
        <v>105</v>
      </c>
      <c r="E1108" s="1" t="s">
        <v>83</v>
      </c>
      <c r="F1108" s="378">
        <v>46181</v>
      </c>
      <c r="G1108" s="1" t="s">
        <v>6548</v>
      </c>
      <c r="H1108" s="1" t="s">
        <v>6032</v>
      </c>
      <c r="I1108" s="378">
        <v>47274</v>
      </c>
      <c r="J1108" s="1" t="s">
        <v>61</v>
      </c>
      <c r="K1108" s="380">
        <v>0.35980324074073999</v>
      </c>
      <c r="L1108" s="378">
        <v>46181</v>
      </c>
      <c r="M1108" s="1" t="s">
        <v>6549</v>
      </c>
      <c r="N1108" s="1" t="s">
        <v>6553</v>
      </c>
    </row>
    <row r="1109" spans="1:14" x14ac:dyDescent="0.25">
      <c r="A1109" s="1" t="s">
        <v>6547</v>
      </c>
      <c r="B1109" s="1" t="s">
        <v>80</v>
      </c>
      <c r="C1109" s="1" t="s">
        <v>81</v>
      </c>
      <c r="D1109" s="377">
        <v>105</v>
      </c>
      <c r="E1109" s="1" t="s">
        <v>83</v>
      </c>
      <c r="F1109" s="378">
        <v>46181</v>
      </c>
      <c r="G1109" s="1" t="s">
        <v>6548</v>
      </c>
      <c r="H1109" s="1" t="s">
        <v>6032</v>
      </c>
      <c r="I1109" s="378">
        <v>47274</v>
      </c>
      <c r="J1109" s="1" t="s">
        <v>61</v>
      </c>
      <c r="K1109" s="380">
        <v>0.35956018518519001</v>
      </c>
      <c r="L1109" s="378">
        <v>46181</v>
      </c>
      <c r="M1109" s="1" t="s">
        <v>6549</v>
      </c>
      <c r="N1109" s="1" t="s">
        <v>6554</v>
      </c>
    </row>
    <row r="1110" spans="1:14" x14ac:dyDescent="0.25">
      <c r="A1110" s="1" t="s">
        <v>6547</v>
      </c>
      <c r="B1110" s="1" t="s">
        <v>80</v>
      </c>
      <c r="C1110" s="1" t="s">
        <v>81</v>
      </c>
      <c r="D1110" s="377">
        <v>105</v>
      </c>
      <c r="E1110" s="1" t="s">
        <v>83</v>
      </c>
      <c r="F1110" s="378">
        <v>46181</v>
      </c>
      <c r="G1110" s="1" t="s">
        <v>6548</v>
      </c>
      <c r="H1110" s="1" t="s">
        <v>6032</v>
      </c>
      <c r="I1110" s="378">
        <v>47274</v>
      </c>
      <c r="J1110" s="1" t="s">
        <v>61</v>
      </c>
      <c r="K1110" s="380">
        <v>0.47535879629630001</v>
      </c>
      <c r="L1110" s="378">
        <v>46181</v>
      </c>
      <c r="M1110" s="1" t="s">
        <v>6549</v>
      </c>
      <c r="N1110" s="1" t="s">
        <v>9399</v>
      </c>
    </row>
    <row r="1111" spans="1:14" x14ac:dyDescent="0.25">
      <c r="A1111" s="1" t="s">
        <v>6547</v>
      </c>
      <c r="B1111" s="1" t="s">
        <v>80</v>
      </c>
      <c r="C1111" s="1" t="s">
        <v>81</v>
      </c>
      <c r="D1111" s="377">
        <v>105</v>
      </c>
      <c r="E1111" s="1" t="s">
        <v>83</v>
      </c>
      <c r="F1111" s="378">
        <v>46181</v>
      </c>
      <c r="G1111" s="1" t="s">
        <v>6548</v>
      </c>
      <c r="H1111" s="1" t="s">
        <v>6032</v>
      </c>
      <c r="I1111" s="378">
        <v>47274</v>
      </c>
      <c r="J1111" s="1" t="s">
        <v>61</v>
      </c>
      <c r="K1111" s="380">
        <v>0.40733796296295999</v>
      </c>
      <c r="L1111" s="378">
        <v>46181</v>
      </c>
      <c r="M1111" s="1" t="s">
        <v>6549</v>
      </c>
      <c r="N1111" s="1" t="s">
        <v>9349</v>
      </c>
    </row>
    <row r="1112" spans="1:14" x14ac:dyDescent="0.25">
      <c r="A1112" s="1" t="s">
        <v>6547</v>
      </c>
      <c r="B1112" s="1" t="s">
        <v>80</v>
      </c>
      <c r="C1112" s="1" t="s">
        <v>81</v>
      </c>
      <c r="D1112" s="377">
        <v>105</v>
      </c>
      <c r="E1112" s="1" t="s">
        <v>83</v>
      </c>
      <c r="F1112" s="378">
        <v>46181</v>
      </c>
      <c r="G1112" s="1" t="s">
        <v>6548</v>
      </c>
      <c r="H1112" s="1" t="s">
        <v>6032</v>
      </c>
      <c r="I1112" s="378">
        <v>47274</v>
      </c>
      <c r="J1112" s="1" t="s">
        <v>61</v>
      </c>
      <c r="K1112" s="380">
        <v>0.40802083333333</v>
      </c>
      <c r="L1112" s="378">
        <v>46181</v>
      </c>
      <c r="M1112" s="1" t="s">
        <v>6549</v>
      </c>
      <c r="N1112" s="1" t="s">
        <v>9348</v>
      </c>
    </row>
    <row r="1113" spans="1:14" x14ac:dyDescent="0.25">
      <c r="A1113" s="1" t="s">
        <v>6547</v>
      </c>
      <c r="B1113" s="1" t="s">
        <v>80</v>
      </c>
      <c r="C1113" s="1" t="s">
        <v>81</v>
      </c>
      <c r="D1113" s="377">
        <v>105</v>
      </c>
      <c r="E1113" s="1" t="s">
        <v>83</v>
      </c>
      <c r="F1113" s="378">
        <v>46181</v>
      </c>
      <c r="G1113" s="1" t="s">
        <v>6548</v>
      </c>
      <c r="H1113" s="1" t="s">
        <v>6032</v>
      </c>
      <c r="I1113" s="378">
        <v>47274</v>
      </c>
      <c r="J1113" s="1" t="s">
        <v>61</v>
      </c>
      <c r="K1113" s="380">
        <v>0.40781250000000002</v>
      </c>
      <c r="L1113" s="378">
        <v>46181</v>
      </c>
      <c r="M1113" s="1" t="s">
        <v>6549</v>
      </c>
      <c r="N1113" s="1" t="s">
        <v>9346</v>
      </c>
    </row>
    <row r="1114" spans="1:14" x14ac:dyDescent="0.25">
      <c r="A1114" s="1" t="s">
        <v>6547</v>
      </c>
      <c r="B1114" s="1" t="s">
        <v>80</v>
      </c>
      <c r="C1114" s="1" t="s">
        <v>81</v>
      </c>
      <c r="D1114" s="377">
        <v>105</v>
      </c>
      <c r="E1114" s="1" t="s">
        <v>83</v>
      </c>
      <c r="F1114" s="378">
        <v>46181</v>
      </c>
      <c r="G1114" s="1" t="s">
        <v>6548</v>
      </c>
      <c r="H1114" s="1" t="s">
        <v>6032</v>
      </c>
      <c r="I1114" s="378">
        <v>47274</v>
      </c>
      <c r="J1114" s="1" t="s">
        <v>61</v>
      </c>
      <c r="K1114" s="380">
        <v>0.40745370370369999</v>
      </c>
      <c r="L1114" s="378">
        <v>46181</v>
      </c>
      <c r="M1114" s="1" t="s">
        <v>6549</v>
      </c>
      <c r="N1114" s="1" t="s">
        <v>9350</v>
      </c>
    </row>
    <row r="1115" spans="1:14" x14ac:dyDescent="0.25">
      <c r="A1115" s="1" t="s">
        <v>6547</v>
      </c>
      <c r="B1115" s="1" t="s">
        <v>80</v>
      </c>
      <c r="C1115" s="1" t="s">
        <v>81</v>
      </c>
      <c r="D1115" s="377">
        <v>105</v>
      </c>
      <c r="E1115" s="1" t="s">
        <v>83</v>
      </c>
      <c r="F1115" s="378">
        <v>46181</v>
      </c>
      <c r="G1115" s="1" t="s">
        <v>6548</v>
      </c>
      <c r="H1115" s="1" t="s">
        <v>6032</v>
      </c>
      <c r="I1115" s="378">
        <v>47274</v>
      </c>
      <c r="J1115" s="1" t="s">
        <v>61</v>
      </c>
      <c r="K1115" s="380">
        <v>0.40722222222221999</v>
      </c>
      <c r="L1115" s="378">
        <v>46181</v>
      </c>
      <c r="M1115" s="1" t="s">
        <v>6549</v>
      </c>
      <c r="N1115" s="1" t="s">
        <v>9351</v>
      </c>
    </row>
    <row r="1116" spans="1:14" x14ac:dyDescent="0.25">
      <c r="A1116" s="1" t="s">
        <v>6547</v>
      </c>
      <c r="B1116" s="1" t="s">
        <v>80</v>
      </c>
      <c r="C1116" s="1" t="s">
        <v>81</v>
      </c>
      <c r="D1116" s="377">
        <v>105</v>
      </c>
      <c r="E1116" s="1" t="s">
        <v>83</v>
      </c>
      <c r="F1116" s="378">
        <v>46181</v>
      </c>
      <c r="G1116" s="1" t="s">
        <v>6548</v>
      </c>
      <c r="H1116" s="1" t="s">
        <v>6032</v>
      </c>
      <c r="I1116" s="378">
        <v>47274</v>
      </c>
      <c r="J1116" s="1" t="s">
        <v>61</v>
      </c>
      <c r="K1116" s="380">
        <v>0.40766203703704001</v>
      </c>
      <c r="L1116" s="378">
        <v>46181</v>
      </c>
      <c r="M1116" s="1" t="s">
        <v>6549</v>
      </c>
      <c r="N1116" s="1" t="s">
        <v>9347</v>
      </c>
    </row>
    <row r="1117" spans="1:14" x14ac:dyDescent="0.25">
      <c r="A1117" s="1" t="s">
        <v>6547</v>
      </c>
      <c r="B1117" s="1" t="s">
        <v>80</v>
      </c>
      <c r="C1117" s="1" t="s">
        <v>81</v>
      </c>
      <c r="D1117" s="377">
        <v>105</v>
      </c>
      <c r="E1117" s="1" t="s">
        <v>83</v>
      </c>
      <c r="F1117" s="378">
        <v>46181</v>
      </c>
      <c r="G1117" s="1" t="s">
        <v>6548</v>
      </c>
      <c r="H1117" s="1" t="s">
        <v>6032</v>
      </c>
      <c r="I1117" s="378">
        <v>47274</v>
      </c>
      <c r="J1117" s="1" t="s">
        <v>61</v>
      </c>
      <c r="K1117" s="380">
        <v>0.55277777777778003</v>
      </c>
      <c r="L1117" s="378">
        <v>46181</v>
      </c>
      <c r="M1117" s="1" t="s">
        <v>6549</v>
      </c>
      <c r="N1117" s="1" t="s">
        <v>9695</v>
      </c>
    </row>
    <row r="1118" spans="1:14" x14ac:dyDescent="0.25">
      <c r="A1118" s="1" t="s">
        <v>6547</v>
      </c>
      <c r="B1118" s="1" t="s">
        <v>80</v>
      </c>
      <c r="C1118" s="1" t="s">
        <v>81</v>
      </c>
      <c r="D1118" s="377">
        <v>90</v>
      </c>
      <c r="E1118" s="1" t="s">
        <v>83</v>
      </c>
      <c r="F1118" s="378">
        <v>46181</v>
      </c>
      <c r="G1118" s="1" t="s">
        <v>6548</v>
      </c>
      <c r="H1118" s="1" t="s">
        <v>6032</v>
      </c>
      <c r="I1118" s="378">
        <v>47274</v>
      </c>
      <c r="J1118" s="1" t="s">
        <v>61</v>
      </c>
      <c r="K1118" s="380">
        <v>0.59503472222221998</v>
      </c>
      <c r="L1118" s="378">
        <v>46181</v>
      </c>
      <c r="M1118" s="1" t="s">
        <v>6549</v>
      </c>
      <c r="N1118" s="1" t="s">
        <v>9697</v>
      </c>
    </row>
    <row r="1119" spans="1:14" x14ac:dyDescent="0.25">
      <c r="A1119" s="1" t="s">
        <v>6547</v>
      </c>
      <c r="B1119" s="1" t="s">
        <v>80</v>
      </c>
      <c r="C1119" s="1" t="s">
        <v>81</v>
      </c>
      <c r="D1119" s="377">
        <v>105</v>
      </c>
      <c r="E1119" s="1" t="s">
        <v>83</v>
      </c>
      <c r="F1119" s="378">
        <v>46181</v>
      </c>
      <c r="G1119" s="1" t="s">
        <v>6548</v>
      </c>
      <c r="H1119" s="1" t="s">
        <v>6032</v>
      </c>
      <c r="I1119" s="378">
        <v>47274</v>
      </c>
      <c r="J1119" s="1" t="s">
        <v>61</v>
      </c>
      <c r="K1119" s="380">
        <v>0.55326388888889</v>
      </c>
      <c r="L1119" s="378">
        <v>46181</v>
      </c>
      <c r="M1119" s="1" t="s">
        <v>6549</v>
      </c>
      <c r="N1119" s="1" t="s">
        <v>9696</v>
      </c>
    </row>
    <row r="1120" spans="1:14" x14ac:dyDescent="0.25">
      <c r="A1120" s="1" t="s">
        <v>6555</v>
      </c>
      <c r="B1120" s="1" t="s">
        <v>80</v>
      </c>
      <c r="C1120" s="1" t="s">
        <v>81</v>
      </c>
      <c r="D1120" s="377">
        <v>105</v>
      </c>
      <c r="E1120" s="1" t="s">
        <v>83</v>
      </c>
      <c r="F1120" s="378">
        <v>46178</v>
      </c>
      <c r="G1120" s="1" t="s">
        <v>6556</v>
      </c>
      <c r="H1120" s="1" t="s">
        <v>6137</v>
      </c>
      <c r="I1120" s="378">
        <v>47273</v>
      </c>
      <c r="J1120" s="1" t="s">
        <v>61</v>
      </c>
      <c r="K1120" s="380">
        <v>0.58184027777778002</v>
      </c>
      <c r="L1120" s="378">
        <v>46178</v>
      </c>
      <c r="M1120" s="1" t="s">
        <v>6557</v>
      </c>
      <c r="N1120" s="1" t="s">
        <v>6563</v>
      </c>
    </row>
    <row r="1121" spans="1:14" x14ac:dyDescent="0.25">
      <c r="A1121" s="1" t="s">
        <v>6555</v>
      </c>
      <c r="B1121" s="1" t="s">
        <v>80</v>
      </c>
      <c r="C1121" s="1" t="s">
        <v>81</v>
      </c>
      <c r="D1121" s="377">
        <v>105</v>
      </c>
      <c r="E1121" s="1" t="s">
        <v>83</v>
      </c>
      <c r="F1121" s="378">
        <v>46178</v>
      </c>
      <c r="G1121" s="1" t="s">
        <v>6556</v>
      </c>
      <c r="H1121" s="1" t="s">
        <v>6137</v>
      </c>
      <c r="I1121" s="378">
        <v>47273</v>
      </c>
      <c r="J1121" s="1" t="s">
        <v>61</v>
      </c>
      <c r="K1121" s="380">
        <v>0.58204861111110995</v>
      </c>
      <c r="L1121" s="378">
        <v>46178</v>
      </c>
      <c r="M1121" s="1" t="s">
        <v>6557</v>
      </c>
      <c r="N1121" s="1" t="s">
        <v>6562</v>
      </c>
    </row>
    <row r="1122" spans="1:14" x14ac:dyDescent="0.25">
      <c r="A1122" s="1" t="s">
        <v>6555</v>
      </c>
      <c r="B1122" s="1" t="s">
        <v>80</v>
      </c>
      <c r="C1122" s="1" t="s">
        <v>81</v>
      </c>
      <c r="D1122" s="377">
        <v>59</v>
      </c>
      <c r="E1122" s="1" t="s">
        <v>83</v>
      </c>
      <c r="F1122" s="378">
        <v>46178</v>
      </c>
      <c r="G1122" s="1" t="s">
        <v>6556</v>
      </c>
      <c r="H1122" s="1" t="s">
        <v>6137</v>
      </c>
      <c r="I1122" s="378">
        <v>47273</v>
      </c>
      <c r="J1122" s="1" t="s">
        <v>61</v>
      </c>
      <c r="K1122" s="380">
        <v>0.6593287037037</v>
      </c>
      <c r="L1122" s="378">
        <v>46178</v>
      </c>
      <c r="M1122" s="1" t="s">
        <v>6557</v>
      </c>
      <c r="N1122" s="1" t="s">
        <v>6564</v>
      </c>
    </row>
    <row r="1123" spans="1:14" x14ac:dyDescent="0.25">
      <c r="A1123" s="1" t="s">
        <v>6555</v>
      </c>
      <c r="B1123" s="1" t="s">
        <v>80</v>
      </c>
      <c r="C1123" s="1" t="s">
        <v>81</v>
      </c>
      <c r="D1123" s="377">
        <v>105</v>
      </c>
      <c r="E1123" s="1" t="s">
        <v>83</v>
      </c>
      <c r="F1123" s="378">
        <v>46178</v>
      </c>
      <c r="G1123" s="1" t="s">
        <v>6556</v>
      </c>
      <c r="H1123" s="1" t="s">
        <v>6137</v>
      </c>
      <c r="I1123" s="378">
        <v>47273</v>
      </c>
      <c r="J1123" s="1" t="s">
        <v>61</v>
      </c>
      <c r="K1123" s="380">
        <v>0.59343749999999995</v>
      </c>
      <c r="L1123" s="378">
        <v>46178</v>
      </c>
      <c r="M1123" s="1" t="s">
        <v>6557</v>
      </c>
      <c r="N1123" s="1" t="s">
        <v>6558</v>
      </c>
    </row>
    <row r="1124" spans="1:14" x14ac:dyDescent="0.25">
      <c r="A1124" s="1" t="s">
        <v>6555</v>
      </c>
      <c r="B1124" s="1" t="s">
        <v>80</v>
      </c>
      <c r="C1124" s="1" t="s">
        <v>81</v>
      </c>
      <c r="D1124" s="377">
        <v>105</v>
      </c>
      <c r="E1124" s="1" t="s">
        <v>83</v>
      </c>
      <c r="F1124" s="378">
        <v>46178</v>
      </c>
      <c r="G1124" s="1" t="s">
        <v>6556</v>
      </c>
      <c r="H1124" s="1" t="s">
        <v>6137</v>
      </c>
      <c r="I1124" s="378">
        <v>47273</v>
      </c>
      <c r="J1124" s="1" t="s">
        <v>61</v>
      </c>
      <c r="K1124" s="380">
        <v>0.59355324074074001</v>
      </c>
      <c r="L1124" s="378">
        <v>46178</v>
      </c>
      <c r="M1124" s="1" t="s">
        <v>6557</v>
      </c>
      <c r="N1124" s="1" t="s">
        <v>6560</v>
      </c>
    </row>
    <row r="1125" spans="1:14" x14ac:dyDescent="0.25">
      <c r="A1125" s="1" t="s">
        <v>6555</v>
      </c>
      <c r="B1125" s="1" t="s">
        <v>80</v>
      </c>
      <c r="C1125" s="1" t="s">
        <v>81</v>
      </c>
      <c r="D1125" s="377">
        <v>105</v>
      </c>
      <c r="E1125" s="1" t="s">
        <v>83</v>
      </c>
      <c r="F1125" s="378">
        <v>46178</v>
      </c>
      <c r="G1125" s="1" t="s">
        <v>6556</v>
      </c>
      <c r="H1125" s="1" t="s">
        <v>6137</v>
      </c>
      <c r="I1125" s="378">
        <v>47273</v>
      </c>
      <c r="J1125" s="1" t="s">
        <v>61</v>
      </c>
      <c r="K1125" s="380">
        <v>0.58226851851852002</v>
      </c>
      <c r="L1125" s="378">
        <v>46178</v>
      </c>
      <c r="M1125" s="1" t="s">
        <v>6557</v>
      </c>
      <c r="N1125" s="1" t="s">
        <v>6561</v>
      </c>
    </row>
    <row r="1126" spans="1:14" x14ac:dyDescent="0.25">
      <c r="A1126" s="1" t="s">
        <v>6555</v>
      </c>
      <c r="B1126" s="1" t="s">
        <v>80</v>
      </c>
      <c r="C1126" s="1" t="s">
        <v>81</v>
      </c>
      <c r="D1126" s="377">
        <v>105</v>
      </c>
      <c r="E1126" s="1" t="s">
        <v>83</v>
      </c>
      <c r="F1126" s="378">
        <v>46178</v>
      </c>
      <c r="G1126" s="1" t="s">
        <v>6556</v>
      </c>
      <c r="H1126" s="1" t="s">
        <v>6137</v>
      </c>
      <c r="I1126" s="378">
        <v>47273</v>
      </c>
      <c r="J1126" s="1" t="s">
        <v>61</v>
      </c>
      <c r="K1126" s="380">
        <v>0.58237268518519003</v>
      </c>
      <c r="L1126" s="378">
        <v>46178</v>
      </c>
      <c r="M1126" s="1" t="s">
        <v>6557</v>
      </c>
      <c r="N1126" s="1" t="s">
        <v>6559</v>
      </c>
    </row>
    <row r="1127" spans="1:14" x14ac:dyDescent="0.25">
      <c r="A1127" s="1" t="s">
        <v>4266</v>
      </c>
      <c r="B1127" s="1" t="s">
        <v>80</v>
      </c>
      <c r="C1127" s="1" t="s">
        <v>81</v>
      </c>
      <c r="D1127" s="377">
        <v>105</v>
      </c>
      <c r="E1127" s="1" t="s">
        <v>83</v>
      </c>
      <c r="F1127" s="378">
        <v>46178</v>
      </c>
      <c r="G1127" s="1" t="s">
        <v>6565</v>
      </c>
      <c r="H1127" s="1" t="s">
        <v>6137</v>
      </c>
      <c r="I1127" s="378">
        <v>47273</v>
      </c>
      <c r="J1127" s="1" t="s">
        <v>61</v>
      </c>
      <c r="K1127" s="380">
        <v>0.37668981481481001</v>
      </c>
      <c r="L1127" s="378">
        <v>46178</v>
      </c>
      <c r="M1127" s="1" t="s">
        <v>4267</v>
      </c>
      <c r="N1127" s="1" t="s">
        <v>6568</v>
      </c>
    </row>
    <row r="1128" spans="1:14" x14ac:dyDescent="0.25">
      <c r="A1128" s="1" t="s">
        <v>4266</v>
      </c>
      <c r="B1128" s="1" t="s">
        <v>80</v>
      </c>
      <c r="C1128" s="1" t="s">
        <v>81</v>
      </c>
      <c r="D1128" s="377">
        <v>105</v>
      </c>
      <c r="E1128" s="1" t="s">
        <v>83</v>
      </c>
      <c r="F1128" s="378">
        <v>46178</v>
      </c>
      <c r="G1128" s="1" t="s">
        <v>6565</v>
      </c>
      <c r="H1128" s="1" t="s">
        <v>6137</v>
      </c>
      <c r="I1128" s="378">
        <v>47273</v>
      </c>
      <c r="J1128" s="1" t="s">
        <v>61</v>
      </c>
      <c r="K1128" s="380">
        <v>0.51609953703704003</v>
      </c>
      <c r="L1128" s="378">
        <v>46178</v>
      </c>
      <c r="M1128" s="1" t="s">
        <v>4267</v>
      </c>
      <c r="N1128" s="1" t="s">
        <v>6569</v>
      </c>
    </row>
    <row r="1129" spans="1:14" x14ac:dyDescent="0.25">
      <c r="A1129" s="1" t="s">
        <v>4266</v>
      </c>
      <c r="B1129" s="1" t="s">
        <v>80</v>
      </c>
      <c r="C1129" s="1" t="s">
        <v>81</v>
      </c>
      <c r="D1129" s="377">
        <v>105</v>
      </c>
      <c r="E1129" s="1" t="s">
        <v>83</v>
      </c>
      <c r="F1129" s="378">
        <v>46178</v>
      </c>
      <c r="G1129" s="1" t="s">
        <v>6565</v>
      </c>
      <c r="H1129" s="1" t="s">
        <v>6137</v>
      </c>
      <c r="I1129" s="378">
        <v>47273</v>
      </c>
      <c r="J1129" s="1" t="s">
        <v>61</v>
      </c>
      <c r="K1129" s="380">
        <v>0.45210648148148003</v>
      </c>
      <c r="L1129" s="378">
        <v>46178</v>
      </c>
      <c r="M1129" s="1" t="s">
        <v>4267</v>
      </c>
      <c r="N1129" s="1" t="s">
        <v>6579</v>
      </c>
    </row>
    <row r="1130" spans="1:14" x14ac:dyDescent="0.25">
      <c r="A1130" s="1" t="s">
        <v>4266</v>
      </c>
      <c r="B1130" s="1" t="s">
        <v>80</v>
      </c>
      <c r="C1130" s="1" t="s">
        <v>81</v>
      </c>
      <c r="D1130" s="377">
        <v>105</v>
      </c>
      <c r="E1130" s="1" t="s">
        <v>83</v>
      </c>
      <c r="F1130" s="378">
        <v>46178</v>
      </c>
      <c r="G1130" s="1" t="s">
        <v>6565</v>
      </c>
      <c r="H1130" s="1" t="s">
        <v>6137</v>
      </c>
      <c r="I1130" s="378">
        <v>47273</v>
      </c>
      <c r="J1130" s="1" t="s">
        <v>61</v>
      </c>
      <c r="K1130" s="380">
        <v>0.51725694444444004</v>
      </c>
      <c r="L1130" s="378">
        <v>46178</v>
      </c>
      <c r="M1130" s="1" t="s">
        <v>4267</v>
      </c>
      <c r="N1130" s="1" t="s">
        <v>6581</v>
      </c>
    </row>
    <row r="1131" spans="1:14" x14ac:dyDescent="0.25">
      <c r="A1131" s="1" t="s">
        <v>4266</v>
      </c>
      <c r="B1131" s="1" t="s">
        <v>80</v>
      </c>
      <c r="C1131" s="1" t="s">
        <v>81</v>
      </c>
      <c r="D1131" s="377">
        <v>105</v>
      </c>
      <c r="E1131" s="1" t="s">
        <v>83</v>
      </c>
      <c r="F1131" s="378">
        <v>46178</v>
      </c>
      <c r="G1131" s="1" t="s">
        <v>6565</v>
      </c>
      <c r="H1131" s="1" t="s">
        <v>6137</v>
      </c>
      <c r="I1131" s="378">
        <v>47273</v>
      </c>
      <c r="J1131" s="1" t="s">
        <v>61</v>
      </c>
      <c r="K1131" s="380">
        <v>0.37644675925926002</v>
      </c>
      <c r="L1131" s="378">
        <v>46178</v>
      </c>
      <c r="M1131" s="1" t="s">
        <v>4267</v>
      </c>
      <c r="N1131" s="1" t="s">
        <v>6566</v>
      </c>
    </row>
    <row r="1132" spans="1:14" x14ac:dyDescent="0.25">
      <c r="A1132" s="1" t="s">
        <v>4266</v>
      </c>
      <c r="B1132" s="1" t="s">
        <v>80</v>
      </c>
      <c r="C1132" s="1" t="s">
        <v>81</v>
      </c>
      <c r="D1132" s="377">
        <v>105</v>
      </c>
      <c r="E1132" s="1" t="s">
        <v>83</v>
      </c>
      <c r="F1132" s="378">
        <v>46178</v>
      </c>
      <c r="G1132" s="1" t="s">
        <v>6565</v>
      </c>
      <c r="H1132" s="1" t="s">
        <v>6137</v>
      </c>
      <c r="I1132" s="378">
        <v>47273</v>
      </c>
      <c r="J1132" s="1" t="s">
        <v>61</v>
      </c>
      <c r="K1132" s="380">
        <v>0.51619212962963001</v>
      </c>
      <c r="L1132" s="378">
        <v>46178</v>
      </c>
      <c r="M1132" s="1" t="s">
        <v>4267</v>
      </c>
      <c r="N1132" s="1" t="s">
        <v>6585</v>
      </c>
    </row>
    <row r="1133" spans="1:14" x14ac:dyDescent="0.25">
      <c r="A1133" s="1" t="s">
        <v>4266</v>
      </c>
      <c r="B1133" s="1" t="s">
        <v>80</v>
      </c>
      <c r="C1133" s="1" t="s">
        <v>81</v>
      </c>
      <c r="D1133" s="377">
        <v>105</v>
      </c>
      <c r="E1133" s="1" t="s">
        <v>83</v>
      </c>
      <c r="F1133" s="378">
        <v>46178</v>
      </c>
      <c r="G1133" s="1" t="s">
        <v>6565</v>
      </c>
      <c r="H1133" s="1" t="s">
        <v>6137</v>
      </c>
      <c r="I1133" s="378">
        <v>47273</v>
      </c>
      <c r="J1133" s="1" t="s">
        <v>61</v>
      </c>
      <c r="K1133" s="380">
        <v>0.51587962962962997</v>
      </c>
      <c r="L1133" s="378">
        <v>46178</v>
      </c>
      <c r="M1133" s="1" t="s">
        <v>4267</v>
      </c>
      <c r="N1133" s="1" t="s">
        <v>6567</v>
      </c>
    </row>
    <row r="1134" spans="1:14" x14ac:dyDescent="0.25">
      <c r="A1134" s="1" t="s">
        <v>4266</v>
      </c>
      <c r="B1134" s="1" t="s">
        <v>80</v>
      </c>
      <c r="C1134" s="1" t="s">
        <v>81</v>
      </c>
      <c r="D1134" s="377">
        <v>105</v>
      </c>
      <c r="E1134" s="1" t="s">
        <v>83</v>
      </c>
      <c r="F1134" s="378">
        <v>46178</v>
      </c>
      <c r="G1134" s="1" t="s">
        <v>6565</v>
      </c>
      <c r="H1134" s="1" t="s">
        <v>6137</v>
      </c>
      <c r="I1134" s="378">
        <v>47273</v>
      </c>
      <c r="J1134" s="1" t="s">
        <v>61</v>
      </c>
      <c r="K1134" s="380">
        <v>0.37633101851852002</v>
      </c>
      <c r="L1134" s="378">
        <v>46178</v>
      </c>
      <c r="M1134" s="1" t="s">
        <v>4267</v>
      </c>
      <c r="N1134" s="1" t="s">
        <v>6574</v>
      </c>
    </row>
    <row r="1135" spans="1:14" x14ac:dyDescent="0.25">
      <c r="A1135" s="1" t="s">
        <v>4266</v>
      </c>
      <c r="B1135" s="1" t="s">
        <v>80</v>
      </c>
      <c r="C1135" s="1" t="s">
        <v>81</v>
      </c>
      <c r="D1135" s="377">
        <v>105</v>
      </c>
      <c r="E1135" s="1" t="s">
        <v>83</v>
      </c>
      <c r="F1135" s="378">
        <v>46178</v>
      </c>
      <c r="G1135" s="1" t="s">
        <v>6565</v>
      </c>
      <c r="H1135" s="1" t="s">
        <v>6137</v>
      </c>
      <c r="I1135" s="378">
        <v>47273</v>
      </c>
      <c r="J1135" s="1" t="s">
        <v>61</v>
      </c>
      <c r="K1135" s="380">
        <v>0.51737268518518997</v>
      </c>
      <c r="L1135" s="378">
        <v>46178</v>
      </c>
      <c r="M1135" s="1" t="s">
        <v>4267</v>
      </c>
      <c r="N1135" s="1" t="s">
        <v>6583</v>
      </c>
    </row>
    <row r="1136" spans="1:14" x14ac:dyDescent="0.25">
      <c r="A1136" s="1" t="s">
        <v>4266</v>
      </c>
      <c r="B1136" s="1" t="s">
        <v>80</v>
      </c>
      <c r="C1136" s="1" t="s">
        <v>81</v>
      </c>
      <c r="D1136" s="377">
        <v>105</v>
      </c>
      <c r="E1136" s="1" t="s">
        <v>83</v>
      </c>
      <c r="F1136" s="378">
        <v>46178</v>
      </c>
      <c r="G1136" s="1" t="s">
        <v>6565</v>
      </c>
      <c r="H1136" s="1" t="s">
        <v>6137</v>
      </c>
      <c r="I1136" s="378">
        <v>47273</v>
      </c>
      <c r="J1136" s="1" t="s">
        <v>61</v>
      </c>
      <c r="K1136" s="380">
        <v>0.38204861111110999</v>
      </c>
      <c r="L1136" s="378">
        <v>46178</v>
      </c>
      <c r="M1136" s="1" t="s">
        <v>4267</v>
      </c>
      <c r="N1136" s="1" t="s">
        <v>6576</v>
      </c>
    </row>
    <row r="1137" spans="1:14" x14ac:dyDescent="0.25">
      <c r="A1137" s="1" t="s">
        <v>4266</v>
      </c>
      <c r="B1137" s="1" t="s">
        <v>80</v>
      </c>
      <c r="C1137" s="1" t="s">
        <v>81</v>
      </c>
      <c r="D1137" s="377">
        <v>105</v>
      </c>
      <c r="E1137" s="1" t="s">
        <v>83</v>
      </c>
      <c r="F1137" s="378">
        <v>46178</v>
      </c>
      <c r="G1137" s="1" t="s">
        <v>6565</v>
      </c>
      <c r="H1137" s="1" t="s">
        <v>6137</v>
      </c>
      <c r="I1137" s="378">
        <v>47273</v>
      </c>
      <c r="J1137" s="1" t="s">
        <v>61</v>
      </c>
      <c r="K1137" s="380">
        <v>0.37680555555556</v>
      </c>
      <c r="L1137" s="378">
        <v>46178</v>
      </c>
      <c r="M1137" s="1" t="s">
        <v>4267</v>
      </c>
      <c r="N1137" s="1" t="s">
        <v>6586</v>
      </c>
    </row>
    <row r="1138" spans="1:14" x14ac:dyDescent="0.25">
      <c r="A1138" s="1" t="s">
        <v>4266</v>
      </c>
      <c r="B1138" s="1" t="s">
        <v>80</v>
      </c>
      <c r="C1138" s="1" t="s">
        <v>81</v>
      </c>
      <c r="D1138" s="377">
        <v>105</v>
      </c>
      <c r="E1138" s="1" t="s">
        <v>83</v>
      </c>
      <c r="F1138" s="378">
        <v>46178</v>
      </c>
      <c r="G1138" s="1" t="s">
        <v>6565</v>
      </c>
      <c r="H1138" s="1" t="s">
        <v>6137</v>
      </c>
      <c r="I1138" s="378">
        <v>47273</v>
      </c>
      <c r="J1138" s="1" t="s">
        <v>61</v>
      </c>
      <c r="K1138" s="380">
        <v>0.51704861111111</v>
      </c>
      <c r="L1138" s="378">
        <v>46178</v>
      </c>
      <c r="M1138" s="1" t="s">
        <v>4267</v>
      </c>
      <c r="N1138" s="1" t="s">
        <v>6577</v>
      </c>
    </row>
    <row r="1139" spans="1:14" x14ac:dyDescent="0.25">
      <c r="A1139" s="1" t="s">
        <v>4266</v>
      </c>
      <c r="B1139" s="1" t="s">
        <v>80</v>
      </c>
      <c r="C1139" s="1" t="s">
        <v>81</v>
      </c>
      <c r="D1139" s="377">
        <v>105</v>
      </c>
      <c r="E1139" s="1" t="s">
        <v>83</v>
      </c>
      <c r="F1139" s="378">
        <v>46178</v>
      </c>
      <c r="G1139" s="1" t="s">
        <v>6565</v>
      </c>
      <c r="H1139" s="1" t="s">
        <v>6137</v>
      </c>
      <c r="I1139" s="378">
        <v>47273</v>
      </c>
      <c r="J1139" s="1" t="s">
        <v>61</v>
      </c>
      <c r="K1139" s="380">
        <v>0.43929398148148002</v>
      </c>
      <c r="L1139" s="378">
        <v>46178</v>
      </c>
      <c r="M1139" s="1" t="s">
        <v>4267</v>
      </c>
      <c r="N1139" s="1" t="s">
        <v>6572</v>
      </c>
    </row>
    <row r="1140" spans="1:14" x14ac:dyDescent="0.25">
      <c r="A1140" s="1" t="s">
        <v>4266</v>
      </c>
      <c r="B1140" s="1" t="s">
        <v>80</v>
      </c>
      <c r="C1140" s="1" t="s">
        <v>81</v>
      </c>
      <c r="D1140" s="377">
        <v>105</v>
      </c>
      <c r="E1140" s="1" t="s">
        <v>83</v>
      </c>
      <c r="F1140" s="378">
        <v>46178</v>
      </c>
      <c r="G1140" s="1" t="s">
        <v>6565</v>
      </c>
      <c r="H1140" s="1" t="s">
        <v>6137</v>
      </c>
      <c r="I1140" s="378">
        <v>47273</v>
      </c>
      <c r="J1140" s="1" t="s">
        <v>61</v>
      </c>
      <c r="K1140" s="380">
        <v>0.45200231481481001</v>
      </c>
      <c r="L1140" s="378">
        <v>46178</v>
      </c>
      <c r="M1140" s="1" t="s">
        <v>4267</v>
      </c>
      <c r="N1140" s="1" t="s">
        <v>6582</v>
      </c>
    </row>
    <row r="1141" spans="1:14" x14ac:dyDescent="0.25">
      <c r="A1141" s="1" t="s">
        <v>4266</v>
      </c>
      <c r="B1141" s="1" t="s">
        <v>80</v>
      </c>
      <c r="C1141" s="1" t="s">
        <v>81</v>
      </c>
      <c r="D1141" s="377">
        <v>105</v>
      </c>
      <c r="E1141" s="1" t="s">
        <v>83</v>
      </c>
      <c r="F1141" s="378">
        <v>46178</v>
      </c>
      <c r="G1141" s="1" t="s">
        <v>6565</v>
      </c>
      <c r="H1141" s="1" t="s">
        <v>6137</v>
      </c>
      <c r="I1141" s="378">
        <v>47273</v>
      </c>
      <c r="J1141" s="1" t="s">
        <v>61</v>
      </c>
      <c r="K1141" s="380">
        <v>0.43888888888888999</v>
      </c>
      <c r="L1141" s="378">
        <v>46178</v>
      </c>
      <c r="M1141" s="1" t="s">
        <v>4267</v>
      </c>
      <c r="N1141" s="1" t="s">
        <v>6570</v>
      </c>
    </row>
    <row r="1142" spans="1:14" x14ac:dyDescent="0.25">
      <c r="A1142" s="1" t="s">
        <v>4266</v>
      </c>
      <c r="B1142" s="1" t="s">
        <v>80</v>
      </c>
      <c r="C1142" s="1" t="s">
        <v>81</v>
      </c>
      <c r="D1142" s="377">
        <v>105</v>
      </c>
      <c r="E1142" s="1" t="s">
        <v>83</v>
      </c>
      <c r="F1142" s="378">
        <v>46178</v>
      </c>
      <c r="G1142" s="1" t="s">
        <v>6565</v>
      </c>
      <c r="H1142" s="1" t="s">
        <v>6137</v>
      </c>
      <c r="I1142" s="378">
        <v>47273</v>
      </c>
      <c r="J1142" s="1" t="s">
        <v>61</v>
      </c>
      <c r="K1142" s="380">
        <v>0.43827546296295999</v>
      </c>
      <c r="L1142" s="378">
        <v>46178</v>
      </c>
      <c r="M1142" s="1" t="s">
        <v>4267</v>
      </c>
      <c r="N1142" s="1" t="s">
        <v>6575</v>
      </c>
    </row>
    <row r="1143" spans="1:14" x14ac:dyDescent="0.25">
      <c r="A1143" s="1" t="s">
        <v>4266</v>
      </c>
      <c r="B1143" s="1" t="s">
        <v>80</v>
      </c>
      <c r="C1143" s="1" t="s">
        <v>81</v>
      </c>
      <c r="D1143" s="377">
        <v>65</v>
      </c>
      <c r="E1143" s="1" t="s">
        <v>83</v>
      </c>
      <c r="F1143" s="378">
        <v>46178</v>
      </c>
      <c r="G1143" s="1" t="s">
        <v>6565</v>
      </c>
      <c r="H1143" s="1" t="s">
        <v>6137</v>
      </c>
      <c r="I1143" s="378">
        <v>47273</v>
      </c>
      <c r="J1143" s="1" t="s">
        <v>61</v>
      </c>
      <c r="K1143" s="380">
        <v>0.65780092592592998</v>
      </c>
      <c r="L1143" s="378">
        <v>46178</v>
      </c>
      <c r="M1143" s="1" t="s">
        <v>4267</v>
      </c>
      <c r="N1143" s="1" t="s">
        <v>6571</v>
      </c>
    </row>
    <row r="1144" spans="1:14" x14ac:dyDescent="0.25">
      <c r="A1144" s="1" t="s">
        <v>4266</v>
      </c>
      <c r="B1144" s="1" t="s">
        <v>80</v>
      </c>
      <c r="C1144" s="1" t="s">
        <v>81</v>
      </c>
      <c r="D1144" s="377">
        <v>105</v>
      </c>
      <c r="E1144" s="1" t="s">
        <v>83</v>
      </c>
      <c r="F1144" s="378">
        <v>46178</v>
      </c>
      <c r="G1144" s="1" t="s">
        <v>6565</v>
      </c>
      <c r="H1144" s="1" t="s">
        <v>6137</v>
      </c>
      <c r="I1144" s="378">
        <v>47273</v>
      </c>
      <c r="J1144" s="1" t="s">
        <v>61</v>
      </c>
      <c r="K1144" s="380">
        <v>0.43863425925925997</v>
      </c>
      <c r="L1144" s="378">
        <v>46178</v>
      </c>
      <c r="M1144" s="1" t="s">
        <v>4267</v>
      </c>
      <c r="N1144" s="1" t="s">
        <v>6578</v>
      </c>
    </row>
    <row r="1145" spans="1:14" x14ac:dyDescent="0.25">
      <c r="A1145" s="1" t="s">
        <v>4266</v>
      </c>
      <c r="B1145" s="1" t="s">
        <v>80</v>
      </c>
      <c r="C1145" s="1" t="s">
        <v>81</v>
      </c>
      <c r="D1145" s="377">
        <v>105</v>
      </c>
      <c r="E1145" s="1" t="s">
        <v>83</v>
      </c>
      <c r="F1145" s="378">
        <v>46178</v>
      </c>
      <c r="G1145" s="1" t="s">
        <v>6565</v>
      </c>
      <c r="H1145" s="1" t="s">
        <v>6137</v>
      </c>
      <c r="I1145" s="378">
        <v>47273</v>
      </c>
      <c r="J1145" s="1" t="s">
        <v>61</v>
      </c>
      <c r="K1145" s="380">
        <v>0.51714120370369998</v>
      </c>
      <c r="L1145" s="378">
        <v>46178</v>
      </c>
      <c r="M1145" s="1" t="s">
        <v>4267</v>
      </c>
      <c r="N1145" s="1" t="s">
        <v>6573</v>
      </c>
    </row>
    <row r="1146" spans="1:14" x14ac:dyDescent="0.25">
      <c r="A1146" s="1" t="s">
        <v>4266</v>
      </c>
      <c r="B1146" s="1" t="s">
        <v>80</v>
      </c>
      <c r="C1146" s="1" t="s">
        <v>81</v>
      </c>
      <c r="D1146" s="377">
        <v>105</v>
      </c>
      <c r="E1146" s="1" t="s">
        <v>83</v>
      </c>
      <c r="F1146" s="378">
        <v>46178</v>
      </c>
      <c r="G1146" s="1" t="s">
        <v>6565</v>
      </c>
      <c r="H1146" s="1" t="s">
        <v>6137</v>
      </c>
      <c r="I1146" s="378">
        <v>47273</v>
      </c>
      <c r="J1146" s="1" t="s">
        <v>61</v>
      </c>
      <c r="K1146" s="380">
        <v>0.38524305555555999</v>
      </c>
      <c r="L1146" s="378">
        <v>46178</v>
      </c>
      <c r="M1146" s="1" t="s">
        <v>4267</v>
      </c>
      <c r="N1146" s="1" t="s">
        <v>6580</v>
      </c>
    </row>
    <row r="1147" spans="1:14" x14ac:dyDescent="0.25">
      <c r="A1147" s="1" t="s">
        <v>4266</v>
      </c>
      <c r="B1147" s="1" t="s">
        <v>80</v>
      </c>
      <c r="C1147" s="1" t="s">
        <v>81</v>
      </c>
      <c r="D1147" s="377">
        <v>105</v>
      </c>
      <c r="E1147" s="1" t="s">
        <v>83</v>
      </c>
      <c r="F1147" s="378">
        <v>46178</v>
      </c>
      <c r="G1147" s="1" t="s">
        <v>6565</v>
      </c>
      <c r="H1147" s="1" t="s">
        <v>6137</v>
      </c>
      <c r="I1147" s="378">
        <v>47273</v>
      </c>
      <c r="J1147" s="1" t="s">
        <v>61</v>
      </c>
      <c r="K1147" s="380">
        <v>0.43851851851851997</v>
      </c>
      <c r="L1147" s="378">
        <v>46178</v>
      </c>
      <c r="M1147" s="1" t="s">
        <v>4267</v>
      </c>
      <c r="N1147" s="1" t="s">
        <v>6584</v>
      </c>
    </row>
    <row r="1148" spans="1:14" x14ac:dyDescent="0.25">
      <c r="A1148" s="1" t="s">
        <v>4266</v>
      </c>
      <c r="B1148" s="1" t="s">
        <v>80</v>
      </c>
      <c r="C1148" s="1" t="s">
        <v>81</v>
      </c>
      <c r="D1148" s="377">
        <v>105</v>
      </c>
      <c r="E1148" s="1" t="s">
        <v>83</v>
      </c>
      <c r="F1148" s="378">
        <v>46177</v>
      </c>
      <c r="G1148" s="1" t="s">
        <v>6587</v>
      </c>
      <c r="H1148" s="1" t="s">
        <v>5776</v>
      </c>
      <c r="I1148" s="378">
        <v>47272</v>
      </c>
      <c r="J1148" s="1" t="s">
        <v>61</v>
      </c>
      <c r="K1148" s="380">
        <v>0.36467592592593001</v>
      </c>
      <c r="L1148" s="378">
        <v>46177</v>
      </c>
      <c r="M1148" s="1" t="s">
        <v>4267</v>
      </c>
      <c r="N1148" s="1" t="s">
        <v>6592</v>
      </c>
    </row>
    <row r="1149" spans="1:14" x14ac:dyDescent="0.25">
      <c r="A1149" s="1" t="s">
        <v>4266</v>
      </c>
      <c r="B1149" s="1" t="s">
        <v>80</v>
      </c>
      <c r="C1149" s="1" t="s">
        <v>81</v>
      </c>
      <c r="D1149" s="377">
        <v>105</v>
      </c>
      <c r="E1149" s="1" t="s">
        <v>83</v>
      </c>
      <c r="F1149" s="378">
        <v>46177</v>
      </c>
      <c r="G1149" s="1" t="s">
        <v>6587</v>
      </c>
      <c r="H1149" s="1" t="s">
        <v>5776</v>
      </c>
      <c r="I1149" s="378">
        <v>47272</v>
      </c>
      <c r="J1149" s="1" t="s">
        <v>61</v>
      </c>
      <c r="K1149" s="380">
        <v>0.58646990740741001</v>
      </c>
      <c r="L1149" s="378">
        <v>46177</v>
      </c>
      <c r="M1149" s="1" t="s">
        <v>4267</v>
      </c>
      <c r="N1149" s="1" t="s">
        <v>6591</v>
      </c>
    </row>
    <row r="1150" spans="1:14" x14ac:dyDescent="0.25">
      <c r="A1150" s="1" t="s">
        <v>4266</v>
      </c>
      <c r="B1150" s="1" t="s">
        <v>80</v>
      </c>
      <c r="C1150" s="1" t="s">
        <v>81</v>
      </c>
      <c r="D1150" s="377">
        <v>105</v>
      </c>
      <c r="E1150" s="1" t="s">
        <v>83</v>
      </c>
      <c r="F1150" s="378">
        <v>46177</v>
      </c>
      <c r="G1150" s="1" t="s">
        <v>6587</v>
      </c>
      <c r="H1150" s="1" t="s">
        <v>5776</v>
      </c>
      <c r="I1150" s="378">
        <v>47272</v>
      </c>
      <c r="J1150" s="1" t="s">
        <v>61</v>
      </c>
      <c r="K1150" s="380">
        <v>0.52931712962962996</v>
      </c>
      <c r="L1150" s="378">
        <v>46177</v>
      </c>
      <c r="M1150" s="1" t="s">
        <v>4267</v>
      </c>
      <c r="N1150" s="1" t="s">
        <v>6588</v>
      </c>
    </row>
    <row r="1151" spans="1:14" x14ac:dyDescent="0.25">
      <c r="A1151" s="1" t="s">
        <v>4266</v>
      </c>
      <c r="B1151" s="1" t="s">
        <v>80</v>
      </c>
      <c r="C1151" s="1" t="s">
        <v>81</v>
      </c>
      <c r="D1151" s="377">
        <v>105</v>
      </c>
      <c r="E1151" s="1" t="s">
        <v>83</v>
      </c>
      <c r="F1151" s="378">
        <v>46177</v>
      </c>
      <c r="G1151" s="1" t="s">
        <v>6587</v>
      </c>
      <c r="H1151" s="1" t="s">
        <v>5776</v>
      </c>
      <c r="I1151" s="378">
        <v>47272</v>
      </c>
      <c r="J1151" s="1" t="s">
        <v>61</v>
      </c>
      <c r="K1151" s="380">
        <v>0.60607638888889004</v>
      </c>
      <c r="L1151" s="378">
        <v>46177</v>
      </c>
      <c r="M1151" s="1" t="s">
        <v>4267</v>
      </c>
      <c r="N1151" s="1" t="s">
        <v>6604</v>
      </c>
    </row>
    <row r="1152" spans="1:14" x14ac:dyDescent="0.25">
      <c r="A1152" s="1" t="s">
        <v>4266</v>
      </c>
      <c r="B1152" s="1" t="s">
        <v>80</v>
      </c>
      <c r="C1152" s="1" t="s">
        <v>81</v>
      </c>
      <c r="D1152" s="377">
        <v>105</v>
      </c>
      <c r="E1152" s="1" t="s">
        <v>83</v>
      </c>
      <c r="F1152" s="378">
        <v>46177</v>
      </c>
      <c r="G1152" s="1" t="s">
        <v>6587</v>
      </c>
      <c r="H1152" s="1" t="s">
        <v>5776</v>
      </c>
      <c r="I1152" s="378">
        <v>47272</v>
      </c>
      <c r="J1152" s="1" t="s">
        <v>61</v>
      </c>
      <c r="K1152" s="380">
        <v>0.48908564814814998</v>
      </c>
      <c r="L1152" s="378">
        <v>46177</v>
      </c>
      <c r="M1152" s="1" t="s">
        <v>4267</v>
      </c>
      <c r="N1152" s="1" t="s">
        <v>6618</v>
      </c>
    </row>
    <row r="1153" spans="1:14" x14ac:dyDescent="0.25">
      <c r="A1153" s="1" t="s">
        <v>4266</v>
      </c>
      <c r="B1153" s="1" t="s">
        <v>80</v>
      </c>
      <c r="C1153" s="1" t="s">
        <v>81</v>
      </c>
      <c r="D1153" s="377">
        <v>105</v>
      </c>
      <c r="E1153" s="1" t="s">
        <v>83</v>
      </c>
      <c r="F1153" s="378">
        <v>46177</v>
      </c>
      <c r="G1153" s="1" t="s">
        <v>6587</v>
      </c>
      <c r="H1153" s="1" t="s">
        <v>5776</v>
      </c>
      <c r="I1153" s="378">
        <v>47272</v>
      </c>
      <c r="J1153" s="1" t="s">
        <v>61</v>
      </c>
      <c r="K1153" s="380">
        <v>0.49385416666666998</v>
      </c>
      <c r="L1153" s="378">
        <v>46177</v>
      </c>
      <c r="M1153" s="1" t="s">
        <v>4267</v>
      </c>
      <c r="N1153" s="1" t="s">
        <v>6616</v>
      </c>
    </row>
    <row r="1154" spans="1:14" x14ac:dyDescent="0.25">
      <c r="A1154" s="1" t="s">
        <v>4266</v>
      </c>
      <c r="B1154" s="1" t="s">
        <v>80</v>
      </c>
      <c r="C1154" s="1" t="s">
        <v>81</v>
      </c>
      <c r="D1154" s="377">
        <v>105</v>
      </c>
      <c r="E1154" s="1" t="s">
        <v>83</v>
      </c>
      <c r="F1154" s="378">
        <v>46177</v>
      </c>
      <c r="G1154" s="1" t="s">
        <v>6587</v>
      </c>
      <c r="H1154" s="1" t="s">
        <v>5776</v>
      </c>
      <c r="I1154" s="378">
        <v>47272</v>
      </c>
      <c r="J1154" s="1" t="s">
        <v>61</v>
      </c>
      <c r="K1154" s="380">
        <v>0.36443287037036998</v>
      </c>
      <c r="L1154" s="378">
        <v>46177</v>
      </c>
      <c r="M1154" s="1" t="s">
        <v>4267</v>
      </c>
      <c r="N1154" s="1" t="s">
        <v>6594</v>
      </c>
    </row>
    <row r="1155" spans="1:14" x14ac:dyDescent="0.25">
      <c r="A1155" s="1" t="s">
        <v>4266</v>
      </c>
      <c r="B1155" s="1" t="s">
        <v>80</v>
      </c>
      <c r="C1155" s="1" t="s">
        <v>81</v>
      </c>
      <c r="D1155" s="377">
        <v>105</v>
      </c>
      <c r="E1155" s="1" t="s">
        <v>83</v>
      </c>
      <c r="F1155" s="378">
        <v>46177</v>
      </c>
      <c r="G1155" s="1" t="s">
        <v>6587</v>
      </c>
      <c r="H1155" s="1" t="s">
        <v>5776</v>
      </c>
      <c r="I1155" s="378">
        <v>47272</v>
      </c>
      <c r="J1155" s="1" t="s">
        <v>61</v>
      </c>
      <c r="K1155" s="380">
        <v>0.50291666666667001</v>
      </c>
      <c r="L1155" s="378">
        <v>46177</v>
      </c>
      <c r="M1155" s="1" t="s">
        <v>4267</v>
      </c>
      <c r="N1155" s="1" t="s">
        <v>6620</v>
      </c>
    </row>
    <row r="1156" spans="1:14" x14ac:dyDescent="0.25">
      <c r="A1156" s="1" t="s">
        <v>4266</v>
      </c>
      <c r="B1156" s="1" t="s">
        <v>80</v>
      </c>
      <c r="C1156" s="1" t="s">
        <v>81</v>
      </c>
      <c r="D1156" s="377">
        <v>105</v>
      </c>
      <c r="E1156" s="1" t="s">
        <v>83</v>
      </c>
      <c r="F1156" s="378">
        <v>46177</v>
      </c>
      <c r="G1156" s="1" t="s">
        <v>6587</v>
      </c>
      <c r="H1156" s="1" t="s">
        <v>5776</v>
      </c>
      <c r="I1156" s="378">
        <v>47272</v>
      </c>
      <c r="J1156" s="1" t="s">
        <v>61</v>
      </c>
      <c r="K1156" s="380">
        <v>0.49108796296295998</v>
      </c>
      <c r="L1156" s="378">
        <v>46177</v>
      </c>
      <c r="M1156" s="1" t="s">
        <v>4267</v>
      </c>
      <c r="N1156" s="1" t="s">
        <v>6615</v>
      </c>
    </row>
    <row r="1157" spans="1:14" x14ac:dyDescent="0.25">
      <c r="A1157" s="1" t="s">
        <v>4266</v>
      </c>
      <c r="B1157" s="1" t="s">
        <v>80</v>
      </c>
      <c r="C1157" s="1" t="s">
        <v>81</v>
      </c>
      <c r="D1157" s="377">
        <v>105</v>
      </c>
      <c r="E1157" s="1" t="s">
        <v>83</v>
      </c>
      <c r="F1157" s="378">
        <v>46177</v>
      </c>
      <c r="G1157" s="1" t="s">
        <v>6587</v>
      </c>
      <c r="H1157" s="1" t="s">
        <v>5776</v>
      </c>
      <c r="I1157" s="378">
        <v>47272</v>
      </c>
      <c r="J1157" s="1" t="s">
        <v>61</v>
      </c>
      <c r="K1157" s="380">
        <v>0.60631944444443997</v>
      </c>
      <c r="L1157" s="378">
        <v>46177</v>
      </c>
      <c r="M1157" s="1" t="s">
        <v>4267</v>
      </c>
      <c r="N1157" s="1" t="s">
        <v>6602</v>
      </c>
    </row>
    <row r="1158" spans="1:14" x14ac:dyDescent="0.25">
      <c r="A1158" s="1" t="s">
        <v>4266</v>
      </c>
      <c r="B1158" s="1" t="s">
        <v>80</v>
      </c>
      <c r="C1158" s="1" t="s">
        <v>81</v>
      </c>
      <c r="D1158" s="377">
        <v>105</v>
      </c>
      <c r="E1158" s="1" t="s">
        <v>83</v>
      </c>
      <c r="F1158" s="378">
        <v>46177</v>
      </c>
      <c r="G1158" s="1" t="s">
        <v>6587</v>
      </c>
      <c r="H1158" s="1" t="s">
        <v>5776</v>
      </c>
      <c r="I1158" s="378">
        <v>47272</v>
      </c>
      <c r="J1158" s="1" t="s">
        <v>61</v>
      </c>
      <c r="K1158" s="380">
        <v>0.36417824074074001</v>
      </c>
      <c r="L1158" s="378">
        <v>46177</v>
      </c>
      <c r="M1158" s="1" t="s">
        <v>4267</v>
      </c>
      <c r="N1158" s="1" t="s">
        <v>6593</v>
      </c>
    </row>
    <row r="1159" spans="1:14" x14ac:dyDescent="0.25">
      <c r="A1159" s="1" t="s">
        <v>4266</v>
      </c>
      <c r="B1159" s="1" t="s">
        <v>80</v>
      </c>
      <c r="C1159" s="1" t="s">
        <v>81</v>
      </c>
      <c r="D1159" s="377">
        <v>105</v>
      </c>
      <c r="E1159" s="1" t="s">
        <v>83</v>
      </c>
      <c r="F1159" s="378">
        <v>46177</v>
      </c>
      <c r="G1159" s="1" t="s">
        <v>6587</v>
      </c>
      <c r="H1159" s="1" t="s">
        <v>5776</v>
      </c>
      <c r="I1159" s="378">
        <v>47272</v>
      </c>
      <c r="J1159" s="1" t="s">
        <v>61</v>
      </c>
      <c r="K1159" s="380">
        <v>0.36902777777778001</v>
      </c>
      <c r="L1159" s="378">
        <v>46177</v>
      </c>
      <c r="M1159" s="1" t="s">
        <v>4267</v>
      </c>
      <c r="N1159" s="1" t="s">
        <v>6597</v>
      </c>
    </row>
    <row r="1160" spans="1:14" x14ac:dyDescent="0.25">
      <c r="A1160" s="1" t="s">
        <v>4266</v>
      </c>
      <c r="B1160" s="1" t="s">
        <v>80</v>
      </c>
      <c r="C1160" s="1" t="s">
        <v>81</v>
      </c>
      <c r="D1160" s="377">
        <v>105</v>
      </c>
      <c r="E1160" s="1" t="s">
        <v>83</v>
      </c>
      <c r="F1160" s="378">
        <v>46177</v>
      </c>
      <c r="G1160" s="1" t="s">
        <v>6587</v>
      </c>
      <c r="H1160" s="1" t="s">
        <v>5776</v>
      </c>
      <c r="I1160" s="378">
        <v>47272</v>
      </c>
      <c r="J1160" s="1" t="s">
        <v>61</v>
      </c>
      <c r="K1160" s="380">
        <v>0.60619212962962998</v>
      </c>
      <c r="L1160" s="378">
        <v>46177</v>
      </c>
      <c r="M1160" s="1" t="s">
        <v>4267</v>
      </c>
      <c r="N1160" s="1" t="s">
        <v>6601</v>
      </c>
    </row>
    <row r="1161" spans="1:14" x14ac:dyDescent="0.25">
      <c r="A1161" s="1" t="s">
        <v>4266</v>
      </c>
      <c r="B1161" s="1" t="s">
        <v>80</v>
      </c>
      <c r="C1161" s="1" t="s">
        <v>81</v>
      </c>
      <c r="D1161" s="377">
        <v>105</v>
      </c>
      <c r="E1161" s="1" t="s">
        <v>83</v>
      </c>
      <c r="F1161" s="378">
        <v>46177</v>
      </c>
      <c r="G1161" s="1" t="s">
        <v>6587</v>
      </c>
      <c r="H1161" s="1" t="s">
        <v>5776</v>
      </c>
      <c r="I1161" s="378">
        <v>47272</v>
      </c>
      <c r="J1161" s="1" t="s">
        <v>61</v>
      </c>
      <c r="K1161" s="380">
        <v>0.60722222222222</v>
      </c>
      <c r="L1161" s="378">
        <v>46177</v>
      </c>
      <c r="M1161" s="1" t="s">
        <v>4267</v>
      </c>
      <c r="N1161" s="1" t="s">
        <v>6599</v>
      </c>
    </row>
    <row r="1162" spans="1:14" x14ac:dyDescent="0.25">
      <c r="A1162" s="1" t="s">
        <v>4266</v>
      </c>
      <c r="B1162" s="1" t="s">
        <v>80</v>
      </c>
      <c r="C1162" s="1" t="s">
        <v>81</v>
      </c>
      <c r="D1162" s="377">
        <v>105</v>
      </c>
      <c r="E1162" s="1" t="s">
        <v>83</v>
      </c>
      <c r="F1162" s="378">
        <v>46177</v>
      </c>
      <c r="G1162" s="1" t="s">
        <v>6587</v>
      </c>
      <c r="H1162" s="1" t="s">
        <v>5776</v>
      </c>
      <c r="I1162" s="378">
        <v>47272</v>
      </c>
      <c r="J1162" s="1" t="s">
        <v>61</v>
      </c>
      <c r="K1162" s="380">
        <v>0.58693287037037001</v>
      </c>
      <c r="L1162" s="378">
        <v>46177</v>
      </c>
      <c r="M1162" s="1" t="s">
        <v>4267</v>
      </c>
      <c r="N1162" s="1" t="s">
        <v>6598</v>
      </c>
    </row>
    <row r="1163" spans="1:14" x14ac:dyDescent="0.25">
      <c r="A1163" s="1" t="s">
        <v>4266</v>
      </c>
      <c r="B1163" s="1" t="s">
        <v>80</v>
      </c>
      <c r="C1163" s="1" t="s">
        <v>81</v>
      </c>
      <c r="D1163" s="377">
        <v>105</v>
      </c>
      <c r="E1163" s="1" t="s">
        <v>83</v>
      </c>
      <c r="F1163" s="378">
        <v>46177</v>
      </c>
      <c r="G1163" s="1" t="s">
        <v>6587</v>
      </c>
      <c r="H1163" s="1" t="s">
        <v>5776</v>
      </c>
      <c r="I1163" s="378">
        <v>47272</v>
      </c>
      <c r="J1163" s="1" t="s">
        <v>61</v>
      </c>
      <c r="K1163" s="380">
        <v>0.49159722222222002</v>
      </c>
      <c r="L1163" s="378">
        <v>46177</v>
      </c>
      <c r="M1163" s="1" t="s">
        <v>4267</v>
      </c>
      <c r="N1163" s="1" t="s">
        <v>6611</v>
      </c>
    </row>
    <row r="1164" spans="1:14" x14ac:dyDescent="0.25">
      <c r="A1164" s="1" t="s">
        <v>4266</v>
      </c>
      <c r="B1164" s="1" t="s">
        <v>80</v>
      </c>
      <c r="C1164" s="1" t="s">
        <v>81</v>
      </c>
      <c r="D1164" s="377">
        <v>105</v>
      </c>
      <c r="E1164" s="1" t="s">
        <v>83</v>
      </c>
      <c r="F1164" s="378">
        <v>46177</v>
      </c>
      <c r="G1164" s="1" t="s">
        <v>6587</v>
      </c>
      <c r="H1164" s="1" t="s">
        <v>5776</v>
      </c>
      <c r="I1164" s="378">
        <v>47272</v>
      </c>
      <c r="J1164" s="1" t="s">
        <v>61</v>
      </c>
      <c r="K1164" s="380">
        <v>0.48922453703704</v>
      </c>
      <c r="L1164" s="378">
        <v>46177</v>
      </c>
      <c r="M1164" s="1" t="s">
        <v>4267</v>
      </c>
      <c r="N1164" s="1" t="s">
        <v>6609</v>
      </c>
    </row>
    <row r="1165" spans="1:14" x14ac:dyDescent="0.25">
      <c r="A1165" s="1" t="s">
        <v>4266</v>
      </c>
      <c r="B1165" s="1" t="s">
        <v>80</v>
      </c>
      <c r="C1165" s="1" t="s">
        <v>81</v>
      </c>
      <c r="D1165" s="377">
        <v>105</v>
      </c>
      <c r="E1165" s="1" t="s">
        <v>83</v>
      </c>
      <c r="F1165" s="378">
        <v>46177</v>
      </c>
      <c r="G1165" s="1" t="s">
        <v>6587</v>
      </c>
      <c r="H1165" s="1" t="s">
        <v>5776</v>
      </c>
      <c r="I1165" s="378">
        <v>47272</v>
      </c>
      <c r="J1165" s="1" t="s">
        <v>61</v>
      </c>
      <c r="K1165" s="380">
        <v>0.36890046296295997</v>
      </c>
      <c r="L1165" s="378">
        <v>46177</v>
      </c>
      <c r="M1165" s="1" t="s">
        <v>4267</v>
      </c>
      <c r="N1165" s="1" t="s">
        <v>6595</v>
      </c>
    </row>
    <row r="1166" spans="1:14" x14ac:dyDescent="0.25">
      <c r="A1166" s="1" t="s">
        <v>4266</v>
      </c>
      <c r="B1166" s="1" t="s">
        <v>80</v>
      </c>
      <c r="C1166" s="1" t="s">
        <v>81</v>
      </c>
      <c r="D1166" s="377">
        <v>105</v>
      </c>
      <c r="E1166" s="1" t="s">
        <v>83</v>
      </c>
      <c r="F1166" s="378">
        <v>46177</v>
      </c>
      <c r="G1166" s="1" t="s">
        <v>6587</v>
      </c>
      <c r="H1166" s="1" t="s">
        <v>5776</v>
      </c>
      <c r="I1166" s="378">
        <v>47272</v>
      </c>
      <c r="J1166" s="1" t="s">
        <v>61</v>
      </c>
      <c r="K1166" s="380">
        <v>0.58704861111110995</v>
      </c>
      <c r="L1166" s="378">
        <v>46177</v>
      </c>
      <c r="M1166" s="1" t="s">
        <v>4267</v>
      </c>
      <c r="N1166" s="1" t="s">
        <v>6605</v>
      </c>
    </row>
    <row r="1167" spans="1:14" x14ac:dyDescent="0.25">
      <c r="A1167" s="1" t="s">
        <v>4266</v>
      </c>
      <c r="B1167" s="1" t="s">
        <v>80</v>
      </c>
      <c r="C1167" s="1" t="s">
        <v>81</v>
      </c>
      <c r="D1167" s="377">
        <v>105</v>
      </c>
      <c r="E1167" s="1" t="s">
        <v>83</v>
      </c>
      <c r="F1167" s="378">
        <v>46177</v>
      </c>
      <c r="G1167" s="1" t="s">
        <v>6587</v>
      </c>
      <c r="H1167" s="1" t="s">
        <v>5776</v>
      </c>
      <c r="I1167" s="378">
        <v>47272</v>
      </c>
      <c r="J1167" s="1" t="s">
        <v>61</v>
      </c>
      <c r="K1167" s="380">
        <v>0.40938657407406998</v>
      </c>
      <c r="L1167" s="378">
        <v>46177</v>
      </c>
      <c r="M1167" s="1" t="s">
        <v>4267</v>
      </c>
      <c r="N1167" s="1" t="s">
        <v>6619</v>
      </c>
    </row>
    <row r="1168" spans="1:14" x14ac:dyDescent="0.25">
      <c r="A1168" s="1" t="s">
        <v>4266</v>
      </c>
      <c r="B1168" s="1" t="s">
        <v>80</v>
      </c>
      <c r="C1168" s="1" t="s">
        <v>81</v>
      </c>
      <c r="D1168" s="377">
        <v>105</v>
      </c>
      <c r="E1168" s="1" t="s">
        <v>83</v>
      </c>
      <c r="F1168" s="378">
        <v>46177</v>
      </c>
      <c r="G1168" s="1" t="s">
        <v>6587</v>
      </c>
      <c r="H1168" s="1" t="s">
        <v>5776</v>
      </c>
      <c r="I1168" s="378">
        <v>47272</v>
      </c>
      <c r="J1168" s="1" t="s">
        <v>61</v>
      </c>
      <c r="K1168" s="380">
        <v>0.40950231481480998</v>
      </c>
      <c r="L1168" s="378">
        <v>46177</v>
      </c>
      <c r="M1168" s="1" t="s">
        <v>4267</v>
      </c>
      <c r="N1168" s="1" t="s">
        <v>6625</v>
      </c>
    </row>
    <row r="1169" spans="1:14" x14ac:dyDescent="0.25">
      <c r="A1169" s="1" t="s">
        <v>4266</v>
      </c>
      <c r="B1169" s="1" t="s">
        <v>80</v>
      </c>
      <c r="C1169" s="1" t="s">
        <v>81</v>
      </c>
      <c r="D1169" s="377">
        <v>83</v>
      </c>
      <c r="E1169" s="1" t="s">
        <v>83</v>
      </c>
      <c r="F1169" s="378">
        <v>46177</v>
      </c>
      <c r="G1169" s="1" t="s">
        <v>6621</v>
      </c>
      <c r="H1169" s="1" t="s">
        <v>4790</v>
      </c>
      <c r="I1169" s="378">
        <v>47271</v>
      </c>
      <c r="J1169" s="1" t="s">
        <v>61</v>
      </c>
      <c r="K1169" s="380">
        <v>1.394675925926E-2</v>
      </c>
      <c r="L1169" s="378">
        <v>46177</v>
      </c>
      <c r="M1169" s="1" t="s">
        <v>4267</v>
      </c>
      <c r="N1169" s="1" t="s">
        <v>6624</v>
      </c>
    </row>
    <row r="1170" spans="1:14" x14ac:dyDescent="0.25">
      <c r="A1170" s="1" t="s">
        <v>4266</v>
      </c>
      <c r="B1170" s="1" t="s">
        <v>80</v>
      </c>
      <c r="C1170" s="1" t="s">
        <v>81</v>
      </c>
      <c r="D1170" s="377">
        <v>105</v>
      </c>
      <c r="E1170" s="1" t="s">
        <v>83</v>
      </c>
      <c r="F1170" s="378">
        <v>46177</v>
      </c>
      <c r="G1170" s="1" t="s">
        <v>6621</v>
      </c>
      <c r="H1170" s="1" t="s">
        <v>4790</v>
      </c>
      <c r="I1170" s="378">
        <v>47271</v>
      </c>
      <c r="J1170" s="1" t="s">
        <v>61</v>
      </c>
      <c r="K1170" s="380">
        <v>1.354166666667E-2</v>
      </c>
      <c r="L1170" s="378">
        <v>46177</v>
      </c>
      <c r="M1170" s="1" t="s">
        <v>4267</v>
      </c>
      <c r="N1170" s="1" t="s">
        <v>6622</v>
      </c>
    </row>
    <row r="1171" spans="1:14" x14ac:dyDescent="0.25">
      <c r="A1171" s="1" t="s">
        <v>4266</v>
      </c>
      <c r="B1171" s="1" t="s">
        <v>80</v>
      </c>
      <c r="C1171" s="1" t="s">
        <v>81</v>
      </c>
      <c r="D1171" s="377">
        <v>105</v>
      </c>
      <c r="E1171" s="1" t="s">
        <v>83</v>
      </c>
      <c r="F1171" s="378">
        <v>46177</v>
      </c>
      <c r="G1171" s="1" t="s">
        <v>6587</v>
      </c>
      <c r="H1171" s="1" t="s">
        <v>5776</v>
      </c>
      <c r="I1171" s="378">
        <v>47272</v>
      </c>
      <c r="J1171" s="1" t="s">
        <v>61</v>
      </c>
      <c r="K1171" s="380">
        <v>0.65690972222221999</v>
      </c>
      <c r="L1171" s="378">
        <v>46177</v>
      </c>
      <c r="M1171" s="1" t="s">
        <v>4267</v>
      </c>
      <c r="N1171" s="1" t="s">
        <v>6617</v>
      </c>
    </row>
    <row r="1172" spans="1:14" x14ac:dyDescent="0.25">
      <c r="A1172" s="1" t="s">
        <v>4266</v>
      </c>
      <c r="B1172" s="1" t="s">
        <v>80</v>
      </c>
      <c r="C1172" s="1" t="s">
        <v>81</v>
      </c>
      <c r="D1172" s="377">
        <v>105</v>
      </c>
      <c r="E1172" s="1" t="s">
        <v>83</v>
      </c>
      <c r="F1172" s="378">
        <v>46177</v>
      </c>
      <c r="G1172" s="1" t="s">
        <v>6587</v>
      </c>
      <c r="H1172" s="1" t="s">
        <v>5776</v>
      </c>
      <c r="I1172" s="378">
        <v>47272</v>
      </c>
      <c r="J1172" s="1" t="s">
        <v>61</v>
      </c>
      <c r="K1172" s="380">
        <v>0.43736111111110998</v>
      </c>
      <c r="L1172" s="378">
        <v>46177</v>
      </c>
      <c r="M1172" s="1" t="s">
        <v>4267</v>
      </c>
      <c r="N1172" s="1" t="s">
        <v>6623</v>
      </c>
    </row>
    <row r="1173" spans="1:14" x14ac:dyDescent="0.25">
      <c r="A1173" s="1" t="s">
        <v>4266</v>
      </c>
      <c r="B1173" s="1" t="s">
        <v>80</v>
      </c>
      <c r="C1173" s="1" t="s">
        <v>81</v>
      </c>
      <c r="D1173" s="377">
        <v>105</v>
      </c>
      <c r="E1173" s="1" t="s">
        <v>83</v>
      </c>
      <c r="F1173" s="378">
        <v>46177</v>
      </c>
      <c r="G1173" s="1" t="s">
        <v>6587</v>
      </c>
      <c r="H1173" s="1" t="s">
        <v>5776</v>
      </c>
      <c r="I1173" s="378">
        <v>47272</v>
      </c>
      <c r="J1173" s="1" t="s">
        <v>61</v>
      </c>
      <c r="K1173" s="380">
        <v>0.43644675925926002</v>
      </c>
      <c r="L1173" s="378">
        <v>46177</v>
      </c>
      <c r="M1173" s="1" t="s">
        <v>4267</v>
      </c>
      <c r="N1173" s="1" t="s">
        <v>6613</v>
      </c>
    </row>
    <row r="1174" spans="1:14" x14ac:dyDescent="0.25">
      <c r="A1174" s="1" t="s">
        <v>4266</v>
      </c>
      <c r="B1174" s="1" t="s">
        <v>80</v>
      </c>
      <c r="C1174" s="1" t="s">
        <v>81</v>
      </c>
      <c r="D1174" s="377">
        <v>35</v>
      </c>
      <c r="E1174" s="1" t="s">
        <v>83</v>
      </c>
      <c r="F1174" s="378">
        <v>46177</v>
      </c>
      <c r="G1174" s="1" t="s">
        <v>6587</v>
      </c>
      <c r="H1174" s="1" t="s">
        <v>5776</v>
      </c>
      <c r="I1174" s="378">
        <v>47272</v>
      </c>
      <c r="J1174" s="1" t="s">
        <v>61</v>
      </c>
      <c r="K1174" s="380">
        <v>0.65315972222221996</v>
      </c>
      <c r="L1174" s="378">
        <v>46177</v>
      </c>
      <c r="M1174" s="1" t="s">
        <v>4267</v>
      </c>
      <c r="N1174" s="1" t="s">
        <v>6606</v>
      </c>
    </row>
    <row r="1175" spans="1:14" x14ac:dyDescent="0.25">
      <c r="A1175" s="1" t="s">
        <v>4266</v>
      </c>
      <c r="B1175" s="1" t="s">
        <v>80</v>
      </c>
      <c r="C1175" s="1" t="s">
        <v>81</v>
      </c>
      <c r="D1175" s="377">
        <v>105</v>
      </c>
      <c r="E1175" s="1" t="s">
        <v>83</v>
      </c>
      <c r="F1175" s="378">
        <v>46177</v>
      </c>
      <c r="G1175" s="1" t="s">
        <v>6587</v>
      </c>
      <c r="H1175" s="1" t="s">
        <v>5776</v>
      </c>
      <c r="I1175" s="378">
        <v>47272</v>
      </c>
      <c r="J1175" s="1" t="s">
        <v>61</v>
      </c>
      <c r="K1175" s="380">
        <v>0.58718749999999997</v>
      </c>
      <c r="L1175" s="378">
        <v>46177</v>
      </c>
      <c r="M1175" s="1" t="s">
        <v>4267</v>
      </c>
      <c r="N1175" s="1" t="s">
        <v>6603</v>
      </c>
    </row>
    <row r="1176" spans="1:14" x14ac:dyDescent="0.25">
      <c r="A1176" s="1" t="s">
        <v>4266</v>
      </c>
      <c r="B1176" s="1" t="s">
        <v>80</v>
      </c>
      <c r="C1176" s="1" t="s">
        <v>81</v>
      </c>
      <c r="D1176" s="377">
        <v>105</v>
      </c>
      <c r="E1176" s="1" t="s">
        <v>83</v>
      </c>
      <c r="F1176" s="378">
        <v>46177</v>
      </c>
      <c r="G1176" s="1" t="s">
        <v>6587</v>
      </c>
      <c r="H1176" s="1" t="s">
        <v>5776</v>
      </c>
      <c r="I1176" s="378">
        <v>47272</v>
      </c>
      <c r="J1176" s="1" t="s">
        <v>61</v>
      </c>
      <c r="K1176" s="380">
        <v>0.37656250000000002</v>
      </c>
      <c r="L1176" s="378">
        <v>46177</v>
      </c>
      <c r="M1176" s="1" t="s">
        <v>4267</v>
      </c>
      <c r="N1176" s="1" t="s">
        <v>6610</v>
      </c>
    </row>
    <row r="1177" spans="1:14" x14ac:dyDescent="0.25">
      <c r="A1177" s="1" t="s">
        <v>4266</v>
      </c>
      <c r="B1177" s="1" t="s">
        <v>80</v>
      </c>
      <c r="C1177" s="1" t="s">
        <v>81</v>
      </c>
      <c r="D1177" s="377">
        <v>105</v>
      </c>
      <c r="E1177" s="1" t="s">
        <v>83</v>
      </c>
      <c r="F1177" s="378">
        <v>46177</v>
      </c>
      <c r="G1177" s="1" t="s">
        <v>6587</v>
      </c>
      <c r="H1177" s="1" t="s">
        <v>5776</v>
      </c>
      <c r="I1177" s="378">
        <v>47272</v>
      </c>
      <c r="J1177" s="1" t="s">
        <v>61</v>
      </c>
      <c r="K1177" s="380">
        <v>0.65591435185184999</v>
      </c>
      <c r="L1177" s="378">
        <v>46177</v>
      </c>
      <c r="M1177" s="1" t="s">
        <v>4267</v>
      </c>
      <c r="N1177" s="1" t="s">
        <v>6608</v>
      </c>
    </row>
    <row r="1178" spans="1:14" x14ac:dyDescent="0.25">
      <c r="A1178" s="1" t="s">
        <v>4266</v>
      </c>
      <c r="B1178" s="1" t="s">
        <v>80</v>
      </c>
      <c r="C1178" s="1" t="s">
        <v>81</v>
      </c>
      <c r="D1178" s="377">
        <v>105</v>
      </c>
      <c r="E1178" s="1" t="s">
        <v>83</v>
      </c>
      <c r="F1178" s="378">
        <v>46177</v>
      </c>
      <c r="G1178" s="1" t="s">
        <v>6587</v>
      </c>
      <c r="H1178" s="1" t="s">
        <v>5776</v>
      </c>
      <c r="I1178" s="378">
        <v>47272</v>
      </c>
      <c r="J1178" s="1" t="s">
        <v>61</v>
      </c>
      <c r="K1178" s="380">
        <v>0.65730324074073998</v>
      </c>
      <c r="L1178" s="378">
        <v>46177</v>
      </c>
      <c r="M1178" s="1" t="s">
        <v>4267</v>
      </c>
      <c r="N1178" s="1" t="s">
        <v>6614</v>
      </c>
    </row>
    <row r="1179" spans="1:14" x14ac:dyDescent="0.25">
      <c r="A1179" s="1" t="s">
        <v>4266</v>
      </c>
      <c r="B1179" s="1" t="s">
        <v>80</v>
      </c>
      <c r="C1179" s="1" t="s">
        <v>81</v>
      </c>
      <c r="D1179" s="377">
        <v>105</v>
      </c>
      <c r="E1179" s="1" t="s">
        <v>83</v>
      </c>
      <c r="F1179" s="378">
        <v>46177</v>
      </c>
      <c r="G1179" s="1" t="s">
        <v>6587</v>
      </c>
      <c r="H1179" s="1" t="s">
        <v>5776</v>
      </c>
      <c r="I1179" s="378">
        <v>47272</v>
      </c>
      <c r="J1179" s="1" t="s">
        <v>61</v>
      </c>
      <c r="K1179" s="380">
        <v>0.58677083333333002</v>
      </c>
      <c r="L1179" s="378">
        <v>46177</v>
      </c>
      <c r="M1179" s="1" t="s">
        <v>4267</v>
      </c>
      <c r="N1179" s="1" t="s">
        <v>6600</v>
      </c>
    </row>
    <row r="1180" spans="1:14" x14ac:dyDescent="0.25">
      <c r="A1180" s="1" t="s">
        <v>4266</v>
      </c>
      <c r="B1180" s="1" t="s">
        <v>80</v>
      </c>
      <c r="C1180" s="1" t="s">
        <v>81</v>
      </c>
      <c r="D1180" s="377">
        <v>105</v>
      </c>
      <c r="E1180" s="1" t="s">
        <v>83</v>
      </c>
      <c r="F1180" s="378">
        <v>46177</v>
      </c>
      <c r="G1180" s="1" t="s">
        <v>6587</v>
      </c>
      <c r="H1180" s="1" t="s">
        <v>5776</v>
      </c>
      <c r="I1180" s="378">
        <v>47272</v>
      </c>
      <c r="J1180" s="1" t="s">
        <v>61</v>
      </c>
      <c r="K1180" s="380">
        <v>0.58733796296296004</v>
      </c>
      <c r="L1180" s="378">
        <v>46177</v>
      </c>
      <c r="M1180" s="1" t="s">
        <v>4267</v>
      </c>
      <c r="N1180" s="1" t="s">
        <v>6596</v>
      </c>
    </row>
    <row r="1181" spans="1:14" x14ac:dyDescent="0.25">
      <c r="A1181" s="1" t="s">
        <v>4266</v>
      </c>
      <c r="B1181" s="1" t="s">
        <v>80</v>
      </c>
      <c r="C1181" s="1" t="s">
        <v>81</v>
      </c>
      <c r="D1181" s="377">
        <v>105</v>
      </c>
      <c r="E1181" s="1" t="s">
        <v>83</v>
      </c>
      <c r="F1181" s="378">
        <v>46177</v>
      </c>
      <c r="G1181" s="1" t="s">
        <v>6587</v>
      </c>
      <c r="H1181" s="1" t="s">
        <v>5776</v>
      </c>
      <c r="I1181" s="378">
        <v>47272</v>
      </c>
      <c r="J1181" s="1" t="s">
        <v>61</v>
      </c>
      <c r="K1181" s="380">
        <v>0.36483796296296001</v>
      </c>
      <c r="L1181" s="378">
        <v>46177</v>
      </c>
      <c r="M1181" s="1" t="s">
        <v>4267</v>
      </c>
      <c r="N1181" s="1" t="s">
        <v>6589</v>
      </c>
    </row>
    <row r="1182" spans="1:14" x14ac:dyDescent="0.25">
      <c r="A1182" s="1" t="s">
        <v>4266</v>
      </c>
      <c r="B1182" s="1" t="s">
        <v>80</v>
      </c>
      <c r="C1182" s="1" t="s">
        <v>81</v>
      </c>
      <c r="D1182" s="377">
        <v>105</v>
      </c>
      <c r="E1182" s="1" t="s">
        <v>83</v>
      </c>
      <c r="F1182" s="378">
        <v>46177</v>
      </c>
      <c r="G1182" s="1" t="s">
        <v>6587</v>
      </c>
      <c r="H1182" s="1" t="s">
        <v>5776</v>
      </c>
      <c r="I1182" s="378">
        <v>47272</v>
      </c>
      <c r="J1182" s="1" t="s">
        <v>61</v>
      </c>
      <c r="K1182" s="380">
        <v>0.36454861111110998</v>
      </c>
      <c r="L1182" s="378">
        <v>46177</v>
      </c>
      <c r="M1182" s="1" t="s">
        <v>4267</v>
      </c>
      <c r="N1182" s="1" t="s">
        <v>6590</v>
      </c>
    </row>
    <row r="1183" spans="1:14" x14ac:dyDescent="0.25">
      <c r="A1183" s="1" t="s">
        <v>4266</v>
      </c>
      <c r="B1183" s="1" t="s">
        <v>80</v>
      </c>
      <c r="C1183" s="1" t="s">
        <v>81</v>
      </c>
      <c r="D1183" s="377">
        <v>105</v>
      </c>
      <c r="E1183" s="1" t="s">
        <v>83</v>
      </c>
      <c r="F1183" s="378">
        <v>46177</v>
      </c>
      <c r="G1183" s="1" t="s">
        <v>6587</v>
      </c>
      <c r="H1183" s="1" t="s">
        <v>5776</v>
      </c>
      <c r="I1183" s="378">
        <v>47272</v>
      </c>
      <c r="J1183" s="1" t="s">
        <v>61</v>
      </c>
      <c r="K1183" s="380">
        <v>0.48883101851852001</v>
      </c>
      <c r="L1183" s="378">
        <v>46177</v>
      </c>
      <c r="M1183" s="1" t="s">
        <v>4267</v>
      </c>
      <c r="N1183" s="1" t="s">
        <v>6612</v>
      </c>
    </row>
    <row r="1184" spans="1:14" x14ac:dyDescent="0.25">
      <c r="A1184" s="1" t="s">
        <v>4266</v>
      </c>
      <c r="B1184" s="1" t="s">
        <v>80</v>
      </c>
      <c r="C1184" s="1" t="s">
        <v>81</v>
      </c>
      <c r="D1184" s="377">
        <v>105</v>
      </c>
      <c r="E1184" s="1" t="s">
        <v>83</v>
      </c>
      <c r="F1184" s="378">
        <v>46177</v>
      </c>
      <c r="G1184" s="1" t="s">
        <v>6587</v>
      </c>
      <c r="H1184" s="1" t="s">
        <v>5776</v>
      </c>
      <c r="I1184" s="378">
        <v>47272</v>
      </c>
      <c r="J1184" s="1" t="s">
        <v>61</v>
      </c>
      <c r="K1184" s="380">
        <v>0.49131944444443998</v>
      </c>
      <c r="L1184" s="378">
        <v>46177</v>
      </c>
      <c r="M1184" s="1" t="s">
        <v>4267</v>
      </c>
      <c r="N1184" s="1" t="s">
        <v>6607</v>
      </c>
    </row>
    <row r="1185" spans="1:14" x14ac:dyDescent="0.25">
      <c r="A1185" s="1" t="s">
        <v>4266</v>
      </c>
      <c r="B1185" s="1" t="s">
        <v>80</v>
      </c>
      <c r="C1185" s="1" t="s">
        <v>81</v>
      </c>
      <c r="D1185" s="377">
        <v>105</v>
      </c>
      <c r="E1185" s="1" t="s">
        <v>83</v>
      </c>
      <c r="F1185" s="378">
        <v>46176</v>
      </c>
      <c r="G1185" s="1" t="s">
        <v>6621</v>
      </c>
      <c r="H1185" s="1" t="s">
        <v>4790</v>
      </c>
      <c r="I1185" s="378">
        <v>47271</v>
      </c>
      <c r="J1185" s="1" t="s">
        <v>61</v>
      </c>
      <c r="K1185" s="380">
        <v>0.54407407407407005</v>
      </c>
      <c r="L1185" s="378">
        <v>46176</v>
      </c>
      <c r="M1185" s="1" t="s">
        <v>4267</v>
      </c>
      <c r="N1185" s="1" t="s">
        <v>6649</v>
      </c>
    </row>
    <row r="1186" spans="1:14" x14ac:dyDescent="0.25">
      <c r="A1186" s="1" t="s">
        <v>4266</v>
      </c>
      <c r="B1186" s="1" t="s">
        <v>80</v>
      </c>
      <c r="C1186" s="1" t="s">
        <v>81</v>
      </c>
      <c r="D1186" s="377">
        <v>105</v>
      </c>
      <c r="E1186" s="1" t="s">
        <v>83</v>
      </c>
      <c r="F1186" s="378">
        <v>46176</v>
      </c>
      <c r="G1186" s="1" t="s">
        <v>6621</v>
      </c>
      <c r="H1186" s="1" t="s">
        <v>4790</v>
      </c>
      <c r="I1186" s="378">
        <v>47271</v>
      </c>
      <c r="J1186" s="1" t="s">
        <v>61</v>
      </c>
      <c r="K1186" s="380">
        <v>0.49305555555556002</v>
      </c>
      <c r="L1186" s="378">
        <v>46176</v>
      </c>
      <c r="M1186" s="1" t="s">
        <v>4267</v>
      </c>
      <c r="N1186" s="1" t="s">
        <v>6643</v>
      </c>
    </row>
    <row r="1187" spans="1:14" x14ac:dyDescent="0.25">
      <c r="A1187" s="1" t="s">
        <v>4266</v>
      </c>
      <c r="B1187" s="1" t="s">
        <v>80</v>
      </c>
      <c r="C1187" s="1" t="s">
        <v>81</v>
      </c>
      <c r="D1187" s="377">
        <v>78</v>
      </c>
      <c r="E1187" s="1" t="s">
        <v>83</v>
      </c>
      <c r="F1187" s="378">
        <v>46176</v>
      </c>
      <c r="G1187" s="1" t="s">
        <v>4737</v>
      </c>
      <c r="H1187" s="1" t="s">
        <v>4586</v>
      </c>
      <c r="I1187" s="378">
        <v>47271</v>
      </c>
      <c r="J1187" s="1" t="s">
        <v>61</v>
      </c>
      <c r="K1187" s="380">
        <v>0.37465277777778</v>
      </c>
      <c r="L1187" s="378">
        <v>46176</v>
      </c>
      <c r="M1187" s="1" t="s">
        <v>4267</v>
      </c>
      <c r="N1187" s="1" t="s">
        <v>6653</v>
      </c>
    </row>
    <row r="1188" spans="1:14" x14ac:dyDescent="0.25">
      <c r="A1188" s="1" t="s">
        <v>4266</v>
      </c>
      <c r="B1188" s="1" t="s">
        <v>80</v>
      </c>
      <c r="C1188" s="1" t="s">
        <v>81</v>
      </c>
      <c r="D1188" s="377">
        <v>105</v>
      </c>
      <c r="E1188" s="1" t="s">
        <v>83</v>
      </c>
      <c r="F1188" s="378">
        <v>46176</v>
      </c>
      <c r="G1188" s="1" t="s">
        <v>6621</v>
      </c>
      <c r="H1188" s="1" t="s">
        <v>4790</v>
      </c>
      <c r="I1188" s="378">
        <v>47271</v>
      </c>
      <c r="J1188" s="1" t="s">
        <v>61</v>
      </c>
      <c r="K1188" s="380">
        <v>0.44221064814814998</v>
      </c>
      <c r="L1188" s="378">
        <v>46176</v>
      </c>
      <c r="M1188" s="1" t="s">
        <v>4267</v>
      </c>
      <c r="N1188" s="1" t="s">
        <v>6636</v>
      </c>
    </row>
    <row r="1189" spans="1:14" x14ac:dyDescent="0.25">
      <c r="A1189" s="1" t="s">
        <v>4266</v>
      </c>
      <c r="B1189" s="1" t="s">
        <v>80</v>
      </c>
      <c r="C1189" s="1" t="s">
        <v>81</v>
      </c>
      <c r="D1189" s="377">
        <v>105</v>
      </c>
      <c r="E1189" s="1" t="s">
        <v>83</v>
      </c>
      <c r="F1189" s="378">
        <v>46176</v>
      </c>
      <c r="G1189" s="1" t="s">
        <v>6621</v>
      </c>
      <c r="H1189" s="1" t="s">
        <v>4790</v>
      </c>
      <c r="I1189" s="378">
        <v>47271</v>
      </c>
      <c r="J1189" s="1" t="s">
        <v>61</v>
      </c>
      <c r="K1189" s="380">
        <v>0.54462962962963002</v>
      </c>
      <c r="L1189" s="378">
        <v>46176</v>
      </c>
      <c r="M1189" s="1" t="s">
        <v>4267</v>
      </c>
      <c r="N1189" s="1" t="s">
        <v>6648</v>
      </c>
    </row>
    <row r="1190" spans="1:14" x14ac:dyDescent="0.25">
      <c r="A1190" s="1" t="s">
        <v>4266</v>
      </c>
      <c r="B1190" s="1" t="s">
        <v>80</v>
      </c>
      <c r="C1190" s="1" t="s">
        <v>81</v>
      </c>
      <c r="D1190" s="377">
        <v>105</v>
      </c>
      <c r="E1190" s="1" t="s">
        <v>83</v>
      </c>
      <c r="F1190" s="378">
        <v>46176</v>
      </c>
      <c r="G1190" s="1" t="s">
        <v>6621</v>
      </c>
      <c r="H1190" s="1" t="s">
        <v>4790</v>
      </c>
      <c r="I1190" s="378">
        <v>47271</v>
      </c>
      <c r="J1190" s="1" t="s">
        <v>61</v>
      </c>
      <c r="K1190" s="380">
        <v>0.54622685185185005</v>
      </c>
      <c r="L1190" s="378">
        <v>46176</v>
      </c>
      <c r="M1190" s="1" t="s">
        <v>4267</v>
      </c>
      <c r="N1190" s="1" t="s">
        <v>6647</v>
      </c>
    </row>
    <row r="1191" spans="1:14" x14ac:dyDescent="0.25">
      <c r="A1191" s="1" t="s">
        <v>4266</v>
      </c>
      <c r="B1191" s="1" t="s">
        <v>80</v>
      </c>
      <c r="C1191" s="1" t="s">
        <v>81</v>
      </c>
      <c r="D1191" s="377">
        <v>105</v>
      </c>
      <c r="E1191" s="1" t="s">
        <v>83</v>
      </c>
      <c r="F1191" s="378">
        <v>46176</v>
      </c>
      <c r="G1191" s="1" t="s">
        <v>4737</v>
      </c>
      <c r="H1191" s="1" t="s">
        <v>4586</v>
      </c>
      <c r="I1191" s="378">
        <v>47271</v>
      </c>
      <c r="J1191" s="1" t="s">
        <v>61</v>
      </c>
      <c r="K1191" s="380">
        <v>0.37386574074074003</v>
      </c>
      <c r="L1191" s="378">
        <v>46176</v>
      </c>
      <c r="M1191" s="1" t="s">
        <v>4267</v>
      </c>
      <c r="N1191" s="1" t="s">
        <v>6652</v>
      </c>
    </row>
    <row r="1192" spans="1:14" x14ac:dyDescent="0.25">
      <c r="A1192" s="1" t="s">
        <v>4266</v>
      </c>
      <c r="B1192" s="1" t="s">
        <v>80</v>
      </c>
      <c r="C1192" s="1" t="s">
        <v>81</v>
      </c>
      <c r="D1192" s="377">
        <v>105</v>
      </c>
      <c r="E1192" s="1" t="s">
        <v>83</v>
      </c>
      <c r="F1192" s="378">
        <v>46176</v>
      </c>
      <c r="G1192" s="1" t="s">
        <v>6621</v>
      </c>
      <c r="H1192" s="1" t="s">
        <v>4790</v>
      </c>
      <c r="I1192" s="378">
        <v>47271</v>
      </c>
      <c r="J1192" s="1" t="s">
        <v>61</v>
      </c>
      <c r="K1192" s="380">
        <v>0.58155092592593005</v>
      </c>
      <c r="L1192" s="378">
        <v>46176</v>
      </c>
      <c r="M1192" s="1" t="s">
        <v>4267</v>
      </c>
      <c r="N1192" s="1" t="s">
        <v>6657</v>
      </c>
    </row>
    <row r="1193" spans="1:14" x14ac:dyDescent="0.25">
      <c r="A1193" s="1" t="s">
        <v>4266</v>
      </c>
      <c r="B1193" s="1" t="s">
        <v>80</v>
      </c>
      <c r="C1193" s="1" t="s">
        <v>81</v>
      </c>
      <c r="D1193" s="377">
        <v>105</v>
      </c>
      <c r="E1193" s="1" t="s">
        <v>83</v>
      </c>
      <c r="F1193" s="378">
        <v>46176</v>
      </c>
      <c r="G1193" s="1" t="s">
        <v>6621</v>
      </c>
      <c r="H1193" s="1" t="s">
        <v>4790</v>
      </c>
      <c r="I1193" s="378">
        <v>47271</v>
      </c>
      <c r="J1193" s="1" t="s">
        <v>61</v>
      </c>
      <c r="K1193" s="380">
        <v>0.44204861111110999</v>
      </c>
      <c r="L1193" s="378">
        <v>46176</v>
      </c>
      <c r="M1193" s="1" t="s">
        <v>4267</v>
      </c>
      <c r="N1193" s="1" t="s">
        <v>6635</v>
      </c>
    </row>
    <row r="1194" spans="1:14" x14ac:dyDescent="0.25">
      <c r="A1194" s="1" t="s">
        <v>4266</v>
      </c>
      <c r="B1194" s="1" t="s">
        <v>80</v>
      </c>
      <c r="C1194" s="1" t="s">
        <v>81</v>
      </c>
      <c r="D1194" s="377">
        <v>105</v>
      </c>
      <c r="E1194" s="1" t="s">
        <v>83</v>
      </c>
      <c r="F1194" s="378">
        <v>46176</v>
      </c>
      <c r="G1194" s="1" t="s">
        <v>4737</v>
      </c>
      <c r="H1194" s="1" t="s">
        <v>4586</v>
      </c>
      <c r="I1194" s="378">
        <v>47271</v>
      </c>
      <c r="J1194" s="1" t="s">
        <v>61</v>
      </c>
      <c r="K1194" s="380">
        <v>0.37451388888888998</v>
      </c>
      <c r="L1194" s="378">
        <v>46176</v>
      </c>
      <c r="M1194" s="1" t="s">
        <v>4267</v>
      </c>
      <c r="N1194" s="1" t="s">
        <v>6651</v>
      </c>
    </row>
    <row r="1195" spans="1:14" x14ac:dyDescent="0.25">
      <c r="A1195" s="1" t="s">
        <v>4266</v>
      </c>
      <c r="B1195" s="1" t="s">
        <v>80</v>
      </c>
      <c r="C1195" s="1" t="s">
        <v>81</v>
      </c>
      <c r="D1195" s="377">
        <v>105</v>
      </c>
      <c r="E1195" s="1" t="s">
        <v>83</v>
      </c>
      <c r="F1195" s="378">
        <v>46176</v>
      </c>
      <c r="G1195" s="1" t="s">
        <v>6621</v>
      </c>
      <c r="H1195" s="1" t="s">
        <v>4790</v>
      </c>
      <c r="I1195" s="378">
        <v>47271</v>
      </c>
      <c r="J1195" s="1" t="s">
        <v>61</v>
      </c>
      <c r="K1195" s="380">
        <v>0.60313657407406995</v>
      </c>
      <c r="L1195" s="378">
        <v>46176</v>
      </c>
      <c r="M1195" s="1" t="s">
        <v>4267</v>
      </c>
      <c r="N1195" s="1" t="s">
        <v>6650</v>
      </c>
    </row>
    <row r="1196" spans="1:14" x14ac:dyDescent="0.25">
      <c r="A1196" s="1" t="s">
        <v>4266</v>
      </c>
      <c r="B1196" s="1" t="s">
        <v>80</v>
      </c>
      <c r="C1196" s="1" t="s">
        <v>81</v>
      </c>
      <c r="D1196" s="377">
        <v>105</v>
      </c>
      <c r="E1196" s="1" t="s">
        <v>83</v>
      </c>
      <c r="F1196" s="378">
        <v>46176</v>
      </c>
      <c r="G1196" s="1" t="s">
        <v>6621</v>
      </c>
      <c r="H1196" s="1" t="s">
        <v>4790</v>
      </c>
      <c r="I1196" s="378">
        <v>47271</v>
      </c>
      <c r="J1196" s="1" t="s">
        <v>61</v>
      </c>
      <c r="K1196" s="380">
        <v>0.49252314814815001</v>
      </c>
      <c r="L1196" s="378">
        <v>46176</v>
      </c>
      <c r="M1196" s="1" t="s">
        <v>4267</v>
      </c>
      <c r="N1196" s="1" t="s">
        <v>6641</v>
      </c>
    </row>
    <row r="1197" spans="1:14" x14ac:dyDescent="0.25">
      <c r="A1197" s="1" t="s">
        <v>4266</v>
      </c>
      <c r="B1197" s="1" t="s">
        <v>80</v>
      </c>
      <c r="C1197" s="1" t="s">
        <v>81</v>
      </c>
      <c r="D1197" s="377">
        <v>105</v>
      </c>
      <c r="E1197" s="1" t="s">
        <v>83</v>
      </c>
      <c r="F1197" s="378">
        <v>46176</v>
      </c>
      <c r="G1197" s="1" t="s">
        <v>6621</v>
      </c>
      <c r="H1197" s="1" t="s">
        <v>4790</v>
      </c>
      <c r="I1197" s="378">
        <v>47271</v>
      </c>
      <c r="J1197" s="1" t="s">
        <v>61</v>
      </c>
      <c r="K1197" s="380">
        <v>0.44106481481481002</v>
      </c>
      <c r="L1197" s="378">
        <v>46176</v>
      </c>
      <c r="M1197" s="1" t="s">
        <v>4267</v>
      </c>
      <c r="N1197" s="1" t="s">
        <v>6629</v>
      </c>
    </row>
    <row r="1198" spans="1:14" x14ac:dyDescent="0.25">
      <c r="A1198" s="1" t="s">
        <v>4266</v>
      </c>
      <c r="B1198" s="1" t="s">
        <v>80</v>
      </c>
      <c r="C1198" s="1" t="s">
        <v>81</v>
      </c>
      <c r="D1198" s="377">
        <v>105</v>
      </c>
      <c r="E1198" s="1" t="s">
        <v>83</v>
      </c>
      <c r="F1198" s="378">
        <v>46176</v>
      </c>
      <c r="G1198" s="1" t="s">
        <v>6621</v>
      </c>
      <c r="H1198" s="1" t="s">
        <v>4790</v>
      </c>
      <c r="I1198" s="378">
        <v>47271</v>
      </c>
      <c r="J1198" s="1" t="s">
        <v>61</v>
      </c>
      <c r="K1198" s="380">
        <v>0.49234953703703999</v>
      </c>
      <c r="L1198" s="378">
        <v>46176</v>
      </c>
      <c r="M1198" s="1" t="s">
        <v>4267</v>
      </c>
      <c r="N1198" s="1" t="s">
        <v>6640</v>
      </c>
    </row>
    <row r="1199" spans="1:14" x14ac:dyDescent="0.25">
      <c r="A1199" s="1" t="s">
        <v>4266</v>
      </c>
      <c r="B1199" s="1" t="s">
        <v>80</v>
      </c>
      <c r="C1199" s="1" t="s">
        <v>81</v>
      </c>
      <c r="D1199" s="377">
        <v>105</v>
      </c>
      <c r="E1199" s="1" t="s">
        <v>83</v>
      </c>
      <c r="F1199" s="378">
        <v>46176</v>
      </c>
      <c r="G1199" s="1" t="s">
        <v>6621</v>
      </c>
      <c r="H1199" s="1" t="s">
        <v>4790</v>
      </c>
      <c r="I1199" s="378">
        <v>47271</v>
      </c>
      <c r="J1199" s="1" t="s">
        <v>61</v>
      </c>
      <c r="K1199" s="380">
        <v>0.44015046296296001</v>
      </c>
      <c r="L1199" s="378">
        <v>46176</v>
      </c>
      <c r="M1199" s="1" t="s">
        <v>4267</v>
      </c>
      <c r="N1199" s="1" t="s">
        <v>6630</v>
      </c>
    </row>
    <row r="1200" spans="1:14" x14ac:dyDescent="0.25">
      <c r="A1200" s="1" t="s">
        <v>4266</v>
      </c>
      <c r="B1200" s="1" t="s">
        <v>80</v>
      </c>
      <c r="C1200" s="1" t="s">
        <v>81</v>
      </c>
      <c r="D1200" s="377">
        <v>105</v>
      </c>
      <c r="E1200" s="1" t="s">
        <v>83</v>
      </c>
      <c r="F1200" s="378">
        <v>46176</v>
      </c>
      <c r="G1200" s="1" t="s">
        <v>6621</v>
      </c>
      <c r="H1200" s="1" t="s">
        <v>4790</v>
      </c>
      <c r="I1200" s="378">
        <v>47271</v>
      </c>
      <c r="J1200" s="1" t="s">
        <v>61</v>
      </c>
      <c r="K1200" s="380">
        <v>0.49283564814815001</v>
      </c>
      <c r="L1200" s="378">
        <v>46176</v>
      </c>
      <c r="M1200" s="1" t="s">
        <v>4267</v>
      </c>
      <c r="N1200" s="1" t="s">
        <v>6639</v>
      </c>
    </row>
    <row r="1201" spans="1:14" x14ac:dyDescent="0.25">
      <c r="A1201" s="1" t="s">
        <v>4266</v>
      </c>
      <c r="B1201" s="1" t="s">
        <v>80</v>
      </c>
      <c r="C1201" s="1" t="s">
        <v>81</v>
      </c>
      <c r="D1201" s="377">
        <v>105</v>
      </c>
      <c r="E1201" s="1" t="s">
        <v>83</v>
      </c>
      <c r="F1201" s="378">
        <v>46176</v>
      </c>
      <c r="G1201" s="1" t="s">
        <v>6621</v>
      </c>
      <c r="H1201" s="1" t="s">
        <v>4790</v>
      </c>
      <c r="I1201" s="378">
        <v>47271</v>
      </c>
      <c r="J1201" s="1" t="s">
        <v>61</v>
      </c>
      <c r="K1201" s="380">
        <v>0.44167824074074002</v>
      </c>
      <c r="L1201" s="378">
        <v>46176</v>
      </c>
      <c r="M1201" s="1" t="s">
        <v>4267</v>
      </c>
      <c r="N1201" s="1" t="s">
        <v>6631</v>
      </c>
    </row>
    <row r="1202" spans="1:14" x14ac:dyDescent="0.25">
      <c r="A1202" s="1" t="s">
        <v>4266</v>
      </c>
      <c r="B1202" s="1" t="s">
        <v>80</v>
      </c>
      <c r="C1202" s="1" t="s">
        <v>81</v>
      </c>
      <c r="D1202" s="377">
        <v>105</v>
      </c>
      <c r="E1202" s="1" t="s">
        <v>83</v>
      </c>
      <c r="F1202" s="378">
        <v>46176</v>
      </c>
      <c r="G1202" s="1" t="s">
        <v>6621</v>
      </c>
      <c r="H1202" s="1" t="s">
        <v>4790</v>
      </c>
      <c r="I1202" s="378">
        <v>47271</v>
      </c>
      <c r="J1202" s="1" t="s">
        <v>61</v>
      </c>
      <c r="K1202" s="380">
        <v>0.54395833333332999</v>
      </c>
      <c r="L1202" s="378">
        <v>46176</v>
      </c>
      <c r="M1202" s="1" t="s">
        <v>4267</v>
      </c>
      <c r="N1202" s="1" t="s">
        <v>6637</v>
      </c>
    </row>
    <row r="1203" spans="1:14" x14ac:dyDescent="0.25">
      <c r="A1203" s="1" t="s">
        <v>4266</v>
      </c>
      <c r="B1203" s="1" t="s">
        <v>80</v>
      </c>
      <c r="C1203" s="1" t="s">
        <v>81</v>
      </c>
      <c r="D1203" s="377">
        <v>105</v>
      </c>
      <c r="E1203" s="1" t="s">
        <v>83</v>
      </c>
      <c r="F1203" s="378">
        <v>46176</v>
      </c>
      <c r="G1203" s="1" t="s">
        <v>6621</v>
      </c>
      <c r="H1203" s="1" t="s">
        <v>4790</v>
      </c>
      <c r="I1203" s="378">
        <v>47271</v>
      </c>
      <c r="J1203" s="1" t="s">
        <v>61</v>
      </c>
      <c r="K1203" s="380">
        <v>0.43840277777777997</v>
      </c>
      <c r="L1203" s="378">
        <v>46176</v>
      </c>
      <c r="M1203" s="1" t="s">
        <v>4267</v>
      </c>
      <c r="N1203" s="1" t="s">
        <v>6628</v>
      </c>
    </row>
    <row r="1204" spans="1:14" x14ac:dyDescent="0.25">
      <c r="A1204" s="1" t="s">
        <v>4266</v>
      </c>
      <c r="B1204" s="1" t="s">
        <v>80</v>
      </c>
      <c r="C1204" s="1" t="s">
        <v>81</v>
      </c>
      <c r="D1204" s="377">
        <v>105</v>
      </c>
      <c r="E1204" s="1" t="s">
        <v>83</v>
      </c>
      <c r="F1204" s="378">
        <v>46176</v>
      </c>
      <c r="G1204" s="1" t="s">
        <v>6621</v>
      </c>
      <c r="H1204" s="1" t="s">
        <v>4790</v>
      </c>
      <c r="I1204" s="378">
        <v>47271</v>
      </c>
      <c r="J1204" s="1" t="s">
        <v>61</v>
      </c>
      <c r="K1204" s="380">
        <v>0.51134259259258996</v>
      </c>
      <c r="L1204" s="378">
        <v>46176</v>
      </c>
      <c r="M1204" s="1" t="s">
        <v>4267</v>
      </c>
      <c r="N1204" s="1" t="s">
        <v>6634</v>
      </c>
    </row>
    <row r="1205" spans="1:14" x14ac:dyDescent="0.25">
      <c r="A1205" s="1" t="s">
        <v>4266</v>
      </c>
      <c r="B1205" s="1" t="s">
        <v>80</v>
      </c>
      <c r="C1205" s="1" t="s">
        <v>81</v>
      </c>
      <c r="D1205" s="377">
        <v>105</v>
      </c>
      <c r="E1205" s="1" t="s">
        <v>83</v>
      </c>
      <c r="F1205" s="378">
        <v>46176</v>
      </c>
      <c r="G1205" s="1" t="s">
        <v>6621</v>
      </c>
      <c r="H1205" s="1" t="s">
        <v>4790</v>
      </c>
      <c r="I1205" s="378">
        <v>47271</v>
      </c>
      <c r="J1205" s="1" t="s">
        <v>61</v>
      </c>
      <c r="K1205" s="380">
        <v>0.43991898148148001</v>
      </c>
      <c r="L1205" s="378">
        <v>46176</v>
      </c>
      <c r="M1205" s="1" t="s">
        <v>4267</v>
      </c>
      <c r="N1205" s="1" t="s">
        <v>6626</v>
      </c>
    </row>
    <row r="1206" spans="1:14" x14ac:dyDescent="0.25">
      <c r="A1206" s="1" t="s">
        <v>4266</v>
      </c>
      <c r="B1206" s="1" t="s">
        <v>80</v>
      </c>
      <c r="C1206" s="1" t="s">
        <v>81</v>
      </c>
      <c r="D1206" s="377">
        <v>105</v>
      </c>
      <c r="E1206" s="1" t="s">
        <v>83</v>
      </c>
      <c r="F1206" s="378">
        <v>46176</v>
      </c>
      <c r="G1206" s="1" t="s">
        <v>6621</v>
      </c>
      <c r="H1206" s="1" t="s">
        <v>4790</v>
      </c>
      <c r="I1206" s="378">
        <v>47271</v>
      </c>
      <c r="J1206" s="1" t="s">
        <v>61</v>
      </c>
      <c r="K1206" s="380">
        <v>0.54660879629629999</v>
      </c>
      <c r="L1206" s="378">
        <v>46176</v>
      </c>
      <c r="M1206" s="1" t="s">
        <v>4267</v>
      </c>
      <c r="N1206" s="1" t="s">
        <v>6646</v>
      </c>
    </row>
    <row r="1207" spans="1:14" x14ac:dyDescent="0.25">
      <c r="A1207" s="1" t="s">
        <v>4266</v>
      </c>
      <c r="B1207" s="1" t="s">
        <v>80</v>
      </c>
      <c r="C1207" s="1" t="s">
        <v>81</v>
      </c>
      <c r="D1207" s="377">
        <v>105</v>
      </c>
      <c r="E1207" s="1" t="s">
        <v>83</v>
      </c>
      <c r="F1207" s="378">
        <v>46176</v>
      </c>
      <c r="G1207" s="1" t="s">
        <v>6621</v>
      </c>
      <c r="H1207" s="1" t="s">
        <v>4790</v>
      </c>
      <c r="I1207" s="378">
        <v>47271</v>
      </c>
      <c r="J1207" s="1" t="s">
        <v>61</v>
      </c>
      <c r="K1207" s="380">
        <v>0.44131944444443999</v>
      </c>
      <c r="L1207" s="378">
        <v>46176</v>
      </c>
      <c r="M1207" s="1" t="s">
        <v>4267</v>
      </c>
      <c r="N1207" s="1" t="s">
        <v>6633</v>
      </c>
    </row>
    <row r="1208" spans="1:14" x14ac:dyDescent="0.25">
      <c r="A1208" s="1" t="s">
        <v>4266</v>
      </c>
      <c r="B1208" s="1" t="s">
        <v>80</v>
      </c>
      <c r="C1208" s="1" t="s">
        <v>81</v>
      </c>
      <c r="D1208" s="377">
        <v>105</v>
      </c>
      <c r="E1208" s="1" t="s">
        <v>83</v>
      </c>
      <c r="F1208" s="378">
        <v>46176</v>
      </c>
      <c r="G1208" s="1" t="s">
        <v>6621</v>
      </c>
      <c r="H1208" s="1" t="s">
        <v>4790</v>
      </c>
      <c r="I1208" s="378">
        <v>47271</v>
      </c>
      <c r="J1208" s="1" t="s">
        <v>61</v>
      </c>
      <c r="K1208" s="380">
        <v>0.51144675925925998</v>
      </c>
      <c r="L1208" s="378">
        <v>46176</v>
      </c>
      <c r="M1208" s="1" t="s">
        <v>4267</v>
      </c>
      <c r="N1208" s="1" t="s">
        <v>6642</v>
      </c>
    </row>
    <row r="1209" spans="1:14" x14ac:dyDescent="0.25">
      <c r="A1209" s="1" t="s">
        <v>4266</v>
      </c>
      <c r="B1209" s="1" t="s">
        <v>80</v>
      </c>
      <c r="C1209" s="1" t="s">
        <v>81</v>
      </c>
      <c r="D1209" s="377">
        <v>105</v>
      </c>
      <c r="E1209" s="1" t="s">
        <v>83</v>
      </c>
      <c r="F1209" s="378">
        <v>46176</v>
      </c>
      <c r="G1209" s="1" t="s">
        <v>6621</v>
      </c>
      <c r="H1209" s="1" t="s">
        <v>4790</v>
      </c>
      <c r="I1209" s="378">
        <v>47271</v>
      </c>
      <c r="J1209" s="1" t="s">
        <v>61</v>
      </c>
      <c r="K1209" s="380">
        <v>0.44759259259258999</v>
      </c>
      <c r="L1209" s="378">
        <v>46176</v>
      </c>
      <c r="M1209" s="1" t="s">
        <v>4267</v>
      </c>
      <c r="N1209" s="1" t="s">
        <v>6627</v>
      </c>
    </row>
    <row r="1210" spans="1:14" x14ac:dyDescent="0.25">
      <c r="A1210" s="1" t="s">
        <v>4266</v>
      </c>
      <c r="B1210" s="1" t="s">
        <v>80</v>
      </c>
      <c r="C1210" s="1" t="s">
        <v>81</v>
      </c>
      <c r="D1210" s="377">
        <v>105</v>
      </c>
      <c r="E1210" s="1" t="s">
        <v>83</v>
      </c>
      <c r="F1210" s="378">
        <v>46176</v>
      </c>
      <c r="G1210" s="1" t="s">
        <v>4737</v>
      </c>
      <c r="H1210" s="1" t="s">
        <v>4586</v>
      </c>
      <c r="I1210" s="378">
        <v>47271</v>
      </c>
      <c r="J1210" s="1" t="s">
        <v>61</v>
      </c>
      <c r="K1210" s="380">
        <v>0.44068287037037002</v>
      </c>
      <c r="L1210" s="378">
        <v>46176</v>
      </c>
      <c r="M1210" s="1" t="s">
        <v>4267</v>
      </c>
      <c r="N1210" s="1" t="s">
        <v>6659</v>
      </c>
    </row>
    <row r="1211" spans="1:14" x14ac:dyDescent="0.25">
      <c r="A1211" s="1" t="s">
        <v>4266</v>
      </c>
      <c r="B1211" s="1" t="s">
        <v>80</v>
      </c>
      <c r="C1211" s="1" t="s">
        <v>81</v>
      </c>
      <c r="D1211" s="377">
        <v>105</v>
      </c>
      <c r="E1211" s="1" t="s">
        <v>83</v>
      </c>
      <c r="F1211" s="378">
        <v>46176</v>
      </c>
      <c r="G1211" s="1" t="s">
        <v>6621</v>
      </c>
      <c r="H1211" s="1" t="s">
        <v>4790</v>
      </c>
      <c r="I1211" s="378">
        <v>47271</v>
      </c>
      <c r="J1211" s="1" t="s">
        <v>61</v>
      </c>
      <c r="K1211" s="380">
        <v>0.43946759259259</v>
      </c>
      <c r="L1211" s="378">
        <v>46176</v>
      </c>
      <c r="M1211" s="1" t="s">
        <v>4267</v>
      </c>
      <c r="N1211" s="1" t="s">
        <v>6661</v>
      </c>
    </row>
    <row r="1212" spans="1:14" x14ac:dyDescent="0.25">
      <c r="A1212" s="1" t="s">
        <v>4266</v>
      </c>
      <c r="B1212" s="1" t="s">
        <v>80</v>
      </c>
      <c r="C1212" s="1" t="s">
        <v>81</v>
      </c>
      <c r="D1212" s="377">
        <v>105</v>
      </c>
      <c r="E1212" s="1" t="s">
        <v>83</v>
      </c>
      <c r="F1212" s="378">
        <v>46176</v>
      </c>
      <c r="G1212" s="1" t="s">
        <v>6621</v>
      </c>
      <c r="H1212" s="1" t="s">
        <v>4790</v>
      </c>
      <c r="I1212" s="378">
        <v>47271</v>
      </c>
      <c r="J1212" s="1" t="s">
        <v>61</v>
      </c>
      <c r="K1212" s="380">
        <v>0.49327546296295999</v>
      </c>
      <c r="L1212" s="378">
        <v>46176</v>
      </c>
      <c r="M1212" s="1" t="s">
        <v>4267</v>
      </c>
      <c r="N1212" s="1" t="s">
        <v>6645</v>
      </c>
    </row>
    <row r="1213" spans="1:14" x14ac:dyDescent="0.25">
      <c r="A1213" s="1" t="s">
        <v>4266</v>
      </c>
      <c r="B1213" s="1" t="s">
        <v>80</v>
      </c>
      <c r="C1213" s="1" t="s">
        <v>81</v>
      </c>
      <c r="D1213" s="377">
        <v>105</v>
      </c>
      <c r="E1213" s="1" t="s">
        <v>83</v>
      </c>
      <c r="F1213" s="378">
        <v>46176</v>
      </c>
      <c r="G1213" s="1" t="s">
        <v>6621</v>
      </c>
      <c r="H1213" s="1" t="s">
        <v>4790</v>
      </c>
      <c r="I1213" s="378">
        <v>47271</v>
      </c>
      <c r="J1213" s="1" t="s">
        <v>61</v>
      </c>
      <c r="K1213" s="380">
        <v>0.60335648148148002</v>
      </c>
      <c r="L1213" s="378">
        <v>46176</v>
      </c>
      <c r="M1213" s="1" t="s">
        <v>4267</v>
      </c>
      <c r="N1213" s="1" t="s">
        <v>6656</v>
      </c>
    </row>
    <row r="1214" spans="1:14" x14ac:dyDescent="0.25">
      <c r="A1214" s="1" t="s">
        <v>4266</v>
      </c>
      <c r="B1214" s="1" t="s">
        <v>80</v>
      </c>
      <c r="C1214" s="1" t="s">
        <v>81</v>
      </c>
      <c r="D1214" s="377">
        <v>105</v>
      </c>
      <c r="E1214" s="1" t="s">
        <v>83</v>
      </c>
      <c r="F1214" s="378">
        <v>46176</v>
      </c>
      <c r="G1214" s="1" t="s">
        <v>6621</v>
      </c>
      <c r="H1214" s="1" t="s">
        <v>4790</v>
      </c>
      <c r="I1214" s="378">
        <v>47271</v>
      </c>
      <c r="J1214" s="1" t="s">
        <v>61</v>
      </c>
      <c r="K1214" s="380">
        <v>0.58649305555555997</v>
      </c>
      <c r="L1214" s="378">
        <v>46176</v>
      </c>
      <c r="M1214" s="1" t="s">
        <v>4267</v>
      </c>
      <c r="N1214" s="1" t="s">
        <v>6644</v>
      </c>
    </row>
    <row r="1215" spans="1:14" x14ac:dyDescent="0.25">
      <c r="A1215" s="1" t="s">
        <v>4266</v>
      </c>
      <c r="B1215" s="1" t="s">
        <v>80</v>
      </c>
      <c r="C1215" s="1" t="s">
        <v>81</v>
      </c>
      <c r="D1215" s="377">
        <v>105</v>
      </c>
      <c r="E1215" s="1" t="s">
        <v>83</v>
      </c>
      <c r="F1215" s="378">
        <v>46176</v>
      </c>
      <c r="G1215" s="1" t="s">
        <v>6621</v>
      </c>
      <c r="H1215" s="1" t="s">
        <v>4790</v>
      </c>
      <c r="I1215" s="378">
        <v>47271</v>
      </c>
      <c r="J1215" s="1" t="s">
        <v>61</v>
      </c>
      <c r="K1215" s="380">
        <v>0.54451388888888996</v>
      </c>
      <c r="L1215" s="378">
        <v>46176</v>
      </c>
      <c r="M1215" s="1" t="s">
        <v>4267</v>
      </c>
      <c r="N1215" s="1" t="s">
        <v>6655</v>
      </c>
    </row>
    <row r="1216" spans="1:14" x14ac:dyDescent="0.25">
      <c r="A1216" s="1" t="s">
        <v>4266</v>
      </c>
      <c r="B1216" s="1" t="s">
        <v>80</v>
      </c>
      <c r="C1216" s="1" t="s">
        <v>81</v>
      </c>
      <c r="D1216" s="377">
        <v>105</v>
      </c>
      <c r="E1216" s="1" t="s">
        <v>83</v>
      </c>
      <c r="F1216" s="378">
        <v>46176</v>
      </c>
      <c r="G1216" s="1" t="s">
        <v>6621</v>
      </c>
      <c r="H1216" s="1" t="s">
        <v>4790</v>
      </c>
      <c r="I1216" s="378">
        <v>47271</v>
      </c>
      <c r="J1216" s="1" t="s">
        <v>61</v>
      </c>
      <c r="K1216" s="380">
        <v>0.58166666666667</v>
      </c>
      <c r="L1216" s="378">
        <v>46176</v>
      </c>
      <c r="M1216" s="1" t="s">
        <v>4267</v>
      </c>
      <c r="N1216" s="1" t="s">
        <v>6638</v>
      </c>
    </row>
    <row r="1217" spans="1:14" x14ac:dyDescent="0.25">
      <c r="A1217" s="1" t="s">
        <v>4266</v>
      </c>
      <c r="B1217" s="1" t="s">
        <v>80</v>
      </c>
      <c r="C1217" s="1" t="s">
        <v>81</v>
      </c>
      <c r="D1217" s="377">
        <v>105</v>
      </c>
      <c r="E1217" s="1" t="s">
        <v>83</v>
      </c>
      <c r="F1217" s="378">
        <v>46176</v>
      </c>
      <c r="G1217" s="1" t="s">
        <v>6621</v>
      </c>
      <c r="H1217" s="1" t="s">
        <v>4790</v>
      </c>
      <c r="I1217" s="378">
        <v>47271</v>
      </c>
      <c r="J1217" s="1" t="s">
        <v>61</v>
      </c>
      <c r="K1217" s="380">
        <v>0.44033564814815002</v>
      </c>
      <c r="L1217" s="378">
        <v>46176</v>
      </c>
      <c r="M1217" s="1" t="s">
        <v>4267</v>
      </c>
      <c r="N1217" s="1" t="s">
        <v>6632</v>
      </c>
    </row>
    <row r="1218" spans="1:14" x14ac:dyDescent="0.25">
      <c r="A1218" s="1" t="s">
        <v>4266</v>
      </c>
      <c r="B1218" s="1" t="s">
        <v>80</v>
      </c>
      <c r="C1218" s="1" t="s">
        <v>81</v>
      </c>
      <c r="D1218" s="377">
        <v>105</v>
      </c>
      <c r="E1218" s="1" t="s">
        <v>83</v>
      </c>
      <c r="F1218" s="378">
        <v>46176</v>
      </c>
      <c r="G1218" s="1" t="s">
        <v>6621</v>
      </c>
      <c r="H1218" s="1" t="s">
        <v>4790</v>
      </c>
      <c r="I1218" s="378">
        <v>47271</v>
      </c>
      <c r="J1218" s="1" t="s">
        <v>61</v>
      </c>
      <c r="K1218" s="380">
        <v>0.58143518518519</v>
      </c>
      <c r="L1218" s="378">
        <v>46176</v>
      </c>
      <c r="M1218" s="1" t="s">
        <v>4267</v>
      </c>
      <c r="N1218" s="1" t="s">
        <v>6660</v>
      </c>
    </row>
    <row r="1219" spans="1:14" x14ac:dyDescent="0.25">
      <c r="A1219" s="1" t="s">
        <v>4266</v>
      </c>
      <c r="B1219" s="1" t="s">
        <v>80</v>
      </c>
      <c r="C1219" s="1" t="s">
        <v>81</v>
      </c>
      <c r="D1219" s="377">
        <v>105</v>
      </c>
      <c r="E1219" s="1" t="s">
        <v>83</v>
      </c>
      <c r="F1219" s="378">
        <v>46176</v>
      </c>
      <c r="G1219" s="1" t="s">
        <v>6621</v>
      </c>
      <c r="H1219" s="1" t="s">
        <v>4790</v>
      </c>
      <c r="I1219" s="378">
        <v>47271</v>
      </c>
      <c r="J1219" s="1" t="s">
        <v>61</v>
      </c>
      <c r="K1219" s="380">
        <v>0.58631944444443995</v>
      </c>
      <c r="L1219" s="378">
        <v>46176</v>
      </c>
      <c r="M1219" s="1" t="s">
        <v>4267</v>
      </c>
      <c r="N1219" s="1" t="s">
        <v>6658</v>
      </c>
    </row>
    <row r="1220" spans="1:14" x14ac:dyDescent="0.25">
      <c r="A1220" s="1" t="s">
        <v>4266</v>
      </c>
      <c r="B1220" s="1" t="s">
        <v>80</v>
      </c>
      <c r="C1220" s="1" t="s">
        <v>81</v>
      </c>
      <c r="D1220" s="377">
        <v>105</v>
      </c>
      <c r="E1220" s="1" t="s">
        <v>83</v>
      </c>
      <c r="F1220" s="378">
        <v>46176</v>
      </c>
      <c r="G1220" s="1" t="s">
        <v>6621</v>
      </c>
      <c r="H1220" s="1" t="s">
        <v>4790</v>
      </c>
      <c r="I1220" s="378">
        <v>47271</v>
      </c>
      <c r="J1220" s="1" t="s">
        <v>61</v>
      </c>
      <c r="K1220" s="380">
        <v>0.54417824074073995</v>
      </c>
      <c r="L1220" s="378">
        <v>46176</v>
      </c>
      <c r="M1220" s="1" t="s">
        <v>4267</v>
      </c>
      <c r="N1220" s="1" t="s">
        <v>6654</v>
      </c>
    </row>
    <row r="1221" spans="1:14" x14ac:dyDescent="0.25">
      <c r="A1221" s="1" t="s">
        <v>4266</v>
      </c>
      <c r="B1221" s="1" t="s">
        <v>80</v>
      </c>
      <c r="C1221" s="1" t="s">
        <v>81</v>
      </c>
      <c r="D1221" s="377">
        <v>105</v>
      </c>
      <c r="E1221" s="1" t="s">
        <v>83</v>
      </c>
      <c r="F1221" s="378">
        <v>46175</v>
      </c>
      <c r="G1221" s="1" t="s">
        <v>4737</v>
      </c>
      <c r="H1221" s="1" t="s">
        <v>4586</v>
      </c>
      <c r="I1221" s="378">
        <v>47271</v>
      </c>
      <c r="J1221" s="1" t="s">
        <v>61</v>
      </c>
      <c r="K1221" s="380">
        <v>0.60846064814815004</v>
      </c>
      <c r="L1221" s="378">
        <v>46175</v>
      </c>
      <c r="M1221" s="1" t="s">
        <v>4267</v>
      </c>
      <c r="N1221" s="1" t="s">
        <v>4759</v>
      </c>
    </row>
    <row r="1222" spans="1:14" x14ac:dyDescent="0.25">
      <c r="A1222" s="1" t="s">
        <v>4266</v>
      </c>
      <c r="B1222" s="1" t="s">
        <v>80</v>
      </c>
      <c r="C1222" s="1" t="s">
        <v>81</v>
      </c>
      <c r="D1222" s="377">
        <v>105</v>
      </c>
      <c r="E1222" s="1" t="s">
        <v>83</v>
      </c>
      <c r="F1222" s="378">
        <v>46175</v>
      </c>
      <c r="G1222" s="1" t="s">
        <v>4737</v>
      </c>
      <c r="H1222" s="1" t="s">
        <v>4586</v>
      </c>
      <c r="I1222" s="378">
        <v>47271</v>
      </c>
      <c r="J1222" s="1" t="s">
        <v>61</v>
      </c>
      <c r="K1222" s="380">
        <v>0.39640046296296</v>
      </c>
      <c r="L1222" s="378">
        <v>46175</v>
      </c>
      <c r="M1222" s="1" t="s">
        <v>4267</v>
      </c>
      <c r="N1222" s="1" t="s">
        <v>4765</v>
      </c>
    </row>
    <row r="1223" spans="1:14" x14ac:dyDescent="0.25">
      <c r="A1223" s="1" t="s">
        <v>4266</v>
      </c>
      <c r="B1223" s="1" t="s">
        <v>80</v>
      </c>
      <c r="C1223" s="1" t="s">
        <v>81</v>
      </c>
      <c r="D1223" s="377">
        <v>105</v>
      </c>
      <c r="E1223" s="1" t="s">
        <v>83</v>
      </c>
      <c r="F1223" s="378">
        <v>46175</v>
      </c>
      <c r="G1223" s="1" t="s">
        <v>4737</v>
      </c>
      <c r="H1223" s="1" t="s">
        <v>4586</v>
      </c>
      <c r="I1223" s="378">
        <v>47271</v>
      </c>
      <c r="J1223" s="1" t="s">
        <v>61</v>
      </c>
      <c r="K1223" s="380">
        <v>0.49975694444444002</v>
      </c>
      <c r="L1223" s="378">
        <v>46175</v>
      </c>
      <c r="M1223" s="1" t="s">
        <v>4267</v>
      </c>
      <c r="N1223" s="1" t="s">
        <v>4740</v>
      </c>
    </row>
    <row r="1224" spans="1:14" x14ac:dyDescent="0.25">
      <c r="A1224" s="1" t="s">
        <v>4266</v>
      </c>
      <c r="B1224" s="1" t="s">
        <v>80</v>
      </c>
      <c r="C1224" s="1" t="s">
        <v>81</v>
      </c>
      <c r="D1224" s="377">
        <v>105</v>
      </c>
      <c r="E1224" s="1" t="s">
        <v>83</v>
      </c>
      <c r="F1224" s="378">
        <v>46175</v>
      </c>
      <c r="G1224" s="1" t="s">
        <v>4737</v>
      </c>
      <c r="H1224" s="1" t="s">
        <v>4586</v>
      </c>
      <c r="I1224" s="378">
        <v>47271</v>
      </c>
      <c r="J1224" s="1" t="s">
        <v>61</v>
      </c>
      <c r="K1224" s="380">
        <v>0.53884259259259004</v>
      </c>
      <c r="L1224" s="378">
        <v>46175</v>
      </c>
      <c r="M1224" s="1" t="s">
        <v>4267</v>
      </c>
      <c r="N1224" s="1" t="s">
        <v>4749</v>
      </c>
    </row>
    <row r="1225" spans="1:14" x14ac:dyDescent="0.25">
      <c r="A1225" s="1" t="s">
        <v>4266</v>
      </c>
      <c r="B1225" s="1" t="s">
        <v>80</v>
      </c>
      <c r="C1225" s="1" t="s">
        <v>81</v>
      </c>
      <c r="D1225" s="377">
        <v>105</v>
      </c>
      <c r="E1225" s="1" t="s">
        <v>83</v>
      </c>
      <c r="F1225" s="378">
        <v>46175</v>
      </c>
      <c r="G1225" s="1" t="s">
        <v>4737</v>
      </c>
      <c r="H1225" s="1" t="s">
        <v>4586</v>
      </c>
      <c r="I1225" s="378">
        <v>47271</v>
      </c>
      <c r="J1225" s="1" t="s">
        <v>61</v>
      </c>
      <c r="K1225" s="380">
        <v>0.60924768518519001</v>
      </c>
      <c r="L1225" s="378">
        <v>46175</v>
      </c>
      <c r="M1225" s="1" t="s">
        <v>4267</v>
      </c>
      <c r="N1225" s="1" t="s">
        <v>4757</v>
      </c>
    </row>
    <row r="1226" spans="1:14" x14ac:dyDescent="0.25">
      <c r="A1226" s="1" t="s">
        <v>4266</v>
      </c>
      <c r="B1226" s="1" t="s">
        <v>80</v>
      </c>
      <c r="C1226" s="1" t="s">
        <v>81</v>
      </c>
      <c r="D1226" s="377">
        <v>105</v>
      </c>
      <c r="E1226" s="1" t="s">
        <v>83</v>
      </c>
      <c r="F1226" s="378">
        <v>46175</v>
      </c>
      <c r="G1226" s="1" t="s">
        <v>4737</v>
      </c>
      <c r="H1226" s="1" t="s">
        <v>4586</v>
      </c>
      <c r="I1226" s="378">
        <v>47271</v>
      </c>
      <c r="J1226" s="1" t="s">
        <v>61</v>
      </c>
      <c r="K1226" s="380">
        <v>0.40032407407407</v>
      </c>
      <c r="L1226" s="378">
        <v>46175</v>
      </c>
      <c r="M1226" s="1" t="s">
        <v>4267</v>
      </c>
      <c r="N1226" s="1" t="s">
        <v>4764</v>
      </c>
    </row>
    <row r="1227" spans="1:14" x14ac:dyDescent="0.25">
      <c r="A1227" s="1" t="s">
        <v>4266</v>
      </c>
      <c r="B1227" s="1" t="s">
        <v>80</v>
      </c>
      <c r="C1227" s="1" t="s">
        <v>81</v>
      </c>
      <c r="D1227" s="377">
        <v>105</v>
      </c>
      <c r="E1227" s="1" t="s">
        <v>83</v>
      </c>
      <c r="F1227" s="378">
        <v>46175</v>
      </c>
      <c r="G1227" s="1" t="s">
        <v>4737</v>
      </c>
      <c r="H1227" s="1" t="s">
        <v>4586</v>
      </c>
      <c r="I1227" s="378">
        <v>47271</v>
      </c>
      <c r="J1227" s="1" t="s">
        <v>61</v>
      </c>
      <c r="K1227" s="380">
        <v>0.60866898148147996</v>
      </c>
      <c r="L1227" s="378">
        <v>46175</v>
      </c>
      <c r="M1227" s="1" t="s">
        <v>4267</v>
      </c>
      <c r="N1227" s="1" t="s">
        <v>4753</v>
      </c>
    </row>
    <row r="1228" spans="1:14" x14ac:dyDescent="0.25">
      <c r="A1228" s="1" t="s">
        <v>4266</v>
      </c>
      <c r="B1228" s="1" t="s">
        <v>80</v>
      </c>
      <c r="C1228" s="1" t="s">
        <v>81</v>
      </c>
      <c r="D1228" s="377">
        <v>105</v>
      </c>
      <c r="E1228" s="1" t="s">
        <v>83</v>
      </c>
      <c r="F1228" s="378">
        <v>46175</v>
      </c>
      <c r="G1228" s="1" t="s">
        <v>4737</v>
      </c>
      <c r="H1228" s="1" t="s">
        <v>4586</v>
      </c>
      <c r="I1228" s="378">
        <v>47271</v>
      </c>
      <c r="J1228" s="1" t="s">
        <v>61</v>
      </c>
      <c r="K1228" s="380">
        <v>0.50120370370370004</v>
      </c>
      <c r="L1228" s="378">
        <v>46175</v>
      </c>
      <c r="M1228" s="1" t="s">
        <v>4267</v>
      </c>
      <c r="N1228" s="1" t="s">
        <v>4747</v>
      </c>
    </row>
    <row r="1229" spans="1:14" x14ac:dyDescent="0.25">
      <c r="A1229" s="1" t="s">
        <v>4266</v>
      </c>
      <c r="B1229" s="1" t="s">
        <v>80</v>
      </c>
      <c r="C1229" s="1" t="s">
        <v>81</v>
      </c>
      <c r="D1229" s="377">
        <v>105</v>
      </c>
      <c r="E1229" s="1" t="s">
        <v>83</v>
      </c>
      <c r="F1229" s="378">
        <v>46175</v>
      </c>
      <c r="G1229" s="1" t="s">
        <v>4737</v>
      </c>
      <c r="H1229" s="1" t="s">
        <v>4586</v>
      </c>
      <c r="I1229" s="378">
        <v>47271</v>
      </c>
      <c r="J1229" s="1" t="s">
        <v>61</v>
      </c>
      <c r="K1229" s="380">
        <v>0.39971064814814999</v>
      </c>
      <c r="L1229" s="378">
        <v>46175</v>
      </c>
      <c r="M1229" s="1" t="s">
        <v>4267</v>
      </c>
      <c r="N1229" s="1" t="s">
        <v>4763</v>
      </c>
    </row>
    <row r="1230" spans="1:14" x14ac:dyDescent="0.25">
      <c r="A1230" s="1" t="s">
        <v>4266</v>
      </c>
      <c r="B1230" s="1" t="s">
        <v>80</v>
      </c>
      <c r="C1230" s="1" t="s">
        <v>81</v>
      </c>
      <c r="D1230" s="377">
        <v>105</v>
      </c>
      <c r="E1230" s="1" t="s">
        <v>83</v>
      </c>
      <c r="F1230" s="378">
        <v>46175</v>
      </c>
      <c r="G1230" s="1" t="s">
        <v>4737</v>
      </c>
      <c r="H1230" s="1" t="s">
        <v>4586</v>
      </c>
      <c r="I1230" s="378">
        <v>47271</v>
      </c>
      <c r="J1230" s="1" t="s">
        <v>61</v>
      </c>
      <c r="K1230" s="380">
        <v>0.50069444444444</v>
      </c>
      <c r="L1230" s="378">
        <v>46175</v>
      </c>
      <c r="M1230" s="1" t="s">
        <v>4267</v>
      </c>
      <c r="N1230" s="1" t="s">
        <v>4743</v>
      </c>
    </row>
    <row r="1231" spans="1:14" x14ac:dyDescent="0.25">
      <c r="A1231" s="1" t="s">
        <v>4266</v>
      </c>
      <c r="B1231" s="1" t="s">
        <v>80</v>
      </c>
      <c r="C1231" s="1" t="s">
        <v>81</v>
      </c>
      <c r="D1231" s="377">
        <v>105</v>
      </c>
      <c r="E1231" s="1" t="s">
        <v>83</v>
      </c>
      <c r="F1231" s="378">
        <v>46175</v>
      </c>
      <c r="G1231" s="1" t="s">
        <v>4737</v>
      </c>
      <c r="H1231" s="1" t="s">
        <v>4586</v>
      </c>
      <c r="I1231" s="378">
        <v>47271</v>
      </c>
      <c r="J1231" s="1" t="s">
        <v>61</v>
      </c>
      <c r="K1231" s="380">
        <v>0.40005787037036999</v>
      </c>
      <c r="L1231" s="378">
        <v>46175</v>
      </c>
      <c r="M1231" s="1" t="s">
        <v>4267</v>
      </c>
      <c r="N1231" s="1" t="s">
        <v>4767</v>
      </c>
    </row>
    <row r="1232" spans="1:14" x14ac:dyDescent="0.25">
      <c r="A1232" s="1" t="s">
        <v>4266</v>
      </c>
      <c r="B1232" s="1" t="s">
        <v>80</v>
      </c>
      <c r="C1232" s="1" t="s">
        <v>81</v>
      </c>
      <c r="D1232" s="377">
        <v>105</v>
      </c>
      <c r="E1232" s="1" t="s">
        <v>83</v>
      </c>
      <c r="F1232" s="378">
        <v>46175</v>
      </c>
      <c r="G1232" s="1" t="s">
        <v>4737</v>
      </c>
      <c r="H1232" s="1" t="s">
        <v>4586</v>
      </c>
      <c r="I1232" s="378">
        <v>47271</v>
      </c>
      <c r="J1232" s="1" t="s">
        <v>61</v>
      </c>
      <c r="K1232" s="380">
        <v>0.53903935185185003</v>
      </c>
      <c r="L1232" s="378">
        <v>46175</v>
      </c>
      <c r="M1232" s="1" t="s">
        <v>4267</v>
      </c>
      <c r="N1232" s="1" t="s">
        <v>4752</v>
      </c>
    </row>
    <row r="1233" spans="1:14" x14ac:dyDescent="0.25">
      <c r="A1233" s="1" t="s">
        <v>4266</v>
      </c>
      <c r="B1233" s="1" t="s">
        <v>80</v>
      </c>
      <c r="C1233" s="1" t="s">
        <v>81</v>
      </c>
      <c r="D1233" s="377">
        <v>105</v>
      </c>
      <c r="E1233" s="1" t="s">
        <v>83</v>
      </c>
      <c r="F1233" s="378">
        <v>46175</v>
      </c>
      <c r="G1233" s="1" t="s">
        <v>4737</v>
      </c>
      <c r="H1233" s="1" t="s">
        <v>4586</v>
      </c>
      <c r="I1233" s="378">
        <v>47271</v>
      </c>
      <c r="J1233" s="1" t="s">
        <v>61</v>
      </c>
      <c r="K1233" s="380">
        <v>0.60856481481480995</v>
      </c>
      <c r="L1233" s="378">
        <v>46175</v>
      </c>
      <c r="M1233" s="1" t="s">
        <v>4267</v>
      </c>
      <c r="N1233" s="1" t="s">
        <v>4758</v>
      </c>
    </row>
    <row r="1234" spans="1:14" x14ac:dyDescent="0.25">
      <c r="A1234" s="1" t="s">
        <v>4266</v>
      </c>
      <c r="B1234" s="1" t="s">
        <v>80</v>
      </c>
      <c r="C1234" s="1" t="s">
        <v>81</v>
      </c>
      <c r="D1234" s="377">
        <v>105</v>
      </c>
      <c r="E1234" s="1" t="s">
        <v>83</v>
      </c>
      <c r="F1234" s="378">
        <v>46175</v>
      </c>
      <c r="G1234" s="1" t="s">
        <v>4737</v>
      </c>
      <c r="H1234" s="1" t="s">
        <v>4586</v>
      </c>
      <c r="I1234" s="378">
        <v>47271</v>
      </c>
      <c r="J1234" s="1" t="s">
        <v>61</v>
      </c>
      <c r="K1234" s="380">
        <v>0.50056712962963001</v>
      </c>
      <c r="L1234" s="378">
        <v>46175</v>
      </c>
      <c r="M1234" s="1" t="s">
        <v>4267</v>
      </c>
      <c r="N1234" s="1" t="s">
        <v>4744</v>
      </c>
    </row>
    <row r="1235" spans="1:14" x14ac:dyDescent="0.25">
      <c r="A1235" s="1" t="s">
        <v>4266</v>
      </c>
      <c r="B1235" s="1" t="s">
        <v>80</v>
      </c>
      <c r="C1235" s="1" t="s">
        <v>81</v>
      </c>
      <c r="D1235" s="377">
        <v>105</v>
      </c>
      <c r="E1235" s="1" t="s">
        <v>83</v>
      </c>
      <c r="F1235" s="378">
        <v>46175</v>
      </c>
      <c r="G1235" s="1" t="s">
        <v>4737</v>
      </c>
      <c r="H1235" s="1" t="s">
        <v>4586</v>
      </c>
      <c r="I1235" s="378">
        <v>47271</v>
      </c>
      <c r="J1235" s="1" t="s">
        <v>61</v>
      </c>
      <c r="K1235" s="380">
        <v>0.50033564814815001</v>
      </c>
      <c r="L1235" s="378">
        <v>46175</v>
      </c>
      <c r="M1235" s="1" t="s">
        <v>4267</v>
      </c>
      <c r="N1235" s="1" t="s">
        <v>4738</v>
      </c>
    </row>
    <row r="1236" spans="1:14" x14ac:dyDescent="0.25">
      <c r="A1236" s="1" t="s">
        <v>4266</v>
      </c>
      <c r="B1236" s="1" t="s">
        <v>80</v>
      </c>
      <c r="C1236" s="1" t="s">
        <v>81</v>
      </c>
      <c r="D1236" s="377">
        <v>105</v>
      </c>
      <c r="E1236" s="1" t="s">
        <v>83</v>
      </c>
      <c r="F1236" s="378">
        <v>46175</v>
      </c>
      <c r="G1236" s="1" t="s">
        <v>4737</v>
      </c>
      <c r="H1236" s="1" t="s">
        <v>4586</v>
      </c>
      <c r="I1236" s="378">
        <v>47271</v>
      </c>
      <c r="J1236" s="1" t="s">
        <v>61</v>
      </c>
      <c r="K1236" s="380">
        <v>0.65625</v>
      </c>
      <c r="L1236" s="378">
        <v>46175</v>
      </c>
      <c r="M1236" s="1" t="s">
        <v>4267</v>
      </c>
      <c r="N1236" s="1" t="s">
        <v>4760</v>
      </c>
    </row>
    <row r="1237" spans="1:14" x14ac:dyDescent="0.25">
      <c r="A1237" s="1" t="s">
        <v>4266</v>
      </c>
      <c r="B1237" s="1" t="s">
        <v>80</v>
      </c>
      <c r="C1237" s="1" t="s">
        <v>81</v>
      </c>
      <c r="D1237" s="377">
        <v>105</v>
      </c>
      <c r="E1237" s="1" t="s">
        <v>83</v>
      </c>
      <c r="F1237" s="378">
        <v>46175</v>
      </c>
      <c r="G1237" s="1" t="s">
        <v>4737</v>
      </c>
      <c r="H1237" s="1" t="s">
        <v>4586</v>
      </c>
      <c r="I1237" s="378">
        <v>47271</v>
      </c>
      <c r="J1237" s="1" t="s">
        <v>61</v>
      </c>
      <c r="K1237" s="380">
        <v>0.50046296296296</v>
      </c>
      <c r="L1237" s="378">
        <v>46175</v>
      </c>
      <c r="M1237" s="1" t="s">
        <v>4267</v>
      </c>
      <c r="N1237" s="1" t="s">
        <v>4742</v>
      </c>
    </row>
    <row r="1238" spans="1:14" x14ac:dyDescent="0.25">
      <c r="A1238" s="1" t="s">
        <v>4266</v>
      </c>
      <c r="B1238" s="1" t="s">
        <v>80</v>
      </c>
      <c r="C1238" s="1" t="s">
        <v>81</v>
      </c>
      <c r="D1238" s="377">
        <v>105</v>
      </c>
      <c r="E1238" s="1" t="s">
        <v>83</v>
      </c>
      <c r="F1238" s="378">
        <v>46175</v>
      </c>
      <c r="G1238" s="1" t="s">
        <v>4737</v>
      </c>
      <c r="H1238" s="1" t="s">
        <v>4586</v>
      </c>
      <c r="I1238" s="378">
        <v>47271</v>
      </c>
      <c r="J1238" s="1" t="s">
        <v>61</v>
      </c>
      <c r="K1238" s="380">
        <v>0.53961805555555997</v>
      </c>
      <c r="L1238" s="378">
        <v>46175</v>
      </c>
      <c r="M1238" s="1" t="s">
        <v>4267</v>
      </c>
      <c r="N1238" s="1" t="s">
        <v>4746</v>
      </c>
    </row>
    <row r="1239" spans="1:14" x14ac:dyDescent="0.25">
      <c r="A1239" s="1" t="s">
        <v>4266</v>
      </c>
      <c r="B1239" s="1" t="s">
        <v>80</v>
      </c>
      <c r="C1239" s="1" t="s">
        <v>81</v>
      </c>
      <c r="D1239" s="377">
        <v>105</v>
      </c>
      <c r="E1239" s="1" t="s">
        <v>83</v>
      </c>
      <c r="F1239" s="378">
        <v>46175</v>
      </c>
      <c r="G1239" s="1" t="s">
        <v>4737</v>
      </c>
      <c r="H1239" s="1" t="s">
        <v>4586</v>
      </c>
      <c r="I1239" s="378">
        <v>47271</v>
      </c>
      <c r="J1239" s="1" t="s">
        <v>61</v>
      </c>
      <c r="K1239" s="380">
        <v>0.53917824074073994</v>
      </c>
      <c r="L1239" s="378">
        <v>46175</v>
      </c>
      <c r="M1239" s="1" t="s">
        <v>4267</v>
      </c>
      <c r="N1239" s="1" t="s">
        <v>4750</v>
      </c>
    </row>
    <row r="1240" spans="1:14" x14ac:dyDescent="0.25">
      <c r="A1240" s="1" t="s">
        <v>4266</v>
      </c>
      <c r="B1240" s="1" t="s">
        <v>80</v>
      </c>
      <c r="C1240" s="1" t="s">
        <v>81</v>
      </c>
      <c r="D1240" s="377">
        <v>105</v>
      </c>
      <c r="E1240" s="1" t="s">
        <v>83</v>
      </c>
      <c r="F1240" s="378">
        <v>46175</v>
      </c>
      <c r="G1240" s="1" t="s">
        <v>4737</v>
      </c>
      <c r="H1240" s="1" t="s">
        <v>4586</v>
      </c>
      <c r="I1240" s="378">
        <v>47271</v>
      </c>
      <c r="J1240" s="1" t="s">
        <v>61</v>
      </c>
      <c r="K1240" s="380">
        <v>0.59173611111111002</v>
      </c>
      <c r="L1240" s="378">
        <v>46175</v>
      </c>
      <c r="M1240" s="1" t="s">
        <v>4267</v>
      </c>
      <c r="N1240" s="1" t="s">
        <v>4761</v>
      </c>
    </row>
    <row r="1241" spans="1:14" x14ac:dyDescent="0.25">
      <c r="A1241" s="1" t="s">
        <v>4266</v>
      </c>
      <c r="B1241" s="1" t="s">
        <v>80</v>
      </c>
      <c r="C1241" s="1" t="s">
        <v>81</v>
      </c>
      <c r="D1241" s="377">
        <v>105</v>
      </c>
      <c r="E1241" s="1" t="s">
        <v>83</v>
      </c>
      <c r="F1241" s="378">
        <v>46175</v>
      </c>
      <c r="G1241" s="1" t="s">
        <v>4737</v>
      </c>
      <c r="H1241" s="1" t="s">
        <v>4586</v>
      </c>
      <c r="I1241" s="378">
        <v>47271</v>
      </c>
      <c r="J1241" s="1" t="s">
        <v>61</v>
      </c>
      <c r="K1241" s="380">
        <v>0.40024305555556</v>
      </c>
      <c r="L1241" s="378">
        <v>46175</v>
      </c>
      <c r="M1241" s="1" t="s">
        <v>4267</v>
      </c>
      <c r="N1241" s="1" t="s">
        <v>4766</v>
      </c>
    </row>
    <row r="1242" spans="1:14" x14ac:dyDescent="0.25">
      <c r="A1242" s="1" t="s">
        <v>4266</v>
      </c>
      <c r="B1242" s="1" t="s">
        <v>80</v>
      </c>
      <c r="C1242" s="1" t="s">
        <v>81</v>
      </c>
      <c r="D1242" s="377">
        <v>105</v>
      </c>
      <c r="E1242" s="1" t="s">
        <v>83</v>
      </c>
      <c r="F1242" s="378">
        <v>46175</v>
      </c>
      <c r="G1242" s="1" t="s">
        <v>4737</v>
      </c>
      <c r="H1242" s="1" t="s">
        <v>4586</v>
      </c>
      <c r="I1242" s="378">
        <v>47271</v>
      </c>
      <c r="J1242" s="1" t="s">
        <v>61</v>
      </c>
      <c r="K1242" s="380">
        <v>0.65668981481481004</v>
      </c>
      <c r="L1242" s="378">
        <v>46175</v>
      </c>
      <c r="M1242" s="1" t="s">
        <v>4267</v>
      </c>
      <c r="N1242" s="1" t="s">
        <v>4754</v>
      </c>
    </row>
    <row r="1243" spans="1:14" x14ac:dyDescent="0.25">
      <c r="A1243" s="1" t="s">
        <v>4266</v>
      </c>
      <c r="B1243" s="1" t="s">
        <v>80</v>
      </c>
      <c r="C1243" s="1" t="s">
        <v>81</v>
      </c>
      <c r="D1243" s="377">
        <v>105</v>
      </c>
      <c r="E1243" s="1" t="s">
        <v>83</v>
      </c>
      <c r="F1243" s="378">
        <v>46175</v>
      </c>
      <c r="G1243" s="1" t="s">
        <v>4737</v>
      </c>
      <c r="H1243" s="1" t="s">
        <v>4586</v>
      </c>
      <c r="I1243" s="378">
        <v>47271</v>
      </c>
      <c r="J1243" s="1" t="s">
        <v>61</v>
      </c>
      <c r="K1243" s="380">
        <v>0.59283564814815004</v>
      </c>
      <c r="L1243" s="378">
        <v>46175</v>
      </c>
      <c r="M1243" s="1" t="s">
        <v>4267</v>
      </c>
      <c r="N1243" s="1" t="s">
        <v>4762</v>
      </c>
    </row>
    <row r="1244" spans="1:14" x14ac:dyDescent="0.25">
      <c r="A1244" s="1" t="s">
        <v>4266</v>
      </c>
      <c r="B1244" s="1" t="s">
        <v>80</v>
      </c>
      <c r="C1244" s="1" t="s">
        <v>81</v>
      </c>
      <c r="D1244" s="377">
        <v>105</v>
      </c>
      <c r="E1244" s="1" t="s">
        <v>83</v>
      </c>
      <c r="F1244" s="378">
        <v>46175</v>
      </c>
      <c r="G1244" s="1" t="s">
        <v>4737</v>
      </c>
      <c r="H1244" s="1" t="s">
        <v>4586</v>
      </c>
      <c r="I1244" s="378">
        <v>47271</v>
      </c>
      <c r="J1244" s="1" t="s">
        <v>61</v>
      </c>
      <c r="K1244" s="380">
        <v>0.49987268518519001</v>
      </c>
      <c r="L1244" s="378">
        <v>46175</v>
      </c>
      <c r="M1244" s="1" t="s">
        <v>4267</v>
      </c>
      <c r="N1244" s="1" t="s">
        <v>4739</v>
      </c>
    </row>
    <row r="1245" spans="1:14" x14ac:dyDescent="0.25">
      <c r="A1245" s="1" t="s">
        <v>4266</v>
      </c>
      <c r="B1245" s="1" t="s">
        <v>80</v>
      </c>
      <c r="C1245" s="1" t="s">
        <v>81</v>
      </c>
      <c r="D1245" s="377">
        <v>105</v>
      </c>
      <c r="E1245" s="1" t="s">
        <v>83</v>
      </c>
      <c r="F1245" s="378">
        <v>46175</v>
      </c>
      <c r="G1245" s="1" t="s">
        <v>4737</v>
      </c>
      <c r="H1245" s="1" t="s">
        <v>4586</v>
      </c>
      <c r="I1245" s="378">
        <v>47271</v>
      </c>
      <c r="J1245" s="1" t="s">
        <v>61</v>
      </c>
      <c r="K1245" s="380">
        <v>0.50130787037036995</v>
      </c>
      <c r="L1245" s="378">
        <v>46175</v>
      </c>
      <c r="M1245" s="1" t="s">
        <v>4267</v>
      </c>
      <c r="N1245" s="1" t="s">
        <v>4745</v>
      </c>
    </row>
    <row r="1246" spans="1:14" x14ac:dyDescent="0.25">
      <c r="A1246" s="1" t="s">
        <v>4266</v>
      </c>
      <c r="B1246" s="1" t="s">
        <v>80</v>
      </c>
      <c r="C1246" s="1" t="s">
        <v>81</v>
      </c>
      <c r="D1246" s="377">
        <v>105</v>
      </c>
      <c r="E1246" s="1" t="s">
        <v>83</v>
      </c>
      <c r="F1246" s="378">
        <v>46175</v>
      </c>
      <c r="G1246" s="1" t="s">
        <v>4737</v>
      </c>
      <c r="H1246" s="1" t="s">
        <v>4586</v>
      </c>
      <c r="I1246" s="378">
        <v>47271</v>
      </c>
      <c r="J1246" s="1" t="s">
        <v>61</v>
      </c>
      <c r="K1246" s="380">
        <v>0.60981481481481004</v>
      </c>
      <c r="L1246" s="378">
        <v>46175</v>
      </c>
      <c r="M1246" s="1" t="s">
        <v>4267</v>
      </c>
      <c r="N1246" s="1" t="s">
        <v>4755</v>
      </c>
    </row>
    <row r="1247" spans="1:14" x14ac:dyDescent="0.25">
      <c r="A1247" s="1" t="s">
        <v>4266</v>
      </c>
      <c r="B1247" s="1" t="s">
        <v>80</v>
      </c>
      <c r="C1247" s="1" t="s">
        <v>81</v>
      </c>
      <c r="D1247" s="377">
        <v>105</v>
      </c>
      <c r="E1247" s="1" t="s">
        <v>83</v>
      </c>
      <c r="F1247" s="378">
        <v>46175</v>
      </c>
      <c r="G1247" s="1" t="s">
        <v>4737</v>
      </c>
      <c r="H1247" s="1" t="s">
        <v>4586</v>
      </c>
      <c r="I1247" s="378">
        <v>47271</v>
      </c>
      <c r="J1247" s="1" t="s">
        <v>61</v>
      </c>
      <c r="K1247" s="380">
        <v>0.50152777777778002</v>
      </c>
      <c r="L1247" s="378">
        <v>46175</v>
      </c>
      <c r="M1247" s="1" t="s">
        <v>4267</v>
      </c>
      <c r="N1247" s="1" t="s">
        <v>4741</v>
      </c>
    </row>
    <row r="1248" spans="1:14" x14ac:dyDescent="0.25">
      <c r="A1248" s="1" t="s">
        <v>4266</v>
      </c>
      <c r="B1248" s="1" t="s">
        <v>80</v>
      </c>
      <c r="C1248" s="1" t="s">
        <v>81</v>
      </c>
      <c r="D1248" s="377">
        <v>105</v>
      </c>
      <c r="E1248" s="1" t="s">
        <v>83</v>
      </c>
      <c r="F1248" s="378">
        <v>46175</v>
      </c>
      <c r="G1248" s="1" t="s">
        <v>4737</v>
      </c>
      <c r="H1248" s="1" t="s">
        <v>4586</v>
      </c>
      <c r="I1248" s="378">
        <v>47271</v>
      </c>
      <c r="J1248" s="1" t="s">
        <v>61</v>
      </c>
      <c r="K1248" s="380">
        <v>0.53931712962962997</v>
      </c>
      <c r="L1248" s="378">
        <v>46175</v>
      </c>
      <c r="M1248" s="1" t="s">
        <v>4267</v>
      </c>
      <c r="N1248" s="1" t="s">
        <v>4748</v>
      </c>
    </row>
    <row r="1249" spans="1:14" x14ac:dyDescent="0.25">
      <c r="A1249" s="1" t="s">
        <v>4266</v>
      </c>
      <c r="B1249" s="1" t="s">
        <v>80</v>
      </c>
      <c r="C1249" s="1" t="s">
        <v>81</v>
      </c>
      <c r="D1249" s="377">
        <v>105</v>
      </c>
      <c r="E1249" s="1" t="s">
        <v>83</v>
      </c>
      <c r="F1249" s="378">
        <v>46175</v>
      </c>
      <c r="G1249" s="1" t="s">
        <v>4737</v>
      </c>
      <c r="H1249" s="1" t="s">
        <v>4586</v>
      </c>
      <c r="I1249" s="378">
        <v>47271</v>
      </c>
      <c r="J1249" s="1" t="s">
        <v>61</v>
      </c>
      <c r="K1249" s="380">
        <v>0.60942129629630004</v>
      </c>
      <c r="L1249" s="378">
        <v>46175</v>
      </c>
      <c r="M1249" s="1" t="s">
        <v>4267</v>
      </c>
      <c r="N1249" s="1" t="s">
        <v>4756</v>
      </c>
    </row>
    <row r="1250" spans="1:14" x14ac:dyDescent="0.25">
      <c r="A1250" s="1" t="s">
        <v>4266</v>
      </c>
      <c r="B1250" s="1" t="s">
        <v>80</v>
      </c>
      <c r="C1250" s="1" t="s">
        <v>81</v>
      </c>
      <c r="D1250" s="377">
        <v>105</v>
      </c>
      <c r="E1250" s="1" t="s">
        <v>83</v>
      </c>
      <c r="F1250" s="378">
        <v>46175</v>
      </c>
      <c r="G1250" s="1" t="s">
        <v>4737</v>
      </c>
      <c r="H1250" s="1" t="s">
        <v>4586</v>
      </c>
      <c r="I1250" s="378">
        <v>47271</v>
      </c>
      <c r="J1250" s="1" t="s">
        <v>61</v>
      </c>
      <c r="K1250" s="380">
        <v>0.54415509259258998</v>
      </c>
      <c r="L1250" s="378">
        <v>46175</v>
      </c>
      <c r="M1250" s="1" t="s">
        <v>4267</v>
      </c>
      <c r="N1250" s="1" t="s">
        <v>4751</v>
      </c>
    </row>
    <row r="1251" spans="1:14" x14ac:dyDescent="0.25">
      <c r="A1251" s="1" t="s">
        <v>9698</v>
      </c>
      <c r="B1251" s="1" t="s">
        <v>80</v>
      </c>
      <c r="C1251" s="1" t="s">
        <v>81</v>
      </c>
      <c r="D1251" s="377">
        <v>105</v>
      </c>
      <c r="E1251" s="1" t="s">
        <v>83</v>
      </c>
      <c r="F1251" s="378">
        <v>46182</v>
      </c>
      <c r="G1251" s="1" t="s">
        <v>9699</v>
      </c>
      <c r="H1251" s="1" t="s">
        <v>9330</v>
      </c>
      <c r="I1251" s="378">
        <v>47275</v>
      </c>
      <c r="J1251" s="1" t="s">
        <v>61</v>
      </c>
      <c r="K1251" s="380">
        <v>0.34046296296296003</v>
      </c>
      <c r="L1251" s="378">
        <v>46182</v>
      </c>
      <c r="M1251" s="1" t="s">
        <v>9700</v>
      </c>
      <c r="N1251" s="1" t="s">
        <v>9702</v>
      </c>
    </row>
    <row r="1252" spans="1:14" x14ac:dyDescent="0.25">
      <c r="A1252" s="1" t="s">
        <v>9698</v>
      </c>
      <c r="B1252" s="1" t="s">
        <v>80</v>
      </c>
      <c r="C1252" s="1" t="s">
        <v>81</v>
      </c>
      <c r="D1252" s="377">
        <v>105</v>
      </c>
      <c r="E1252" s="1" t="s">
        <v>83</v>
      </c>
      <c r="F1252" s="378">
        <v>46182</v>
      </c>
      <c r="G1252" s="1" t="s">
        <v>9699</v>
      </c>
      <c r="H1252" s="1" t="s">
        <v>9330</v>
      </c>
      <c r="I1252" s="378">
        <v>47275</v>
      </c>
      <c r="J1252" s="1" t="s">
        <v>61</v>
      </c>
      <c r="K1252" s="380">
        <v>0.52076388888889003</v>
      </c>
      <c r="L1252" s="378">
        <v>46182</v>
      </c>
      <c r="M1252" s="1" t="s">
        <v>9700</v>
      </c>
      <c r="N1252" s="1" t="s">
        <v>10621</v>
      </c>
    </row>
    <row r="1253" spans="1:14" x14ac:dyDescent="0.25">
      <c r="A1253" s="1" t="s">
        <v>9698</v>
      </c>
      <c r="B1253" s="1" t="s">
        <v>80</v>
      </c>
      <c r="C1253" s="1" t="s">
        <v>81</v>
      </c>
      <c r="D1253" s="377">
        <v>105</v>
      </c>
      <c r="E1253" s="1" t="s">
        <v>83</v>
      </c>
      <c r="F1253" s="378">
        <v>46182</v>
      </c>
      <c r="G1253" s="1" t="s">
        <v>9699</v>
      </c>
      <c r="H1253" s="1" t="s">
        <v>9330</v>
      </c>
      <c r="I1253" s="378">
        <v>47275</v>
      </c>
      <c r="J1253" s="1" t="s">
        <v>61</v>
      </c>
      <c r="K1253" s="380">
        <v>0.37396990740740998</v>
      </c>
      <c r="L1253" s="378">
        <v>46182</v>
      </c>
      <c r="M1253" s="1" t="s">
        <v>9700</v>
      </c>
      <c r="N1253" s="1" t="s">
        <v>9704</v>
      </c>
    </row>
    <row r="1254" spans="1:14" x14ac:dyDescent="0.25">
      <c r="A1254" s="1" t="s">
        <v>9698</v>
      </c>
      <c r="B1254" s="1" t="s">
        <v>80</v>
      </c>
      <c r="C1254" s="1" t="s">
        <v>81</v>
      </c>
      <c r="D1254" s="377">
        <v>105</v>
      </c>
      <c r="E1254" s="1" t="s">
        <v>83</v>
      </c>
      <c r="F1254" s="378">
        <v>46182</v>
      </c>
      <c r="G1254" s="1" t="s">
        <v>9699</v>
      </c>
      <c r="H1254" s="1" t="s">
        <v>9330</v>
      </c>
      <c r="I1254" s="378">
        <v>47275</v>
      </c>
      <c r="J1254" s="1" t="s">
        <v>61</v>
      </c>
      <c r="K1254" s="380">
        <v>0.37451388888888998</v>
      </c>
      <c r="L1254" s="378">
        <v>46182</v>
      </c>
      <c r="M1254" s="1" t="s">
        <v>9700</v>
      </c>
      <c r="N1254" s="1" t="s">
        <v>10614</v>
      </c>
    </row>
    <row r="1255" spans="1:14" x14ac:dyDescent="0.25">
      <c r="A1255" s="1" t="s">
        <v>9698</v>
      </c>
      <c r="B1255" s="1" t="s">
        <v>80</v>
      </c>
      <c r="C1255" s="1" t="s">
        <v>81</v>
      </c>
      <c r="D1255" s="377">
        <v>105</v>
      </c>
      <c r="E1255" s="1" t="s">
        <v>83</v>
      </c>
      <c r="F1255" s="378">
        <v>46182</v>
      </c>
      <c r="G1255" s="1" t="s">
        <v>9699</v>
      </c>
      <c r="H1255" s="1" t="s">
        <v>9330</v>
      </c>
      <c r="I1255" s="378">
        <v>47275</v>
      </c>
      <c r="J1255" s="1" t="s">
        <v>61</v>
      </c>
      <c r="K1255" s="380">
        <v>0.39695601851852003</v>
      </c>
      <c r="L1255" s="378">
        <v>46182</v>
      </c>
      <c r="M1255" s="1" t="s">
        <v>9700</v>
      </c>
      <c r="N1255" s="1" t="s">
        <v>10619</v>
      </c>
    </row>
    <row r="1256" spans="1:14" x14ac:dyDescent="0.25">
      <c r="A1256" s="1" t="s">
        <v>9698</v>
      </c>
      <c r="B1256" s="1" t="s">
        <v>80</v>
      </c>
      <c r="C1256" s="1" t="s">
        <v>81</v>
      </c>
      <c r="D1256" s="377">
        <v>105</v>
      </c>
      <c r="E1256" s="1" t="s">
        <v>83</v>
      </c>
      <c r="F1256" s="378">
        <v>46182</v>
      </c>
      <c r="G1256" s="1" t="s">
        <v>9699</v>
      </c>
      <c r="H1256" s="1" t="s">
        <v>9330</v>
      </c>
      <c r="I1256" s="378">
        <v>47275</v>
      </c>
      <c r="J1256" s="1" t="s">
        <v>61</v>
      </c>
      <c r="K1256" s="380">
        <v>0.37437500000000001</v>
      </c>
      <c r="L1256" s="378">
        <v>46182</v>
      </c>
      <c r="M1256" s="1" t="s">
        <v>9700</v>
      </c>
      <c r="N1256" s="1" t="s">
        <v>10612</v>
      </c>
    </row>
    <row r="1257" spans="1:14" x14ac:dyDescent="0.25">
      <c r="A1257" s="1" t="s">
        <v>9698</v>
      </c>
      <c r="B1257" s="1" t="s">
        <v>80</v>
      </c>
      <c r="C1257" s="1" t="s">
        <v>81</v>
      </c>
      <c r="D1257" s="377">
        <v>66</v>
      </c>
      <c r="E1257" s="1" t="s">
        <v>83</v>
      </c>
      <c r="F1257" s="378">
        <v>46182</v>
      </c>
      <c r="G1257" s="1" t="s">
        <v>9699</v>
      </c>
      <c r="H1257" s="1" t="s">
        <v>9330</v>
      </c>
      <c r="I1257" s="378">
        <v>47275</v>
      </c>
      <c r="J1257" s="1" t="s">
        <v>61</v>
      </c>
      <c r="K1257" s="380">
        <v>0.50761574074074001</v>
      </c>
      <c r="L1257" s="378">
        <v>46182</v>
      </c>
      <c r="M1257" s="1" t="s">
        <v>9700</v>
      </c>
      <c r="N1257" s="1" t="s">
        <v>10615</v>
      </c>
    </row>
    <row r="1258" spans="1:14" x14ac:dyDescent="0.25">
      <c r="A1258" s="1" t="s">
        <v>9698</v>
      </c>
      <c r="B1258" s="1" t="s">
        <v>80</v>
      </c>
      <c r="C1258" s="1" t="s">
        <v>81</v>
      </c>
      <c r="D1258" s="377">
        <v>105</v>
      </c>
      <c r="E1258" s="1" t="s">
        <v>83</v>
      </c>
      <c r="F1258" s="378">
        <v>46182</v>
      </c>
      <c r="G1258" s="1" t="s">
        <v>9699</v>
      </c>
      <c r="H1258" s="1" t="s">
        <v>9330</v>
      </c>
      <c r="I1258" s="378">
        <v>47275</v>
      </c>
      <c r="J1258" s="1" t="s">
        <v>61</v>
      </c>
      <c r="K1258" s="380">
        <v>0.37383101851852002</v>
      </c>
      <c r="L1258" s="378">
        <v>46182</v>
      </c>
      <c r="M1258" s="1" t="s">
        <v>9700</v>
      </c>
      <c r="N1258" s="1" t="s">
        <v>9703</v>
      </c>
    </row>
    <row r="1259" spans="1:14" x14ac:dyDescent="0.25">
      <c r="A1259" s="1" t="s">
        <v>9698</v>
      </c>
      <c r="B1259" s="1" t="s">
        <v>80</v>
      </c>
      <c r="C1259" s="1" t="s">
        <v>81</v>
      </c>
      <c r="D1259" s="377">
        <v>105</v>
      </c>
      <c r="E1259" s="1" t="s">
        <v>83</v>
      </c>
      <c r="F1259" s="378">
        <v>46182</v>
      </c>
      <c r="G1259" s="1" t="s">
        <v>9699</v>
      </c>
      <c r="H1259" s="1" t="s">
        <v>9330</v>
      </c>
      <c r="I1259" s="378">
        <v>47275</v>
      </c>
      <c r="J1259" s="1" t="s">
        <v>61</v>
      </c>
      <c r="K1259" s="380">
        <v>0.49855324074073998</v>
      </c>
      <c r="L1259" s="378">
        <v>46182</v>
      </c>
      <c r="M1259" s="1" t="s">
        <v>9700</v>
      </c>
      <c r="N1259" s="1" t="s">
        <v>10618</v>
      </c>
    </row>
    <row r="1260" spans="1:14" x14ac:dyDescent="0.25">
      <c r="A1260" s="1" t="s">
        <v>9698</v>
      </c>
      <c r="B1260" s="1" t="s">
        <v>80</v>
      </c>
      <c r="C1260" s="1" t="s">
        <v>81</v>
      </c>
      <c r="D1260" s="377">
        <v>105</v>
      </c>
      <c r="E1260" s="1" t="s">
        <v>83</v>
      </c>
      <c r="F1260" s="378">
        <v>46182</v>
      </c>
      <c r="G1260" s="1" t="s">
        <v>9699</v>
      </c>
      <c r="H1260" s="1" t="s">
        <v>9330</v>
      </c>
      <c r="I1260" s="378">
        <v>47275</v>
      </c>
      <c r="J1260" s="1" t="s">
        <v>61</v>
      </c>
      <c r="K1260" s="380">
        <v>0.49822916666667</v>
      </c>
      <c r="L1260" s="378">
        <v>46182</v>
      </c>
      <c r="M1260" s="1" t="s">
        <v>9700</v>
      </c>
      <c r="N1260" s="1" t="s">
        <v>10617</v>
      </c>
    </row>
    <row r="1261" spans="1:14" x14ac:dyDescent="0.25">
      <c r="A1261" s="1" t="s">
        <v>9698</v>
      </c>
      <c r="B1261" s="1" t="s">
        <v>80</v>
      </c>
      <c r="C1261" s="1" t="s">
        <v>81</v>
      </c>
      <c r="D1261" s="377">
        <v>105</v>
      </c>
      <c r="E1261" s="1" t="s">
        <v>83</v>
      </c>
      <c r="F1261" s="378">
        <v>46182</v>
      </c>
      <c r="G1261" s="1" t="s">
        <v>9699</v>
      </c>
      <c r="H1261" s="1" t="s">
        <v>9330</v>
      </c>
      <c r="I1261" s="378">
        <v>47275</v>
      </c>
      <c r="J1261" s="1" t="s">
        <v>61</v>
      </c>
      <c r="K1261" s="380">
        <v>0.49788194444444001</v>
      </c>
      <c r="L1261" s="378">
        <v>46182</v>
      </c>
      <c r="M1261" s="1" t="s">
        <v>9700</v>
      </c>
      <c r="N1261" s="1" t="s">
        <v>10613</v>
      </c>
    </row>
    <row r="1262" spans="1:14" x14ac:dyDescent="0.25">
      <c r="A1262" s="1" t="s">
        <v>9698</v>
      </c>
      <c r="B1262" s="1" t="s">
        <v>80</v>
      </c>
      <c r="C1262" s="1" t="s">
        <v>81</v>
      </c>
      <c r="D1262" s="377">
        <v>105</v>
      </c>
      <c r="E1262" s="1" t="s">
        <v>83</v>
      </c>
      <c r="F1262" s="378">
        <v>46182</v>
      </c>
      <c r="G1262" s="1" t="s">
        <v>9699</v>
      </c>
      <c r="H1262" s="1" t="s">
        <v>9330</v>
      </c>
      <c r="I1262" s="378">
        <v>47275</v>
      </c>
      <c r="J1262" s="1" t="s">
        <v>61</v>
      </c>
      <c r="K1262" s="380">
        <v>0.39680555555556002</v>
      </c>
      <c r="L1262" s="378">
        <v>46182</v>
      </c>
      <c r="M1262" s="1" t="s">
        <v>9700</v>
      </c>
      <c r="N1262" s="1" t="s">
        <v>10620</v>
      </c>
    </row>
    <row r="1263" spans="1:14" x14ac:dyDescent="0.25">
      <c r="A1263" s="1" t="s">
        <v>9698</v>
      </c>
      <c r="B1263" s="1" t="s">
        <v>80</v>
      </c>
      <c r="C1263" s="1" t="s">
        <v>81</v>
      </c>
      <c r="D1263" s="377">
        <v>105</v>
      </c>
      <c r="E1263" s="1" t="s">
        <v>83</v>
      </c>
      <c r="F1263" s="378">
        <v>46182</v>
      </c>
      <c r="G1263" s="1" t="s">
        <v>9699</v>
      </c>
      <c r="H1263" s="1" t="s">
        <v>9330</v>
      </c>
      <c r="I1263" s="378">
        <v>47275</v>
      </c>
      <c r="J1263" s="1" t="s">
        <v>61</v>
      </c>
      <c r="K1263" s="380">
        <v>0.3755787037037</v>
      </c>
      <c r="L1263" s="378">
        <v>46182</v>
      </c>
      <c r="M1263" s="1" t="s">
        <v>9700</v>
      </c>
      <c r="N1263" s="1" t="s">
        <v>10616</v>
      </c>
    </row>
    <row r="1264" spans="1:14" x14ac:dyDescent="0.25">
      <c r="A1264" s="1" t="s">
        <v>9698</v>
      </c>
      <c r="B1264" s="1" t="s">
        <v>80</v>
      </c>
      <c r="C1264" s="1" t="s">
        <v>81</v>
      </c>
      <c r="D1264" s="377">
        <v>105</v>
      </c>
      <c r="E1264" s="1" t="s">
        <v>83</v>
      </c>
      <c r="F1264" s="378">
        <v>46182</v>
      </c>
      <c r="G1264" s="1" t="s">
        <v>9699</v>
      </c>
      <c r="H1264" s="1" t="s">
        <v>9330</v>
      </c>
      <c r="I1264" s="378">
        <v>47275</v>
      </c>
      <c r="J1264" s="1" t="s">
        <v>61</v>
      </c>
      <c r="K1264" s="380">
        <v>0.34057870370370003</v>
      </c>
      <c r="L1264" s="378">
        <v>46182</v>
      </c>
      <c r="M1264" s="1" t="s">
        <v>9700</v>
      </c>
      <c r="N1264" s="1" t="s">
        <v>9701</v>
      </c>
    </row>
    <row r="1265" spans="1:14" x14ac:dyDescent="0.25">
      <c r="A1265" s="1" t="s">
        <v>9698</v>
      </c>
      <c r="B1265" s="1" t="s">
        <v>80</v>
      </c>
      <c r="C1265" s="1" t="s">
        <v>81</v>
      </c>
      <c r="D1265" s="377">
        <v>105</v>
      </c>
      <c r="E1265" s="1" t="s">
        <v>83</v>
      </c>
      <c r="F1265" s="378">
        <v>46181</v>
      </c>
      <c r="G1265" s="1" t="s">
        <v>9699</v>
      </c>
      <c r="H1265" s="1" t="s">
        <v>9330</v>
      </c>
      <c r="I1265" s="378">
        <v>47275</v>
      </c>
      <c r="J1265" s="1" t="s">
        <v>61</v>
      </c>
      <c r="K1265" s="380">
        <v>0.63943287037037</v>
      </c>
      <c r="L1265" s="378">
        <v>46181</v>
      </c>
      <c r="M1265" s="1" t="s">
        <v>9700</v>
      </c>
      <c r="N1265" s="1" t="s">
        <v>9709</v>
      </c>
    </row>
    <row r="1266" spans="1:14" x14ac:dyDescent="0.25">
      <c r="A1266" s="1" t="s">
        <v>9698</v>
      </c>
      <c r="B1266" s="1" t="s">
        <v>80</v>
      </c>
      <c r="C1266" s="1" t="s">
        <v>81</v>
      </c>
      <c r="D1266" s="377">
        <v>105</v>
      </c>
      <c r="E1266" s="1" t="s">
        <v>83</v>
      </c>
      <c r="F1266" s="378">
        <v>46181</v>
      </c>
      <c r="G1266" s="1" t="s">
        <v>9699</v>
      </c>
      <c r="H1266" s="1" t="s">
        <v>9330</v>
      </c>
      <c r="I1266" s="378">
        <v>47275</v>
      </c>
      <c r="J1266" s="1" t="s">
        <v>61</v>
      </c>
      <c r="K1266" s="380">
        <v>0.63820601851851999</v>
      </c>
      <c r="L1266" s="378">
        <v>46181</v>
      </c>
      <c r="M1266" s="1" t="s">
        <v>9700</v>
      </c>
      <c r="N1266" s="1" t="s">
        <v>9708</v>
      </c>
    </row>
    <row r="1267" spans="1:14" x14ac:dyDescent="0.25">
      <c r="A1267" s="1" t="s">
        <v>9698</v>
      </c>
      <c r="B1267" s="1" t="s">
        <v>80</v>
      </c>
      <c r="C1267" s="1" t="s">
        <v>81</v>
      </c>
      <c r="D1267" s="377">
        <v>105</v>
      </c>
      <c r="E1267" s="1" t="s">
        <v>83</v>
      </c>
      <c r="F1267" s="378">
        <v>46181</v>
      </c>
      <c r="G1267" s="1" t="s">
        <v>9699</v>
      </c>
      <c r="H1267" s="1" t="s">
        <v>9330</v>
      </c>
      <c r="I1267" s="378">
        <v>47275</v>
      </c>
      <c r="J1267" s="1" t="s">
        <v>61</v>
      </c>
      <c r="K1267" s="380">
        <v>0.68686342592592997</v>
      </c>
      <c r="L1267" s="378">
        <v>46181</v>
      </c>
      <c r="M1267" s="1" t="s">
        <v>9700</v>
      </c>
      <c r="N1267" s="1" t="s">
        <v>9710</v>
      </c>
    </row>
    <row r="1268" spans="1:14" x14ac:dyDescent="0.25">
      <c r="A1268" s="1" t="s">
        <v>9698</v>
      </c>
      <c r="B1268" s="1" t="s">
        <v>80</v>
      </c>
      <c r="C1268" s="1" t="s">
        <v>81</v>
      </c>
      <c r="D1268" s="377">
        <v>105</v>
      </c>
      <c r="E1268" s="1" t="s">
        <v>83</v>
      </c>
      <c r="F1268" s="378">
        <v>46181</v>
      </c>
      <c r="G1268" s="1" t="s">
        <v>9699</v>
      </c>
      <c r="H1268" s="1" t="s">
        <v>9330</v>
      </c>
      <c r="I1268" s="378">
        <v>47275</v>
      </c>
      <c r="J1268" s="1" t="s">
        <v>61</v>
      </c>
      <c r="K1268" s="380">
        <v>0.64173611111110995</v>
      </c>
      <c r="L1268" s="378">
        <v>46181</v>
      </c>
      <c r="M1268" s="1" t="s">
        <v>9700</v>
      </c>
      <c r="N1268" s="1" t="s">
        <v>9707</v>
      </c>
    </row>
    <row r="1269" spans="1:14" x14ac:dyDescent="0.25">
      <c r="A1269" s="1" t="s">
        <v>9698</v>
      </c>
      <c r="B1269" s="1" t="s">
        <v>80</v>
      </c>
      <c r="C1269" s="1" t="s">
        <v>81</v>
      </c>
      <c r="D1269" s="377">
        <v>105</v>
      </c>
      <c r="E1269" s="1" t="s">
        <v>83</v>
      </c>
      <c r="F1269" s="378">
        <v>46181</v>
      </c>
      <c r="G1269" s="1" t="s">
        <v>9699</v>
      </c>
      <c r="H1269" s="1" t="s">
        <v>9330</v>
      </c>
      <c r="I1269" s="378">
        <v>47275</v>
      </c>
      <c r="J1269" s="1" t="s">
        <v>61</v>
      </c>
      <c r="K1269" s="380">
        <v>0.60053240740740998</v>
      </c>
      <c r="L1269" s="378">
        <v>46181</v>
      </c>
      <c r="M1269" s="1" t="s">
        <v>9700</v>
      </c>
      <c r="N1269" s="1" t="s">
        <v>9705</v>
      </c>
    </row>
    <row r="1270" spans="1:14" x14ac:dyDescent="0.25">
      <c r="A1270" s="1" t="s">
        <v>9698</v>
      </c>
      <c r="B1270" s="1" t="s">
        <v>80</v>
      </c>
      <c r="C1270" s="1" t="s">
        <v>81</v>
      </c>
      <c r="D1270" s="377">
        <v>105</v>
      </c>
      <c r="E1270" s="1" t="s">
        <v>83</v>
      </c>
      <c r="F1270" s="378">
        <v>46181</v>
      </c>
      <c r="G1270" s="1" t="s">
        <v>9699</v>
      </c>
      <c r="H1270" s="1" t="s">
        <v>9330</v>
      </c>
      <c r="I1270" s="378">
        <v>47275</v>
      </c>
      <c r="J1270" s="1" t="s">
        <v>61</v>
      </c>
      <c r="K1270" s="380">
        <v>0.64296296296295996</v>
      </c>
      <c r="L1270" s="378">
        <v>46181</v>
      </c>
      <c r="M1270" s="1" t="s">
        <v>9700</v>
      </c>
      <c r="N1270" s="1" t="s">
        <v>9706</v>
      </c>
    </row>
    <row r="1271" spans="1:14" x14ac:dyDescent="0.25">
      <c r="A1271" s="1" t="s">
        <v>14233</v>
      </c>
      <c r="B1271" s="1" t="s">
        <v>80</v>
      </c>
      <c r="C1271" s="1" t="s">
        <v>81</v>
      </c>
      <c r="D1271" s="377">
        <v>105</v>
      </c>
      <c r="E1271" s="1" t="s">
        <v>83</v>
      </c>
      <c r="F1271" s="378">
        <v>46185</v>
      </c>
      <c r="G1271" s="1" t="s">
        <v>14234</v>
      </c>
      <c r="H1271" s="1" t="s">
        <v>13013</v>
      </c>
      <c r="I1271" s="378">
        <v>47280</v>
      </c>
      <c r="J1271" s="1" t="s">
        <v>61</v>
      </c>
      <c r="K1271" s="380">
        <v>0.57394675925925998</v>
      </c>
      <c r="L1271" s="378">
        <v>46185</v>
      </c>
      <c r="M1271" s="1" t="s">
        <v>14235</v>
      </c>
      <c r="N1271" s="1" t="s">
        <v>14236</v>
      </c>
    </row>
    <row r="1272" spans="1:14" x14ac:dyDescent="0.25">
      <c r="A1272" s="1" t="s">
        <v>14233</v>
      </c>
      <c r="B1272" s="1" t="s">
        <v>80</v>
      </c>
      <c r="C1272" s="1" t="s">
        <v>81</v>
      </c>
      <c r="D1272" s="377">
        <v>105</v>
      </c>
      <c r="E1272" s="1" t="s">
        <v>83</v>
      </c>
      <c r="F1272" s="378">
        <v>46185</v>
      </c>
      <c r="G1272" s="1" t="s">
        <v>14234</v>
      </c>
      <c r="H1272" s="1" t="s">
        <v>13013</v>
      </c>
      <c r="I1272" s="378">
        <v>47280</v>
      </c>
      <c r="J1272" s="1" t="s">
        <v>61</v>
      </c>
      <c r="K1272" s="380">
        <v>0.57445601851852002</v>
      </c>
      <c r="L1272" s="378">
        <v>46185</v>
      </c>
      <c r="M1272" s="1" t="s">
        <v>14235</v>
      </c>
      <c r="N1272" s="1" t="s">
        <v>14237</v>
      </c>
    </row>
    <row r="1273" spans="1:14" x14ac:dyDescent="0.25">
      <c r="A1273" s="1" t="s">
        <v>14233</v>
      </c>
      <c r="B1273" s="1" t="s">
        <v>80</v>
      </c>
      <c r="C1273" s="1" t="s">
        <v>81</v>
      </c>
      <c r="D1273" s="377">
        <v>105</v>
      </c>
      <c r="E1273" s="1" t="s">
        <v>83</v>
      </c>
      <c r="F1273" s="378">
        <v>46185</v>
      </c>
      <c r="G1273" s="1" t="s">
        <v>14234</v>
      </c>
      <c r="H1273" s="1" t="s">
        <v>13013</v>
      </c>
      <c r="I1273" s="378">
        <v>47280</v>
      </c>
      <c r="J1273" s="1" t="s">
        <v>61</v>
      </c>
      <c r="K1273" s="380">
        <v>0.57458333333333</v>
      </c>
      <c r="L1273" s="378">
        <v>46185</v>
      </c>
      <c r="M1273" s="1" t="s">
        <v>14235</v>
      </c>
      <c r="N1273" s="1" t="s">
        <v>14238</v>
      </c>
    </row>
    <row r="1274" spans="1:14" x14ac:dyDescent="0.25">
      <c r="A1274" s="1" t="s">
        <v>14233</v>
      </c>
      <c r="B1274" s="1" t="s">
        <v>80</v>
      </c>
      <c r="C1274" s="1" t="s">
        <v>81</v>
      </c>
      <c r="D1274" s="377">
        <v>105</v>
      </c>
      <c r="E1274" s="1" t="s">
        <v>83</v>
      </c>
      <c r="F1274" s="378">
        <v>46185</v>
      </c>
      <c r="G1274" s="1" t="s">
        <v>14234</v>
      </c>
      <c r="H1274" s="1" t="s">
        <v>13013</v>
      </c>
      <c r="I1274" s="378">
        <v>47280</v>
      </c>
      <c r="J1274" s="1" t="s">
        <v>61</v>
      </c>
      <c r="K1274" s="380">
        <v>0.58821759259258999</v>
      </c>
      <c r="L1274" s="378">
        <v>46185</v>
      </c>
      <c r="M1274" s="1" t="s">
        <v>14235</v>
      </c>
      <c r="N1274" s="1" t="s">
        <v>14239</v>
      </c>
    </row>
    <row r="1275" spans="1:14" x14ac:dyDescent="0.25">
      <c r="A1275" s="1" t="s">
        <v>14233</v>
      </c>
      <c r="B1275" s="1" t="s">
        <v>80</v>
      </c>
      <c r="C1275" s="1" t="s">
        <v>81</v>
      </c>
      <c r="D1275" s="377">
        <v>105</v>
      </c>
      <c r="E1275" s="1" t="s">
        <v>83</v>
      </c>
      <c r="F1275" s="378">
        <v>46185</v>
      </c>
      <c r="G1275" s="1" t="s">
        <v>14234</v>
      </c>
      <c r="H1275" s="1" t="s">
        <v>13013</v>
      </c>
      <c r="I1275" s="378">
        <v>47280</v>
      </c>
      <c r="J1275" s="1" t="s">
        <v>61</v>
      </c>
      <c r="K1275" s="380">
        <v>0.57501157407407</v>
      </c>
      <c r="L1275" s="378">
        <v>46185</v>
      </c>
      <c r="M1275" s="1" t="s">
        <v>14235</v>
      </c>
      <c r="N1275" s="1" t="s">
        <v>14240</v>
      </c>
    </row>
    <row r="1276" spans="1:14" x14ac:dyDescent="0.25">
      <c r="A1276" s="1" t="s">
        <v>14233</v>
      </c>
      <c r="B1276" s="1" t="s">
        <v>80</v>
      </c>
      <c r="C1276" s="1" t="s">
        <v>81</v>
      </c>
      <c r="D1276" s="377">
        <v>105</v>
      </c>
      <c r="E1276" s="1" t="s">
        <v>83</v>
      </c>
      <c r="F1276" s="378">
        <v>46185</v>
      </c>
      <c r="G1276" s="1" t="s">
        <v>14234</v>
      </c>
      <c r="H1276" s="1" t="s">
        <v>13013</v>
      </c>
      <c r="I1276" s="378">
        <v>47280</v>
      </c>
      <c r="J1276" s="1" t="s">
        <v>61</v>
      </c>
      <c r="K1276" s="380">
        <v>0.57418981481481002</v>
      </c>
      <c r="L1276" s="378">
        <v>46185</v>
      </c>
      <c r="M1276" s="1" t="s">
        <v>14235</v>
      </c>
      <c r="N1276" s="1" t="s">
        <v>14241</v>
      </c>
    </row>
    <row r="1277" spans="1:14" x14ac:dyDescent="0.25">
      <c r="A1277" s="1" t="s">
        <v>14233</v>
      </c>
      <c r="B1277" s="1" t="s">
        <v>80</v>
      </c>
      <c r="C1277" s="1" t="s">
        <v>81</v>
      </c>
      <c r="D1277" s="377">
        <v>105</v>
      </c>
      <c r="E1277" s="1" t="s">
        <v>83</v>
      </c>
      <c r="F1277" s="378">
        <v>46185</v>
      </c>
      <c r="G1277" s="1" t="s">
        <v>14234</v>
      </c>
      <c r="H1277" s="1" t="s">
        <v>13013</v>
      </c>
      <c r="I1277" s="378">
        <v>47280</v>
      </c>
      <c r="J1277" s="1" t="s">
        <v>61</v>
      </c>
      <c r="K1277" s="380">
        <v>0.57553240740740996</v>
      </c>
      <c r="L1277" s="378">
        <v>46185</v>
      </c>
      <c r="M1277" s="1" t="s">
        <v>14235</v>
      </c>
      <c r="N1277" s="1" t="s">
        <v>14242</v>
      </c>
    </row>
    <row r="1278" spans="1:14" x14ac:dyDescent="0.25">
      <c r="A1278" s="1" t="s">
        <v>14233</v>
      </c>
      <c r="B1278" s="1" t="s">
        <v>80</v>
      </c>
      <c r="C1278" s="1" t="s">
        <v>81</v>
      </c>
      <c r="D1278" s="377">
        <v>105</v>
      </c>
      <c r="E1278" s="1" t="s">
        <v>83</v>
      </c>
      <c r="F1278" s="378">
        <v>46185</v>
      </c>
      <c r="G1278" s="1" t="s">
        <v>14234</v>
      </c>
      <c r="H1278" s="1" t="s">
        <v>13013</v>
      </c>
      <c r="I1278" s="378">
        <v>47280</v>
      </c>
      <c r="J1278" s="1" t="s">
        <v>61</v>
      </c>
      <c r="K1278" s="380">
        <v>0.57570601851851999</v>
      </c>
      <c r="L1278" s="378">
        <v>46185</v>
      </c>
      <c r="M1278" s="1" t="s">
        <v>14235</v>
      </c>
      <c r="N1278" s="1" t="s">
        <v>14243</v>
      </c>
    </row>
    <row r="1279" spans="1:14" x14ac:dyDescent="0.25">
      <c r="A1279" s="1" t="s">
        <v>14233</v>
      </c>
      <c r="B1279" s="1" t="s">
        <v>80</v>
      </c>
      <c r="C1279" s="1" t="s">
        <v>81</v>
      </c>
      <c r="D1279" s="377">
        <v>105</v>
      </c>
      <c r="E1279" s="1" t="s">
        <v>83</v>
      </c>
      <c r="F1279" s="378">
        <v>46185</v>
      </c>
      <c r="G1279" s="1" t="s">
        <v>14234</v>
      </c>
      <c r="H1279" s="1" t="s">
        <v>13013</v>
      </c>
      <c r="I1279" s="378">
        <v>47280</v>
      </c>
      <c r="J1279" s="1" t="s">
        <v>61</v>
      </c>
      <c r="K1279" s="380">
        <v>0.57406250000000003</v>
      </c>
      <c r="L1279" s="378">
        <v>46185</v>
      </c>
      <c r="M1279" s="1" t="s">
        <v>14235</v>
      </c>
      <c r="N1279" s="1" t="s">
        <v>14244</v>
      </c>
    </row>
    <row r="1280" spans="1:14" x14ac:dyDescent="0.25">
      <c r="A1280" s="1" t="s">
        <v>14233</v>
      </c>
      <c r="B1280" s="1" t="s">
        <v>80</v>
      </c>
      <c r="C1280" s="1" t="s">
        <v>81</v>
      </c>
      <c r="D1280" s="377">
        <v>105</v>
      </c>
      <c r="E1280" s="1" t="s">
        <v>83</v>
      </c>
      <c r="F1280" s="378">
        <v>46185</v>
      </c>
      <c r="G1280" s="1" t="s">
        <v>14234</v>
      </c>
      <c r="H1280" s="1" t="s">
        <v>13013</v>
      </c>
      <c r="I1280" s="378">
        <v>47280</v>
      </c>
      <c r="J1280" s="1" t="s">
        <v>61</v>
      </c>
      <c r="K1280" s="380">
        <v>0.57434027777777996</v>
      </c>
      <c r="L1280" s="378">
        <v>46185</v>
      </c>
      <c r="M1280" s="1" t="s">
        <v>14235</v>
      </c>
      <c r="N1280" s="1" t="s">
        <v>14245</v>
      </c>
    </row>
    <row r="1281" spans="1:14" x14ac:dyDescent="0.25">
      <c r="A1281" s="1" t="s">
        <v>14233</v>
      </c>
      <c r="B1281" s="1" t="s">
        <v>80</v>
      </c>
      <c r="C1281" s="1" t="s">
        <v>81</v>
      </c>
      <c r="D1281" s="377">
        <v>105</v>
      </c>
      <c r="E1281" s="1" t="s">
        <v>83</v>
      </c>
      <c r="F1281" s="378">
        <v>46185</v>
      </c>
      <c r="G1281" s="1" t="s">
        <v>14234</v>
      </c>
      <c r="H1281" s="1" t="s">
        <v>13013</v>
      </c>
      <c r="I1281" s="378">
        <v>47280</v>
      </c>
      <c r="J1281" s="1" t="s">
        <v>61</v>
      </c>
      <c r="K1281" s="380">
        <v>0.57513888888888998</v>
      </c>
      <c r="L1281" s="378">
        <v>46185</v>
      </c>
      <c r="M1281" s="1" t="s">
        <v>14235</v>
      </c>
      <c r="N1281" s="1" t="s">
        <v>14246</v>
      </c>
    </row>
    <row r="1282" spans="1:14" x14ac:dyDescent="0.25">
      <c r="A1282" s="1" t="s">
        <v>14233</v>
      </c>
      <c r="B1282" s="1" t="s">
        <v>80</v>
      </c>
      <c r="C1282" s="1" t="s">
        <v>81</v>
      </c>
      <c r="D1282" s="377">
        <v>105</v>
      </c>
      <c r="E1282" s="1" t="s">
        <v>83</v>
      </c>
      <c r="F1282" s="378">
        <v>46185</v>
      </c>
      <c r="G1282" s="1" t="s">
        <v>14234</v>
      </c>
      <c r="H1282" s="1" t="s">
        <v>13013</v>
      </c>
      <c r="I1282" s="378">
        <v>47280</v>
      </c>
      <c r="J1282" s="1" t="s">
        <v>61</v>
      </c>
      <c r="K1282" s="380">
        <v>0.50749999999999995</v>
      </c>
      <c r="L1282" s="378">
        <v>46185</v>
      </c>
      <c r="M1282" s="1" t="s">
        <v>14235</v>
      </c>
      <c r="N1282" s="1" t="s">
        <v>14247</v>
      </c>
    </row>
    <row r="1283" spans="1:14" x14ac:dyDescent="0.25">
      <c r="A1283" s="1" t="s">
        <v>14233</v>
      </c>
      <c r="B1283" s="1" t="s">
        <v>80</v>
      </c>
      <c r="C1283" s="1" t="s">
        <v>81</v>
      </c>
      <c r="D1283" s="377">
        <v>105</v>
      </c>
      <c r="E1283" s="1" t="s">
        <v>83</v>
      </c>
      <c r="F1283" s="378">
        <v>46185</v>
      </c>
      <c r="G1283" s="1" t="s">
        <v>14234</v>
      </c>
      <c r="H1283" s="1" t="s">
        <v>13013</v>
      </c>
      <c r="I1283" s="378">
        <v>47280</v>
      </c>
      <c r="J1283" s="1" t="s">
        <v>61</v>
      </c>
      <c r="K1283" s="380">
        <v>0.57473379629629995</v>
      </c>
      <c r="L1283" s="378">
        <v>46185</v>
      </c>
      <c r="M1283" s="1" t="s">
        <v>14235</v>
      </c>
      <c r="N1283" s="1" t="s">
        <v>14248</v>
      </c>
    </row>
    <row r="1284" spans="1:14" x14ac:dyDescent="0.25">
      <c r="A1284" s="1" t="s">
        <v>12053</v>
      </c>
      <c r="B1284" s="1" t="s">
        <v>80</v>
      </c>
      <c r="C1284" s="1" t="s">
        <v>81</v>
      </c>
      <c r="D1284" s="377">
        <v>87</v>
      </c>
      <c r="E1284" s="1" t="s">
        <v>83</v>
      </c>
      <c r="F1284" s="378">
        <v>46185</v>
      </c>
      <c r="G1284" s="1" t="s">
        <v>13228</v>
      </c>
      <c r="H1284" s="1" t="s">
        <v>11683</v>
      </c>
      <c r="I1284" s="378">
        <v>47279</v>
      </c>
      <c r="J1284" s="1" t="s">
        <v>61</v>
      </c>
      <c r="K1284" s="380">
        <v>0.57486111111111005</v>
      </c>
      <c r="L1284" s="378">
        <v>46185</v>
      </c>
      <c r="M1284" s="1" t="s">
        <v>12054</v>
      </c>
      <c r="N1284" s="1" t="s">
        <v>14249</v>
      </c>
    </row>
    <row r="1285" spans="1:14" x14ac:dyDescent="0.25">
      <c r="A1285" s="1" t="s">
        <v>12053</v>
      </c>
      <c r="B1285" s="1" t="s">
        <v>80</v>
      </c>
      <c r="C1285" s="1" t="s">
        <v>81</v>
      </c>
      <c r="D1285" s="377">
        <v>105</v>
      </c>
      <c r="E1285" s="1" t="s">
        <v>83</v>
      </c>
      <c r="F1285" s="378">
        <v>46185</v>
      </c>
      <c r="G1285" s="1" t="s">
        <v>13228</v>
      </c>
      <c r="H1285" s="1" t="s">
        <v>11683</v>
      </c>
      <c r="I1285" s="378">
        <v>47279</v>
      </c>
      <c r="J1285" s="1" t="s">
        <v>61</v>
      </c>
      <c r="K1285" s="380">
        <v>0.41151620370370001</v>
      </c>
      <c r="L1285" s="378">
        <v>46185</v>
      </c>
      <c r="M1285" s="1" t="s">
        <v>12054</v>
      </c>
      <c r="N1285" s="1" t="s">
        <v>14250</v>
      </c>
    </row>
    <row r="1286" spans="1:14" x14ac:dyDescent="0.25">
      <c r="A1286" s="1" t="s">
        <v>12053</v>
      </c>
      <c r="B1286" s="1" t="s">
        <v>80</v>
      </c>
      <c r="C1286" s="1" t="s">
        <v>81</v>
      </c>
      <c r="D1286" s="377">
        <v>105</v>
      </c>
      <c r="E1286" s="1" t="s">
        <v>83</v>
      </c>
      <c r="F1286" s="378">
        <v>46185</v>
      </c>
      <c r="G1286" s="1" t="s">
        <v>13228</v>
      </c>
      <c r="H1286" s="1" t="s">
        <v>11683</v>
      </c>
      <c r="I1286" s="378">
        <v>47279</v>
      </c>
      <c r="J1286" s="1" t="s">
        <v>61</v>
      </c>
      <c r="K1286" s="380">
        <v>0.40930555555555997</v>
      </c>
      <c r="L1286" s="378">
        <v>46185</v>
      </c>
      <c r="M1286" s="1" t="s">
        <v>12054</v>
      </c>
      <c r="N1286" s="1" t="s">
        <v>14251</v>
      </c>
    </row>
    <row r="1287" spans="1:14" x14ac:dyDescent="0.25">
      <c r="A1287" s="1" t="s">
        <v>12053</v>
      </c>
      <c r="B1287" s="1" t="s">
        <v>80</v>
      </c>
      <c r="C1287" s="1" t="s">
        <v>81</v>
      </c>
      <c r="D1287" s="377">
        <v>105</v>
      </c>
      <c r="E1287" s="1" t="s">
        <v>83</v>
      </c>
      <c r="F1287" s="378">
        <v>46185</v>
      </c>
      <c r="G1287" s="1" t="s">
        <v>13228</v>
      </c>
      <c r="H1287" s="1" t="s">
        <v>11683</v>
      </c>
      <c r="I1287" s="378">
        <v>47279</v>
      </c>
      <c r="J1287" s="1" t="s">
        <v>61</v>
      </c>
      <c r="K1287" s="380">
        <v>0.41078703703704</v>
      </c>
      <c r="L1287" s="378">
        <v>46185</v>
      </c>
      <c r="M1287" s="1" t="s">
        <v>12054</v>
      </c>
      <c r="N1287" s="1" t="s">
        <v>14252</v>
      </c>
    </row>
    <row r="1288" spans="1:14" x14ac:dyDescent="0.25">
      <c r="A1288" s="1" t="s">
        <v>12053</v>
      </c>
      <c r="B1288" s="1" t="s">
        <v>80</v>
      </c>
      <c r="C1288" s="1" t="s">
        <v>81</v>
      </c>
      <c r="D1288" s="377">
        <v>105</v>
      </c>
      <c r="E1288" s="1" t="s">
        <v>83</v>
      </c>
      <c r="F1288" s="378">
        <v>46185</v>
      </c>
      <c r="G1288" s="1" t="s">
        <v>13228</v>
      </c>
      <c r="H1288" s="1" t="s">
        <v>11683</v>
      </c>
      <c r="I1288" s="378">
        <v>47279</v>
      </c>
      <c r="J1288" s="1" t="s">
        <v>61</v>
      </c>
      <c r="K1288" s="380">
        <v>0.41046296296295998</v>
      </c>
      <c r="L1288" s="378">
        <v>46185</v>
      </c>
      <c r="M1288" s="1" t="s">
        <v>12054</v>
      </c>
      <c r="N1288" s="1" t="s">
        <v>14253</v>
      </c>
    </row>
    <row r="1289" spans="1:14" x14ac:dyDescent="0.25">
      <c r="A1289" s="1" t="s">
        <v>12053</v>
      </c>
      <c r="B1289" s="1" t="s">
        <v>80</v>
      </c>
      <c r="C1289" s="1" t="s">
        <v>81</v>
      </c>
      <c r="D1289" s="377">
        <v>105</v>
      </c>
      <c r="E1289" s="1" t="s">
        <v>83</v>
      </c>
      <c r="F1289" s="378">
        <v>46185</v>
      </c>
      <c r="G1289" s="1" t="s">
        <v>13228</v>
      </c>
      <c r="H1289" s="1" t="s">
        <v>11683</v>
      </c>
      <c r="I1289" s="378">
        <v>47279</v>
      </c>
      <c r="J1289" s="1" t="s">
        <v>61</v>
      </c>
      <c r="K1289" s="380">
        <v>0.41105324074074001</v>
      </c>
      <c r="L1289" s="378">
        <v>46185</v>
      </c>
      <c r="M1289" s="1" t="s">
        <v>12054</v>
      </c>
      <c r="N1289" s="1" t="s">
        <v>14254</v>
      </c>
    </row>
    <row r="1290" spans="1:14" x14ac:dyDescent="0.25">
      <c r="A1290" s="1" t="s">
        <v>12053</v>
      </c>
      <c r="B1290" s="1" t="s">
        <v>80</v>
      </c>
      <c r="C1290" s="1" t="s">
        <v>81</v>
      </c>
      <c r="D1290" s="377">
        <v>38</v>
      </c>
      <c r="E1290" s="1" t="s">
        <v>83</v>
      </c>
      <c r="F1290" s="378">
        <v>46185</v>
      </c>
      <c r="G1290" s="1" t="s">
        <v>13228</v>
      </c>
      <c r="H1290" s="1" t="s">
        <v>11683</v>
      </c>
      <c r="I1290" s="378">
        <v>47279</v>
      </c>
      <c r="J1290" s="1" t="s">
        <v>61</v>
      </c>
      <c r="K1290" s="380">
        <v>8.9814814814799995E-3</v>
      </c>
      <c r="L1290" s="378">
        <v>46185</v>
      </c>
      <c r="M1290" s="1" t="s">
        <v>12054</v>
      </c>
      <c r="N1290" s="1" t="s">
        <v>13543</v>
      </c>
    </row>
    <row r="1291" spans="1:14" x14ac:dyDescent="0.25">
      <c r="A1291" s="1" t="s">
        <v>12053</v>
      </c>
      <c r="B1291" s="1" t="s">
        <v>80</v>
      </c>
      <c r="C1291" s="1" t="s">
        <v>81</v>
      </c>
      <c r="D1291" s="377">
        <v>105</v>
      </c>
      <c r="E1291" s="1" t="s">
        <v>83</v>
      </c>
      <c r="F1291" s="378">
        <v>46185</v>
      </c>
      <c r="G1291" s="1" t="s">
        <v>13228</v>
      </c>
      <c r="H1291" s="1" t="s">
        <v>11683</v>
      </c>
      <c r="I1291" s="378">
        <v>47279</v>
      </c>
      <c r="J1291" s="1" t="s">
        <v>61</v>
      </c>
      <c r="K1291" s="380">
        <v>0.49099537037037</v>
      </c>
      <c r="L1291" s="378">
        <v>46185</v>
      </c>
      <c r="M1291" s="1" t="s">
        <v>12054</v>
      </c>
      <c r="N1291" s="1" t="s">
        <v>14255</v>
      </c>
    </row>
    <row r="1292" spans="1:14" x14ac:dyDescent="0.25">
      <c r="A1292" s="1" t="s">
        <v>12053</v>
      </c>
      <c r="B1292" s="1" t="s">
        <v>80</v>
      </c>
      <c r="C1292" s="1" t="s">
        <v>81</v>
      </c>
      <c r="D1292" s="377">
        <v>105</v>
      </c>
      <c r="E1292" s="1" t="s">
        <v>83</v>
      </c>
      <c r="F1292" s="378">
        <v>46185</v>
      </c>
      <c r="G1292" s="1" t="s">
        <v>13228</v>
      </c>
      <c r="H1292" s="1" t="s">
        <v>11683</v>
      </c>
      <c r="I1292" s="378">
        <v>47279</v>
      </c>
      <c r="J1292" s="1" t="s">
        <v>61</v>
      </c>
      <c r="K1292" s="380">
        <v>0.48283564814815</v>
      </c>
      <c r="L1292" s="378">
        <v>46185</v>
      </c>
      <c r="M1292" s="1" t="s">
        <v>12054</v>
      </c>
      <c r="N1292" s="1" t="s">
        <v>14256</v>
      </c>
    </row>
    <row r="1293" spans="1:14" x14ac:dyDescent="0.25">
      <c r="A1293" s="1" t="s">
        <v>12053</v>
      </c>
      <c r="B1293" s="1" t="s">
        <v>80</v>
      </c>
      <c r="C1293" s="1" t="s">
        <v>81</v>
      </c>
      <c r="D1293" s="377">
        <v>105</v>
      </c>
      <c r="E1293" s="1" t="s">
        <v>83</v>
      </c>
      <c r="F1293" s="378">
        <v>46185</v>
      </c>
      <c r="G1293" s="1" t="s">
        <v>13228</v>
      </c>
      <c r="H1293" s="1" t="s">
        <v>11683</v>
      </c>
      <c r="I1293" s="378">
        <v>47279</v>
      </c>
      <c r="J1293" s="1" t="s">
        <v>61</v>
      </c>
      <c r="K1293" s="380">
        <v>0.49298611111111001</v>
      </c>
      <c r="L1293" s="378">
        <v>46185</v>
      </c>
      <c r="M1293" s="1" t="s">
        <v>12054</v>
      </c>
      <c r="N1293" s="1" t="s">
        <v>14257</v>
      </c>
    </row>
    <row r="1294" spans="1:14" x14ac:dyDescent="0.25">
      <c r="A1294" s="1" t="s">
        <v>12053</v>
      </c>
      <c r="B1294" s="1" t="s">
        <v>80</v>
      </c>
      <c r="C1294" s="1" t="s">
        <v>81</v>
      </c>
      <c r="D1294" s="377">
        <v>105</v>
      </c>
      <c r="E1294" s="1" t="s">
        <v>83</v>
      </c>
      <c r="F1294" s="378">
        <v>46184</v>
      </c>
      <c r="G1294" s="1" t="s">
        <v>13228</v>
      </c>
      <c r="H1294" s="1" t="s">
        <v>11683</v>
      </c>
      <c r="I1294" s="378">
        <v>47279</v>
      </c>
      <c r="J1294" s="1" t="s">
        <v>61</v>
      </c>
      <c r="K1294" s="380">
        <v>0.88468749999999996</v>
      </c>
      <c r="L1294" s="378">
        <v>46184</v>
      </c>
      <c r="M1294" s="1" t="s">
        <v>12054</v>
      </c>
      <c r="N1294" s="1" t="s">
        <v>13549</v>
      </c>
    </row>
    <row r="1295" spans="1:14" x14ac:dyDescent="0.25">
      <c r="A1295" s="1" t="s">
        <v>12053</v>
      </c>
      <c r="B1295" s="1" t="s">
        <v>80</v>
      </c>
      <c r="C1295" s="1" t="s">
        <v>81</v>
      </c>
      <c r="D1295" s="377">
        <v>105</v>
      </c>
      <c r="E1295" s="1" t="s">
        <v>83</v>
      </c>
      <c r="F1295" s="378">
        <v>46184</v>
      </c>
      <c r="G1295" s="1" t="s">
        <v>13228</v>
      </c>
      <c r="H1295" s="1" t="s">
        <v>11683</v>
      </c>
      <c r="I1295" s="378">
        <v>47279</v>
      </c>
      <c r="J1295" s="1" t="s">
        <v>61</v>
      </c>
      <c r="K1295" s="380">
        <v>0.60666666666667002</v>
      </c>
      <c r="L1295" s="378">
        <v>46184</v>
      </c>
      <c r="M1295" s="1" t="s">
        <v>12054</v>
      </c>
      <c r="N1295" s="1" t="s">
        <v>13241</v>
      </c>
    </row>
    <row r="1296" spans="1:14" x14ac:dyDescent="0.25">
      <c r="A1296" s="1" t="s">
        <v>12053</v>
      </c>
      <c r="B1296" s="1" t="s">
        <v>80</v>
      </c>
      <c r="C1296" s="1" t="s">
        <v>81</v>
      </c>
      <c r="D1296" s="377">
        <v>105</v>
      </c>
      <c r="E1296" s="1" t="s">
        <v>83</v>
      </c>
      <c r="F1296" s="378">
        <v>46184</v>
      </c>
      <c r="G1296" s="1" t="s">
        <v>13228</v>
      </c>
      <c r="H1296" s="1" t="s">
        <v>11683</v>
      </c>
      <c r="I1296" s="378">
        <v>47279</v>
      </c>
      <c r="J1296" s="1" t="s">
        <v>61</v>
      </c>
      <c r="K1296" s="380">
        <v>0.55332175925925997</v>
      </c>
      <c r="L1296" s="378">
        <v>46184</v>
      </c>
      <c r="M1296" s="1" t="s">
        <v>12054</v>
      </c>
      <c r="N1296" s="1" t="s">
        <v>13230</v>
      </c>
    </row>
    <row r="1297" spans="1:14" x14ac:dyDescent="0.25">
      <c r="A1297" s="1" t="s">
        <v>12053</v>
      </c>
      <c r="B1297" s="1" t="s">
        <v>80</v>
      </c>
      <c r="C1297" s="1" t="s">
        <v>81</v>
      </c>
      <c r="D1297" s="377">
        <v>105</v>
      </c>
      <c r="E1297" s="1" t="s">
        <v>83</v>
      </c>
      <c r="F1297" s="378">
        <v>46184</v>
      </c>
      <c r="G1297" s="1" t="s">
        <v>13228</v>
      </c>
      <c r="H1297" s="1" t="s">
        <v>11683</v>
      </c>
      <c r="I1297" s="378">
        <v>47279</v>
      </c>
      <c r="J1297" s="1" t="s">
        <v>61</v>
      </c>
      <c r="K1297" s="380">
        <v>0.54972222222222</v>
      </c>
      <c r="L1297" s="378">
        <v>46184</v>
      </c>
      <c r="M1297" s="1" t="s">
        <v>12054</v>
      </c>
      <c r="N1297" s="1" t="s">
        <v>13235</v>
      </c>
    </row>
    <row r="1298" spans="1:14" x14ac:dyDescent="0.25">
      <c r="A1298" s="1" t="s">
        <v>12053</v>
      </c>
      <c r="B1298" s="1" t="s">
        <v>80</v>
      </c>
      <c r="C1298" s="1" t="s">
        <v>81</v>
      </c>
      <c r="D1298" s="377">
        <v>105</v>
      </c>
      <c r="E1298" s="1" t="s">
        <v>83</v>
      </c>
      <c r="F1298" s="378">
        <v>46184</v>
      </c>
      <c r="G1298" s="1" t="s">
        <v>13228</v>
      </c>
      <c r="H1298" s="1" t="s">
        <v>11683</v>
      </c>
      <c r="I1298" s="378">
        <v>47279</v>
      </c>
      <c r="J1298" s="1" t="s">
        <v>61</v>
      </c>
      <c r="K1298" s="380">
        <v>0.99337962962963</v>
      </c>
      <c r="L1298" s="378">
        <v>46184</v>
      </c>
      <c r="M1298" s="1" t="s">
        <v>12054</v>
      </c>
      <c r="N1298" s="1" t="s">
        <v>13548</v>
      </c>
    </row>
    <row r="1299" spans="1:14" x14ac:dyDescent="0.25">
      <c r="A1299" s="1" t="s">
        <v>12053</v>
      </c>
      <c r="B1299" s="1" t="s">
        <v>80</v>
      </c>
      <c r="C1299" s="1" t="s">
        <v>81</v>
      </c>
      <c r="D1299" s="377">
        <v>105</v>
      </c>
      <c r="E1299" s="1" t="s">
        <v>83</v>
      </c>
      <c r="F1299" s="378">
        <v>46184</v>
      </c>
      <c r="G1299" s="1" t="s">
        <v>13228</v>
      </c>
      <c r="H1299" s="1" t="s">
        <v>11683</v>
      </c>
      <c r="I1299" s="378">
        <v>47279</v>
      </c>
      <c r="J1299" s="1" t="s">
        <v>61</v>
      </c>
      <c r="K1299" s="380">
        <v>0.59834490740740998</v>
      </c>
      <c r="L1299" s="378">
        <v>46184</v>
      </c>
      <c r="M1299" s="1" t="s">
        <v>12054</v>
      </c>
      <c r="N1299" s="1" t="s">
        <v>13234</v>
      </c>
    </row>
    <row r="1300" spans="1:14" x14ac:dyDescent="0.25">
      <c r="A1300" s="1" t="s">
        <v>12053</v>
      </c>
      <c r="B1300" s="1" t="s">
        <v>80</v>
      </c>
      <c r="C1300" s="1" t="s">
        <v>81</v>
      </c>
      <c r="D1300" s="377">
        <v>105</v>
      </c>
      <c r="E1300" s="1" t="s">
        <v>83</v>
      </c>
      <c r="F1300" s="378">
        <v>46184</v>
      </c>
      <c r="G1300" s="1" t="s">
        <v>13228</v>
      </c>
      <c r="H1300" s="1" t="s">
        <v>11683</v>
      </c>
      <c r="I1300" s="378">
        <v>47279</v>
      </c>
      <c r="J1300" s="1" t="s">
        <v>61</v>
      </c>
      <c r="K1300" s="380">
        <v>0.61436342592592996</v>
      </c>
      <c r="L1300" s="378">
        <v>46184</v>
      </c>
      <c r="M1300" s="1" t="s">
        <v>12054</v>
      </c>
      <c r="N1300" s="1" t="s">
        <v>13237</v>
      </c>
    </row>
    <row r="1301" spans="1:14" x14ac:dyDescent="0.25">
      <c r="A1301" s="1" t="s">
        <v>12053</v>
      </c>
      <c r="B1301" s="1" t="s">
        <v>80</v>
      </c>
      <c r="C1301" s="1" t="s">
        <v>81</v>
      </c>
      <c r="D1301" s="377">
        <v>105</v>
      </c>
      <c r="E1301" s="1" t="s">
        <v>83</v>
      </c>
      <c r="F1301" s="378">
        <v>46184</v>
      </c>
      <c r="G1301" s="1" t="s">
        <v>13228</v>
      </c>
      <c r="H1301" s="1" t="s">
        <v>11683</v>
      </c>
      <c r="I1301" s="378">
        <v>47279</v>
      </c>
      <c r="J1301" s="1" t="s">
        <v>61</v>
      </c>
      <c r="K1301" s="380">
        <v>0.55068287037037</v>
      </c>
      <c r="L1301" s="378">
        <v>46184</v>
      </c>
      <c r="M1301" s="1" t="s">
        <v>12054</v>
      </c>
      <c r="N1301" s="1" t="s">
        <v>13229</v>
      </c>
    </row>
    <row r="1302" spans="1:14" x14ac:dyDescent="0.25">
      <c r="A1302" s="1" t="s">
        <v>12053</v>
      </c>
      <c r="B1302" s="1" t="s">
        <v>80</v>
      </c>
      <c r="C1302" s="1" t="s">
        <v>81</v>
      </c>
      <c r="D1302" s="377">
        <v>105</v>
      </c>
      <c r="E1302" s="1" t="s">
        <v>83</v>
      </c>
      <c r="F1302" s="378">
        <v>46184</v>
      </c>
      <c r="G1302" s="1" t="s">
        <v>13228</v>
      </c>
      <c r="H1302" s="1" t="s">
        <v>11683</v>
      </c>
      <c r="I1302" s="378">
        <v>47279</v>
      </c>
      <c r="J1302" s="1" t="s">
        <v>61</v>
      </c>
      <c r="K1302" s="380">
        <v>0.59814814814814998</v>
      </c>
      <c r="L1302" s="378">
        <v>46184</v>
      </c>
      <c r="M1302" s="1" t="s">
        <v>12054</v>
      </c>
      <c r="N1302" s="1" t="s">
        <v>13236</v>
      </c>
    </row>
    <row r="1303" spans="1:14" x14ac:dyDescent="0.25">
      <c r="A1303" s="1" t="s">
        <v>12053</v>
      </c>
      <c r="B1303" s="1" t="s">
        <v>80</v>
      </c>
      <c r="C1303" s="1" t="s">
        <v>81</v>
      </c>
      <c r="D1303" s="377">
        <v>105</v>
      </c>
      <c r="E1303" s="1" t="s">
        <v>83</v>
      </c>
      <c r="F1303" s="378">
        <v>46184</v>
      </c>
      <c r="G1303" s="1" t="s">
        <v>13228</v>
      </c>
      <c r="H1303" s="1" t="s">
        <v>11683</v>
      </c>
      <c r="I1303" s="378">
        <v>47279</v>
      </c>
      <c r="J1303" s="1" t="s">
        <v>61</v>
      </c>
      <c r="K1303" s="380">
        <v>0.60642361111110998</v>
      </c>
      <c r="L1303" s="378">
        <v>46184</v>
      </c>
      <c r="M1303" s="1" t="s">
        <v>12054</v>
      </c>
      <c r="N1303" s="1" t="s">
        <v>13242</v>
      </c>
    </row>
    <row r="1304" spans="1:14" x14ac:dyDescent="0.25">
      <c r="A1304" s="1" t="s">
        <v>12053</v>
      </c>
      <c r="B1304" s="1" t="s">
        <v>80</v>
      </c>
      <c r="C1304" s="1" t="s">
        <v>81</v>
      </c>
      <c r="D1304" s="377">
        <v>105</v>
      </c>
      <c r="E1304" s="1" t="s">
        <v>83</v>
      </c>
      <c r="F1304" s="378">
        <v>46184</v>
      </c>
      <c r="G1304" s="1" t="s">
        <v>13228</v>
      </c>
      <c r="H1304" s="1" t="s">
        <v>11683</v>
      </c>
      <c r="I1304" s="378">
        <v>47279</v>
      </c>
      <c r="J1304" s="1" t="s">
        <v>61</v>
      </c>
      <c r="K1304" s="380">
        <v>0.99072916666666999</v>
      </c>
      <c r="L1304" s="378">
        <v>46184</v>
      </c>
      <c r="M1304" s="1" t="s">
        <v>12054</v>
      </c>
      <c r="N1304" s="1" t="s">
        <v>13546</v>
      </c>
    </row>
    <row r="1305" spans="1:14" x14ac:dyDescent="0.25">
      <c r="A1305" s="1" t="s">
        <v>12053</v>
      </c>
      <c r="B1305" s="1" t="s">
        <v>80</v>
      </c>
      <c r="C1305" s="1" t="s">
        <v>81</v>
      </c>
      <c r="D1305" s="377">
        <v>105</v>
      </c>
      <c r="E1305" s="1" t="s">
        <v>83</v>
      </c>
      <c r="F1305" s="378">
        <v>46184</v>
      </c>
      <c r="G1305" s="1" t="s">
        <v>13228</v>
      </c>
      <c r="H1305" s="1" t="s">
        <v>11683</v>
      </c>
      <c r="I1305" s="378">
        <v>47279</v>
      </c>
      <c r="J1305" s="1" t="s">
        <v>61</v>
      </c>
      <c r="K1305" s="380">
        <v>0.55416666666667003</v>
      </c>
      <c r="L1305" s="378">
        <v>46184</v>
      </c>
      <c r="M1305" s="1" t="s">
        <v>12054</v>
      </c>
      <c r="N1305" s="1" t="s">
        <v>13232</v>
      </c>
    </row>
    <row r="1306" spans="1:14" x14ac:dyDescent="0.25">
      <c r="A1306" s="1" t="s">
        <v>12053</v>
      </c>
      <c r="B1306" s="1" t="s">
        <v>80</v>
      </c>
      <c r="C1306" s="1" t="s">
        <v>81</v>
      </c>
      <c r="D1306" s="377">
        <v>105</v>
      </c>
      <c r="E1306" s="1" t="s">
        <v>83</v>
      </c>
      <c r="F1306" s="378">
        <v>46184</v>
      </c>
      <c r="G1306" s="1" t="s">
        <v>13228</v>
      </c>
      <c r="H1306" s="1" t="s">
        <v>11683</v>
      </c>
      <c r="I1306" s="378">
        <v>47279</v>
      </c>
      <c r="J1306" s="1" t="s">
        <v>61</v>
      </c>
      <c r="K1306" s="380">
        <v>0.59724537037036995</v>
      </c>
      <c r="L1306" s="378">
        <v>46184</v>
      </c>
      <c r="M1306" s="1" t="s">
        <v>12054</v>
      </c>
      <c r="N1306" s="1" t="s">
        <v>13233</v>
      </c>
    </row>
    <row r="1307" spans="1:14" x14ac:dyDescent="0.25">
      <c r="A1307" s="1" t="s">
        <v>12053</v>
      </c>
      <c r="B1307" s="1" t="s">
        <v>80</v>
      </c>
      <c r="C1307" s="1" t="s">
        <v>81</v>
      </c>
      <c r="D1307" s="377">
        <v>1575</v>
      </c>
      <c r="E1307" s="1" t="s">
        <v>83</v>
      </c>
      <c r="F1307" s="378">
        <v>46184</v>
      </c>
      <c r="G1307" s="1" t="s">
        <v>12184</v>
      </c>
      <c r="H1307" s="1" t="s">
        <v>9328</v>
      </c>
      <c r="I1307" s="378">
        <v>47277</v>
      </c>
      <c r="J1307" s="1" t="s">
        <v>61</v>
      </c>
      <c r="K1307" s="380">
        <v>0.73943287037036998</v>
      </c>
      <c r="L1307" s="378">
        <v>46184</v>
      </c>
      <c r="M1307" s="1" t="s">
        <v>12054</v>
      </c>
      <c r="N1307" s="1" t="s">
        <v>13544</v>
      </c>
    </row>
    <row r="1308" spans="1:14" x14ac:dyDescent="0.25">
      <c r="A1308" s="1" t="s">
        <v>12053</v>
      </c>
      <c r="B1308" s="1" t="s">
        <v>80</v>
      </c>
      <c r="C1308" s="1" t="s">
        <v>81</v>
      </c>
      <c r="D1308" s="377">
        <v>105</v>
      </c>
      <c r="E1308" s="1" t="s">
        <v>83</v>
      </c>
      <c r="F1308" s="378">
        <v>46184</v>
      </c>
      <c r="G1308" s="1" t="s">
        <v>13228</v>
      </c>
      <c r="H1308" s="1" t="s">
        <v>11683</v>
      </c>
      <c r="I1308" s="378">
        <v>47279</v>
      </c>
      <c r="J1308" s="1" t="s">
        <v>61</v>
      </c>
      <c r="K1308" s="380">
        <v>0.82872685185185002</v>
      </c>
      <c r="L1308" s="378">
        <v>46184</v>
      </c>
      <c r="M1308" s="1" t="s">
        <v>12054</v>
      </c>
      <c r="N1308" s="1" t="s">
        <v>13552</v>
      </c>
    </row>
    <row r="1309" spans="1:14" x14ac:dyDescent="0.25">
      <c r="A1309" s="1" t="s">
        <v>12053</v>
      </c>
      <c r="B1309" s="1" t="s">
        <v>80</v>
      </c>
      <c r="C1309" s="1" t="s">
        <v>81</v>
      </c>
      <c r="D1309" s="377">
        <v>77</v>
      </c>
      <c r="E1309" s="1" t="s">
        <v>83</v>
      </c>
      <c r="F1309" s="378">
        <v>46184</v>
      </c>
      <c r="G1309" s="1" t="s">
        <v>12184</v>
      </c>
      <c r="H1309" s="1" t="s">
        <v>9328</v>
      </c>
      <c r="I1309" s="378">
        <v>47277</v>
      </c>
      <c r="J1309" s="1" t="s">
        <v>61</v>
      </c>
      <c r="K1309" s="380">
        <v>0.99351851851852002</v>
      </c>
      <c r="L1309" s="378">
        <v>46184</v>
      </c>
      <c r="M1309" s="1" t="s">
        <v>12054</v>
      </c>
      <c r="N1309" s="1" t="s">
        <v>13551</v>
      </c>
    </row>
    <row r="1310" spans="1:14" x14ac:dyDescent="0.25">
      <c r="A1310" s="1" t="s">
        <v>12053</v>
      </c>
      <c r="B1310" s="1" t="s">
        <v>80</v>
      </c>
      <c r="C1310" s="1" t="s">
        <v>81</v>
      </c>
      <c r="D1310" s="377">
        <v>105</v>
      </c>
      <c r="E1310" s="1" t="s">
        <v>83</v>
      </c>
      <c r="F1310" s="378">
        <v>46184</v>
      </c>
      <c r="G1310" s="1" t="s">
        <v>13228</v>
      </c>
      <c r="H1310" s="1" t="s">
        <v>11683</v>
      </c>
      <c r="I1310" s="378">
        <v>47279</v>
      </c>
      <c r="J1310" s="1" t="s">
        <v>61</v>
      </c>
      <c r="K1310" s="380">
        <v>0.60918981481481005</v>
      </c>
      <c r="L1310" s="378">
        <v>46184</v>
      </c>
      <c r="M1310" s="1" t="s">
        <v>12054</v>
      </c>
      <c r="N1310" s="1" t="s">
        <v>13243</v>
      </c>
    </row>
    <row r="1311" spans="1:14" x14ac:dyDescent="0.25">
      <c r="A1311" s="1" t="s">
        <v>12053</v>
      </c>
      <c r="B1311" s="1" t="s">
        <v>80</v>
      </c>
      <c r="C1311" s="1" t="s">
        <v>81</v>
      </c>
      <c r="D1311" s="377">
        <v>105</v>
      </c>
      <c r="E1311" s="1" t="s">
        <v>83</v>
      </c>
      <c r="F1311" s="378">
        <v>46184</v>
      </c>
      <c r="G1311" s="1" t="s">
        <v>13228</v>
      </c>
      <c r="H1311" s="1" t="s">
        <v>11683</v>
      </c>
      <c r="I1311" s="378">
        <v>47279</v>
      </c>
      <c r="J1311" s="1" t="s">
        <v>61</v>
      </c>
      <c r="K1311" s="380">
        <v>0.61106481481481001</v>
      </c>
      <c r="L1311" s="378">
        <v>46184</v>
      </c>
      <c r="M1311" s="1" t="s">
        <v>12054</v>
      </c>
      <c r="N1311" s="1" t="s">
        <v>13244</v>
      </c>
    </row>
    <row r="1312" spans="1:14" x14ac:dyDescent="0.25">
      <c r="A1312" s="1" t="s">
        <v>12053</v>
      </c>
      <c r="B1312" s="1" t="s">
        <v>80</v>
      </c>
      <c r="C1312" s="1" t="s">
        <v>81</v>
      </c>
      <c r="D1312" s="377">
        <v>105</v>
      </c>
      <c r="E1312" s="1" t="s">
        <v>83</v>
      </c>
      <c r="F1312" s="378">
        <v>46184</v>
      </c>
      <c r="G1312" s="1" t="s">
        <v>13228</v>
      </c>
      <c r="H1312" s="1" t="s">
        <v>11683</v>
      </c>
      <c r="I1312" s="378">
        <v>47279</v>
      </c>
      <c r="J1312" s="1" t="s">
        <v>61</v>
      </c>
      <c r="K1312" s="380">
        <v>0.93130787037036999</v>
      </c>
      <c r="L1312" s="378">
        <v>46184</v>
      </c>
      <c r="M1312" s="1" t="s">
        <v>12054</v>
      </c>
      <c r="N1312" s="1" t="s">
        <v>13547</v>
      </c>
    </row>
    <row r="1313" spans="1:14" x14ac:dyDescent="0.25">
      <c r="A1313" s="1" t="s">
        <v>12053</v>
      </c>
      <c r="B1313" s="1" t="s">
        <v>80</v>
      </c>
      <c r="C1313" s="1" t="s">
        <v>81</v>
      </c>
      <c r="D1313" s="377">
        <v>105</v>
      </c>
      <c r="E1313" s="1" t="s">
        <v>83</v>
      </c>
      <c r="F1313" s="378">
        <v>46184</v>
      </c>
      <c r="G1313" s="1" t="s">
        <v>13228</v>
      </c>
      <c r="H1313" s="1" t="s">
        <v>11683</v>
      </c>
      <c r="I1313" s="378">
        <v>47279</v>
      </c>
      <c r="J1313" s="1" t="s">
        <v>61</v>
      </c>
      <c r="K1313" s="380">
        <v>0.99634259259258995</v>
      </c>
      <c r="L1313" s="378">
        <v>46184</v>
      </c>
      <c r="M1313" s="1" t="s">
        <v>12054</v>
      </c>
      <c r="N1313" s="1" t="s">
        <v>13545</v>
      </c>
    </row>
    <row r="1314" spans="1:14" x14ac:dyDescent="0.25">
      <c r="A1314" s="1" t="s">
        <v>12053</v>
      </c>
      <c r="B1314" s="1" t="s">
        <v>80</v>
      </c>
      <c r="C1314" s="1" t="s">
        <v>81</v>
      </c>
      <c r="D1314" s="377">
        <v>105</v>
      </c>
      <c r="E1314" s="1" t="s">
        <v>83</v>
      </c>
      <c r="F1314" s="378">
        <v>46184</v>
      </c>
      <c r="G1314" s="1" t="s">
        <v>12184</v>
      </c>
      <c r="H1314" s="1" t="s">
        <v>9328</v>
      </c>
      <c r="I1314" s="378">
        <v>47277</v>
      </c>
      <c r="J1314" s="1" t="s">
        <v>61</v>
      </c>
      <c r="K1314" s="380">
        <v>0.38681712962963</v>
      </c>
      <c r="L1314" s="378">
        <v>46184</v>
      </c>
      <c r="M1314" s="1" t="s">
        <v>12054</v>
      </c>
      <c r="N1314" s="1" t="s">
        <v>13052</v>
      </c>
    </row>
    <row r="1315" spans="1:14" x14ac:dyDescent="0.25">
      <c r="A1315" s="1" t="s">
        <v>12053</v>
      </c>
      <c r="B1315" s="1" t="s">
        <v>80</v>
      </c>
      <c r="C1315" s="1" t="s">
        <v>81</v>
      </c>
      <c r="D1315" s="377">
        <v>105</v>
      </c>
      <c r="E1315" s="1" t="s">
        <v>83</v>
      </c>
      <c r="F1315" s="378">
        <v>46184</v>
      </c>
      <c r="G1315" s="1" t="s">
        <v>13228</v>
      </c>
      <c r="H1315" s="1" t="s">
        <v>11683</v>
      </c>
      <c r="I1315" s="378">
        <v>47279</v>
      </c>
      <c r="J1315" s="1" t="s">
        <v>61</v>
      </c>
      <c r="K1315" s="380">
        <v>0.60225694444444</v>
      </c>
      <c r="L1315" s="378">
        <v>46184</v>
      </c>
      <c r="M1315" s="1" t="s">
        <v>12054</v>
      </c>
      <c r="N1315" s="1" t="s">
        <v>13240</v>
      </c>
    </row>
    <row r="1316" spans="1:14" x14ac:dyDescent="0.25">
      <c r="A1316" s="1" t="s">
        <v>12053</v>
      </c>
      <c r="B1316" s="1" t="s">
        <v>80</v>
      </c>
      <c r="C1316" s="1" t="s">
        <v>81</v>
      </c>
      <c r="D1316" s="377">
        <v>105</v>
      </c>
      <c r="E1316" s="1" t="s">
        <v>83</v>
      </c>
      <c r="F1316" s="378">
        <v>46184</v>
      </c>
      <c r="G1316" s="1" t="s">
        <v>13228</v>
      </c>
      <c r="H1316" s="1" t="s">
        <v>11683</v>
      </c>
      <c r="I1316" s="378">
        <v>47279</v>
      </c>
      <c r="J1316" s="1" t="s">
        <v>61</v>
      </c>
      <c r="K1316" s="380">
        <v>0.60248842592592999</v>
      </c>
      <c r="L1316" s="378">
        <v>46184</v>
      </c>
      <c r="M1316" s="1" t="s">
        <v>12054</v>
      </c>
      <c r="N1316" s="1" t="s">
        <v>13238</v>
      </c>
    </row>
    <row r="1317" spans="1:14" x14ac:dyDescent="0.25">
      <c r="A1317" s="1" t="s">
        <v>12053</v>
      </c>
      <c r="B1317" s="1" t="s">
        <v>80</v>
      </c>
      <c r="C1317" s="1" t="s">
        <v>81</v>
      </c>
      <c r="D1317" s="377">
        <v>105</v>
      </c>
      <c r="E1317" s="1" t="s">
        <v>83</v>
      </c>
      <c r="F1317" s="378">
        <v>46184</v>
      </c>
      <c r="G1317" s="1" t="s">
        <v>12184</v>
      </c>
      <c r="H1317" s="1" t="s">
        <v>9328</v>
      </c>
      <c r="I1317" s="378">
        <v>47277</v>
      </c>
      <c r="J1317" s="1" t="s">
        <v>61</v>
      </c>
      <c r="K1317" s="380">
        <v>0.39151620370369999</v>
      </c>
      <c r="L1317" s="378">
        <v>46184</v>
      </c>
      <c r="M1317" s="1" t="s">
        <v>12054</v>
      </c>
      <c r="N1317" s="1" t="s">
        <v>13050</v>
      </c>
    </row>
    <row r="1318" spans="1:14" x14ac:dyDescent="0.25">
      <c r="A1318" s="1" t="s">
        <v>12053</v>
      </c>
      <c r="B1318" s="1" t="s">
        <v>80</v>
      </c>
      <c r="C1318" s="1" t="s">
        <v>81</v>
      </c>
      <c r="D1318" s="377">
        <v>105</v>
      </c>
      <c r="E1318" s="1" t="s">
        <v>83</v>
      </c>
      <c r="F1318" s="378">
        <v>46184</v>
      </c>
      <c r="G1318" s="1" t="s">
        <v>13228</v>
      </c>
      <c r="H1318" s="1" t="s">
        <v>11683</v>
      </c>
      <c r="I1318" s="378">
        <v>47279</v>
      </c>
      <c r="J1318" s="1" t="s">
        <v>61</v>
      </c>
      <c r="K1318" s="380">
        <v>0.61299768518519004</v>
      </c>
      <c r="L1318" s="378">
        <v>46184</v>
      </c>
      <c r="M1318" s="1" t="s">
        <v>12054</v>
      </c>
      <c r="N1318" s="1" t="s">
        <v>13245</v>
      </c>
    </row>
    <row r="1319" spans="1:14" x14ac:dyDescent="0.25">
      <c r="A1319" s="1" t="s">
        <v>12053</v>
      </c>
      <c r="B1319" s="1" t="s">
        <v>80</v>
      </c>
      <c r="C1319" s="1" t="s">
        <v>81</v>
      </c>
      <c r="D1319" s="377">
        <v>105</v>
      </c>
      <c r="E1319" s="1" t="s">
        <v>83</v>
      </c>
      <c r="F1319" s="378">
        <v>46184</v>
      </c>
      <c r="G1319" s="1" t="s">
        <v>12184</v>
      </c>
      <c r="H1319" s="1" t="s">
        <v>9328</v>
      </c>
      <c r="I1319" s="378">
        <v>47277</v>
      </c>
      <c r="J1319" s="1" t="s">
        <v>61</v>
      </c>
      <c r="K1319" s="380">
        <v>0.38659722222221998</v>
      </c>
      <c r="L1319" s="378">
        <v>46184</v>
      </c>
      <c r="M1319" s="1" t="s">
        <v>12054</v>
      </c>
      <c r="N1319" s="1" t="s">
        <v>13051</v>
      </c>
    </row>
    <row r="1320" spans="1:14" x14ac:dyDescent="0.25">
      <c r="A1320" s="1" t="s">
        <v>12053</v>
      </c>
      <c r="B1320" s="1" t="s">
        <v>80</v>
      </c>
      <c r="C1320" s="1" t="s">
        <v>81</v>
      </c>
      <c r="D1320" s="377">
        <v>105</v>
      </c>
      <c r="E1320" s="1" t="s">
        <v>83</v>
      </c>
      <c r="F1320" s="378">
        <v>46184</v>
      </c>
      <c r="G1320" s="1" t="s">
        <v>13228</v>
      </c>
      <c r="H1320" s="1" t="s">
        <v>11683</v>
      </c>
      <c r="I1320" s="378">
        <v>47279</v>
      </c>
      <c r="J1320" s="1" t="s">
        <v>61</v>
      </c>
      <c r="K1320" s="380">
        <v>0.60622685185184999</v>
      </c>
      <c r="L1320" s="378">
        <v>46184</v>
      </c>
      <c r="M1320" s="1" t="s">
        <v>12054</v>
      </c>
      <c r="N1320" s="1" t="s">
        <v>13239</v>
      </c>
    </row>
    <row r="1321" spans="1:14" x14ac:dyDescent="0.25">
      <c r="A1321" s="1" t="s">
        <v>12053</v>
      </c>
      <c r="B1321" s="1" t="s">
        <v>80</v>
      </c>
      <c r="C1321" s="1" t="s">
        <v>81</v>
      </c>
      <c r="D1321" s="377">
        <v>105</v>
      </c>
      <c r="E1321" s="1" t="s">
        <v>83</v>
      </c>
      <c r="F1321" s="378">
        <v>46184</v>
      </c>
      <c r="G1321" s="1" t="s">
        <v>13228</v>
      </c>
      <c r="H1321" s="1" t="s">
        <v>11683</v>
      </c>
      <c r="I1321" s="378">
        <v>47279</v>
      </c>
      <c r="J1321" s="1" t="s">
        <v>61</v>
      </c>
      <c r="K1321" s="380">
        <v>0.59737268518519004</v>
      </c>
      <c r="L1321" s="378">
        <v>46184</v>
      </c>
      <c r="M1321" s="1" t="s">
        <v>12054</v>
      </c>
      <c r="N1321" s="1" t="s">
        <v>13231</v>
      </c>
    </row>
    <row r="1322" spans="1:14" x14ac:dyDescent="0.25">
      <c r="A1322" s="1" t="s">
        <v>12053</v>
      </c>
      <c r="B1322" s="1" t="s">
        <v>80</v>
      </c>
      <c r="C1322" s="1" t="s">
        <v>81</v>
      </c>
      <c r="D1322" s="377">
        <v>105</v>
      </c>
      <c r="E1322" s="1" t="s">
        <v>83</v>
      </c>
      <c r="F1322" s="378">
        <v>46184</v>
      </c>
      <c r="G1322" s="1" t="s">
        <v>13228</v>
      </c>
      <c r="H1322" s="1" t="s">
        <v>11683</v>
      </c>
      <c r="I1322" s="378">
        <v>47279</v>
      </c>
      <c r="J1322" s="1" t="s">
        <v>61</v>
      </c>
      <c r="K1322" s="380">
        <v>0.88486111111110999</v>
      </c>
      <c r="L1322" s="378">
        <v>46184</v>
      </c>
      <c r="M1322" s="1" t="s">
        <v>12054</v>
      </c>
      <c r="N1322" s="1" t="s">
        <v>13550</v>
      </c>
    </row>
    <row r="1323" spans="1:14" x14ac:dyDescent="0.25">
      <c r="A1323" s="1" t="s">
        <v>12053</v>
      </c>
      <c r="B1323" s="1" t="s">
        <v>80</v>
      </c>
      <c r="C1323" s="1" t="s">
        <v>81</v>
      </c>
      <c r="D1323" s="377">
        <v>105</v>
      </c>
      <c r="E1323" s="1" t="s">
        <v>83</v>
      </c>
      <c r="F1323" s="378">
        <v>46184</v>
      </c>
      <c r="G1323" s="1" t="s">
        <v>12184</v>
      </c>
      <c r="H1323" s="1" t="s">
        <v>9328</v>
      </c>
      <c r="I1323" s="378">
        <v>47277</v>
      </c>
      <c r="J1323" s="1" t="s">
        <v>61</v>
      </c>
      <c r="K1323" s="380">
        <v>0.38906249999999998</v>
      </c>
      <c r="L1323" s="378">
        <v>46184</v>
      </c>
      <c r="M1323" s="1" t="s">
        <v>12054</v>
      </c>
      <c r="N1323" s="1" t="s">
        <v>13053</v>
      </c>
    </row>
    <row r="1324" spans="1:14" x14ac:dyDescent="0.25">
      <c r="A1324" s="1" t="s">
        <v>12053</v>
      </c>
      <c r="B1324" s="1" t="s">
        <v>80</v>
      </c>
      <c r="C1324" s="1" t="s">
        <v>3537</v>
      </c>
      <c r="D1324" s="377">
        <v>-105</v>
      </c>
      <c r="E1324" s="1" t="s">
        <v>83</v>
      </c>
      <c r="F1324" s="378">
        <v>46183</v>
      </c>
      <c r="G1324" s="1" t="s">
        <v>12184</v>
      </c>
      <c r="H1324" s="1" t="s">
        <v>9328</v>
      </c>
      <c r="I1324" s="378">
        <v>47185</v>
      </c>
      <c r="J1324" s="1" t="s">
        <v>61</v>
      </c>
      <c r="K1324" s="380">
        <v>0.75349537037036995</v>
      </c>
      <c r="L1324" s="378">
        <v>46183</v>
      </c>
      <c r="M1324" s="1" t="s">
        <v>12054</v>
      </c>
      <c r="N1324" s="1" t="s">
        <v>12185</v>
      </c>
    </row>
    <row r="1325" spans="1:14" x14ac:dyDescent="0.25">
      <c r="A1325" s="1" t="s">
        <v>12053</v>
      </c>
      <c r="B1325" s="1" t="s">
        <v>80</v>
      </c>
      <c r="C1325" s="1" t="s">
        <v>3537</v>
      </c>
      <c r="D1325" s="377">
        <v>-105</v>
      </c>
      <c r="E1325" s="1" t="s">
        <v>83</v>
      </c>
      <c r="F1325" s="378">
        <v>46183</v>
      </c>
      <c r="G1325" s="1" t="s">
        <v>12184</v>
      </c>
      <c r="H1325" s="1" t="s">
        <v>9328</v>
      </c>
      <c r="I1325" s="378">
        <v>47185</v>
      </c>
      <c r="J1325" s="1" t="s">
        <v>61</v>
      </c>
      <c r="K1325" s="380">
        <v>0.75410879629630001</v>
      </c>
      <c r="L1325" s="378">
        <v>46183</v>
      </c>
      <c r="M1325" s="1" t="s">
        <v>12054</v>
      </c>
      <c r="N1325" s="1" t="s">
        <v>12188</v>
      </c>
    </row>
    <row r="1326" spans="1:14" x14ac:dyDescent="0.25">
      <c r="A1326" s="1" t="s">
        <v>12053</v>
      </c>
      <c r="B1326" s="1" t="s">
        <v>80</v>
      </c>
      <c r="C1326" s="1" t="s">
        <v>3537</v>
      </c>
      <c r="D1326" s="377">
        <v>-105</v>
      </c>
      <c r="E1326" s="1" t="s">
        <v>83</v>
      </c>
      <c r="F1326" s="378">
        <v>46183</v>
      </c>
      <c r="G1326" s="1" t="s">
        <v>12184</v>
      </c>
      <c r="H1326" s="1" t="s">
        <v>9328</v>
      </c>
      <c r="I1326" s="378">
        <v>47185</v>
      </c>
      <c r="J1326" s="1" t="s">
        <v>61</v>
      </c>
      <c r="K1326" s="380">
        <v>0.75537037037037003</v>
      </c>
      <c r="L1326" s="378">
        <v>46183</v>
      </c>
      <c r="M1326" s="1" t="s">
        <v>12054</v>
      </c>
      <c r="N1326" s="1" t="s">
        <v>12189</v>
      </c>
    </row>
    <row r="1327" spans="1:14" x14ac:dyDescent="0.25">
      <c r="A1327" s="1" t="s">
        <v>12053</v>
      </c>
      <c r="B1327" s="1" t="s">
        <v>80</v>
      </c>
      <c r="C1327" s="1" t="s">
        <v>3537</v>
      </c>
      <c r="D1327" s="377">
        <v>-105</v>
      </c>
      <c r="E1327" s="1" t="s">
        <v>83</v>
      </c>
      <c r="F1327" s="378">
        <v>46183</v>
      </c>
      <c r="G1327" s="1" t="s">
        <v>12184</v>
      </c>
      <c r="H1327" s="1" t="s">
        <v>9328</v>
      </c>
      <c r="I1327" s="378">
        <v>47185</v>
      </c>
      <c r="J1327" s="1" t="s">
        <v>61</v>
      </c>
      <c r="K1327" s="380">
        <v>0.75298611111111002</v>
      </c>
      <c r="L1327" s="378">
        <v>46183</v>
      </c>
      <c r="M1327" s="1" t="s">
        <v>12054</v>
      </c>
      <c r="N1327" s="1" t="s">
        <v>12220</v>
      </c>
    </row>
    <row r="1328" spans="1:14" x14ac:dyDescent="0.25">
      <c r="A1328" s="1" t="s">
        <v>12053</v>
      </c>
      <c r="B1328" s="1" t="s">
        <v>80</v>
      </c>
      <c r="C1328" s="1" t="s">
        <v>3537</v>
      </c>
      <c r="D1328" s="377">
        <v>-105</v>
      </c>
      <c r="E1328" s="1" t="s">
        <v>83</v>
      </c>
      <c r="F1328" s="378">
        <v>46183</v>
      </c>
      <c r="G1328" s="1" t="s">
        <v>12184</v>
      </c>
      <c r="H1328" s="1" t="s">
        <v>9328</v>
      </c>
      <c r="I1328" s="378">
        <v>47185</v>
      </c>
      <c r="J1328" s="1" t="s">
        <v>61</v>
      </c>
      <c r="K1328" s="380">
        <v>0.75285879629630004</v>
      </c>
      <c r="L1328" s="378">
        <v>46183</v>
      </c>
      <c r="M1328" s="1" t="s">
        <v>12054</v>
      </c>
      <c r="N1328" s="1" t="s">
        <v>12219</v>
      </c>
    </row>
    <row r="1329" spans="1:14" x14ac:dyDescent="0.25">
      <c r="A1329" s="1" t="s">
        <v>12053</v>
      </c>
      <c r="B1329" s="1" t="s">
        <v>80</v>
      </c>
      <c r="C1329" s="1" t="s">
        <v>3537</v>
      </c>
      <c r="D1329" s="377">
        <v>-105</v>
      </c>
      <c r="E1329" s="1" t="s">
        <v>83</v>
      </c>
      <c r="F1329" s="378">
        <v>46183</v>
      </c>
      <c r="G1329" s="1" t="s">
        <v>12184</v>
      </c>
      <c r="H1329" s="1" t="s">
        <v>9328</v>
      </c>
      <c r="I1329" s="378">
        <v>47185</v>
      </c>
      <c r="J1329" s="1" t="s">
        <v>61</v>
      </c>
      <c r="K1329" s="380">
        <v>0.75335648148148004</v>
      </c>
      <c r="L1329" s="378">
        <v>46183</v>
      </c>
      <c r="M1329" s="1" t="s">
        <v>12054</v>
      </c>
      <c r="N1329" s="1" t="s">
        <v>12218</v>
      </c>
    </row>
    <row r="1330" spans="1:14" x14ac:dyDescent="0.25">
      <c r="A1330" s="1" t="s">
        <v>12053</v>
      </c>
      <c r="B1330" s="1" t="s">
        <v>80</v>
      </c>
      <c r="C1330" s="1" t="s">
        <v>3537</v>
      </c>
      <c r="D1330" s="377">
        <v>-105</v>
      </c>
      <c r="E1330" s="1" t="s">
        <v>83</v>
      </c>
      <c r="F1330" s="378">
        <v>46183</v>
      </c>
      <c r="G1330" s="1" t="s">
        <v>12184</v>
      </c>
      <c r="H1330" s="1" t="s">
        <v>9328</v>
      </c>
      <c r="I1330" s="378">
        <v>47185</v>
      </c>
      <c r="J1330" s="1" t="s">
        <v>61</v>
      </c>
      <c r="K1330" s="380">
        <v>0.75520833333333004</v>
      </c>
      <c r="L1330" s="378">
        <v>46183</v>
      </c>
      <c r="M1330" s="1" t="s">
        <v>12054</v>
      </c>
      <c r="N1330" s="1" t="s">
        <v>12217</v>
      </c>
    </row>
    <row r="1331" spans="1:14" x14ac:dyDescent="0.25">
      <c r="A1331" s="1" t="s">
        <v>12053</v>
      </c>
      <c r="B1331" s="1" t="s">
        <v>80</v>
      </c>
      <c r="C1331" s="1" t="s">
        <v>3537</v>
      </c>
      <c r="D1331" s="377">
        <v>-105</v>
      </c>
      <c r="E1331" s="1" t="s">
        <v>83</v>
      </c>
      <c r="F1331" s="378">
        <v>46183</v>
      </c>
      <c r="G1331" s="1" t="s">
        <v>12184</v>
      </c>
      <c r="H1331" s="1" t="s">
        <v>9328</v>
      </c>
      <c r="I1331" s="378">
        <v>47185</v>
      </c>
      <c r="J1331" s="1" t="s">
        <v>61</v>
      </c>
      <c r="K1331" s="380">
        <v>0.75432870370369998</v>
      </c>
      <c r="L1331" s="378">
        <v>46183</v>
      </c>
      <c r="M1331" s="1" t="s">
        <v>12054</v>
      </c>
      <c r="N1331" s="1" t="s">
        <v>12215</v>
      </c>
    </row>
    <row r="1332" spans="1:14" x14ac:dyDescent="0.25">
      <c r="A1332" s="1" t="s">
        <v>12053</v>
      </c>
      <c r="B1332" s="1" t="s">
        <v>80</v>
      </c>
      <c r="C1332" s="1" t="s">
        <v>3537</v>
      </c>
      <c r="D1332" s="377">
        <v>-105</v>
      </c>
      <c r="E1332" s="1" t="s">
        <v>83</v>
      </c>
      <c r="F1332" s="378">
        <v>46183</v>
      </c>
      <c r="G1332" s="1" t="s">
        <v>12184</v>
      </c>
      <c r="H1332" s="1" t="s">
        <v>9328</v>
      </c>
      <c r="I1332" s="378">
        <v>47185</v>
      </c>
      <c r="J1332" s="1" t="s">
        <v>61</v>
      </c>
      <c r="K1332" s="380">
        <v>0.75593750000000004</v>
      </c>
      <c r="L1332" s="378">
        <v>46183</v>
      </c>
      <c r="M1332" s="1" t="s">
        <v>12054</v>
      </c>
      <c r="N1332" s="1" t="s">
        <v>12214</v>
      </c>
    </row>
    <row r="1333" spans="1:14" x14ac:dyDescent="0.25">
      <c r="A1333" s="1" t="s">
        <v>12053</v>
      </c>
      <c r="B1333" s="1" t="s">
        <v>80</v>
      </c>
      <c r="C1333" s="1" t="s">
        <v>3537</v>
      </c>
      <c r="D1333" s="377">
        <v>-105</v>
      </c>
      <c r="E1333" s="1" t="s">
        <v>83</v>
      </c>
      <c r="F1333" s="378">
        <v>46183</v>
      </c>
      <c r="G1333" s="1" t="s">
        <v>12184</v>
      </c>
      <c r="H1333" s="1" t="s">
        <v>9328</v>
      </c>
      <c r="I1333" s="378">
        <v>47185</v>
      </c>
      <c r="J1333" s="1" t="s">
        <v>61</v>
      </c>
      <c r="K1333" s="380">
        <v>0.75315972222222005</v>
      </c>
      <c r="L1333" s="378">
        <v>46183</v>
      </c>
      <c r="M1333" s="1" t="s">
        <v>12054</v>
      </c>
      <c r="N1333" s="1" t="s">
        <v>12212</v>
      </c>
    </row>
    <row r="1334" spans="1:14" x14ac:dyDescent="0.25">
      <c r="A1334" s="1" t="s">
        <v>12053</v>
      </c>
      <c r="B1334" s="1" t="s">
        <v>80</v>
      </c>
      <c r="C1334" s="1" t="s">
        <v>3537</v>
      </c>
      <c r="D1334" s="377">
        <v>-105</v>
      </c>
      <c r="E1334" s="1" t="s">
        <v>83</v>
      </c>
      <c r="F1334" s="378">
        <v>46183</v>
      </c>
      <c r="G1334" s="1" t="s">
        <v>12184</v>
      </c>
      <c r="H1334" s="1" t="s">
        <v>9328</v>
      </c>
      <c r="I1334" s="378">
        <v>47185</v>
      </c>
      <c r="J1334" s="1" t="s">
        <v>61</v>
      </c>
      <c r="K1334" s="380">
        <v>0.75501157407407005</v>
      </c>
      <c r="L1334" s="378">
        <v>46183</v>
      </c>
      <c r="M1334" s="1" t="s">
        <v>12054</v>
      </c>
      <c r="N1334" s="1" t="s">
        <v>12211</v>
      </c>
    </row>
    <row r="1335" spans="1:14" x14ac:dyDescent="0.25">
      <c r="A1335" s="1" t="s">
        <v>12053</v>
      </c>
      <c r="B1335" s="1" t="s">
        <v>80</v>
      </c>
      <c r="C1335" s="1" t="s">
        <v>3537</v>
      </c>
      <c r="D1335" s="377">
        <v>-105</v>
      </c>
      <c r="E1335" s="1" t="s">
        <v>83</v>
      </c>
      <c r="F1335" s="378">
        <v>46183</v>
      </c>
      <c r="G1335" s="1" t="s">
        <v>12184</v>
      </c>
      <c r="H1335" s="1" t="s">
        <v>9328</v>
      </c>
      <c r="I1335" s="378">
        <v>47185</v>
      </c>
      <c r="J1335" s="1" t="s">
        <v>61</v>
      </c>
      <c r="K1335" s="380">
        <v>0.75393518518518998</v>
      </c>
      <c r="L1335" s="378">
        <v>46183</v>
      </c>
      <c r="M1335" s="1" t="s">
        <v>12054</v>
      </c>
      <c r="N1335" s="1" t="s">
        <v>12210</v>
      </c>
    </row>
    <row r="1336" spans="1:14" x14ac:dyDescent="0.25">
      <c r="A1336" s="1" t="s">
        <v>12053</v>
      </c>
      <c r="B1336" s="1" t="s">
        <v>80</v>
      </c>
      <c r="C1336" s="1" t="s">
        <v>3537</v>
      </c>
      <c r="D1336" s="377">
        <v>-105</v>
      </c>
      <c r="E1336" s="1" t="s">
        <v>83</v>
      </c>
      <c r="F1336" s="378">
        <v>46183</v>
      </c>
      <c r="G1336" s="1" t="s">
        <v>12184</v>
      </c>
      <c r="H1336" s="1" t="s">
        <v>9328</v>
      </c>
      <c r="I1336" s="378">
        <v>47185</v>
      </c>
      <c r="J1336" s="1" t="s">
        <v>61</v>
      </c>
      <c r="K1336" s="380">
        <v>0.75462962962962998</v>
      </c>
      <c r="L1336" s="378">
        <v>46183</v>
      </c>
      <c r="M1336" s="1" t="s">
        <v>12054</v>
      </c>
      <c r="N1336" s="1" t="s">
        <v>12209</v>
      </c>
    </row>
    <row r="1337" spans="1:14" x14ac:dyDescent="0.25">
      <c r="A1337" s="1" t="s">
        <v>12053</v>
      </c>
      <c r="B1337" s="1" t="s">
        <v>80</v>
      </c>
      <c r="C1337" s="1" t="s">
        <v>3537</v>
      </c>
      <c r="D1337" s="377">
        <v>-105</v>
      </c>
      <c r="E1337" s="1" t="s">
        <v>83</v>
      </c>
      <c r="F1337" s="378">
        <v>46183</v>
      </c>
      <c r="G1337" s="1" t="s">
        <v>12184</v>
      </c>
      <c r="H1337" s="1" t="s">
        <v>9328</v>
      </c>
      <c r="I1337" s="378">
        <v>47185</v>
      </c>
      <c r="J1337" s="1" t="s">
        <v>61</v>
      </c>
      <c r="K1337" s="380">
        <v>0.75614583333332996</v>
      </c>
      <c r="L1337" s="378">
        <v>46183</v>
      </c>
      <c r="M1337" s="1" t="s">
        <v>12054</v>
      </c>
      <c r="N1337" s="1" t="s">
        <v>12207</v>
      </c>
    </row>
    <row r="1338" spans="1:14" x14ac:dyDescent="0.25">
      <c r="A1338" s="1" t="s">
        <v>12053</v>
      </c>
      <c r="B1338" s="1" t="s">
        <v>80</v>
      </c>
      <c r="C1338" s="1" t="s">
        <v>3537</v>
      </c>
      <c r="D1338" s="377">
        <v>-105</v>
      </c>
      <c r="E1338" s="1" t="s">
        <v>83</v>
      </c>
      <c r="F1338" s="378">
        <v>46183</v>
      </c>
      <c r="G1338" s="1" t="s">
        <v>12184</v>
      </c>
      <c r="H1338" s="1" t="s">
        <v>9328</v>
      </c>
      <c r="I1338" s="378">
        <v>47185</v>
      </c>
      <c r="J1338" s="1" t="s">
        <v>61</v>
      </c>
      <c r="K1338" s="380">
        <v>0.75630787037036995</v>
      </c>
      <c r="L1338" s="378">
        <v>46183</v>
      </c>
      <c r="M1338" s="1" t="s">
        <v>12054</v>
      </c>
      <c r="N1338" s="1" t="s">
        <v>12206</v>
      </c>
    </row>
    <row r="1339" spans="1:14" x14ac:dyDescent="0.25">
      <c r="A1339" s="1" t="s">
        <v>12053</v>
      </c>
      <c r="B1339" s="1" t="s">
        <v>80</v>
      </c>
      <c r="C1339" s="1" t="s">
        <v>81</v>
      </c>
      <c r="D1339" s="377">
        <v>105</v>
      </c>
      <c r="E1339" s="1" t="s">
        <v>83</v>
      </c>
      <c r="F1339" s="378">
        <v>46183</v>
      </c>
      <c r="G1339" s="1" t="s">
        <v>12184</v>
      </c>
      <c r="H1339" s="1" t="s">
        <v>9328</v>
      </c>
      <c r="I1339" s="378">
        <v>47277</v>
      </c>
      <c r="J1339" s="1" t="s">
        <v>61</v>
      </c>
      <c r="K1339" s="380">
        <v>0.56162037037037005</v>
      </c>
      <c r="L1339" s="378">
        <v>46183</v>
      </c>
      <c r="M1339" s="1" t="s">
        <v>12054</v>
      </c>
      <c r="N1339" s="1" t="s">
        <v>12196</v>
      </c>
    </row>
    <row r="1340" spans="1:14" x14ac:dyDescent="0.25">
      <c r="A1340" s="1" t="s">
        <v>12053</v>
      </c>
      <c r="B1340" s="1" t="s">
        <v>80</v>
      </c>
      <c r="C1340" s="1" t="s">
        <v>81</v>
      </c>
      <c r="D1340" s="377">
        <v>105</v>
      </c>
      <c r="E1340" s="1" t="s">
        <v>83</v>
      </c>
      <c r="F1340" s="378">
        <v>46183</v>
      </c>
      <c r="G1340" s="1" t="s">
        <v>12184</v>
      </c>
      <c r="H1340" s="1" t="s">
        <v>9328</v>
      </c>
      <c r="I1340" s="378">
        <v>47277</v>
      </c>
      <c r="J1340" s="1" t="s">
        <v>61</v>
      </c>
      <c r="K1340" s="380">
        <v>0.5605787037037</v>
      </c>
      <c r="L1340" s="378">
        <v>46183</v>
      </c>
      <c r="M1340" s="1" t="s">
        <v>12054</v>
      </c>
      <c r="N1340" s="1" t="s">
        <v>12195</v>
      </c>
    </row>
    <row r="1341" spans="1:14" x14ac:dyDescent="0.25">
      <c r="A1341" s="1" t="s">
        <v>12053</v>
      </c>
      <c r="B1341" s="1" t="s">
        <v>80</v>
      </c>
      <c r="C1341" s="1" t="s">
        <v>81</v>
      </c>
      <c r="D1341" s="377">
        <v>105</v>
      </c>
      <c r="E1341" s="1" t="s">
        <v>83</v>
      </c>
      <c r="F1341" s="378">
        <v>46183</v>
      </c>
      <c r="G1341" s="1" t="s">
        <v>12184</v>
      </c>
      <c r="H1341" s="1" t="s">
        <v>9328</v>
      </c>
      <c r="I1341" s="378">
        <v>47277</v>
      </c>
      <c r="J1341" s="1" t="s">
        <v>61</v>
      </c>
      <c r="K1341" s="380">
        <v>0.56068287037037001</v>
      </c>
      <c r="L1341" s="378">
        <v>46183</v>
      </c>
      <c r="M1341" s="1" t="s">
        <v>12054</v>
      </c>
      <c r="N1341" s="1" t="s">
        <v>12194</v>
      </c>
    </row>
    <row r="1342" spans="1:14" x14ac:dyDescent="0.25">
      <c r="A1342" s="1" t="s">
        <v>12053</v>
      </c>
      <c r="B1342" s="1" t="s">
        <v>80</v>
      </c>
      <c r="C1342" s="1" t="s">
        <v>81</v>
      </c>
      <c r="D1342" s="377">
        <v>105</v>
      </c>
      <c r="E1342" s="1" t="s">
        <v>83</v>
      </c>
      <c r="F1342" s="378">
        <v>46183</v>
      </c>
      <c r="G1342" s="1" t="s">
        <v>12184</v>
      </c>
      <c r="H1342" s="1" t="s">
        <v>9328</v>
      </c>
      <c r="I1342" s="378">
        <v>47277</v>
      </c>
      <c r="J1342" s="1" t="s">
        <v>61</v>
      </c>
      <c r="K1342" s="380">
        <v>0.88927083333333001</v>
      </c>
      <c r="L1342" s="378">
        <v>46183</v>
      </c>
      <c r="M1342" s="1" t="s">
        <v>12054</v>
      </c>
      <c r="N1342" s="1" t="s">
        <v>12190</v>
      </c>
    </row>
    <row r="1343" spans="1:14" x14ac:dyDescent="0.25">
      <c r="A1343" s="1" t="s">
        <v>12053</v>
      </c>
      <c r="B1343" s="1" t="s">
        <v>80</v>
      </c>
      <c r="C1343" s="1" t="s">
        <v>81</v>
      </c>
      <c r="D1343" s="377">
        <v>105</v>
      </c>
      <c r="E1343" s="1" t="s">
        <v>83</v>
      </c>
      <c r="F1343" s="378">
        <v>46183</v>
      </c>
      <c r="G1343" s="1" t="s">
        <v>12184</v>
      </c>
      <c r="H1343" s="1" t="s">
        <v>9328</v>
      </c>
      <c r="I1343" s="378">
        <v>47277</v>
      </c>
      <c r="J1343" s="1" t="s">
        <v>61</v>
      </c>
      <c r="K1343" s="380">
        <v>0.89005787037036999</v>
      </c>
      <c r="L1343" s="378">
        <v>46183</v>
      </c>
      <c r="M1343" s="1" t="s">
        <v>12054</v>
      </c>
      <c r="N1343" s="1" t="s">
        <v>12227</v>
      </c>
    </row>
    <row r="1344" spans="1:14" x14ac:dyDescent="0.25">
      <c r="A1344" s="1" t="s">
        <v>12053</v>
      </c>
      <c r="B1344" s="1" t="s">
        <v>80</v>
      </c>
      <c r="C1344" s="1" t="s">
        <v>81</v>
      </c>
      <c r="D1344" s="377">
        <v>105</v>
      </c>
      <c r="E1344" s="1" t="s">
        <v>83</v>
      </c>
      <c r="F1344" s="378">
        <v>46183</v>
      </c>
      <c r="G1344" s="1" t="s">
        <v>12184</v>
      </c>
      <c r="H1344" s="1" t="s">
        <v>9328</v>
      </c>
      <c r="I1344" s="378">
        <v>47277</v>
      </c>
      <c r="J1344" s="1" t="s">
        <v>61</v>
      </c>
      <c r="K1344" s="380">
        <v>0.89017361111111004</v>
      </c>
      <c r="L1344" s="378">
        <v>46183</v>
      </c>
      <c r="M1344" s="1" t="s">
        <v>12054</v>
      </c>
      <c r="N1344" s="1" t="s">
        <v>12225</v>
      </c>
    </row>
    <row r="1345" spans="1:14" x14ac:dyDescent="0.25">
      <c r="A1345" s="1" t="s">
        <v>12053</v>
      </c>
      <c r="B1345" s="1" t="s">
        <v>80</v>
      </c>
      <c r="C1345" s="1" t="s">
        <v>81</v>
      </c>
      <c r="D1345" s="377">
        <v>105</v>
      </c>
      <c r="E1345" s="1" t="s">
        <v>83</v>
      </c>
      <c r="F1345" s="378">
        <v>46183</v>
      </c>
      <c r="G1345" s="1" t="s">
        <v>12184</v>
      </c>
      <c r="H1345" s="1" t="s">
        <v>9328</v>
      </c>
      <c r="I1345" s="378">
        <v>47277</v>
      </c>
      <c r="J1345" s="1" t="s">
        <v>61</v>
      </c>
      <c r="K1345" s="380">
        <v>0.89631944444444001</v>
      </c>
      <c r="L1345" s="378">
        <v>46183</v>
      </c>
      <c r="M1345" s="1" t="s">
        <v>12054</v>
      </c>
      <c r="N1345" s="1" t="s">
        <v>12223</v>
      </c>
    </row>
    <row r="1346" spans="1:14" x14ac:dyDescent="0.25">
      <c r="A1346" s="1" t="s">
        <v>12053</v>
      </c>
      <c r="B1346" s="1" t="s">
        <v>80</v>
      </c>
      <c r="C1346" s="1" t="s">
        <v>81</v>
      </c>
      <c r="D1346" s="377">
        <v>105</v>
      </c>
      <c r="E1346" s="1" t="s">
        <v>83</v>
      </c>
      <c r="F1346" s="378">
        <v>46183</v>
      </c>
      <c r="G1346" s="1" t="s">
        <v>12184</v>
      </c>
      <c r="H1346" s="1" t="s">
        <v>9328</v>
      </c>
      <c r="I1346" s="378">
        <v>47277</v>
      </c>
      <c r="J1346" s="1" t="s">
        <v>61</v>
      </c>
      <c r="K1346" s="380">
        <v>0.89660879629629997</v>
      </c>
      <c r="L1346" s="378">
        <v>46183</v>
      </c>
      <c r="M1346" s="1" t="s">
        <v>12054</v>
      </c>
      <c r="N1346" s="1" t="s">
        <v>12222</v>
      </c>
    </row>
    <row r="1347" spans="1:14" x14ac:dyDescent="0.25">
      <c r="A1347" s="1" t="s">
        <v>12053</v>
      </c>
      <c r="B1347" s="1" t="s">
        <v>80</v>
      </c>
      <c r="C1347" s="1" t="s">
        <v>81</v>
      </c>
      <c r="D1347" s="377">
        <v>105</v>
      </c>
      <c r="E1347" s="1" t="s">
        <v>83</v>
      </c>
      <c r="F1347" s="378">
        <v>46183</v>
      </c>
      <c r="G1347" s="1" t="s">
        <v>12184</v>
      </c>
      <c r="H1347" s="1" t="s">
        <v>9328</v>
      </c>
      <c r="I1347" s="378">
        <v>47277</v>
      </c>
      <c r="J1347" s="1" t="s">
        <v>61</v>
      </c>
      <c r="K1347" s="380">
        <v>0.91060185185185005</v>
      </c>
      <c r="L1347" s="378">
        <v>46183</v>
      </c>
      <c r="M1347" s="1" t="s">
        <v>12054</v>
      </c>
      <c r="N1347" s="1" t="s">
        <v>12213</v>
      </c>
    </row>
    <row r="1348" spans="1:14" x14ac:dyDescent="0.25">
      <c r="A1348" s="1" t="s">
        <v>12053</v>
      </c>
      <c r="B1348" s="1" t="s">
        <v>80</v>
      </c>
      <c r="C1348" s="1" t="s">
        <v>81</v>
      </c>
      <c r="D1348" s="377">
        <v>105</v>
      </c>
      <c r="E1348" s="1" t="s">
        <v>83</v>
      </c>
      <c r="F1348" s="378">
        <v>46183</v>
      </c>
      <c r="G1348" s="1" t="s">
        <v>12184</v>
      </c>
      <c r="H1348" s="1" t="s">
        <v>9328</v>
      </c>
      <c r="I1348" s="378">
        <v>47277</v>
      </c>
      <c r="J1348" s="1" t="s">
        <v>61</v>
      </c>
      <c r="K1348" s="380">
        <v>0.90651620370370001</v>
      </c>
      <c r="L1348" s="378">
        <v>46183</v>
      </c>
      <c r="M1348" s="1" t="s">
        <v>12054</v>
      </c>
      <c r="N1348" s="1" t="s">
        <v>12204</v>
      </c>
    </row>
    <row r="1349" spans="1:14" x14ac:dyDescent="0.25">
      <c r="A1349" s="1" t="s">
        <v>12053</v>
      </c>
      <c r="B1349" s="1" t="s">
        <v>80</v>
      </c>
      <c r="C1349" s="1" t="s">
        <v>81</v>
      </c>
      <c r="D1349" s="377">
        <v>105</v>
      </c>
      <c r="E1349" s="1" t="s">
        <v>83</v>
      </c>
      <c r="F1349" s="378">
        <v>46183</v>
      </c>
      <c r="G1349" s="1" t="s">
        <v>12184</v>
      </c>
      <c r="H1349" s="1" t="s">
        <v>9328</v>
      </c>
      <c r="I1349" s="378">
        <v>47277</v>
      </c>
      <c r="J1349" s="1" t="s">
        <v>61</v>
      </c>
      <c r="K1349" s="380">
        <v>0.91434027777778004</v>
      </c>
      <c r="L1349" s="378">
        <v>46183</v>
      </c>
      <c r="M1349" s="1" t="s">
        <v>12054</v>
      </c>
      <c r="N1349" s="1" t="s">
        <v>12202</v>
      </c>
    </row>
    <row r="1350" spans="1:14" x14ac:dyDescent="0.25">
      <c r="A1350" s="1" t="s">
        <v>12053</v>
      </c>
      <c r="B1350" s="1" t="s">
        <v>80</v>
      </c>
      <c r="C1350" s="1" t="s">
        <v>81</v>
      </c>
      <c r="D1350" s="377">
        <v>105</v>
      </c>
      <c r="E1350" s="1" t="s">
        <v>83</v>
      </c>
      <c r="F1350" s="378">
        <v>46183</v>
      </c>
      <c r="G1350" s="1" t="s">
        <v>12184</v>
      </c>
      <c r="H1350" s="1" t="s">
        <v>9328</v>
      </c>
      <c r="I1350" s="378">
        <v>47277</v>
      </c>
      <c r="J1350" s="1" t="s">
        <v>61</v>
      </c>
      <c r="K1350" s="380">
        <v>0.45319444444444001</v>
      </c>
      <c r="L1350" s="378">
        <v>46183</v>
      </c>
      <c r="M1350" s="1" t="s">
        <v>12054</v>
      </c>
      <c r="N1350" s="1" t="s">
        <v>12192</v>
      </c>
    </row>
    <row r="1351" spans="1:14" x14ac:dyDescent="0.25">
      <c r="A1351" s="1" t="s">
        <v>12053</v>
      </c>
      <c r="B1351" s="1" t="s">
        <v>80</v>
      </c>
      <c r="C1351" s="1" t="s">
        <v>81</v>
      </c>
      <c r="D1351" s="377">
        <v>105</v>
      </c>
      <c r="E1351" s="1" t="s">
        <v>83</v>
      </c>
      <c r="F1351" s="378">
        <v>46183</v>
      </c>
      <c r="G1351" s="1" t="s">
        <v>12184</v>
      </c>
      <c r="H1351" s="1" t="s">
        <v>9328</v>
      </c>
      <c r="I1351" s="378">
        <v>47277</v>
      </c>
      <c r="J1351" s="1" t="s">
        <v>61</v>
      </c>
      <c r="K1351" s="380">
        <v>0.45243055555556</v>
      </c>
      <c r="L1351" s="378">
        <v>46183</v>
      </c>
      <c r="M1351" s="1" t="s">
        <v>12054</v>
      </c>
      <c r="N1351" s="1" t="s">
        <v>12186</v>
      </c>
    </row>
    <row r="1352" spans="1:14" x14ac:dyDescent="0.25">
      <c r="A1352" s="1" t="s">
        <v>12053</v>
      </c>
      <c r="B1352" s="1" t="s">
        <v>80</v>
      </c>
      <c r="C1352" s="1" t="s">
        <v>81</v>
      </c>
      <c r="D1352" s="377">
        <v>105</v>
      </c>
      <c r="E1352" s="1" t="s">
        <v>83</v>
      </c>
      <c r="F1352" s="378">
        <v>46183</v>
      </c>
      <c r="G1352" s="1" t="s">
        <v>12184</v>
      </c>
      <c r="H1352" s="1" t="s">
        <v>9328</v>
      </c>
      <c r="I1352" s="378">
        <v>47277</v>
      </c>
      <c r="J1352" s="1" t="s">
        <v>61</v>
      </c>
      <c r="K1352" s="380">
        <v>0.45214120370369998</v>
      </c>
      <c r="L1352" s="378">
        <v>46183</v>
      </c>
      <c r="M1352" s="1" t="s">
        <v>12054</v>
      </c>
      <c r="N1352" s="1" t="s">
        <v>12191</v>
      </c>
    </row>
    <row r="1353" spans="1:14" x14ac:dyDescent="0.25">
      <c r="A1353" s="1" t="s">
        <v>12053</v>
      </c>
      <c r="B1353" s="1" t="s">
        <v>80</v>
      </c>
      <c r="C1353" s="1" t="s">
        <v>81</v>
      </c>
      <c r="D1353" s="377">
        <v>105</v>
      </c>
      <c r="E1353" s="1" t="s">
        <v>83</v>
      </c>
      <c r="F1353" s="378">
        <v>46183</v>
      </c>
      <c r="G1353" s="1" t="s">
        <v>12184</v>
      </c>
      <c r="H1353" s="1" t="s">
        <v>9328</v>
      </c>
      <c r="I1353" s="378">
        <v>47277</v>
      </c>
      <c r="J1353" s="1" t="s">
        <v>61</v>
      </c>
      <c r="K1353" s="380">
        <v>0.45267361111110999</v>
      </c>
      <c r="L1353" s="378">
        <v>46183</v>
      </c>
      <c r="M1353" s="1" t="s">
        <v>12054</v>
      </c>
      <c r="N1353" s="1" t="s">
        <v>12187</v>
      </c>
    </row>
    <row r="1354" spans="1:14" x14ac:dyDescent="0.25">
      <c r="A1354" s="1" t="s">
        <v>12053</v>
      </c>
      <c r="B1354" s="1" t="s">
        <v>80</v>
      </c>
      <c r="C1354" s="1" t="s">
        <v>81</v>
      </c>
      <c r="D1354" s="377">
        <v>105</v>
      </c>
      <c r="E1354" s="1" t="s">
        <v>83</v>
      </c>
      <c r="F1354" s="378">
        <v>46183</v>
      </c>
      <c r="G1354" s="1" t="s">
        <v>12184</v>
      </c>
      <c r="H1354" s="1" t="s">
        <v>9328</v>
      </c>
      <c r="I1354" s="378">
        <v>47277</v>
      </c>
      <c r="J1354" s="1" t="s">
        <v>61</v>
      </c>
      <c r="K1354" s="380">
        <v>0.45084490740741001</v>
      </c>
      <c r="L1354" s="378">
        <v>46183</v>
      </c>
      <c r="M1354" s="1" t="s">
        <v>12054</v>
      </c>
      <c r="N1354" s="1" t="s">
        <v>12193</v>
      </c>
    </row>
    <row r="1355" spans="1:14" x14ac:dyDescent="0.25">
      <c r="A1355" s="1" t="s">
        <v>12053</v>
      </c>
      <c r="B1355" s="1" t="s">
        <v>80</v>
      </c>
      <c r="C1355" s="1" t="s">
        <v>81</v>
      </c>
      <c r="D1355" s="377">
        <v>105</v>
      </c>
      <c r="E1355" s="1" t="s">
        <v>83</v>
      </c>
      <c r="F1355" s="378">
        <v>46183</v>
      </c>
      <c r="G1355" s="1" t="s">
        <v>12184</v>
      </c>
      <c r="H1355" s="1" t="s">
        <v>9328</v>
      </c>
      <c r="I1355" s="378">
        <v>47277</v>
      </c>
      <c r="J1355" s="1" t="s">
        <v>61</v>
      </c>
      <c r="K1355" s="380">
        <v>0.91737268518519</v>
      </c>
      <c r="L1355" s="378">
        <v>46183</v>
      </c>
      <c r="M1355" s="1" t="s">
        <v>12054</v>
      </c>
      <c r="N1355" s="1" t="s">
        <v>12198</v>
      </c>
    </row>
    <row r="1356" spans="1:14" x14ac:dyDescent="0.25">
      <c r="A1356" s="1" t="s">
        <v>12053</v>
      </c>
      <c r="B1356" s="1" t="s">
        <v>80</v>
      </c>
      <c r="C1356" s="1" t="s">
        <v>81</v>
      </c>
      <c r="D1356" s="377">
        <v>105</v>
      </c>
      <c r="E1356" s="1" t="s">
        <v>83</v>
      </c>
      <c r="F1356" s="378">
        <v>46183</v>
      </c>
      <c r="G1356" s="1" t="s">
        <v>12184</v>
      </c>
      <c r="H1356" s="1" t="s">
        <v>9328</v>
      </c>
      <c r="I1356" s="378">
        <v>47277</v>
      </c>
      <c r="J1356" s="1" t="s">
        <v>61</v>
      </c>
      <c r="K1356" s="380">
        <v>0.45553240740741002</v>
      </c>
      <c r="L1356" s="378">
        <v>46183</v>
      </c>
      <c r="M1356" s="1" t="s">
        <v>12054</v>
      </c>
      <c r="N1356" s="1" t="s">
        <v>12226</v>
      </c>
    </row>
    <row r="1357" spans="1:14" x14ac:dyDescent="0.25">
      <c r="A1357" s="1" t="s">
        <v>12053</v>
      </c>
      <c r="B1357" s="1" t="s">
        <v>80</v>
      </c>
      <c r="C1357" s="1" t="s">
        <v>81</v>
      </c>
      <c r="D1357" s="377">
        <v>105</v>
      </c>
      <c r="E1357" s="1" t="s">
        <v>83</v>
      </c>
      <c r="F1357" s="378">
        <v>46183</v>
      </c>
      <c r="G1357" s="1" t="s">
        <v>12184</v>
      </c>
      <c r="H1357" s="1" t="s">
        <v>9328</v>
      </c>
      <c r="I1357" s="378">
        <v>47277</v>
      </c>
      <c r="J1357" s="1" t="s">
        <v>61</v>
      </c>
      <c r="K1357" s="380">
        <v>0.45291666666667002</v>
      </c>
      <c r="L1357" s="378">
        <v>46183</v>
      </c>
      <c r="M1357" s="1" t="s">
        <v>12054</v>
      </c>
      <c r="N1357" s="1" t="s">
        <v>12224</v>
      </c>
    </row>
    <row r="1358" spans="1:14" x14ac:dyDescent="0.25">
      <c r="A1358" s="1" t="s">
        <v>12053</v>
      </c>
      <c r="B1358" s="1" t="s">
        <v>80</v>
      </c>
      <c r="C1358" s="1" t="s">
        <v>81</v>
      </c>
      <c r="D1358" s="377">
        <v>105</v>
      </c>
      <c r="E1358" s="1" t="s">
        <v>83</v>
      </c>
      <c r="F1358" s="378">
        <v>46183</v>
      </c>
      <c r="G1358" s="1" t="s">
        <v>12184</v>
      </c>
      <c r="H1358" s="1" t="s">
        <v>9328</v>
      </c>
      <c r="I1358" s="378">
        <v>47277</v>
      </c>
      <c r="J1358" s="1" t="s">
        <v>61</v>
      </c>
      <c r="K1358" s="380">
        <v>0.44748842592593002</v>
      </c>
      <c r="L1358" s="378">
        <v>46183</v>
      </c>
      <c r="M1358" s="1" t="s">
        <v>12054</v>
      </c>
      <c r="N1358" s="1" t="s">
        <v>12221</v>
      </c>
    </row>
    <row r="1359" spans="1:14" x14ac:dyDescent="0.25">
      <c r="A1359" s="1" t="s">
        <v>12053</v>
      </c>
      <c r="B1359" s="1" t="s">
        <v>80</v>
      </c>
      <c r="C1359" s="1" t="s">
        <v>81</v>
      </c>
      <c r="D1359" s="377">
        <v>105</v>
      </c>
      <c r="E1359" s="1" t="s">
        <v>83</v>
      </c>
      <c r="F1359" s="378">
        <v>46183</v>
      </c>
      <c r="G1359" s="1" t="s">
        <v>12184</v>
      </c>
      <c r="H1359" s="1" t="s">
        <v>9328</v>
      </c>
      <c r="I1359" s="378">
        <v>47277</v>
      </c>
      <c r="J1359" s="1" t="s">
        <v>61</v>
      </c>
      <c r="K1359" s="380">
        <v>0.45127314814815001</v>
      </c>
      <c r="L1359" s="378">
        <v>46183</v>
      </c>
      <c r="M1359" s="1" t="s">
        <v>12054</v>
      </c>
      <c r="N1359" s="1" t="s">
        <v>12216</v>
      </c>
    </row>
    <row r="1360" spans="1:14" x14ac:dyDescent="0.25">
      <c r="A1360" s="1" t="s">
        <v>12053</v>
      </c>
      <c r="B1360" s="1" t="s">
        <v>80</v>
      </c>
      <c r="C1360" s="1" t="s">
        <v>81</v>
      </c>
      <c r="D1360" s="377">
        <v>105</v>
      </c>
      <c r="E1360" s="1" t="s">
        <v>83</v>
      </c>
      <c r="F1360" s="378">
        <v>46183</v>
      </c>
      <c r="G1360" s="1" t="s">
        <v>12184</v>
      </c>
      <c r="H1360" s="1" t="s">
        <v>9328</v>
      </c>
      <c r="I1360" s="378">
        <v>47277</v>
      </c>
      <c r="J1360" s="1" t="s">
        <v>61</v>
      </c>
      <c r="K1360" s="380">
        <v>0.44265046296296001</v>
      </c>
      <c r="L1360" s="378">
        <v>46183</v>
      </c>
      <c r="M1360" s="1" t="s">
        <v>12054</v>
      </c>
      <c r="N1360" s="1" t="s">
        <v>12208</v>
      </c>
    </row>
    <row r="1361" spans="1:14" x14ac:dyDescent="0.25">
      <c r="A1361" s="1" t="s">
        <v>12053</v>
      </c>
      <c r="B1361" s="1" t="s">
        <v>80</v>
      </c>
      <c r="C1361" s="1" t="s">
        <v>81</v>
      </c>
      <c r="D1361" s="377">
        <v>105</v>
      </c>
      <c r="E1361" s="1" t="s">
        <v>83</v>
      </c>
      <c r="F1361" s="378">
        <v>46183</v>
      </c>
      <c r="G1361" s="1" t="s">
        <v>12184</v>
      </c>
      <c r="H1361" s="1" t="s">
        <v>9328</v>
      </c>
      <c r="I1361" s="378">
        <v>47277</v>
      </c>
      <c r="J1361" s="1" t="s">
        <v>61</v>
      </c>
      <c r="K1361" s="380">
        <v>0.45041666666667002</v>
      </c>
      <c r="L1361" s="378">
        <v>46183</v>
      </c>
      <c r="M1361" s="1" t="s">
        <v>12054</v>
      </c>
      <c r="N1361" s="1" t="s">
        <v>12205</v>
      </c>
    </row>
    <row r="1362" spans="1:14" x14ac:dyDescent="0.25">
      <c r="A1362" s="1" t="s">
        <v>12053</v>
      </c>
      <c r="B1362" s="1" t="s">
        <v>80</v>
      </c>
      <c r="C1362" s="1" t="s">
        <v>81</v>
      </c>
      <c r="D1362" s="377">
        <v>105</v>
      </c>
      <c r="E1362" s="1" t="s">
        <v>83</v>
      </c>
      <c r="F1362" s="378">
        <v>46183</v>
      </c>
      <c r="G1362" s="1" t="s">
        <v>12184</v>
      </c>
      <c r="H1362" s="1" t="s">
        <v>9328</v>
      </c>
      <c r="I1362" s="378">
        <v>47277</v>
      </c>
      <c r="J1362" s="1" t="s">
        <v>61</v>
      </c>
      <c r="K1362" s="380">
        <v>0.44670138888888999</v>
      </c>
      <c r="L1362" s="378">
        <v>46183</v>
      </c>
      <c r="M1362" s="1" t="s">
        <v>12054</v>
      </c>
      <c r="N1362" s="1" t="s">
        <v>12203</v>
      </c>
    </row>
    <row r="1363" spans="1:14" x14ac:dyDescent="0.25">
      <c r="A1363" s="1" t="s">
        <v>12053</v>
      </c>
      <c r="B1363" s="1" t="s">
        <v>80</v>
      </c>
      <c r="C1363" s="1" t="s">
        <v>81</v>
      </c>
      <c r="D1363" s="377">
        <v>105</v>
      </c>
      <c r="E1363" s="1" t="s">
        <v>83</v>
      </c>
      <c r="F1363" s="378">
        <v>46183</v>
      </c>
      <c r="G1363" s="1" t="s">
        <v>12184</v>
      </c>
      <c r="H1363" s="1" t="s">
        <v>9328</v>
      </c>
      <c r="I1363" s="378">
        <v>47277</v>
      </c>
      <c r="J1363" s="1" t="s">
        <v>61</v>
      </c>
      <c r="K1363" s="380">
        <v>0.44064814814815001</v>
      </c>
      <c r="L1363" s="378">
        <v>46183</v>
      </c>
      <c r="M1363" s="1" t="s">
        <v>12054</v>
      </c>
      <c r="N1363" s="1" t="s">
        <v>12201</v>
      </c>
    </row>
    <row r="1364" spans="1:14" x14ac:dyDescent="0.25">
      <c r="A1364" s="1" t="s">
        <v>12053</v>
      </c>
      <c r="B1364" s="1" t="s">
        <v>80</v>
      </c>
      <c r="C1364" s="1" t="s">
        <v>81</v>
      </c>
      <c r="D1364" s="377">
        <v>105</v>
      </c>
      <c r="E1364" s="1" t="s">
        <v>83</v>
      </c>
      <c r="F1364" s="378">
        <v>46183</v>
      </c>
      <c r="G1364" s="1" t="s">
        <v>12184</v>
      </c>
      <c r="H1364" s="1" t="s">
        <v>9328</v>
      </c>
      <c r="I1364" s="378">
        <v>47277</v>
      </c>
      <c r="J1364" s="1" t="s">
        <v>61</v>
      </c>
      <c r="K1364" s="380">
        <v>0.44134259259259001</v>
      </c>
      <c r="L1364" s="378">
        <v>46183</v>
      </c>
      <c r="M1364" s="1" t="s">
        <v>12054</v>
      </c>
      <c r="N1364" s="1" t="s">
        <v>12200</v>
      </c>
    </row>
    <row r="1365" spans="1:14" x14ac:dyDescent="0.25">
      <c r="A1365" s="1" t="s">
        <v>12053</v>
      </c>
      <c r="B1365" s="1" t="s">
        <v>80</v>
      </c>
      <c r="C1365" s="1" t="s">
        <v>81</v>
      </c>
      <c r="D1365" s="377">
        <v>105</v>
      </c>
      <c r="E1365" s="1" t="s">
        <v>83</v>
      </c>
      <c r="F1365" s="378">
        <v>46183</v>
      </c>
      <c r="G1365" s="1" t="s">
        <v>12184</v>
      </c>
      <c r="H1365" s="1" t="s">
        <v>9328</v>
      </c>
      <c r="I1365" s="378">
        <v>47277</v>
      </c>
      <c r="J1365" s="1" t="s">
        <v>61</v>
      </c>
      <c r="K1365" s="380">
        <v>0.45103009259259003</v>
      </c>
      <c r="L1365" s="378">
        <v>46183</v>
      </c>
      <c r="M1365" s="1" t="s">
        <v>12054</v>
      </c>
      <c r="N1365" s="1" t="s">
        <v>12199</v>
      </c>
    </row>
    <row r="1366" spans="1:14" x14ac:dyDescent="0.25">
      <c r="A1366" s="1" t="s">
        <v>12053</v>
      </c>
      <c r="B1366" s="1" t="s">
        <v>80</v>
      </c>
      <c r="C1366" s="1" t="s">
        <v>81</v>
      </c>
      <c r="D1366" s="377">
        <v>105</v>
      </c>
      <c r="E1366" s="1" t="s">
        <v>83</v>
      </c>
      <c r="F1366" s="378">
        <v>46183</v>
      </c>
      <c r="G1366" s="1" t="s">
        <v>12184</v>
      </c>
      <c r="H1366" s="1" t="s">
        <v>9328</v>
      </c>
      <c r="I1366" s="378">
        <v>47277</v>
      </c>
      <c r="J1366" s="1" t="s">
        <v>61</v>
      </c>
      <c r="K1366" s="380">
        <v>0.93214120370370002</v>
      </c>
      <c r="L1366" s="378">
        <v>46183</v>
      </c>
      <c r="M1366" s="1" t="s">
        <v>12054</v>
      </c>
      <c r="N1366" s="1" t="s">
        <v>12197</v>
      </c>
    </row>
    <row r="1367" spans="1:14" x14ac:dyDescent="0.25">
      <c r="A1367" s="1" t="s">
        <v>6662</v>
      </c>
      <c r="B1367" s="1" t="s">
        <v>80</v>
      </c>
      <c r="C1367" s="1" t="s">
        <v>81</v>
      </c>
      <c r="D1367" s="377">
        <v>30240</v>
      </c>
      <c r="E1367" s="1" t="s">
        <v>82</v>
      </c>
      <c r="F1367" s="378">
        <v>46177</v>
      </c>
      <c r="G1367" s="1" t="s">
        <v>61</v>
      </c>
      <c r="H1367" s="1" t="s">
        <v>6663</v>
      </c>
      <c r="I1367" s="378">
        <v>46533</v>
      </c>
      <c r="J1367" s="1" t="s">
        <v>6664</v>
      </c>
      <c r="K1367" s="380">
        <v>0.52700231481480997</v>
      </c>
      <c r="L1367" s="378">
        <v>46177</v>
      </c>
      <c r="M1367" s="1" t="s">
        <v>6665</v>
      </c>
      <c r="N1367" s="1" t="s">
        <v>6666</v>
      </c>
    </row>
    <row r="1368" spans="1:14" x14ac:dyDescent="0.25">
      <c r="A1368" s="1" t="s">
        <v>14258</v>
      </c>
      <c r="B1368" s="1" t="s">
        <v>110</v>
      </c>
      <c r="C1368" s="1" t="s">
        <v>81</v>
      </c>
      <c r="D1368" s="377">
        <v>3055</v>
      </c>
      <c r="E1368" s="1" t="s">
        <v>84</v>
      </c>
      <c r="F1368" s="378">
        <v>46185</v>
      </c>
      <c r="G1368" s="1" t="s">
        <v>14259</v>
      </c>
      <c r="H1368" s="1" t="s">
        <v>13013</v>
      </c>
      <c r="I1368" s="378">
        <v>47645</v>
      </c>
      <c r="J1368" s="1" t="s">
        <v>61</v>
      </c>
      <c r="K1368" s="380">
        <v>0.53924768518518995</v>
      </c>
      <c r="L1368" s="378">
        <v>46185</v>
      </c>
      <c r="M1368" s="1" t="s">
        <v>14260</v>
      </c>
      <c r="N1368" s="1" t="s">
        <v>14261</v>
      </c>
    </row>
    <row r="1369" spans="1:14" x14ac:dyDescent="0.25">
      <c r="A1369" s="1" t="s">
        <v>6667</v>
      </c>
      <c r="B1369" s="1" t="s">
        <v>80</v>
      </c>
      <c r="C1369" s="1" t="s">
        <v>81</v>
      </c>
      <c r="D1369" s="377">
        <v>240</v>
      </c>
      <c r="E1369" s="1" t="s">
        <v>83</v>
      </c>
      <c r="F1369" s="378">
        <v>46177</v>
      </c>
      <c r="G1369" s="1" t="s">
        <v>6668</v>
      </c>
      <c r="H1369" s="1" t="s">
        <v>4586</v>
      </c>
      <c r="I1369" s="378">
        <v>47271</v>
      </c>
      <c r="J1369" s="1" t="s">
        <v>61</v>
      </c>
      <c r="K1369" s="380">
        <v>5.4861111111099998E-3</v>
      </c>
      <c r="L1369" s="378">
        <v>46177</v>
      </c>
      <c r="M1369" s="1" t="s">
        <v>6669</v>
      </c>
      <c r="N1369" s="1" t="s">
        <v>6670</v>
      </c>
    </row>
    <row r="1370" spans="1:14" x14ac:dyDescent="0.25">
      <c r="A1370" s="1" t="s">
        <v>6667</v>
      </c>
      <c r="B1370" s="1" t="s">
        <v>80</v>
      </c>
      <c r="C1370" s="1" t="s">
        <v>81</v>
      </c>
      <c r="D1370" s="377">
        <v>155</v>
      </c>
      <c r="E1370" s="1" t="s">
        <v>83</v>
      </c>
      <c r="F1370" s="378">
        <v>46177</v>
      </c>
      <c r="G1370" s="1" t="s">
        <v>6668</v>
      </c>
      <c r="H1370" s="1" t="s">
        <v>4586</v>
      </c>
      <c r="I1370" s="378">
        <v>47271</v>
      </c>
      <c r="J1370" s="1" t="s">
        <v>61</v>
      </c>
      <c r="K1370" s="380">
        <v>4.5972222222219999E-2</v>
      </c>
      <c r="L1370" s="378">
        <v>46177</v>
      </c>
      <c r="M1370" s="1" t="s">
        <v>6669</v>
      </c>
      <c r="N1370" s="1" t="s">
        <v>6671</v>
      </c>
    </row>
    <row r="1371" spans="1:14" x14ac:dyDescent="0.25">
      <c r="A1371" s="1" t="s">
        <v>6667</v>
      </c>
      <c r="B1371" s="1" t="s">
        <v>80</v>
      </c>
      <c r="C1371" s="1" t="s">
        <v>81</v>
      </c>
      <c r="D1371" s="377">
        <v>240</v>
      </c>
      <c r="E1371" s="1" t="s">
        <v>83</v>
      </c>
      <c r="F1371" s="378">
        <v>46176</v>
      </c>
      <c r="G1371" s="1" t="s">
        <v>6668</v>
      </c>
      <c r="H1371" s="1" t="s">
        <v>4586</v>
      </c>
      <c r="I1371" s="378">
        <v>47271</v>
      </c>
      <c r="J1371" s="1" t="s">
        <v>61</v>
      </c>
      <c r="K1371" s="380">
        <v>0.88898148148148004</v>
      </c>
      <c r="L1371" s="378">
        <v>46176</v>
      </c>
      <c r="M1371" s="1" t="s">
        <v>6669</v>
      </c>
      <c r="N1371" s="1" t="s">
        <v>6686</v>
      </c>
    </row>
    <row r="1372" spans="1:14" x14ac:dyDescent="0.25">
      <c r="A1372" s="1" t="s">
        <v>6667</v>
      </c>
      <c r="B1372" s="1" t="s">
        <v>80</v>
      </c>
      <c r="C1372" s="1" t="s">
        <v>81</v>
      </c>
      <c r="D1372" s="377">
        <v>240</v>
      </c>
      <c r="E1372" s="1" t="s">
        <v>83</v>
      </c>
      <c r="F1372" s="378">
        <v>46176</v>
      </c>
      <c r="G1372" s="1" t="s">
        <v>6668</v>
      </c>
      <c r="H1372" s="1" t="s">
        <v>4586</v>
      </c>
      <c r="I1372" s="378">
        <v>47271</v>
      </c>
      <c r="J1372" s="1" t="s">
        <v>61</v>
      </c>
      <c r="K1372" s="380">
        <v>0.99038194444444005</v>
      </c>
      <c r="L1372" s="378">
        <v>46176</v>
      </c>
      <c r="M1372" s="1" t="s">
        <v>6669</v>
      </c>
      <c r="N1372" s="1" t="s">
        <v>6674</v>
      </c>
    </row>
    <row r="1373" spans="1:14" x14ac:dyDescent="0.25">
      <c r="A1373" s="1" t="s">
        <v>6667</v>
      </c>
      <c r="B1373" s="1" t="s">
        <v>80</v>
      </c>
      <c r="C1373" s="1" t="s">
        <v>81</v>
      </c>
      <c r="D1373" s="377">
        <v>240</v>
      </c>
      <c r="E1373" s="1" t="s">
        <v>83</v>
      </c>
      <c r="F1373" s="378">
        <v>46176</v>
      </c>
      <c r="G1373" s="1" t="s">
        <v>6668</v>
      </c>
      <c r="H1373" s="1" t="s">
        <v>4586</v>
      </c>
      <c r="I1373" s="378">
        <v>47271</v>
      </c>
      <c r="J1373" s="1" t="s">
        <v>61</v>
      </c>
      <c r="K1373" s="380">
        <v>0.95788194444443997</v>
      </c>
      <c r="L1373" s="378">
        <v>46176</v>
      </c>
      <c r="M1373" s="1" t="s">
        <v>6669</v>
      </c>
      <c r="N1373" s="1" t="s">
        <v>6676</v>
      </c>
    </row>
    <row r="1374" spans="1:14" x14ac:dyDescent="0.25">
      <c r="A1374" s="1" t="s">
        <v>6667</v>
      </c>
      <c r="B1374" s="1" t="s">
        <v>80</v>
      </c>
      <c r="C1374" s="1" t="s">
        <v>81</v>
      </c>
      <c r="D1374" s="377">
        <v>240</v>
      </c>
      <c r="E1374" s="1" t="s">
        <v>83</v>
      </c>
      <c r="F1374" s="378">
        <v>46176</v>
      </c>
      <c r="G1374" s="1" t="s">
        <v>6668</v>
      </c>
      <c r="H1374" s="1" t="s">
        <v>4586</v>
      </c>
      <c r="I1374" s="378">
        <v>47271</v>
      </c>
      <c r="J1374" s="1" t="s">
        <v>61</v>
      </c>
      <c r="K1374" s="380">
        <v>0.94843750000000004</v>
      </c>
      <c r="L1374" s="378">
        <v>46176</v>
      </c>
      <c r="M1374" s="1" t="s">
        <v>6669</v>
      </c>
      <c r="N1374" s="1" t="s">
        <v>6677</v>
      </c>
    </row>
    <row r="1375" spans="1:14" x14ac:dyDescent="0.25">
      <c r="A1375" s="1" t="s">
        <v>6667</v>
      </c>
      <c r="B1375" s="1" t="s">
        <v>80</v>
      </c>
      <c r="C1375" s="1" t="s">
        <v>81</v>
      </c>
      <c r="D1375" s="377">
        <v>240</v>
      </c>
      <c r="E1375" s="1" t="s">
        <v>83</v>
      </c>
      <c r="F1375" s="378">
        <v>46176</v>
      </c>
      <c r="G1375" s="1" t="s">
        <v>6668</v>
      </c>
      <c r="H1375" s="1" t="s">
        <v>4586</v>
      </c>
      <c r="I1375" s="378">
        <v>47271</v>
      </c>
      <c r="J1375" s="1" t="s">
        <v>61</v>
      </c>
      <c r="K1375" s="380">
        <v>0.95832175925926</v>
      </c>
      <c r="L1375" s="378">
        <v>46176</v>
      </c>
      <c r="M1375" s="1" t="s">
        <v>6669</v>
      </c>
      <c r="N1375" s="1" t="s">
        <v>6678</v>
      </c>
    </row>
    <row r="1376" spans="1:14" x14ac:dyDescent="0.25">
      <c r="A1376" s="1" t="s">
        <v>6667</v>
      </c>
      <c r="B1376" s="1" t="s">
        <v>80</v>
      </c>
      <c r="C1376" s="1" t="s">
        <v>81</v>
      </c>
      <c r="D1376" s="377">
        <v>240</v>
      </c>
      <c r="E1376" s="1" t="s">
        <v>83</v>
      </c>
      <c r="F1376" s="378">
        <v>46176</v>
      </c>
      <c r="G1376" s="1" t="s">
        <v>6668</v>
      </c>
      <c r="H1376" s="1" t="s">
        <v>4586</v>
      </c>
      <c r="I1376" s="378">
        <v>47271</v>
      </c>
      <c r="J1376" s="1" t="s">
        <v>61</v>
      </c>
      <c r="K1376" s="380">
        <v>0.94857638888888995</v>
      </c>
      <c r="L1376" s="378">
        <v>46176</v>
      </c>
      <c r="M1376" s="1" t="s">
        <v>6669</v>
      </c>
      <c r="N1376" s="1" t="s">
        <v>6683</v>
      </c>
    </row>
    <row r="1377" spans="1:14" x14ac:dyDescent="0.25">
      <c r="A1377" s="1" t="s">
        <v>6667</v>
      </c>
      <c r="B1377" s="1" t="s">
        <v>80</v>
      </c>
      <c r="C1377" s="1" t="s">
        <v>81</v>
      </c>
      <c r="D1377" s="377">
        <v>240</v>
      </c>
      <c r="E1377" s="1" t="s">
        <v>83</v>
      </c>
      <c r="F1377" s="378">
        <v>46176</v>
      </c>
      <c r="G1377" s="1" t="s">
        <v>6668</v>
      </c>
      <c r="H1377" s="1" t="s">
        <v>4586</v>
      </c>
      <c r="I1377" s="378">
        <v>47271</v>
      </c>
      <c r="J1377" s="1" t="s">
        <v>61</v>
      </c>
      <c r="K1377" s="380">
        <v>0.87587962962962995</v>
      </c>
      <c r="L1377" s="378">
        <v>46176</v>
      </c>
      <c r="M1377" s="1" t="s">
        <v>6669</v>
      </c>
      <c r="N1377" s="1" t="s">
        <v>6675</v>
      </c>
    </row>
    <row r="1378" spans="1:14" x14ac:dyDescent="0.25">
      <c r="A1378" s="1" t="s">
        <v>6667</v>
      </c>
      <c r="B1378" s="1" t="s">
        <v>80</v>
      </c>
      <c r="C1378" s="1" t="s">
        <v>81</v>
      </c>
      <c r="D1378" s="377">
        <v>240</v>
      </c>
      <c r="E1378" s="1" t="s">
        <v>83</v>
      </c>
      <c r="F1378" s="378">
        <v>46176</v>
      </c>
      <c r="G1378" s="1" t="s">
        <v>6668</v>
      </c>
      <c r="H1378" s="1" t="s">
        <v>4586</v>
      </c>
      <c r="I1378" s="378">
        <v>47271</v>
      </c>
      <c r="J1378" s="1" t="s">
        <v>61</v>
      </c>
      <c r="K1378" s="380">
        <v>0.90167824074073999</v>
      </c>
      <c r="L1378" s="378">
        <v>46176</v>
      </c>
      <c r="M1378" s="1" t="s">
        <v>6669</v>
      </c>
      <c r="N1378" s="1" t="s">
        <v>6685</v>
      </c>
    </row>
    <row r="1379" spans="1:14" x14ac:dyDescent="0.25">
      <c r="A1379" s="1" t="s">
        <v>6667</v>
      </c>
      <c r="B1379" s="1" t="s">
        <v>80</v>
      </c>
      <c r="C1379" s="1" t="s">
        <v>81</v>
      </c>
      <c r="D1379" s="377">
        <v>240</v>
      </c>
      <c r="E1379" s="1" t="s">
        <v>83</v>
      </c>
      <c r="F1379" s="378">
        <v>46176</v>
      </c>
      <c r="G1379" s="1" t="s">
        <v>6668</v>
      </c>
      <c r="H1379" s="1" t="s">
        <v>4586</v>
      </c>
      <c r="I1379" s="378">
        <v>47271</v>
      </c>
      <c r="J1379" s="1" t="s">
        <v>61</v>
      </c>
      <c r="K1379" s="380">
        <v>0.87564814814814995</v>
      </c>
      <c r="L1379" s="378">
        <v>46176</v>
      </c>
      <c r="M1379" s="1" t="s">
        <v>6669</v>
      </c>
      <c r="N1379" s="1" t="s">
        <v>6672</v>
      </c>
    </row>
    <row r="1380" spans="1:14" x14ac:dyDescent="0.25">
      <c r="A1380" s="1" t="s">
        <v>6667</v>
      </c>
      <c r="B1380" s="1" t="s">
        <v>80</v>
      </c>
      <c r="C1380" s="1" t="s">
        <v>81</v>
      </c>
      <c r="D1380" s="377">
        <v>240</v>
      </c>
      <c r="E1380" s="1" t="s">
        <v>83</v>
      </c>
      <c r="F1380" s="378">
        <v>46176</v>
      </c>
      <c r="G1380" s="1" t="s">
        <v>6668</v>
      </c>
      <c r="H1380" s="1" t="s">
        <v>4586</v>
      </c>
      <c r="I1380" s="378">
        <v>47271</v>
      </c>
      <c r="J1380" s="1" t="s">
        <v>61</v>
      </c>
      <c r="K1380" s="380">
        <v>0.75840277777777998</v>
      </c>
      <c r="L1380" s="378">
        <v>46176</v>
      </c>
      <c r="M1380" s="1" t="s">
        <v>6669</v>
      </c>
      <c r="N1380" s="1" t="s">
        <v>6681</v>
      </c>
    </row>
    <row r="1381" spans="1:14" x14ac:dyDescent="0.25">
      <c r="A1381" s="1" t="s">
        <v>6667</v>
      </c>
      <c r="B1381" s="1" t="s">
        <v>80</v>
      </c>
      <c r="C1381" s="1" t="s">
        <v>81</v>
      </c>
      <c r="D1381" s="377">
        <v>240</v>
      </c>
      <c r="E1381" s="1" t="s">
        <v>83</v>
      </c>
      <c r="F1381" s="378">
        <v>46176</v>
      </c>
      <c r="G1381" s="1" t="s">
        <v>6668</v>
      </c>
      <c r="H1381" s="1" t="s">
        <v>4586</v>
      </c>
      <c r="I1381" s="378">
        <v>47271</v>
      </c>
      <c r="J1381" s="1" t="s">
        <v>61</v>
      </c>
      <c r="K1381" s="380">
        <v>0.73425925925926006</v>
      </c>
      <c r="L1381" s="378">
        <v>46176</v>
      </c>
      <c r="M1381" s="1" t="s">
        <v>6669</v>
      </c>
      <c r="N1381" s="1" t="s">
        <v>6687</v>
      </c>
    </row>
    <row r="1382" spans="1:14" x14ac:dyDescent="0.25">
      <c r="A1382" s="1" t="s">
        <v>6667</v>
      </c>
      <c r="B1382" s="1" t="s">
        <v>80</v>
      </c>
      <c r="C1382" s="1" t="s">
        <v>81</v>
      </c>
      <c r="D1382" s="377">
        <v>240</v>
      </c>
      <c r="E1382" s="1" t="s">
        <v>83</v>
      </c>
      <c r="F1382" s="378">
        <v>46176</v>
      </c>
      <c r="G1382" s="1" t="s">
        <v>6668</v>
      </c>
      <c r="H1382" s="1" t="s">
        <v>4586</v>
      </c>
      <c r="I1382" s="378">
        <v>47271</v>
      </c>
      <c r="J1382" s="1" t="s">
        <v>61</v>
      </c>
      <c r="K1382" s="380">
        <v>0.87689814814815004</v>
      </c>
      <c r="L1382" s="378">
        <v>46176</v>
      </c>
      <c r="M1382" s="1" t="s">
        <v>6669</v>
      </c>
      <c r="N1382" s="1" t="s">
        <v>6680</v>
      </c>
    </row>
    <row r="1383" spans="1:14" x14ac:dyDescent="0.25">
      <c r="A1383" s="1" t="s">
        <v>6667</v>
      </c>
      <c r="B1383" s="1" t="s">
        <v>80</v>
      </c>
      <c r="C1383" s="1" t="s">
        <v>81</v>
      </c>
      <c r="D1383" s="377">
        <v>240</v>
      </c>
      <c r="E1383" s="1" t="s">
        <v>83</v>
      </c>
      <c r="F1383" s="378">
        <v>46176</v>
      </c>
      <c r="G1383" s="1" t="s">
        <v>6668</v>
      </c>
      <c r="H1383" s="1" t="s">
        <v>4586</v>
      </c>
      <c r="I1383" s="378">
        <v>47271</v>
      </c>
      <c r="J1383" s="1" t="s">
        <v>61</v>
      </c>
      <c r="K1383" s="380">
        <v>0.69548611111111003</v>
      </c>
      <c r="L1383" s="378">
        <v>46176</v>
      </c>
      <c r="M1383" s="1" t="s">
        <v>6669</v>
      </c>
      <c r="N1383" s="1" t="s">
        <v>6684</v>
      </c>
    </row>
    <row r="1384" spans="1:14" x14ac:dyDescent="0.25">
      <c r="A1384" s="1" t="s">
        <v>6667</v>
      </c>
      <c r="B1384" s="1" t="s">
        <v>80</v>
      </c>
      <c r="C1384" s="1" t="s">
        <v>81</v>
      </c>
      <c r="D1384" s="377">
        <v>240</v>
      </c>
      <c r="E1384" s="1" t="s">
        <v>83</v>
      </c>
      <c r="F1384" s="378">
        <v>46176</v>
      </c>
      <c r="G1384" s="1" t="s">
        <v>6668</v>
      </c>
      <c r="H1384" s="1" t="s">
        <v>4586</v>
      </c>
      <c r="I1384" s="378">
        <v>47271</v>
      </c>
      <c r="J1384" s="1" t="s">
        <v>61</v>
      </c>
      <c r="K1384" s="380">
        <v>0.70180555555556001</v>
      </c>
      <c r="L1384" s="378">
        <v>46176</v>
      </c>
      <c r="M1384" s="1" t="s">
        <v>6669</v>
      </c>
      <c r="N1384" s="1" t="s">
        <v>6682</v>
      </c>
    </row>
    <row r="1385" spans="1:14" x14ac:dyDescent="0.25">
      <c r="A1385" s="1" t="s">
        <v>6667</v>
      </c>
      <c r="B1385" s="1" t="s">
        <v>80</v>
      </c>
      <c r="C1385" s="1" t="s">
        <v>81</v>
      </c>
      <c r="D1385" s="377">
        <v>240</v>
      </c>
      <c r="E1385" s="1" t="s">
        <v>83</v>
      </c>
      <c r="F1385" s="378">
        <v>46176</v>
      </c>
      <c r="G1385" s="1" t="s">
        <v>6668</v>
      </c>
      <c r="H1385" s="1" t="s">
        <v>4586</v>
      </c>
      <c r="I1385" s="378">
        <v>47271</v>
      </c>
      <c r="J1385" s="1" t="s">
        <v>61</v>
      </c>
      <c r="K1385" s="380">
        <v>0.84975694444444005</v>
      </c>
      <c r="L1385" s="378">
        <v>46176</v>
      </c>
      <c r="M1385" s="1" t="s">
        <v>6669</v>
      </c>
      <c r="N1385" s="1" t="s">
        <v>6679</v>
      </c>
    </row>
    <row r="1386" spans="1:14" x14ac:dyDescent="0.25">
      <c r="A1386" s="1" t="s">
        <v>6667</v>
      </c>
      <c r="B1386" s="1" t="s">
        <v>80</v>
      </c>
      <c r="C1386" s="1" t="s">
        <v>81</v>
      </c>
      <c r="D1386" s="377">
        <v>240</v>
      </c>
      <c r="E1386" s="1" t="s">
        <v>83</v>
      </c>
      <c r="F1386" s="378">
        <v>46176</v>
      </c>
      <c r="G1386" s="1" t="s">
        <v>6668</v>
      </c>
      <c r="H1386" s="1" t="s">
        <v>4586</v>
      </c>
      <c r="I1386" s="378">
        <v>47271</v>
      </c>
      <c r="J1386" s="1" t="s">
        <v>61</v>
      </c>
      <c r="K1386" s="380">
        <v>0.76084490740740995</v>
      </c>
      <c r="L1386" s="378">
        <v>46176</v>
      </c>
      <c r="M1386" s="1" t="s">
        <v>6669</v>
      </c>
      <c r="N1386" s="1" t="s">
        <v>6673</v>
      </c>
    </row>
    <row r="1387" spans="1:14" x14ac:dyDescent="0.25">
      <c r="A1387" s="1" t="s">
        <v>14262</v>
      </c>
      <c r="B1387" s="1" t="s">
        <v>80</v>
      </c>
      <c r="C1387" s="1" t="s">
        <v>81</v>
      </c>
      <c r="D1387" s="377">
        <v>140</v>
      </c>
      <c r="E1387" s="1" t="s">
        <v>83</v>
      </c>
      <c r="F1387" s="378">
        <v>46185</v>
      </c>
      <c r="G1387" s="1" t="s">
        <v>14263</v>
      </c>
      <c r="H1387" s="1" t="s">
        <v>13703</v>
      </c>
      <c r="I1387" s="378">
        <v>47281</v>
      </c>
      <c r="J1387" s="1" t="s">
        <v>61</v>
      </c>
      <c r="K1387" s="380">
        <v>0.60342592592593003</v>
      </c>
      <c r="L1387" s="378">
        <v>46185</v>
      </c>
      <c r="M1387" s="1" t="s">
        <v>14264</v>
      </c>
      <c r="N1387" s="1" t="s">
        <v>14265</v>
      </c>
    </row>
    <row r="1388" spans="1:14" x14ac:dyDescent="0.25">
      <c r="A1388" s="1" t="s">
        <v>14262</v>
      </c>
      <c r="B1388" s="1" t="s">
        <v>80</v>
      </c>
      <c r="C1388" s="1" t="s">
        <v>81</v>
      </c>
      <c r="D1388" s="377">
        <v>140</v>
      </c>
      <c r="E1388" s="1" t="s">
        <v>83</v>
      </c>
      <c r="F1388" s="378">
        <v>46185</v>
      </c>
      <c r="G1388" s="1" t="s">
        <v>14263</v>
      </c>
      <c r="H1388" s="1" t="s">
        <v>13703</v>
      </c>
      <c r="I1388" s="378">
        <v>47281</v>
      </c>
      <c r="J1388" s="1" t="s">
        <v>61</v>
      </c>
      <c r="K1388" s="380">
        <v>0.56883101851852003</v>
      </c>
      <c r="L1388" s="378">
        <v>46185</v>
      </c>
      <c r="M1388" s="1" t="s">
        <v>14264</v>
      </c>
      <c r="N1388" s="1" t="s">
        <v>14266</v>
      </c>
    </row>
    <row r="1389" spans="1:14" x14ac:dyDescent="0.25">
      <c r="A1389" s="1" t="s">
        <v>6688</v>
      </c>
      <c r="B1389" s="1" t="s">
        <v>80</v>
      </c>
      <c r="C1389" s="1" t="s">
        <v>81</v>
      </c>
      <c r="D1389" s="377">
        <v>240</v>
      </c>
      <c r="E1389" s="1" t="s">
        <v>83</v>
      </c>
      <c r="F1389" s="378">
        <v>46178</v>
      </c>
      <c r="G1389" s="1" t="s">
        <v>6689</v>
      </c>
      <c r="H1389" s="1" t="s">
        <v>5776</v>
      </c>
      <c r="I1389" s="378">
        <v>47272</v>
      </c>
      <c r="J1389" s="1" t="s">
        <v>61</v>
      </c>
      <c r="K1389" s="380">
        <v>4.6296296296000002E-4</v>
      </c>
      <c r="L1389" s="378">
        <v>46178</v>
      </c>
      <c r="M1389" s="1" t="s">
        <v>6690</v>
      </c>
      <c r="N1389" s="1" t="s">
        <v>6694</v>
      </c>
    </row>
    <row r="1390" spans="1:14" x14ac:dyDescent="0.25">
      <c r="A1390" s="1" t="s">
        <v>6688</v>
      </c>
      <c r="B1390" s="1" t="s">
        <v>80</v>
      </c>
      <c r="C1390" s="1" t="s">
        <v>81</v>
      </c>
      <c r="D1390" s="377">
        <v>101</v>
      </c>
      <c r="E1390" s="1" t="s">
        <v>83</v>
      </c>
      <c r="F1390" s="378">
        <v>46178</v>
      </c>
      <c r="G1390" s="1" t="s">
        <v>6689</v>
      </c>
      <c r="H1390" s="1" t="s">
        <v>5776</v>
      </c>
      <c r="I1390" s="378">
        <v>47272</v>
      </c>
      <c r="J1390" s="1" t="s">
        <v>61</v>
      </c>
      <c r="K1390" s="380">
        <v>1.4849537037040001E-2</v>
      </c>
      <c r="L1390" s="378">
        <v>46178</v>
      </c>
      <c r="M1390" s="1" t="s">
        <v>6690</v>
      </c>
      <c r="N1390" s="1" t="s">
        <v>6693</v>
      </c>
    </row>
    <row r="1391" spans="1:14" x14ac:dyDescent="0.25">
      <c r="A1391" s="1" t="s">
        <v>6688</v>
      </c>
      <c r="B1391" s="1" t="s">
        <v>80</v>
      </c>
      <c r="C1391" s="1" t="s">
        <v>81</v>
      </c>
      <c r="D1391" s="377">
        <v>240</v>
      </c>
      <c r="E1391" s="1" t="s">
        <v>83</v>
      </c>
      <c r="F1391" s="378">
        <v>46178</v>
      </c>
      <c r="G1391" s="1" t="s">
        <v>6689</v>
      </c>
      <c r="H1391" s="1" t="s">
        <v>5776</v>
      </c>
      <c r="I1391" s="378">
        <v>47272</v>
      </c>
      <c r="J1391" s="1" t="s">
        <v>61</v>
      </c>
      <c r="K1391" s="380">
        <v>1.511574074074E-2</v>
      </c>
      <c r="L1391" s="378">
        <v>46178</v>
      </c>
      <c r="M1391" s="1" t="s">
        <v>6690</v>
      </c>
      <c r="N1391" s="1" t="s">
        <v>6692</v>
      </c>
    </row>
    <row r="1392" spans="1:14" x14ac:dyDescent="0.25">
      <c r="A1392" s="1" t="s">
        <v>6688</v>
      </c>
      <c r="B1392" s="1" t="s">
        <v>80</v>
      </c>
      <c r="C1392" s="1" t="s">
        <v>81</v>
      </c>
      <c r="D1392" s="377">
        <v>240</v>
      </c>
      <c r="E1392" s="1" t="s">
        <v>83</v>
      </c>
      <c r="F1392" s="378">
        <v>46178</v>
      </c>
      <c r="G1392" s="1" t="s">
        <v>6689</v>
      </c>
      <c r="H1392" s="1" t="s">
        <v>5776</v>
      </c>
      <c r="I1392" s="378">
        <v>47272</v>
      </c>
      <c r="J1392" s="1" t="s">
        <v>61</v>
      </c>
      <c r="K1392" s="380">
        <v>2.9861111111100002E-3</v>
      </c>
      <c r="L1392" s="378">
        <v>46178</v>
      </c>
      <c r="M1392" s="1" t="s">
        <v>6690</v>
      </c>
      <c r="N1392" s="1" t="s">
        <v>6691</v>
      </c>
    </row>
    <row r="1393" spans="1:14" x14ac:dyDescent="0.25">
      <c r="A1393" s="1" t="s">
        <v>6688</v>
      </c>
      <c r="B1393" s="1" t="s">
        <v>80</v>
      </c>
      <c r="C1393" s="1" t="s">
        <v>81</v>
      </c>
      <c r="D1393" s="377">
        <v>240</v>
      </c>
      <c r="E1393" s="1" t="s">
        <v>83</v>
      </c>
      <c r="F1393" s="378">
        <v>46177</v>
      </c>
      <c r="G1393" s="1" t="s">
        <v>6689</v>
      </c>
      <c r="H1393" s="1" t="s">
        <v>5776</v>
      </c>
      <c r="I1393" s="378">
        <v>47272</v>
      </c>
      <c r="J1393" s="1" t="s">
        <v>61</v>
      </c>
      <c r="K1393" s="380">
        <v>0.87121527777777996</v>
      </c>
      <c r="L1393" s="378">
        <v>46177</v>
      </c>
      <c r="M1393" s="1" t="s">
        <v>6690</v>
      </c>
      <c r="N1393" s="1" t="s">
        <v>6719</v>
      </c>
    </row>
    <row r="1394" spans="1:14" x14ac:dyDescent="0.25">
      <c r="A1394" s="1" t="s">
        <v>6688</v>
      </c>
      <c r="B1394" s="1" t="s">
        <v>80</v>
      </c>
      <c r="C1394" s="1" t="s">
        <v>81</v>
      </c>
      <c r="D1394" s="377">
        <v>240</v>
      </c>
      <c r="E1394" s="1" t="s">
        <v>83</v>
      </c>
      <c r="F1394" s="378">
        <v>46177</v>
      </c>
      <c r="G1394" s="1" t="s">
        <v>6689</v>
      </c>
      <c r="H1394" s="1" t="s">
        <v>5776</v>
      </c>
      <c r="I1394" s="378">
        <v>47272</v>
      </c>
      <c r="J1394" s="1" t="s">
        <v>61</v>
      </c>
      <c r="K1394" s="380">
        <v>0.86730324074073994</v>
      </c>
      <c r="L1394" s="378">
        <v>46177</v>
      </c>
      <c r="M1394" s="1" t="s">
        <v>6690</v>
      </c>
      <c r="N1394" s="1" t="s">
        <v>6718</v>
      </c>
    </row>
    <row r="1395" spans="1:14" x14ac:dyDescent="0.25">
      <c r="A1395" s="1" t="s">
        <v>6688</v>
      </c>
      <c r="B1395" s="1" t="s">
        <v>80</v>
      </c>
      <c r="C1395" s="1" t="s">
        <v>81</v>
      </c>
      <c r="D1395" s="377">
        <v>240</v>
      </c>
      <c r="E1395" s="1" t="s">
        <v>83</v>
      </c>
      <c r="F1395" s="378">
        <v>46177</v>
      </c>
      <c r="G1395" s="1" t="s">
        <v>6689</v>
      </c>
      <c r="H1395" s="1" t="s">
        <v>5776</v>
      </c>
      <c r="I1395" s="378">
        <v>47272</v>
      </c>
      <c r="J1395" s="1" t="s">
        <v>61</v>
      </c>
      <c r="K1395" s="380">
        <v>0.76402777777777997</v>
      </c>
      <c r="L1395" s="378">
        <v>46177</v>
      </c>
      <c r="M1395" s="1" t="s">
        <v>6690</v>
      </c>
      <c r="N1395" s="1" t="s">
        <v>6715</v>
      </c>
    </row>
    <row r="1396" spans="1:14" x14ac:dyDescent="0.25">
      <c r="A1396" s="1" t="s">
        <v>6688</v>
      </c>
      <c r="B1396" s="1" t="s">
        <v>80</v>
      </c>
      <c r="C1396" s="1" t="s">
        <v>81</v>
      </c>
      <c r="D1396" s="377">
        <v>240</v>
      </c>
      <c r="E1396" s="1" t="s">
        <v>83</v>
      </c>
      <c r="F1396" s="378">
        <v>46177</v>
      </c>
      <c r="G1396" s="1" t="s">
        <v>6689</v>
      </c>
      <c r="H1396" s="1" t="s">
        <v>5776</v>
      </c>
      <c r="I1396" s="378">
        <v>47272</v>
      </c>
      <c r="J1396" s="1" t="s">
        <v>61</v>
      </c>
      <c r="K1396" s="380">
        <v>0.19394675925926</v>
      </c>
      <c r="L1396" s="378">
        <v>46177</v>
      </c>
      <c r="M1396" s="1" t="s">
        <v>6690</v>
      </c>
      <c r="N1396" s="1" t="s">
        <v>6707</v>
      </c>
    </row>
    <row r="1397" spans="1:14" x14ac:dyDescent="0.25">
      <c r="A1397" s="1" t="s">
        <v>6688</v>
      </c>
      <c r="B1397" s="1" t="s">
        <v>80</v>
      </c>
      <c r="C1397" s="1" t="s">
        <v>81</v>
      </c>
      <c r="D1397" s="377">
        <v>240</v>
      </c>
      <c r="E1397" s="1" t="s">
        <v>83</v>
      </c>
      <c r="F1397" s="378">
        <v>46177</v>
      </c>
      <c r="G1397" s="1" t="s">
        <v>6689</v>
      </c>
      <c r="H1397" s="1" t="s">
        <v>5776</v>
      </c>
      <c r="I1397" s="378">
        <v>47272</v>
      </c>
      <c r="J1397" s="1" t="s">
        <v>61</v>
      </c>
      <c r="K1397" s="380">
        <v>0.26866898148148</v>
      </c>
      <c r="L1397" s="378">
        <v>46177</v>
      </c>
      <c r="M1397" s="1" t="s">
        <v>6690</v>
      </c>
      <c r="N1397" s="1" t="s">
        <v>6720</v>
      </c>
    </row>
    <row r="1398" spans="1:14" x14ac:dyDescent="0.25">
      <c r="A1398" s="1" t="s">
        <v>6688</v>
      </c>
      <c r="B1398" s="1" t="s">
        <v>80</v>
      </c>
      <c r="C1398" s="1" t="s">
        <v>81</v>
      </c>
      <c r="D1398" s="377">
        <v>240</v>
      </c>
      <c r="E1398" s="1" t="s">
        <v>83</v>
      </c>
      <c r="F1398" s="378">
        <v>46177</v>
      </c>
      <c r="G1398" s="1" t="s">
        <v>6689</v>
      </c>
      <c r="H1398" s="1" t="s">
        <v>5776</v>
      </c>
      <c r="I1398" s="378">
        <v>47272</v>
      </c>
      <c r="J1398" s="1" t="s">
        <v>61</v>
      </c>
      <c r="K1398" s="380">
        <v>0.13569444444444001</v>
      </c>
      <c r="L1398" s="378">
        <v>46177</v>
      </c>
      <c r="M1398" s="1" t="s">
        <v>6690</v>
      </c>
      <c r="N1398" s="1" t="s">
        <v>6705</v>
      </c>
    </row>
    <row r="1399" spans="1:14" x14ac:dyDescent="0.25">
      <c r="A1399" s="1" t="s">
        <v>6688</v>
      </c>
      <c r="B1399" s="1" t="s">
        <v>80</v>
      </c>
      <c r="C1399" s="1" t="s">
        <v>81</v>
      </c>
      <c r="D1399" s="377">
        <v>240</v>
      </c>
      <c r="E1399" s="1" t="s">
        <v>83</v>
      </c>
      <c r="F1399" s="378">
        <v>46177</v>
      </c>
      <c r="G1399" s="1" t="s">
        <v>6689</v>
      </c>
      <c r="H1399" s="1" t="s">
        <v>5776</v>
      </c>
      <c r="I1399" s="378">
        <v>47272</v>
      </c>
      <c r="J1399" s="1" t="s">
        <v>61</v>
      </c>
      <c r="K1399" s="380">
        <v>0.87450231481481</v>
      </c>
      <c r="L1399" s="378">
        <v>46177</v>
      </c>
      <c r="M1399" s="1" t="s">
        <v>6690</v>
      </c>
      <c r="N1399" s="1" t="s">
        <v>6703</v>
      </c>
    </row>
    <row r="1400" spans="1:14" x14ac:dyDescent="0.25">
      <c r="A1400" s="1" t="s">
        <v>6688</v>
      </c>
      <c r="B1400" s="1" t="s">
        <v>80</v>
      </c>
      <c r="C1400" s="1" t="s">
        <v>81</v>
      </c>
      <c r="D1400" s="377">
        <v>240</v>
      </c>
      <c r="E1400" s="1" t="s">
        <v>83</v>
      </c>
      <c r="F1400" s="378">
        <v>46177</v>
      </c>
      <c r="G1400" s="1" t="s">
        <v>6689</v>
      </c>
      <c r="H1400" s="1" t="s">
        <v>5776</v>
      </c>
      <c r="I1400" s="378">
        <v>47272</v>
      </c>
      <c r="J1400" s="1" t="s">
        <v>61</v>
      </c>
      <c r="K1400" s="380">
        <v>0.66781250000000003</v>
      </c>
      <c r="L1400" s="378">
        <v>46177</v>
      </c>
      <c r="M1400" s="1" t="s">
        <v>6690</v>
      </c>
      <c r="N1400" s="1" t="s">
        <v>6699</v>
      </c>
    </row>
    <row r="1401" spans="1:14" x14ac:dyDescent="0.25">
      <c r="A1401" s="1" t="s">
        <v>6688</v>
      </c>
      <c r="B1401" s="1" t="s">
        <v>80</v>
      </c>
      <c r="C1401" s="1" t="s">
        <v>81</v>
      </c>
      <c r="D1401" s="377">
        <v>240</v>
      </c>
      <c r="E1401" s="1" t="s">
        <v>83</v>
      </c>
      <c r="F1401" s="378">
        <v>46177</v>
      </c>
      <c r="G1401" s="1" t="s">
        <v>6689</v>
      </c>
      <c r="H1401" s="1" t="s">
        <v>5776</v>
      </c>
      <c r="I1401" s="378">
        <v>47272</v>
      </c>
      <c r="J1401" s="1" t="s">
        <v>61</v>
      </c>
      <c r="K1401" s="380">
        <v>0.87437500000000001</v>
      </c>
      <c r="L1401" s="378">
        <v>46177</v>
      </c>
      <c r="M1401" s="1" t="s">
        <v>6690</v>
      </c>
      <c r="N1401" s="1" t="s">
        <v>6698</v>
      </c>
    </row>
    <row r="1402" spans="1:14" x14ac:dyDescent="0.25">
      <c r="A1402" s="1" t="s">
        <v>6688</v>
      </c>
      <c r="B1402" s="1" t="s">
        <v>80</v>
      </c>
      <c r="C1402" s="1" t="s">
        <v>81</v>
      </c>
      <c r="D1402" s="377">
        <v>240</v>
      </c>
      <c r="E1402" s="1" t="s">
        <v>83</v>
      </c>
      <c r="F1402" s="378">
        <v>46177</v>
      </c>
      <c r="G1402" s="1" t="s">
        <v>6689</v>
      </c>
      <c r="H1402" s="1" t="s">
        <v>5776</v>
      </c>
      <c r="I1402" s="378">
        <v>47272</v>
      </c>
      <c r="J1402" s="1" t="s">
        <v>61</v>
      </c>
      <c r="K1402" s="380">
        <v>0.88930555555556001</v>
      </c>
      <c r="L1402" s="378">
        <v>46177</v>
      </c>
      <c r="M1402" s="1" t="s">
        <v>6690</v>
      </c>
      <c r="N1402" s="1" t="s">
        <v>6713</v>
      </c>
    </row>
    <row r="1403" spans="1:14" x14ac:dyDescent="0.25">
      <c r="A1403" s="1" t="s">
        <v>6688</v>
      </c>
      <c r="B1403" s="1" t="s">
        <v>80</v>
      </c>
      <c r="C1403" s="1" t="s">
        <v>81</v>
      </c>
      <c r="D1403" s="377">
        <v>240</v>
      </c>
      <c r="E1403" s="1" t="s">
        <v>83</v>
      </c>
      <c r="F1403" s="378">
        <v>46177</v>
      </c>
      <c r="G1403" s="1" t="s">
        <v>6689</v>
      </c>
      <c r="H1403" s="1" t="s">
        <v>5776</v>
      </c>
      <c r="I1403" s="378">
        <v>47272</v>
      </c>
      <c r="J1403" s="1" t="s">
        <v>61</v>
      </c>
      <c r="K1403" s="380">
        <v>0.13530092592592999</v>
      </c>
      <c r="L1403" s="378">
        <v>46177</v>
      </c>
      <c r="M1403" s="1" t="s">
        <v>6690</v>
      </c>
      <c r="N1403" s="1" t="s">
        <v>6708</v>
      </c>
    </row>
    <row r="1404" spans="1:14" x14ac:dyDescent="0.25">
      <c r="A1404" s="1" t="s">
        <v>6688</v>
      </c>
      <c r="B1404" s="1" t="s">
        <v>80</v>
      </c>
      <c r="C1404" s="1" t="s">
        <v>81</v>
      </c>
      <c r="D1404" s="377">
        <v>240</v>
      </c>
      <c r="E1404" s="1" t="s">
        <v>83</v>
      </c>
      <c r="F1404" s="378">
        <v>46177</v>
      </c>
      <c r="G1404" s="1" t="s">
        <v>6689</v>
      </c>
      <c r="H1404" s="1" t="s">
        <v>5776</v>
      </c>
      <c r="I1404" s="378">
        <v>47272</v>
      </c>
      <c r="J1404" s="1" t="s">
        <v>61</v>
      </c>
      <c r="K1404" s="380">
        <v>0.22290509259259</v>
      </c>
      <c r="L1404" s="378">
        <v>46177</v>
      </c>
      <c r="M1404" s="1" t="s">
        <v>6690</v>
      </c>
      <c r="N1404" s="1" t="s">
        <v>6717</v>
      </c>
    </row>
    <row r="1405" spans="1:14" x14ac:dyDescent="0.25">
      <c r="A1405" s="1" t="s">
        <v>6688</v>
      </c>
      <c r="B1405" s="1" t="s">
        <v>80</v>
      </c>
      <c r="C1405" s="1" t="s">
        <v>81</v>
      </c>
      <c r="D1405" s="377">
        <v>240</v>
      </c>
      <c r="E1405" s="1" t="s">
        <v>83</v>
      </c>
      <c r="F1405" s="378">
        <v>46177</v>
      </c>
      <c r="G1405" s="1" t="s">
        <v>6689</v>
      </c>
      <c r="H1405" s="1" t="s">
        <v>5776</v>
      </c>
      <c r="I1405" s="378">
        <v>47272</v>
      </c>
      <c r="J1405" s="1" t="s">
        <v>61</v>
      </c>
      <c r="K1405" s="380">
        <v>0.90606481481481005</v>
      </c>
      <c r="L1405" s="378">
        <v>46177</v>
      </c>
      <c r="M1405" s="1" t="s">
        <v>6690</v>
      </c>
      <c r="N1405" s="1" t="s">
        <v>6711</v>
      </c>
    </row>
    <row r="1406" spans="1:14" x14ac:dyDescent="0.25">
      <c r="A1406" s="1" t="s">
        <v>6688</v>
      </c>
      <c r="B1406" s="1" t="s">
        <v>80</v>
      </c>
      <c r="C1406" s="1" t="s">
        <v>81</v>
      </c>
      <c r="D1406" s="377">
        <v>240</v>
      </c>
      <c r="E1406" s="1" t="s">
        <v>83</v>
      </c>
      <c r="F1406" s="378">
        <v>46177</v>
      </c>
      <c r="G1406" s="1" t="s">
        <v>6689</v>
      </c>
      <c r="H1406" s="1" t="s">
        <v>5776</v>
      </c>
      <c r="I1406" s="378">
        <v>47272</v>
      </c>
      <c r="J1406" s="1" t="s">
        <v>61</v>
      </c>
      <c r="K1406" s="380">
        <v>0.24809027777778001</v>
      </c>
      <c r="L1406" s="378">
        <v>46177</v>
      </c>
      <c r="M1406" s="1" t="s">
        <v>6690</v>
      </c>
      <c r="N1406" s="1" t="s">
        <v>6709</v>
      </c>
    </row>
    <row r="1407" spans="1:14" x14ac:dyDescent="0.25">
      <c r="A1407" s="1" t="s">
        <v>6688</v>
      </c>
      <c r="B1407" s="1" t="s">
        <v>80</v>
      </c>
      <c r="C1407" s="1" t="s">
        <v>81</v>
      </c>
      <c r="D1407" s="377">
        <v>240</v>
      </c>
      <c r="E1407" s="1" t="s">
        <v>83</v>
      </c>
      <c r="F1407" s="378">
        <v>46177</v>
      </c>
      <c r="G1407" s="1" t="s">
        <v>6689</v>
      </c>
      <c r="H1407" s="1" t="s">
        <v>5776</v>
      </c>
      <c r="I1407" s="378">
        <v>47272</v>
      </c>
      <c r="J1407" s="1" t="s">
        <v>61</v>
      </c>
      <c r="K1407" s="380">
        <v>0.98760416666666995</v>
      </c>
      <c r="L1407" s="378">
        <v>46177</v>
      </c>
      <c r="M1407" s="1" t="s">
        <v>6690</v>
      </c>
      <c r="N1407" s="1" t="s">
        <v>6695</v>
      </c>
    </row>
    <row r="1408" spans="1:14" x14ac:dyDescent="0.25">
      <c r="A1408" s="1" t="s">
        <v>6688</v>
      </c>
      <c r="B1408" s="1" t="s">
        <v>80</v>
      </c>
      <c r="C1408" s="1" t="s">
        <v>81</v>
      </c>
      <c r="D1408" s="377">
        <v>240</v>
      </c>
      <c r="E1408" s="1" t="s">
        <v>83</v>
      </c>
      <c r="F1408" s="378">
        <v>46177</v>
      </c>
      <c r="G1408" s="1" t="s">
        <v>6689</v>
      </c>
      <c r="H1408" s="1" t="s">
        <v>5776</v>
      </c>
      <c r="I1408" s="378">
        <v>47272</v>
      </c>
      <c r="J1408" s="1" t="s">
        <v>61</v>
      </c>
      <c r="K1408" s="380">
        <v>0.88912037037036995</v>
      </c>
      <c r="L1408" s="378">
        <v>46177</v>
      </c>
      <c r="M1408" s="1" t="s">
        <v>6690</v>
      </c>
      <c r="N1408" s="1" t="s">
        <v>6716</v>
      </c>
    </row>
    <row r="1409" spans="1:14" x14ac:dyDescent="0.25">
      <c r="A1409" s="1" t="s">
        <v>6688</v>
      </c>
      <c r="B1409" s="1" t="s">
        <v>80</v>
      </c>
      <c r="C1409" s="1" t="s">
        <v>81</v>
      </c>
      <c r="D1409" s="377">
        <v>240</v>
      </c>
      <c r="E1409" s="1" t="s">
        <v>83</v>
      </c>
      <c r="F1409" s="378">
        <v>46177</v>
      </c>
      <c r="G1409" s="1" t="s">
        <v>6689</v>
      </c>
      <c r="H1409" s="1" t="s">
        <v>5776</v>
      </c>
      <c r="I1409" s="378">
        <v>47272</v>
      </c>
      <c r="J1409" s="1" t="s">
        <v>61</v>
      </c>
      <c r="K1409" s="380">
        <v>0.23212962962962999</v>
      </c>
      <c r="L1409" s="378">
        <v>46177</v>
      </c>
      <c r="M1409" s="1" t="s">
        <v>6690</v>
      </c>
      <c r="N1409" s="1" t="s">
        <v>6700</v>
      </c>
    </row>
    <row r="1410" spans="1:14" x14ac:dyDescent="0.25">
      <c r="A1410" s="1" t="s">
        <v>6688</v>
      </c>
      <c r="B1410" s="1" t="s">
        <v>80</v>
      </c>
      <c r="C1410" s="1" t="s">
        <v>81</v>
      </c>
      <c r="D1410" s="377">
        <v>240</v>
      </c>
      <c r="E1410" s="1" t="s">
        <v>83</v>
      </c>
      <c r="F1410" s="378">
        <v>46177</v>
      </c>
      <c r="G1410" s="1" t="s">
        <v>6689</v>
      </c>
      <c r="H1410" s="1" t="s">
        <v>5776</v>
      </c>
      <c r="I1410" s="378">
        <v>47272</v>
      </c>
      <c r="J1410" s="1" t="s">
        <v>61</v>
      </c>
      <c r="K1410" s="380">
        <v>0.66766203703703997</v>
      </c>
      <c r="L1410" s="378">
        <v>46177</v>
      </c>
      <c r="M1410" s="1" t="s">
        <v>6690</v>
      </c>
      <c r="N1410" s="1" t="s">
        <v>6702</v>
      </c>
    </row>
    <row r="1411" spans="1:14" x14ac:dyDescent="0.25">
      <c r="A1411" s="1" t="s">
        <v>6688</v>
      </c>
      <c r="B1411" s="1" t="s">
        <v>80</v>
      </c>
      <c r="C1411" s="1" t="s">
        <v>81</v>
      </c>
      <c r="D1411" s="377">
        <v>240</v>
      </c>
      <c r="E1411" s="1" t="s">
        <v>83</v>
      </c>
      <c r="F1411" s="378">
        <v>46177</v>
      </c>
      <c r="G1411" s="1" t="s">
        <v>6689</v>
      </c>
      <c r="H1411" s="1" t="s">
        <v>5776</v>
      </c>
      <c r="I1411" s="378">
        <v>47272</v>
      </c>
      <c r="J1411" s="1" t="s">
        <v>61</v>
      </c>
      <c r="K1411" s="380">
        <v>0.13512731481481</v>
      </c>
      <c r="L1411" s="378">
        <v>46177</v>
      </c>
      <c r="M1411" s="1" t="s">
        <v>6690</v>
      </c>
      <c r="N1411" s="1" t="s">
        <v>6704</v>
      </c>
    </row>
    <row r="1412" spans="1:14" x14ac:dyDescent="0.25">
      <c r="A1412" s="1" t="s">
        <v>6688</v>
      </c>
      <c r="B1412" s="1" t="s">
        <v>80</v>
      </c>
      <c r="C1412" s="1" t="s">
        <v>81</v>
      </c>
      <c r="D1412" s="377">
        <v>240</v>
      </c>
      <c r="E1412" s="1" t="s">
        <v>83</v>
      </c>
      <c r="F1412" s="378">
        <v>46177</v>
      </c>
      <c r="G1412" s="1" t="s">
        <v>6689</v>
      </c>
      <c r="H1412" s="1" t="s">
        <v>5776</v>
      </c>
      <c r="I1412" s="378">
        <v>47272</v>
      </c>
      <c r="J1412" s="1" t="s">
        <v>61</v>
      </c>
      <c r="K1412" s="380">
        <v>0.27872685185184998</v>
      </c>
      <c r="L1412" s="378">
        <v>46177</v>
      </c>
      <c r="M1412" s="1" t="s">
        <v>6690</v>
      </c>
      <c r="N1412" s="1" t="s">
        <v>6712</v>
      </c>
    </row>
    <row r="1413" spans="1:14" x14ac:dyDescent="0.25">
      <c r="A1413" s="1" t="s">
        <v>6688</v>
      </c>
      <c r="B1413" s="1" t="s">
        <v>80</v>
      </c>
      <c r="C1413" s="1" t="s">
        <v>81</v>
      </c>
      <c r="D1413" s="377">
        <v>240</v>
      </c>
      <c r="E1413" s="1" t="s">
        <v>83</v>
      </c>
      <c r="F1413" s="378">
        <v>46177</v>
      </c>
      <c r="G1413" s="1" t="s">
        <v>6689</v>
      </c>
      <c r="H1413" s="1" t="s">
        <v>5776</v>
      </c>
      <c r="I1413" s="378">
        <v>47272</v>
      </c>
      <c r="J1413" s="1" t="s">
        <v>61</v>
      </c>
      <c r="K1413" s="380">
        <v>0.93146990740740998</v>
      </c>
      <c r="L1413" s="378">
        <v>46177</v>
      </c>
      <c r="M1413" s="1" t="s">
        <v>6690</v>
      </c>
      <c r="N1413" s="1" t="s">
        <v>6696</v>
      </c>
    </row>
    <row r="1414" spans="1:14" x14ac:dyDescent="0.25">
      <c r="A1414" s="1" t="s">
        <v>6688</v>
      </c>
      <c r="B1414" s="1" t="s">
        <v>80</v>
      </c>
      <c r="C1414" s="1" t="s">
        <v>81</v>
      </c>
      <c r="D1414" s="377">
        <v>240</v>
      </c>
      <c r="E1414" s="1" t="s">
        <v>83</v>
      </c>
      <c r="F1414" s="378">
        <v>46177</v>
      </c>
      <c r="G1414" s="1" t="s">
        <v>6689</v>
      </c>
      <c r="H1414" s="1" t="s">
        <v>5776</v>
      </c>
      <c r="I1414" s="378">
        <v>47272</v>
      </c>
      <c r="J1414" s="1" t="s">
        <v>61</v>
      </c>
      <c r="K1414" s="380">
        <v>0.69984953703704</v>
      </c>
      <c r="L1414" s="378">
        <v>46177</v>
      </c>
      <c r="M1414" s="1" t="s">
        <v>6690</v>
      </c>
      <c r="N1414" s="1" t="s">
        <v>6721</v>
      </c>
    </row>
    <row r="1415" spans="1:14" x14ac:dyDescent="0.25">
      <c r="A1415" s="1" t="s">
        <v>6688</v>
      </c>
      <c r="B1415" s="1" t="s">
        <v>80</v>
      </c>
      <c r="C1415" s="1" t="s">
        <v>81</v>
      </c>
      <c r="D1415" s="377">
        <v>240</v>
      </c>
      <c r="E1415" s="1" t="s">
        <v>83</v>
      </c>
      <c r="F1415" s="378">
        <v>46177</v>
      </c>
      <c r="G1415" s="1" t="s">
        <v>6689</v>
      </c>
      <c r="H1415" s="1" t="s">
        <v>5776</v>
      </c>
      <c r="I1415" s="378">
        <v>47272</v>
      </c>
      <c r="J1415" s="1" t="s">
        <v>61</v>
      </c>
      <c r="K1415" s="380">
        <v>0.99461805555556004</v>
      </c>
      <c r="L1415" s="378">
        <v>46177</v>
      </c>
      <c r="M1415" s="1" t="s">
        <v>6690</v>
      </c>
      <c r="N1415" s="1" t="s">
        <v>6697</v>
      </c>
    </row>
    <row r="1416" spans="1:14" x14ac:dyDescent="0.25">
      <c r="A1416" s="1" t="s">
        <v>6688</v>
      </c>
      <c r="B1416" s="1" t="s">
        <v>80</v>
      </c>
      <c r="C1416" s="1" t="s">
        <v>81</v>
      </c>
      <c r="D1416" s="377">
        <v>240</v>
      </c>
      <c r="E1416" s="1" t="s">
        <v>83</v>
      </c>
      <c r="F1416" s="378">
        <v>46177</v>
      </c>
      <c r="G1416" s="1" t="s">
        <v>6689</v>
      </c>
      <c r="H1416" s="1" t="s">
        <v>5776</v>
      </c>
      <c r="I1416" s="378">
        <v>47272</v>
      </c>
      <c r="J1416" s="1" t="s">
        <v>61</v>
      </c>
      <c r="K1416" s="380">
        <v>0.17207175925925999</v>
      </c>
      <c r="L1416" s="378">
        <v>46177</v>
      </c>
      <c r="M1416" s="1" t="s">
        <v>6690</v>
      </c>
      <c r="N1416" s="1" t="s">
        <v>6701</v>
      </c>
    </row>
    <row r="1417" spans="1:14" x14ac:dyDescent="0.25">
      <c r="A1417" s="1" t="s">
        <v>6688</v>
      </c>
      <c r="B1417" s="1" t="s">
        <v>80</v>
      </c>
      <c r="C1417" s="1" t="s">
        <v>81</v>
      </c>
      <c r="D1417" s="377">
        <v>240</v>
      </c>
      <c r="E1417" s="1" t="s">
        <v>83</v>
      </c>
      <c r="F1417" s="378">
        <v>46177</v>
      </c>
      <c r="G1417" s="1" t="s">
        <v>6689</v>
      </c>
      <c r="H1417" s="1" t="s">
        <v>5776</v>
      </c>
      <c r="I1417" s="378">
        <v>47272</v>
      </c>
      <c r="J1417" s="1" t="s">
        <v>61</v>
      </c>
      <c r="K1417" s="380">
        <v>0.76262731481481005</v>
      </c>
      <c r="L1417" s="378">
        <v>46177</v>
      </c>
      <c r="M1417" s="1" t="s">
        <v>6690</v>
      </c>
      <c r="N1417" s="1" t="s">
        <v>6710</v>
      </c>
    </row>
    <row r="1418" spans="1:14" x14ac:dyDescent="0.25">
      <c r="A1418" s="1" t="s">
        <v>6688</v>
      </c>
      <c r="B1418" s="1" t="s">
        <v>80</v>
      </c>
      <c r="C1418" s="1" t="s">
        <v>81</v>
      </c>
      <c r="D1418" s="377">
        <v>240</v>
      </c>
      <c r="E1418" s="1" t="s">
        <v>83</v>
      </c>
      <c r="F1418" s="378">
        <v>46177</v>
      </c>
      <c r="G1418" s="1" t="s">
        <v>6689</v>
      </c>
      <c r="H1418" s="1" t="s">
        <v>5776</v>
      </c>
      <c r="I1418" s="378">
        <v>47272</v>
      </c>
      <c r="J1418" s="1" t="s">
        <v>61</v>
      </c>
      <c r="K1418" s="380">
        <v>0.15004629629630001</v>
      </c>
      <c r="L1418" s="378">
        <v>46177</v>
      </c>
      <c r="M1418" s="1" t="s">
        <v>6690</v>
      </c>
      <c r="N1418" s="1" t="s">
        <v>6706</v>
      </c>
    </row>
    <row r="1419" spans="1:14" x14ac:dyDescent="0.25">
      <c r="A1419" s="1" t="s">
        <v>6688</v>
      </c>
      <c r="B1419" s="1" t="s">
        <v>80</v>
      </c>
      <c r="C1419" s="1" t="s">
        <v>81</v>
      </c>
      <c r="D1419" s="377">
        <v>240</v>
      </c>
      <c r="E1419" s="1" t="s">
        <v>83</v>
      </c>
      <c r="F1419" s="378">
        <v>46177</v>
      </c>
      <c r="G1419" s="1" t="s">
        <v>6689</v>
      </c>
      <c r="H1419" s="1" t="s">
        <v>5776</v>
      </c>
      <c r="I1419" s="378">
        <v>47272</v>
      </c>
      <c r="J1419" s="1" t="s">
        <v>61</v>
      </c>
      <c r="K1419" s="380">
        <v>0.73513888888889001</v>
      </c>
      <c r="L1419" s="378">
        <v>46177</v>
      </c>
      <c r="M1419" s="1" t="s">
        <v>6690</v>
      </c>
      <c r="N1419" s="1" t="s">
        <v>6714</v>
      </c>
    </row>
    <row r="1420" spans="1:14" x14ac:dyDescent="0.25">
      <c r="A1420" s="1" t="s">
        <v>11087</v>
      </c>
      <c r="B1420" s="1" t="s">
        <v>80</v>
      </c>
      <c r="C1420" s="1" t="s">
        <v>81</v>
      </c>
      <c r="D1420" s="377">
        <v>240</v>
      </c>
      <c r="E1420" s="1" t="s">
        <v>83</v>
      </c>
      <c r="F1420" s="378">
        <v>46183</v>
      </c>
      <c r="G1420" s="1" t="s">
        <v>11088</v>
      </c>
      <c r="H1420" s="1" t="s">
        <v>9328</v>
      </c>
      <c r="I1420" s="378">
        <v>47277</v>
      </c>
      <c r="J1420" s="1" t="s">
        <v>61</v>
      </c>
      <c r="K1420" s="380">
        <v>0.66099537037037004</v>
      </c>
      <c r="L1420" s="378">
        <v>46183</v>
      </c>
      <c r="M1420" s="1" t="s">
        <v>11089</v>
      </c>
      <c r="N1420" s="1" t="s">
        <v>12234</v>
      </c>
    </row>
    <row r="1421" spans="1:14" x14ac:dyDescent="0.25">
      <c r="A1421" s="1" t="s">
        <v>11087</v>
      </c>
      <c r="B1421" s="1" t="s">
        <v>80</v>
      </c>
      <c r="C1421" s="1" t="s">
        <v>81</v>
      </c>
      <c r="D1421" s="377">
        <v>240</v>
      </c>
      <c r="E1421" s="1" t="s">
        <v>83</v>
      </c>
      <c r="F1421" s="378">
        <v>46183</v>
      </c>
      <c r="G1421" s="1" t="s">
        <v>11088</v>
      </c>
      <c r="H1421" s="1" t="s">
        <v>9328</v>
      </c>
      <c r="I1421" s="378">
        <v>47277</v>
      </c>
      <c r="J1421" s="1" t="s">
        <v>61</v>
      </c>
      <c r="K1421" s="380">
        <v>0.70472222222222003</v>
      </c>
      <c r="L1421" s="378">
        <v>46183</v>
      </c>
      <c r="M1421" s="1" t="s">
        <v>11089</v>
      </c>
      <c r="N1421" s="1" t="s">
        <v>12235</v>
      </c>
    </row>
    <row r="1422" spans="1:14" x14ac:dyDescent="0.25">
      <c r="A1422" s="1" t="s">
        <v>11087</v>
      </c>
      <c r="B1422" s="1" t="s">
        <v>80</v>
      </c>
      <c r="C1422" s="1" t="s">
        <v>81</v>
      </c>
      <c r="D1422" s="377">
        <v>240</v>
      </c>
      <c r="E1422" s="1" t="s">
        <v>83</v>
      </c>
      <c r="F1422" s="378">
        <v>46183</v>
      </c>
      <c r="G1422" s="1" t="s">
        <v>11088</v>
      </c>
      <c r="H1422" s="1" t="s">
        <v>9328</v>
      </c>
      <c r="I1422" s="378">
        <v>47277</v>
      </c>
      <c r="J1422" s="1" t="s">
        <v>61</v>
      </c>
      <c r="K1422" s="380">
        <v>0.70464120370369998</v>
      </c>
      <c r="L1422" s="378">
        <v>46183</v>
      </c>
      <c r="M1422" s="1" t="s">
        <v>11089</v>
      </c>
      <c r="N1422" s="1" t="s">
        <v>12236</v>
      </c>
    </row>
    <row r="1423" spans="1:14" x14ac:dyDescent="0.25">
      <c r="A1423" s="1" t="s">
        <v>11087</v>
      </c>
      <c r="B1423" s="1" t="s">
        <v>80</v>
      </c>
      <c r="C1423" s="1" t="s">
        <v>81</v>
      </c>
      <c r="D1423" s="377">
        <v>240</v>
      </c>
      <c r="E1423" s="1" t="s">
        <v>83</v>
      </c>
      <c r="F1423" s="378">
        <v>46183</v>
      </c>
      <c r="G1423" s="1" t="s">
        <v>11088</v>
      </c>
      <c r="H1423" s="1" t="s">
        <v>9328</v>
      </c>
      <c r="I1423" s="378">
        <v>47277</v>
      </c>
      <c r="J1423" s="1" t="s">
        <v>61</v>
      </c>
      <c r="K1423" s="380">
        <v>0.70497685185184999</v>
      </c>
      <c r="L1423" s="378">
        <v>46183</v>
      </c>
      <c r="M1423" s="1" t="s">
        <v>11089</v>
      </c>
      <c r="N1423" s="1" t="s">
        <v>12237</v>
      </c>
    </row>
    <row r="1424" spans="1:14" x14ac:dyDescent="0.25">
      <c r="A1424" s="1" t="s">
        <v>11087</v>
      </c>
      <c r="B1424" s="1" t="s">
        <v>80</v>
      </c>
      <c r="C1424" s="1" t="s">
        <v>81</v>
      </c>
      <c r="D1424" s="377">
        <v>240</v>
      </c>
      <c r="E1424" s="1" t="s">
        <v>83</v>
      </c>
      <c r="F1424" s="378">
        <v>46183</v>
      </c>
      <c r="G1424" s="1" t="s">
        <v>11088</v>
      </c>
      <c r="H1424" s="1" t="s">
        <v>9328</v>
      </c>
      <c r="I1424" s="378">
        <v>47277</v>
      </c>
      <c r="J1424" s="1" t="s">
        <v>61</v>
      </c>
      <c r="K1424" s="380">
        <v>0.73423611111110998</v>
      </c>
      <c r="L1424" s="378">
        <v>46183</v>
      </c>
      <c r="M1424" s="1" t="s">
        <v>11089</v>
      </c>
      <c r="N1424" s="1" t="s">
        <v>12239</v>
      </c>
    </row>
    <row r="1425" spans="1:14" x14ac:dyDescent="0.25">
      <c r="A1425" s="1" t="s">
        <v>11087</v>
      </c>
      <c r="B1425" s="1" t="s">
        <v>80</v>
      </c>
      <c r="C1425" s="1" t="s">
        <v>81</v>
      </c>
      <c r="D1425" s="377">
        <v>240</v>
      </c>
      <c r="E1425" s="1" t="s">
        <v>83</v>
      </c>
      <c r="F1425" s="378">
        <v>46183</v>
      </c>
      <c r="G1425" s="1" t="s">
        <v>11088</v>
      </c>
      <c r="H1425" s="1" t="s">
        <v>9328</v>
      </c>
      <c r="I1425" s="378">
        <v>47277</v>
      </c>
      <c r="J1425" s="1" t="s">
        <v>61</v>
      </c>
      <c r="K1425" s="380">
        <v>0.73471064814815001</v>
      </c>
      <c r="L1425" s="378">
        <v>46183</v>
      </c>
      <c r="M1425" s="1" t="s">
        <v>11089</v>
      </c>
      <c r="N1425" s="1" t="s">
        <v>12240</v>
      </c>
    </row>
    <row r="1426" spans="1:14" x14ac:dyDescent="0.25">
      <c r="A1426" s="1" t="s">
        <v>11087</v>
      </c>
      <c r="B1426" s="1" t="s">
        <v>80</v>
      </c>
      <c r="C1426" s="1" t="s">
        <v>81</v>
      </c>
      <c r="D1426" s="377">
        <v>240</v>
      </c>
      <c r="E1426" s="1" t="s">
        <v>83</v>
      </c>
      <c r="F1426" s="378">
        <v>46183</v>
      </c>
      <c r="G1426" s="1" t="s">
        <v>11088</v>
      </c>
      <c r="H1426" s="1" t="s">
        <v>9328</v>
      </c>
      <c r="I1426" s="378">
        <v>47277</v>
      </c>
      <c r="J1426" s="1" t="s">
        <v>61</v>
      </c>
      <c r="K1426" s="380">
        <v>0.76537037037037003</v>
      </c>
      <c r="L1426" s="378">
        <v>46183</v>
      </c>
      <c r="M1426" s="1" t="s">
        <v>11089</v>
      </c>
      <c r="N1426" s="1" t="s">
        <v>12228</v>
      </c>
    </row>
    <row r="1427" spans="1:14" x14ac:dyDescent="0.25">
      <c r="A1427" s="1" t="s">
        <v>11087</v>
      </c>
      <c r="B1427" s="1" t="s">
        <v>80</v>
      </c>
      <c r="C1427" s="1" t="s">
        <v>81</v>
      </c>
      <c r="D1427" s="377">
        <v>240</v>
      </c>
      <c r="E1427" s="1" t="s">
        <v>83</v>
      </c>
      <c r="F1427" s="378">
        <v>46183</v>
      </c>
      <c r="G1427" s="1" t="s">
        <v>11088</v>
      </c>
      <c r="H1427" s="1" t="s">
        <v>9328</v>
      </c>
      <c r="I1427" s="378">
        <v>47277</v>
      </c>
      <c r="J1427" s="1" t="s">
        <v>61</v>
      </c>
      <c r="K1427" s="380">
        <v>0.85542824074073998</v>
      </c>
      <c r="L1427" s="378">
        <v>46183</v>
      </c>
      <c r="M1427" s="1" t="s">
        <v>11089</v>
      </c>
      <c r="N1427" s="1" t="s">
        <v>12230</v>
      </c>
    </row>
    <row r="1428" spans="1:14" x14ac:dyDescent="0.25">
      <c r="A1428" s="1" t="s">
        <v>11087</v>
      </c>
      <c r="B1428" s="1" t="s">
        <v>80</v>
      </c>
      <c r="C1428" s="1" t="s">
        <v>81</v>
      </c>
      <c r="D1428" s="377">
        <v>240</v>
      </c>
      <c r="E1428" s="1" t="s">
        <v>83</v>
      </c>
      <c r="F1428" s="378">
        <v>46183</v>
      </c>
      <c r="G1428" s="1" t="s">
        <v>11088</v>
      </c>
      <c r="H1428" s="1" t="s">
        <v>9328</v>
      </c>
      <c r="I1428" s="378">
        <v>47277</v>
      </c>
      <c r="J1428" s="1" t="s">
        <v>61</v>
      </c>
      <c r="K1428" s="380">
        <v>0.85659722222222001</v>
      </c>
      <c r="L1428" s="378">
        <v>46183</v>
      </c>
      <c r="M1428" s="1" t="s">
        <v>11089</v>
      </c>
      <c r="N1428" s="1" t="s">
        <v>12238</v>
      </c>
    </row>
    <row r="1429" spans="1:14" x14ac:dyDescent="0.25">
      <c r="A1429" s="1" t="s">
        <v>11087</v>
      </c>
      <c r="B1429" s="1" t="s">
        <v>80</v>
      </c>
      <c r="C1429" s="1" t="s">
        <v>81</v>
      </c>
      <c r="D1429" s="377">
        <v>240</v>
      </c>
      <c r="E1429" s="1" t="s">
        <v>83</v>
      </c>
      <c r="F1429" s="378">
        <v>46183</v>
      </c>
      <c r="G1429" s="1" t="s">
        <v>11088</v>
      </c>
      <c r="H1429" s="1" t="s">
        <v>9328</v>
      </c>
      <c r="I1429" s="378">
        <v>47277</v>
      </c>
      <c r="J1429" s="1" t="s">
        <v>61</v>
      </c>
      <c r="K1429" s="380">
        <v>0.85549768518518998</v>
      </c>
      <c r="L1429" s="378">
        <v>46183</v>
      </c>
      <c r="M1429" s="1" t="s">
        <v>11089</v>
      </c>
      <c r="N1429" s="1" t="s">
        <v>12232</v>
      </c>
    </row>
    <row r="1430" spans="1:14" x14ac:dyDescent="0.25">
      <c r="A1430" s="1" t="s">
        <v>11087</v>
      </c>
      <c r="B1430" s="1" t="s">
        <v>80</v>
      </c>
      <c r="C1430" s="1" t="s">
        <v>81</v>
      </c>
      <c r="D1430" s="377">
        <v>240</v>
      </c>
      <c r="E1430" s="1" t="s">
        <v>83</v>
      </c>
      <c r="F1430" s="378">
        <v>46183</v>
      </c>
      <c r="G1430" s="1" t="s">
        <v>11088</v>
      </c>
      <c r="H1430" s="1" t="s">
        <v>9328</v>
      </c>
      <c r="I1430" s="378">
        <v>47277</v>
      </c>
      <c r="J1430" s="1" t="s">
        <v>61</v>
      </c>
      <c r="K1430" s="380">
        <v>0.87921296296296003</v>
      </c>
      <c r="L1430" s="378">
        <v>46183</v>
      </c>
      <c r="M1430" s="1" t="s">
        <v>11089</v>
      </c>
      <c r="N1430" s="1" t="s">
        <v>12231</v>
      </c>
    </row>
    <row r="1431" spans="1:14" x14ac:dyDescent="0.25">
      <c r="A1431" s="1" t="s">
        <v>11087</v>
      </c>
      <c r="B1431" s="1" t="s">
        <v>80</v>
      </c>
      <c r="C1431" s="1" t="s">
        <v>81</v>
      </c>
      <c r="D1431" s="377">
        <v>240</v>
      </c>
      <c r="E1431" s="1" t="s">
        <v>83</v>
      </c>
      <c r="F1431" s="378">
        <v>46183</v>
      </c>
      <c r="G1431" s="1" t="s">
        <v>11088</v>
      </c>
      <c r="H1431" s="1" t="s">
        <v>9328</v>
      </c>
      <c r="I1431" s="378">
        <v>47277</v>
      </c>
      <c r="J1431" s="1" t="s">
        <v>61</v>
      </c>
      <c r="K1431" s="380">
        <v>0.88805555555556004</v>
      </c>
      <c r="L1431" s="378">
        <v>46183</v>
      </c>
      <c r="M1431" s="1" t="s">
        <v>11089</v>
      </c>
      <c r="N1431" s="1" t="s">
        <v>12229</v>
      </c>
    </row>
    <row r="1432" spans="1:14" x14ac:dyDescent="0.25">
      <c r="A1432" s="1" t="s">
        <v>11087</v>
      </c>
      <c r="B1432" s="1" t="s">
        <v>80</v>
      </c>
      <c r="C1432" s="1" t="s">
        <v>81</v>
      </c>
      <c r="D1432" s="377">
        <v>240</v>
      </c>
      <c r="E1432" s="1" t="s">
        <v>83</v>
      </c>
      <c r="F1432" s="378">
        <v>46183</v>
      </c>
      <c r="G1432" s="1" t="s">
        <v>11088</v>
      </c>
      <c r="H1432" s="1" t="s">
        <v>9328</v>
      </c>
      <c r="I1432" s="378">
        <v>47277</v>
      </c>
      <c r="J1432" s="1" t="s">
        <v>61</v>
      </c>
      <c r="K1432" s="380">
        <v>0.88946759259259001</v>
      </c>
      <c r="L1432" s="378">
        <v>46183</v>
      </c>
      <c r="M1432" s="1" t="s">
        <v>11089</v>
      </c>
      <c r="N1432" s="1" t="s">
        <v>12233</v>
      </c>
    </row>
    <row r="1433" spans="1:14" x14ac:dyDescent="0.25">
      <c r="A1433" s="1" t="s">
        <v>11087</v>
      </c>
      <c r="B1433" s="1" t="s">
        <v>80</v>
      </c>
      <c r="C1433" s="1" t="s">
        <v>81</v>
      </c>
      <c r="D1433" s="377">
        <v>138</v>
      </c>
      <c r="E1433" s="1" t="s">
        <v>83</v>
      </c>
      <c r="F1433" s="378">
        <v>46183</v>
      </c>
      <c r="G1433" s="1" t="s">
        <v>11088</v>
      </c>
      <c r="H1433" s="1" t="s">
        <v>9328</v>
      </c>
      <c r="I1433" s="378">
        <v>47277</v>
      </c>
      <c r="J1433" s="1" t="s">
        <v>61</v>
      </c>
      <c r="K1433" s="380">
        <v>0.95607638888889002</v>
      </c>
      <c r="L1433" s="378">
        <v>46183</v>
      </c>
      <c r="M1433" s="1" t="s">
        <v>11089</v>
      </c>
      <c r="N1433" s="1" t="s">
        <v>12241</v>
      </c>
    </row>
    <row r="1434" spans="1:14" x14ac:dyDescent="0.25">
      <c r="A1434" s="1" t="s">
        <v>11087</v>
      </c>
      <c r="B1434" s="1" t="s">
        <v>80</v>
      </c>
      <c r="C1434" s="1" t="s">
        <v>81</v>
      </c>
      <c r="D1434" s="377">
        <v>240</v>
      </c>
      <c r="E1434" s="1" t="s">
        <v>83</v>
      </c>
      <c r="F1434" s="378">
        <v>46182</v>
      </c>
      <c r="G1434" s="1" t="s">
        <v>11088</v>
      </c>
      <c r="H1434" s="1" t="s">
        <v>9328</v>
      </c>
      <c r="I1434" s="378">
        <v>47277</v>
      </c>
      <c r="J1434" s="1" t="s">
        <v>61</v>
      </c>
      <c r="K1434" s="380">
        <v>0.75010416666667001</v>
      </c>
      <c r="L1434" s="378">
        <v>46182</v>
      </c>
      <c r="M1434" s="1" t="s">
        <v>11089</v>
      </c>
      <c r="N1434" s="1" t="s">
        <v>11094</v>
      </c>
    </row>
    <row r="1435" spans="1:14" x14ac:dyDescent="0.25">
      <c r="A1435" s="1" t="s">
        <v>11087</v>
      </c>
      <c r="B1435" s="1" t="s">
        <v>80</v>
      </c>
      <c r="C1435" s="1" t="s">
        <v>81</v>
      </c>
      <c r="D1435" s="377">
        <v>240</v>
      </c>
      <c r="E1435" s="1" t="s">
        <v>83</v>
      </c>
      <c r="F1435" s="378">
        <v>46182</v>
      </c>
      <c r="G1435" s="1" t="s">
        <v>11088</v>
      </c>
      <c r="H1435" s="1" t="s">
        <v>9328</v>
      </c>
      <c r="I1435" s="378">
        <v>47277</v>
      </c>
      <c r="J1435" s="1" t="s">
        <v>61</v>
      </c>
      <c r="K1435" s="380">
        <v>0.78083333333333005</v>
      </c>
      <c r="L1435" s="378">
        <v>46182</v>
      </c>
      <c r="M1435" s="1" t="s">
        <v>11089</v>
      </c>
      <c r="N1435" s="1" t="s">
        <v>11102</v>
      </c>
    </row>
    <row r="1436" spans="1:14" x14ac:dyDescent="0.25">
      <c r="A1436" s="1" t="s">
        <v>11087</v>
      </c>
      <c r="B1436" s="1" t="s">
        <v>80</v>
      </c>
      <c r="C1436" s="1" t="s">
        <v>81</v>
      </c>
      <c r="D1436" s="377">
        <v>240</v>
      </c>
      <c r="E1436" s="1" t="s">
        <v>83</v>
      </c>
      <c r="F1436" s="378">
        <v>46182</v>
      </c>
      <c r="G1436" s="1" t="s">
        <v>11088</v>
      </c>
      <c r="H1436" s="1" t="s">
        <v>9328</v>
      </c>
      <c r="I1436" s="378">
        <v>47277</v>
      </c>
      <c r="J1436" s="1" t="s">
        <v>61</v>
      </c>
      <c r="K1436" s="380">
        <v>0.86037037037037001</v>
      </c>
      <c r="L1436" s="378">
        <v>46182</v>
      </c>
      <c r="M1436" s="1" t="s">
        <v>11089</v>
      </c>
      <c r="N1436" s="1" t="s">
        <v>11091</v>
      </c>
    </row>
    <row r="1437" spans="1:14" x14ac:dyDescent="0.25">
      <c r="A1437" s="1" t="s">
        <v>11087</v>
      </c>
      <c r="B1437" s="1" t="s">
        <v>80</v>
      </c>
      <c r="C1437" s="1" t="s">
        <v>81</v>
      </c>
      <c r="D1437" s="377">
        <v>240</v>
      </c>
      <c r="E1437" s="1" t="s">
        <v>83</v>
      </c>
      <c r="F1437" s="378">
        <v>46182</v>
      </c>
      <c r="G1437" s="1" t="s">
        <v>11088</v>
      </c>
      <c r="H1437" s="1" t="s">
        <v>9328</v>
      </c>
      <c r="I1437" s="378">
        <v>47277</v>
      </c>
      <c r="J1437" s="1" t="s">
        <v>61</v>
      </c>
      <c r="K1437" s="380">
        <v>0.85935185185185003</v>
      </c>
      <c r="L1437" s="378">
        <v>46182</v>
      </c>
      <c r="M1437" s="1" t="s">
        <v>11089</v>
      </c>
      <c r="N1437" s="1" t="s">
        <v>11106</v>
      </c>
    </row>
    <row r="1438" spans="1:14" x14ac:dyDescent="0.25">
      <c r="A1438" s="1" t="s">
        <v>11087</v>
      </c>
      <c r="B1438" s="1" t="s">
        <v>80</v>
      </c>
      <c r="C1438" s="1" t="s">
        <v>81</v>
      </c>
      <c r="D1438" s="377">
        <v>240</v>
      </c>
      <c r="E1438" s="1" t="s">
        <v>83</v>
      </c>
      <c r="F1438" s="378">
        <v>46182</v>
      </c>
      <c r="G1438" s="1" t="s">
        <v>11088</v>
      </c>
      <c r="H1438" s="1" t="s">
        <v>9328</v>
      </c>
      <c r="I1438" s="378">
        <v>47277</v>
      </c>
      <c r="J1438" s="1" t="s">
        <v>61</v>
      </c>
      <c r="K1438" s="380">
        <v>0.86053240740740999</v>
      </c>
      <c r="L1438" s="378">
        <v>46182</v>
      </c>
      <c r="M1438" s="1" t="s">
        <v>11089</v>
      </c>
      <c r="N1438" s="1" t="s">
        <v>11101</v>
      </c>
    </row>
    <row r="1439" spans="1:14" x14ac:dyDescent="0.25">
      <c r="A1439" s="1" t="s">
        <v>11087</v>
      </c>
      <c r="B1439" s="1" t="s">
        <v>80</v>
      </c>
      <c r="C1439" s="1" t="s">
        <v>81</v>
      </c>
      <c r="D1439" s="377">
        <v>240</v>
      </c>
      <c r="E1439" s="1" t="s">
        <v>83</v>
      </c>
      <c r="F1439" s="378">
        <v>46182</v>
      </c>
      <c r="G1439" s="1" t="s">
        <v>11088</v>
      </c>
      <c r="H1439" s="1" t="s">
        <v>9328</v>
      </c>
      <c r="I1439" s="378">
        <v>47277</v>
      </c>
      <c r="J1439" s="1" t="s">
        <v>61</v>
      </c>
      <c r="K1439" s="380">
        <v>0.89155092592592999</v>
      </c>
      <c r="L1439" s="378">
        <v>46182</v>
      </c>
      <c r="M1439" s="1" t="s">
        <v>11089</v>
      </c>
      <c r="N1439" s="1" t="s">
        <v>11104</v>
      </c>
    </row>
    <row r="1440" spans="1:14" x14ac:dyDescent="0.25">
      <c r="A1440" s="1" t="s">
        <v>11087</v>
      </c>
      <c r="B1440" s="1" t="s">
        <v>80</v>
      </c>
      <c r="C1440" s="1" t="s">
        <v>81</v>
      </c>
      <c r="D1440" s="377">
        <v>240</v>
      </c>
      <c r="E1440" s="1" t="s">
        <v>83</v>
      </c>
      <c r="F1440" s="378">
        <v>46182</v>
      </c>
      <c r="G1440" s="1" t="s">
        <v>11088</v>
      </c>
      <c r="H1440" s="1" t="s">
        <v>9328</v>
      </c>
      <c r="I1440" s="378">
        <v>47277</v>
      </c>
      <c r="J1440" s="1" t="s">
        <v>61</v>
      </c>
      <c r="K1440" s="380">
        <v>0.89693287037036995</v>
      </c>
      <c r="L1440" s="378">
        <v>46182</v>
      </c>
      <c r="M1440" s="1" t="s">
        <v>11089</v>
      </c>
      <c r="N1440" s="1" t="s">
        <v>11095</v>
      </c>
    </row>
    <row r="1441" spans="1:14" x14ac:dyDescent="0.25">
      <c r="A1441" s="1" t="s">
        <v>11087</v>
      </c>
      <c r="B1441" s="1" t="s">
        <v>80</v>
      </c>
      <c r="C1441" s="1" t="s">
        <v>81</v>
      </c>
      <c r="D1441" s="377">
        <v>240</v>
      </c>
      <c r="E1441" s="1" t="s">
        <v>83</v>
      </c>
      <c r="F1441" s="378">
        <v>46182</v>
      </c>
      <c r="G1441" s="1" t="s">
        <v>11088</v>
      </c>
      <c r="H1441" s="1" t="s">
        <v>9328</v>
      </c>
      <c r="I1441" s="378">
        <v>47277</v>
      </c>
      <c r="J1441" s="1" t="s">
        <v>61</v>
      </c>
      <c r="K1441" s="380">
        <v>0.90269675925925996</v>
      </c>
      <c r="L1441" s="378">
        <v>46182</v>
      </c>
      <c r="M1441" s="1" t="s">
        <v>11089</v>
      </c>
      <c r="N1441" s="1" t="s">
        <v>11100</v>
      </c>
    </row>
    <row r="1442" spans="1:14" x14ac:dyDescent="0.25">
      <c r="A1442" s="1" t="s">
        <v>11087</v>
      </c>
      <c r="B1442" s="1" t="s">
        <v>80</v>
      </c>
      <c r="C1442" s="1" t="s">
        <v>81</v>
      </c>
      <c r="D1442" s="377">
        <v>240</v>
      </c>
      <c r="E1442" s="1" t="s">
        <v>83</v>
      </c>
      <c r="F1442" s="378">
        <v>46182</v>
      </c>
      <c r="G1442" s="1" t="s">
        <v>11088</v>
      </c>
      <c r="H1442" s="1" t="s">
        <v>9328</v>
      </c>
      <c r="I1442" s="378">
        <v>47277</v>
      </c>
      <c r="J1442" s="1" t="s">
        <v>61</v>
      </c>
      <c r="K1442" s="380">
        <v>0.92608796296296003</v>
      </c>
      <c r="L1442" s="378">
        <v>46182</v>
      </c>
      <c r="M1442" s="1" t="s">
        <v>11089</v>
      </c>
      <c r="N1442" s="1" t="s">
        <v>11099</v>
      </c>
    </row>
    <row r="1443" spans="1:14" x14ac:dyDescent="0.25">
      <c r="A1443" s="1" t="s">
        <v>11087</v>
      </c>
      <c r="B1443" s="1" t="s">
        <v>80</v>
      </c>
      <c r="C1443" s="1" t="s">
        <v>81</v>
      </c>
      <c r="D1443" s="377">
        <v>240</v>
      </c>
      <c r="E1443" s="1" t="s">
        <v>83</v>
      </c>
      <c r="F1443" s="378">
        <v>46182</v>
      </c>
      <c r="G1443" s="1" t="s">
        <v>11088</v>
      </c>
      <c r="H1443" s="1" t="s">
        <v>9328</v>
      </c>
      <c r="I1443" s="378">
        <v>47277</v>
      </c>
      <c r="J1443" s="1" t="s">
        <v>61</v>
      </c>
      <c r="K1443" s="380">
        <v>0.92487268518518995</v>
      </c>
      <c r="L1443" s="378">
        <v>46182</v>
      </c>
      <c r="M1443" s="1" t="s">
        <v>11089</v>
      </c>
      <c r="N1443" s="1" t="s">
        <v>11096</v>
      </c>
    </row>
    <row r="1444" spans="1:14" x14ac:dyDescent="0.25">
      <c r="A1444" s="1" t="s">
        <v>11087</v>
      </c>
      <c r="B1444" s="1" t="s">
        <v>80</v>
      </c>
      <c r="C1444" s="1" t="s">
        <v>81</v>
      </c>
      <c r="D1444" s="377">
        <v>240</v>
      </c>
      <c r="E1444" s="1" t="s">
        <v>83</v>
      </c>
      <c r="F1444" s="378">
        <v>46182</v>
      </c>
      <c r="G1444" s="1" t="s">
        <v>11088</v>
      </c>
      <c r="H1444" s="1" t="s">
        <v>9328</v>
      </c>
      <c r="I1444" s="378">
        <v>47277</v>
      </c>
      <c r="J1444" s="1" t="s">
        <v>61</v>
      </c>
      <c r="K1444" s="380">
        <v>0.92599537037037005</v>
      </c>
      <c r="L1444" s="378">
        <v>46182</v>
      </c>
      <c r="M1444" s="1" t="s">
        <v>11089</v>
      </c>
      <c r="N1444" s="1" t="s">
        <v>11097</v>
      </c>
    </row>
    <row r="1445" spans="1:14" x14ac:dyDescent="0.25">
      <c r="A1445" s="1" t="s">
        <v>11087</v>
      </c>
      <c r="B1445" s="1" t="s">
        <v>80</v>
      </c>
      <c r="C1445" s="1" t="s">
        <v>81</v>
      </c>
      <c r="D1445" s="377">
        <v>240</v>
      </c>
      <c r="E1445" s="1" t="s">
        <v>83</v>
      </c>
      <c r="F1445" s="378">
        <v>46182</v>
      </c>
      <c r="G1445" s="1" t="s">
        <v>11088</v>
      </c>
      <c r="H1445" s="1" t="s">
        <v>9328</v>
      </c>
      <c r="I1445" s="378">
        <v>47277</v>
      </c>
      <c r="J1445" s="1" t="s">
        <v>61</v>
      </c>
      <c r="K1445" s="380">
        <v>0.96040509259258999</v>
      </c>
      <c r="L1445" s="378">
        <v>46182</v>
      </c>
      <c r="M1445" s="1" t="s">
        <v>11089</v>
      </c>
      <c r="N1445" s="1" t="s">
        <v>11103</v>
      </c>
    </row>
    <row r="1446" spans="1:14" x14ac:dyDescent="0.25">
      <c r="A1446" s="1" t="s">
        <v>11087</v>
      </c>
      <c r="B1446" s="1" t="s">
        <v>80</v>
      </c>
      <c r="C1446" s="1" t="s">
        <v>81</v>
      </c>
      <c r="D1446" s="377">
        <v>240</v>
      </c>
      <c r="E1446" s="1" t="s">
        <v>83</v>
      </c>
      <c r="F1446" s="378">
        <v>46182</v>
      </c>
      <c r="G1446" s="1" t="s">
        <v>11088</v>
      </c>
      <c r="H1446" s="1" t="s">
        <v>9328</v>
      </c>
      <c r="I1446" s="378">
        <v>47277</v>
      </c>
      <c r="J1446" s="1" t="s">
        <v>61</v>
      </c>
      <c r="K1446" s="380">
        <v>0.98541666666667005</v>
      </c>
      <c r="L1446" s="378">
        <v>46182</v>
      </c>
      <c r="M1446" s="1" t="s">
        <v>11089</v>
      </c>
      <c r="N1446" s="1" t="s">
        <v>11092</v>
      </c>
    </row>
    <row r="1447" spans="1:14" x14ac:dyDescent="0.25">
      <c r="A1447" s="1" t="s">
        <v>11087</v>
      </c>
      <c r="B1447" s="1" t="s">
        <v>80</v>
      </c>
      <c r="C1447" s="1" t="s">
        <v>81</v>
      </c>
      <c r="D1447" s="377">
        <v>240</v>
      </c>
      <c r="E1447" s="1" t="s">
        <v>83</v>
      </c>
      <c r="F1447" s="378">
        <v>46182</v>
      </c>
      <c r="G1447" s="1" t="s">
        <v>11088</v>
      </c>
      <c r="H1447" s="1" t="s">
        <v>9328</v>
      </c>
      <c r="I1447" s="378">
        <v>47277</v>
      </c>
      <c r="J1447" s="1" t="s">
        <v>61</v>
      </c>
      <c r="K1447" s="380">
        <v>0.73746527777778004</v>
      </c>
      <c r="L1447" s="378">
        <v>46182</v>
      </c>
      <c r="M1447" s="1" t="s">
        <v>11089</v>
      </c>
      <c r="N1447" s="1" t="s">
        <v>11093</v>
      </c>
    </row>
    <row r="1448" spans="1:14" x14ac:dyDescent="0.25">
      <c r="A1448" s="1" t="s">
        <v>11087</v>
      </c>
      <c r="B1448" s="1" t="s">
        <v>80</v>
      </c>
      <c r="C1448" s="1" t="s">
        <v>81</v>
      </c>
      <c r="D1448" s="377">
        <v>240</v>
      </c>
      <c r="E1448" s="1" t="s">
        <v>83</v>
      </c>
      <c r="F1448" s="378">
        <v>46182</v>
      </c>
      <c r="G1448" s="1" t="s">
        <v>11088</v>
      </c>
      <c r="H1448" s="1" t="s">
        <v>9328</v>
      </c>
      <c r="I1448" s="378">
        <v>47277</v>
      </c>
      <c r="J1448" s="1" t="s">
        <v>61</v>
      </c>
      <c r="K1448" s="380">
        <v>0.73710648148147995</v>
      </c>
      <c r="L1448" s="378">
        <v>46182</v>
      </c>
      <c r="M1448" s="1" t="s">
        <v>11089</v>
      </c>
      <c r="N1448" s="1" t="s">
        <v>11090</v>
      </c>
    </row>
    <row r="1449" spans="1:14" x14ac:dyDescent="0.25">
      <c r="A1449" s="1" t="s">
        <v>11087</v>
      </c>
      <c r="B1449" s="1" t="s">
        <v>80</v>
      </c>
      <c r="C1449" s="1" t="s">
        <v>81</v>
      </c>
      <c r="D1449" s="377">
        <v>240</v>
      </c>
      <c r="E1449" s="1" t="s">
        <v>83</v>
      </c>
      <c r="F1449" s="378">
        <v>46182</v>
      </c>
      <c r="G1449" s="1" t="s">
        <v>11088</v>
      </c>
      <c r="H1449" s="1" t="s">
        <v>9328</v>
      </c>
      <c r="I1449" s="378">
        <v>47277</v>
      </c>
      <c r="J1449" s="1" t="s">
        <v>61</v>
      </c>
      <c r="K1449" s="380">
        <v>0.70822916666667002</v>
      </c>
      <c r="L1449" s="378">
        <v>46182</v>
      </c>
      <c r="M1449" s="1" t="s">
        <v>11089</v>
      </c>
      <c r="N1449" s="1" t="s">
        <v>11105</v>
      </c>
    </row>
    <row r="1450" spans="1:14" x14ac:dyDescent="0.25">
      <c r="A1450" s="1" t="s">
        <v>11087</v>
      </c>
      <c r="B1450" s="1" t="s">
        <v>80</v>
      </c>
      <c r="C1450" s="1" t="s">
        <v>81</v>
      </c>
      <c r="D1450" s="377">
        <v>240</v>
      </c>
      <c r="E1450" s="1" t="s">
        <v>83</v>
      </c>
      <c r="F1450" s="378">
        <v>46182</v>
      </c>
      <c r="G1450" s="1" t="s">
        <v>11088</v>
      </c>
      <c r="H1450" s="1" t="s">
        <v>9328</v>
      </c>
      <c r="I1450" s="378">
        <v>47277</v>
      </c>
      <c r="J1450" s="1" t="s">
        <v>61</v>
      </c>
      <c r="K1450" s="380">
        <v>0.72006944444443999</v>
      </c>
      <c r="L1450" s="378">
        <v>46182</v>
      </c>
      <c r="M1450" s="1" t="s">
        <v>11089</v>
      </c>
      <c r="N1450" s="1" t="s">
        <v>11098</v>
      </c>
    </row>
    <row r="1451" spans="1:14" x14ac:dyDescent="0.25">
      <c r="A1451" s="1" t="s">
        <v>6722</v>
      </c>
      <c r="B1451" s="1" t="s">
        <v>80</v>
      </c>
      <c r="C1451" s="1" t="s">
        <v>81</v>
      </c>
      <c r="D1451" s="377">
        <v>240</v>
      </c>
      <c r="E1451" s="1" t="s">
        <v>83</v>
      </c>
      <c r="F1451" s="378">
        <v>46182</v>
      </c>
      <c r="G1451" s="1" t="s">
        <v>6723</v>
      </c>
      <c r="H1451" s="1" t="s">
        <v>6032</v>
      </c>
      <c r="I1451" s="378">
        <v>47274</v>
      </c>
      <c r="J1451" s="1" t="s">
        <v>61</v>
      </c>
      <c r="K1451" s="380">
        <v>2.44212962963E-2</v>
      </c>
      <c r="L1451" s="378">
        <v>46182</v>
      </c>
      <c r="M1451" s="1" t="s">
        <v>6724</v>
      </c>
      <c r="N1451" s="1" t="s">
        <v>9712</v>
      </c>
    </row>
    <row r="1452" spans="1:14" x14ac:dyDescent="0.25">
      <c r="A1452" s="1" t="s">
        <v>6722</v>
      </c>
      <c r="B1452" s="1" t="s">
        <v>80</v>
      </c>
      <c r="C1452" s="1" t="s">
        <v>81</v>
      </c>
      <c r="D1452" s="377">
        <v>56</v>
      </c>
      <c r="E1452" s="1" t="s">
        <v>83</v>
      </c>
      <c r="F1452" s="378">
        <v>46182</v>
      </c>
      <c r="G1452" s="1" t="s">
        <v>6723</v>
      </c>
      <c r="H1452" s="1" t="s">
        <v>6032</v>
      </c>
      <c r="I1452" s="378">
        <v>47274</v>
      </c>
      <c r="J1452" s="1" t="s">
        <v>61</v>
      </c>
      <c r="K1452" s="380">
        <v>3.8090277777779999E-2</v>
      </c>
      <c r="L1452" s="378">
        <v>46182</v>
      </c>
      <c r="M1452" s="1" t="s">
        <v>6724</v>
      </c>
      <c r="N1452" s="1" t="s">
        <v>9713</v>
      </c>
    </row>
    <row r="1453" spans="1:14" x14ac:dyDescent="0.25">
      <c r="A1453" s="1" t="s">
        <v>6722</v>
      </c>
      <c r="B1453" s="1" t="s">
        <v>80</v>
      </c>
      <c r="C1453" s="1" t="s">
        <v>81</v>
      </c>
      <c r="D1453" s="377">
        <v>240</v>
      </c>
      <c r="E1453" s="1" t="s">
        <v>83</v>
      </c>
      <c r="F1453" s="378">
        <v>46182</v>
      </c>
      <c r="G1453" s="1" t="s">
        <v>6723</v>
      </c>
      <c r="H1453" s="1" t="s">
        <v>6032</v>
      </c>
      <c r="I1453" s="378">
        <v>47274</v>
      </c>
      <c r="J1453" s="1" t="s">
        <v>61</v>
      </c>
      <c r="K1453" s="380">
        <v>5.7523148148100004E-3</v>
      </c>
      <c r="L1453" s="378">
        <v>46182</v>
      </c>
      <c r="M1453" s="1" t="s">
        <v>6724</v>
      </c>
      <c r="N1453" s="1" t="s">
        <v>9711</v>
      </c>
    </row>
    <row r="1454" spans="1:14" x14ac:dyDescent="0.25">
      <c r="A1454" s="1" t="s">
        <v>6722</v>
      </c>
      <c r="B1454" s="1" t="s">
        <v>80</v>
      </c>
      <c r="C1454" s="1" t="s">
        <v>81</v>
      </c>
      <c r="D1454" s="377">
        <v>240</v>
      </c>
      <c r="E1454" s="1" t="s">
        <v>83</v>
      </c>
      <c r="F1454" s="378">
        <v>46181</v>
      </c>
      <c r="G1454" s="1" t="s">
        <v>6723</v>
      </c>
      <c r="H1454" s="1" t="s">
        <v>6032</v>
      </c>
      <c r="I1454" s="378">
        <v>47274</v>
      </c>
      <c r="J1454" s="1" t="s">
        <v>61</v>
      </c>
      <c r="K1454" s="380">
        <v>0.84288194444443998</v>
      </c>
      <c r="L1454" s="378">
        <v>46181</v>
      </c>
      <c r="M1454" s="1" t="s">
        <v>6724</v>
      </c>
      <c r="N1454" s="1" t="s">
        <v>9721</v>
      </c>
    </row>
    <row r="1455" spans="1:14" x14ac:dyDescent="0.25">
      <c r="A1455" s="1" t="s">
        <v>6722</v>
      </c>
      <c r="B1455" s="1" t="s">
        <v>80</v>
      </c>
      <c r="C1455" s="1" t="s">
        <v>81</v>
      </c>
      <c r="D1455" s="377">
        <v>240</v>
      </c>
      <c r="E1455" s="1" t="s">
        <v>83</v>
      </c>
      <c r="F1455" s="378">
        <v>46181</v>
      </c>
      <c r="G1455" s="1" t="s">
        <v>6723</v>
      </c>
      <c r="H1455" s="1" t="s">
        <v>6032</v>
      </c>
      <c r="I1455" s="378">
        <v>47274</v>
      </c>
      <c r="J1455" s="1" t="s">
        <v>61</v>
      </c>
      <c r="K1455" s="380">
        <v>0.89783564814814998</v>
      </c>
      <c r="L1455" s="378">
        <v>46181</v>
      </c>
      <c r="M1455" s="1" t="s">
        <v>6724</v>
      </c>
      <c r="N1455" s="1" t="s">
        <v>9718</v>
      </c>
    </row>
    <row r="1456" spans="1:14" x14ac:dyDescent="0.25">
      <c r="A1456" s="1" t="s">
        <v>6722</v>
      </c>
      <c r="B1456" s="1" t="s">
        <v>80</v>
      </c>
      <c r="C1456" s="1" t="s">
        <v>81</v>
      </c>
      <c r="D1456" s="377">
        <v>240</v>
      </c>
      <c r="E1456" s="1" t="s">
        <v>83</v>
      </c>
      <c r="F1456" s="378">
        <v>46181</v>
      </c>
      <c r="G1456" s="1" t="s">
        <v>6723</v>
      </c>
      <c r="H1456" s="1" t="s">
        <v>6032</v>
      </c>
      <c r="I1456" s="378">
        <v>47274</v>
      </c>
      <c r="J1456" s="1" t="s">
        <v>61</v>
      </c>
      <c r="K1456" s="380">
        <v>0.88386574074073998</v>
      </c>
      <c r="L1456" s="378">
        <v>46181</v>
      </c>
      <c r="M1456" s="1" t="s">
        <v>6724</v>
      </c>
      <c r="N1456" s="1" t="s">
        <v>9730</v>
      </c>
    </row>
    <row r="1457" spans="1:14" x14ac:dyDescent="0.25">
      <c r="A1457" s="1" t="s">
        <v>6722</v>
      </c>
      <c r="B1457" s="1" t="s">
        <v>80</v>
      </c>
      <c r="C1457" s="1" t="s">
        <v>81</v>
      </c>
      <c r="D1457" s="377">
        <v>240</v>
      </c>
      <c r="E1457" s="1" t="s">
        <v>83</v>
      </c>
      <c r="F1457" s="378">
        <v>46181</v>
      </c>
      <c r="G1457" s="1" t="s">
        <v>6723</v>
      </c>
      <c r="H1457" s="1" t="s">
        <v>6032</v>
      </c>
      <c r="I1457" s="378">
        <v>47274</v>
      </c>
      <c r="J1457" s="1" t="s">
        <v>61</v>
      </c>
      <c r="K1457" s="380">
        <v>0.84401620370370001</v>
      </c>
      <c r="L1457" s="378">
        <v>46181</v>
      </c>
      <c r="M1457" s="1" t="s">
        <v>6724</v>
      </c>
      <c r="N1457" s="1" t="s">
        <v>9719</v>
      </c>
    </row>
    <row r="1458" spans="1:14" x14ac:dyDescent="0.25">
      <c r="A1458" s="1" t="s">
        <v>6722</v>
      </c>
      <c r="B1458" s="1" t="s">
        <v>80</v>
      </c>
      <c r="C1458" s="1" t="s">
        <v>81</v>
      </c>
      <c r="D1458" s="377">
        <v>240</v>
      </c>
      <c r="E1458" s="1" t="s">
        <v>83</v>
      </c>
      <c r="F1458" s="378">
        <v>46181</v>
      </c>
      <c r="G1458" s="1" t="s">
        <v>6723</v>
      </c>
      <c r="H1458" s="1" t="s">
        <v>6032</v>
      </c>
      <c r="I1458" s="378">
        <v>47274</v>
      </c>
      <c r="J1458" s="1" t="s">
        <v>61</v>
      </c>
      <c r="K1458" s="380">
        <v>0.89774305555556</v>
      </c>
      <c r="L1458" s="378">
        <v>46181</v>
      </c>
      <c r="M1458" s="1" t="s">
        <v>6724</v>
      </c>
      <c r="N1458" s="1" t="s">
        <v>9720</v>
      </c>
    </row>
    <row r="1459" spans="1:14" x14ac:dyDescent="0.25">
      <c r="A1459" s="1" t="s">
        <v>6722</v>
      </c>
      <c r="B1459" s="1" t="s">
        <v>80</v>
      </c>
      <c r="C1459" s="1" t="s">
        <v>81</v>
      </c>
      <c r="D1459" s="377">
        <v>240</v>
      </c>
      <c r="E1459" s="1" t="s">
        <v>83</v>
      </c>
      <c r="F1459" s="378">
        <v>46181</v>
      </c>
      <c r="G1459" s="1" t="s">
        <v>6723</v>
      </c>
      <c r="H1459" s="1" t="s">
        <v>6032</v>
      </c>
      <c r="I1459" s="378">
        <v>47274</v>
      </c>
      <c r="J1459" s="1" t="s">
        <v>61</v>
      </c>
      <c r="K1459" s="380">
        <v>0.90438657407406997</v>
      </c>
      <c r="L1459" s="378">
        <v>46181</v>
      </c>
      <c r="M1459" s="1" t="s">
        <v>6724</v>
      </c>
      <c r="N1459" s="1" t="s">
        <v>9723</v>
      </c>
    </row>
    <row r="1460" spans="1:14" x14ac:dyDescent="0.25">
      <c r="A1460" s="1" t="s">
        <v>6722</v>
      </c>
      <c r="B1460" s="1" t="s">
        <v>80</v>
      </c>
      <c r="C1460" s="1" t="s">
        <v>81</v>
      </c>
      <c r="D1460" s="377">
        <v>240</v>
      </c>
      <c r="E1460" s="1" t="s">
        <v>83</v>
      </c>
      <c r="F1460" s="378">
        <v>46181</v>
      </c>
      <c r="G1460" s="1" t="s">
        <v>6723</v>
      </c>
      <c r="H1460" s="1" t="s">
        <v>6032</v>
      </c>
      <c r="I1460" s="378">
        <v>47274</v>
      </c>
      <c r="J1460" s="1" t="s">
        <v>61</v>
      </c>
      <c r="K1460" s="380">
        <v>0.67111111111110999</v>
      </c>
      <c r="L1460" s="378">
        <v>46181</v>
      </c>
      <c r="M1460" s="1" t="s">
        <v>6724</v>
      </c>
      <c r="N1460" s="1" t="s">
        <v>9717</v>
      </c>
    </row>
    <row r="1461" spans="1:14" x14ac:dyDescent="0.25">
      <c r="A1461" s="1" t="s">
        <v>6722</v>
      </c>
      <c r="B1461" s="1" t="s">
        <v>80</v>
      </c>
      <c r="C1461" s="1" t="s">
        <v>81</v>
      </c>
      <c r="D1461" s="377">
        <v>240</v>
      </c>
      <c r="E1461" s="1" t="s">
        <v>83</v>
      </c>
      <c r="F1461" s="378">
        <v>46181</v>
      </c>
      <c r="G1461" s="1" t="s">
        <v>6723</v>
      </c>
      <c r="H1461" s="1" t="s">
        <v>6032</v>
      </c>
      <c r="I1461" s="378">
        <v>47274</v>
      </c>
      <c r="J1461" s="1" t="s">
        <v>61</v>
      </c>
      <c r="K1461" s="380">
        <v>0.71250000000000002</v>
      </c>
      <c r="L1461" s="378">
        <v>46181</v>
      </c>
      <c r="M1461" s="1" t="s">
        <v>6724</v>
      </c>
      <c r="N1461" s="1" t="s">
        <v>9724</v>
      </c>
    </row>
    <row r="1462" spans="1:14" x14ac:dyDescent="0.25">
      <c r="A1462" s="1" t="s">
        <v>6722</v>
      </c>
      <c r="B1462" s="1" t="s">
        <v>80</v>
      </c>
      <c r="C1462" s="1" t="s">
        <v>81</v>
      </c>
      <c r="D1462" s="377">
        <v>240</v>
      </c>
      <c r="E1462" s="1" t="s">
        <v>83</v>
      </c>
      <c r="F1462" s="378">
        <v>46181</v>
      </c>
      <c r="G1462" s="1" t="s">
        <v>6723</v>
      </c>
      <c r="H1462" s="1" t="s">
        <v>6032</v>
      </c>
      <c r="I1462" s="378">
        <v>47274</v>
      </c>
      <c r="J1462" s="1" t="s">
        <v>61</v>
      </c>
      <c r="K1462" s="380">
        <v>0.91894675925925995</v>
      </c>
      <c r="L1462" s="378">
        <v>46181</v>
      </c>
      <c r="M1462" s="1" t="s">
        <v>6724</v>
      </c>
      <c r="N1462" s="1" t="s">
        <v>9729</v>
      </c>
    </row>
    <row r="1463" spans="1:14" x14ac:dyDescent="0.25">
      <c r="A1463" s="1" t="s">
        <v>6722</v>
      </c>
      <c r="B1463" s="1" t="s">
        <v>80</v>
      </c>
      <c r="C1463" s="1" t="s">
        <v>81</v>
      </c>
      <c r="D1463" s="377">
        <v>240</v>
      </c>
      <c r="E1463" s="1" t="s">
        <v>83</v>
      </c>
      <c r="F1463" s="378">
        <v>46181</v>
      </c>
      <c r="G1463" s="1" t="s">
        <v>6723</v>
      </c>
      <c r="H1463" s="1" t="s">
        <v>6032</v>
      </c>
      <c r="I1463" s="378">
        <v>47274</v>
      </c>
      <c r="J1463" s="1" t="s">
        <v>61</v>
      </c>
      <c r="K1463" s="380">
        <v>0.97935185185185003</v>
      </c>
      <c r="L1463" s="378">
        <v>46181</v>
      </c>
      <c r="M1463" s="1" t="s">
        <v>6724</v>
      </c>
      <c r="N1463" s="1" t="s">
        <v>9728</v>
      </c>
    </row>
    <row r="1464" spans="1:14" x14ac:dyDescent="0.25">
      <c r="A1464" s="1" t="s">
        <v>6722</v>
      </c>
      <c r="B1464" s="1" t="s">
        <v>80</v>
      </c>
      <c r="C1464" s="1" t="s">
        <v>81</v>
      </c>
      <c r="D1464" s="377">
        <v>240</v>
      </c>
      <c r="E1464" s="1" t="s">
        <v>83</v>
      </c>
      <c r="F1464" s="378">
        <v>46181</v>
      </c>
      <c r="G1464" s="1" t="s">
        <v>6723</v>
      </c>
      <c r="H1464" s="1" t="s">
        <v>6032</v>
      </c>
      <c r="I1464" s="378">
        <v>47274</v>
      </c>
      <c r="J1464" s="1" t="s">
        <v>61</v>
      </c>
      <c r="K1464" s="380">
        <v>0.72184027777778004</v>
      </c>
      <c r="L1464" s="378">
        <v>46181</v>
      </c>
      <c r="M1464" s="1" t="s">
        <v>6724</v>
      </c>
      <c r="N1464" s="1" t="s">
        <v>9727</v>
      </c>
    </row>
    <row r="1465" spans="1:14" x14ac:dyDescent="0.25">
      <c r="A1465" s="1" t="s">
        <v>6722</v>
      </c>
      <c r="B1465" s="1" t="s">
        <v>80</v>
      </c>
      <c r="C1465" s="1" t="s">
        <v>81</v>
      </c>
      <c r="D1465" s="377">
        <v>240</v>
      </c>
      <c r="E1465" s="1" t="s">
        <v>83</v>
      </c>
      <c r="F1465" s="378">
        <v>46181</v>
      </c>
      <c r="G1465" s="1" t="s">
        <v>6723</v>
      </c>
      <c r="H1465" s="1" t="s">
        <v>6032</v>
      </c>
      <c r="I1465" s="378">
        <v>47274</v>
      </c>
      <c r="J1465" s="1" t="s">
        <v>61</v>
      </c>
      <c r="K1465" s="380">
        <v>0.98339120370370003</v>
      </c>
      <c r="L1465" s="378">
        <v>46181</v>
      </c>
      <c r="M1465" s="1" t="s">
        <v>6724</v>
      </c>
      <c r="N1465" s="1" t="s">
        <v>9726</v>
      </c>
    </row>
    <row r="1466" spans="1:14" x14ac:dyDescent="0.25">
      <c r="A1466" s="1" t="s">
        <v>6722</v>
      </c>
      <c r="B1466" s="1" t="s">
        <v>80</v>
      </c>
      <c r="C1466" s="1" t="s">
        <v>81</v>
      </c>
      <c r="D1466" s="377">
        <v>240</v>
      </c>
      <c r="E1466" s="1" t="s">
        <v>83</v>
      </c>
      <c r="F1466" s="378">
        <v>46181</v>
      </c>
      <c r="G1466" s="1" t="s">
        <v>6723</v>
      </c>
      <c r="H1466" s="1" t="s">
        <v>6032</v>
      </c>
      <c r="I1466" s="378">
        <v>47274</v>
      </c>
      <c r="J1466" s="1" t="s">
        <v>61</v>
      </c>
      <c r="K1466" s="380">
        <v>0.97975694444443995</v>
      </c>
      <c r="L1466" s="378">
        <v>46181</v>
      </c>
      <c r="M1466" s="1" t="s">
        <v>6724</v>
      </c>
      <c r="N1466" s="1" t="s">
        <v>9716</v>
      </c>
    </row>
    <row r="1467" spans="1:14" x14ac:dyDescent="0.25">
      <c r="A1467" s="1" t="s">
        <v>6722</v>
      </c>
      <c r="B1467" s="1" t="s">
        <v>80</v>
      </c>
      <c r="C1467" s="1" t="s">
        <v>81</v>
      </c>
      <c r="D1467" s="377">
        <v>240</v>
      </c>
      <c r="E1467" s="1" t="s">
        <v>83</v>
      </c>
      <c r="F1467" s="378">
        <v>46181</v>
      </c>
      <c r="G1467" s="1" t="s">
        <v>6723</v>
      </c>
      <c r="H1467" s="1" t="s">
        <v>6032</v>
      </c>
      <c r="I1467" s="378">
        <v>47274</v>
      </c>
      <c r="J1467" s="1" t="s">
        <v>61</v>
      </c>
      <c r="K1467" s="380">
        <v>0.88303240740740996</v>
      </c>
      <c r="L1467" s="378">
        <v>46181</v>
      </c>
      <c r="M1467" s="1" t="s">
        <v>6724</v>
      </c>
      <c r="N1467" s="1" t="s">
        <v>9731</v>
      </c>
    </row>
    <row r="1468" spans="1:14" x14ac:dyDescent="0.25">
      <c r="A1468" s="1" t="s">
        <v>6722</v>
      </c>
      <c r="B1468" s="1" t="s">
        <v>80</v>
      </c>
      <c r="C1468" s="1" t="s">
        <v>81</v>
      </c>
      <c r="D1468" s="377">
        <v>240</v>
      </c>
      <c r="E1468" s="1" t="s">
        <v>83</v>
      </c>
      <c r="F1468" s="378">
        <v>46181</v>
      </c>
      <c r="G1468" s="1" t="s">
        <v>6723</v>
      </c>
      <c r="H1468" s="1" t="s">
        <v>6032</v>
      </c>
      <c r="I1468" s="378">
        <v>47274</v>
      </c>
      <c r="J1468" s="1" t="s">
        <v>61</v>
      </c>
      <c r="K1468" s="380">
        <v>0.74615740740740999</v>
      </c>
      <c r="L1468" s="378">
        <v>46181</v>
      </c>
      <c r="M1468" s="1" t="s">
        <v>6724</v>
      </c>
      <c r="N1468" s="1" t="s">
        <v>9722</v>
      </c>
    </row>
    <row r="1469" spans="1:14" x14ac:dyDescent="0.25">
      <c r="A1469" s="1" t="s">
        <v>6722</v>
      </c>
      <c r="B1469" s="1" t="s">
        <v>80</v>
      </c>
      <c r="C1469" s="1" t="s">
        <v>81</v>
      </c>
      <c r="D1469" s="377">
        <v>240</v>
      </c>
      <c r="E1469" s="1" t="s">
        <v>83</v>
      </c>
      <c r="F1469" s="378">
        <v>46181</v>
      </c>
      <c r="G1469" s="1" t="s">
        <v>6723</v>
      </c>
      <c r="H1469" s="1" t="s">
        <v>6032</v>
      </c>
      <c r="I1469" s="378">
        <v>47274</v>
      </c>
      <c r="J1469" s="1" t="s">
        <v>61</v>
      </c>
      <c r="K1469" s="380">
        <v>0.98815972222222004</v>
      </c>
      <c r="L1469" s="378">
        <v>46181</v>
      </c>
      <c r="M1469" s="1" t="s">
        <v>6724</v>
      </c>
      <c r="N1469" s="1" t="s">
        <v>9715</v>
      </c>
    </row>
    <row r="1470" spans="1:14" x14ac:dyDescent="0.25">
      <c r="A1470" s="1" t="s">
        <v>6722</v>
      </c>
      <c r="B1470" s="1" t="s">
        <v>80</v>
      </c>
      <c r="C1470" s="1" t="s">
        <v>81</v>
      </c>
      <c r="D1470" s="377">
        <v>240</v>
      </c>
      <c r="E1470" s="1" t="s">
        <v>83</v>
      </c>
      <c r="F1470" s="378">
        <v>46181</v>
      </c>
      <c r="G1470" s="1" t="s">
        <v>6723</v>
      </c>
      <c r="H1470" s="1" t="s">
        <v>6032</v>
      </c>
      <c r="I1470" s="378">
        <v>47274</v>
      </c>
      <c r="J1470" s="1" t="s">
        <v>61</v>
      </c>
      <c r="K1470" s="380">
        <v>0.99697916666666997</v>
      </c>
      <c r="L1470" s="378">
        <v>46181</v>
      </c>
      <c r="M1470" s="1" t="s">
        <v>6724</v>
      </c>
      <c r="N1470" s="1" t="s">
        <v>9714</v>
      </c>
    </row>
    <row r="1471" spans="1:14" x14ac:dyDescent="0.25">
      <c r="A1471" s="1" t="s">
        <v>6722</v>
      </c>
      <c r="B1471" s="1" t="s">
        <v>80</v>
      </c>
      <c r="C1471" s="1" t="s">
        <v>81</v>
      </c>
      <c r="D1471" s="377">
        <v>240</v>
      </c>
      <c r="E1471" s="1" t="s">
        <v>83</v>
      </c>
      <c r="F1471" s="378">
        <v>46181</v>
      </c>
      <c r="G1471" s="1" t="s">
        <v>6723</v>
      </c>
      <c r="H1471" s="1" t="s">
        <v>6032</v>
      </c>
      <c r="I1471" s="378">
        <v>47274</v>
      </c>
      <c r="J1471" s="1" t="s">
        <v>61</v>
      </c>
      <c r="K1471" s="380">
        <v>0.72172453703703998</v>
      </c>
      <c r="L1471" s="378">
        <v>46181</v>
      </c>
      <c r="M1471" s="1" t="s">
        <v>6724</v>
      </c>
      <c r="N1471" s="1" t="s">
        <v>9725</v>
      </c>
    </row>
    <row r="1472" spans="1:14" x14ac:dyDescent="0.25">
      <c r="A1472" s="1" t="s">
        <v>6722</v>
      </c>
      <c r="B1472" s="1" t="s">
        <v>80</v>
      </c>
      <c r="C1472" s="1" t="s">
        <v>81</v>
      </c>
      <c r="D1472" s="377">
        <v>240</v>
      </c>
      <c r="E1472" s="1" t="s">
        <v>83</v>
      </c>
      <c r="F1472" s="378">
        <v>46179</v>
      </c>
      <c r="G1472" s="1" t="s">
        <v>6723</v>
      </c>
      <c r="H1472" s="1" t="s">
        <v>6032</v>
      </c>
      <c r="I1472" s="378">
        <v>47274</v>
      </c>
      <c r="J1472" s="1" t="s">
        <v>61</v>
      </c>
      <c r="K1472" s="380">
        <v>0.22060185185184999</v>
      </c>
      <c r="L1472" s="378">
        <v>46179</v>
      </c>
      <c r="M1472" s="1" t="s">
        <v>6724</v>
      </c>
      <c r="N1472" s="1" t="s">
        <v>6735</v>
      </c>
    </row>
    <row r="1473" spans="1:14" x14ac:dyDescent="0.25">
      <c r="A1473" s="1" t="s">
        <v>6722</v>
      </c>
      <c r="B1473" s="1" t="s">
        <v>80</v>
      </c>
      <c r="C1473" s="1" t="s">
        <v>81</v>
      </c>
      <c r="D1473" s="377">
        <v>240</v>
      </c>
      <c r="E1473" s="1" t="s">
        <v>83</v>
      </c>
      <c r="F1473" s="378">
        <v>46179</v>
      </c>
      <c r="G1473" s="1" t="s">
        <v>6723</v>
      </c>
      <c r="H1473" s="1" t="s">
        <v>6032</v>
      </c>
      <c r="I1473" s="378">
        <v>47274</v>
      </c>
      <c r="J1473" s="1" t="s">
        <v>61</v>
      </c>
      <c r="K1473" s="380">
        <v>0.21934027777778001</v>
      </c>
      <c r="L1473" s="378">
        <v>46179</v>
      </c>
      <c r="M1473" s="1" t="s">
        <v>6724</v>
      </c>
      <c r="N1473" s="1" t="s">
        <v>6730</v>
      </c>
    </row>
    <row r="1474" spans="1:14" x14ac:dyDescent="0.25">
      <c r="A1474" s="1" t="s">
        <v>6722</v>
      </c>
      <c r="B1474" s="1" t="s">
        <v>80</v>
      </c>
      <c r="C1474" s="1" t="s">
        <v>81</v>
      </c>
      <c r="D1474" s="377">
        <v>240</v>
      </c>
      <c r="E1474" s="1" t="s">
        <v>83</v>
      </c>
      <c r="F1474" s="378">
        <v>46179</v>
      </c>
      <c r="G1474" s="1" t="s">
        <v>6723</v>
      </c>
      <c r="H1474" s="1" t="s">
        <v>6032</v>
      </c>
      <c r="I1474" s="378">
        <v>47274</v>
      </c>
      <c r="J1474" s="1" t="s">
        <v>61</v>
      </c>
      <c r="K1474" s="380">
        <v>0.26415509259259001</v>
      </c>
      <c r="L1474" s="378">
        <v>46179</v>
      </c>
      <c r="M1474" s="1" t="s">
        <v>6724</v>
      </c>
      <c r="N1474" s="1" t="s">
        <v>6732</v>
      </c>
    </row>
    <row r="1475" spans="1:14" x14ac:dyDescent="0.25">
      <c r="A1475" s="1" t="s">
        <v>6722</v>
      </c>
      <c r="B1475" s="1" t="s">
        <v>80</v>
      </c>
      <c r="C1475" s="1" t="s">
        <v>81</v>
      </c>
      <c r="D1475" s="377">
        <v>240</v>
      </c>
      <c r="E1475" s="1" t="s">
        <v>83</v>
      </c>
      <c r="F1475" s="378">
        <v>46179</v>
      </c>
      <c r="G1475" s="1" t="s">
        <v>6723</v>
      </c>
      <c r="H1475" s="1" t="s">
        <v>6032</v>
      </c>
      <c r="I1475" s="378">
        <v>47274</v>
      </c>
      <c r="J1475" s="1" t="s">
        <v>61</v>
      </c>
      <c r="K1475" s="380">
        <v>0.24964120370369999</v>
      </c>
      <c r="L1475" s="378">
        <v>46179</v>
      </c>
      <c r="M1475" s="1" t="s">
        <v>6724</v>
      </c>
      <c r="N1475" s="1" t="s">
        <v>6728</v>
      </c>
    </row>
    <row r="1476" spans="1:14" x14ac:dyDescent="0.25">
      <c r="A1476" s="1" t="s">
        <v>6722</v>
      </c>
      <c r="B1476" s="1" t="s">
        <v>80</v>
      </c>
      <c r="C1476" s="1" t="s">
        <v>81</v>
      </c>
      <c r="D1476" s="377">
        <v>240</v>
      </c>
      <c r="E1476" s="1" t="s">
        <v>83</v>
      </c>
      <c r="F1476" s="378">
        <v>46179</v>
      </c>
      <c r="G1476" s="1" t="s">
        <v>6723</v>
      </c>
      <c r="H1476" s="1" t="s">
        <v>6032</v>
      </c>
      <c r="I1476" s="378">
        <v>47274</v>
      </c>
      <c r="J1476" s="1" t="s">
        <v>61</v>
      </c>
      <c r="K1476" s="380">
        <v>0.23803240740741</v>
      </c>
      <c r="L1476" s="378">
        <v>46179</v>
      </c>
      <c r="M1476" s="1" t="s">
        <v>6724</v>
      </c>
      <c r="N1476" s="1" t="s">
        <v>6725</v>
      </c>
    </row>
    <row r="1477" spans="1:14" x14ac:dyDescent="0.25">
      <c r="A1477" s="1" t="s">
        <v>6722</v>
      </c>
      <c r="B1477" s="1" t="s">
        <v>80</v>
      </c>
      <c r="C1477" s="1" t="s">
        <v>81</v>
      </c>
      <c r="D1477" s="377">
        <v>240</v>
      </c>
      <c r="E1477" s="1" t="s">
        <v>83</v>
      </c>
      <c r="F1477" s="378">
        <v>46179</v>
      </c>
      <c r="G1477" s="1" t="s">
        <v>6723</v>
      </c>
      <c r="H1477" s="1" t="s">
        <v>6032</v>
      </c>
      <c r="I1477" s="378">
        <v>47274</v>
      </c>
      <c r="J1477" s="1" t="s">
        <v>61</v>
      </c>
      <c r="K1477" s="380">
        <v>0.18099537037037</v>
      </c>
      <c r="L1477" s="378">
        <v>46179</v>
      </c>
      <c r="M1477" s="1" t="s">
        <v>6724</v>
      </c>
      <c r="N1477" s="1" t="s">
        <v>6733</v>
      </c>
    </row>
    <row r="1478" spans="1:14" x14ac:dyDescent="0.25">
      <c r="A1478" s="1" t="s">
        <v>6722</v>
      </c>
      <c r="B1478" s="1" t="s">
        <v>80</v>
      </c>
      <c r="C1478" s="1" t="s">
        <v>81</v>
      </c>
      <c r="D1478" s="377">
        <v>240</v>
      </c>
      <c r="E1478" s="1" t="s">
        <v>83</v>
      </c>
      <c r="F1478" s="378">
        <v>46179</v>
      </c>
      <c r="G1478" s="1" t="s">
        <v>6723</v>
      </c>
      <c r="H1478" s="1" t="s">
        <v>6032</v>
      </c>
      <c r="I1478" s="378">
        <v>47274</v>
      </c>
      <c r="J1478" s="1" t="s">
        <v>61</v>
      </c>
      <c r="K1478" s="380">
        <v>0.15293981481481</v>
      </c>
      <c r="L1478" s="378">
        <v>46179</v>
      </c>
      <c r="M1478" s="1" t="s">
        <v>6724</v>
      </c>
      <c r="N1478" s="1" t="s">
        <v>6727</v>
      </c>
    </row>
    <row r="1479" spans="1:14" x14ac:dyDescent="0.25">
      <c r="A1479" s="1" t="s">
        <v>6722</v>
      </c>
      <c r="B1479" s="1" t="s">
        <v>80</v>
      </c>
      <c r="C1479" s="1" t="s">
        <v>81</v>
      </c>
      <c r="D1479" s="377">
        <v>49</v>
      </c>
      <c r="E1479" s="1" t="s">
        <v>83</v>
      </c>
      <c r="F1479" s="378">
        <v>46179</v>
      </c>
      <c r="G1479" s="1" t="s">
        <v>6723</v>
      </c>
      <c r="H1479" s="1" t="s">
        <v>6032</v>
      </c>
      <c r="I1479" s="378">
        <v>47274</v>
      </c>
      <c r="J1479" s="1" t="s">
        <v>61</v>
      </c>
      <c r="K1479" s="380">
        <v>0.27875</v>
      </c>
      <c r="L1479" s="378">
        <v>46179</v>
      </c>
      <c r="M1479" s="1" t="s">
        <v>6724</v>
      </c>
      <c r="N1479" s="1" t="s">
        <v>6729</v>
      </c>
    </row>
    <row r="1480" spans="1:14" x14ac:dyDescent="0.25">
      <c r="A1480" s="1" t="s">
        <v>6722</v>
      </c>
      <c r="B1480" s="1" t="s">
        <v>80</v>
      </c>
      <c r="C1480" s="1" t="s">
        <v>81</v>
      </c>
      <c r="D1480" s="377">
        <v>240</v>
      </c>
      <c r="E1480" s="1" t="s">
        <v>83</v>
      </c>
      <c r="F1480" s="378">
        <v>46179</v>
      </c>
      <c r="G1480" s="1" t="s">
        <v>6723</v>
      </c>
      <c r="H1480" s="1" t="s">
        <v>6032</v>
      </c>
      <c r="I1480" s="378">
        <v>47274</v>
      </c>
      <c r="J1480" s="1" t="s">
        <v>61</v>
      </c>
      <c r="K1480" s="380">
        <v>0.13501157407407</v>
      </c>
      <c r="L1480" s="378">
        <v>46179</v>
      </c>
      <c r="M1480" s="1" t="s">
        <v>6724</v>
      </c>
      <c r="N1480" s="1" t="s">
        <v>6734</v>
      </c>
    </row>
    <row r="1481" spans="1:14" x14ac:dyDescent="0.25">
      <c r="A1481" s="1" t="s">
        <v>6722</v>
      </c>
      <c r="B1481" s="1" t="s">
        <v>80</v>
      </c>
      <c r="C1481" s="1" t="s">
        <v>81</v>
      </c>
      <c r="D1481" s="377">
        <v>240</v>
      </c>
      <c r="E1481" s="1" t="s">
        <v>83</v>
      </c>
      <c r="F1481" s="378">
        <v>46179</v>
      </c>
      <c r="G1481" s="1" t="s">
        <v>6723</v>
      </c>
      <c r="H1481" s="1" t="s">
        <v>6032</v>
      </c>
      <c r="I1481" s="378">
        <v>47274</v>
      </c>
      <c r="J1481" s="1" t="s">
        <v>61</v>
      </c>
      <c r="K1481" s="380">
        <v>0.13483796296296</v>
      </c>
      <c r="L1481" s="378">
        <v>46179</v>
      </c>
      <c r="M1481" s="1" t="s">
        <v>6724</v>
      </c>
      <c r="N1481" s="1" t="s">
        <v>6726</v>
      </c>
    </row>
    <row r="1482" spans="1:14" x14ac:dyDescent="0.25">
      <c r="A1482" s="1" t="s">
        <v>6722</v>
      </c>
      <c r="B1482" s="1" t="s">
        <v>80</v>
      </c>
      <c r="C1482" s="1" t="s">
        <v>81</v>
      </c>
      <c r="D1482" s="377">
        <v>240</v>
      </c>
      <c r="E1482" s="1" t="s">
        <v>83</v>
      </c>
      <c r="F1482" s="378">
        <v>46179</v>
      </c>
      <c r="G1482" s="1" t="s">
        <v>6723</v>
      </c>
      <c r="H1482" s="1" t="s">
        <v>6032</v>
      </c>
      <c r="I1482" s="378">
        <v>47274</v>
      </c>
      <c r="J1482" s="1" t="s">
        <v>61</v>
      </c>
      <c r="K1482" s="380">
        <v>8.5312499999999999E-2</v>
      </c>
      <c r="L1482" s="378">
        <v>46179</v>
      </c>
      <c r="M1482" s="1" t="s">
        <v>6724</v>
      </c>
      <c r="N1482" s="1" t="s">
        <v>6731</v>
      </c>
    </row>
    <row r="1483" spans="1:14" x14ac:dyDescent="0.25">
      <c r="A1483" s="1" t="s">
        <v>10622</v>
      </c>
      <c r="B1483" s="1" t="s">
        <v>80</v>
      </c>
      <c r="C1483" s="1" t="s">
        <v>81</v>
      </c>
      <c r="D1483" s="377">
        <v>139</v>
      </c>
      <c r="E1483" s="1" t="s">
        <v>83</v>
      </c>
      <c r="F1483" s="378">
        <v>46183</v>
      </c>
      <c r="G1483" s="1" t="s">
        <v>10623</v>
      </c>
      <c r="H1483" s="1" t="s">
        <v>10530</v>
      </c>
      <c r="I1483" s="378">
        <v>47278</v>
      </c>
      <c r="J1483" s="1" t="s">
        <v>61</v>
      </c>
      <c r="K1483" s="380">
        <v>0.16285879629630001</v>
      </c>
      <c r="L1483" s="378">
        <v>46183</v>
      </c>
      <c r="M1483" s="1" t="s">
        <v>10624</v>
      </c>
      <c r="N1483" s="1" t="s">
        <v>11107</v>
      </c>
    </row>
    <row r="1484" spans="1:14" x14ac:dyDescent="0.25">
      <c r="A1484" s="1" t="s">
        <v>10622</v>
      </c>
      <c r="B1484" s="1" t="s">
        <v>80</v>
      </c>
      <c r="C1484" s="1" t="s">
        <v>81</v>
      </c>
      <c r="D1484" s="377">
        <v>200</v>
      </c>
      <c r="E1484" s="1" t="s">
        <v>83</v>
      </c>
      <c r="F1484" s="378">
        <v>46183</v>
      </c>
      <c r="G1484" s="1" t="s">
        <v>10623</v>
      </c>
      <c r="H1484" s="1" t="s">
        <v>10530</v>
      </c>
      <c r="I1484" s="378">
        <v>47278</v>
      </c>
      <c r="J1484" s="1" t="s">
        <v>61</v>
      </c>
      <c r="K1484" s="380">
        <v>4.695601851852E-2</v>
      </c>
      <c r="L1484" s="378">
        <v>46183</v>
      </c>
      <c r="M1484" s="1" t="s">
        <v>10624</v>
      </c>
      <c r="N1484" s="1" t="s">
        <v>11108</v>
      </c>
    </row>
    <row r="1485" spans="1:14" x14ac:dyDescent="0.25">
      <c r="A1485" s="1" t="s">
        <v>10622</v>
      </c>
      <c r="B1485" s="1" t="s">
        <v>80</v>
      </c>
      <c r="C1485" s="1" t="s">
        <v>81</v>
      </c>
      <c r="D1485" s="377">
        <v>200</v>
      </c>
      <c r="E1485" s="1" t="s">
        <v>83</v>
      </c>
      <c r="F1485" s="378">
        <v>46182</v>
      </c>
      <c r="G1485" s="1" t="s">
        <v>10623</v>
      </c>
      <c r="H1485" s="1" t="s">
        <v>10530</v>
      </c>
      <c r="I1485" s="378">
        <v>47278</v>
      </c>
      <c r="J1485" s="1" t="s">
        <v>61</v>
      </c>
      <c r="K1485" s="380">
        <v>0.89571759259258998</v>
      </c>
      <c r="L1485" s="378">
        <v>46182</v>
      </c>
      <c r="M1485" s="1" t="s">
        <v>10624</v>
      </c>
      <c r="N1485" s="1" t="s">
        <v>11119</v>
      </c>
    </row>
    <row r="1486" spans="1:14" x14ac:dyDescent="0.25">
      <c r="A1486" s="1" t="s">
        <v>10622</v>
      </c>
      <c r="B1486" s="1" t="s">
        <v>80</v>
      </c>
      <c r="C1486" s="1" t="s">
        <v>81</v>
      </c>
      <c r="D1486" s="377">
        <v>200</v>
      </c>
      <c r="E1486" s="1" t="s">
        <v>83</v>
      </c>
      <c r="F1486" s="378">
        <v>46182</v>
      </c>
      <c r="G1486" s="1" t="s">
        <v>10623</v>
      </c>
      <c r="H1486" s="1" t="s">
        <v>10530</v>
      </c>
      <c r="I1486" s="378">
        <v>47278</v>
      </c>
      <c r="J1486" s="1" t="s">
        <v>61</v>
      </c>
      <c r="K1486" s="380">
        <v>0.94214120370370003</v>
      </c>
      <c r="L1486" s="378">
        <v>46182</v>
      </c>
      <c r="M1486" s="1" t="s">
        <v>10624</v>
      </c>
      <c r="N1486" s="1" t="s">
        <v>11118</v>
      </c>
    </row>
    <row r="1487" spans="1:14" x14ac:dyDescent="0.25">
      <c r="A1487" s="1" t="s">
        <v>10622</v>
      </c>
      <c r="B1487" s="1" t="s">
        <v>80</v>
      </c>
      <c r="C1487" s="1" t="s">
        <v>81</v>
      </c>
      <c r="D1487" s="377">
        <v>200</v>
      </c>
      <c r="E1487" s="1" t="s">
        <v>83</v>
      </c>
      <c r="F1487" s="378">
        <v>46182</v>
      </c>
      <c r="G1487" s="1" t="s">
        <v>10623</v>
      </c>
      <c r="H1487" s="1" t="s">
        <v>10530</v>
      </c>
      <c r="I1487" s="378">
        <v>47278</v>
      </c>
      <c r="J1487" s="1" t="s">
        <v>61</v>
      </c>
      <c r="K1487" s="380">
        <v>0.72230324074074004</v>
      </c>
      <c r="L1487" s="378">
        <v>46182</v>
      </c>
      <c r="M1487" s="1" t="s">
        <v>10624</v>
      </c>
      <c r="N1487" s="1" t="s">
        <v>11121</v>
      </c>
    </row>
    <row r="1488" spans="1:14" x14ac:dyDescent="0.25">
      <c r="A1488" s="1" t="s">
        <v>10622</v>
      </c>
      <c r="B1488" s="1" t="s">
        <v>80</v>
      </c>
      <c r="C1488" s="1" t="s">
        <v>81</v>
      </c>
      <c r="D1488" s="377">
        <v>200</v>
      </c>
      <c r="E1488" s="1" t="s">
        <v>83</v>
      </c>
      <c r="F1488" s="378">
        <v>46182</v>
      </c>
      <c r="G1488" s="1" t="s">
        <v>10623</v>
      </c>
      <c r="H1488" s="1" t="s">
        <v>10530</v>
      </c>
      <c r="I1488" s="378">
        <v>47278</v>
      </c>
      <c r="J1488" s="1" t="s">
        <v>61</v>
      </c>
      <c r="K1488" s="380">
        <v>0.57121527777778003</v>
      </c>
      <c r="L1488" s="378">
        <v>46182</v>
      </c>
      <c r="M1488" s="1" t="s">
        <v>10624</v>
      </c>
      <c r="N1488" s="1" t="s">
        <v>10627</v>
      </c>
    </row>
    <row r="1489" spans="1:14" x14ac:dyDescent="0.25">
      <c r="A1489" s="1" t="s">
        <v>10622</v>
      </c>
      <c r="B1489" s="1" t="s">
        <v>80</v>
      </c>
      <c r="C1489" s="1" t="s">
        <v>81</v>
      </c>
      <c r="D1489" s="377">
        <v>200</v>
      </c>
      <c r="E1489" s="1" t="s">
        <v>83</v>
      </c>
      <c r="F1489" s="378">
        <v>46182</v>
      </c>
      <c r="G1489" s="1" t="s">
        <v>10623</v>
      </c>
      <c r="H1489" s="1" t="s">
        <v>10530</v>
      </c>
      <c r="I1489" s="378">
        <v>47278</v>
      </c>
      <c r="J1489" s="1" t="s">
        <v>61</v>
      </c>
      <c r="K1489" s="380">
        <v>0.60697916666666996</v>
      </c>
      <c r="L1489" s="378">
        <v>46182</v>
      </c>
      <c r="M1489" s="1" t="s">
        <v>10624</v>
      </c>
      <c r="N1489" s="1" t="s">
        <v>10629</v>
      </c>
    </row>
    <row r="1490" spans="1:14" x14ac:dyDescent="0.25">
      <c r="A1490" s="1" t="s">
        <v>10622</v>
      </c>
      <c r="B1490" s="1" t="s">
        <v>80</v>
      </c>
      <c r="C1490" s="1" t="s">
        <v>81</v>
      </c>
      <c r="D1490" s="377">
        <v>200</v>
      </c>
      <c r="E1490" s="1" t="s">
        <v>83</v>
      </c>
      <c r="F1490" s="378">
        <v>46182</v>
      </c>
      <c r="G1490" s="1" t="s">
        <v>10623</v>
      </c>
      <c r="H1490" s="1" t="s">
        <v>10530</v>
      </c>
      <c r="I1490" s="378">
        <v>47278</v>
      </c>
      <c r="J1490" s="1" t="s">
        <v>61</v>
      </c>
      <c r="K1490" s="380">
        <v>0.93392361111111</v>
      </c>
      <c r="L1490" s="378">
        <v>46182</v>
      </c>
      <c r="M1490" s="1" t="s">
        <v>10624</v>
      </c>
      <c r="N1490" s="1" t="s">
        <v>11123</v>
      </c>
    </row>
    <row r="1491" spans="1:14" x14ac:dyDescent="0.25">
      <c r="A1491" s="1" t="s">
        <v>10622</v>
      </c>
      <c r="B1491" s="1" t="s">
        <v>80</v>
      </c>
      <c r="C1491" s="1" t="s">
        <v>81</v>
      </c>
      <c r="D1491" s="377">
        <v>200</v>
      </c>
      <c r="E1491" s="1" t="s">
        <v>83</v>
      </c>
      <c r="F1491" s="378">
        <v>46182</v>
      </c>
      <c r="G1491" s="1" t="s">
        <v>10623</v>
      </c>
      <c r="H1491" s="1" t="s">
        <v>10530</v>
      </c>
      <c r="I1491" s="378">
        <v>47278</v>
      </c>
      <c r="J1491" s="1" t="s">
        <v>61</v>
      </c>
      <c r="K1491" s="380">
        <v>0.86136574074074002</v>
      </c>
      <c r="L1491" s="378">
        <v>46182</v>
      </c>
      <c r="M1491" s="1" t="s">
        <v>10624</v>
      </c>
      <c r="N1491" s="1" t="s">
        <v>11109</v>
      </c>
    </row>
    <row r="1492" spans="1:14" x14ac:dyDescent="0.25">
      <c r="A1492" s="1" t="s">
        <v>10622</v>
      </c>
      <c r="B1492" s="1" t="s">
        <v>80</v>
      </c>
      <c r="C1492" s="1" t="s">
        <v>81</v>
      </c>
      <c r="D1492" s="377">
        <v>200</v>
      </c>
      <c r="E1492" s="1" t="s">
        <v>83</v>
      </c>
      <c r="F1492" s="378">
        <v>46182</v>
      </c>
      <c r="G1492" s="1" t="s">
        <v>10623</v>
      </c>
      <c r="H1492" s="1" t="s">
        <v>10530</v>
      </c>
      <c r="I1492" s="378">
        <v>47278</v>
      </c>
      <c r="J1492" s="1" t="s">
        <v>61</v>
      </c>
      <c r="K1492" s="380">
        <v>0.94222222222221996</v>
      </c>
      <c r="L1492" s="378">
        <v>46182</v>
      </c>
      <c r="M1492" s="1" t="s">
        <v>10624</v>
      </c>
      <c r="N1492" s="1" t="s">
        <v>11124</v>
      </c>
    </row>
    <row r="1493" spans="1:14" x14ac:dyDescent="0.25">
      <c r="A1493" s="1" t="s">
        <v>10622</v>
      </c>
      <c r="B1493" s="1" t="s">
        <v>80</v>
      </c>
      <c r="C1493" s="1" t="s">
        <v>81</v>
      </c>
      <c r="D1493" s="377">
        <v>200</v>
      </c>
      <c r="E1493" s="1" t="s">
        <v>83</v>
      </c>
      <c r="F1493" s="378">
        <v>46182</v>
      </c>
      <c r="G1493" s="1" t="s">
        <v>10623</v>
      </c>
      <c r="H1493" s="1" t="s">
        <v>10530</v>
      </c>
      <c r="I1493" s="378">
        <v>47278</v>
      </c>
      <c r="J1493" s="1" t="s">
        <v>61</v>
      </c>
      <c r="K1493" s="380">
        <v>0.59710648148148004</v>
      </c>
      <c r="L1493" s="378">
        <v>46182</v>
      </c>
      <c r="M1493" s="1" t="s">
        <v>10624</v>
      </c>
      <c r="N1493" s="1" t="s">
        <v>10626</v>
      </c>
    </row>
    <row r="1494" spans="1:14" x14ac:dyDescent="0.25">
      <c r="A1494" s="1" t="s">
        <v>10622</v>
      </c>
      <c r="B1494" s="1" t="s">
        <v>80</v>
      </c>
      <c r="C1494" s="1" t="s">
        <v>81</v>
      </c>
      <c r="D1494" s="377">
        <v>200</v>
      </c>
      <c r="E1494" s="1" t="s">
        <v>83</v>
      </c>
      <c r="F1494" s="378">
        <v>46182</v>
      </c>
      <c r="G1494" s="1" t="s">
        <v>10623</v>
      </c>
      <c r="H1494" s="1" t="s">
        <v>10530</v>
      </c>
      <c r="I1494" s="378">
        <v>47278</v>
      </c>
      <c r="J1494" s="1" t="s">
        <v>61</v>
      </c>
      <c r="K1494" s="380">
        <v>0.75289351851852004</v>
      </c>
      <c r="L1494" s="378">
        <v>46182</v>
      </c>
      <c r="M1494" s="1" t="s">
        <v>10624</v>
      </c>
      <c r="N1494" s="1" t="s">
        <v>11110</v>
      </c>
    </row>
    <row r="1495" spans="1:14" x14ac:dyDescent="0.25">
      <c r="A1495" s="1" t="s">
        <v>10622</v>
      </c>
      <c r="B1495" s="1" t="s">
        <v>80</v>
      </c>
      <c r="C1495" s="1" t="s">
        <v>81</v>
      </c>
      <c r="D1495" s="377">
        <v>200</v>
      </c>
      <c r="E1495" s="1" t="s">
        <v>83</v>
      </c>
      <c r="F1495" s="378">
        <v>46182</v>
      </c>
      <c r="G1495" s="1" t="s">
        <v>10623</v>
      </c>
      <c r="H1495" s="1" t="s">
        <v>10530</v>
      </c>
      <c r="I1495" s="378">
        <v>47278</v>
      </c>
      <c r="J1495" s="1" t="s">
        <v>61</v>
      </c>
      <c r="K1495" s="380">
        <v>0.86064814814815005</v>
      </c>
      <c r="L1495" s="378">
        <v>46182</v>
      </c>
      <c r="M1495" s="1" t="s">
        <v>10624</v>
      </c>
      <c r="N1495" s="1" t="s">
        <v>11113</v>
      </c>
    </row>
    <row r="1496" spans="1:14" x14ac:dyDescent="0.25">
      <c r="A1496" s="1" t="s">
        <v>10622</v>
      </c>
      <c r="B1496" s="1" t="s">
        <v>80</v>
      </c>
      <c r="C1496" s="1" t="s">
        <v>81</v>
      </c>
      <c r="D1496" s="377">
        <v>200</v>
      </c>
      <c r="E1496" s="1" t="s">
        <v>83</v>
      </c>
      <c r="F1496" s="378">
        <v>46182</v>
      </c>
      <c r="G1496" s="1" t="s">
        <v>10623</v>
      </c>
      <c r="H1496" s="1" t="s">
        <v>10530</v>
      </c>
      <c r="I1496" s="378">
        <v>47278</v>
      </c>
      <c r="J1496" s="1" t="s">
        <v>61</v>
      </c>
      <c r="K1496" s="380">
        <v>0.86143518518519002</v>
      </c>
      <c r="L1496" s="378">
        <v>46182</v>
      </c>
      <c r="M1496" s="1" t="s">
        <v>10624</v>
      </c>
      <c r="N1496" s="1" t="s">
        <v>11111</v>
      </c>
    </row>
    <row r="1497" spans="1:14" x14ac:dyDescent="0.25">
      <c r="A1497" s="1" t="s">
        <v>10622</v>
      </c>
      <c r="B1497" s="1" t="s">
        <v>80</v>
      </c>
      <c r="C1497" s="1" t="s">
        <v>81</v>
      </c>
      <c r="D1497" s="377">
        <v>200</v>
      </c>
      <c r="E1497" s="1" t="s">
        <v>83</v>
      </c>
      <c r="F1497" s="378">
        <v>46182</v>
      </c>
      <c r="G1497" s="1" t="s">
        <v>10623</v>
      </c>
      <c r="H1497" s="1" t="s">
        <v>10530</v>
      </c>
      <c r="I1497" s="378">
        <v>47278</v>
      </c>
      <c r="J1497" s="1" t="s">
        <v>61</v>
      </c>
      <c r="K1497" s="380">
        <v>0.68151620370370003</v>
      </c>
      <c r="L1497" s="378">
        <v>46182</v>
      </c>
      <c r="M1497" s="1" t="s">
        <v>10624</v>
      </c>
      <c r="N1497" s="1" t="s">
        <v>10921</v>
      </c>
    </row>
    <row r="1498" spans="1:14" x14ac:dyDescent="0.25">
      <c r="A1498" s="1" t="s">
        <v>10622</v>
      </c>
      <c r="B1498" s="1" t="s">
        <v>80</v>
      </c>
      <c r="C1498" s="1" t="s">
        <v>81</v>
      </c>
      <c r="D1498" s="377">
        <v>200</v>
      </c>
      <c r="E1498" s="1" t="s">
        <v>83</v>
      </c>
      <c r="F1498" s="378">
        <v>46182</v>
      </c>
      <c r="G1498" s="1" t="s">
        <v>10623</v>
      </c>
      <c r="H1498" s="1" t="s">
        <v>10530</v>
      </c>
      <c r="I1498" s="378">
        <v>47278</v>
      </c>
      <c r="J1498" s="1" t="s">
        <v>61</v>
      </c>
      <c r="K1498" s="380">
        <v>0.98094907407406995</v>
      </c>
      <c r="L1498" s="378">
        <v>46182</v>
      </c>
      <c r="M1498" s="1" t="s">
        <v>10624</v>
      </c>
      <c r="N1498" s="1" t="s">
        <v>11112</v>
      </c>
    </row>
    <row r="1499" spans="1:14" x14ac:dyDescent="0.25">
      <c r="A1499" s="1" t="s">
        <v>10622</v>
      </c>
      <c r="B1499" s="1" t="s">
        <v>80</v>
      </c>
      <c r="C1499" s="1" t="s">
        <v>81</v>
      </c>
      <c r="D1499" s="377">
        <v>200</v>
      </c>
      <c r="E1499" s="1" t="s">
        <v>83</v>
      </c>
      <c r="F1499" s="378">
        <v>46182</v>
      </c>
      <c r="G1499" s="1" t="s">
        <v>10623</v>
      </c>
      <c r="H1499" s="1" t="s">
        <v>10530</v>
      </c>
      <c r="I1499" s="378">
        <v>47278</v>
      </c>
      <c r="J1499" s="1" t="s">
        <v>61</v>
      </c>
      <c r="K1499" s="380">
        <v>0.68144675925926002</v>
      </c>
      <c r="L1499" s="378">
        <v>46182</v>
      </c>
      <c r="M1499" s="1" t="s">
        <v>10624</v>
      </c>
      <c r="N1499" s="1" t="s">
        <v>10918</v>
      </c>
    </row>
    <row r="1500" spans="1:14" x14ac:dyDescent="0.25">
      <c r="A1500" s="1" t="s">
        <v>10622</v>
      </c>
      <c r="B1500" s="1" t="s">
        <v>80</v>
      </c>
      <c r="C1500" s="1" t="s">
        <v>81</v>
      </c>
      <c r="D1500" s="377">
        <v>200</v>
      </c>
      <c r="E1500" s="1" t="s">
        <v>83</v>
      </c>
      <c r="F1500" s="378">
        <v>46182</v>
      </c>
      <c r="G1500" s="1" t="s">
        <v>10623</v>
      </c>
      <c r="H1500" s="1" t="s">
        <v>10530</v>
      </c>
      <c r="I1500" s="378">
        <v>47278</v>
      </c>
      <c r="J1500" s="1" t="s">
        <v>61</v>
      </c>
      <c r="K1500" s="380">
        <v>0.68834490740740994</v>
      </c>
      <c r="L1500" s="378">
        <v>46182</v>
      </c>
      <c r="M1500" s="1" t="s">
        <v>10624</v>
      </c>
      <c r="N1500" s="1" t="s">
        <v>10920</v>
      </c>
    </row>
    <row r="1501" spans="1:14" x14ac:dyDescent="0.25">
      <c r="A1501" s="1" t="s">
        <v>10622</v>
      </c>
      <c r="B1501" s="1" t="s">
        <v>80</v>
      </c>
      <c r="C1501" s="1" t="s">
        <v>81</v>
      </c>
      <c r="D1501" s="377">
        <v>200</v>
      </c>
      <c r="E1501" s="1" t="s">
        <v>83</v>
      </c>
      <c r="F1501" s="378">
        <v>46182</v>
      </c>
      <c r="G1501" s="1" t="s">
        <v>10623</v>
      </c>
      <c r="H1501" s="1" t="s">
        <v>10530</v>
      </c>
      <c r="I1501" s="378">
        <v>47278</v>
      </c>
      <c r="J1501" s="1" t="s">
        <v>61</v>
      </c>
      <c r="K1501" s="380">
        <v>0.95219907407407001</v>
      </c>
      <c r="L1501" s="378">
        <v>46182</v>
      </c>
      <c r="M1501" s="1" t="s">
        <v>10624</v>
      </c>
      <c r="N1501" s="1" t="s">
        <v>11117</v>
      </c>
    </row>
    <row r="1502" spans="1:14" x14ac:dyDescent="0.25">
      <c r="A1502" s="1" t="s">
        <v>10622</v>
      </c>
      <c r="B1502" s="1" t="s">
        <v>80</v>
      </c>
      <c r="C1502" s="1" t="s">
        <v>81</v>
      </c>
      <c r="D1502" s="377">
        <v>200</v>
      </c>
      <c r="E1502" s="1" t="s">
        <v>83</v>
      </c>
      <c r="F1502" s="378">
        <v>46182</v>
      </c>
      <c r="G1502" s="1" t="s">
        <v>10623</v>
      </c>
      <c r="H1502" s="1" t="s">
        <v>10530</v>
      </c>
      <c r="I1502" s="378">
        <v>47278</v>
      </c>
      <c r="J1502" s="1" t="s">
        <v>61</v>
      </c>
      <c r="K1502" s="380">
        <v>0.56172453703703995</v>
      </c>
      <c r="L1502" s="378">
        <v>46182</v>
      </c>
      <c r="M1502" s="1" t="s">
        <v>10624</v>
      </c>
      <c r="N1502" s="1" t="s">
        <v>10625</v>
      </c>
    </row>
    <row r="1503" spans="1:14" x14ac:dyDescent="0.25">
      <c r="A1503" s="1" t="s">
        <v>10622</v>
      </c>
      <c r="B1503" s="1" t="s">
        <v>80</v>
      </c>
      <c r="C1503" s="1" t="s">
        <v>81</v>
      </c>
      <c r="D1503" s="377">
        <v>200</v>
      </c>
      <c r="E1503" s="1" t="s">
        <v>83</v>
      </c>
      <c r="F1503" s="378">
        <v>46182</v>
      </c>
      <c r="G1503" s="1" t="s">
        <v>10623</v>
      </c>
      <c r="H1503" s="1" t="s">
        <v>10530</v>
      </c>
      <c r="I1503" s="378">
        <v>47278</v>
      </c>
      <c r="J1503" s="1" t="s">
        <v>61</v>
      </c>
      <c r="K1503" s="380">
        <v>0.68164351851852001</v>
      </c>
      <c r="L1503" s="378">
        <v>46182</v>
      </c>
      <c r="M1503" s="1" t="s">
        <v>10624</v>
      </c>
      <c r="N1503" s="1" t="s">
        <v>10917</v>
      </c>
    </row>
    <row r="1504" spans="1:14" x14ac:dyDescent="0.25">
      <c r="A1504" s="1" t="s">
        <v>10622</v>
      </c>
      <c r="B1504" s="1" t="s">
        <v>80</v>
      </c>
      <c r="C1504" s="1" t="s">
        <v>81</v>
      </c>
      <c r="D1504" s="377">
        <v>200</v>
      </c>
      <c r="E1504" s="1" t="s">
        <v>83</v>
      </c>
      <c r="F1504" s="378">
        <v>46182</v>
      </c>
      <c r="G1504" s="1" t="s">
        <v>10623</v>
      </c>
      <c r="H1504" s="1" t="s">
        <v>10530</v>
      </c>
      <c r="I1504" s="378">
        <v>47278</v>
      </c>
      <c r="J1504" s="1" t="s">
        <v>61</v>
      </c>
      <c r="K1504" s="380">
        <v>0.53495370370369999</v>
      </c>
      <c r="L1504" s="378">
        <v>46182</v>
      </c>
      <c r="M1504" s="1" t="s">
        <v>10624</v>
      </c>
      <c r="N1504" s="1" t="s">
        <v>10628</v>
      </c>
    </row>
    <row r="1505" spans="1:14" x14ac:dyDescent="0.25">
      <c r="A1505" s="1" t="s">
        <v>10622</v>
      </c>
      <c r="B1505" s="1" t="s">
        <v>80</v>
      </c>
      <c r="C1505" s="1" t="s">
        <v>81</v>
      </c>
      <c r="D1505" s="377">
        <v>200</v>
      </c>
      <c r="E1505" s="1" t="s">
        <v>83</v>
      </c>
      <c r="F1505" s="378">
        <v>46182</v>
      </c>
      <c r="G1505" s="1" t="s">
        <v>10623</v>
      </c>
      <c r="H1505" s="1" t="s">
        <v>10530</v>
      </c>
      <c r="I1505" s="378">
        <v>47278</v>
      </c>
      <c r="J1505" s="1" t="s">
        <v>61</v>
      </c>
      <c r="K1505" s="380">
        <v>0.89578703703703999</v>
      </c>
      <c r="L1505" s="378">
        <v>46182</v>
      </c>
      <c r="M1505" s="1" t="s">
        <v>10624</v>
      </c>
      <c r="N1505" s="1" t="s">
        <v>11116</v>
      </c>
    </row>
    <row r="1506" spans="1:14" x14ac:dyDescent="0.25">
      <c r="A1506" s="1" t="s">
        <v>10622</v>
      </c>
      <c r="B1506" s="1" t="s">
        <v>80</v>
      </c>
      <c r="C1506" s="1" t="s">
        <v>81</v>
      </c>
      <c r="D1506" s="377">
        <v>200</v>
      </c>
      <c r="E1506" s="1" t="s">
        <v>83</v>
      </c>
      <c r="F1506" s="378">
        <v>46182</v>
      </c>
      <c r="G1506" s="1" t="s">
        <v>10623</v>
      </c>
      <c r="H1506" s="1" t="s">
        <v>10530</v>
      </c>
      <c r="I1506" s="378">
        <v>47278</v>
      </c>
      <c r="J1506" s="1" t="s">
        <v>61</v>
      </c>
      <c r="K1506" s="380">
        <v>0.68159722222221997</v>
      </c>
      <c r="L1506" s="378">
        <v>46182</v>
      </c>
      <c r="M1506" s="1" t="s">
        <v>10624</v>
      </c>
      <c r="N1506" s="1" t="s">
        <v>10919</v>
      </c>
    </row>
    <row r="1507" spans="1:14" x14ac:dyDescent="0.25">
      <c r="A1507" s="1" t="s">
        <v>10622</v>
      </c>
      <c r="B1507" s="1" t="s">
        <v>80</v>
      </c>
      <c r="C1507" s="1" t="s">
        <v>81</v>
      </c>
      <c r="D1507" s="377">
        <v>200</v>
      </c>
      <c r="E1507" s="1" t="s">
        <v>83</v>
      </c>
      <c r="F1507" s="378">
        <v>46182</v>
      </c>
      <c r="G1507" s="1" t="s">
        <v>10623</v>
      </c>
      <c r="H1507" s="1" t="s">
        <v>10530</v>
      </c>
      <c r="I1507" s="378">
        <v>47278</v>
      </c>
      <c r="J1507" s="1" t="s">
        <v>61</v>
      </c>
      <c r="K1507" s="380">
        <v>0.93386574074074002</v>
      </c>
      <c r="L1507" s="378">
        <v>46182</v>
      </c>
      <c r="M1507" s="1" t="s">
        <v>10624</v>
      </c>
      <c r="N1507" s="1" t="s">
        <v>11114</v>
      </c>
    </row>
    <row r="1508" spans="1:14" x14ac:dyDescent="0.25">
      <c r="A1508" s="1" t="s">
        <v>10622</v>
      </c>
      <c r="B1508" s="1" t="s">
        <v>80</v>
      </c>
      <c r="C1508" s="1" t="s">
        <v>81</v>
      </c>
      <c r="D1508" s="377">
        <v>200</v>
      </c>
      <c r="E1508" s="1" t="s">
        <v>83</v>
      </c>
      <c r="F1508" s="378">
        <v>46182</v>
      </c>
      <c r="G1508" s="1" t="s">
        <v>10623</v>
      </c>
      <c r="H1508" s="1" t="s">
        <v>10530</v>
      </c>
      <c r="I1508" s="378">
        <v>47278</v>
      </c>
      <c r="J1508" s="1" t="s">
        <v>61</v>
      </c>
      <c r="K1508" s="380">
        <v>0.93379629629630001</v>
      </c>
      <c r="L1508" s="378">
        <v>46182</v>
      </c>
      <c r="M1508" s="1" t="s">
        <v>10624</v>
      </c>
      <c r="N1508" s="1" t="s">
        <v>11122</v>
      </c>
    </row>
    <row r="1509" spans="1:14" x14ac:dyDescent="0.25">
      <c r="A1509" s="1" t="s">
        <v>10622</v>
      </c>
      <c r="B1509" s="1" t="s">
        <v>80</v>
      </c>
      <c r="C1509" s="1" t="s">
        <v>81</v>
      </c>
      <c r="D1509" s="377">
        <v>200</v>
      </c>
      <c r="E1509" s="1" t="s">
        <v>83</v>
      </c>
      <c r="F1509" s="378">
        <v>46182</v>
      </c>
      <c r="G1509" s="1" t="s">
        <v>10623</v>
      </c>
      <c r="H1509" s="1" t="s">
        <v>10530</v>
      </c>
      <c r="I1509" s="378">
        <v>47278</v>
      </c>
      <c r="J1509" s="1" t="s">
        <v>61</v>
      </c>
      <c r="K1509" s="380">
        <v>0.90300925925926001</v>
      </c>
      <c r="L1509" s="378">
        <v>46182</v>
      </c>
      <c r="M1509" s="1" t="s">
        <v>10624</v>
      </c>
      <c r="N1509" s="1" t="s">
        <v>11115</v>
      </c>
    </row>
    <row r="1510" spans="1:14" x14ac:dyDescent="0.25">
      <c r="A1510" s="1" t="s">
        <v>10622</v>
      </c>
      <c r="B1510" s="1" t="s">
        <v>80</v>
      </c>
      <c r="C1510" s="1" t="s">
        <v>81</v>
      </c>
      <c r="D1510" s="377">
        <v>200</v>
      </c>
      <c r="E1510" s="1" t="s">
        <v>83</v>
      </c>
      <c r="F1510" s="378">
        <v>46182</v>
      </c>
      <c r="G1510" s="1" t="s">
        <v>10623</v>
      </c>
      <c r="H1510" s="1" t="s">
        <v>10530</v>
      </c>
      <c r="I1510" s="378">
        <v>47278</v>
      </c>
      <c r="J1510" s="1" t="s">
        <v>61</v>
      </c>
      <c r="K1510" s="380">
        <v>0.93401620370369998</v>
      </c>
      <c r="L1510" s="378">
        <v>46182</v>
      </c>
      <c r="M1510" s="1" t="s">
        <v>10624</v>
      </c>
      <c r="N1510" s="1" t="s">
        <v>11120</v>
      </c>
    </row>
    <row r="1511" spans="1:14" x14ac:dyDescent="0.25">
      <c r="A1511" s="1" t="s">
        <v>3143</v>
      </c>
      <c r="B1511" s="1" t="s">
        <v>80</v>
      </c>
      <c r="C1511" s="1" t="s">
        <v>81</v>
      </c>
      <c r="D1511" s="377">
        <v>240</v>
      </c>
      <c r="E1511" s="1" t="s">
        <v>83</v>
      </c>
      <c r="F1511" s="378">
        <v>46179</v>
      </c>
      <c r="G1511" s="1" t="s">
        <v>6736</v>
      </c>
      <c r="H1511" s="1" t="s">
        <v>6137</v>
      </c>
      <c r="I1511" s="378">
        <v>47273</v>
      </c>
      <c r="J1511" s="1" t="s">
        <v>61</v>
      </c>
      <c r="K1511" s="380">
        <v>2.8506944444440002E-2</v>
      </c>
      <c r="L1511" s="378">
        <v>46179</v>
      </c>
      <c r="M1511" s="1" t="s">
        <v>3144</v>
      </c>
      <c r="N1511" s="1" t="s">
        <v>6738</v>
      </c>
    </row>
    <row r="1512" spans="1:14" x14ac:dyDescent="0.25">
      <c r="A1512" s="1" t="s">
        <v>3143</v>
      </c>
      <c r="B1512" s="1" t="s">
        <v>80</v>
      </c>
      <c r="C1512" s="1" t="s">
        <v>81</v>
      </c>
      <c r="D1512" s="377">
        <v>55</v>
      </c>
      <c r="E1512" s="1" t="s">
        <v>83</v>
      </c>
      <c r="F1512" s="378">
        <v>46179</v>
      </c>
      <c r="G1512" s="1" t="s">
        <v>6736</v>
      </c>
      <c r="H1512" s="1" t="s">
        <v>6137</v>
      </c>
      <c r="I1512" s="378">
        <v>47273</v>
      </c>
      <c r="J1512" s="1" t="s">
        <v>61</v>
      </c>
      <c r="K1512" s="380">
        <v>2.6006944444439999E-2</v>
      </c>
      <c r="L1512" s="378">
        <v>46179</v>
      </c>
      <c r="M1512" s="1" t="s">
        <v>3144</v>
      </c>
      <c r="N1512" s="1" t="s">
        <v>6737</v>
      </c>
    </row>
    <row r="1513" spans="1:14" x14ac:dyDescent="0.25">
      <c r="A1513" s="1" t="s">
        <v>3143</v>
      </c>
      <c r="B1513" s="1" t="s">
        <v>80</v>
      </c>
      <c r="C1513" s="1" t="s">
        <v>81</v>
      </c>
      <c r="D1513" s="377">
        <v>240</v>
      </c>
      <c r="E1513" s="1" t="s">
        <v>83</v>
      </c>
      <c r="F1513" s="378">
        <v>46178</v>
      </c>
      <c r="G1513" s="1" t="s">
        <v>6736</v>
      </c>
      <c r="H1513" s="1" t="s">
        <v>6137</v>
      </c>
      <c r="I1513" s="378">
        <v>47273</v>
      </c>
      <c r="J1513" s="1" t="s">
        <v>61</v>
      </c>
      <c r="K1513" s="380">
        <v>0.98244212962962996</v>
      </c>
      <c r="L1513" s="378">
        <v>46178</v>
      </c>
      <c r="M1513" s="1" t="s">
        <v>3144</v>
      </c>
      <c r="N1513" s="1" t="s">
        <v>6763</v>
      </c>
    </row>
    <row r="1514" spans="1:14" x14ac:dyDescent="0.25">
      <c r="A1514" s="1" t="s">
        <v>3143</v>
      </c>
      <c r="B1514" s="1" t="s">
        <v>80</v>
      </c>
      <c r="C1514" s="1" t="s">
        <v>81</v>
      </c>
      <c r="D1514" s="377">
        <v>240</v>
      </c>
      <c r="E1514" s="1" t="s">
        <v>83</v>
      </c>
      <c r="F1514" s="378">
        <v>46178</v>
      </c>
      <c r="G1514" s="1" t="s">
        <v>6736</v>
      </c>
      <c r="H1514" s="1" t="s">
        <v>6137</v>
      </c>
      <c r="I1514" s="378">
        <v>47273</v>
      </c>
      <c r="J1514" s="1" t="s">
        <v>61</v>
      </c>
      <c r="K1514" s="380">
        <v>0.95929398148148004</v>
      </c>
      <c r="L1514" s="378">
        <v>46178</v>
      </c>
      <c r="M1514" s="1" t="s">
        <v>3144</v>
      </c>
      <c r="N1514" s="1" t="s">
        <v>6746</v>
      </c>
    </row>
    <row r="1515" spans="1:14" x14ac:dyDescent="0.25">
      <c r="A1515" s="1" t="s">
        <v>3143</v>
      </c>
      <c r="B1515" s="1" t="s">
        <v>80</v>
      </c>
      <c r="C1515" s="1" t="s">
        <v>81</v>
      </c>
      <c r="D1515" s="377">
        <v>240</v>
      </c>
      <c r="E1515" s="1" t="s">
        <v>83</v>
      </c>
      <c r="F1515" s="378">
        <v>46178</v>
      </c>
      <c r="G1515" s="1" t="s">
        <v>6736</v>
      </c>
      <c r="H1515" s="1" t="s">
        <v>6137</v>
      </c>
      <c r="I1515" s="378">
        <v>47273</v>
      </c>
      <c r="J1515" s="1" t="s">
        <v>61</v>
      </c>
      <c r="K1515" s="380">
        <v>6.4895833333330002E-2</v>
      </c>
      <c r="L1515" s="378">
        <v>46178</v>
      </c>
      <c r="M1515" s="1" t="s">
        <v>3144</v>
      </c>
      <c r="N1515" s="1" t="s">
        <v>6760</v>
      </c>
    </row>
    <row r="1516" spans="1:14" x14ac:dyDescent="0.25">
      <c r="A1516" s="1" t="s">
        <v>3143</v>
      </c>
      <c r="B1516" s="1" t="s">
        <v>80</v>
      </c>
      <c r="C1516" s="1" t="s">
        <v>81</v>
      </c>
      <c r="D1516" s="377">
        <v>240</v>
      </c>
      <c r="E1516" s="1" t="s">
        <v>83</v>
      </c>
      <c r="F1516" s="378">
        <v>46178</v>
      </c>
      <c r="G1516" s="1" t="s">
        <v>6736</v>
      </c>
      <c r="H1516" s="1" t="s">
        <v>6137</v>
      </c>
      <c r="I1516" s="378">
        <v>47273</v>
      </c>
      <c r="J1516" s="1" t="s">
        <v>61</v>
      </c>
      <c r="K1516" s="380">
        <v>0.69400462962963005</v>
      </c>
      <c r="L1516" s="378">
        <v>46178</v>
      </c>
      <c r="M1516" s="1" t="s">
        <v>3144</v>
      </c>
      <c r="N1516" s="1" t="s">
        <v>6767</v>
      </c>
    </row>
    <row r="1517" spans="1:14" x14ac:dyDescent="0.25">
      <c r="A1517" s="1" t="s">
        <v>3143</v>
      </c>
      <c r="B1517" s="1" t="s">
        <v>80</v>
      </c>
      <c r="C1517" s="1" t="s">
        <v>81</v>
      </c>
      <c r="D1517" s="377">
        <v>240</v>
      </c>
      <c r="E1517" s="1" t="s">
        <v>83</v>
      </c>
      <c r="F1517" s="378">
        <v>46178</v>
      </c>
      <c r="G1517" s="1" t="s">
        <v>6736</v>
      </c>
      <c r="H1517" s="1" t="s">
        <v>6137</v>
      </c>
      <c r="I1517" s="378">
        <v>47273</v>
      </c>
      <c r="J1517" s="1" t="s">
        <v>61</v>
      </c>
      <c r="K1517" s="380">
        <v>0.13825231481481001</v>
      </c>
      <c r="L1517" s="378">
        <v>46178</v>
      </c>
      <c r="M1517" s="1" t="s">
        <v>3144</v>
      </c>
      <c r="N1517" s="1" t="s">
        <v>6766</v>
      </c>
    </row>
    <row r="1518" spans="1:14" x14ac:dyDescent="0.25">
      <c r="A1518" s="1" t="s">
        <v>3143</v>
      </c>
      <c r="B1518" s="1" t="s">
        <v>80</v>
      </c>
      <c r="C1518" s="1" t="s">
        <v>81</v>
      </c>
      <c r="D1518" s="377">
        <v>240</v>
      </c>
      <c r="E1518" s="1" t="s">
        <v>83</v>
      </c>
      <c r="F1518" s="378">
        <v>46178</v>
      </c>
      <c r="G1518" s="1" t="s">
        <v>6736</v>
      </c>
      <c r="H1518" s="1" t="s">
        <v>6137</v>
      </c>
      <c r="I1518" s="378">
        <v>47273</v>
      </c>
      <c r="J1518" s="1" t="s">
        <v>61</v>
      </c>
      <c r="K1518" s="380">
        <v>7.9872685185190001E-2</v>
      </c>
      <c r="L1518" s="378">
        <v>46178</v>
      </c>
      <c r="M1518" s="1" t="s">
        <v>3144</v>
      </c>
      <c r="N1518" s="1" t="s">
        <v>6742</v>
      </c>
    </row>
    <row r="1519" spans="1:14" x14ac:dyDescent="0.25">
      <c r="A1519" s="1" t="s">
        <v>3143</v>
      </c>
      <c r="B1519" s="1" t="s">
        <v>80</v>
      </c>
      <c r="C1519" s="1" t="s">
        <v>81</v>
      </c>
      <c r="D1519" s="377">
        <v>240</v>
      </c>
      <c r="E1519" s="1" t="s">
        <v>83</v>
      </c>
      <c r="F1519" s="378">
        <v>46178</v>
      </c>
      <c r="G1519" s="1" t="s">
        <v>6736</v>
      </c>
      <c r="H1519" s="1" t="s">
        <v>6137</v>
      </c>
      <c r="I1519" s="378">
        <v>47273</v>
      </c>
      <c r="J1519" s="1" t="s">
        <v>61</v>
      </c>
      <c r="K1519" s="380">
        <v>0.94694444444444004</v>
      </c>
      <c r="L1519" s="378">
        <v>46178</v>
      </c>
      <c r="M1519" s="1" t="s">
        <v>3144</v>
      </c>
      <c r="N1519" s="1" t="s">
        <v>6759</v>
      </c>
    </row>
    <row r="1520" spans="1:14" x14ac:dyDescent="0.25">
      <c r="A1520" s="1" t="s">
        <v>3143</v>
      </c>
      <c r="B1520" s="1" t="s">
        <v>80</v>
      </c>
      <c r="C1520" s="1" t="s">
        <v>81</v>
      </c>
      <c r="D1520" s="377">
        <v>240</v>
      </c>
      <c r="E1520" s="1" t="s">
        <v>83</v>
      </c>
      <c r="F1520" s="378">
        <v>46178</v>
      </c>
      <c r="G1520" s="1" t="s">
        <v>6736</v>
      </c>
      <c r="H1520" s="1" t="s">
        <v>6137</v>
      </c>
      <c r="I1520" s="378">
        <v>47273</v>
      </c>
      <c r="J1520" s="1" t="s">
        <v>61</v>
      </c>
      <c r="K1520" s="380">
        <v>0.14545138888889</v>
      </c>
      <c r="L1520" s="378">
        <v>46178</v>
      </c>
      <c r="M1520" s="1" t="s">
        <v>3144</v>
      </c>
      <c r="N1520" s="1" t="s">
        <v>6744</v>
      </c>
    </row>
    <row r="1521" spans="1:14" x14ac:dyDescent="0.25">
      <c r="A1521" s="1" t="s">
        <v>3143</v>
      </c>
      <c r="B1521" s="1" t="s">
        <v>80</v>
      </c>
      <c r="C1521" s="1" t="s">
        <v>81</v>
      </c>
      <c r="D1521" s="377">
        <v>240</v>
      </c>
      <c r="E1521" s="1" t="s">
        <v>83</v>
      </c>
      <c r="F1521" s="378">
        <v>46178</v>
      </c>
      <c r="G1521" s="1" t="s">
        <v>6736</v>
      </c>
      <c r="H1521" s="1" t="s">
        <v>6137</v>
      </c>
      <c r="I1521" s="378">
        <v>47273</v>
      </c>
      <c r="J1521" s="1" t="s">
        <v>61</v>
      </c>
      <c r="K1521" s="380">
        <v>0.14431712962963</v>
      </c>
      <c r="L1521" s="378">
        <v>46178</v>
      </c>
      <c r="M1521" s="1" t="s">
        <v>3144</v>
      </c>
      <c r="N1521" s="1" t="s">
        <v>6750</v>
      </c>
    </row>
    <row r="1522" spans="1:14" x14ac:dyDescent="0.25">
      <c r="A1522" s="1" t="s">
        <v>3143</v>
      </c>
      <c r="B1522" s="1" t="s">
        <v>80</v>
      </c>
      <c r="C1522" s="1" t="s">
        <v>81</v>
      </c>
      <c r="D1522" s="377">
        <v>240</v>
      </c>
      <c r="E1522" s="1" t="s">
        <v>83</v>
      </c>
      <c r="F1522" s="378">
        <v>46178</v>
      </c>
      <c r="G1522" s="1" t="s">
        <v>6736</v>
      </c>
      <c r="H1522" s="1" t="s">
        <v>6137</v>
      </c>
      <c r="I1522" s="378">
        <v>47273</v>
      </c>
      <c r="J1522" s="1" t="s">
        <v>61</v>
      </c>
      <c r="K1522" s="380">
        <v>0.19251157407406999</v>
      </c>
      <c r="L1522" s="378">
        <v>46178</v>
      </c>
      <c r="M1522" s="1" t="s">
        <v>3144</v>
      </c>
      <c r="N1522" s="1" t="s">
        <v>6765</v>
      </c>
    </row>
    <row r="1523" spans="1:14" x14ac:dyDescent="0.25">
      <c r="A1523" s="1" t="s">
        <v>3143</v>
      </c>
      <c r="B1523" s="1" t="s">
        <v>80</v>
      </c>
      <c r="C1523" s="1" t="s">
        <v>81</v>
      </c>
      <c r="D1523" s="377">
        <v>240</v>
      </c>
      <c r="E1523" s="1" t="s">
        <v>83</v>
      </c>
      <c r="F1523" s="378">
        <v>46178</v>
      </c>
      <c r="G1523" s="1" t="s">
        <v>6736</v>
      </c>
      <c r="H1523" s="1" t="s">
        <v>6137</v>
      </c>
      <c r="I1523" s="378">
        <v>47273</v>
      </c>
      <c r="J1523" s="1" t="s">
        <v>61</v>
      </c>
      <c r="K1523" s="380">
        <v>0.91390046296296001</v>
      </c>
      <c r="L1523" s="378">
        <v>46178</v>
      </c>
      <c r="M1523" s="1" t="s">
        <v>3144</v>
      </c>
      <c r="N1523" s="1" t="s">
        <v>6764</v>
      </c>
    </row>
    <row r="1524" spans="1:14" x14ac:dyDescent="0.25">
      <c r="A1524" s="1" t="s">
        <v>3143</v>
      </c>
      <c r="B1524" s="1" t="s">
        <v>80</v>
      </c>
      <c r="C1524" s="1" t="s">
        <v>81</v>
      </c>
      <c r="D1524" s="377">
        <v>240</v>
      </c>
      <c r="E1524" s="1" t="s">
        <v>83</v>
      </c>
      <c r="F1524" s="378">
        <v>46178</v>
      </c>
      <c r="G1524" s="1" t="s">
        <v>6736</v>
      </c>
      <c r="H1524" s="1" t="s">
        <v>6137</v>
      </c>
      <c r="I1524" s="378">
        <v>47273</v>
      </c>
      <c r="J1524" s="1" t="s">
        <v>61</v>
      </c>
      <c r="K1524" s="380">
        <v>0.92681712962963003</v>
      </c>
      <c r="L1524" s="378">
        <v>46178</v>
      </c>
      <c r="M1524" s="1" t="s">
        <v>3144</v>
      </c>
      <c r="N1524" s="1" t="s">
        <v>6768</v>
      </c>
    </row>
    <row r="1525" spans="1:14" x14ac:dyDescent="0.25">
      <c r="A1525" s="1" t="s">
        <v>3143</v>
      </c>
      <c r="B1525" s="1" t="s">
        <v>80</v>
      </c>
      <c r="C1525" s="1" t="s">
        <v>81</v>
      </c>
      <c r="D1525" s="377">
        <v>240</v>
      </c>
      <c r="E1525" s="1" t="s">
        <v>83</v>
      </c>
      <c r="F1525" s="378">
        <v>46178</v>
      </c>
      <c r="G1525" s="1" t="s">
        <v>6736</v>
      </c>
      <c r="H1525" s="1" t="s">
        <v>6137</v>
      </c>
      <c r="I1525" s="378">
        <v>47273</v>
      </c>
      <c r="J1525" s="1" t="s">
        <v>61</v>
      </c>
      <c r="K1525" s="380">
        <v>0.91371527777778005</v>
      </c>
      <c r="L1525" s="378">
        <v>46178</v>
      </c>
      <c r="M1525" s="1" t="s">
        <v>3144</v>
      </c>
      <c r="N1525" s="1" t="s">
        <v>6747</v>
      </c>
    </row>
    <row r="1526" spans="1:14" x14ac:dyDescent="0.25">
      <c r="A1526" s="1" t="s">
        <v>3143</v>
      </c>
      <c r="B1526" s="1" t="s">
        <v>80</v>
      </c>
      <c r="C1526" s="1" t="s">
        <v>81</v>
      </c>
      <c r="D1526" s="377">
        <v>240</v>
      </c>
      <c r="E1526" s="1" t="s">
        <v>83</v>
      </c>
      <c r="F1526" s="378">
        <v>46178</v>
      </c>
      <c r="G1526" s="1" t="s">
        <v>6736</v>
      </c>
      <c r="H1526" s="1" t="s">
        <v>6137</v>
      </c>
      <c r="I1526" s="378">
        <v>47273</v>
      </c>
      <c r="J1526" s="1" t="s">
        <v>61</v>
      </c>
      <c r="K1526" s="380">
        <v>0.20766203703704</v>
      </c>
      <c r="L1526" s="378">
        <v>46178</v>
      </c>
      <c r="M1526" s="1" t="s">
        <v>3144</v>
      </c>
      <c r="N1526" s="1" t="s">
        <v>6755</v>
      </c>
    </row>
    <row r="1527" spans="1:14" x14ac:dyDescent="0.25">
      <c r="A1527" s="1" t="s">
        <v>3143</v>
      </c>
      <c r="B1527" s="1" t="s">
        <v>80</v>
      </c>
      <c r="C1527" s="1" t="s">
        <v>81</v>
      </c>
      <c r="D1527" s="377">
        <v>240</v>
      </c>
      <c r="E1527" s="1" t="s">
        <v>83</v>
      </c>
      <c r="F1527" s="378">
        <v>46178</v>
      </c>
      <c r="G1527" s="1" t="s">
        <v>6736</v>
      </c>
      <c r="H1527" s="1" t="s">
        <v>6137</v>
      </c>
      <c r="I1527" s="378">
        <v>47273</v>
      </c>
      <c r="J1527" s="1" t="s">
        <v>61</v>
      </c>
      <c r="K1527" s="380">
        <v>0.22896990740740999</v>
      </c>
      <c r="L1527" s="378">
        <v>46178</v>
      </c>
      <c r="M1527" s="1" t="s">
        <v>3144</v>
      </c>
      <c r="N1527" s="1" t="s">
        <v>6757</v>
      </c>
    </row>
    <row r="1528" spans="1:14" x14ac:dyDescent="0.25">
      <c r="A1528" s="1" t="s">
        <v>3143</v>
      </c>
      <c r="B1528" s="1" t="s">
        <v>80</v>
      </c>
      <c r="C1528" s="1" t="s">
        <v>81</v>
      </c>
      <c r="D1528" s="377">
        <v>240</v>
      </c>
      <c r="E1528" s="1" t="s">
        <v>83</v>
      </c>
      <c r="F1528" s="378">
        <v>46178</v>
      </c>
      <c r="G1528" s="1" t="s">
        <v>6736</v>
      </c>
      <c r="H1528" s="1" t="s">
        <v>6137</v>
      </c>
      <c r="I1528" s="378">
        <v>47273</v>
      </c>
      <c r="J1528" s="1" t="s">
        <v>61</v>
      </c>
      <c r="K1528" s="380">
        <v>0.24752314814814999</v>
      </c>
      <c r="L1528" s="378">
        <v>46178</v>
      </c>
      <c r="M1528" s="1" t="s">
        <v>3144</v>
      </c>
      <c r="N1528" s="1" t="s">
        <v>6751</v>
      </c>
    </row>
    <row r="1529" spans="1:14" x14ac:dyDescent="0.25">
      <c r="A1529" s="1" t="s">
        <v>3143</v>
      </c>
      <c r="B1529" s="1" t="s">
        <v>80</v>
      </c>
      <c r="C1529" s="1" t="s">
        <v>81</v>
      </c>
      <c r="D1529" s="377">
        <v>240</v>
      </c>
      <c r="E1529" s="1" t="s">
        <v>83</v>
      </c>
      <c r="F1529" s="378">
        <v>46178</v>
      </c>
      <c r="G1529" s="1" t="s">
        <v>6736</v>
      </c>
      <c r="H1529" s="1" t="s">
        <v>6137</v>
      </c>
      <c r="I1529" s="378">
        <v>47273</v>
      </c>
      <c r="J1529" s="1" t="s">
        <v>61</v>
      </c>
      <c r="K1529" s="380">
        <v>0.89964120370370004</v>
      </c>
      <c r="L1529" s="378">
        <v>46178</v>
      </c>
      <c r="M1529" s="1" t="s">
        <v>3144</v>
      </c>
      <c r="N1529" s="1" t="s">
        <v>6753</v>
      </c>
    </row>
    <row r="1530" spans="1:14" x14ac:dyDescent="0.25">
      <c r="A1530" s="1" t="s">
        <v>3143</v>
      </c>
      <c r="B1530" s="1" t="s">
        <v>80</v>
      </c>
      <c r="C1530" s="1" t="s">
        <v>81</v>
      </c>
      <c r="D1530" s="377">
        <v>240</v>
      </c>
      <c r="E1530" s="1" t="s">
        <v>83</v>
      </c>
      <c r="F1530" s="378">
        <v>46178</v>
      </c>
      <c r="G1530" s="1" t="s">
        <v>6736</v>
      </c>
      <c r="H1530" s="1" t="s">
        <v>6137</v>
      </c>
      <c r="I1530" s="378">
        <v>47273</v>
      </c>
      <c r="J1530" s="1" t="s">
        <v>61</v>
      </c>
      <c r="K1530" s="380">
        <v>0.26570601851851999</v>
      </c>
      <c r="L1530" s="378">
        <v>46178</v>
      </c>
      <c r="M1530" s="1" t="s">
        <v>3144</v>
      </c>
      <c r="N1530" s="1" t="s">
        <v>6749</v>
      </c>
    </row>
    <row r="1531" spans="1:14" x14ac:dyDescent="0.25">
      <c r="A1531" s="1" t="s">
        <v>3143</v>
      </c>
      <c r="B1531" s="1" t="s">
        <v>80</v>
      </c>
      <c r="C1531" s="1" t="s">
        <v>81</v>
      </c>
      <c r="D1531" s="377">
        <v>240</v>
      </c>
      <c r="E1531" s="1" t="s">
        <v>83</v>
      </c>
      <c r="F1531" s="378">
        <v>46178</v>
      </c>
      <c r="G1531" s="1" t="s">
        <v>6736</v>
      </c>
      <c r="H1531" s="1" t="s">
        <v>6137</v>
      </c>
      <c r="I1531" s="378">
        <v>47273</v>
      </c>
      <c r="J1531" s="1" t="s">
        <v>61</v>
      </c>
      <c r="K1531" s="380">
        <v>0.69349537037037001</v>
      </c>
      <c r="L1531" s="378">
        <v>46178</v>
      </c>
      <c r="M1531" s="1" t="s">
        <v>3144</v>
      </c>
      <c r="N1531" s="1" t="s">
        <v>6758</v>
      </c>
    </row>
    <row r="1532" spans="1:14" x14ac:dyDescent="0.25">
      <c r="A1532" s="1" t="s">
        <v>3143</v>
      </c>
      <c r="B1532" s="1" t="s">
        <v>80</v>
      </c>
      <c r="C1532" s="1" t="s">
        <v>81</v>
      </c>
      <c r="D1532" s="377">
        <v>240</v>
      </c>
      <c r="E1532" s="1" t="s">
        <v>83</v>
      </c>
      <c r="F1532" s="378">
        <v>46178</v>
      </c>
      <c r="G1532" s="1" t="s">
        <v>6736</v>
      </c>
      <c r="H1532" s="1" t="s">
        <v>6137</v>
      </c>
      <c r="I1532" s="378">
        <v>47273</v>
      </c>
      <c r="J1532" s="1" t="s">
        <v>61</v>
      </c>
      <c r="K1532" s="380">
        <v>0.28005787037037</v>
      </c>
      <c r="L1532" s="378">
        <v>46178</v>
      </c>
      <c r="M1532" s="1" t="s">
        <v>3144</v>
      </c>
      <c r="N1532" s="1" t="s">
        <v>6748</v>
      </c>
    </row>
    <row r="1533" spans="1:14" x14ac:dyDescent="0.25">
      <c r="A1533" s="1" t="s">
        <v>3143</v>
      </c>
      <c r="B1533" s="1" t="s">
        <v>80</v>
      </c>
      <c r="C1533" s="1" t="s">
        <v>81</v>
      </c>
      <c r="D1533" s="377">
        <v>240</v>
      </c>
      <c r="E1533" s="1" t="s">
        <v>83</v>
      </c>
      <c r="F1533" s="378">
        <v>46178</v>
      </c>
      <c r="G1533" s="1" t="s">
        <v>6736</v>
      </c>
      <c r="H1533" s="1" t="s">
        <v>6137</v>
      </c>
      <c r="I1533" s="378">
        <v>47273</v>
      </c>
      <c r="J1533" s="1" t="s">
        <v>61</v>
      </c>
      <c r="K1533" s="380">
        <v>0.87079861111111001</v>
      </c>
      <c r="L1533" s="378">
        <v>46178</v>
      </c>
      <c r="M1533" s="1" t="s">
        <v>3144</v>
      </c>
      <c r="N1533" s="1" t="s">
        <v>6762</v>
      </c>
    </row>
    <row r="1534" spans="1:14" x14ac:dyDescent="0.25">
      <c r="A1534" s="1" t="s">
        <v>3143</v>
      </c>
      <c r="B1534" s="1" t="s">
        <v>80</v>
      </c>
      <c r="C1534" s="1" t="s">
        <v>81</v>
      </c>
      <c r="D1534" s="377">
        <v>240</v>
      </c>
      <c r="E1534" s="1" t="s">
        <v>83</v>
      </c>
      <c r="F1534" s="378">
        <v>46178</v>
      </c>
      <c r="G1534" s="1" t="s">
        <v>6736</v>
      </c>
      <c r="H1534" s="1" t="s">
        <v>6137</v>
      </c>
      <c r="I1534" s="378">
        <v>47273</v>
      </c>
      <c r="J1534" s="1" t="s">
        <v>61</v>
      </c>
      <c r="K1534" s="380">
        <v>0.86004629629630003</v>
      </c>
      <c r="L1534" s="378">
        <v>46178</v>
      </c>
      <c r="M1534" s="1" t="s">
        <v>3144</v>
      </c>
      <c r="N1534" s="1" t="s">
        <v>6739</v>
      </c>
    </row>
    <row r="1535" spans="1:14" x14ac:dyDescent="0.25">
      <c r="A1535" s="1" t="s">
        <v>3143</v>
      </c>
      <c r="B1535" s="1" t="s">
        <v>80</v>
      </c>
      <c r="C1535" s="1" t="s">
        <v>81</v>
      </c>
      <c r="D1535" s="377">
        <v>240</v>
      </c>
      <c r="E1535" s="1" t="s">
        <v>83</v>
      </c>
      <c r="F1535" s="378">
        <v>46178</v>
      </c>
      <c r="G1535" s="1" t="s">
        <v>6736</v>
      </c>
      <c r="H1535" s="1" t="s">
        <v>6137</v>
      </c>
      <c r="I1535" s="378">
        <v>47273</v>
      </c>
      <c r="J1535" s="1" t="s">
        <v>61</v>
      </c>
      <c r="K1535" s="380">
        <v>0.85994212962963001</v>
      </c>
      <c r="L1535" s="378">
        <v>46178</v>
      </c>
      <c r="M1535" s="1" t="s">
        <v>3144</v>
      </c>
      <c r="N1535" s="1" t="s">
        <v>6743</v>
      </c>
    </row>
    <row r="1536" spans="1:14" x14ac:dyDescent="0.25">
      <c r="A1536" s="1" t="s">
        <v>3143</v>
      </c>
      <c r="B1536" s="1" t="s">
        <v>80</v>
      </c>
      <c r="C1536" s="1" t="s">
        <v>81</v>
      </c>
      <c r="D1536" s="377">
        <v>240</v>
      </c>
      <c r="E1536" s="1" t="s">
        <v>83</v>
      </c>
      <c r="F1536" s="378">
        <v>46178</v>
      </c>
      <c r="G1536" s="1" t="s">
        <v>6736</v>
      </c>
      <c r="H1536" s="1" t="s">
        <v>6137</v>
      </c>
      <c r="I1536" s="378">
        <v>47273</v>
      </c>
      <c r="J1536" s="1" t="s">
        <v>61</v>
      </c>
      <c r="K1536" s="380">
        <v>0.77525462962962999</v>
      </c>
      <c r="L1536" s="378">
        <v>46178</v>
      </c>
      <c r="M1536" s="1" t="s">
        <v>3144</v>
      </c>
      <c r="N1536" s="1" t="s">
        <v>6756</v>
      </c>
    </row>
    <row r="1537" spans="1:14" x14ac:dyDescent="0.25">
      <c r="A1537" s="1" t="s">
        <v>3143</v>
      </c>
      <c r="B1537" s="1" t="s">
        <v>80</v>
      </c>
      <c r="C1537" s="1" t="s">
        <v>81</v>
      </c>
      <c r="D1537" s="377">
        <v>240</v>
      </c>
      <c r="E1537" s="1" t="s">
        <v>83</v>
      </c>
      <c r="F1537" s="378">
        <v>46178</v>
      </c>
      <c r="G1537" s="1" t="s">
        <v>6736</v>
      </c>
      <c r="H1537" s="1" t="s">
        <v>6137</v>
      </c>
      <c r="I1537" s="378">
        <v>47273</v>
      </c>
      <c r="J1537" s="1" t="s">
        <v>61</v>
      </c>
      <c r="K1537" s="380">
        <v>0.77468749999999997</v>
      </c>
      <c r="L1537" s="378">
        <v>46178</v>
      </c>
      <c r="M1537" s="1" t="s">
        <v>3144</v>
      </c>
      <c r="N1537" s="1" t="s">
        <v>6754</v>
      </c>
    </row>
    <row r="1538" spans="1:14" x14ac:dyDescent="0.25">
      <c r="A1538" s="1" t="s">
        <v>3143</v>
      </c>
      <c r="B1538" s="1" t="s">
        <v>80</v>
      </c>
      <c r="C1538" s="1" t="s">
        <v>81</v>
      </c>
      <c r="D1538" s="377">
        <v>240</v>
      </c>
      <c r="E1538" s="1" t="s">
        <v>83</v>
      </c>
      <c r="F1538" s="378">
        <v>46178</v>
      </c>
      <c r="G1538" s="1" t="s">
        <v>6736</v>
      </c>
      <c r="H1538" s="1" t="s">
        <v>6137</v>
      </c>
      <c r="I1538" s="378">
        <v>47273</v>
      </c>
      <c r="J1538" s="1" t="s">
        <v>61</v>
      </c>
      <c r="K1538" s="380">
        <v>0.75671296296295998</v>
      </c>
      <c r="L1538" s="378">
        <v>46178</v>
      </c>
      <c r="M1538" s="1" t="s">
        <v>3144</v>
      </c>
      <c r="N1538" s="1" t="s">
        <v>6752</v>
      </c>
    </row>
    <row r="1539" spans="1:14" x14ac:dyDescent="0.25">
      <c r="A1539" s="1" t="s">
        <v>3143</v>
      </c>
      <c r="B1539" s="1" t="s">
        <v>80</v>
      </c>
      <c r="C1539" s="1" t="s">
        <v>81</v>
      </c>
      <c r="D1539" s="377">
        <v>240</v>
      </c>
      <c r="E1539" s="1" t="s">
        <v>83</v>
      </c>
      <c r="F1539" s="378">
        <v>46178</v>
      </c>
      <c r="G1539" s="1" t="s">
        <v>6736</v>
      </c>
      <c r="H1539" s="1" t="s">
        <v>6137</v>
      </c>
      <c r="I1539" s="378">
        <v>47273</v>
      </c>
      <c r="J1539" s="1" t="s">
        <v>61</v>
      </c>
      <c r="K1539" s="380">
        <v>0.72495370370370005</v>
      </c>
      <c r="L1539" s="378">
        <v>46178</v>
      </c>
      <c r="M1539" s="1" t="s">
        <v>3144</v>
      </c>
      <c r="N1539" s="1" t="s">
        <v>6740</v>
      </c>
    </row>
    <row r="1540" spans="1:14" x14ac:dyDescent="0.25">
      <c r="A1540" s="1" t="s">
        <v>3143</v>
      </c>
      <c r="B1540" s="1" t="s">
        <v>80</v>
      </c>
      <c r="C1540" s="1" t="s">
        <v>81</v>
      </c>
      <c r="D1540" s="377">
        <v>240</v>
      </c>
      <c r="E1540" s="1" t="s">
        <v>83</v>
      </c>
      <c r="F1540" s="378">
        <v>46178</v>
      </c>
      <c r="G1540" s="1" t="s">
        <v>6736</v>
      </c>
      <c r="H1540" s="1" t="s">
        <v>6137</v>
      </c>
      <c r="I1540" s="378">
        <v>47273</v>
      </c>
      <c r="J1540" s="1" t="s">
        <v>61</v>
      </c>
      <c r="K1540" s="380">
        <v>0.72517361111111001</v>
      </c>
      <c r="L1540" s="378">
        <v>46178</v>
      </c>
      <c r="M1540" s="1" t="s">
        <v>3144</v>
      </c>
      <c r="N1540" s="1" t="s">
        <v>6745</v>
      </c>
    </row>
    <row r="1541" spans="1:14" x14ac:dyDescent="0.25">
      <c r="A1541" s="1" t="s">
        <v>3143</v>
      </c>
      <c r="B1541" s="1" t="s">
        <v>80</v>
      </c>
      <c r="C1541" s="1" t="s">
        <v>81</v>
      </c>
      <c r="D1541" s="377">
        <v>240</v>
      </c>
      <c r="E1541" s="1" t="s">
        <v>83</v>
      </c>
      <c r="F1541" s="378">
        <v>46178</v>
      </c>
      <c r="G1541" s="1" t="s">
        <v>6736</v>
      </c>
      <c r="H1541" s="1" t="s">
        <v>6137</v>
      </c>
      <c r="I1541" s="378">
        <v>47273</v>
      </c>
      <c r="J1541" s="1" t="s">
        <v>61</v>
      </c>
      <c r="K1541" s="380">
        <v>0.99778935185185003</v>
      </c>
      <c r="L1541" s="378">
        <v>46178</v>
      </c>
      <c r="M1541" s="1" t="s">
        <v>3144</v>
      </c>
      <c r="N1541" s="1" t="s">
        <v>6741</v>
      </c>
    </row>
    <row r="1542" spans="1:14" x14ac:dyDescent="0.25">
      <c r="A1542" s="1" t="s">
        <v>3143</v>
      </c>
      <c r="B1542" s="1" t="s">
        <v>80</v>
      </c>
      <c r="C1542" s="1" t="s">
        <v>81</v>
      </c>
      <c r="D1542" s="377">
        <v>240</v>
      </c>
      <c r="E1542" s="1" t="s">
        <v>83</v>
      </c>
      <c r="F1542" s="378">
        <v>46178</v>
      </c>
      <c r="G1542" s="1" t="s">
        <v>6736</v>
      </c>
      <c r="H1542" s="1" t="s">
        <v>6137</v>
      </c>
      <c r="I1542" s="378">
        <v>47273</v>
      </c>
      <c r="J1542" s="1" t="s">
        <v>61</v>
      </c>
      <c r="K1542" s="380">
        <v>0.66668981481481004</v>
      </c>
      <c r="L1542" s="378">
        <v>46178</v>
      </c>
      <c r="M1542" s="1" t="s">
        <v>3144</v>
      </c>
      <c r="N1542" s="1" t="s">
        <v>6761</v>
      </c>
    </row>
    <row r="1543" spans="1:14" x14ac:dyDescent="0.25">
      <c r="A1543" s="1" t="s">
        <v>12242</v>
      </c>
      <c r="B1543" s="1" t="s">
        <v>80</v>
      </c>
      <c r="C1543" s="1" t="s">
        <v>81</v>
      </c>
      <c r="D1543" s="377">
        <v>240</v>
      </c>
      <c r="E1543" s="1" t="s">
        <v>83</v>
      </c>
      <c r="F1543" s="378">
        <v>46185</v>
      </c>
      <c r="G1543" s="1" t="s">
        <v>12243</v>
      </c>
      <c r="H1543" s="1" t="s">
        <v>11683</v>
      </c>
      <c r="I1543" s="378">
        <v>47279</v>
      </c>
      <c r="J1543" s="1" t="s">
        <v>61</v>
      </c>
      <c r="K1543" s="380">
        <v>8.1250000000000003E-2</v>
      </c>
      <c r="L1543" s="378">
        <v>46185</v>
      </c>
      <c r="M1543" s="1" t="s">
        <v>12244</v>
      </c>
      <c r="N1543" s="1" t="s">
        <v>13559</v>
      </c>
    </row>
    <row r="1544" spans="1:14" x14ac:dyDescent="0.25">
      <c r="A1544" s="1" t="s">
        <v>12242</v>
      </c>
      <c r="B1544" s="1" t="s">
        <v>80</v>
      </c>
      <c r="C1544" s="1" t="s">
        <v>81</v>
      </c>
      <c r="D1544" s="377">
        <v>240</v>
      </c>
      <c r="E1544" s="1" t="s">
        <v>83</v>
      </c>
      <c r="F1544" s="378">
        <v>46185</v>
      </c>
      <c r="G1544" s="1" t="s">
        <v>12243</v>
      </c>
      <c r="H1544" s="1" t="s">
        <v>11683</v>
      </c>
      <c r="I1544" s="378">
        <v>47279</v>
      </c>
      <c r="J1544" s="1" t="s">
        <v>61</v>
      </c>
      <c r="K1544" s="380">
        <v>7.8495370370369993E-2</v>
      </c>
      <c r="L1544" s="378">
        <v>46185</v>
      </c>
      <c r="M1544" s="1" t="s">
        <v>12244</v>
      </c>
      <c r="N1544" s="1" t="s">
        <v>13561</v>
      </c>
    </row>
    <row r="1545" spans="1:14" x14ac:dyDescent="0.25">
      <c r="A1545" s="1" t="s">
        <v>12242</v>
      </c>
      <c r="B1545" s="1" t="s">
        <v>80</v>
      </c>
      <c r="C1545" s="1" t="s">
        <v>81</v>
      </c>
      <c r="D1545" s="377">
        <v>240</v>
      </c>
      <c r="E1545" s="1" t="s">
        <v>83</v>
      </c>
      <c r="F1545" s="378">
        <v>46185</v>
      </c>
      <c r="G1545" s="1" t="s">
        <v>12243</v>
      </c>
      <c r="H1545" s="1" t="s">
        <v>11683</v>
      </c>
      <c r="I1545" s="378">
        <v>47279</v>
      </c>
      <c r="J1545" s="1" t="s">
        <v>61</v>
      </c>
      <c r="K1545" s="380">
        <v>0.13466435185184999</v>
      </c>
      <c r="L1545" s="378">
        <v>46185</v>
      </c>
      <c r="M1545" s="1" t="s">
        <v>12244</v>
      </c>
      <c r="N1545" s="1" t="s">
        <v>13560</v>
      </c>
    </row>
    <row r="1546" spans="1:14" x14ac:dyDescent="0.25">
      <c r="A1546" s="1" t="s">
        <v>12242</v>
      </c>
      <c r="B1546" s="1" t="s">
        <v>80</v>
      </c>
      <c r="C1546" s="1" t="s">
        <v>81</v>
      </c>
      <c r="D1546" s="377">
        <v>240</v>
      </c>
      <c r="E1546" s="1" t="s">
        <v>83</v>
      </c>
      <c r="F1546" s="378">
        <v>46185</v>
      </c>
      <c r="G1546" s="1" t="s">
        <v>12243</v>
      </c>
      <c r="H1546" s="1" t="s">
        <v>11683</v>
      </c>
      <c r="I1546" s="378">
        <v>47279</v>
      </c>
      <c r="J1546" s="1" t="s">
        <v>61</v>
      </c>
      <c r="K1546" s="380">
        <v>0.14459490740740999</v>
      </c>
      <c r="L1546" s="378">
        <v>46185</v>
      </c>
      <c r="M1546" s="1" t="s">
        <v>12244</v>
      </c>
      <c r="N1546" s="1" t="s">
        <v>13555</v>
      </c>
    </row>
    <row r="1547" spans="1:14" x14ac:dyDescent="0.25">
      <c r="A1547" s="1" t="s">
        <v>12242</v>
      </c>
      <c r="B1547" s="1" t="s">
        <v>80</v>
      </c>
      <c r="C1547" s="1" t="s">
        <v>81</v>
      </c>
      <c r="D1547" s="377">
        <v>240</v>
      </c>
      <c r="E1547" s="1" t="s">
        <v>83</v>
      </c>
      <c r="F1547" s="378">
        <v>46185</v>
      </c>
      <c r="G1547" s="1" t="s">
        <v>12243</v>
      </c>
      <c r="H1547" s="1" t="s">
        <v>11683</v>
      </c>
      <c r="I1547" s="378">
        <v>47279</v>
      </c>
      <c r="J1547" s="1" t="s">
        <v>61</v>
      </c>
      <c r="K1547" s="380">
        <v>4.9687500000000002E-2</v>
      </c>
      <c r="L1547" s="378">
        <v>46185</v>
      </c>
      <c r="M1547" s="1" t="s">
        <v>12244</v>
      </c>
      <c r="N1547" s="1" t="s">
        <v>13554</v>
      </c>
    </row>
    <row r="1548" spans="1:14" x14ac:dyDescent="0.25">
      <c r="A1548" s="1" t="s">
        <v>12242</v>
      </c>
      <c r="B1548" s="1" t="s">
        <v>80</v>
      </c>
      <c r="C1548" s="1" t="s">
        <v>81</v>
      </c>
      <c r="D1548" s="377">
        <v>240</v>
      </c>
      <c r="E1548" s="1" t="s">
        <v>83</v>
      </c>
      <c r="F1548" s="378">
        <v>46185</v>
      </c>
      <c r="G1548" s="1" t="s">
        <v>12243</v>
      </c>
      <c r="H1548" s="1" t="s">
        <v>11683</v>
      </c>
      <c r="I1548" s="378">
        <v>47279</v>
      </c>
      <c r="J1548" s="1" t="s">
        <v>61</v>
      </c>
      <c r="K1548" s="380">
        <v>0.14446759259259001</v>
      </c>
      <c r="L1548" s="378">
        <v>46185</v>
      </c>
      <c r="M1548" s="1" t="s">
        <v>12244</v>
      </c>
      <c r="N1548" s="1" t="s">
        <v>13553</v>
      </c>
    </row>
    <row r="1549" spans="1:14" x14ac:dyDescent="0.25">
      <c r="A1549" s="1" t="s">
        <v>12242</v>
      </c>
      <c r="B1549" s="1" t="s">
        <v>80</v>
      </c>
      <c r="C1549" s="1" t="s">
        <v>81</v>
      </c>
      <c r="D1549" s="377">
        <v>240</v>
      </c>
      <c r="E1549" s="1" t="s">
        <v>83</v>
      </c>
      <c r="F1549" s="378">
        <v>46185</v>
      </c>
      <c r="G1549" s="1" t="s">
        <v>12243</v>
      </c>
      <c r="H1549" s="1" t="s">
        <v>11683</v>
      </c>
      <c r="I1549" s="378">
        <v>47279</v>
      </c>
      <c r="J1549" s="1" t="s">
        <v>61</v>
      </c>
      <c r="K1549" s="380">
        <v>4.9780092592590003E-2</v>
      </c>
      <c r="L1549" s="378">
        <v>46185</v>
      </c>
      <c r="M1549" s="1" t="s">
        <v>12244</v>
      </c>
      <c r="N1549" s="1" t="s">
        <v>13556</v>
      </c>
    </row>
    <row r="1550" spans="1:14" x14ac:dyDescent="0.25">
      <c r="A1550" s="1" t="s">
        <v>12242</v>
      </c>
      <c r="B1550" s="1" t="s">
        <v>80</v>
      </c>
      <c r="C1550" s="1" t="s">
        <v>81</v>
      </c>
      <c r="D1550" s="377">
        <v>126</v>
      </c>
      <c r="E1550" s="1" t="s">
        <v>83</v>
      </c>
      <c r="F1550" s="378">
        <v>46185</v>
      </c>
      <c r="G1550" s="1" t="s">
        <v>12243</v>
      </c>
      <c r="H1550" s="1" t="s">
        <v>11683</v>
      </c>
      <c r="I1550" s="378">
        <v>47279</v>
      </c>
      <c r="J1550" s="1" t="s">
        <v>61</v>
      </c>
      <c r="K1550" s="380">
        <v>0.20981481481481001</v>
      </c>
      <c r="L1550" s="378">
        <v>46185</v>
      </c>
      <c r="M1550" s="1" t="s">
        <v>12244</v>
      </c>
      <c r="N1550" s="1" t="s">
        <v>13558</v>
      </c>
    </row>
    <row r="1551" spans="1:14" x14ac:dyDescent="0.25">
      <c r="A1551" s="1" t="s">
        <v>12242</v>
      </c>
      <c r="B1551" s="1" t="s">
        <v>80</v>
      </c>
      <c r="C1551" s="1" t="s">
        <v>81</v>
      </c>
      <c r="D1551" s="377">
        <v>240</v>
      </c>
      <c r="E1551" s="1" t="s">
        <v>83</v>
      </c>
      <c r="F1551" s="378">
        <v>46185</v>
      </c>
      <c r="G1551" s="1" t="s">
        <v>12243</v>
      </c>
      <c r="H1551" s="1" t="s">
        <v>11683</v>
      </c>
      <c r="I1551" s="378">
        <v>47279</v>
      </c>
      <c r="J1551" s="1" t="s">
        <v>61</v>
      </c>
      <c r="K1551" s="380">
        <v>1.925925925926E-2</v>
      </c>
      <c r="L1551" s="378">
        <v>46185</v>
      </c>
      <c r="M1551" s="1" t="s">
        <v>12244</v>
      </c>
      <c r="N1551" s="1" t="s">
        <v>13557</v>
      </c>
    </row>
    <row r="1552" spans="1:14" x14ac:dyDescent="0.25">
      <c r="A1552" s="1" t="s">
        <v>12242</v>
      </c>
      <c r="B1552" s="1" t="s">
        <v>80</v>
      </c>
      <c r="C1552" s="1" t="s">
        <v>81</v>
      </c>
      <c r="D1552" s="377">
        <v>240</v>
      </c>
      <c r="E1552" s="1" t="s">
        <v>83</v>
      </c>
      <c r="F1552" s="378">
        <v>46184</v>
      </c>
      <c r="G1552" s="1" t="s">
        <v>12243</v>
      </c>
      <c r="H1552" s="1" t="s">
        <v>11683</v>
      </c>
      <c r="I1552" s="378">
        <v>47279</v>
      </c>
      <c r="J1552" s="1" t="s">
        <v>61</v>
      </c>
      <c r="K1552" s="380">
        <v>0.70219907407407001</v>
      </c>
      <c r="L1552" s="378">
        <v>46184</v>
      </c>
      <c r="M1552" s="1" t="s">
        <v>12244</v>
      </c>
      <c r="N1552" s="1" t="s">
        <v>13577</v>
      </c>
    </row>
    <row r="1553" spans="1:14" x14ac:dyDescent="0.25">
      <c r="A1553" s="1" t="s">
        <v>12242</v>
      </c>
      <c r="B1553" s="1" t="s">
        <v>80</v>
      </c>
      <c r="C1553" s="1" t="s">
        <v>81</v>
      </c>
      <c r="D1553" s="377">
        <v>240</v>
      </c>
      <c r="E1553" s="1" t="s">
        <v>83</v>
      </c>
      <c r="F1553" s="378">
        <v>46184</v>
      </c>
      <c r="G1553" s="1" t="s">
        <v>12243</v>
      </c>
      <c r="H1553" s="1" t="s">
        <v>11683</v>
      </c>
      <c r="I1553" s="378">
        <v>47279</v>
      </c>
      <c r="J1553" s="1" t="s">
        <v>61</v>
      </c>
      <c r="K1553" s="380">
        <v>0.69311342592592995</v>
      </c>
      <c r="L1553" s="378">
        <v>46184</v>
      </c>
      <c r="M1553" s="1" t="s">
        <v>12244</v>
      </c>
      <c r="N1553" s="1" t="s">
        <v>13578</v>
      </c>
    </row>
    <row r="1554" spans="1:14" x14ac:dyDescent="0.25">
      <c r="A1554" s="1" t="s">
        <v>12242</v>
      </c>
      <c r="B1554" s="1" t="s">
        <v>80</v>
      </c>
      <c r="C1554" s="1" t="s">
        <v>81</v>
      </c>
      <c r="D1554" s="377">
        <v>240</v>
      </c>
      <c r="E1554" s="1" t="s">
        <v>83</v>
      </c>
      <c r="F1554" s="378">
        <v>46184</v>
      </c>
      <c r="G1554" s="1" t="s">
        <v>12243</v>
      </c>
      <c r="H1554" s="1" t="s">
        <v>11683</v>
      </c>
      <c r="I1554" s="378">
        <v>47279</v>
      </c>
      <c r="J1554" s="1" t="s">
        <v>61</v>
      </c>
      <c r="K1554" s="380">
        <v>0.72658564814814997</v>
      </c>
      <c r="L1554" s="378">
        <v>46184</v>
      </c>
      <c r="M1554" s="1" t="s">
        <v>12244</v>
      </c>
      <c r="N1554" s="1" t="s">
        <v>13579</v>
      </c>
    </row>
    <row r="1555" spans="1:14" x14ac:dyDescent="0.25">
      <c r="A1555" s="1" t="s">
        <v>12242</v>
      </c>
      <c r="B1555" s="1" t="s">
        <v>80</v>
      </c>
      <c r="C1555" s="1" t="s">
        <v>81</v>
      </c>
      <c r="D1555" s="377">
        <v>240</v>
      </c>
      <c r="E1555" s="1" t="s">
        <v>83</v>
      </c>
      <c r="F1555" s="378">
        <v>46184</v>
      </c>
      <c r="G1555" s="1" t="s">
        <v>12243</v>
      </c>
      <c r="H1555" s="1" t="s">
        <v>11683</v>
      </c>
      <c r="I1555" s="378">
        <v>47279</v>
      </c>
      <c r="J1555" s="1" t="s">
        <v>61</v>
      </c>
      <c r="K1555" s="380">
        <v>0.70230324074074002</v>
      </c>
      <c r="L1555" s="378">
        <v>46184</v>
      </c>
      <c r="M1555" s="1" t="s">
        <v>12244</v>
      </c>
      <c r="N1555" s="1" t="s">
        <v>13576</v>
      </c>
    </row>
    <row r="1556" spans="1:14" x14ac:dyDescent="0.25">
      <c r="A1556" s="1" t="s">
        <v>12242</v>
      </c>
      <c r="B1556" s="1" t="s">
        <v>80</v>
      </c>
      <c r="C1556" s="1" t="s">
        <v>81</v>
      </c>
      <c r="D1556" s="377">
        <v>240</v>
      </c>
      <c r="E1556" s="1" t="s">
        <v>83</v>
      </c>
      <c r="F1556" s="378">
        <v>46184</v>
      </c>
      <c r="G1556" s="1" t="s">
        <v>12243</v>
      </c>
      <c r="H1556" s="1" t="s">
        <v>11683</v>
      </c>
      <c r="I1556" s="378">
        <v>47279</v>
      </c>
      <c r="J1556" s="1" t="s">
        <v>61</v>
      </c>
      <c r="K1556" s="380">
        <v>0.98616898148148002</v>
      </c>
      <c r="L1556" s="378">
        <v>46184</v>
      </c>
      <c r="M1556" s="1" t="s">
        <v>12244</v>
      </c>
      <c r="N1556" s="1" t="s">
        <v>13563</v>
      </c>
    </row>
    <row r="1557" spans="1:14" x14ac:dyDescent="0.25">
      <c r="A1557" s="1" t="s">
        <v>12242</v>
      </c>
      <c r="B1557" s="1" t="s">
        <v>80</v>
      </c>
      <c r="C1557" s="1" t="s">
        <v>81</v>
      </c>
      <c r="D1557" s="377">
        <v>240</v>
      </c>
      <c r="E1557" s="1" t="s">
        <v>83</v>
      </c>
      <c r="F1557" s="378">
        <v>46184</v>
      </c>
      <c r="G1557" s="1" t="s">
        <v>12243</v>
      </c>
      <c r="H1557" s="1" t="s">
        <v>11683</v>
      </c>
      <c r="I1557" s="378">
        <v>47279</v>
      </c>
      <c r="J1557" s="1" t="s">
        <v>61</v>
      </c>
      <c r="K1557" s="380">
        <v>0.73025462962962995</v>
      </c>
      <c r="L1557" s="378">
        <v>46184</v>
      </c>
      <c r="M1557" s="1" t="s">
        <v>12244</v>
      </c>
      <c r="N1557" s="1" t="s">
        <v>13575</v>
      </c>
    </row>
    <row r="1558" spans="1:14" x14ac:dyDescent="0.25">
      <c r="A1558" s="1" t="s">
        <v>12242</v>
      </c>
      <c r="B1558" s="1" t="s">
        <v>80</v>
      </c>
      <c r="C1558" s="1" t="s">
        <v>81</v>
      </c>
      <c r="D1558" s="377">
        <v>240</v>
      </c>
      <c r="E1558" s="1" t="s">
        <v>83</v>
      </c>
      <c r="F1558" s="378">
        <v>46184</v>
      </c>
      <c r="G1558" s="1" t="s">
        <v>12243</v>
      </c>
      <c r="H1558" s="1" t="s">
        <v>11683</v>
      </c>
      <c r="I1558" s="378">
        <v>47279</v>
      </c>
      <c r="J1558" s="1" t="s">
        <v>61</v>
      </c>
      <c r="K1558" s="380">
        <v>0.94523148148147995</v>
      </c>
      <c r="L1558" s="378">
        <v>46184</v>
      </c>
      <c r="M1558" s="1" t="s">
        <v>12244</v>
      </c>
      <c r="N1558" s="1" t="s">
        <v>13565</v>
      </c>
    </row>
    <row r="1559" spans="1:14" x14ac:dyDescent="0.25">
      <c r="A1559" s="1" t="s">
        <v>12242</v>
      </c>
      <c r="B1559" s="1" t="s">
        <v>80</v>
      </c>
      <c r="C1559" s="1" t="s">
        <v>81</v>
      </c>
      <c r="D1559" s="377">
        <v>240</v>
      </c>
      <c r="E1559" s="1" t="s">
        <v>83</v>
      </c>
      <c r="F1559" s="378">
        <v>46184</v>
      </c>
      <c r="G1559" s="1" t="s">
        <v>12243</v>
      </c>
      <c r="H1559" s="1" t="s">
        <v>11683</v>
      </c>
      <c r="I1559" s="378">
        <v>47279</v>
      </c>
      <c r="J1559" s="1" t="s">
        <v>61</v>
      </c>
      <c r="K1559" s="380">
        <v>0.90490740740741005</v>
      </c>
      <c r="L1559" s="378">
        <v>46184</v>
      </c>
      <c r="M1559" s="1" t="s">
        <v>12244</v>
      </c>
      <c r="N1559" s="1" t="s">
        <v>13567</v>
      </c>
    </row>
    <row r="1560" spans="1:14" x14ac:dyDescent="0.25">
      <c r="A1560" s="1" t="s">
        <v>12242</v>
      </c>
      <c r="B1560" s="1" t="s">
        <v>80</v>
      </c>
      <c r="C1560" s="1" t="s">
        <v>81</v>
      </c>
      <c r="D1560" s="377">
        <v>240</v>
      </c>
      <c r="E1560" s="1" t="s">
        <v>83</v>
      </c>
      <c r="F1560" s="378">
        <v>46184</v>
      </c>
      <c r="G1560" s="1" t="s">
        <v>12243</v>
      </c>
      <c r="H1560" s="1" t="s">
        <v>11683</v>
      </c>
      <c r="I1560" s="378">
        <v>47279</v>
      </c>
      <c r="J1560" s="1" t="s">
        <v>61</v>
      </c>
      <c r="K1560" s="380">
        <v>0.94239583333332999</v>
      </c>
      <c r="L1560" s="378">
        <v>46184</v>
      </c>
      <c r="M1560" s="1" t="s">
        <v>12244</v>
      </c>
      <c r="N1560" s="1" t="s">
        <v>13564</v>
      </c>
    </row>
    <row r="1561" spans="1:14" x14ac:dyDescent="0.25">
      <c r="A1561" s="1" t="s">
        <v>12242</v>
      </c>
      <c r="B1561" s="1" t="s">
        <v>80</v>
      </c>
      <c r="C1561" s="1" t="s">
        <v>81</v>
      </c>
      <c r="D1561" s="377">
        <v>240</v>
      </c>
      <c r="E1561" s="1" t="s">
        <v>83</v>
      </c>
      <c r="F1561" s="378">
        <v>46184</v>
      </c>
      <c r="G1561" s="1" t="s">
        <v>12243</v>
      </c>
      <c r="H1561" s="1" t="s">
        <v>11683</v>
      </c>
      <c r="I1561" s="378">
        <v>47279</v>
      </c>
      <c r="J1561" s="1" t="s">
        <v>61</v>
      </c>
      <c r="K1561" s="380">
        <v>0.74430555555555999</v>
      </c>
      <c r="L1561" s="378">
        <v>46184</v>
      </c>
      <c r="M1561" s="1" t="s">
        <v>12244</v>
      </c>
      <c r="N1561" s="1" t="s">
        <v>13574</v>
      </c>
    </row>
    <row r="1562" spans="1:14" x14ac:dyDescent="0.25">
      <c r="A1562" s="1" t="s">
        <v>12242</v>
      </c>
      <c r="B1562" s="1" t="s">
        <v>80</v>
      </c>
      <c r="C1562" s="1" t="s">
        <v>81</v>
      </c>
      <c r="D1562" s="377">
        <v>240</v>
      </c>
      <c r="E1562" s="1" t="s">
        <v>83</v>
      </c>
      <c r="F1562" s="378">
        <v>46184</v>
      </c>
      <c r="G1562" s="1" t="s">
        <v>12243</v>
      </c>
      <c r="H1562" s="1" t="s">
        <v>11683</v>
      </c>
      <c r="I1562" s="378">
        <v>47279</v>
      </c>
      <c r="J1562" s="1" t="s">
        <v>61</v>
      </c>
      <c r="K1562" s="380">
        <v>0.99888888888889005</v>
      </c>
      <c r="L1562" s="378">
        <v>46184</v>
      </c>
      <c r="M1562" s="1" t="s">
        <v>12244</v>
      </c>
      <c r="N1562" s="1" t="s">
        <v>13573</v>
      </c>
    </row>
    <row r="1563" spans="1:14" x14ac:dyDescent="0.25">
      <c r="A1563" s="1" t="s">
        <v>12242</v>
      </c>
      <c r="B1563" s="1" t="s">
        <v>80</v>
      </c>
      <c r="C1563" s="1" t="s">
        <v>81</v>
      </c>
      <c r="D1563" s="377">
        <v>240</v>
      </c>
      <c r="E1563" s="1" t="s">
        <v>83</v>
      </c>
      <c r="F1563" s="378">
        <v>46184</v>
      </c>
      <c r="G1563" s="1" t="s">
        <v>12243</v>
      </c>
      <c r="H1563" s="1" t="s">
        <v>11683</v>
      </c>
      <c r="I1563" s="378">
        <v>47279</v>
      </c>
      <c r="J1563" s="1" t="s">
        <v>61</v>
      </c>
      <c r="K1563" s="380">
        <v>0.88387731481481002</v>
      </c>
      <c r="L1563" s="378">
        <v>46184</v>
      </c>
      <c r="M1563" s="1" t="s">
        <v>12244</v>
      </c>
      <c r="N1563" s="1" t="s">
        <v>13572</v>
      </c>
    </row>
    <row r="1564" spans="1:14" x14ac:dyDescent="0.25">
      <c r="A1564" s="1" t="s">
        <v>12242</v>
      </c>
      <c r="B1564" s="1" t="s">
        <v>80</v>
      </c>
      <c r="C1564" s="1" t="s">
        <v>81</v>
      </c>
      <c r="D1564" s="377">
        <v>240</v>
      </c>
      <c r="E1564" s="1" t="s">
        <v>83</v>
      </c>
      <c r="F1564" s="378">
        <v>46184</v>
      </c>
      <c r="G1564" s="1" t="s">
        <v>12243</v>
      </c>
      <c r="H1564" s="1" t="s">
        <v>11683</v>
      </c>
      <c r="I1564" s="378">
        <v>47279</v>
      </c>
      <c r="J1564" s="1" t="s">
        <v>61</v>
      </c>
      <c r="K1564" s="380">
        <v>0.98379629629630005</v>
      </c>
      <c r="L1564" s="378">
        <v>46184</v>
      </c>
      <c r="M1564" s="1" t="s">
        <v>12244</v>
      </c>
      <c r="N1564" s="1" t="s">
        <v>13562</v>
      </c>
    </row>
    <row r="1565" spans="1:14" x14ac:dyDescent="0.25">
      <c r="A1565" s="1" t="s">
        <v>12242</v>
      </c>
      <c r="B1565" s="1" t="s">
        <v>80</v>
      </c>
      <c r="C1565" s="1" t="s">
        <v>81</v>
      </c>
      <c r="D1565" s="377">
        <v>240</v>
      </c>
      <c r="E1565" s="1" t="s">
        <v>83</v>
      </c>
      <c r="F1565" s="378">
        <v>46184</v>
      </c>
      <c r="G1565" s="1" t="s">
        <v>12243</v>
      </c>
      <c r="H1565" s="1" t="s">
        <v>11683</v>
      </c>
      <c r="I1565" s="378">
        <v>47279</v>
      </c>
      <c r="J1565" s="1" t="s">
        <v>61</v>
      </c>
      <c r="K1565" s="380">
        <v>0.85401620370370002</v>
      </c>
      <c r="L1565" s="378">
        <v>46184</v>
      </c>
      <c r="M1565" s="1" t="s">
        <v>12244</v>
      </c>
      <c r="N1565" s="1" t="s">
        <v>13571</v>
      </c>
    </row>
    <row r="1566" spans="1:14" x14ac:dyDescent="0.25">
      <c r="A1566" s="1" t="s">
        <v>12242</v>
      </c>
      <c r="B1566" s="1" t="s">
        <v>80</v>
      </c>
      <c r="C1566" s="1" t="s">
        <v>81</v>
      </c>
      <c r="D1566" s="377">
        <v>240</v>
      </c>
      <c r="E1566" s="1" t="s">
        <v>83</v>
      </c>
      <c r="F1566" s="378">
        <v>46184</v>
      </c>
      <c r="G1566" s="1" t="s">
        <v>12243</v>
      </c>
      <c r="H1566" s="1" t="s">
        <v>11683</v>
      </c>
      <c r="I1566" s="378">
        <v>47279</v>
      </c>
      <c r="J1566" s="1" t="s">
        <v>61</v>
      </c>
      <c r="K1566" s="380">
        <v>0.85375000000000001</v>
      </c>
      <c r="L1566" s="378">
        <v>46184</v>
      </c>
      <c r="M1566" s="1" t="s">
        <v>12244</v>
      </c>
      <c r="N1566" s="1" t="s">
        <v>13570</v>
      </c>
    </row>
    <row r="1567" spans="1:14" x14ac:dyDescent="0.25">
      <c r="A1567" s="1" t="s">
        <v>12242</v>
      </c>
      <c r="B1567" s="1" t="s">
        <v>80</v>
      </c>
      <c r="C1567" s="1" t="s">
        <v>81</v>
      </c>
      <c r="D1567" s="377">
        <v>240</v>
      </c>
      <c r="E1567" s="1" t="s">
        <v>83</v>
      </c>
      <c r="F1567" s="378">
        <v>46184</v>
      </c>
      <c r="G1567" s="1" t="s">
        <v>12243</v>
      </c>
      <c r="H1567" s="1" t="s">
        <v>11683</v>
      </c>
      <c r="I1567" s="378">
        <v>47279</v>
      </c>
      <c r="J1567" s="1" t="s">
        <v>61</v>
      </c>
      <c r="K1567" s="380">
        <v>0.92086805555555995</v>
      </c>
      <c r="L1567" s="378">
        <v>46184</v>
      </c>
      <c r="M1567" s="1" t="s">
        <v>12244</v>
      </c>
      <c r="N1567" s="1" t="s">
        <v>13566</v>
      </c>
    </row>
    <row r="1568" spans="1:14" x14ac:dyDescent="0.25">
      <c r="A1568" s="1" t="s">
        <v>12242</v>
      </c>
      <c r="B1568" s="1" t="s">
        <v>80</v>
      </c>
      <c r="C1568" s="1" t="s">
        <v>81</v>
      </c>
      <c r="D1568" s="377">
        <v>240</v>
      </c>
      <c r="E1568" s="1" t="s">
        <v>83</v>
      </c>
      <c r="F1568" s="378">
        <v>46184</v>
      </c>
      <c r="G1568" s="1" t="s">
        <v>12243</v>
      </c>
      <c r="H1568" s="1" t="s">
        <v>11683</v>
      </c>
      <c r="I1568" s="378">
        <v>47279</v>
      </c>
      <c r="J1568" s="1" t="s">
        <v>61</v>
      </c>
      <c r="K1568" s="380">
        <v>0.88420138888888999</v>
      </c>
      <c r="L1568" s="378">
        <v>46184</v>
      </c>
      <c r="M1568" s="1" t="s">
        <v>12244</v>
      </c>
      <c r="N1568" s="1" t="s">
        <v>13569</v>
      </c>
    </row>
    <row r="1569" spans="1:14" x14ac:dyDescent="0.25">
      <c r="A1569" s="1" t="s">
        <v>12242</v>
      </c>
      <c r="B1569" s="1" t="s">
        <v>80</v>
      </c>
      <c r="C1569" s="1" t="s">
        <v>81</v>
      </c>
      <c r="D1569" s="377">
        <v>240</v>
      </c>
      <c r="E1569" s="1" t="s">
        <v>83</v>
      </c>
      <c r="F1569" s="378">
        <v>46184</v>
      </c>
      <c r="G1569" s="1" t="s">
        <v>12243</v>
      </c>
      <c r="H1569" s="1" t="s">
        <v>11683</v>
      </c>
      <c r="I1569" s="378">
        <v>47279</v>
      </c>
      <c r="J1569" s="1" t="s">
        <v>61</v>
      </c>
      <c r="K1569" s="380">
        <v>0.88623842592593005</v>
      </c>
      <c r="L1569" s="378">
        <v>46184</v>
      </c>
      <c r="M1569" s="1" t="s">
        <v>12244</v>
      </c>
      <c r="N1569" s="1" t="s">
        <v>13568</v>
      </c>
    </row>
    <row r="1570" spans="1:14" x14ac:dyDescent="0.25">
      <c r="A1570" s="1" t="s">
        <v>12242</v>
      </c>
      <c r="B1570" s="1" t="s">
        <v>80</v>
      </c>
      <c r="C1570" s="1" t="s">
        <v>81</v>
      </c>
      <c r="D1570" s="377">
        <v>240</v>
      </c>
      <c r="E1570" s="1" t="s">
        <v>83</v>
      </c>
      <c r="F1570" s="378">
        <v>46183</v>
      </c>
      <c r="G1570" s="1" t="s">
        <v>12243</v>
      </c>
      <c r="H1570" s="1" t="s">
        <v>11683</v>
      </c>
      <c r="I1570" s="378">
        <v>47279</v>
      </c>
      <c r="J1570" s="1" t="s">
        <v>61</v>
      </c>
      <c r="K1570" s="380">
        <v>0.98199074074074</v>
      </c>
      <c r="L1570" s="378">
        <v>46183</v>
      </c>
      <c r="M1570" s="1" t="s">
        <v>12244</v>
      </c>
      <c r="N1570" s="1" t="s">
        <v>12246</v>
      </c>
    </row>
    <row r="1571" spans="1:14" x14ac:dyDescent="0.25">
      <c r="A1571" s="1" t="s">
        <v>12242</v>
      </c>
      <c r="B1571" s="1" t="s">
        <v>80</v>
      </c>
      <c r="C1571" s="1" t="s">
        <v>81</v>
      </c>
      <c r="D1571" s="377">
        <v>240</v>
      </c>
      <c r="E1571" s="1" t="s">
        <v>83</v>
      </c>
      <c r="F1571" s="378">
        <v>46183</v>
      </c>
      <c r="G1571" s="1" t="s">
        <v>12243</v>
      </c>
      <c r="H1571" s="1" t="s">
        <v>11683</v>
      </c>
      <c r="I1571" s="378">
        <v>47279</v>
      </c>
      <c r="J1571" s="1" t="s">
        <v>61</v>
      </c>
      <c r="K1571" s="380">
        <v>0.95113425925925998</v>
      </c>
      <c r="L1571" s="378">
        <v>46183</v>
      </c>
      <c r="M1571" s="1" t="s">
        <v>12244</v>
      </c>
      <c r="N1571" s="1" t="s">
        <v>12247</v>
      </c>
    </row>
    <row r="1572" spans="1:14" x14ac:dyDescent="0.25">
      <c r="A1572" s="1" t="s">
        <v>12242</v>
      </c>
      <c r="B1572" s="1" t="s">
        <v>80</v>
      </c>
      <c r="C1572" s="1" t="s">
        <v>81</v>
      </c>
      <c r="D1572" s="377">
        <v>240</v>
      </c>
      <c r="E1572" s="1" t="s">
        <v>83</v>
      </c>
      <c r="F1572" s="378">
        <v>46183</v>
      </c>
      <c r="G1572" s="1" t="s">
        <v>12243</v>
      </c>
      <c r="H1572" s="1" t="s">
        <v>11683</v>
      </c>
      <c r="I1572" s="378">
        <v>47279</v>
      </c>
      <c r="J1572" s="1" t="s">
        <v>61</v>
      </c>
      <c r="K1572" s="380">
        <v>0.94837962962962996</v>
      </c>
      <c r="L1572" s="378">
        <v>46183</v>
      </c>
      <c r="M1572" s="1" t="s">
        <v>12244</v>
      </c>
      <c r="N1572" s="1" t="s">
        <v>12245</v>
      </c>
    </row>
    <row r="1573" spans="1:14" x14ac:dyDescent="0.25">
      <c r="A1573" s="1" t="s">
        <v>11125</v>
      </c>
      <c r="B1573" s="1" t="s">
        <v>80</v>
      </c>
      <c r="C1573" s="1" t="s">
        <v>81</v>
      </c>
      <c r="D1573" s="377">
        <v>46</v>
      </c>
      <c r="E1573" s="1" t="s">
        <v>83</v>
      </c>
      <c r="F1573" s="378">
        <v>46184</v>
      </c>
      <c r="G1573" s="1" t="s">
        <v>11126</v>
      </c>
      <c r="H1573" s="1" t="s">
        <v>10530</v>
      </c>
      <c r="I1573" s="378">
        <v>47278</v>
      </c>
      <c r="J1573" s="1" t="s">
        <v>61</v>
      </c>
      <c r="K1573" s="380">
        <v>2.5810185185190002E-2</v>
      </c>
      <c r="L1573" s="378">
        <v>46184</v>
      </c>
      <c r="M1573" s="1" t="s">
        <v>11127</v>
      </c>
      <c r="N1573" s="1" t="s">
        <v>12248</v>
      </c>
    </row>
    <row r="1574" spans="1:14" x14ac:dyDescent="0.25">
      <c r="A1574" s="1" t="s">
        <v>11125</v>
      </c>
      <c r="B1574" s="1" t="s">
        <v>80</v>
      </c>
      <c r="C1574" s="1" t="s">
        <v>81</v>
      </c>
      <c r="D1574" s="377">
        <v>200</v>
      </c>
      <c r="E1574" s="1" t="s">
        <v>83</v>
      </c>
      <c r="F1574" s="378">
        <v>46183</v>
      </c>
      <c r="G1574" s="1" t="s">
        <v>11126</v>
      </c>
      <c r="H1574" s="1" t="s">
        <v>10530</v>
      </c>
      <c r="I1574" s="378">
        <v>47278</v>
      </c>
      <c r="J1574" s="1" t="s">
        <v>61</v>
      </c>
      <c r="K1574" s="380">
        <v>0.91402777777777999</v>
      </c>
      <c r="L1574" s="378">
        <v>46183</v>
      </c>
      <c r="M1574" s="1" t="s">
        <v>11127</v>
      </c>
      <c r="N1574" s="1" t="s">
        <v>12263</v>
      </c>
    </row>
    <row r="1575" spans="1:14" x14ac:dyDescent="0.25">
      <c r="A1575" s="1" t="s">
        <v>11125</v>
      </c>
      <c r="B1575" s="1" t="s">
        <v>80</v>
      </c>
      <c r="C1575" s="1" t="s">
        <v>81</v>
      </c>
      <c r="D1575" s="377">
        <v>200</v>
      </c>
      <c r="E1575" s="1" t="s">
        <v>83</v>
      </c>
      <c r="F1575" s="378">
        <v>46183</v>
      </c>
      <c r="G1575" s="1" t="s">
        <v>11126</v>
      </c>
      <c r="H1575" s="1" t="s">
        <v>10530</v>
      </c>
      <c r="I1575" s="378">
        <v>47278</v>
      </c>
      <c r="J1575" s="1" t="s">
        <v>61</v>
      </c>
      <c r="K1575" s="380">
        <v>0.37874999999999998</v>
      </c>
      <c r="L1575" s="378">
        <v>46183</v>
      </c>
      <c r="M1575" s="1" t="s">
        <v>11127</v>
      </c>
      <c r="N1575" s="1" t="s">
        <v>11691</v>
      </c>
    </row>
    <row r="1576" spans="1:14" x14ac:dyDescent="0.25">
      <c r="A1576" s="1" t="s">
        <v>11125</v>
      </c>
      <c r="B1576" s="1" t="s">
        <v>80</v>
      </c>
      <c r="C1576" s="1" t="s">
        <v>81</v>
      </c>
      <c r="D1576" s="377">
        <v>200</v>
      </c>
      <c r="E1576" s="1" t="s">
        <v>83</v>
      </c>
      <c r="F1576" s="378">
        <v>46183</v>
      </c>
      <c r="G1576" s="1" t="s">
        <v>11126</v>
      </c>
      <c r="H1576" s="1" t="s">
        <v>10530</v>
      </c>
      <c r="I1576" s="378">
        <v>47278</v>
      </c>
      <c r="J1576" s="1" t="s">
        <v>61</v>
      </c>
      <c r="K1576" s="380">
        <v>0.13577546296296</v>
      </c>
      <c r="L1576" s="378">
        <v>46183</v>
      </c>
      <c r="M1576" s="1" t="s">
        <v>11127</v>
      </c>
      <c r="N1576" s="1" t="s">
        <v>11131</v>
      </c>
    </row>
    <row r="1577" spans="1:14" x14ac:dyDescent="0.25">
      <c r="A1577" s="1" t="s">
        <v>11125</v>
      </c>
      <c r="B1577" s="1" t="s">
        <v>80</v>
      </c>
      <c r="C1577" s="1" t="s">
        <v>81</v>
      </c>
      <c r="D1577" s="377">
        <v>200</v>
      </c>
      <c r="E1577" s="1" t="s">
        <v>83</v>
      </c>
      <c r="F1577" s="378">
        <v>46183</v>
      </c>
      <c r="G1577" s="1" t="s">
        <v>11126</v>
      </c>
      <c r="H1577" s="1" t="s">
        <v>10530</v>
      </c>
      <c r="I1577" s="378">
        <v>47278</v>
      </c>
      <c r="J1577" s="1" t="s">
        <v>61</v>
      </c>
      <c r="K1577" s="380">
        <v>0.53460648148148004</v>
      </c>
      <c r="L1577" s="378">
        <v>46183</v>
      </c>
      <c r="M1577" s="1" t="s">
        <v>11127</v>
      </c>
      <c r="N1577" s="1" t="s">
        <v>12255</v>
      </c>
    </row>
    <row r="1578" spans="1:14" x14ac:dyDescent="0.25">
      <c r="A1578" s="1" t="s">
        <v>11125</v>
      </c>
      <c r="B1578" s="1" t="s">
        <v>80</v>
      </c>
      <c r="C1578" s="1" t="s">
        <v>81</v>
      </c>
      <c r="D1578" s="377">
        <v>200</v>
      </c>
      <c r="E1578" s="1" t="s">
        <v>83</v>
      </c>
      <c r="F1578" s="378">
        <v>46183</v>
      </c>
      <c r="G1578" s="1" t="s">
        <v>11126</v>
      </c>
      <c r="H1578" s="1" t="s">
        <v>10530</v>
      </c>
      <c r="I1578" s="378">
        <v>47278</v>
      </c>
      <c r="J1578" s="1" t="s">
        <v>61</v>
      </c>
      <c r="K1578" s="380">
        <v>0.31895833333333001</v>
      </c>
      <c r="L1578" s="378">
        <v>46183</v>
      </c>
      <c r="M1578" s="1" t="s">
        <v>11127</v>
      </c>
      <c r="N1578" s="1" t="s">
        <v>11138</v>
      </c>
    </row>
    <row r="1579" spans="1:14" x14ac:dyDescent="0.25">
      <c r="A1579" s="1" t="s">
        <v>11125</v>
      </c>
      <c r="B1579" s="1" t="s">
        <v>80</v>
      </c>
      <c r="C1579" s="1" t="s">
        <v>81</v>
      </c>
      <c r="D1579" s="377">
        <v>200</v>
      </c>
      <c r="E1579" s="1" t="s">
        <v>83</v>
      </c>
      <c r="F1579" s="378">
        <v>46183</v>
      </c>
      <c r="G1579" s="1" t="s">
        <v>11126</v>
      </c>
      <c r="H1579" s="1" t="s">
        <v>10530</v>
      </c>
      <c r="I1579" s="378">
        <v>47278</v>
      </c>
      <c r="J1579" s="1" t="s">
        <v>61</v>
      </c>
      <c r="K1579" s="380">
        <v>0.85949074074073994</v>
      </c>
      <c r="L1579" s="378">
        <v>46183</v>
      </c>
      <c r="M1579" s="1" t="s">
        <v>11127</v>
      </c>
      <c r="N1579" s="1" t="s">
        <v>12281</v>
      </c>
    </row>
    <row r="1580" spans="1:14" x14ac:dyDescent="0.25">
      <c r="A1580" s="1" t="s">
        <v>11125</v>
      </c>
      <c r="B1580" s="1" t="s">
        <v>80</v>
      </c>
      <c r="C1580" s="1" t="s">
        <v>81</v>
      </c>
      <c r="D1580" s="377">
        <v>200</v>
      </c>
      <c r="E1580" s="1" t="s">
        <v>83</v>
      </c>
      <c r="F1580" s="378">
        <v>46183</v>
      </c>
      <c r="G1580" s="1" t="s">
        <v>11126</v>
      </c>
      <c r="H1580" s="1" t="s">
        <v>10530</v>
      </c>
      <c r="I1580" s="378">
        <v>47278</v>
      </c>
      <c r="J1580" s="1" t="s">
        <v>61</v>
      </c>
      <c r="K1580" s="380">
        <v>0.75725694444444003</v>
      </c>
      <c r="L1580" s="378">
        <v>46183</v>
      </c>
      <c r="M1580" s="1" t="s">
        <v>11127</v>
      </c>
      <c r="N1580" s="1" t="s">
        <v>12278</v>
      </c>
    </row>
    <row r="1581" spans="1:14" x14ac:dyDescent="0.25">
      <c r="A1581" s="1" t="s">
        <v>11125</v>
      </c>
      <c r="B1581" s="1" t="s">
        <v>80</v>
      </c>
      <c r="C1581" s="1" t="s">
        <v>81</v>
      </c>
      <c r="D1581" s="377">
        <v>200</v>
      </c>
      <c r="E1581" s="1" t="s">
        <v>83</v>
      </c>
      <c r="F1581" s="378">
        <v>46183</v>
      </c>
      <c r="G1581" s="1" t="s">
        <v>11126</v>
      </c>
      <c r="H1581" s="1" t="s">
        <v>10530</v>
      </c>
      <c r="I1581" s="378">
        <v>47278</v>
      </c>
      <c r="J1581" s="1" t="s">
        <v>61</v>
      </c>
      <c r="K1581" s="380">
        <v>0.21179398148147999</v>
      </c>
      <c r="L1581" s="378">
        <v>46183</v>
      </c>
      <c r="M1581" s="1" t="s">
        <v>11127</v>
      </c>
      <c r="N1581" s="1" t="s">
        <v>11137</v>
      </c>
    </row>
    <row r="1582" spans="1:14" x14ac:dyDescent="0.25">
      <c r="A1582" s="1" t="s">
        <v>11125</v>
      </c>
      <c r="B1582" s="1" t="s">
        <v>80</v>
      </c>
      <c r="C1582" s="1" t="s">
        <v>81</v>
      </c>
      <c r="D1582" s="377">
        <v>200</v>
      </c>
      <c r="E1582" s="1" t="s">
        <v>83</v>
      </c>
      <c r="F1582" s="378">
        <v>46183</v>
      </c>
      <c r="G1582" s="1" t="s">
        <v>11126</v>
      </c>
      <c r="H1582" s="1" t="s">
        <v>10530</v>
      </c>
      <c r="I1582" s="378">
        <v>47278</v>
      </c>
      <c r="J1582" s="1" t="s">
        <v>61</v>
      </c>
      <c r="K1582" s="380">
        <v>0.59805555555556</v>
      </c>
      <c r="L1582" s="378">
        <v>46183</v>
      </c>
      <c r="M1582" s="1" t="s">
        <v>11127</v>
      </c>
      <c r="N1582" s="1" t="s">
        <v>12275</v>
      </c>
    </row>
    <row r="1583" spans="1:14" x14ac:dyDescent="0.25">
      <c r="A1583" s="1" t="s">
        <v>11125</v>
      </c>
      <c r="B1583" s="1" t="s">
        <v>80</v>
      </c>
      <c r="C1583" s="1" t="s">
        <v>81</v>
      </c>
      <c r="D1583" s="377">
        <v>200</v>
      </c>
      <c r="E1583" s="1" t="s">
        <v>83</v>
      </c>
      <c r="F1583" s="378">
        <v>46183</v>
      </c>
      <c r="G1583" s="1" t="s">
        <v>11126</v>
      </c>
      <c r="H1583" s="1" t="s">
        <v>10530</v>
      </c>
      <c r="I1583" s="378">
        <v>47278</v>
      </c>
      <c r="J1583" s="1" t="s">
        <v>61</v>
      </c>
      <c r="K1583" s="380">
        <v>0.67233796296296</v>
      </c>
      <c r="L1583" s="378">
        <v>46183</v>
      </c>
      <c r="M1583" s="1" t="s">
        <v>11127</v>
      </c>
      <c r="N1583" s="1" t="s">
        <v>12250</v>
      </c>
    </row>
    <row r="1584" spans="1:14" x14ac:dyDescent="0.25">
      <c r="A1584" s="1" t="s">
        <v>11125</v>
      </c>
      <c r="B1584" s="1" t="s">
        <v>80</v>
      </c>
      <c r="C1584" s="1" t="s">
        <v>81</v>
      </c>
      <c r="D1584" s="377">
        <v>200</v>
      </c>
      <c r="E1584" s="1" t="s">
        <v>83</v>
      </c>
      <c r="F1584" s="378">
        <v>46183</v>
      </c>
      <c r="G1584" s="1" t="s">
        <v>11126</v>
      </c>
      <c r="H1584" s="1" t="s">
        <v>10530</v>
      </c>
      <c r="I1584" s="378">
        <v>47278</v>
      </c>
      <c r="J1584" s="1" t="s">
        <v>61</v>
      </c>
      <c r="K1584" s="380">
        <v>0.39622685185185003</v>
      </c>
      <c r="L1584" s="378">
        <v>46183</v>
      </c>
      <c r="M1584" s="1" t="s">
        <v>11127</v>
      </c>
      <c r="N1584" s="1" t="s">
        <v>12260</v>
      </c>
    </row>
    <row r="1585" spans="1:14" x14ac:dyDescent="0.25">
      <c r="A1585" s="1" t="s">
        <v>11125</v>
      </c>
      <c r="B1585" s="1" t="s">
        <v>80</v>
      </c>
      <c r="C1585" s="1" t="s">
        <v>81</v>
      </c>
      <c r="D1585" s="377">
        <v>200</v>
      </c>
      <c r="E1585" s="1" t="s">
        <v>83</v>
      </c>
      <c r="F1585" s="378">
        <v>46183</v>
      </c>
      <c r="G1585" s="1" t="s">
        <v>11126</v>
      </c>
      <c r="H1585" s="1" t="s">
        <v>10530</v>
      </c>
      <c r="I1585" s="378">
        <v>47278</v>
      </c>
      <c r="J1585" s="1" t="s">
        <v>61</v>
      </c>
      <c r="K1585" s="380">
        <v>0.94745370370369997</v>
      </c>
      <c r="L1585" s="378">
        <v>46183</v>
      </c>
      <c r="M1585" s="1" t="s">
        <v>11127</v>
      </c>
      <c r="N1585" s="1" t="s">
        <v>12279</v>
      </c>
    </row>
    <row r="1586" spans="1:14" x14ac:dyDescent="0.25">
      <c r="A1586" s="1" t="s">
        <v>11125</v>
      </c>
      <c r="B1586" s="1" t="s">
        <v>80</v>
      </c>
      <c r="C1586" s="1" t="s">
        <v>81</v>
      </c>
      <c r="D1586" s="377">
        <v>200</v>
      </c>
      <c r="E1586" s="1" t="s">
        <v>83</v>
      </c>
      <c r="F1586" s="378">
        <v>46183</v>
      </c>
      <c r="G1586" s="1" t="s">
        <v>11126</v>
      </c>
      <c r="H1586" s="1" t="s">
        <v>10530</v>
      </c>
      <c r="I1586" s="378">
        <v>47278</v>
      </c>
      <c r="J1586" s="1" t="s">
        <v>61</v>
      </c>
      <c r="K1586" s="380">
        <v>0.27729166666666999</v>
      </c>
      <c r="L1586" s="378">
        <v>46183</v>
      </c>
      <c r="M1586" s="1" t="s">
        <v>11127</v>
      </c>
      <c r="N1586" s="1" t="s">
        <v>11139</v>
      </c>
    </row>
    <row r="1587" spans="1:14" x14ac:dyDescent="0.25">
      <c r="A1587" s="1" t="s">
        <v>11125</v>
      </c>
      <c r="B1587" s="1" t="s">
        <v>80</v>
      </c>
      <c r="C1587" s="1" t="s">
        <v>81</v>
      </c>
      <c r="D1587" s="377">
        <v>200</v>
      </c>
      <c r="E1587" s="1" t="s">
        <v>83</v>
      </c>
      <c r="F1587" s="378">
        <v>46183</v>
      </c>
      <c r="G1587" s="1" t="s">
        <v>11126</v>
      </c>
      <c r="H1587" s="1" t="s">
        <v>10530</v>
      </c>
      <c r="I1587" s="378">
        <v>47278</v>
      </c>
      <c r="J1587" s="1" t="s">
        <v>61</v>
      </c>
      <c r="K1587" s="380">
        <v>0.27701388888889</v>
      </c>
      <c r="L1587" s="378">
        <v>46183</v>
      </c>
      <c r="M1587" s="1" t="s">
        <v>11127</v>
      </c>
      <c r="N1587" s="1" t="s">
        <v>11142</v>
      </c>
    </row>
    <row r="1588" spans="1:14" x14ac:dyDescent="0.25">
      <c r="A1588" s="1" t="s">
        <v>11125</v>
      </c>
      <c r="B1588" s="1" t="s">
        <v>80</v>
      </c>
      <c r="C1588" s="1" t="s">
        <v>81</v>
      </c>
      <c r="D1588" s="377">
        <v>200</v>
      </c>
      <c r="E1588" s="1" t="s">
        <v>83</v>
      </c>
      <c r="F1588" s="378">
        <v>46183</v>
      </c>
      <c r="G1588" s="1" t="s">
        <v>11126</v>
      </c>
      <c r="H1588" s="1" t="s">
        <v>10530</v>
      </c>
      <c r="I1588" s="378">
        <v>47278</v>
      </c>
      <c r="J1588" s="1" t="s">
        <v>61</v>
      </c>
      <c r="K1588" s="380">
        <v>0.2096875</v>
      </c>
      <c r="L1588" s="378">
        <v>46183</v>
      </c>
      <c r="M1588" s="1" t="s">
        <v>11127</v>
      </c>
      <c r="N1588" s="1" t="s">
        <v>11128</v>
      </c>
    </row>
    <row r="1589" spans="1:14" x14ac:dyDescent="0.25">
      <c r="A1589" s="1" t="s">
        <v>11125</v>
      </c>
      <c r="B1589" s="1" t="s">
        <v>80</v>
      </c>
      <c r="C1589" s="1" t="s">
        <v>81</v>
      </c>
      <c r="D1589" s="377">
        <v>200</v>
      </c>
      <c r="E1589" s="1" t="s">
        <v>83</v>
      </c>
      <c r="F1589" s="378">
        <v>46183</v>
      </c>
      <c r="G1589" s="1" t="s">
        <v>11126</v>
      </c>
      <c r="H1589" s="1" t="s">
        <v>10530</v>
      </c>
      <c r="I1589" s="378">
        <v>47278</v>
      </c>
      <c r="J1589" s="1" t="s">
        <v>61</v>
      </c>
      <c r="K1589" s="380">
        <v>0.85633101851852</v>
      </c>
      <c r="L1589" s="378">
        <v>46183</v>
      </c>
      <c r="M1589" s="1" t="s">
        <v>11127</v>
      </c>
      <c r="N1589" s="1" t="s">
        <v>12282</v>
      </c>
    </row>
    <row r="1590" spans="1:14" x14ac:dyDescent="0.25">
      <c r="A1590" s="1" t="s">
        <v>11125</v>
      </c>
      <c r="B1590" s="1" t="s">
        <v>80</v>
      </c>
      <c r="C1590" s="1" t="s">
        <v>81</v>
      </c>
      <c r="D1590" s="377">
        <v>200</v>
      </c>
      <c r="E1590" s="1" t="s">
        <v>83</v>
      </c>
      <c r="F1590" s="378">
        <v>46183</v>
      </c>
      <c r="G1590" s="1" t="s">
        <v>11126</v>
      </c>
      <c r="H1590" s="1" t="s">
        <v>10530</v>
      </c>
      <c r="I1590" s="378">
        <v>47278</v>
      </c>
      <c r="J1590" s="1" t="s">
        <v>61</v>
      </c>
      <c r="K1590" s="380">
        <v>0.16040509259259</v>
      </c>
      <c r="L1590" s="378">
        <v>46183</v>
      </c>
      <c r="M1590" s="1" t="s">
        <v>11127</v>
      </c>
      <c r="N1590" s="1" t="s">
        <v>11132</v>
      </c>
    </row>
    <row r="1591" spans="1:14" x14ac:dyDescent="0.25">
      <c r="A1591" s="1" t="s">
        <v>11125</v>
      </c>
      <c r="B1591" s="1" t="s">
        <v>80</v>
      </c>
      <c r="C1591" s="1" t="s">
        <v>81</v>
      </c>
      <c r="D1591" s="377">
        <v>200</v>
      </c>
      <c r="E1591" s="1" t="s">
        <v>83</v>
      </c>
      <c r="F1591" s="378">
        <v>46183</v>
      </c>
      <c r="G1591" s="1" t="s">
        <v>11126</v>
      </c>
      <c r="H1591" s="1" t="s">
        <v>10530</v>
      </c>
      <c r="I1591" s="378">
        <v>47278</v>
      </c>
      <c r="J1591" s="1" t="s">
        <v>61</v>
      </c>
      <c r="K1591" s="380">
        <v>0.75689814814815004</v>
      </c>
      <c r="L1591" s="378">
        <v>46183</v>
      </c>
      <c r="M1591" s="1" t="s">
        <v>11127</v>
      </c>
      <c r="N1591" s="1" t="s">
        <v>12277</v>
      </c>
    </row>
    <row r="1592" spans="1:14" x14ac:dyDescent="0.25">
      <c r="A1592" s="1" t="s">
        <v>11125</v>
      </c>
      <c r="B1592" s="1" t="s">
        <v>80</v>
      </c>
      <c r="C1592" s="1" t="s">
        <v>81</v>
      </c>
      <c r="D1592" s="377">
        <v>200</v>
      </c>
      <c r="E1592" s="1" t="s">
        <v>83</v>
      </c>
      <c r="F1592" s="378">
        <v>46183</v>
      </c>
      <c r="G1592" s="1" t="s">
        <v>11126</v>
      </c>
      <c r="H1592" s="1" t="s">
        <v>10530</v>
      </c>
      <c r="I1592" s="378">
        <v>47278</v>
      </c>
      <c r="J1592" s="1" t="s">
        <v>61</v>
      </c>
      <c r="K1592" s="380">
        <v>0.42848379629630001</v>
      </c>
      <c r="L1592" s="378">
        <v>46183</v>
      </c>
      <c r="M1592" s="1" t="s">
        <v>11127</v>
      </c>
      <c r="N1592" s="1" t="s">
        <v>12268</v>
      </c>
    </row>
    <row r="1593" spans="1:14" x14ac:dyDescent="0.25">
      <c r="A1593" s="1" t="s">
        <v>11125</v>
      </c>
      <c r="B1593" s="1" t="s">
        <v>80</v>
      </c>
      <c r="C1593" s="1" t="s">
        <v>81</v>
      </c>
      <c r="D1593" s="377">
        <v>200</v>
      </c>
      <c r="E1593" s="1" t="s">
        <v>83</v>
      </c>
      <c r="F1593" s="378">
        <v>46183</v>
      </c>
      <c r="G1593" s="1" t="s">
        <v>11126</v>
      </c>
      <c r="H1593" s="1" t="s">
        <v>10530</v>
      </c>
      <c r="I1593" s="378">
        <v>47278</v>
      </c>
      <c r="J1593" s="1" t="s">
        <v>61</v>
      </c>
      <c r="K1593" s="380">
        <v>0.85518518518519004</v>
      </c>
      <c r="L1593" s="378">
        <v>46183</v>
      </c>
      <c r="M1593" s="1" t="s">
        <v>11127</v>
      </c>
      <c r="N1593" s="1" t="s">
        <v>12283</v>
      </c>
    </row>
    <row r="1594" spans="1:14" x14ac:dyDescent="0.25">
      <c r="A1594" s="1" t="s">
        <v>11125</v>
      </c>
      <c r="B1594" s="1" t="s">
        <v>80</v>
      </c>
      <c r="C1594" s="1" t="s">
        <v>81</v>
      </c>
      <c r="D1594" s="377">
        <v>200</v>
      </c>
      <c r="E1594" s="1" t="s">
        <v>83</v>
      </c>
      <c r="F1594" s="378">
        <v>46183</v>
      </c>
      <c r="G1594" s="1" t="s">
        <v>11126</v>
      </c>
      <c r="H1594" s="1" t="s">
        <v>10530</v>
      </c>
      <c r="I1594" s="378">
        <v>47278</v>
      </c>
      <c r="J1594" s="1" t="s">
        <v>61</v>
      </c>
      <c r="K1594" s="380">
        <v>0.94760416666667002</v>
      </c>
      <c r="L1594" s="378">
        <v>46183</v>
      </c>
      <c r="M1594" s="1" t="s">
        <v>11127</v>
      </c>
      <c r="N1594" s="1" t="s">
        <v>12271</v>
      </c>
    </row>
    <row r="1595" spans="1:14" x14ac:dyDescent="0.25">
      <c r="A1595" s="1" t="s">
        <v>11125</v>
      </c>
      <c r="B1595" s="1" t="s">
        <v>80</v>
      </c>
      <c r="C1595" s="1" t="s">
        <v>81</v>
      </c>
      <c r="D1595" s="377">
        <v>200</v>
      </c>
      <c r="E1595" s="1" t="s">
        <v>83</v>
      </c>
      <c r="F1595" s="378">
        <v>46183</v>
      </c>
      <c r="G1595" s="1" t="s">
        <v>11126</v>
      </c>
      <c r="H1595" s="1" t="s">
        <v>10530</v>
      </c>
      <c r="I1595" s="378">
        <v>47278</v>
      </c>
      <c r="J1595" s="1" t="s">
        <v>61</v>
      </c>
      <c r="K1595" s="380">
        <v>0.41668981481480999</v>
      </c>
      <c r="L1595" s="378">
        <v>46183</v>
      </c>
      <c r="M1595" s="1" t="s">
        <v>11127</v>
      </c>
      <c r="N1595" s="1" t="s">
        <v>12274</v>
      </c>
    </row>
    <row r="1596" spans="1:14" x14ac:dyDescent="0.25">
      <c r="A1596" s="1" t="s">
        <v>11125</v>
      </c>
      <c r="B1596" s="1" t="s">
        <v>80</v>
      </c>
      <c r="C1596" s="1" t="s">
        <v>81</v>
      </c>
      <c r="D1596" s="377">
        <v>200</v>
      </c>
      <c r="E1596" s="1" t="s">
        <v>83</v>
      </c>
      <c r="F1596" s="378">
        <v>46183</v>
      </c>
      <c r="G1596" s="1" t="s">
        <v>11126</v>
      </c>
      <c r="H1596" s="1" t="s">
        <v>10530</v>
      </c>
      <c r="I1596" s="378">
        <v>47278</v>
      </c>
      <c r="J1596" s="1" t="s">
        <v>61</v>
      </c>
      <c r="K1596" s="380">
        <v>0.75706018518519003</v>
      </c>
      <c r="L1596" s="378">
        <v>46183</v>
      </c>
      <c r="M1596" s="1" t="s">
        <v>11127</v>
      </c>
      <c r="N1596" s="1" t="s">
        <v>12273</v>
      </c>
    </row>
    <row r="1597" spans="1:14" x14ac:dyDescent="0.25">
      <c r="A1597" s="1" t="s">
        <v>11125</v>
      </c>
      <c r="B1597" s="1" t="s">
        <v>80</v>
      </c>
      <c r="C1597" s="1" t="s">
        <v>81</v>
      </c>
      <c r="D1597" s="377">
        <v>200</v>
      </c>
      <c r="E1597" s="1" t="s">
        <v>83</v>
      </c>
      <c r="F1597" s="378">
        <v>46183</v>
      </c>
      <c r="G1597" s="1" t="s">
        <v>11126</v>
      </c>
      <c r="H1597" s="1" t="s">
        <v>10530</v>
      </c>
      <c r="I1597" s="378">
        <v>47278</v>
      </c>
      <c r="J1597" s="1" t="s">
        <v>61</v>
      </c>
      <c r="K1597" s="380">
        <v>0.66622685185185004</v>
      </c>
      <c r="L1597" s="378">
        <v>46183</v>
      </c>
      <c r="M1597" s="1" t="s">
        <v>11127</v>
      </c>
      <c r="N1597" s="1" t="s">
        <v>12249</v>
      </c>
    </row>
    <row r="1598" spans="1:14" x14ac:dyDescent="0.25">
      <c r="A1598" s="1" t="s">
        <v>11125</v>
      </c>
      <c r="B1598" s="1" t="s">
        <v>80</v>
      </c>
      <c r="C1598" s="1" t="s">
        <v>81</v>
      </c>
      <c r="D1598" s="377">
        <v>200</v>
      </c>
      <c r="E1598" s="1" t="s">
        <v>83</v>
      </c>
      <c r="F1598" s="378">
        <v>46183</v>
      </c>
      <c r="G1598" s="1" t="s">
        <v>11126</v>
      </c>
      <c r="H1598" s="1" t="s">
        <v>10530</v>
      </c>
      <c r="I1598" s="378">
        <v>47278</v>
      </c>
      <c r="J1598" s="1" t="s">
        <v>61</v>
      </c>
      <c r="K1598" s="380">
        <v>0.41696759259258998</v>
      </c>
      <c r="L1598" s="378">
        <v>46183</v>
      </c>
      <c r="M1598" s="1" t="s">
        <v>11127</v>
      </c>
      <c r="N1598" s="1" t="s">
        <v>12272</v>
      </c>
    </row>
    <row r="1599" spans="1:14" x14ac:dyDescent="0.25">
      <c r="A1599" s="1" t="s">
        <v>11125</v>
      </c>
      <c r="B1599" s="1" t="s">
        <v>80</v>
      </c>
      <c r="C1599" s="1" t="s">
        <v>81</v>
      </c>
      <c r="D1599" s="377">
        <v>200</v>
      </c>
      <c r="E1599" s="1" t="s">
        <v>83</v>
      </c>
      <c r="F1599" s="378">
        <v>46183</v>
      </c>
      <c r="G1599" s="1" t="s">
        <v>11126</v>
      </c>
      <c r="H1599" s="1" t="s">
        <v>10530</v>
      </c>
      <c r="I1599" s="378">
        <v>47278</v>
      </c>
      <c r="J1599" s="1" t="s">
        <v>61</v>
      </c>
      <c r="K1599" s="380">
        <v>0.75732638888889003</v>
      </c>
      <c r="L1599" s="378">
        <v>46183</v>
      </c>
      <c r="M1599" s="1" t="s">
        <v>11127</v>
      </c>
      <c r="N1599" s="1" t="s">
        <v>12253</v>
      </c>
    </row>
    <row r="1600" spans="1:14" x14ac:dyDescent="0.25">
      <c r="A1600" s="1" t="s">
        <v>11125</v>
      </c>
      <c r="B1600" s="1" t="s">
        <v>80</v>
      </c>
      <c r="C1600" s="1" t="s">
        <v>81</v>
      </c>
      <c r="D1600" s="377">
        <v>200</v>
      </c>
      <c r="E1600" s="1" t="s">
        <v>83</v>
      </c>
      <c r="F1600" s="378">
        <v>46183</v>
      </c>
      <c r="G1600" s="1" t="s">
        <v>11126</v>
      </c>
      <c r="H1600" s="1" t="s">
        <v>10530</v>
      </c>
      <c r="I1600" s="378">
        <v>47278</v>
      </c>
      <c r="J1600" s="1" t="s">
        <v>61</v>
      </c>
      <c r="K1600" s="380">
        <v>0.44293981481480998</v>
      </c>
      <c r="L1600" s="378">
        <v>46183</v>
      </c>
      <c r="M1600" s="1" t="s">
        <v>11127</v>
      </c>
      <c r="N1600" s="1" t="s">
        <v>12252</v>
      </c>
    </row>
    <row r="1601" spans="1:14" x14ac:dyDescent="0.25">
      <c r="A1601" s="1" t="s">
        <v>11125</v>
      </c>
      <c r="B1601" s="1" t="s">
        <v>80</v>
      </c>
      <c r="C1601" s="1" t="s">
        <v>81</v>
      </c>
      <c r="D1601" s="377">
        <v>200</v>
      </c>
      <c r="E1601" s="1" t="s">
        <v>83</v>
      </c>
      <c r="F1601" s="378">
        <v>46183</v>
      </c>
      <c r="G1601" s="1" t="s">
        <v>11126</v>
      </c>
      <c r="H1601" s="1" t="s">
        <v>10530</v>
      </c>
      <c r="I1601" s="378">
        <v>47278</v>
      </c>
      <c r="J1601" s="1" t="s">
        <v>61</v>
      </c>
      <c r="K1601" s="380">
        <v>0.45374999999999999</v>
      </c>
      <c r="L1601" s="378">
        <v>46183</v>
      </c>
      <c r="M1601" s="1" t="s">
        <v>11127</v>
      </c>
      <c r="N1601" s="1" t="s">
        <v>12256</v>
      </c>
    </row>
    <row r="1602" spans="1:14" x14ac:dyDescent="0.25">
      <c r="A1602" s="1" t="s">
        <v>11125</v>
      </c>
      <c r="B1602" s="1" t="s">
        <v>80</v>
      </c>
      <c r="C1602" s="1" t="s">
        <v>81</v>
      </c>
      <c r="D1602" s="377">
        <v>200</v>
      </c>
      <c r="E1602" s="1" t="s">
        <v>83</v>
      </c>
      <c r="F1602" s="378">
        <v>46183</v>
      </c>
      <c r="G1602" s="1" t="s">
        <v>11126</v>
      </c>
      <c r="H1602" s="1" t="s">
        <v>10530</v>
      </c>
      <c r="I1602" s="378">
        <v>47278</v>
      </c>
      <c r="J1602" s="1" t="s">
        <v>61</v>
      </c>
      <c r="K1602" s="380">
        <v>0.57599537037036996</v>
      </c>
      <c r="L1602" s="378">
        <v>46183</v>
      </c>
      <c r="M1602" s="1" t="s">
        <v>11127</v>
      </c>
      <c r="N1602" s="1" t="s">
        <v>12251</v>
      </c>
    </row>
    <row r="1603" spans="1:14" x14ac:dyDescent="0.25">
      <c r="A1603" s="1" t="s">
        <v>11125</v>
      </c>
      <c r="B1603" s="1" t="s">
        <v>80</v>
      </c>
      <c r="C1603" s="1" t="s">
        <v>81</v>
      </c>
      <c r="D1603" s="377">
        <v>200</v>
      </c>
      <c r="E1603" s="1" t="s">
        <v>83</v>
      </c>
      <c r="F1603" s="378">
        <v>46183</v>
      </c>
      <c r="G1603" s="1" t="s">
        <v>11126</v>
      </c>
      <c r="H1603" s="1" t="s">
        <v>10530</v>
      </c>
      <c r="I1603" s="378">
        <v>47278</v>
      </c>
      <c r="J1603" s="1" t="s">
        <v>61</v>
      </c>
      <c r="K1603" s="380">
        <v>0.35247685185185001</v>
      </c>
      <c r="L1603" s="378">
        <v>46183</v>
      </c>
      <c r="M1603" s="1" t="s">
        <v>11127</v>
      </c>
      <c r="N1603" s="1" t="s">
        <v>11141</v>
      </c>
    </row>
    <row r="1604" spans="1:14" x14ac:dyDescent="0.25">
      <c r="A1604" s="1" t="s">
        <v>11125</v>
      </c>
      <c r="B1604" s="1" t="s">
        <v>80</v>
      </c>
      <c r="C1604" s="1" t="s">
        <v>81</v>
      </c>
      <c r="D1604" s="377">
        <v>200</v>
      </c>
      <c r="E1604" s="1" t="s">
        <v>83</v>
      </c>
      <c r="F1604" s="378">
        <v>46183</v>
      </c>
      <c r="G1604" s="1" t="s">
        <v>11126</v>
      </c>
      <c r="H1604" s="1" t="s">
        <v>10530</v>
      </c>
      <c r="I1604" s="378">
        <v>47278</v>
      </c>
      <c r="J1604" s="1" t="s">
        <v>61</v>
      </c>
      <c r="K1604" s="380">
        <v>0.9</v>
      </c>
      <c r="L1604" s="378">
        <v>46183</v>
      </c>
      <c r="M1604" s="1" t="s">
        <v>11127</v>
      </c>
      <c r="N1604" s="1" t="s">
        <v>12258</v>
      </c>
    </row>
    <row r="1605" spans="1:14" x14ac:dyDescent="0.25">
      <c r="A1605" s="1" t="s">
        <v>11125</v>
      </c>
      <c r="B1605" s="1" t="s">
        <v>80</v>
      </c>
      <c r="C1605" s="1" t="s">
        <v>81</v>
      </c>
      <c r="D1605" s="377">
        <v>200</v>
      </c>
      <c r="E1605" s="1" t="s">
        <v>83</v>
      </c>
      <c r="F1605" s="378">
        <v>46183</v>
      </c>
      <c r="G1605" s="1" t="s">
        <v>11126</v>
      </c>
      <c r="H1605" s="1" t="s">
        <v>10530</v>
      </c>
      <c r="I1605" s="378">
        <v>47278</v>
      </c>
      <c r="J1605" s="1" t="s">
        <v>61</v>
      </c>
      <c r="K1605" s="380">
        <v>0.90006944444444004</v>
      </c>
      <c r="L1605" s="378">
        <v>46183</v>
      </c>
      <c r="M1605" s="1" t="s">
        <v>11127</v>
      </c>
      <c r="N1605" s="1" t="s">
        <v>12259</v>
      </c>
    </row>
    <row r="1606" spans="1:14" x14ac:dyDescent="0.25">
      <c r="A1606" s="1" t="s">
        <v>11125</v>
      </c>
      <c r="B1606" s="1" t="s">
        <v>80</v>
      </c>
      <c r="C1606" s="1" t="s">
        <v>81</v>
      </c>
      <c r="D1606" s="377">
        <v>200</v>
      </c>
      <c r="E1606" s="1" t="s">
        <v>83</v>
      </c>
      <c r="F1606" s="378">
        <v>46183</v>
      </c>
      <c r="G1606" s="1" t="s">
        <v>11126</v>
      </c>
      <c r="H1606" s="1" t="s">
        <v>10530</v>
      </c>
      <c r="I1606" s="378">
        <v>47278</v>
      </c>
      <c r="J1606" s="1" t="s">
        <v>61</v>
      </c>
      <c r="K1606" s="380">
        <v>0.89986111111111</v>
      </c>
      <c r="L1606" s="378">
        <v>46183</v>
      </c>
      <c r="M1606" s="1" t="s">
        <v>11127</v>
      </c>
      <c r="N1606" s="1" t="s">
        <v>12261</v>
      </c>
    </row>
    <row r="1607" spans="1:14" x14ac:dyDescent="0.25">
      <c r="A1607" s="1" t="s">
        <v>11125</v>
      </c>
      <c r="B1607" s="1" t="s">
        <v>80</v>
      </c>
      <c r="C1607" s="1" t="s">
        <v>81</v>
      </c>
      <c r="D1607" s="377">
        <v>200</v>
      </c>
      <c r="E1607" s="1" t="s">
        <v>83</v>
      </c>
      <c r="F1607" s="378">
        <v>46183</v>
      </c>
      <c r="G1607" s="1" t="s">
        <v>11126</v>
      </c>
      <c r="H1607" s="1" t="s">
        <v>10530</v>
      </c>
      <c r="I1607" s="378">
        <v>47278</v>
      </c>
      <c r="J1607" s="1" t="s">
        <v>61</v>
      </c>
      <c r="K1607" s="380">
        <v>0.64864583333333004</v>
      </c>
      <c r="L1607" s="378">
        <v>46183</v>
      </c>
      <c r="M1607" s="1" t="s">
        <v>11127</v>
      </c>
      <c r="N1607" s="1" t="s">
        <v>12257</v>
      </c>
    </row>
    <row r="1608" spans="1:14" x14ac:dyDescent="0.25">
      <c r="A1608" s="1" t="s">
        <v>11125</v>
      </c>
      <c r="B1608" s="1" t="s">
        <v>80</v>
      </c>
      <c r="C1608" s="1" t="s">
        <v>81</v>
      </c>
      <c r="D1608" s="377">
        <v>200</v>
      </c>
      <c r="E1608" s="1" t="s">
        <v>83</v>
      </c>
      <c r="F1608" s="378">
        <v>46183</v>
      </c>
      <c r="G1608" s="1" t="s">
        <v>11126</v>
      </c>
      <c r="H1608" s="1" t="s">
        <v>10530</v>
      </c>
      <c r="I1608" s="378">
        <v>47278</v>
      </c>
      <c r="J1608" s="1" t="s">
        <v>61</v>
      </c>
      <c r="K1608" s="380">
        <v>0.20979166666667001</v>
      </c>
      <c r="L1608" s="378">
        <v>46183</v>
      </c>
      <c r="M1608" s="1" t="s">
        <v>11127</v>
      </c>
      <c r="N1608" s="1" t="s">
        <v>11135</v>
      </c>
    </row>
    <row r="1609" spans="1:14" x14ac:dyDescent="0.25">
      <c r="A1609" s="1" t="s">
        <v>11125</v>
      </c>
      <c r="B1609" s="1" t="s">
        <v>80</v>
      </c>
      <c r="C1609" s="1" t="s">
        <v>81</v>
      </c>
      <c r="D1609" s="377">
        <v>200</v>
      </c>
      <c r="E1609" s="1" t="s">
        <v>83</v>
      </c>
      <c r="F1609" s="378">
        <v>46183</v>
      </c>
      <c r="G1609" s="1" t="s">
        <v>11126</v>
      </c>
      <c r="H1609" s="1" t="s">
        <v>10530</v>
      </c>
      <c r="I1609" s="378">
        <v>47278</v>
      </c>
      <c r="J1609" s="1" t="s">
        <v>61</v>
      </c>
      <c r="K1609" s="380">
        <v>0.13454861111110999</v>
      </c>
      <c r="L1609" s="378">
        <v>46183</v>
      </c>
      <c r="M1609" s="1" t="s">
        <v>11127</v>
      </c>
      <c r="N1609" s="1" t="s">
        <v>11134</v>
      </c>
    </row>
    <row r="1610" spans="1:14" x14ac:dyDescent="0.25">
      <c r="A1610" s="1" t="s">
        <v>11125</v>
      </c>
      <c r="B1610" s="1" t="s">
        <v>80</v>
      </c>
      <c r="C1610" s="1" t="s">
        <v>81</v>
      </c>
      <c r="D1610" s="377">
        <v>200</v>
      </c>
      <c r="E1610" s="1" t="s">
        <v>83</v>
      </c>
      <c r="F1610" s="378">
        <v>46183</v>
      </c>
      <c r="G1610" s="1" t="s">
        <v>11126</v>
      </c>
      <c r="H1610" s="1" t="s">
        <v>10530</v>
      </c>
      <c r="I1610" s="378">
        <v>47278</v>
      </c>
      <c r="J1610" s="1" t="s">
        <v>61</v>
      </c>
      <c r="K1610" s="380">
        <v>0.27540509259259</v>
      </c>
      <c r="L1610" s="378">
        <v>46183</v>
      </c>
      <c r="M1610" s="1" t="s">
        <v>11127</v>
      </c>
      <c r="N1610" s="1" t="s">
        <v>11140</v>
      </c>
    </row>
    <row r="1611" spans="1:14" x14ac:dyDescent="0.25">
      <c r="A1611" s="1" t="s">
        <v>11125</v>
      </c>
      <c r="B1611" s="1" t="s">
        <v>80</v>
      </c>
      <c r="C1611" s="1" t="s">
        <v>81</v>
      </c>
      <c r="D1611" s="377">
        <v>200</v>
      </c>
      <c r="E1611" s="1" t="s">
        <v>83</v>
      </c>
      <c r="F1611" s="378">
        <v>46183</v>
      </c>
      <c r="G1611" s="1" t="s">
        <v>11126</v>
      </c>
      <c r="H1611" s="1" t="s">
        <v>10530</v>
      </c>
      <c r="I1611" s="378">
        <v>47278</v>
      </c>
      <c r="J1611" s="1" t="s">
        <v>61</v>
      </c>
      <c r="K1611" s="380">
        <v>0.64767361111110999</v>
      </c>
      <c r="L1611" s="378">
        <v>46183</v>
      </c>
      <c r="M1611" s="1" t="s">
        <v>11127</v>
      </c>
      <c r="N1611" s="1" t="s">
        <v>12264</v>
      </c>
    </row>
    <row r="1612" spans="1:14" x14ac:dyDescent="0.25">
      <c r="A1612" s="1" t="s">
        <v>11125</v>
      </c>
      <c r="B1612" s="1" t="s">
        <v>80</v>
      </c>
      <c r="C1612" s="1" t="s">
        <v>81</v>
      </c>
      <c r="D1612" s="377">
        <v>200</v>
      </c>
      <c r="E1612" s="1" t="s">
        <v>83</v>
      </c>
      <c r="F1612" s="378">
        <v>46183</v>
      </c>
      <c r="G1612" s="1" t="s">
        <v>11126</v>
      </c>
      <c r="H1612" s="1" t="s">
        <v>10530</v>
      </c>
      <c r="I1612" s="378">
        <v>47278</v>
      </c>
      <c r="J1612" s="1" t="s">
        <v>61</v>
      </c>
      <c r="K1612" s="380">
        <v>0.85449074074074005</v>
      </c>
      <c r="L1612" s="378">
        <v>46183</v>
      </c>
      <c r="M1612" s="1" t="s">
        <v>11127</v>
      </c>
      <c r="N1612" s="1" t="s">
        <v>12280</v>
      </c>
    </row>
    <row r="1613" spans="1:14" x14ac:dyDescent="0.25">
      <c r="A1613" s="1" t="s">
        <v>11125</v>
      </c>
      <c r="B1613" s="1" t="s">
        <v>80</v>
      </c>
      <c r="C1613" s="1" t="s">
        <v>81</v>
      </c>
      <c r="D1613" s="377">
        <v>200</v>
      </c>
      <c r="E1613" s="1" t="s">
        <v>83</v>
      </c>
      <c r="F1613" s="378">
        <v>46183</v>
      </c>
      <c r="G1613" s="1" t="s">
        <v>11126</v>
      </c>
      <c r="H1613" s="1" t="s">
        <v>10530</v>
      </c>
      <c r="I1613" s="378">
        <v>47278</v>
      </c>
      <c r="J1613" s="1" t="s">
        <v>61</v>
      </c>
      <c r="K1613" s="380">
        <v>0.21188657407406999</v>
      </c>
      <c r="L1613" s="378">
        <v>46183</v>
      </c>
      <c r="M1613" s="1" t="s">
        <v>11127</v>
      </c>
      <c r="N1613" s="1" t="s">
        <v>11133</v>
      </c>
    </row>
    <row r="1614" spans="1:14" x14ac:dyDescent="0.25">
      <c r="A1614" s="1" t="s">
        <v>11125</v>
      </c>
      <c r="B1614" s="1" t="s">
        <v>80</v>
      </c>
      <c r="C1614" s="1" t="s">
        <v>81</v>
      </c>
      <c r="D1614" s="377">
        <v>200</v>
      </c>
      <c r="E1614" s="1" t="s">
        <v>83</v>
      </c>
      <c r="F1614" s="378">
        <v>46183</v>
      </c>
      <c r="G1614" s="1" t="s">
        <v>11126</v>
      </c>
      <c r="H1614" s="1" t="s">
        <v>10530</v>
      </c>
      <c r="I1614" s="378">
        <v>47278</v>
      </c>
      <c r="J1614" s="1" t="s">
        <v>61</v>
      </c>
      <c r="K1614" s="380">
        <v>0.98765046296296</v>
      </c>
      <c r="L1614" s="378">
        <v>46183</v>
      </c>
      <c r="M1614" s="1" t="s">
        <v>11127</v>
      </c>
      <c r="N1614" s="1" t="s">
        <v>12269</v>
      </c>
    </row>
    <row r="1615" spans="1:14" x14ac:dyDescent="0.25">
      <c r="A1615" s="1" t="s">
        <v>11125</v>
      </c>
      <c r="B1615" s="1" t="s">
        <v>80</v>
      </c>
      <c r="C1615" s="1" t="s">
        <v>81</v>
      </c>
      <c r="D1615" s="377">
        <v>200</v>
      </c>
      <c r="E1615" s="1" t="s">
        <v>83</v>
      </c>
      <c r="F1615" s="378">
        <v>46183</v>
      </c>
      <c r="G1615" s="1" t="s">
        <v>11126</v>
      </c>
      <c r="H1615" s="1" t="s">
        <v>10530</v>
      </c>
      <c r="I1615" s="378">
        <v>47278</v>
      </c>
      <c r="J1615" s="1" t="s">
        <v>61</v>
      </c>
      <c r="K1615" s="380">
        <v>0.55462962962963003</v>
      </c>
      <c r="L1615" s="378">
        <v>46183</v>
      </c>
      <c r="M1615" s="1" t="s">
        <v>11127</v>
      </c>
      <c r="N1615" s="1" t="s">
        <v>12276</v>
      </c>
    </row>
    <row r="1616" spans="1:14" x14ac:dyDescent="0.25">
      <c r="A1616" s="1" t="s">
        <v>11125</v>
      </c>
      <c r="B1616" s="1" t="s">
        <v>80</v>
      </c>
      <c r="C1616" s="1" t="s">
        <v>81</v>
      </c>
      <c r="D1616" s="377">
        <v>200</v>
      </c>
      <c r="E1616" s="1" t="s">
        <v>83</v>
      </c>
      <c r="F1616" s="378">
        <v>46183</v>
      </c>
      <c r="G1616" s="1" t="s">
        <v>11126</v>
      </c>
      <c r="H1616" s="1" t="s">
        <v>10530</v>
      </c>
      <c r="I1616" s="378">
        <v>47278</v>
      </c>
      <c r="J1616" s="1" t="s">
        <v>61</v>
      </c>
      <c r="K1616" s="380">
        <v>0.89993055555556001</v>
      </c>
      <c r="L1616" s="378">
        <v>46183</v>
      </c>
      <c r="M1616" s="1" t="s">
        <v>11127</v>
      </c>
      <c r="N1616" s="1" t="s">
        <v>12262</v>
      </c>
    </row>
    <row r="1617" spans="1:14" x14ac:dyDescent="0.25">
      <c r="A1617" s="1" t="s">
        <v>11125</v>
      </c>
      <c r="B1617" s="1" t="s">
        <v>80</v>
      </c>
      <c r="C1617" s="1" t="s">
        <v>81</v>
      </c>
      <c r="D1617" s="377">
        <v>200</v>
      </c>
      <c r="E1617" s="1" t="s">
        <v>83</v>
      </c>
      <c r="F1617" s="378">
        <v>46183</v>
      </c>
      <c r="G1617" s="1" t="s">
        <v>11126</v>
      </c>
      <c r="H1617" s="1" t="s">
        <v>10530</v>
      </c>
      <c r="I1617" s="378">
        <v>47278</v>
      </c>
      <c r="J1617" s="1" t="s">
        <v>61</v>
      </c>
      <c r="K1617" s="380">
        <v>0.64857638888889002</v>
      </c>
      <c r="L1617" s="378">
        <v>46183</v>
      </c>
      <c r="M1617" s="1" t="s">
        <v>11127</v>
      </c>
      <c r="N1617" s="1" t="s">
        <v>12265</v>
      </c>
    </row>
    <row r="1618" spans="1:14" x14ac:dyDescent="0.25">
      <c r="A1618" s="1" t="s">
        <v>11125</v>
      </c>
      <c r="B1618" s="1" t="s">
        <v>80</v>
      </c>
      <c r="C1618" s="1" t="s">
        <v>81</v>
      </c>
      <c r="D1618" s="377">
        <v>200</v>
      </c>
      <c r="E1618" s="1" t="s">
        <v>83</v>
      </c>
      <c r="F1618" s="378">
        <v>46183</v>
      </c>
      <c r="G1618" s="1" t="s">
        <v>11126</v>
      </c>
      <c r="H1618" s="1" t="s">
        <v>10530</v>
      </c>
      <c r="I1618" s="378">
        <v>47278</v>
      </c>
      <c r="J1618" s="1" t="s">
        <v>61</v>
      </c>
      <c r="K1618" s="380">
        <v>0.22582175925926001</v>
      </c>
      <c r="L1618" s="378">
        <v>46183</v>
      </c>
      <c r="M1618" s="1" t="s">
        <v>11127</v>
      </c>
      <c r="N1618" s="1" t="s">
        <v>11136</v>
      </c>
    </row>
    <row r="1619" spans="1:14" x14ac:dyDescent="0.25">
      <c r="A1619" s="1" t="s">
        <v>11125</v>
      </c>
      <c r="B1619" s="1" t="s">
        <v>80</v>
      </c>
      <c r="C1619" s="1" t="s">
        <v>81</v>
      </c>
      <c r="D1619" s="377">
        <v>200</v>
      </c>
      <c r="E1619" s="1" t="s">
        <v>83</v>
      </c>
      <c r="F1619" s="378">
        <v>46183</v>
      </c>
      <c r="G1619" s="1" t="s">
        <v>11126</v>
      </c>
      <c r="H1619" s="1" t="s">
        <v>10530</v>
      </c>
      <c r="I1619" s="378">
        <v>47278</v>
      </c>
      <c r="J1619" s="1" t="s">
        <v>61</v>
      </c>
      <c r="K1619" s="380">
        <v>0.21806712962963001</v>
      </c>
      <c r="L1619" s="378">
        <v>46183</v>
      </c>
      <c r="M1619" s="1" t="s">
        <v>11127</v>
      </c>
      <c r="N1619" s="1" t="s">
        <v>11144</v>
      </c>
    </row>
    <row r="1620" spans="1:14" x14ac:dyDescent="0.25">
      <c r="A1620" s="1" t="s">
        <v>11125</v>
      </c>
      <c r="B1620" s="1" t="s">
        <v>80</v>
      </c>
      <c r="C1620" s="1" t="s">
        <v>81</v>
      </c>
      <c r="D1620" s="377">
        <v>200</v>
      </c>
      <c r="E1620" s="1" t="s">
        <v>83</v>
      </c>
      <c r="F1620" s="378">
        <v>46183</v>
      </c>
      <c r="G1620" s="1" t="s">
        <v>11126</v>
      </c>
      <c r="H1620" s="1" t="s">
        <v>10530</v>
      </c>
      <c r="I1620" s="378">
        <v>47278</v>
      </c>
      <c r="J1620" s="1" t="s">
        <v>61</v>
      </c>
      <c r="K1620" s="380">
        <v>0.1375462962963</v>
      </c>
      <c r="L1620" s="378">
        <v>46183</v>
      </c>
      <c r="M1620" s="1" t="s">
        <v>11127</v>
      </c>
      <c r="N1620" s="1" t="s">
        <v>11129</v>
      </c>
    </row>
    <row r="1621" spans="1:14" x14ac:dyDescent="0.25">
      <c r="A1621" s="1" t="s">
        <v>11125</v>
      </c>
      <c r="B1621" s="1" t="s">
        <v>80</v>
      </c>
      <c r="C1621" s="1" t="s">
        <v>81</v>
      </c>
      <c r="D1621" s="377">
        <v>200</v>
      </c>
      <c r="E1621" s="1" t="s">
        <v>83</v>
      </c>
      <c r="F1621" s="378">
        <v>46183</v>
      </c>
      <c r="G1621" s="1" t="s">
        <v>11126</v>
      </c>
      <c r="H1621" s="1" t="s">
        <v>10530</v>
      </c>
      <c r="I1621" s="378">
        <v>47278</v>
      </c>
      <c r="J1621" s="1" t="s">
        <v>61</v>
      </c>
      <c r="K1621" s="380">
        <v>0.13761574074074001</v>
      </c>
      <c r="L1621" s="378">
        <v>46183</v>
      </c>
      <c r="M1621" s="1" t="s">
        <v>11127</v>
      </c>
      <c r="N1621" s="1" t="s">
        <v>11130</v>
      </c>
    </row>
    <row r="1622" spans="1:14" x14ac:dyDescent="0.25">
      <c r="A1622" s="1" t="s">
        <v>11125</v>
      </c>
      <c r="B1622" s="1" t="s">
        <v>80</v>
      </c>
      <c r="C1622" s="1" t="s">
        <v>81</v>
      </c>
      <c r="D1622" s="377">
        <v>200</v>
      </c>
      <c r="E1622" s="1" t="s">
        <v>83</v>
      </c>
      <c r="F1622" s="378">
        <v>46183</v>
      </c>
      <c r="G1622" s="1" t="s">
        <v>11126</v>
      </c>
      <c r="H1622" s="1" t="s">
        <v>10530</v>
      </c>
      <c r="I1622" s="378">
        <v>47278</v>
      </c>
      <c r="J1622" s="1" t="s">
        <v>61</v>
      </c>
      <c r="K1622" s="380">
        <v>0.53486111111111001</v>
      </c>
      <c r="L1622" s="378">
        <v>46183</v>
      </c>
      <c r="M1622" s="1" t="s">
        <v>11127</v>
      </c>
      <c r="N1622" s="1" t="s">
        <v>12270</v>
      </c>
    </row>
    <row r="1623" spans="1:14" x14ac:dyDescent="0.25">
      <c r="A1623" s="1" t="s">
        <v>11125</v>
      </c>
      <c r="B1623" s="1" t="s">
        <v>80</v>
      </c>
      <c r="C1623" s="1" t="s">
        <v>81</v>
      </c>
      <c r="D1623" s="377">
        <v>200</v>
      </c>
      <c r="E1623" s="1" t="s">
        <v>83</v>
      </c>
      <c r="F1623" s="378">
        <v>46183</v>
      </c>
      <c r="G1623" s="1" t="s">
        <v>11126</v>
      </c>
      <c r="H1623" s="1" t="s">
        <v>10530</v>
      </c>
      <c r="I1623" s="378">
        <v>47278</v>
      </c>
      <c r="J1623" s="1" t="s">
        <v>61</v>
      </c>
      <c r="K1623" s="380">
        <v>0.57486111111111005</v>
      </c>
      <c r="L1623" s="378">
        <v>46183</v>
      </c>
      <c r="M1623" s="1" t="s">
        <v>11127</v>
      </c>
      <c r="N1623" s="1" t="s">
        <v>12254</v>
      </c>
    </row>
    <row r="1624" spans="1:14" x14ac:dyDescent="0.25">
      <c r="A1624" s="1" t="s">
        <v>11125</v>
      </c>
      <c r="B1624" s="1" t="s">
        <v>80</v>
      </c>
      <c r="C1624" s="1" t="s">
        <v>81</v>
      </c>
      <c r="D1624" s="377">
        <v>200</v>
      </c>
      <c r="E1624" s="1" t="s">
        <v>83</v>
      </c>
      <c r="F1624" s="378">
        <v>46183</v>
      </c>
      <c r="G1624" s="1" t="s">
        <v>11126</v>
      </c>
      <c r="H1624" s="1" t="s">
        <v>10530</v>
      </c>
      <c r="I1624" s="378">
        <v>47278</v>
      </c>
      <c r="J1624" s="1" t="s">
        <v>61</v>
      </c>
      <c r="K1624" s="380">
        <v>0.31903935185185001</v>
      </c>
      <c r="L1624" s="378">
        <v>46183</v>
      </c>
      <c r="M1624" s="1" t="s">
        <v>11127</v>
      </c>
      <c r="N1624" s="1" t="s">
        <v>11143</v>
      </c>
    </row>
    <row r="1625" spans="1:14" x14ac:dyDescent="0.25">
      <c r="A1625" s="1" t="s">
        <v>11125</v>
      </c>
      <c r="B1625" s="1" t="s">
        <v>80</v>
      </c>
      <c r="C1625" s="1" t="s">
        <v>81</v>
      </c>
      <c r="D1625" s="377">
        <v>200</v>
      </c>
      <c r="E1625" s="1" t="s">
        <v>83</v>
      </c>
      <c r="F1625" s="378">
        <v>46183</v>
      </c>
      <c r="G1625" s="1" t="s">
        <v>11126</v>
      </c>
      <c r="H1625" s="1" t="s">
        <v>10530</v>
      </c>
      <c r="I1625" s="378">
        <v>47278</v>
      </c>
      <c r="J1625" s="1" t="s">
        <v>61</v>
      </c>
      <c r="K1625" s="380">
        <v>0.53476851851852003</v>
      </c>
      <c r="L1625" s="378">
        <v>46183</v>
      </c>
      <c r="M1625" s="1" t="s">
        <v>11127</v>
      </c>
      <c r="N1625" s="1" t="s">
        <v>12266</v>
      </c>
    </row>
    <row r="1626" spans="1:14" x14ac:dyDescent="0.25">
      <c r="A1626" s="1" t="s">
        <v>11125</v>
      </c>
      <c r="B1626" s="1" t="s">
        <v>80</v>
      </c>
      <c r="C1626" s="1" t="s">
        <v>81</v>
      </c>
      <c r="D1626" s="377">
        <v>200</v>
      </c>
      <c r="E1626" s="1" t="s">
        <v>83</v>
      </c>
      <c r="F1626" s="378">
        <v>46183</v>
      </c>
      <c r="G1626" s="1" t="s">
        <v>11126</v>
      </c>
      <c r="H1626" s="1" t="s">
        <v>10530</v>
      </c>
      <c r="I1626" s="378">
        <v>47278</v>
      </c>
      <c r="J1626" s="1" t="s">
        <v>61</v>
      </c>
      <c r="K1626" s="380">
        <v>0.37883101851852002</v>
      </c>
      <c r="L1626" s="378">
        <v>46183</v>
      </c>
      <c r="M1626" s="1" t="s">
        <v>11127</v>
      </c>
      <c r="N1626" s="1" t="s">
        <v>11692</v>
      </c>
    </row>
    <row r="1627" spans="1:14" x14ac:dyDescent="0.25">
      <c r="A1627" s="1" t="s">
        <v>11125</v>
      </c>
      <c r="B1627" s="1" t="s">
        <v>80</v>
      </c>
      <c r="C1627" s="1" t="s">
        <v>81</v>
      </c>
      <c r="D1627" s="377">
        <v>200</v>
      </c>
      <c r="E1627" s="1" t="s">
        <v>83</v>
      </c>
      <c r="F1627" s="378">
        <v>46183</v>
      </c>
      <c r="G1627" s="1" t="s">
        <v>11126</v>
      </c>
      <c r="H1627" s="1" t="s">
        <v>10530</v>
      </c>
      <c r="I1627" s="378">
        <v>47278</v>
      </c>
      <c r="J1627" s="1" t="s">
        <v>61</v>
      </c>
      <c r="K1627" s="380">
        <v>0.52350694444444001</v>
      </c>
      <c r="L1627" s="378">
        <v>46183</v>
      </c>
      <c r="M1627" s="1" t="s">
        <v>11127</v>
      </c>
      <c r="N1627" s="1" t="s">
        <v>12267</v>
      </c>
    </row>
    <row r="1628" spans="1:14" x14ac:dyDescent="0.25">
      <c r="A1628" s="1" t="s">
        <v>5274</v>
      </c>
      <c r="B1628" s="1" t="s">
        <v>80</v>
      </c>
      <c r="C1628" s="1" t="s">
        <v>81</v>
      </c>
      <c r="D1628" s="377">
        <v>240</v>
      </c>
      <c r="E1628" s="1" t="s">
        <v>83</v>
      </c>
      <c r="F1628" s="378">
        <v>46183</v>
      </c>
      <c r="G1628" s="1" t="s">
        <v>10630</v>
      </c>
      <c r="H1628" s="1" t="s">
        <v>10530</v>
      </c>
      <c r="I1628" s="378">
        <v>47278</v>
      </c>
      <c r="J1628" s="1" t="s">
        <v>61</v>
      </c>
      <c r="K1628" s="380">
        <v>0.52479166666666999</v>
      </c>
      <c r="L1628" s="378">
        <v>46183</v>
      </c>
      <c r="M1628" s="1" t="s">
        <v>5276</v>
      </c>
      <c r="N1628" s="1" t="s">
        <v>12293</v>
      </c>
    </row>
    <row r="1629" spans="1:14" x14ac:dyDescent="0.25">
      <c r="A1629" s="1" t="s">
        <v>5274</v>
      </c>
      <c r="B1629" s="1" t="s">
        <v>80</v>
      </c>
      <c r="C1629" s="1" t="s">
        <v>81</v>
      </c>
      <c r="D1629" s="377">
        <v>240</v>
      </c>
      <c r="E1629" s="1" t="s">
        <v>83</v>
      </c>
      <c r="F1629" s="378">
        <v>46183</v>
      </c>
      <c r="G1629" s="1" t="s">
        <v>10630</v>
      </c>
      <c r="H1629" s="1" t="s">
        <v>10530</v>
      </c>
      <c r="I1629" s="378">
        <v>47278</v>
      </c>
      <c r="J1629" s="1" t="s">
        <v>61</v>
      </c>
      <c r="K1629" s="380">
        <v>0.19719907407407</v>
      </c>
      <c r="L1629" s="378">
        <v>46183</v>
      </c>
      <c r="M1629" s="1" t="s">
        <v>5276</v>
      </c>
      <c r="N1629" s="1" t="s">
        <v>11145</v>
      </c>
    </row>
    <row r="1630" spans="1:14" x14ac:dyDescent="0.25">
      <c r="A1630" s="1" t="s">
        <v>5274</v>
      </c>
      <c r="B1630" s="1" t="s">
        <v>80</v>
      </c>
      <c r="C1630" s="1" t="s">
        <v>81</v>
      </c>
      <c r="D1630" s="377">
        <v>240</v>
      </c>
      <c r="E1630" s="1" t="s">
        <v>83</v>
      </c>
      <c r="F1630" s="378">
        <v>46183</v>
      </c>
      <c r="G1630" s="1" t="s">
        <v>10630</v>
      </c>
      <c r="H1630" s="1" t="s">
        <v>10530</v>
      </c>
      <c r="I1630" s="378">
        <v>47278</v>
      </c>
      <c r="J1630" s="1" t="s">
        <v>61</v>
      </c>
      <c r="K1630" s="380">
        <v>0.18651620370370001</v>
      </c>
      <c r="L1630" s="378">
        <v>46183</v>
      </c>
      <c r="M1630" s="1" t="s">
        <v>5276</v>
      </c>
      <c r="N1630" s="1" t="s">
        <v>11148</v>
      </c>
    </row>
    <row r="1631" spans="1:14" x14ac:dyDescent="0.25">
      <c r="A1631" s="1" t="s">
        <v>5274</v>
      </c>
      <c r="B1631" s="1" t="s">
        <v>80</v>
      </c>
      <c r="C1631" s="1" t="s">
        <v>81</v>
      </c>
      <c r="D1631" s="377">
        <v>240</v>
      </c>
      <c r="E1631" s="1" t="s">
        <v>83</v>
      </c>
      <c r="F1631" s="378">
        <v>46183</v>
      </c>
      <c r="G1631" s="1" t="s">
        <v>10630</v>
      </c>
      <c r="H1631" s="1" t="s">
        <v>10530</v>
      </c>
      <c r="I1631" s="378">
        <v>47278</v>
      </c>
      <c r="J1631" s="1" t="s">
        <v>61</v>
      </c>
      <c r="K1631" s="380">
        <v>0.55636574074073997</v>
      </c>
      <c r="L1631" s="378">
        <v>46183</v>
      </c>
      <c r="M1631" s="1" t="s">
        <v>5276</v>
      </c>
      <c r="N1631" s="1" t="s">
        <v>12294</v>
      </c>
    </row>
    <row r="1632" spans="1:14" x14ac:dyDescent="0.25">
      <c r="A1632" s="1" t="s">
        <v>5274</v>
      </c>
      <c r="B1632" s="1" t="s">
        <v>80</v>
      </c>
      <c r="C1632" s="1" t="s">
        <v>81</v>
      </c>
      <c r="D1632" s="377">
        <v>240</v>
      </c>
      <c r="E1632" s="1" t="s">
        <v>83</v>
      </c>
      <c r="F1632" s="378">
        <v>46183</v>
      </c>
      <c r="G1632" s="1" t="s">
        <v>10630</v>
      </c>
      <c r="H1632" s="1" t="s">
        <v>10530</v>
      </c>
      <c r="I1632" s="378">
        <v>47278</v>
      </c>
      <c r="J1632" s="1" t="s">
        <v>61</v>
      </c>
      <c r="K1632" s="380">
        <v>0.53495370370369999</v>
      </c>
      <c r="L1632" s="378">
        <v>46183</v>
      </c>
      <c r="M1632" s="1" t="s">
        <v>5276</v>
      </c>
      <c r="N1632" s="1" t="s">
        <v>12295</v>
      </c>
    </row>
    <row r="1633" spans="1:14" x14ac:dyDescent="0.25">
      <c r="A1633" s="1" t="s">
        <v>5274</v>
      </c>
      <c r="B1633" s="1" t="s">
        <v>80</v>
      </c>
      <c r="C1633" s="1" t="s">
        <v>81</v>
      </c>
      <c r="D1633" s="377">
        <v>240</v>
      </c>
      <c r="E1633" s="1" t="s">
        <v>83</v>
      </c>
      <c r="F1633" s="378">
        <v>46183</v>
      </c>
      <c r="G1633" s="1" t="s">
        <v>10630</v>
      </c>
      <c r="H1633" s="1" t="s">
        <v>10530</v>
      </c>
      <c r="I1633" s="378">
        <v>47278</v>
      </c>
      <c r="J1633" s="1" t="s">
        <v>61</v>
      </c>
      <c r="K1633" s="380">
        <v>0.55289351851851998</v>
      </c>
      <c r="L1633" s="378">
        <v>46183</v>
      </c>
      <c r="M1633" s="1" t="s">
        <v>5276</v>
      </c>
      <c r="N1633" s="1" t="s">
        <v>12296</v>
      </c>
    </row>
    <row r="1634" spans="1:14" x14ac:dyDescent="0.25">
      <c r="A1634" s="1" t="s">
        <v>5274</v>
      </c>
      <c r="B1634" s="1" t="s">
        <v>80</v>
      </c>
      <c r="C1634" s="1" t="s">
        <v>81</v>
      </c>
      <c r="D1634" s="377">
        <v>240</v>
      </c>
      <c r="E1634" s="1" t="s">
        <v>83</v>
      </c>
      <c r="F1634" s="378">
        <v>46183</v>
      </c>
      <c r="G1634" s="1" t="s">
        <v>10630</v>
      </c>
      <c r="H1634" s="1" t="s">
        <v>10530</v>
      </c>
      <c r="I1634" s="378">
        <v>47278</v>
      </c>
      <c r="J1634" s="1" t="s">
        <v>61</v>
      </c>
      <c r="K1634" s="380">
        <v>0.18695601851852001</v>
      </c>
      <c r="L1634" s="378">
        <v>46183</v>
      </c>
      <c r="M1634" s="1" t="s">
        <v>5276</v>
      </c>
      <c r="N1634" s="1" t="s">
        <v>11156</v>
      </c>
    </row>
    <row r="1635" spans="1:14" x14ac:dyDescent="0.25">
      <c r="A1635" s="1" t="s">
        <v>5274</v>
      </c>
      <c r="B1635" s="1" t="s">
        <v>80</v>
      </c>
      <c r="C1635" s="1" t="s">
        <v>81</v>
      </c>
      <c r="D1635" s="377">
        <v>240</v>
      </c>
      <c r="E1635" s="1" t="s">
        <v>83</v>
      </c>
      <c r="F1635" s="378">
        <v>46183</v>
      </c>
      <c r="G1635" s="1" t="s">
        <v>10630</v>
      </c>
      <c r="H1635" s="1" t="s">
        <v>10530</v>
      </c>
      <c r="I1635" s="378">
        <v>47278</v>
      </c>
      <c r="J1635" s="1" t="s">
        <v>61</v>
      </c>
      <c r="K1635" s="380">
        <v>0.16209490740741</v>
      </c>
      <c r="L1635" s="378">
        <v>46183</v>
      </c>
      <c r="M1635" s="1" t="s">
        <v>5276</v>
      </c>
      <c r="N1635" s="1" t="s">
        <v>11157</v>
      </c>
    </row>
    <row r="1636" spans="1:14" x14ac:dyDescent="0.25">
      <c r="A1636" s="1" t="s">
        <v>5274</v>
      </c>
      <c r="B1636" s="1" t="s">
        <v>80</v>
      </c>
      <c r="C1636" s="1" t="s">
        <v>81</v>
      </c>
      <c r="D1636" s="377">
        <v>240</v>
      </c>
      <c r="E1636" s="1" t="s">
        <v>83</v>
      </c>
      <c r="F1636" s="378">
        <v>46183</v>
      </c>
      <c r="G1636" s="1" t="s">
        <v>10630</v>
      </c>
      <c r="H1636" s="1" t="s">
        <v>10530</v>
      </c>
      <c r="I1636" s="378">
        <v>47278</v>
      </c>
      <c r="J1636" s="1" t="s">
        <v>61</v>
      </c>
      <c r="K1636" s="380">
        <v>0.15011574074073999</v>
      </c>
      <c r="L1636" s="378">
        <v>46183</v>
      </c>
      <c r="M1636" s="1" t="s">
        <v>5276</v>
      </c>
      <c r="N1636" s="1" t="s">
        <v>11158</v>
      </c>
    </row>
    <row r="1637" spans="1:14" x14ac:dyDescent="0.25">
      <c r="A1637" s="1" t="s">
        <v>5274</v>
      </c>
      <c r="B1637" s="1" t="s">
        <v>80</v>
      </c>
      <c r="C1637" s="1" t="s">
        <v>81</v>
      </c>
      <c r="D1637" s="377">
        <v>240</v>
      </c>
      <c r="E1637" s="1" t="s">
        <v>83</v>
      </c>
      <c r="F1637" s="378">
        <v>46183</v>
      </c>
      <c r="G1637" s="1" t="s">
        <v>10630</v>
      </c>
      <c r="H1637" s="1" t="s">
        <v>10530</v>
      </c>
      <c r="I1637" s="378">
        <v>47278</v>
      </c>
      <c r="J1637" s="1" t="s">
        <v>61</v>
      </c>
      <c r="K1637" s="380">
        <v>0.14019675925926001</v>
      </c>
      <c r="L1637" s="378">
        <v>46183</v>
      </c>
      <c r="M1637" s="1" t="s">
        <v>5276</v>
      </c>
      <c r="N1637" s="1" t="s">
        <v>11161</v>
      </c>
    </row>
    <row r="1638" spans="1:14" x14ac:dyDescent="0.25">
      <c r="A1638" s="1" t="s">
        <v>5274</v>
      </c>
      <c r="B1638" s="1" t="s">
        <v>80</v>
      </c>
      <c r="C1638" s="1" t="s">
        <v>81</v>
      </c>
      <c r="D1638" s="377">
        <v>240</v>
      </c>
      <c r="E1638" s="1" t="s">
        <v>83</v>
      </c>
      <c r="F1638" s="378">
        <v>46183</v>
      </c>
      <c r="G1638" s="1" t="s">
        <v>10630</v>
      </c>
      <c r="H1638" s="1" t="s">
        <v>10530</v>
      </c>
      <c r="I1638" s="378">
        <v>47278</v>
      </c>
      <c r="J1638" s="1" t="s">
        <v>61</v>
      </c>
      <c r="K1638" s="380">
        <v>0.13614583333333</v>
      </c>
      <c r="L1638" s="378">
        <v>46183</v>
      </c>
      <c r="M1638" s="1" t="s">
        <v>5276</v>
      </c>
      <c r="N1638" s="1" t="s">
        <v>11160</v>
      </c>
    </row>
    <row r="1639" spans="1:14" x14ac:dyDescent="0.25">
      <c r="A1639" s="1" t="s">
        <v>5274</v>
      </c>
      <c r="B1639" s="1" t="s">
        <v>80</v>
      </c>
      <c r="C1639" s="1" t="s">
        <v>81</v>
      </c>
      <c r="D1639" s="377">
        <v>240</v>
      </c>
      <c r="E1639" s="1" t="s">
        <v>83</v>
      </c>
      <c r="F1639" s="378">
        <v>46183</v>
      </c>
      <c r="G1639" s="1" t="s">
        <v>10630</v>
      </c>
      <c r="H1639" s="1" t="s">
        <v>10530</v>
      </c>
      <c r="I1639" s="378">
        <v>47278</v>
      </c>
      <c r="J1639" s="1" t="s">
        <v>61</v>
      </c>
      <c r="K1639" s="380">
        <v>0.21586805555555999</v>
      </c>
      <c r="L1639" s="378">
        <v>46183</v>
      </c>
      <c r="M1639" s="1" t="s">
        <v>5276</v>
      </c>
      <c r="N1639" s="1" t="s">
        <v>11159</v>
      </c>
    </row>
    <row r="1640" spans="1:14" x14ac:dyDescent="0.25">
      <c r="A1640" s="1" t="s">
        <v>5274</v>
      </c>
      <c r="B1640" s="1" t="s">
        <v>80</v>
      </c>
      <c r="C1640" s="1" t="s">
        <v>81</v>
      </c>
      <c r="D1640" s="377">
        <v>240</v>
      </c>
      <c r="E1640" s="1" t="s">
        <v>83</v>
      </c>
      <c r="F1640" s="378">
        <v>46183</v>
      </c>
      <c r="G1640" s="1" t="s">
        <v>10630</v>
      </c>
      <c r="H1640" s="1" t="s">
        <v>10530</v>
      </c>
      <c r="I1640" s="378">
        <v>47278</v>
      </c>
      <c r="J1640" s="1" t="s">
        <v>61</v>
      </c>
      <c r="K1640" s="380">
        <v>0.60248842592592999</v>
      </c>
      <c r="L1640" s="378">
        <v>46183</v>
      </c>
      <c r="M1640" s="1" t="s">
        <v>5276</v>
      </c>
      <c r="N1640" s="1" t="s">
        <v>12297</v>
      </c>
    </row>
    <row r="1641" spans="1:14" x14ac:dyDescent="0.25">
      <c r="A1641" s="1" t="s">
        <v>5274</v>
      </c>
      <c r="B1641" s="1" t="s">
        <v>80</v>
      </c>
      <c r="C1641" s="1" t="s">
        <v>81</v>
      </c>
      <c r="D1641" s="377">
        <v>240</v>
      </c>
      <c r="E1641" s="1" t="s">
        <v>83</v>
      </c>
      <c r="F1641" s="378">
        <v>46183</v>
      </c>
      <c r="G1641" s="1" t="s">
        <v>10630</v>
      </c>
      <c r="H1641" s="1" t="s">
        <v>10530</v>
      </c>
      <c r="I1641" s="378">
        <v>47278</v>
      </c>
      <c r="J1641" s="1" t="s">
        <v>61</v>
      </c>
      <c r="K1641" s="380">
        <v>0.60223379629630003</v>
      </c>
      <c r="L1641" s="378">
        <v>46183</v>
      </c>
      <c r="M1641" s="1" t="s">
        <v>5276</v>
      </c>
      <c r="N1641" s="1" t="s">
        <v>12298</v>
      </c>
    </row>
    <row r="1642" spans="1:14" x14ac:dyDescent="0.25">
      <c r="A1642" s="1" t="s">
        <v>5274</v>
      </c>
      <c r="B1642" s="1" t="s">
        <v>80</v>
      </c>
      <c r="C1642" s="1" t="s">
        <v>81</v>
      </c>
      <c r="D1642" s="377">
        <v>240</v>
      </c>
      <c r="E1642" s="1" t="s">
        <v>83</v>
      </c>
      <c r="F1642" s="378">
        <v>46183</v>
      </c>
      <c r="G1642" s="1" t="s">
        <v>10630</v>
      </c>
      <c r="H1642" s="1" t="s">
        <v>10530</v>
      </c>
      <c r="I1642" s="378">
        <v>47278</v>
      </c>
      <c r="J1642" s="1" t="s">
        <v>61</v>
      </c>
      <c r="K1642" s="380">
        <v>7.6666666666670005E-2</v>
      </c>
      <c r="L1642" s="378">
        <v>46183</v>
      </c>
      <c r="M1642" s="1" t="s">
        <v>5276</v>
      </c>
      <c r="N1642" s="1" t="s">
        <v>11154</v>
      </c>
    </row>
    <row r="1643" spans="1:14" x14ac:dyDescent="0.25">
      <c r="A1643" s="1" t="s">
        <v>5274</v>
      </c>
      <c r="B1643" s="1" t="s">
        <v>80</v>
      </c>
      <c r="C1643" s="1" t="s">
        <v>81</v>
      </c>
      <c r="D1643" s="377">
        <v>240</v>
      </c>
      <c r="E1643" s="1" t="s">
        <v>83</v>
      </c>
      <c r="F1643" s="378">
        <v>46183</v>
      </c>
      <c r="G1643" s="1" t="s">
        <v>10630</v>
      </c>
      <c r="H1643" s="1" t="s">
        <v>10530</v>
      </c>
      <c r="I1643" s="378">
        <v>47278</v>
      </c>
      <c r="J1643" s="1" t="s">
        <v>61</v>
      </c>
      <c r="K1643" s="380">
        <v>0.60033564814814999</v>
      </c>
      <c r="L1643" s="378">
        <v>46183</v>
      </c>
      <c r="M1643" s="1" t="s">
        <v>5276</v>
      </c>
      <c r="N1643" s="1" t="s">
        <v>12299</v>
      </c>
    </row>
    <row r="1644" spans="1:14" x14ac:dyDescent="0.25">
      <c r="A1644" s="1" t="s">
        <v>5274</v>
      </c>
      <c r="B1644" s="1" t="s">
        <v>80</v>
      </c>
      <c r="C1644" s="1" t="s">
        <v>81</v>
      </c>
      <c r="D1644" s="377">
        <v>240</v>
      </c>
      <c r="E1644" s="1" t="s">
        <v>83</v>
      </c>
      <c r="F1644" s="378">
        <v>46183</v>
      </c>
      <c r="G1644" s="1" t="s">
        <v>10630</v>
      </c>
      <c r="H1644" s="1" t="s">
        <v>10530</v>
      </c>
      <c r="I1644" s="378">
        <v>47278</v>
      </c>
      <c r="J1644" s="1" t="s">
        <v>61</v>
      </c>
      <c r="K1644" s="380">
        <v>0.64314814814815002</v>
      </c>
      <c r="L1644" s="378">
        <v>46183</v>
      </c>
      <c r="M1644" s="1" t="s">
        <v>5276</v>
      </c>
      <c r="N1644" s="1" t="s">
        <v>12287</v>
      </c>
    </row>
    <row r="1645" spans="1:14" x14ac:dyDescent="0.25">
      <c r="A1645" s="1" t="s">
        <v>5274</v>
      </c>
      <c r="B1645" s="1" t="s">
        <v>80</v>
      </c>
      <c r="C1645" s="1" t="s">
        <v>81</v>
      </c>
      <c r="D1645" s="377">
        <v>240</v>
      </c>
      <c r="E1645" s="1" t="s">
        <v>83</v>
      </c>
      <c r="F1645" s="378">
        <v>46183</v>
      </c>
      <c r="G1645" s="1" t="s">
        <v>10630</v>
      </c>
      <c r="H1645" s="1" t="s">
        <v>10530</v>
      </c>
      <c r="I1645" s="378">
        <v>47278</v>
      </c>
      <c r="J1645" s="1" t="s">
        <v>61</v>
      </c>
      <c r="K1645" s="380">
        <v>7.6840277777780006E-2</v>
      </c>
      <c r="L1645" s="378">
        <v>46183</v>
      </c>
      <c r="M1645" s="1" t="s">
        <v>5276</v>
      </c>
      <c r="N1645" s="1" t="s">
        <v>11152</v>
      </c>
    </row>
    <row r="1646" spans="1:14" x14ac:dyDescent="0.25">
      <c r="A1646" s="1" t="s">
        <v>5274</v>
      </c>
      <c r="B1646" s="1" t="s">
        <v>80</v>
      </c>
      <c r="C1646" s="1" t="s">
        <v>81</v>
      </c>
      <c r="D1646" s="377">
        <v>240</v>
      </c>
      <c r="E1646" s="1" t="s">
        <v>83</v>
      </c>
      <c r="F1646" s="378">
        <v>46183</v>
      </c>
      <c r="G1646" s="1" t="s">
        <v>10630</v>
      </c>
      <c r="H1646" s="1" t="s">
        <v>10530</v>
      </c>
      <c r="I1646" s="378">
        <v>47278</v>
      </c>
      <c r="J1646" s="1" t="s">
        <v>61</v>
      </c>
      <c r="K1646" s="380">
        <v>5.3680555555559999E-2</v>
      </c>
      <c r="L1646" s="378">
        <v>46183</v>
      </c>
      <c r="M1646" s="1" t="s">
        <v>5276</v>
      </c>
      <c r="N1646" s="1" t="s">
        <v>11150</v>
      </c>
    </row>
    <row r="1647" spans="1:14" x14ac:dyDescent="0.25">
      <c r="A1647" s="1" t="s">
        <v>5274</v>
      </c>
      <c r="B1647" s="1" t="s">
        <v>80</v>
      </c>
      <c r="C1647" s="1" t="s">
        <v>81</v>
      </c>
      <c r="D1647" s="377">
        <v>240</v>
      </c>
      <c r="E1647" s="1" t="s">
        <v>83</v>
      </c>
      <c r="F1647" s="378">
        <v>46183</v>
      </c>
      <c r="G1647" s="1" t="s">
        <v>10630</v>
      </c>
      <c r="H1647" s="1" t="s">
        <v>10530</v>
      </c>
      <c r="I1647" s="378">
        <v>47278</v>
      </c>
      <c r="J1647" s="1" t="s">
        <v>61</v>
      </c>
      <c r="K1647" s="380">
        <v>0.66082175925926001</v>
      </c>
      <c r="L1647" s="378">
        <v>46183</v>
      </c>
      <c r="M1647" s="1" t="s">
        <v>5276</v>
      </c>
      <c r="N1647" s="1" t="s">
        <v>12300</v>
      </c>
    </row>
    <row r="1648" spans="1:14" x14ac:dyDescent="0.25">
      <c r="A1648" s="1" t="s">
        <v>5274</v>
      </c>
      <c r="B1648" s="1" t="s">
        <v>80</v>
      </c>
      <c r="C1648" s="1" t="s">
        <v>81</v>
      </c>
      <c r="D1648" s="377">
        <v>240</v>
      </c>
      <c r="E1648" s="1" t="s">
        <v>83</v>
      </c>
      <c r="F1648" s="378">
        <v>46183</v>
      </c>
      <c r="G1648" s="1" t="s">
        <v>10630</v>
      </c>
      <c r="H1648" s="1" t="s">
        <v>10530</v>
      </c>
      <c r="I1648" s="378">
        <v>47278</v>
      </c>
      <c r="J1648" s="1" t="s">
        <v>61</v>
      </c>
      <c r="K1648" s="380">
        <v>4.8090277777780001E-2</v>
      </c>
      <c r="L1648" s="378">
        <v>46183</v>
      </c>
      <c r="M1648" s="1" t="s">
        <v>5276</v>
      </c>
      <c r="N1648" s="1" t="s">
        <v>11149</v>
      </c>
    </row>
    <row r="1649" spans="1:14" x14ac:dyDescent="0.25">
      <c r="A1649" s="1" t="s">
        <v>5274</v>
      </c>
      <c r="B1649" s="1" t="s">
        <v>80</v>
      </c>
      <c r="C1649" s="1" t="s">
        <v>81</v>
      </c>
      <c r="D1649" s="377">
        <v>240</v>
      </c>
      <c r="E1649" s="1" t="s">
        <v>83</v>
      </c>
      <c r="F1649" s="378">
        <v>46183</v>
      </c>
      <c r="G1649" s="1" t="s">
        <v>10630</v>
      </c>
      <c r="H1649" s="1" t="s">
        <v>10530</v>
      </c>
      <c r="I1649" s="378">
        <v>47278</v>
      </c>
      <c r="J1649" s="1" t="s">
        <v>61</v>
      </c>
      <c r="K1649" s="380">
        <v>2.318287037037E-2</v>
      </c>
      <c r="L1649" s="378">
        <v>46183</v>
      </c>
      <c r="M1649" s="1" t="s">
        <v>5276</v>
      </c>
      <c r="N1649" s="1" t="s">
        <v>11153</v>
      </c>
    </row>
    <row r="1650" spans="1:14" x14ac:dyDescent="0.25">
      <c r="A1650" s="1" t="s">
        <v>5274</v>
      </c>
      <c r="B1650" s="1" t="s">
        <v>80</v>
      </c>
      <c r="C1650" s="1" t="s">
        <v>81</v>
      </c>
      <c r="D1650" s="377">
        <v>240</v>
      </c>
      <c r="E1650" s="1" t="s">
        <v>83</v>
      </c>
      <c r="F1650" s="378">
        <v>46183</v>
      </c>
      <c r="G1650" s="1" t="s">
        <v>10630</v>
      </c>
      <c r="H1650" s="1" t="s">
        <v>10530</v>
      </c>
      <c r="I1650" s="378">
        <v>47278</v>
      </c>
      <c r="J1650" s="1" t="s">
        <v>61</v>
      </c>
      <c r="K1650" s="380">
        <v>4.8252314814810002E-2</v>
      </c>
      <c r="L1650" s="378">
        <v>46183</v>
      </c>
      <c r="M1650" s="1" t="s">
        <v>5276</v>
      </c>
      <c r="N1650" s="1" t="s">
        <v>11155</v>
      </c>
    </row>
    <row r="1651" spans="1:14" x14ac:dyDescent="0.25">
      <c r="A1651" s="1" t="s">
        <v>5274</v>
      </c>
      <c r="B1651" s="1" t="s">
        <v>80</v>
      </c>
      <c r="C1651" s="1" t="s">
        <v>81</v>
      </c>
      <c r="D1651" s="377">
        <v>240</v>
      </c>
      <c r="E1651" s="1" t="s">
        <v>83</v>
      </c>
      <c r="F1651" s="378">
        <v>46183</v>
      </c>
      <c r="G1651" s="1" t="s">
        <v>10630</v>
      </c>
      <c r="H1651" s="1" t="s">
        <v>10530</v>
      </c>
      <c r="I1651" s="378">
        <v>47278</v>
      </c>
      <c r="J1651" s="1" t="s">
        <v>61</v>
      </c>
      <c r="K1651" s="380">
        <v>1.7569444444439999E-2</v>
      </c>
      <c r="L1651" s="378">
        <v>46183</v>
      </c>
      <c r="M1651" s="1" t="s">
        <v>5276</v>
      </c>
      <c r="N1651" s="1" t="s">
        <v>11162</v>
      </c>
    </row>
    <row r="1652" spans="1:14" x14ac:dyDescent="0.25">
      <c r="A1652" s="1" t="s">
        <v>5274</v>
      </c>
      <c r="B1652" s="1" t="s">
        <v>80</v>
      </c>
      <c r="C1652" s="1" t="s">
        <v>81</v>
      </c>
      <c r="D1652" s="377">
        <v>240</v>
      </c>
      <c r="E1652" s="1" t="s">
        <v>83</v>
      </c>
      <c r="F1652" s="378">
        <v>46183</v>
      </c>
      <c r="G1652" s="1" t="s">
        <v>10630</v>
      </c>
      <c r="H1652" s="1" t="s">
        <v>10530</v>
      </c>
      <c r="I1652" s="378">
        <v>47278</v>
      </c>
      <c r="J1652" s="1" t="s">
        <v>61</v>
      </c>
      <c r="K1652" s="380">
        <v>1.0416666667E-4</v>
      </c>
      <c r="L1652" s="378">
        <v>46183</v>
      </c>
      <c r="M1652" s="1" t="s">
        <v>5276</v>
      </c>
      <c r="N1652" s="1" t="s">
        <v>11151</v>
      </c>
    </row>
    <row r="1653" spans="1:14" x14ac:dyDescent="0.25">
      <c r="A1653" s="1" t="s">
        <v>5274</v>
      </c>
      <c r="B1653" s="1" t="s">
        <v>80</v>
      </c>
      <c r="C1653" s="1" t="s">
        <v>81</v>
      </c>
      <c r="D1653" s="377">
        <v>240</v>
      </c>
      <c r="E1653" s="1" t="s">
        <v>83</v>
      </c>
      <c r="F1653" s="378">
        <v>46183</v>
      </c>
      <c r="G1653" s="1" t="s">
        <v>10630</v>
      </c>
      <c r="H1653" s="1" t="s">
        <v>10530</v>
      </c>
      <c r="I1653" s="378">
        <v>47278</v>
      </c>
      <c r="J1653" s="1" t="s">
        <v>61</v>
      </c>
      <c r="K1653" s="380">
        <v>0.33104166666667001</v>
      </c>
      <c r="L1653" s="378">
        <v>46183</v>
      </c>
      <c r="M1653" s="1" t="s">
        <v>5276</v>
      </c>
      <c r="N1653" s="1" t="s">
        <v>11166</v>
      </c>
    </row>
    <row r="1654" spans="1:14" x14ac:dyDescent="0.25">
      <c r="A1654" s="1" t="s">
        <v>5274</v>
      </c>
      <c r="B1654" s="1" t="s">
        <v>80</v>
      </c>
      <c r="C1654" s="1" t="s">
        <v>81</v>
      </c>
      <c r="D1654" s="377">
        <v>240</v>
      </c>
      <c r="E1654" s="1" t="s">
        <v>83</v>
      </c>
      <c r="F1654" s="378">
        <v>46183</v>
      </c>
      <c r="G1654" s="1" t="s">
        <v>10630</v>
      </c>
      <c r="H1654" s="1" t="s">
        <v>10530</v>
      </c>
      <c r="I1654" s="378">
        <v>47278</v>
      </c>
      <c r="J1654" s="1" t="s">
        <v>61</v>
      </c>
      <c r="K1654" s="380">
        <v>0.37866898148147998</v>
      </c>
      <c r="L1654" s="378">
        <v>46183</v>
      </c>
      <c r="M1654" s="1" t="s">
        <v>5276</v>
      </c>
      <c r="N1654" s="1" t="s">
        <v>11696</v>
      </c>
    </row>
    <row r="1655" spans="1:14" x14ac:dyDescent="0.25">
      <c r="A1655" s="1" t="s">
        <v>5274</v>
      </c>
      <c r="B1655" s="1" t="s">
        <v>80</v>
      </c>
      <c r="C1655" s="1" t="s">
        <v>81</v>
      </c>
      <c r="D1655" s="377">
        <v>240</v>
      </c>
      <c r="E1655" s="1" t="s">
        <v>83</v>
      </c>
      <c r="F1655" s="378">
        <v>46183</v>
      </c>
      <c r="G1655" s="1" t="s">
        <v>10630</v>
      </c>
      <c r="H1655" s="1" t="s">
        <v>10530</v>
      </c>
      <c r="I1655" s="378">
        <v>47278</v>
      </c>
      <c r="J1655" s="1" t="s">
        <v>61</v>
      </c>
      <c r="K1655" s="380">
        <v>0.32969907407407001</v>
      </c>
      <c r="L1655" s="378">
        <v>46183</v>
      </c>
      <c r="M1655" s="1" t="s">
        <v>5276</v>
      </c>
      <c r="N1655" s="1" t="s">
        <v>11169</v>
      </c>
    </row>
    <row r="1656" spans="1:14" x14ac:dyDescent="0.25">
      <c r="A1656" s="1" t="s">
        <v>5274</v>
      </c>
      <c r="B1656" s="1" t="s">
        <v>80</v>
      </c>
      <c r="C1656" s="1" t="s">
        <v>81</v>
      </c>
      <c r="D1656" s="377">
        <v>240</v>
      </c>
      <c r="E1656" s="1" t="s">
        <v>83</v>
      </c>
      <c r="F1656" s="378">
        <v>46183</v>
      </c>
      <c r="G1656" s="1" t="s">
        <v>10630</v>
      </c>
      <c r="H1656" s="1" t="s">
        <v>10530</v>
      </c>
      <c r="I1656" s="378">
        <v>47278</v>
      </c>
      <c r="J1656" s="1" t="s">
        <v>61</v>
      </c>
      <c r="K1656" s="380">
        <v>0.39751157407407001</v>
      </c>
      <c r="L1656" s="378">
        <v>46183</v>
      </c>
      <c r="M1656" s="1" t="s">
        <v>5276</v>
      </c>
      <c r="N1656" s="1" t="s">
        <v>12285</v>
      </c>
    </row>
    <row r="1657" spans="1:14" x14ac:dyDescent="0.25">
      <c r="A1657" s="1" t="s">
        <v>5274</v>
      </c>
      <c r="B1657" s="1" t="s">
        <v>80</v>
      </c>
      <c r="C1657" s="1" t="s">
        <v>81</v>
      </c>
      <c r="D1657" s="377">
        <v>240</v>
      </c>
      <c r="E1657" s="1" t="s">
        <v>83</v>
      </c>
      <c r="F1657" s="378">
        <v>46183</v>
      </c>
      <c r="G1657" s="1" t="s">
        <v>10630</v>
      </c>
      <c r="H1657" s="1" t="s">
        <v>10530</v>
      </c>
      <c r="I1657" s="378">
        <v>47278</v>
      </c>
      <c r="J1657" s="1" t="s">
        <v>61</v>
      </c>
      <c r="K1657" s="380">
        <v>0.33094907407406998</v>
      </c>
      <c r="L1657" s="378">
        <v>46183</v>
      </c>
      <c r="M1657" s="1" t="s">
        <v>5276</v>
      </c>
      <c r="N1657" s="1" t="s">
        <v>11164</v>
      </c>
    </row>
    <row r="1658" spans="1:14" x14ac:dyDescent="0.25">
      <c r="A1658" s="1" t="s">
        <v>5274</v>
      </c>
      <c r="B1658" s="1" t="s">
        <v>80</v>
      </c>
      <c r="C1658" s="1" t="s">
        <v>81</v>
      </c>
      <c r="D1658" s="377">
        <v>240</v>
      </c>
      <c r="E1658" s="1" t="s">
        <v>83</v>
      </c>
      <c r="F1658" s="378">
        <v>46183</v>
      </c>
      <c r="G1658" s="1" t="s">
        <v>10630</v>
      </c>
      <c r="H1658" s="1" t="s">
        <v>10530</v>
      </c>
      <c r="I1658" s="378">
        <v>47278</v>
      </c>
      <c r="J1658" s="1" t="s">
        <v>61</v>
      </c>
      <c r="K1658" s="380">
        <v>0.39734953703704001</v>
      </c>
      <c r="L1658" s="378">
        <v>46183</v>
      </c>
      <c r="M1658" s="1" t="s">
        <v>5276</v>
      </c>
      <c r="N1658" s="1" t="s">
        <v>12284</v>
      </c>
    </row>
    <row r="1659" spans="1:14" x14ac:dyDescent="0.25">
      <c r="A1659" s="1" t="s">
        <v>5274</v>
      </c>
      <c r="B1659" s="1" t="s">
        <v>80</v>
      </c>
      <c r="C1659" s="1" t="s">
        <v>81</v>
      </c>
      <c r="D1659" s="377">
        <v>240</v>
      </c>
      <c r="E1659" s="1" t="s">
        <v>83</v>
      </c>
      <c r="F1659" s="378">
        <v>46183</v>
      </c>
      <c r="G1659" s="1" t="s">
        <v>10630</v>
      </c>
      <c r="H1659" s="1" t="s">
        <v>10530</v>
      </c>
      <c r="I1659" s="378">
        <v>47278</v>
      </c>
      <c r="J1659" s="1" t="s">
        <v>61</v>
      </c>
      <c r="K1659" s="380">
        <v>0.27075231481480999</v>
      </c>
      <c r="L1659" s="378">
        <v>46183</v>
      </c>
      <c r="M1659" s="1" t="s">
        <v>5276</v>
      </c>
      <c r="N1659" s="1" t="s">
        <v>11163</v>
      </c>
    </row>
    <row r="1660" spans="1:14" x14ac:dyDescent="0.25">
      <c r="A1660" s="1" t="s">
        <v>5274</v>
      </c>
      <c r="B1660" s="1" t="s">
        <v>80</v>
      </c>
      <c r="C1660" s="1" t="s">
        <v>81</v>
      </c>
      <c r="D1660" s="377">
        <v>240</v>
      </c>
      <c r="E1660" s="1" t="s">
        <v>83</v>
      </c>
      <c r="F1660" s="378">
        <v>46183</v>
      </c>
      <c r="G1660" s="1" t="s">
        <v>10630</v>
      </c>
      <c r="H1660" s="1" t="s">
        <v>10530</v>
      </c>
      <c r="I1660" s="378">
        <v>47278</v>
      </c>
      <c r="J1660" s="1" t="s">
        <v>61</v>
      </c>
      <c r="K1660" s="380">
        <v>0.37849537037037001</v>
      </c>
      <c r="L1660" s="378">
        <v>46183</v>
      </c>
      <c r="M1660" s="1" t="s">
        <v>5276</v>
      </c>
      <c r="N1660" s="1" t="s">
        <v>11695</v>
      </c>
    </row>
    <row r="1661" spans="1:14" x14ac:dyDescent="0.25">
      <c r="A1661" s="1" t="s">
        <v>5274</v>
      </c>
      <c r="B1661" s="1" t="s">
        <v>80</v>
      </c>
      <c r="C1661" s="1" t="s">
        <v>81</v>
      </c>
      <c r="D1661" s="377">
        <v>240</v>
      </c>
      <c r="E1661" s="1" t="s">
        <v>83</v>
      </c>
      <c r="F1661" s="378">
        <v>46183</v>
      </c>
      <c r="G1661" s="1" t="s">
        <v>10630</v>
      </c>
      <c r="H1661" s="1" t="s">
        <v>10530</v>
      </c>
      <c r="I1661" s="378">
        <v>47278</v>
      </c>
      <c r="J1661" s="1" t="s">
        <v>61</v>
      </c>
      <c r="K1661" s="380">
        <v>0.27334490740741002</v>
      </c>
      <c r="L1661" s="378">
        <v>46183</v>
      </c>
      <c r="M1661" s="1" t="s">
        <v>5276</v>
      </c>
      <c r="N1661" s="1" t="s">
        <v>11168</v>
      </c>
    </row>
    <row r="1662" spans="1:14" x14ac:dyDescent="0.25">
      <c r="A1662" s="1" t="s">
        <v>5274</v>
      </c>
      <c r="B1662" s="1" t="s">
        <v>80</v>
      </c>
      <c r="C1662" s="1" t="s">
        <v>81</v>
      </c>
      <c r="D1662" s="377">
        <v>240</v>
      </c>
      <c r="E1662" s="1" t="s">
        <v>83</v>
      </c>
      <c r="F1662" s="378">
        <v>46183</v>
      </c>
      <c r="G1662" s="1" t="s">
        <v>10630</v>
      </c>
      <c r="H1662" s="1" t="s">
        <v>10530</v>
      </c>
      <c r="I1662" s="378">
        <v>47278</v>
      </c>
      <c r="J1662" s="1" t="s">
        <v>61</v>
      </c>
      <c r="K1662" s="380">
        <v>0.37857638888889</v>
      </c>
      <c r="L1662" s="378">
        <v>46183</v>
      </c>
      <c r="M1662" s="1" t="s">
        <v>5276</v>
      </c>
      <c r="N1662" s="1" t="s">
        <v>11694</v>
      </c>
    </row>
    <row r="1663" spans="1:14" x14ac:dyDescent="0.25">
      <c r="A1663" s="1" t="s">
        <v>5274</v>
      </c>
      <c r="B1663" s="1" t="s">
        <v>80</v>
      </c>
      <c r="C1663" s="1" t="s">
        <v>81</v>
      </c>
      <c r="D1663" s="377">
        <v>240</v>
      </c>
      <c r="E1663" s="1" t="s">
        <v>83</v>
      </c>
      <c r="F1663" s="378">
        <v>46183</v>
      </c>
      <c r="G1663" s="1" t="s">
        <v>10630</v>
      </c>
      <c r="H1663" s="1" t="s">
        <v>10530</v>
      </c>
      <c r="I1663" s="378">
        <v>47278</v>
      </c>
      <c r="J1663" s="1" t="s">
        <v>61</v>
      </c>
      <c r="K1663" s="380">
        <v>0.27040509259258999</v>
      </c>
      <c r="L1663" s="378">
        <v>46183</v>
      </c>
      <c r="M1663" s="1" t="s">
        <v>5276</v>
      </c>
      <c r="N1663" s="1" t="s">
        <v>11170</v>
      </c>
    </row>
    <row r="1664" spans="1:14" x14ac:dyDescent="0.25">
      <c r="A1664" s="1" t="s">
        <v>5274</v>
      </c>
      <c r="B1664" s="1" t="s">
        <v>80</v>
      </c>
      <c r="C1664" s="1" t="s">
        <v>81</v>
      </c>
      <c r="D1664" s="377">
        <v>240</v>
      </c>
      <c r="E1664" s="1" t="s">
        <v>83</v>
      </c>
      <c r="F1664" s="378">
        <v>46183</v>
      </c>
      <c r="G1664" s="1" t="s">
        <v>10630</v>
      </c>
      <c r="H1664" s="1" t="s">
        <v>10530</v>
      </c>
      <c r="I1664" s="378">
        <v>47278</v>
      </c>
      <c r="J1664" s="1" t="s">
        <v>61</v>
      </c>
      <c r="K1664" s="380">
        <v>0.45144675925925998</v>
      </c>
      <c r="L1664" s="378">
        <v>46183</v>
      </c>
      <c r="M1664" s="1" t="s">
        <v>5276</v>
      </c>
      <c r="N1664" s="1" t="s">
        <v>12286</v>
      </c>
    </row>
    <row r="1665" spans="1:14" x14ac:dyDescent="0.25">
      <c r="A1665" s="1" t="s">
        <v>5274</v>
      </c>
      <c r="B1665" s="1" t="s">
        <v>80</v>
      </c>
      <c r="C1665" s="1" t="s">
        <v>81</v>
      </c>
      <c r="D1665" s="377">
        <v>240</v>
      </c>
      <c r="E1665" s="1" t="s">
        <v>83</v>
      </c>
      <c r="F1665" s="378">
        <v>46183</v>
      </c>
      <c r="G1665" s="1" t="s">
        <v>10630</v>
      </c>
      <c r="H1665" s="1" t="s">
        <v>10530</v>
      </c>
      <c r="I1665" s="378">
        <v>47278</v>
      </c>
      <c r="J1665" s="1" t="s">
        <v>61</v>
      </c>
      <c r="K1665" s="380">
        <v>0.45159722222221998</v>
      </c>
      <c r="L1665" s="378">
        <v>46183</v>
      </c>
      <c r="M1665" s="1" t="s">
        <v>5276</v>
      </c>
      <c r="N1665" s="1" t="s">
        <v>12288</v>
      </c>
    </row>
    <row r="1666" spans="1:14" x14ac:dyDescent="0.25">
      <c r="A1666" s="1" t="s">
        <v>5274</v>
      </c>
      <c r="B1666" s="1" t="s">
        <v>80</v>
      </c>
      <c r="C1666" s="1" t="s">
        <v>81</v>
      </c>
      <c r="D1666" s="377">
        <v>240</v>
      </c>
      <c r="E1666" s="1" t="s">
        <v>83</v>
      </c>
      <c r="F1666" s="378">
        <v>46183</v>
      </c>
      <c r="G1666" s="1" t="s">
        <v>10630</v>
      </c>
      <c r="H1666" s="1" t="s">
        <v>10530</v>
      </c>
      <c r="I1666" s="378">
        <v>47278</v>
      </c>
      <c r="J1666" s="1" t="s">
        <v>61</v>
      </c>
      <c r="K1666" s="380">
        <v>0.51791666666667002</v>
      </c>
      <c r="L1666" s="378">
        <v>46183</v>
      </c>
      <c r="M1666" s="1" t="s">
        <v>5276</v>
      </c>
      <c r="N1666" s="1" t="s">
        <v>12289</v>
      </c>
    </row>
    <row r="1667" spans="1:14" x14ac:dyDescent="0.25">
      <c r="A1667" s="1" t="s">
        <v>5274</v>
      </c>
      <c r="B1667" s="1" t="s">
        <v>80</v>
      </c>
      <c r="C1667" s="1" t="s">
        <v>81</v>
      </c>
      <c r="D1667" s="377">
        <v>240</v>
      </c>
      <c r="E1667" s="1" t="s">
        <v>83</v>
      </c>
      <c r="F1667" s="378">
        <v>46183</v>
      </c>
      <c r="G1667" s="1" t="s">
        <v>10630</v>
      </c>
      <c r="H1667" s="1" t="s">
        <v>10530</v>
      </c>
      <c r="I1667" s="378">
        <v>47278</v>
      </c>
      <c r="J1667" s="1" t="s">
        <v>61</v>
      </c>
      <c r="K1667" s="380">
        <v>0.52469907407407002</v>
      </c>
      <c r="L1667" s="378">
        <v>46183</v>
      </c>
      <c r="M1667" s="1" t="s">
        <v>5276</v>
      </c>
      <c r="N1667" s="1" t="s">
        <v>12290</v>
      </c>
    </row>
    <row r="1668" spans="1:14" x14ac:dyDescent="0.25">
      <c r="A1668" s="1" t="s">
        <v>5274</v>
      </c>
      <c r="B1668" s="1" t="s">
        <v>80</v>
      </c>
      <c r="C1668" s="1" t="s">
        <v>81</v>
      </c>
      <c r="D1668" s="377">
        <v>240</v>
      </c>
      <c r="E1668" s="1" t="s">
        <v>83</v>
      </c>
      <c r="F1668" s="378">
        <v>46183</v>
      </c>
      <c r="G1668" s="1" t="s">
        <v>10630</v>
      </c>
      <c r="H1668" s="1" t="s">
        <v>10530</v>
      </c>
      <c r="I1668" s="378">
        <v>47278</v>
      </c>
      <c r="J1668" s="1" t="s">
        <v>61</v>
      </c>
      <c r="K1668" s="380">
        <v>0.25123842592592999</v>
      </c>
      <c r="L1668" s="378">
        <v>46183</v>
      </c>
      <c r="M1668" s="1" t="s">
        <v>5276</v>
      </c>
      <c r="N1668" s="1" t="s">
        <v>11167</v>
      </c>
    </row>
    <row r="1669" spans="1:14" x14ac:dyDescent="0.25">
      <c r="A1669" s="1" t="s">
        <v>5274</v>
      </c>
      <c r="B1669" s="1" t="s">
        <v>80</v>
      </c>
      <c r="C1669" s="1" t="s">
        <v>81</v>
      </c>
      <c r="D1669" s="377">
        <v>240</v>
      </c>
      <c r="E1669" s="1" t="s">
        <v>83</v>
      </c>
      <c r="F1669" s="378">
        <v>46183</v>
      </c>
      <c r="G1669" s="1" t="s">
        <v>10630</v>
      </c>
      <c r="H1669" s="1" t="s">
        <v>10530</v>
      </c>
      <c r="I1669" s="378">
        <v>47278</v>
      </c>
      <c r="J1669" s="1" t="s">
        <v>61</v>
      </c>
      <c r="K1669" s="380">
        <v>0.22946759259259</v>
      </c>
      <c r="L1669" s="378">
        <v>46183</v>
      </c>
      <c r="M1669" s="1" t="s">
        <v>5276</v>
      </c>
      <c r="N1669" s="1" t="s">
        <v>11165</v>
      </c>
    </row>
    <row r="1670" spans="1:14" x14ac:dyDescent="0.25">
      <c r="A1670" s="1" t="s">
        <v>5274</v>
      </c>
      <c r="B1670" s="1" t="s">
        <v>80</v>
      </c>
      <c r="C1670" s="1" t="s">
        <v>81</v>
      </c>
      <c r="D1670" s="377">
        <v>240</v>
      </c>
      <c r="E1670" s="1" t="s">
        <v>83</v>
      </c>
      <c r="F1670" s="378">
        <v>46183</v>
      </c>
      <c r="G1670" s="1" t="s">
        <v>10630</v>
      </c>
      <c r="H1670" s="1" t="s">
        <v>10530</v>
      </c>
      <c r="I1670" s="378">
        <v>47278</v>
      </c>
      <c r="J1670" s="1" t="s">
        <v>61</v>
      </c>
      <c r="K1670" s="380">
        <v>0.51663194444444005</v>
      </c>
      <c r="L1670" s="378">
        <v>46183</v>
      </c>
      <c r="M1670" s="1" t="s">
        <v>5276</v>
      </c>
      <c r="N1670" s="1" t="s">
        <v>12291</v>
      </c>
    </row>
    <row r="1671" spans="1:14" x14ac:dyDescent="0.25">
      <c r="A1671" s="1" t="s">
        <v>5274</v>
      </c>
      <c r="B1671" s="1" t="s">
        <v>80</v>
      </c>
      <c r="C1671" s="1" t="s">
        <v>81</v>
      </c>
      <c r="D1671" s="377">
        <v>240</v>
      </c>
      <c r="E1671" s="1" t="s">
        <v>83</v>
      </c>
      <c r="F1671" s="378">
        <v>46183</v>
      </c>
      <c r="G1671" s="1" t="s">
        <v>10630</v>
      </c>
      <c r="H1671" s="1" t="s">
        <v>10530</v>
      </c>
      <c r="I1671" s="378">
        <v>47278</v>
      </c>
      <c r="J1671" s="1" t="s">
        <v>61</v>
      </c>
      <c r="K1671" s="380">
        <v>0.51783564814814997</v>
      </c>
      <c r="L1671" s="378">
        <v>46183</v>
      </c>
      <c r="M1671" s="1" t="s">
        <v>5276</v>
      </c>
      <c r="N1671" s="1" t="s">
        <v>12292</v>
      </c>
    </row>
    <row r="1672" spans="1:14" x14ac:dyDescent="0.25">
      <c r="A1672" s="1" t="s">
        <v>5274</v>
      </c>
      <c r="B1672" s="1" t="s">
        <v>80</v>
      </c>
      <c r="C1672" s="1" t="s">
        <v>81</v>
      </c>
      <c r="D1672" s="377">
        <v>240</v>
      </c>
      <c r="E1672" s="1" t="s">
        <v>83</v>
      </c>
      <c r="F1672" s="378">
        <v>46183</v>
      </c>
      <c r="G1672" s="1" t="s">
        <v>10630</v>
      </c>
      <c r="H1672" s="1" t="s">
        <v>10530</v>
      </c>
      <c r="I1672" s="378">
        <v>47278</v>
      </c>
      <c r="J1672" s="1" t="s">
        <v>61</v>
      </c>
      <c r="K1672" s="380">
        <v>0.32831018518519001</v>
      </c>
      <c r="L1672" s="378">
        <v>46183</v>
      </c>
      <c r="M1672" s="1" t="s">
        <v>5276</v>
      </c>
      <c r="N1672" s="1" t="s">
        <v>11147</v>
      </c>
    </row>
    <row r="1673" spans="1:14" x14ac:dyDescent="0.25">
      <c r="A1673" s="1" t="s">
        <v>5274</v>
      </c>
      <c r="B1673" s="1" t="s">
        <v>80</v>
      </c>
      <c r="C1673" s="1" t="s">
        <v>81</v>
      </c>
      <c r="D1673" s="377">
        <v>240</v>
      </c>
      <c r="E1673" s="1" t="s">
        <v>83</v>
      </c>
      <c r="F1673" s="378">
        <v>46183</v>
      </c>
      <c r="G1673" s="1" t="s">
        <v>10630</v>
      </c>
      <c r="H1673" s="1" t="s">
        <v>10530</v>
      </c>
      <c r="I1673" s="378">
        <v>47278</v>
      </c>
      <c r="J1673" s="1" t="s">
        <v>61</v>
      </c>
      <c r="K1673" s="380">
        <v>0.20449074074074</v>
      </c>
      <c r="L1673" s="378">
        <v>46183</v>
      </c>
      <c r="M1673" s="1" t="s">
        <v>5276</v>
      </c>
      <c r="N1673" s="1" t="s">
        <v>11146</v>
      </c>
    </row>
    <row r="1674" spans="1:14" x14ac:dyDescent="0.25">
      <c r="A1674" s="1" t="s">
        <v>5274</v>
      </c>
      <c r="B1674" s="1" t="s">
        <v>80</v>
      </c>
      <c r="C1674" s="1" t="s">
        <v>81</v>
      </c>
      <c r="D1674" s="377">
        <v>240</v>
      </c>
      <c r="E1674" s="1" t="s">
        <v>83</v>
      </c>
      <c r="F1674" s="378">
        <v>46183</v>
      </c>
      <c r="G1674" s="1" t="s">
        <v>10630</v>
      </c>
      <c r="H1674" s="1" t="s">
        <v>10530</v>
      </c>
      <c r="I1674" s="378">
        <v>47278</v>
      </c>
      <c r="J1674" s="1" t="s">
        <v>61</v>
      </c>
      <c r="K1674" s="380">
        <v>0.37841435185185002</v>
      </c>
      <c r="L1674" s="378">
        <v>46183</v>
      </c>
      <c r="M1674" s="1" t="s">
        <v>5276</v>
      </c>
      <c r="N1674" s="1" t="s">
        <v>11693</v>
      </c>
    </row>
    <row r="1675" spans="1:14" x14ac:dyDescent="0.25">
      <c r="A1675" s="1" t="s">
        <v>5274</v>
      </c>
      <c r="B1675" s="1" t="s">
        <v>80</v>
      </c>
      <c r="C1675" s="1" t="s">
        <v>81</v>
      </c>
      <c r="D1675" s="377">
        <v>240</v>
      </c>
      <c r="E1675" s="1" t="s">
        <v>83</v>
      </c>
      <c r="F1675" s="378">
        <v>46182</v>
      </c>
      <c r="G1675" s="1" t="s">
        <v>10630</v>
      </c>
      <c r="H1675" s="1" t="s">
        <v>10530</v>
      </c>
      <c r="I1675" s="378">
        <v>47278</v>
      </c>
      <c r="J1675" s="1" t="s">
        <v>61</v>
      </c>
      <c r="K1675" s="380">
        <v>0.43377314814814999</v>
      </c>
      <c r="L1675" s="378">
        <v>46182</v>
      </c>
      <c r="M1675" s="1" t="s">
        <v>5276</v>
      </c>
      <c r="N1675" s="1" t="s">
        <v>10642</v>
      </c>
    </row>
    <row r="1676" spans="1:14" x14ac:dyDescent="0.25">
      <c r="A1676" s="1" t="s">
        <v>5274</v>
      </c>
      <c r="B1676" s="1" t="s">
        <v>80</v>
      </c>
      <c r="C1676" s="1" t="s">
        <v>81</v>
      </c>
      <c r="D1676" s="377">
        <v>240</v>
      </c>
      <c r="E1676" s="1" t="s">
        <v>83</v>
      </c>
      <c r="F1676" s="378">
        <v>46182</v>
      </c>
      <c r="G1676" s="1" t="s">
        <v>10630</v>
      </c>
      <c r="H1676" s="1" t="s">
        <v>10530</v>
      </c>
      <c r="I1676" s="378">
        <v>47278</v>
      </c>
      <c r="J1676" s="1" t="s">
        <v>61</v>
      </c>
      <c r="K1676" s="380">
        <v>0.44783564814815002</v>
      </c>
      <c r="L1676" s="378">
        <v>46182</v>
      </c>
      <c r="M1676" s="1" t="s">
        <v>5276</v>
      </c>
      <c r="N1676" s="1" t="s">
        <v>10636</v>
      </c>
    </row>
    <row r="1677" spans="1:14" x14ac:dyDescent="0.25">
      <c r="A1677" s="1" t="s">
        <v>5274</v>
      </c>
      <c r="B1677" s="1" t="s">
        <v>80</v>
      </c>
      <c r="C1677" s="1" t="s">
        <v>81</v>
      </c>
      <c r="D1677" s="377">
        <v>240</v>
      </c>
      <c r="E1677" s="1" t="s">
        <v>83</v>
      </c>
      <c r="F1677" s="378">
        <v>46182</v>
      </c>
      <c r="G1677" s="1" t="s">
        <v>10630</v>
      </c>
      <c r="H1677" s="1" t="s">
        <v>10530</v>
      </c>
      <c r="I1677" s="378">
        <v>47278</v>
      </c>
      <c r="J1677" s="1" t="s">
        <v>61</v>
      </c>
      <c r="K1677" s="380">
        <v>0.60516203703703997</v>
      </c>
      <c r="L1677" s="378">
        <v>46182</v>
      </c>
      <c r="M1677" s="1" t="s">
        <v>5276</v>
      </c>
      <c r="N1677" s="1" t="s">
        <v>10641</v>
      </c>
    </row>
    <row r="1678" spans="1:14" x14ac:dyDescent="0.25">
      <c r="A1678" s="1" t="s">
        <v>5274</v>
      </c>
      <c r="B1678" s="1" t="s">
        <v>80</v>
      </c>
      <c r="C1678" s="1" t="s">
        <v>81</v>
      </c>
      <c r="D1678" s="377">
        <v>240</v>
      </c>
      <c r="E1678" s="1" t="s">
        <v>83</v>
      </c>
      <c r="F1678" s="378">
        <v>46182</v>
      </c>
      <c r="G1678" s="1" t="s">
        <v>10630</v>
      </c>
      <c r="H1678" s="1" t="s">
        <v>10530</v>
      </c>
      <c r="I1678" s="378">
        <v>47278</v>
      </c>
      <c r="J1678" s="1" t="s">
        <v>61</v>
      </c>
      <c r="K1678" s="380">
        <v>0.99354166666666999</v>
      </c>
      <c r="L1678" s="378">
        <v>46182</v>
      </c>
      <c r="M1678" s="1" t="s">
        <v>5276</v>
      </c>
      <c r="N1678" s="1" t="s">
        <v>11175</v>
      </c>
    </row>
    <row r="1679" spans="1:14" x14ac:dyDescent="0.25">
      <c r="A1679" s="1" t="s">
        <v>5274</v>
      </c>
      <c r="B1679" s="1" t="s">
        <v>80</v>
      </c>
      <c r="C1679" s="1" t="s">
        <v>81</v>
      </c>
      <c r="D1679" s="377">
        <v>240</v>
      </c>
      <c r="E1679" s="1" t="s">
        <v>83</v>
      </c>
      <c r="F1679" s="378">
        <v>46182</v>
      </c>
      <c r="G1679" s="1" t="s">
        <v>10630</v>
      </c>
      <c r="H1679" s="1" t="s">
        <v>10530</v>
      </c>
      <c r="I1679" s="378">
        <v>47278</v>
      </c>
      <c r="J1679" s="1" t="s">
        <v>61</v>
      </c>
      <c r="K1679" s="380">
        <v>0.69956018518519003</v>
      </c>
      <c r="L1679" s="378">
        <v>46182</v>
      </c>
      <c r="M1679" s="1" t="s">
        <v>5276</v>
      </c>
      <c r="N1679" s="1" t="s">
        <v>11186</v>
      </c>
    </row>
    <row r="1680" spans="1:14" x14ac:dyDescent="0.25">
      <c r="A1680" s="1" t="s">
        <v>5274</v>
      </c>
      <c r="B1680" s="1" t="s">
        <v>80</v>
      </c>
      <c r="C1680" s="1" t="s">
        <v>81</v>
      </c>
      <c r="D1680" s="377">
        <v>240</v>
      </c>
      <c r="E1680" s="1" t="s">
        <v>83</v>
      </c>
      <c r="F1680" s="378">
        <v>46182</v>
      </c>
      <c r="G1680" s="1" t="s">
        <v>10630</v>
      </c>
      <c r="H1680" s="1" t="s">
        <v>10530</v>
      </c>
      <c r="I1680" s="378">
        <v>47278</v>
      </c>
      <c r="J1680" s="1" t="s">
        <v>61</v>
      </c>
      <c r="K1680" s="380">
        <v>0.70833333333333004</v>
      </c>
      <c r="L1680" s="378">
        <v>46182</v>
      </c>
      <c r="M1680" s="1" t="s">
        <v>5276</v>
      </c>
      <c r="N1680" s="1" t="s">
        <v>11178</v>
      </c>
    </row>
    <row r="1681" spans="1:14" x14ac:dyDescent="0.25">
      <c r="A1681" s="1" t="s">
        <v>5274</v>
      </c>
      <c r="B1681" s="1" t="s">
        <v>80</v>
      </c>
      <c r="C1681" s="1" t="s">
        <v>81</v>
      </c>
      <c r="D1681" s="377">
        <v>240</v>
      </c>
      <c r="E1681" s="1" t="s">
        <v>83</v>
      </c>
      <c r="F1681" s="378">
        <v>46182</v>
      </c>
      <c r="G1681" s="1" t="s">
        <v>10630</v>
      </c>
      <c r="H1681" s="1" t="s">
        <v>10530</v>
      </c>
      <c r="I1681" s="378">
        <v>47278</v>
      </c>
      <c r="J1681" s="1" t="s">
        <v>61</v>
      </c>
      <c r="K1681" s="380">
        <v>0.60503472222221999</v>
      </c>
      <c r="L1681" s="378">
        <v>46182</v>
      </c>
      <c r="M1681" s="1" t="s">
        <v>5276</v>
      </c>
      <c r="N1681" s="1" t="s">
        <v>10640</v>
      </c>
    </row>
    <row r="1682" spans="1:14" x14ac:dyDescent="0.25">
      <c r="A1682" s="1" t="s">
        <v>5274</v>
      </c>
      <c r="B1682" s="1" t="s">
        <v>80</v>
      </c>
      <c r="C1682" s="1" t="s">
        <v>81</v>
      </c>
      <c r="D1682" s="377">
        <v>240</v>
      </c>
      <c r="E1682" s="1" t="s">
        <v>83</v>
      </c>
      <c r="F1682" s="378">
        <v>46182</v>
      </c>
      <c r="G1682" s="1" t="s">
        <v>10630</v>
      </c>
      <c r="H1682" s="1" t="s">
        <v>10530</v>
      </c>
      <c r="I1682" s="378">
        <v>47278</v>
      </c>
      <c r="J1682" s="1" t="s">
        <v>61</v>
      </c>
      <c r="K1682" s="380">
        <v>0.60851851851852001</v>
      </c>
      <c r="L1682" s="378">
        <v>46182</v>
      </c>
      <c r="M1682" s="1" t="s">
        <v>5276</v>
      </c>
      <c r="N1682" s="1" t="s">
        <v>10639</v>
      </c>
    </row>
    <row r="1683" spans="1:14" x14ac:dyDescent="0.25">
      <c r="A1683" s="1" t="s">
        <v>5274</v>
      </c>
      <c r="B1683" s="1" t="s">
        <v>80</v>
      </c>
      <c r="C1683" s="1" t="s">
        <v>81</v>
      </c>
      <c r="D1683" s="377">
        <v>240</v>
      </c>
      <c r="E1683" s="1" t="s">
        <v>83</v>
      </c>
      <c r="F1683" s="378">
        <v>46182</v>
      </c>
      <c r="G1683" s="1" t="s">
        <v>10630</v>
      </c>
      <c r="H1683" s="1" t="s">
        <v>10530</v>
      </c>
      <c r="I1683" s="378">
        <v>47278</v>
      </c>
      <c r="J1683" s="1" t="s">
        <v>61</v>
      </c>
      <c r="K1683" s="380">
        <v>0.69392361111111001</v>
      </c>
      <c r="L1683" s="378">
        <v>46182</v>
      </c>
      <c r="M1683" s="1" t="s">
        <v>5276</v>
      </c>
      <c r="N1683" s="1" t="s">
        <v>10926</v>
      </c>
    </row>
    <row r="1684" spans="1:14" x14ac:dyDescent="0.25">
      <c r="A1684" s="1" t="s">
        <v>5274</v>
      </c>
      <c r="B1684" s="1" t="s">
        <v>80</v>
      </c>
      <c r="C1684" s="1" t="s">
        <v>81</v>
      </c>
      <c r="D1684" s="377">
        <v>240</v>
      </c>
      <c r="E1684" s="1" t="s">
        <v>83</v>
      </c>
      <c r="F1684" s="378">
        <v>46182</v>
      </c>
      <c r="G1684" s="1" t="s">
        <v>10630</v>
      </c>
      <c r="H1684" s="1" t="s">
        <v>10530</v>
      </c>
      <c r="I1684" s="378">
        <v>47278</v>
      </c>
      <c r="J1684" s="1" t="s">
        <v>61</v>
      </c>
      <c r="K1684" s="380">
        <v>0.60840277777777996</v>
      </c>
      <c r="L1684" s="378">
        <v>46182</v>
      </c>
      <c r="M1684" s="1" t="s">
        <v>5276</v>
      </c>
      <c r="N1684" s="1" t="s">
        <v>10638</v>
      </c>
    </row>
    <row r="1685" spans="1:14" x14ac:dyDescent="0.25">
      <c r="A1685" s="1" t="s">
        <v>5274</v>
      </c>
      <c r="B1685" s="1" t="s">
        <v>80</v>
      </c>
      <c r="C1685" s="1" t="s">
        <v>81</v>
      </c>
      <c r="D1685" s="377">
        <v>240</v>
      </c>
      <c r="E1685" s="1" t="s">
        <v>83</v>
      </c>
      <c r="F1685" s="378">
        <v>46182</v>
      </c>
      <c r="G1685" s="1" t="s">
        <v>10630</v>
      </c>
      <c r="H1685" s="1" t="s">
        <v>10530</v>
      </c>
      <c r="I1685" s="378">
        <v>47278</v>
      </c>
      <c r="J1685" s="1" t="s">
        <v>61</v>
      </c>
      <c r="K1685" s="380">
        <v>0.64141203703703997</v>
      </c>
      <c r="L1685" s="378">
        <v>46182</v>
      </c>
      <c r="M1685" s="1" t="s">
        <v>5276</v>
      </c>
      <c r="N1685" s="1" t="s">
        <v>10927</v>
      </c>
    </row>
    <row r="1686" spans="1:14" x14ac:dyDescent="0.25">
      <c r="A1686" s="1" t="s">
        <v>5274</v>
      </c>
      <c r="B1686" s="1" t="s">
        <v>80</v>
      </c>
      <c r="C1686" s="1" t="s">
        <v>81</v>
      </c>
      <c r="D1686" s="377">
        <v>240</v>
      </c>
      <c r="E1686" s="1" t="s">
        <v>83</v>
      </c>
      <c r="F1686" s="378">
        <v>46182</v>
      </c>
      <c r="G1686" s="1" t="s">
        <v>10630</v>
      </c>
      <c r="H1686" s="1" t="s">
        <v>10530</v>
      </c>
      <c r="I1686" s="378">
        <v>47278</v>
      </c>
      <c r="J1686" s="1" t="s">
        <v>61</v>
      </c>
      <c r="K1686" s="380">
        <v>0.69350694444444005</v>
      </c>
      <c r="L1686" s="378">
        <v>46182</v>
      </c>
      <c r="M1686" s="1" t="s">
        <v>5276</v>
      </c>
      <c r="N1686" s="1" t="s">
        <v>10924</v>
      </c>
    </row>
    <row r="1687" spans="1:14" x14ac:dyDescent="0.25">
      <c r="A1687" s="1" t="s">
        <v>5274</v>
      </c>
      <c r="B1687" s="1" t="s">
        <v>80</v>
      </c>
      <c r="C1687" s="1" t="s">
        <v>81</v>
      </c>
      <c r="D1687" s="377">
        <v>240</v>
      </c>
      <c r="E1687" s="1" t="s">
        <v>83</v>
      </c>
      <c r="F1687" s="378">
        <v>46182</v>
      </c>
      <c r="G1687" s="1" t="s">
        <v>10630</v>
      </c>
      <c r="H1687" s="1" t="s">
        <v>10530</v>
      </c>
      <c r="I1687" s="378">
        <v>47278</v>
      </c>
      <c r="J1687" s="1" t="s">
        <v>61</v>
      </c>
      <c r="K1687" s="380">
        <v>0.69361111111110996</v>
      </c>
      <c r="L1687" s="378">
        <v>46182</v>
      </c>
      <c r="M1687" s="1" t="s">
        <v>5276</v>
      </c>
      <c r="N1687" s="1" t="s">
        <v>10925</v>
      </c>
    </row>
    <row r="1688" spans="1:14" x14ac:dyDescent="0.25">
      <c r="A1688" s="1" t="s">
        <v>5274</v>
      </c>
      <c r="B1688" s="1" t="s">
        <v>80</v>
      </c>
      <c r="C1688" s="1" t="s">
        <v>81</v>
      </c>
      <c r="D1688" s="377">
        <v>240</v>
      </c>
      <c r="E1688" s="1" t="s">
        <v>83</v>
      </c>
      <c r="F1688" s="378">
        <v>46182</v>
      </c>
      <c r="G1688" s="1" t="s">
        <v>10630</v>
      </c>
      <c r="H1688" s="1" t="s">
        <v>10530</v>
      </c>
      <c r="I1688" s="378">
        <v>47278</v>
      </c>
      <c r="J1688" s="1" t="s">
        <v>61</v>
      </c>
      <c r="K1688" s="380">
        <v>0.64093750000000005</v>
      </c>
      <c r="L1688" s="378">
        <v>46182</v>
      </c>
      <c r="M1688" s="1" t="s">
        <v>5276</v>
      </c>
      <c r="N1688" s="1" t="s">
        <v>10923</v>
      </c>
    </row>
    <row r="1689" spans="1:14" x14ac:dyDescent="0.25">
      <c r="A1689" s="1" t="s">
        <v>5274</v>
      </c>
      <c r="B1689" s="1" t="s">
        <v>80</v>
      </c>
      <c r="C1689" s="1" t="s">
        <v>81</v>
      </c>
      <c r="D1689" s="377">
        <v>240</v>
      </c>
      <c r="E1689" s="1" t="s">
        <v>83</v>
      </c>
      <c r="F1689" s="378">
        <v>46182</v>
      </c>
      <c r="G1689" s="1" t="s">
        <v>10630</v>
      </c>
      <c r="H1689" s="1" t="s">
        <v>10530</v>
      </c>
      <c r="I1689" s="378">
        <v>47278</v>
      </c>
      <c r="J1689" s="1" t="s">
        <v>61</v>
      </c>
      <c r="K1689" s="380">
        <v>0.64447916666667004</v>
      </c>
      <c r="L1689" s="378">
        <v>46182</v>
      </c>
      <c r="M1689" s="1" t="s">
        <v>5276</v>
      </c>
      <c r="N1689" s="1" t="s">
        <v>10922</v>
      </c>
    </row>
    <row r="1690" spans="1:14" x14ac:dyDescent="0.25">
      <c r="A1690" s="1" t="s">
        <v>5274</v>
      </c>
      <c r="B1690" s="1" t="s">
        <v>80</v>
      </c>
      <c r="C1690" s="1" t="s">
        <v>81</v>
      </c>
      <c r="D1690" s="377">
        <v>240</v>
      </c>
      <c r="E1690" s="1" t="s">
        <v>83</v>
      </c>
      <c r="F1690" s="378">
        <v>46182</v>
      </c>
      <c r="G1690" s="1" t="s">
        <v>10630</v>
      </c>
      <c r="H1690" s="1" t="s">
        <v>10530</v>
      </c>
      <c r="I1690" s="378">
        <v>47278</v>
      </c>
      <c r="J1690" s="1" t="s">
        <v>61</v>
      </c>
      <c r="K1690" s="380">
        <v>0.43365740740740999</v>
      </c>
      <c r="L1690" s="378">
        <v>46182</v>
      </c>
      <c r="M1690" s="1" t="s">
        <v>5276</v>
      </c>
      <c r="N1690" s="1" t="s">
        <v>10643</v>
      </c>
    </row>
    <row r="1691" spans="1:14" x14ac:dyDescent="0.25">
      <c r="A1691" s="1" t="s">
        <v>5274</v>
      </c>
      <c r="B1691" s="1" t="s">
        <v>80</v>
      </c>
      <c r="C1691" s="1" t="s">
        <v>81</v>
      </c>
      <c r="D1691" s="377">
        <v>240</v>
      </c>
      <c r="E1691" s="1" t="s">
        <v>83</v>
      </c>
      <c r="F1691" s="378">
        <v>46182</v>
      </c>
      <c r="G1691" s="1" t="s">
        <v>10630</v>
      </c>
      <c r="H1691" s="1" t="s">
        <v>10530</v>
      </c>
      <c r="I1691" s="378">
        <v>47278</v>
      </c>
      <c r="J1691" s="1" t="s">
        <v>61</v>
      </c>
      <c r="K1691" s="380">
        <v>0.43277777777777998</v>
      </c>
      <c r="L1691" s="378">
        <v>46182</v>
      </c>
      <c r="M1691" s="1" t="s">
        <v>5276</v>
      </c>
      <c r="N1691" s="1" t="s">
        <v>10644</v>
      </c>
    </row>
    <row r="1692" spans="1:14" x14ac:dyDescent="0.25">
      <c r="A1692" s="1" t="s">
        <v>5274</v>
      </c>
      <c r="B1692" s="1" t="s">
        <v>80</v>
      </c>
      <c r="C1692" s="1" t="s">
        <v>81</v>
      </c>
      <c r="D1692" s="377">
        <v>240</v>
      </c>
      <c r="E1692" s="1" t="s">
        <v>83</v>
      </c>
      <c r="F1692" s="378">
        <v>46182</v>
      </c>
      <c r="G1692" s="1" t="s">
        <v>10630</v>
      </c>
      <c r="H1692" s="1" t="s">
        <v>10530</v>
      </c>
      <c r="I1692" s="378">
        <v>47278</v>
      </c>
      <c r="J1692" s="1" t="s">
        <v>61</v>
      </c>
      <c r="K1692" s="380">
        <v>0.54973379629630004</v>
      </c>
      <c r="L1692" s="378">
        <v>46182</v>
      </c>
      <c r="M1692" s="1" t="s">
        <v>5276</v>
      </c>
      <c r="N1692" s="1" t="s">
        <v>10635</v>
      </c>
    </row>
    <row r="1693" spans="1:14" x14ac:dyDescent="0.25">
      <c r="A1693" s="1" t="s">
        <v>5274</v>
      </c>
      <c r="B1693" s="1" t="s">
        <v>80</v>
      </c>
      <c r="C1693" s="1" t="s">
        <v>81</v>
      </c>
      <c r="D1693" s="377">
        <v>240</v>
      </c>
      <c r="E1693" s="1" t="s">
        <v>83</v>
      </c>
      <c r="F1693" s="378">
        <v>46182</v>
      </c>
      <c r="G1693" s="1" t="s">
        <v>10630</v>
      </c>
      <c r="H1693" s="1" t="s">
        <v>10530</v>
      </c>
      <c r="I1693" s="378">
        <v>47278</v>
      </c>
      <c r="J1693" s="1" t="s">
        <v>61</v>
      </c>
      <c r="K1693" s="380">
        <v>0.93489583333333004</v>
      </c>
      <c r="L1693" s="378">
        <v>46182</v>
      </c>
      <c r="M1693" s="1" t="s">
        <v>5276</v>
      </c>
      <c r="N1693" s="1" t="s">
        <v>11194</v>
      </c>
    </row>
    <row r="1694" spans="1:14" x14ac:dyDescent="0.25">
      <c r="A1694" s="1" t="s">
        <v>5274</v>
      </c>
      <c r="B1694" s="1" t="s">
        <v>80</v>
      </c>
      <c r="C1694" s="1" t="s">
        <v>81</v>
      </c>
      <c r="D1694" s="377">
        <v>240</v>
      </c>
      <c r="E1694" s="1" t="s">
        <v>83</v>
      </c>
      <c r="F1694" s="378">
        <v>46182</v>
      </c>
      <c r="G1694" s="1" t="s">
        <v>10630</v>
      </c>
      <c r="H1694" s="1" t="s">
        <v>10530</v>
      </c>
      <c r="I1694" s="378">
        <v>47278</v>
      </c>
      <c r="J1694" s="1" t="s">
        <v>61</v>
      </c>
      <c r="K1694" s="380">
        <v>0.92451388888888997</v>
      </c>
      <c r="L1694" s="378">
        <v>46182</v>
      </c>
      <c r="M1694" s="1" t="s">
        <v>5276</v>
      </c>
      <c r="N1694" s="1" t="s">
        <v>11183</v>
      </c>
    </row>
    <row r="1695" spans="1:14" x14ac:dyDescent="0.25">
      <c r="A1695" s="1" t="s">
        <v>5274</v>
      </c>
      <c r="B1695" s="1" t="s">
        <v>80</v>
      </c>
      <c r="C1695" s="1" t="s">
        <v>81</v>
      </c>
      <c r="D1695" s="377">
        <v>240</v>
      </c>
      <c r="E1695" s="1" t="s">
        <v>83</v>
      </c>
      <c r="F1695" s="378">
        <v>46182</v>
      </c>
      <c r="G1695" s="1" t="s">
        <v>10630</v>
      </c>
      <c r="H1695" s="1" t="s">
        <v>10530</v>
      </c>
      <c r="I1695" s="378">
        <v>47278</v>
      </c>
      <c r="J1695" s="1" t="s">
        <v>61</v>
      </c>
      <c r="K1695" s="380">
        <v>0.53641203703703999</v>
      </c>
      <c r="L1695" s="378">
        <v>46182</v>
      </c>
      <c r="M1695" s="1" t="s">
        <v>5276</v>
      </c>
      <c r="N1695" s="1" t="s">
        <v>10637</v>
      </c>
    </row>
    <row r="1696" spans="1:14" x14ac:dyDescent="0.25">
      <c r="A1696" s="1" t="s">
        <v>5274</v>
      </c>
      <c r="B1696" s="1" t="s">
        <v>80</v>
      </c>
      <c r="C1696" s="1" t="s">
        <v>81</v>
      </c>
      <c r="D1696" s="377">
        <v>240</v>
      </c>
      <c r="E1696" s="1" t="s">
        <v>83</v>
      </c>
      <c r="F1696" s="378">
        <v>46182</v>
      </c>
      <c r="G1696" s="1" t="s">
        <v>10630</v>
      </c>
      <c r="H1696" s="1" t="s">
        <v>10530</v>
      </c>
      <c r="I1696" s="378">
        <v>47278</v>
      </c>
      <c r="J1696" s="1" t="s">
        <v>61</v>
      </c>
      <c r="K1696" s="380">
        <v>0.90261574074074002</v>
      </c>
      <c r="L1696" s="378">
        <v>46182</v>
      </c>
      <c r="M1696" s="1" t="s">
        <v>5276</v>
      </c>
      <c r="N1696" s="1" t="s">
        <v>11188</v>
      </c>
    </row>
    <row r="1697" spans="1:14" x14ac:dyDescent="0.25">
      <c r="A1697" s="1" t="s">
        <v>5274</v>
      </c>
      <c r="B1697" s="1" t="s">
        <v>80</v>
      </c>
      <c r="C1697" s="1" t="s">
        <v>81</v>
      </c>
      <c r="D1697" s="377">
        <v>240</v>
      </c>
      <c r="E1697" s="1" t="s">
        <v>83</v>
      </c>
      <c r="F1697" s="378">
        <v>46182</v>
      </c>
      <c r="G1697" s="1" t="s">
        <v>10630</v>
      </c>
      <c r="H1697" s="1" t="s">
        <v>10530</v>
      </c>
      <c r="I1697" s="378">
        <v>47278</v>
      </c>
      <c r="J1697" s="1" t="s">
        <v>61</v>
      </c>
      <c r="K1697" s="380">
        <v>0.89684027777777997</v>
      </c>
      <c r="L1697" s="378">
        <v>46182</v>
      </c>
      <c r="M1697" s="1" t="s">
        <v>5276</v>
      </c>
      <c r="N1697" s="1" t="s">
        <v>11187</v>
      </c>
    </row>
    <row r="1698" spans="1:14" x14ac:dyDescent="0.25">
      <c r="A1698" s="1" t="s">
        <v>5274</v>
      </c>
      <c r="B1698" s="1" t="s">
        <v>80</v>
      </c>
      <c r="C1698" s="1" t="s">
        <v>81</v>
      </c>
      <c r="D1698" s="377">
        <v>240</v>
      </c>
      <c r="E1698" s="1" t="s">
        <v>83</v>
      </c>
      <c r="F1698" s="378">
        <v>46182</v>
      </c>
      <c r="G1698" s="1" t="s">
        <v>10630</v>
      </c>
      <c r="H1698" s="1" t="s">
        <v>10530</v>
      </c>
      <c r="I1698" s="378">
        <v>47278</v>
      </c>
      <c r="J1698" s="1" t="s">
        <v>61</v>
      </c>
      <c r="K1698" s="380">
        <v>0.69863425925926004</v>
      </c>
      <c r="L1698" s="378">
        <v>46182</v>
      </c>
      <c r="M1698" s="1" t="s">
        <v>5276</v>
      </c>
      <c r="N1698" s="1" t="s">
        <v>11179</v>
      </c>
    </row>
    <row r="1699" spans="1:14" x14ac:dyDescent="0.25">
      <c r="A1699" s="1" t="s">
        <v>5274</v>
      </c>
      <c r="B1699" s="1" t="s">
        <v>80</v>
      </c>
      <c r="C1699" s="1" t="s">
        <v>81</v>
      </c>
      <c r="D1699" s="377">
        <v>240</v>
      </c>
      <c r="E1699" s="1" t="s">
        <v>83</v>
      </c>
      <c r="F1699" s="378">
        <v>46182</v>
      </c>
      <c r="G1699" s="1" t="s">
        <v>10630</v>
      </c>
      <c r="H1699" s="1" t="s">
        <v>10530</v>
      </c>
      <c r="I1699" s="378">
        <v>47278</v>
      </c>
      <c r="J1699" s="1" t="s">
        <v>61</v>
      </c>
      <c r="K1699" s="380">
        <v>0.89466435185185</v>
      </c>
      <c r="L1699" s="378">
        <v>46182</v>
      </c>
      <c r="M1699" s="1" t="s">
        <v>5276</v>
      </c>
      <c r="N1699" s="1" t="s">
        <v>11189</v>
      </c>
    </row>
    <row r="1700" spans="1:14" x14ac:dyDescent="0.25">
      <c r="A1700" s="1" t="s">
        <v>5274</v>
      </c>
      <c r="B1700" s="1" t="s">
        <v>80</v>
      </c>
      <c r="C1700" s="1" t="s">
        <v>81</v>
      </c>
      <c r="D1700" s="377">
        <v>240</v>
      </c>
      <c r="E1700" s="1" t="s">
        <v>83</v>
      </c>
      <c r="F1700" s="378">
        <v>46182</v>
      </c>
      <c r="G1700" s="1" t="s">
        <v>10630</v>
      </c>
      <c r="H1700" s="1" t="s">
        <v>10530</v>
      </c>
      <c r="I1700" s="378">
        <v>47278</v>
      </c>
      <c r="J1700" s="1" t="s">
        <v>61</v>
      </c>
      <c r="K1700" s="380">
        <v>0.93649305555555995</v>
      </c>
      <c r="L1700" s="378">
        <v>46182</v>
      </c>
      <c r="M1700" s="1" t="s">
        <v>5276</v>
      </c>
      <c r="N1700" s="1" t="s">
        <v>11193</v>
      </c>
    </row>
    <row r="1701" spans="1:14" x14ac:dyDescent="0.25">
      <c r="A1701" s="1" t="s">
        <v>5274</v>
      </c>
      <c r="B1701" s="1" t="s">
        <v>80</v>
      </c>
      <c r="C1701" s="1" t="s">
        <v>81</v>
      </c>
      <c r="D1701" s="377">
        <v>240</v>
      </c>
      <c r="E1701" s="1" t="s">
        <v>83</v>
      </c>
      <c r="F1701" s="378">
        <v>46182</v>
      </c>
      <c r="G1701" s="1" t="s">
        <v>10630</v>
      </c>
      <c r="H1701" s="1" t="s">
        <v>10530</v>
      </c>
      <c r="I1701" s="378">
        <v>47278</v>
      </c>
      <c r="J1701" s="1" t="s">
        <v>61</v>
      </c>
      <c r="K1701" s="380">
        <v>0.72034722222222003</v>
      </c>
      <c r="L1701" s="378">
        <v>46182</v>
      </c>
      <c r="M1701" s="1" t="s">
        <v>5276</v>
      </c>
      <c r="N1701" s="1" t="s">
        <v>11177</v>
      </c>
    </row>
    <row r="1702" spans="1:14" x14ac:dyDescent="0.25">
      <c r="A1702" s="1" t="s">
        <v>5274</v>
      </c>
      <c r="B1702" s="1" t="s">
        <v>80</v>
      </c>
      <c r="C1702" s="1" t="s">
        <v>81</v>
      </c>
      <c r="D1702" s="377">
        <v>240</v>
      </c>
      <c r="E1702" s="1" t="s">
        <v>83</v>
      </c>
      <c r="F1702" s="378">
        <v>46182</v>
      </c>
      <c r="G1702" s="1" t="s">
        <v>10630</v>
      </c>
      <c r="H1702" s="1" t="s">
        <v>10530</v>
      </c>
      <c r="I1702" s="378">
        <v>47278</v>
      </c>
      <c r="J1702" s="1" t="s">
        <v>61</v>
      </c>
      <c r="K1702" s="380">
        <v>0.89457175925926002</v>
      </c>
      <c r="L1702" s="378">
        <v>46182</v>
      </c>
      <c r="M1702" s="1" t="s">
        <v>5276</v>
      </c>
      <c r="N1702" s="1" t="s">
        <v>11172</v>
      </c>
    </row>
    <row r="1703" spans="1:14" x14ac:dyDescent="0.25">
      <c r="A1703" s="1" t="s">
        <v>5274</v>
      </c>
      <c r="B1703" s="1" t="s">
        <v>80</v>
      </c>
      <c r="C1703" s="1" t="s">
        <v>81</v>
      </c>
      <c r="D1703" s="377">
        <v>240</v>
      </c>
      <c r="E1703" s="1" t="s">
        <v>83</v>
      </c>
      <c r="F1703" s="378">
        <v>46182</v>
      </c>
      <c r="G1703" s="1" t="s">
        <v>10630</v>
      </c>
      <c r="H1703" s="1" t="s">
        <v>10530</v>
      </c>
      <c r="I1703" s="378">
        <v>47278</v>
      </c>
      <c r="J1703" s="1" t="s">
        <v>61</v>
      </c>
      <c r="K1703" s="380">
        <v>0.89166666666667005</v>
      </c>
      <c r="L1703" s="378">
        <v>46182</v>
      </c>
      <c r="M1703" s="1" t="s">
        <v>5276</v>
      </c>
      <c r="N1703" s="1" t="s">
        <v>11174</v>
      </c>
    </row>
    <row r="1704" spans="1:14" x14ac:dyDescent="0.25">
      <c r="A1704" s="1" t="s">
        <v>5274</v>
      </c>
      <c r="B1704" s="1" t="s">
        <v>80</v>
      </c>
      <c r="C1704" s="1" t="s">
        <v>81</v>
      </c>
      <c r="D1704" s="377">
        <v>240</v>
      </c>
      <c r="E1704" s="1" t="s">
        <v>83</v>
      </c>
      <c r="F1704" s="378">
        <v>46182</v>
      </c>
      <c r="G1704" s="1" t="s">
        <v>10630</v>
      </c>
      <c r="H1704" s="1" t="s">
        <v>10530</v>
      </c>
      <c r="I1704" s="378">
        <v>47278</v>
      </c>
      <c r="J1704" s="1" t="s">
        <v>61</v>
      </c>
      <c r="K1704" s="380">
        <v>0.96353009259259004</v>
      </c>
      <c r="L1704" s="378">
        <v>46182</v>
      </c>
      <c r="M1704" s="1" t="s">
        <v>5276</v>
      </c>
      <c r="N1704" s="1" t="s">
        <v>11184</v>
      </c>
    </row>
    <row r="1705" spans="1:14" x14ac:dyDescent="0.25">
      <c r="A1705" s="1" t="s">
        <v>5274</v>
      </c>
      <c r="B1705" s="1" t="s">
        <v>80</v>
      </c>
      <c r="C1705" s="1" t="s">
        <v>81</v>
      </c>
      <c r="D1705" s="377">
        <v>240</v>
      </c>
      <c r="E1705" s="1" t="s">
        <v>83</v>
      </c>
      <c r="F1705" s="378">
        <v>46182</v>
      </c>
      <c r="G1705" s="1" t="s">
        <v>10630</v>
      </c>
      <c r="H1705" s="1" t="s">
        <v>10530</v>
      </c>
      <c r="I1705" s="378">
        <v>47278</v>
      </c>
      <c r="J1705" s="1" t="s">
        <v>61</v>
      </c>
      <c r="K1705" s="380">
        <v>0.98012731481480997</v>
      </c>
      <c r="L1705" s="378">
        <v>46182</v>
      </c>
      <c r="M1705" s="1" t="s">
        <v>5276</v>
      </c>
      <c r="N1705" s="1" t="s">
        <v>11190</v>
      </c>
    </row>
    <row r="1706" spans="1:14" x14ac:dyDescent="0.25">
      <c r="A1706" s="1" t="s">
        <v>5274</v>
      </c>
      <c r="B1706" s="1" t="s">
        <v>80</v>
      </c>
      <c r="C1706" s="1" t="s">
        <v>81</v>
      </c>
      <c r="D1706" s="377">
        <v>240</v>
      </c>
      <c r="E1706" s="1" t="s">
        <v>83</v>
      </c>
      <c r="F1706" s="378">
        <v>46182</v>
      </c>
      <c r="G1706" s="1" t="s">
        <v>10630</v>
      </c>
      <c r="H1706" s="1" t="s">
        <v>10530</v>
      </c>
      <c r="I1706" s="378">
        <v>47278</v>
      </c>
      <c r="J1706" s="1" t="s">
        <v>61</v>
      </c>
      <c r="K1706" s="380">
        <v>0.52156250000000004</v>
      </c>
      <c r="L1706" s="378">
        <v>46182</v>
      </c>
      <c r="M1706" s="1" t="s">
        <v>5276</v>
      </c>
      <c r="N1706" s="1" t="s">
        <v>10631</v>
      </c>
    </row>
    <row r="1707" spans="1:14" x14ac:dyDescent="0.25">
      <c r="A1707" s="1" t="s">
        <v>5274</v>
      </c>
      <c r="B1707" s="1" t="s">
        <v>80</v>
      </c>
      <c r="C1707" s="1" t="s">
        <v>81</v>
      </c>
      <c r="D1707" s="377">
        <v>240</v>
      </c>
      <c r="E1707" s="1" t="s">
        <v>83</v>
      </c>
      <c r="F1707" s="378">
        <v>46182</v>
      </c>
      <c r="G1707" s="1" t="s">
        <v>10630</v>
      </c>
      <c r="H1707" s="1" t="s">
        <v>10530</v>
      </c>
      <c r="I1707" s="378">
        <v>47278</v>
      </c>
      <c r="J1707" s="1" t="s">
        <v>61</v>
      </c>
      <c r="K1707" s="380">
        <v>0.86107638888889004</v>
      </c>
      <c r="L1707" s="378">
        <v>46182</v>
      </c>
      <c r="M1707" s="1" t="s">
        <v>5276</v>
      </c>
      <c r="N1707" s="1" t="s">
        <v>11191</v>
      </c>
    </row>
    <row r="1708" spans="1:14" x14ac:dyDescent="0.25">
      <c r="A1708" s="1" t="s">
        <v>5274</v>
      </c>
      <c r="B1708" s="1" t="s">
        <v>80</v>
      </c>
      <c r="C1708" s="1" t="s">
        <v>81</v>
      </c>
      <c r="D1708" s="377">
        <v>240</v>
      </c>
      <c r="E1708" s="1" t="s">
        <v>83</v>
      </c>
      <c r="F1708" s="378">
        <v>46182</v>
      </c>
      <c r="G1708" s="1" t="s">
        <v>10630</v>
      </c>
      <c r="H1708" s="1" t="s">
        <v>10530</v>
      </c>
      <c r="I1708" s="378">
        <v>47278</v>
      </c>
      <c r="J1708" s="1" t="s">
        <v>61</v>
      </c>
      <c r="K1708" s="380">
        <v>0.96050925925926001</v>
      </c>
      <c r="L1708" s="378">
        <v>46182</v>
      </c>
      <c r="M1708" s="1" t="s">
        <v>5276</v>
      </c>
      <c r="N1708" s="1" t="s">
        <v>11171</v>
      </c>
    </row>
    <row r="1709" spans="1:14" x14ac:dyDescent="0.25">
      <c r="A1709" s="1" t="s">
        <v>5274</v>
      </c>
      <c r="B1709" s="1" t="s">
        <v>80</v>
      </c>
      <c r="C1709" s="1" t="s">
        <v>81</v>
      </c>
      <c r="D1709" s="377">
        <v>240</v>
      </c>
      <c r="E1709" s="1" t="s">
        <v>83</v>
      </c>
      <c r="F1709" s="378">
        <v>46182</v>
      </c>
      <c r="G1709" s="1" t="s">
        <v>10630</v>
      </c>
      <c r="H1709" s="1" t="s">
        <v>10530</v>
      </c>
      <c r="I1709" s="378">
        <v>47278</v>
      </c>
      <c r="J1709" s="1" t="s">
        <v>61</v>
      </c>
      <c r="K1709" s="380">
        <v>0.85978009259259003</v>
      </c>
      <c r="L1709" s="378">
        <v>46182</v>
      </c>
      <c r="M1709" s="1" t="s">
        <v>5276</v>
      </c>
      <c r="N1709" s="1" t="s">
        <v>11182</v>
      </c>
    </row>
    <row r="1710" spans="1:14" x14ac:dyDescent="0.25">
      <c r="A1710" s="1" t="s">
        <v>5274</v>
      </c>
      <c r="B1710" s="1" t="s">
        <v>80</v>
      </c>
      <c r="C1710" s="1" t="s">
        <v>81</v>
      </c>
      <c r="D1710" s="377">
        <v>240</v>
      </c>
      <c r="E1710" s="1" t="s">
        <v>83</v>
      </c>
      <c r="F1710" s="378">
        <v>46182</v>
      </c>
      <c r="G1710" s="1" t="s">
        <v>10630</v>
      </c>
      <c r="H1710" s="1" t="s">
        <v>10530</v>
      </c>
      <c r="I1710" s="378">
        <v>47278</v>
      </c>
      <c r="J1710" s="1" t="s">
        <v>61</v>
      </c>
      <c r="K1710" s="380">
        <v>0.86027777777778003</v>
      </c>
      <c r="L1710" s="378">
        <v>46182</v>
      </c>
      <c r="M1710" s="1" t="s">
        <v>5276</v>
      </c>
      <c r="N1710" s="1" t="s">
        <v>11173</v>
      </c>
    </row>
    <row r="1711" spans="1:14" x14ac:dyDescent="0.25">
      <c r="A1711" s="1" t="s">
        <v>5274</v>
      </c>
      <c r="B1711" s="1" t="s">
        <v>80</v>
      </c>
      <c r="C1711" s="1" t="s">
        <v>81</v>
      </c>
      <c r="D1711" s="377">
        <v>240</v>
      </c>
      <c r="E1711" s="1" t="s">
        <v>83</v>
      </c>
      <c r="F1711" s="378">
        <v>46182</v>
      </c>
      <c r="G1711" s="1" t="s">
        <v>10630</v>
      </c>
      <c r="H1711" s="1" t="s">
        <v>10530</v>
      </c>
      <c r="I1711" s="378">
        <v>47278</v>
      </c>
      <c r="J1711" s="1" t="s">
        <v>61</v>
      </c>
      <c r="K1711" s="380">
        <v>0.96337962962962997</v>
      </c>
      <c r="L1711" s="378">
        <v>46182</v>
      </c>
      <c r="M1711" s="1" t="s">
        <v>5276</v>
      </c>
      <c r="N1711" s="1" t="s">
        <v>11181</v>
      </c>
    </row>
    <row r="1712" spans="1:14" x14ac:dyDescent="0.25">
      <c r="A1712" s="1" t="s">
        <v>5274</v>
      </c>
      <c r="B1712" s="1" t="s">
        <v>80</v>
      </c>
      <c r="C1712" s="1" t="s">
        <v>81</v>
      </c>
      <c r="D1712" s="377">
        <v>240</v>
      </c>
      <c r="E1712" s="1" t="s">
        <v>83</v>
      </c>
      <c r="F1712" s="378">
        <v>46182</v>
      </c>
      <c r="G1712" s="1" t="s">
        <v>10630</v>
      </c>
      <c r="H1712" s="1" t="s">
        <v>10530</v>
      </c>
      <c r="I1712" s="378">
        <v>47278</v>
      </c>
      <c r="J1712" s="1" t="s">
        <v>61</v>
      </c>
      <c r="K1712" s="380">
        <v>0.53781250000000003</v>
      </c>
      <c r="L1712" s="378">
        <v>46182</v>
      </c>
      <c r="M1712" s="1" t="s">
        <v>5276</v>
      </c>
      <c r="N1712" s="1" t="s">
        <v>10633</v>
      </c>
    </row>
    <row r="1713" spans="1:14" x14ac:dyDescent="0.25">
      <c r="A1713" s="1" t="s">
        <v>5274</v>
      </c>
      <c r="B1713" s="1" t="s">
        <v>80</v>
      </c>
      <c r="C1713" s="1" t="s">
        <v>81</v>
      </c>
      <c r="D1713" s="377">
        <v>240</v>
      </c>
      <c r="E1713" s="1" t="s">
        <v>83</v>
      </c>
      <c r="F1713" s="378">
        <v>46182</v>
      </c>
      <c r="G1713" s="1" t="s">
        <v>10630</v>
      </c>
      <c r="H1713" s="1" t="s">
        <v>10530</v>
      </c>
      <c r="I1713" s="378">
        <v>47278</v>
      </c>
      <c r="J1713" s="1" t="s">
        <v>61</v>
      </c>
      <c r="K1713" s="380">
        <v>0.73738425925925999</v>
      </c>
      <c r="L1713" s="378">
        <v>46182</v>
      </c>
      <c r="M1713" s="1" t="s">
        <v>5276</v>
      </c>
      <c r="N1713" s="1" t="s">
        <v>11180</v>
      </c>
    </row>
    <row r="1714" spans="1:14" x14ac:dyDescent="0.25">
      <c r="A1714" s="1" t="s">
        <v>5274</v>
      </c>
      <c r="B1714" s="1" t="s">
        <v>80</v>
      </c>
      <c r="C1714" s="1" t="s">
        <v>81</v>
      </c>
      <c r="D1714" s="377">
        <v>240</v>
      </c>
      <c r="E1714" s="1" t="s">
        <v>83</v>
      </c>
      <c r="F1714" s="378">
        <v>46182</v>
      </c>
      <c r="G1714" s="1" t="s">
        <v>10630</v>
      </c>
      <c r="H1714" s="1" t="s">
        <v>10530</v>
      </c>
      <c r="I1714" s="378">
        <v>47278</v>
      </c>
      <c r="J1714" s="1" t="s">
        <v>61</v>
      </c>
      <c r="K1714" s="380">
        <v>0.73678240740740997</v>
      </c>
      <c r="L1714" s="378">
        <v>46182</v>
      </c>
      <c r="M1714" s="1" t="s">
        <v>5276</v>
      </c>
      <c r="N1714" s="1" t="s">
        <v>11176</v>
      </c>
    </row>
    <row r="1715" spans="1:14" x14ac:dyDescent="0.25">
      <c r="A1715" s="1" t="s">
        <v>5274</v>
      </c>
      <c r="B1715" s="1" t="s">
        <v>80</v>
      </c>
      <c r="C1715" s="1" t="s">
        <v>81</v>
      </c>
      <c r="D1715" s="377">
        <v>240</v>
      </c>
      <c r="E1715" s="1" t="s">
        <v>83</v>
      </c>
      <c r="F1715" s="378">
        <v>46182</v>
      </c>
      <c r="G1715" s="1" t="s">
        <v>10630</v>
      </c>
      <c r="H1715" s="1" t="s">
        <v>10530</v>
      </c>
      <c r="I1715" s="378">
        <v>47278</v>
      </c>
      <c r="J1715" s="1" t="s">
        <v>61</v>
      </c>
      <c r="K1715" s="380">
        <v>0.52172453703704003</v>
      </c>
      <c r="L1715" s="378">
        <v>46182</v>
      </c>
      <c r="M1715" s="1" t="s">
        <v>5276</v>
      </c>
      <c r="N1715" s="1" t="s">
        <v>10632</v>
      </c>
    </row>
    <row r="1716" spans="1:14" x14ac:dyDescent="0.25">
      <c r="A1716" s="1" t="s">
        <v>5274</v>
      </c>
      <c r="B1716" s="1" t="s">
        <v>80</v>
      </c>
      <c r="C1716" s="1" t="s">
        <v>81</v>
      </c>
      <c r="D1716" s="377">
        <v>240</v>
      </c>
      <c r="E1716" s="1" t="s">
        <v>83</v>
      </c>
      <c r="F1716" s="378">
        <v>46182</v>
      </c>
      <c r="G1716" s="1" t="s">
        <v>10630</v>
      </c>
      <c r="H1716" s="1" t="s">
        <v>10530</v>
      </c>
      <c r="I1716" s="378">
        <v>47278</v>
      </c>
      <c r="J1716" s="1" t="s">
        <v>61</v>
      </c>
      <c r="K1716" s="380">
        <v>0.53629629629630005</v>
      </c>
      <c r="L1716" s="378">
        <v>46182</v>
      </c>
      <c r="M1716" s="1" t="s">
        <v>5276</v>
      </c>
      <c r="N1716" s="1" t="s">
        <v>10634</v>
      </c>
    </row>
    <row r="1717" spans="1:14" x14ac:dyDescent="0.25">
      <c r="A1717" s="1" t="s">
        <v>5274</v>
      </c>
      <c r="B1717" s="1" t="s">
        <v>80</v>
      </c>
      <c r="C1717" s="1" t="s">
        <v>81</v>
      </c>
      <c r="D1717" s="377">
        <v>240</v>
      </c>
      <c r="E1717" s="1" t="s">
        <v>83</v>
      </c>
      <c r="F1717" s="378">
        <v>46182</v>
      </c>
      <c r="G1717" s="1" t="s">
        <v>10630</v>
      </c>
      <c r="H1717" s="1" t="s">
        <v>10530</v>
      </c>
      <c r="I1717" s="378">
        <v>47278</v>
      </c>
      <c r="J1717" s="1" t="s">
        <v>61</v>
      </c>
      <c r="K1717" s="380">
        <v>0.78068287037036999</v>
      </c>
      <c r="L1717" s="378">
        <v>46182</v>
      </c>
      <c r="M1717" s="1" t="s">
        <v>5276</v>
      </c>
      <c r="N1717" s="1" t="s">
        <v>11185</v>
      </c>
    </row>
    <row r="1718" spans="1:14" x14ac:dyDescent="0.25">
      <c r="A1718" s="1" t="s">
        <v>5274</v>
      </c>
      <c r="B1718" s="1" t="s">
        <v>80</v>
      </c>
      <c r="C1718" s="1" t="s">
        <v>81</v>
      </c>
      <c r="D1718" s="377">
        <v>240</v>
      </c>
      <c r="E1718" s="1" t="s">
        <v>83</v>
      </c>
      <c r="F1718" s="378">
        <v>46182</v>
      </c>
      <c r="G1718" s="1" t="s">
        <v>10630</v>
      </c>
      <c r="H1718" s="1" t="s">
        <v>10530</v>
      </c>
      <c r="I1718" s="378">
        <v>47278</v>
      </c>
      <c r="J1718" s="1" t="s">
        <v>61</v>
      </c>
      <c r="K1718" s="380">
        <v>0.77903935185185003</v>
      </c>
      <c r="L1718" s="378">
        <v>46182</v>
      </c>
      <c r="M1718" s="1" t="s">
        <v>5276</v>
      </c>
      <c r="N1718" s="1" t="s">
        <v>11192</v>
      </c>
    </row>
    <row r="1719" spans="1:14" x14ac:dyDescent="0.25">
      <c r="A1719" s="1" t="s">
        <v>5274</v>
      </c>
      <c r="B1719" s="1" t="s">
        <v>80</v>
      </c>
      <c r="C1719" s="1" t="s">
        <v>81</v>
      </c>
      <c r="D1719" s="377">
        <v>240</v>
      </c>
      <c r="E1719" s="1" t="s">
        <v>83</v>
      </c>
      <c r="F1719" s="378">
        <v>46182</v>
      </c>
      <c r="G1719" s="1" t="s">
        <v>10630</v>
      </c>
      <c r="H1719" s="1" t="s">
        <v>10530</v>
      </c>
      <c r="I1719" s="378">
        <v>47278</v>
      </c>
      <c r="J1719" s="1" t="s">
        <v>61</v>
      </c>
      <c r="K1719" s="380">
        <v>0.77893518518519</v>
      </c>
      <c r="L1719" s="378">
        <v>46182</v>
      </c>
      <c r="M1719" s="1" t="s">
        <v>5276</v>
      </c>
      <c r="N1719" s="1" t="s">
        <v>11196</v>
      </c>
    </row>
    <row r="1720" spans="1:14" x14ac:dyDescent="0.25">
      <c r="A1720" s="1" t="s">
        <v>5274</v>
      </c>
      <c r="B1720" s="1" t="s">
        <v>80</v>
      </c>
      <c r="C1720" s="1" t="s">
        <v>81</v>
      </c>
      <c r="D1720" s="377">
        <v>240</v>
      </c>
      <c r="E1720" s="1" t="s">
        <v>83</v>
      </c>
      <c r="F1720" s="378">
        <v>46182</v>
      </c>
      <c r="G1720" s="1" t="s">
        <v>10630</v>
      </c>
      <c r="H1720" s="1" t="s">
        <v>10530</v>
      </c>
      <c r="I1720" s="378">
        <v>47278</v>
      </c>
      <c r="J1720" s="1" t="s">
        <v>61</v>
      </c>
      <c r="K1720" s="380">
        <v>0.75494212962963003</v>
      </c>
      <c r="L1720" s="378">
        <v>46182</v>
      </c>
      <c r="M1720" s="1" t="s">
        <v>5276</v>
      </c>
      <c r="N1720" s="1" t="s">
        <v>11195</v>
      </c>
    </row>
    <row r="1721" spans="1:14" x14ac:dyDescent="0.25">
      <c r="A1721" s="1" t="s">
        <v>5274</v>
      </c>
      <c r="B1721" s="1" t="s">
        <v>80</v>
      </c>
      <c r="C1721" s="1" t="s">
        <v>81</v>
      </c>
      <c r="D1721" s="377">
        <v>240</v>
      </c>
      <c r="E1721" s="1" t="s">
        <v>83</v>
      </c>
      <c r="F1721" s="378">
        <v>46176</v>
      </c>
      <c r="G1721" s="1" t="s">
        <v>5275</v>
      </c>
      <c r="H1721" s="1" t="s">
        <v>4440</v>
      </c>
      <c r="I1721" s="378">
        <v>47268</v>
      </c>
      <c r="J1721" s="1" t="s">
        <v>61</v>
      </c>
      <c r="K1721" s="380">
        <v>3.4050925925930002E-2</v>
      </c>
      <c r="L1721" s="378">
        <v>46176</v>
      </c>
      <c r="M1721" s="1" t="s">
        <v>5276</v>
      </c>
      <c r="N1721" s="1" t="s">
        <v>5285</v>
      </c>
    </row>
    <row r="1722" spans="1:14" x14ac:dyDescent="0.25">
      <c r="A1722" s="1" t="s">
        <v>5274</v>
      </c>
      <c r="B1722" s="1" t="s">
        <v>80</v>
      </c>
      <c r="C1722" s="1" t="s">
        <v>81</v>
      </c>
      <c r="D1722" s="377">
        <v>240</v>
      </c>
      <c r="E1722" s="1" t="s">
        <v>83</v>
      </c>
      <c r="F1722" s="378">
        <v>46176</v>
      </c>
      <c r="G1722" s="1" t="s">
        <v>5275</v>
      </c>
      <c r="H1722" s="1" t="s">
        <v>4440</v>
      </c>
      <c r="I1722" s="378">
        <v>47268</v>
      </c>
      <c r="J1722" s="1" t="s">
        <v>61</v>
      </c>
      <c r="K1722" s="380">
        <v>4.695601851852E-2</v>
      </c>
      <c r="L1722" s="378">
        <v>46176</v>
      </c>
      <c r="M1722" s="1" t="s">
        <v>5276</v>
      </c>
      <c r="N1722" s="1" t="s">
        <v>5291</v>
      </c>
    </row>
    <row r="1723" spans="1:14" x14ac:dyDescent="0.25">
      <c r="A1723" s="1" t="s">
        <v>5274</v>
      </c>
      <c r="B1723" s="1" t="s">
        <v>80</v>
      </c>
      <c r="C1723" s="1" t="s">
        <v>81</v>
      </c>
      <c r="D1723" s="377">
        <v>240</v>
      </c>
      <c r="E1723" s="1" t="s">
        <v>83</v>
      </c>
      <c r="F1723" s="378">
        <v>46176</v>
      </c>
      <c r="G1723" s="1" t="s">
        <v>5275</v>
      </c>
      <c r="H1723" s="1" t="s">
        <v>4440</v>
      </c>
      <c r="I1723" s="378">
        <v>47268</v>
      </c>
      <c r="J1723" s="1" t="s">
        <v>61</v>
      </c>
      <c r="K1723" s="380">
        <v>1.7789351851849999E-2</v>
      </c>
      <c r="L1723" s="378">
        <v>46176</v>
      </c>
      <c r="M1723" s="1" t="s">
        <v>5276</v>
      </c>
      <c r="N1723" s="1" t="s">
        <v>5280</v>
      </c>
    </row>
    <row r="1724" spans="1:14" x14ac:dyDescent="0.25">
      <c r="A1724" s="1" t="s">
        <v>5274</v>
      </c>
      <c r="B1724" s="1" t="s">
        <v>80</v>
      </c>
      <c r="C1724" s="1" t="s">
        <v>81</v>
      </c>
      <c r="D1724" s="377">
        <v>240</v>
      </c>
      <c r="E1724" s="1" t="s">
        <v>83</v>
      </c>
      <c r="F1724" s="378">
        <v>46176</v>
      </c>
      <c r="G1724" s="1" t="s">
        <v>5275</v>
      </c>
      <c r="H1724" s="1" t="s">
        <v>4440</v>
      </c>
      <c r="I1724" s="378">
        <v>47268</v>
      </c>
      <c r="J1724" s="1" t="s">
        <v>61</v>
      </c>
      <c r="K1724" s="380">
        <v>6.0659722222219999E-2</v>
      </c>
      <c r="L1724" s="378">
        <v>46176</v>
      </c>
      <c r="M1724" s="1" t="s">
        <v>5276</v>
      </c>
      <c r="N1724" s="1" t="s">
        <v>5292</v>
      </c>
    </row>
    <row r="1725" spans="1:14" x14ac:dyDescent="0.25">
      <c r="A1725" s="1" t="s">
        <v>5274</v>
      </c>
      <c r="B1725" s="1" t="s">
        <v>80</v>
      </c>
      <c r="C1725" s="1" t="s">
        <v>81</v>
      </c>
      <c r="D1725" s="377">
        <v>240</v>
      </c>
      <c r="E1725" s="1" t="s">
        <v>83</v>
      </c>
      <c r="F1725" s="378">
        <v>46176</v>
      </c>
      <c r="G1725" s="1" t="s">
        <v>5275</v>
      </c>
      <c r="H1725" s="1" t="s">
        <v>4440</v>
      </c>
      <c r="I1725" s="378">
        <v>47268</v>
      </c>
      <c r="J1725" s="1" t="s">
        <v>61</v>
      </c>
      <c r="K1725" s="380">
        <v>0.14682870370369999</v>
      </c>
      <c r="L1725" s="378">
        <v>46176</v>
      </c>
      <c r="M1725" s="1" t="s">
        <v>5276</v>
      </c>
      <c r="N1725" s="1" t="s">
        <v>5293</v>
      </c>
    </row>
    <row r="1726" spans="1:14" x14ac:dyDescent="0.25">
      <c r="A1726" s="1" t="s">
        <v>5274</v>
      </c>
      <c r="B1726" s="1" t="s">
        <v>80</v>
      </c>
      <c r="C1726" s="1" t="s">
        <v>81</v>
      </c>
      <c r="D1726" s="377">
        <v>240</v>
      </c>
      <c r="E1726" s="1" t="s">
        <v>83</v>
      </c>
      <c r="F1726" s="378">
        <v>46176</v>
      </c>
      <c r="G1726" s="1" t="s">
        <v>5275</v>
      </c>
      <c r="H1726" s="1" t="s">
        <v>4440</v>
      </c>
      <c r="I1726" s="378">
        <v>47268</v>
      </c>
      <c r="J1726" s="1" t="s">
        <v>61</v>
      </c>
      <c r="K1726" s="380">
        <v>8.1018518518500005E-3</v>
      </c>
      <c r="L1726" s="378">
        <v>46176</v>
      </c>
      <c r="M1726" s="1" t="s">
        <v>5276</v>
      </c>
      <c r="N1726" s="1" t="s">
        <v>5290</v>
      </c>
    </row>
    <row r="1727" spans="1:14" x14ac:dyDescent="0.25">
      <c r="A1727" s="1" t="s">
        <v>5274</v>
      </c>
      <c r="B1727" s="1" t="s">
        <v>80</v>
      </c>
      <c r="C1727" s="1" t="s">
        <v>81</v>
      </c>
      <c r="D1727" s="377">
        <v>240</v>
      </c>
      <c r="E1727" s="1" t="s">
        <v>83</v>
      </c>
      <c r="F1727" s="378">
        <v>46176</v>
      </c>
      <c r="G1727" s="1" t="s">
        <v>5275</v>
      </c>
      <c r="H1727" s="1" t="s">
        <v>4440</v>
      </c>
      <c r="I1727" s="378">
        <v>47268</v>
      </c>
      <c r="J1727" s="1" t="s">
        <v>61</v>
      </c>
      <c r="K1727" s="380">
        <v>0.13761574074074001</v>
      </c>
      <c r="L1727" s="378">
        <v>46176</v>
      </c>
      <c r="M1727" s="1" t="s">
        <v>5276</v>
      </c>
      <c r="N1727" s="1" t="s">
        <v>5287</v>
      </c>
    </row>
    <row r="1728" spans="1:14" x14ac:dyDescent="0.25">
      <c r="A1728" s="1" t="s">
        <v>5274</v>
      </c>
      <c r="B1728" s="1" t="s">
        <v>80</v>
      </c>
      <c r="C1728" s="1" t="s">
        <v>81</v>
      </c>
      <c r="D1728" s="377">
        <v>240</v>
      </c>
      <c r="E1728" s="1" t="s">
        <v>83</v>
      </c>
      <c r="F1728" s="378">
        <v>46176</v>
      </c>
      <c r="G1728" s="1" t="s">
        <v>5275</v>
      </c>
      <c r="H1728" s="1" t="s">
        <v>4440</v>
      </c>
      <c r="I1728" s="378">
        <v>47268</v>
      </c>
      <c r="J1728" s="1" t="s">
        <v>61</v>
      </c>
      <c r="K1728" s="380">
        <v>0.14432870370369999</v>
      </c>
      <c r="L1728" s="378">
        <v>46176</v>
      </c>
      <c r="M1728" s="1" t="s">
        <v>5276</v>
      </c>
      <c r="N1728" s="1" t="s">
        <v>5278</v>
      </c>
    </row>
    <row r="1729" spans="1:14" x14ac:dyDescent="0.25">
      <c r="A1729" s="1" t="s">
        <v>5274</v>
      </c>
      <c r="B1729" s="1" t="s">
        <v>80</v>
      </c>
      <c r="C1729" s="1" t="s">
        <v>81</v>
      </c>
      <c r="D1729" s="377">
        <v>240</v>
      </c>
      <c r="E1729" s="1" t="s">
        <v>83</v>
      </c>
      <c r="F1729" s="378">
        <v>46176</v>
      </c>
      <c r="G1729" s="1" t="s">
        <v>5275</v>
      </c>
      <c r="H1729" s="1" t="s">
        <v>4440</v>
      </c>
      <c r="I1729" s="378">
        <v>47268</v>
      </c>
      <c r="J1729" s="1" t="s">
        <v>61</v>
      </c>
      <c r="K1729" s="380">
        <v>0.23855324074074</v>
      </c>
      <c r="L1729" s="378">
        <v>46176</v>
      </c>
      <c r="M1729" s="1" t="s">
        <v>5276</v>
      </c>
      <c r="N1729" s="1" t="s">
        <v>5283</v>
      </c>
    </row>
    <row r="1730" spans="1:14" x14ac:dyDescent="0.25">
      <c r="A1730" s="1" t="s">
        <v>5274</v>
      </c>
      <c r="B1730" s="1" t="s">
        <v>80</v>
      </c>
      <c r="C1730" s="1" t="s">
        <v>81</v>
      </c>
      <c r="D1730" s="377">
        <v>240</v>
      </c>
      <c r="E1730" s="1" t="s">
        <v>83</v>
      </c>
      <c r="F1730" s="378">
        <v>46176</v>
      </c>
      <c r="G1730" s="1" t="s">
        <v>5275</v>
      </c>
      <c r="H1730" s="1" t="s">
        <v>4440</v>
      </c>
      <c r="I1730" s="378">
        <v>47268</v>
      </c>
      <c r="J1730" s="1" t="s">
        <v>61</v>
      </c>
      <c r="K1730" s="380">
        <v>0.35013888888889</v>
      </c>
      <c r="L1730" s="378">
        <v>46176</v>
      </c>
      <c r="M1730" s="1" t="s">
        <v>5276</v>
      </c>
      <c r="N1730" s="1" t="s">
        <v>5294</v>
      </c>
    </row>
    <row r="1731" spans="1:14" x14ac:dyDescent="0.25">
      <c r="A1731" s="1" t="s">
        <v>5274</v>
      </c>
      <c r="B1731" s="1" t="s">
        <v>80</v>
      </c>
      <c r="C1731" s="1" t="s">
        <v>81</v>
      </c>
      <c r="D1731" s="377">
        <v>240</v>
      </c>
      <c r="E1731" s="1" t="s">
        <v>83</v>
      </c>
      <c r="F1731" s="378">
        <v>46176</v>
      </c>
      <c r="G1731" s="1" t="s">
        <v>5275</v>
      </c>
      <c r="H1731" s="1" t="s">
        <v>4440</v>
      </c>
      <c r="I1731" s="378">
        <v>47268</v>
      </c>
      <c r="J1731" s="1" t="s">
        <v>61</v>
      </c>
      <c r="K1731" s="380">
        <v>0.26787037037036998</v>
      </c>
      <c r="L1731" s="378">
        <v>46176</v>
      </c>
      <c r="M1731" s="1" t="s">
        <v>5276</v>
      </c>
      <c r="N1731" s="1" t="s">
        <v>5284</v>
      </c>
    </row>
    <row r="1732" spans="1:14" x14ac:dyDescent="0.25">
      <c r="A1732" s="1" t="s">
        <v>5274</v>
      </c>
      <c r="B1732" s="1" t="s">
        <v>80</v>
      </c>
      <c r="C1732" s="1" t="s">
        <v>81</v>
      </c>
      <c r="D1732" s="377">
        <v>240</v>
      </c>
      <c r="E1732" s="1" t="s">
        <v>83</v>
      </c>
      <c r="F1732" s="378">
        <v>46176</v>
      </c>
      <c r="G1732" s="1" t="s">
        <v>5275</v>
      </c>
      <c r="H1732" s="1" t="s">
        <v>4440</v>
      </c>
      <c r="I1732" s="378">
        <v>47268</v>
      </c>
      <c r="J1732" s="1" t="s">
        <v>61</v>
      </c>
      <c r="K1732" s="380">
        <v>0.24002314814815001</v>
      </c>
      <c r="L1732" s="378">
        <v>46176</v>
      </c>
      <c r="M1732" s="1" t="s">
        <v>5276</v>
      </c>
      <c r="N1732" s="1" t="s">
        <v>5286</v>
      </c>
    </row>
    <row r="1733" spans="1:14" x14ac:dyDescent="0.25">
      <c r="A1733" s="1" t="s">
        <v>5274</v>
      </c>
      <c r="B1733" s="1" t="s">
        <v>80</v>
      </c>
      <c r="C1733" s="1" t="s">
        <v>81</v>
      </c>
      <c r="D1733" s="377">
        <v>240</v>
      </c>
      <c r="E1733" s="1" t="s">
        <v>83</v>
      </c>
      <c r="F1733" s="378">
        <v>46176</v>
      </c>
      <c r="G1733" s="1" t="s">
        <v>5275</v>
      </c>
      <c r="H1733" s="1" t="s">
        <v>4440</v>
      </c>
      <c r="I1733" s="378">
        <v>47268</v>
      </c>
      <c r="J1733" s="1" t="s">
        <v>61</v>
      </c>
      <c r="K1733" s="380">
        <v>0.21121527777777999</v>
      </c>
      <c r="L1733" s="378">
        <v>46176</v>
      </c>
      <c r="M1733" s="1" t="s">
        <v>5276</v>
      </c>
      <c r="N1733" s="1" t="s">
        <v>5282</v>
      </c>
    </row>
    <row r="1734" spans="1:14" x14ac:dyDescent="0.25">
      <c r="A1734" s="1" t="s">
        <v>5274</v>
      </c>
      <c r="B1734" s="1" t="s">
        <v>80</v>
      </c>
      <c r="C1734" s="1" t="s">
        <v>81</v>
      </c>
      <c r="D1734" s="377">
        <v>240</v>
      </c>
      <c r="E1734" s="1" t="s">
        <v>83</v>
      </c>
      <c r="F1734" s="378">
        <v>46176</v>
      </c>
      <c r="G1734" s="1" t="s">
        <v>5275</v>
      </c>
      <c r="H1734" s="1" t="s">
        <v>4440</v>
      </c>
      <c r="I1734" s="378">
        <v>47268</v>
      </c>
      <c r="J1734" s="1" t="s">
        <v>61</v>
      </c>
      <c r="K1734" s="380">
        <v>0.18783564814814999</v>
      </c>
      <c r="L1734" s="378">
        <v>46176</v>
      </c>
      <c r="M1734" s="1" t="s">
        <v>5276</v>
      </c>
      <c r="N1734" s="1" t="s">
        <v>5281</v>
      </c>
    </row>
    <row r="1735" spans="1:14" x14ac:dyDescent="0.25">
      <c r="A1735" s="1" t="s">
        <v>5274</v>
      </c>
      <c r="B1735" s="1" t="s">
        <v>80</v>
      </c>
      <c r="C1735" s="1" t="s">
        <v>81</v>
      </c>
      <c r="D1735" s="377">
        <v>165</v>
      </c>
      <c r="E1735" s="1" t="s">
        <v>83</v>
      </c>
      <c r="F1735" s="378">
        <v>46176</v>
      </c>
      <c r="G1735" s="1" t="s">
        <v>5275</v>
      </c>
      <c r="H1735" s="1" t="s">
        <v>4440</v>
      </c>
      <c r="I1735" s="378">
        <v>47268</v>
      </c>
      <c r="J1735" s="1" t="s">
        <v>61</v>
      </c>
      <c r="K1735" s="380">
        <v>0.43061342592592999</v>
      </c>
      <c r="L1735" s="378">
        <v>46176</v>
      </c>
      <c r="M1735" s="1" t="s">
        <v>5276</v>
      </c>
      <c r="N1735" s="1" t="s">
        <v>6769</v>
      </c>
    </row>
    <row r="1736" spans="1:14" x14ac:dyDescent="0.25">
      <c r="A1736" s="1" t="s">
        <v>5274</v>
      </c>
      <c r="B1736" s="1" t="s">
        <v>80</v>
      </c>
      <c r="C1736" s="1" t="s">
        <v>81</v>
      </c>
      <c r="D1736" s="377">
        <v>240</v>
      </c>
      <c r="E1736" s="1" t="s">
        <v>83</v>
      </c>
      <c r="F1736" s="378">
        <v>46176</v>
      </c>
      <c r="G1736" s="1" t="s">
        <v>5275</v>
      </c>
      <c r="H1736" s="1" t="s">
        <v>4440</v>
      </c>
      <c r="I1736" s="378">
        <v>47268</v>
      </c>
      <c r="J1736" s="1" t="s">
        <v>61</v>
      </c>
      <c r="K1736" s="380">
        <v>0.33824074074074001</v>
      </c>
      <c r="L1736" s="378">
        <v>46176</v>
      </c>
      <c r="M1736" s="1" t="s">
        <v>5276</v>
      </c>
      <c r="N1736" s="1" t="s">
        <v>5279</v>
      </c>
    </row>
    <row r="1737" spans="1:14" x14ac:dyDescent="0.25">
      <c r="A1737" s="1" t="s">
        <v>5274</v>
      </c>
      <c r="B1737" s="1" t="s">
        <v>80</v>
      </c>
      <c r="C1737" s="1" t="s">
        <v>81</v>
      </c>
      <c r="D1737" s="377">
        <v>240</v>
      </c>
      <c r="E1737" s="1" t="s">
        <v>83</v>
      </c>
      <c r="F1737" s="378">
        <v>46176</v>
      </c>
      <c r="G1737" s="1" t="s">
        <v>5275</v>
      </c>
      <c r="H1737" s="1" t="s">
        <v>4440</v>
      </c>
      <c r="I1737" s="378">
        <v>47268</v>
      </c>
      <c r="J1737" s="1" t="s">
        <v>61</v>
      </c>
      <c r="K1737" s="380">
        <v>0.26187500000000002</v>
      </c>
      <c r="L1737" s="378">
        <v>46176</v>
      </c>
      <c r="M1737" s="1" t="s">
        <v>5276</v>
      </c>
      <c r="N1737" s="1" t="s">
        <v>5288</v>
      </c>
    </row>
    <row r="1738" spans="1:14" x14ac:dyDescent="0.25">
      <c r="A1738" s="1" t="s">
        <v>5274</v>
      </c>
      <c r="B1738" s="1" t="s">
        <v>80</v>
      </c>
      <c r="C1738" s="1" t="s">
        <v>81</v>
      </c>
      <c r="D1738" s="377">
        <v>240</v>
      </c>
      <c r="E1738" s="1" t="s">
        <v>83</v>
      </c>
      <c r="F1738" s="378">
        <v>46176</v>
      </c>
      <c r="G1738" s="1" t="s">
        <v>5275</v>
      </c>
      <c r="H1738" s="1" t="s">
        <v>4440</v>
      </c>
      <c r="I1738" s="378">
        <v>47268</v>
      </c>
      <c r="J1738" s="1" t="s">
        <v>61</v>
      </c>
      <c r="K1738" s="380">
        <v>0.28421296296296</v>
      </c>
      <c r="L1738" s="378">
        <v>46176</v>
      </c>
      <c r="M1738" s="1" t="s">
        <v>5276</v>
      </c>
      <c r="N1738" s="1" t="s">
        <v>5289</v>
      </c>
    </row>
    <row r="1739" spans="1:14" x14ac:dyDescent="0.25">
      <c r="A1739" s="1" t="s">
        <v>5274</v>
      </c>
      <c r="B1739" s="1" t="s">
        <v>80</v>
      </c>
      <c r="C1739" s="1" t="s">
        <v>81</v>
      </c>
      <c r="D1739" s="377">
        <v>240</v>
      </c>
      <c r="E1739" s="1" t="s">
        <v>83</v>
      </c>
      <c r="F1739" s="378">
        <v>46176</v>
      </c>
      <c r="G1739" s="1" t="s">
        <v>5275</v>
      </c>
      <c r="H1739" s="1" t="s">
        <v>4440</v>
      </c>
      <c r="I1739" s="378">
        <v>47268</v>
      </c>
      <c r="J1739" s="1" t="s">
        <v>61</v>
      </c>
      <c r="K1739" s="380">
        <v>0.14719907407407001</v>
      </c>
      <c r="L1739" s="378">
        <v>46176</v>
      </c>
      <c r="M1739" s="1" t="s">
        <v>5276</v>
      </c>
      <c r="N1739" s="1" t="s">
        <v>5277</v>
      </c>
    </row>
    <row r="1740" spans="1:14" x14ac:dyDescent="0.25">
      <c r="A1740" s="1" t="s">
        <v>5274</v>
      </c>
      <c r="B1740" s="1" t="s">
        <v>80</v>
      </c>
      <c r="C1740" s="1" t="s">
        <v>81</v>
      </c>
      <c r="D1740" s="377">
        <v>240</v>
      </c>
      <c r="E1740" s="1" t="s">
        <v>83</v>
      </c>
      <c r="F1740" s="378">
        <v>46175</v>
      </c>
      <c r="G1740" s="1" t="s">
        <v>5275</v>
      </c>
      <c r="H1740" s="1" t="s">
        <v>4440</v>
      </c>
      <c r="I1740" s="378">
        <v>47268</v>
      </c>
      <c r="J1740" s="1" t="s">
        <v>61</v>
      </c>
      <c r="K1740" s="380">
        <v>0.91844907407406995</v>
      </c>
      <c r="L1740" s="378">
        <v>46175</v>
      </c>
      <c r="M1740" s="1" t="s">
        <v>5276</v>
      </c>
      <c r="N1740" s="1" t="s">
        <v>5296</v>
      </c>
    </row>
    <row r="1741" spans="1:14" x14ac:dyDescent="0.25">
      <c r="A1741" s="1" t="s">
        <v>5274</v>
      </c>
      <c r="B1741" s="1" t="s">
        <v>80</v>
      </c>
      <c r="C1741" s="1" t="s">
        <v>81</v>
      </c>
      <c r="D1741" s="377">
        <v>240</v>
      </c>
      <c r="E1741" s="1" t="s">
        <v>83</v>
      </c>
      <c r="F1741" s="378">
        <v>46175</v>
      </c>
      <c r="G1741" s="1" t="s">
        <v>5275</v>
      </c>
      <c r="H1741" s="1" t="s">
        <v>4440</v>
      </c>
      <c r="I1741" s="378">
        <v>47268</v>
      </c>
      <c r="J1741" s="1" t="s">
        <v>61</v>
      </c>
      <c r="K1741" s="380">
        <v>0.98717592592592995</v>
      </c>
      <c r="L1741" s="378">
        <v>46175</v>
      </c>
      <c r="M1741" s="1" t="s">
        <v>5276</v>
      </c>
      <c r="N1741" s="1" t="s">
        <v>5305</v>
      </c>
    </row>
    <row r="1742" spans="1:14" x14ac:dyDescent="0.25">
      <c r="A1742" s="1" t="s">
        <v>5274</v>
      </c>
      <c r="B1742" s="1" t="s">
        <v>80</v>
      </c>
      <c r="C1742" s="1" t="s">
        <v>81</v>
      </c>
      <c r="D1742" s="377">
        <v>240</v>
      </c>
      <c r="E1742" s="1" t="s">
        <v>83</v>
      </c>
      <c r="F1742" s="378">
        <v>46175</v>
      </c>
      <c r="G1742" s="1" t="s">
        <v>5275</v>
      </c>
      <c r="H1742" s="1" t="s">
        <v>4440</v>
      </c>
      <c r="I1742" s="378">
        <v>47268</v>
      </c>
      <c r="J1742" s="1" t="s">
        <v>61</v>
      </c>
      <c r="K1742" s="380">
        <v>0.92516203703704003</v>
      </c>
      <c r="L1742" s="378">
        <v>46175</v>
      </c>
      <c r="M1742" s="1" t="s">
        <v>5276</v>
      </c>
      <c r="N1742" s="1" t="s">
        <v>5300</v>
      </c>
    </row>
    <row r="1743" spans="1:14" x14ac:dyDescent="0.25">
      <c r="A1743" s="1" t="s">
        <v>5274</v>
      </c>
      <c r="B1743" s="1" t="s">
        <v>80</v>
      </c>
      <c r="C1743" s="1" t="s">
        <v>81</v>
      </c>
      <c r="D1743" s="377">
        <v>240</v>
      </c>
      <c r="E1743" s="1" t="s">
        <v>83</v>
      </c>
      <c r="F1743" s="378">
        <v>46175</v>
      </c>
      <c r="G1743" s="1" t="s">
        <v>5275</v>
      </c>
      <c r="H1743" s="1" t="s">
        <v>4440</v>
      </c>
      <c r="I1743" s="378">
        <v>47268</v>
      </c>
      <c r="J1743" s="1" t="s">
        <v>61</v>
      </c>
      <c r="K1743" s="380">
        <v>0.98230324074074005</v>
      </c>
      <c r="L1743" s="378">
        <v>46175</v>
      </c>
      <c r="M1743" s="1" t="s">
        <v>5276</v>
      </c>
      <c r="N1743" s="1" t="s">
        <v>5306</v>
      </c>
    </row>
    <row r="1744" spans="1:14" x14ac:dyDescent="0.25">
      <c r="A1744" s="1" t="s">
        <v>5274</v>
      </c>
      <c r="B1744" s="1" t="s">
        <v>80</v>
      </c>
      <c r="C1744" s="1" t="s">
        <v>81</v>
      </c>
      <c r="D1744" s="377">
        <v>240</v>
      </c>
      <c r="E1744" s="1" t="s">
        <v>83</v>
      </c>
      <c r="F1744" s="378">
        <v>46175</v>
      </c>
      <c r="G1744" s="1" t="s">
        <v>5275</v>
      </c>
      <c r="H1744" s="1" t="s">
        <v>4440</v>
      </c>
      <c r="I1744" s="378">
        <v>47268</v>
      </c>
      <c r="J1744" s="1" t="s">
        <v>61</v>
      </c>
      <c r="K1744" s="380">
        <v>0.86768518518519</v>
      </c>
      <c r="L1744" s="378">
        <v>46175</v>
      </c>
      <c r="M1744" s="1" t="s">
        <v>5276</v>
      </c>
      <c r="N1744" s="1" t="s">
        <v>5308</v>
      </c>
    </row>
    <row r="1745" spans="1:14" x14ac:dyDescent="0.25">
      <c r="A1745" s="1" t="s">
        <v>5274</v>
      </c>
      <c r="B1745" s="1" t="s">
        <v>80</v>
      </c>
      <c r="C1745" s="1" t="s">
        <v>81</v>
      </c>
      <c r="D1745" s="377">
        <v>240</v>
      </c>
      <c r="E1745" s="1" t="s">
        <v>83</v>
      </c>
      <c r="F1745" s="378">
        <v>46175</v>
      </c>
      <c r="G1745" s="1" t="s">
        <v>5275</v>
      </c>
      <c r="H1745" s="1" t="s">
        <v>4440</v>
      </c>
      <c r="I1745" s="378">
        <v>47268</v>
      </c>
      <c r="J1745" s="1" t="s">
        <v>61</v>
      </c>
      <c r="K1745" s="380">
        <v>0.91004629629629996</v>
      </c>
      <c r="L1745" s="378">
        <v>46175</v>
      </c>
      <c r="M1745" s="1" t="s">
        <v>5276</v>
      </c>
      <c r="N1745" s="1" t="s">
        <v>5304</v>
      </c>
    </row>
    <row r="1746" spans="1:14" x14ac:dyDescent="0.25">
      <c r="A1746" s="1" t="s">
        <v>5274</v>
      </c>
      <c r="B1746" s="1" t="s">
        <v>80</v>
      </c>
      <c r="C1746" s="1" t="s">
        <v>81</v>
      </c>
      <c r="D1746" s="377">
        <v>240</v>
      </c>
      <c r="E1746" s="1" t="s">
        <v>83</v>
      </c>
      <c r="F1746" s="378">
        <v>46175</v>
      </c>
      <c r="G1746" s="1" t="s">
        <v>5275</v>
      </c>
      <c r="H1746" s="1" t="s">
        <v>4440</v>
      </c>
      <c r="I1746" s="378">
        <v>47268</v>
      </c>
      <c r="J1746" s="1" t="s">
        <v>61</v>
      </c>
      <c r="K1746" s="380">
        <v>0.89540509259259005</v>
      </c>
      <c r="L1746" s="378">
        <v>46175</v>
      </c>
      <c r="M1746" s="1" t="s">
        <v>5276</v>
      </c>
      <c r="N1746" s="1" t="s">
        <v>5298</v>
      </c>
    </row>
    <row r="1747" spans="1:14" x14ac:dyDescent="0.25">
      <c r="A1747" s="1" t="s">
        <v>5274</v>
      </c>
      <c r="B1747" s="1" t="s">
        <v>80</v>
      </c>
      <c r="C1747" s="1" t="s">
        <v>81</v>
      </c>
      <c r="D1747" s="377">
        <v>240</v>
      </c>
      <c r="E1747" s="1" t="s">
        <v>83</v>
      </c>
      <c r="F1747" s="378">
        <v>46175</v>
      </c>
      <c r="G1747" s="1" t="s">
        <v>5275</v>
      </c>
      <c r="H1747" s="1" t="s">
        <v>4440</v>
      </c>
      <c r="I1747" s="378">
        <v>47268</v>
      </c>
      <c r="J1747" s="1" t="s">
        <v>61</v>
      </c>
      <c r="K1747" s="380">
        <v>0.93396990740741004</v>
      </c>
      <c r="L1747" s="378">
        <v>46175</v>
      </c>
      <c r="M1747" s="1" t="s">
        <v>5276</v>
      </c>
      <c r="N1747" s="1" t="s">
        <v>5302</v>
      </c>
    </row>
    <row r="1748" spans="1:14" x14ac:dyDescent="0.25">
      <c r="A1748" s="1" t="s">
        <v>5274</v>
      </c>
      <c r="B1748" s="1" t="s">
        <v>80</v>
      </c>
      <c r="C1748" s="1" t="s">
        <v>81</v>
      </c>
      <c r="D1748" s="377">
        <v>240</v>
      </c>
      <c r="E1748" s="1" t="s">
        <v>83</v>
      </c>
      <c r="F1748" s="378">
        <v>46175</v>
      </c>
      <c r="G1748" s="1" t="s">
        <v>5275</v>
      </c>
      <c r="H1748" s="1" t="s">
        <v>4440</v>
      </c>
      <c r="I1748" s="378">
        <v>47268</v>
      </c>
      <c r="J1748" s="1" t="s">
        <v>61</v>
      </c>
      <c r="K1748" s="380">
        <v>0.98202546296296001</v>
      </c>
      <c r="L1748" s="378">
        <v>46175</v>
      </c>
      <c r="M1748" s="1" t="s">
        <v>5276</v>
      </c>
      <c r="N1748" s="1" t="s">
        <v>5301</v>
      </c>
    </row>
    <row r="1749" spans="1:14" x14ac:dyDescent="0.25">
      <c r="A1749" s="1" t="s">
        <v>5274</v>
      </c>
      <c r="B1749" s="1" t="s">
        <v>80</v>
      </c>
      <c r="C1749" s="1" t="s">
        <v>81</v>
      </c>
      <c r="D1749" s="377">
        <v>240</v>
      </c>
      <c r="E1749" s="1" t="s">
        <v>83</v>
      </c>
      <c r="F1749" s="378">
        <v>46175</v>
      </c>
      <c r="G1749" s="1" t="s">
        <v>5275</v>
      </c>
      <c r="H1749" s="1" t="s">
        <v>4440</v>
      </c>
      <c r="I1749" s="378">
        <v>47268</v>
      </c>
      <c r="J1749" s="1" t="s">
        <v>61</v>
      </c>
      <c r="K1749" s="380">
        <v>0.75341435185185002</v>
      </c>
      <c r="L1749" s="378">
        <v>46175</v>
      </c>
      <c r="M1749" s="1" t="s">
        <v>5276</v>
      </c>
      <c r="N1749" s="1" t="s">
        <v>5299</v>
      </c>
    </row>
    <row r="1750" spans="1:14" x14ac:dyDescent="0.25">
      <c r="A1750" s="1" t="s">
        <v>5274</v>
      </c>
      <c r="B1750" s="1" t="s">
        <v>80</v>
      </c>
      <c r="C1750" s="1" t="s">
        <v>81</v>
      </c>
      <c r="D1750" s="377">
        <v>240</v>
      </c>
      <c r="E1750" s="1" t="s">
        <v>83</v>
      </c>
      <c r="F1750" s="378">
        <v>46175</v>
      </c>
      <c r="G1750" s="1" t="s">
        <v>5275</v>
      </c>
      <c r="H1750" s="1" t="s">
        <v>4440</v>
      </c>
      <c r="I1750" s="378">
        <v>47268</v>
      </c>
      <c r="J1750" s="1" t="s">
        <v>61</v>
      </c>
      <c r="K1750" s="380">
        <v>0.90004629629629995</v>
      </c>
      <c r="L1750" s="378">
        <v>46175</v>
      </c>
      <c r="M1750" s="1" t="s">
        <v>5276</v>
      </c>
      <c r="N1750" s="1" t="s">
        <v>5307</v>
      </c>
    </row>
    <row r="1751" spans="1:14" x14ac:dyDescent="0.25">
      <c r="A1751" s="1" t="s">
        <v>5274</v>
      </c>
      <c r="B1751" s="1" t="s">
        <v>80</v>
      </c>
      <c r="C1751" s="1" t="s">
        <v>81</v>
      </c>
      <c r="D1751" s="377">
        <v>240</v>
      </c>
      <c r="E1751" s="1" t="s">
        <v>83</v>
      </c>
      <c r="F1751" s="378">
        <v>46175</v>
      </c>
      <c r="G1751" s="1" t="s">
        <v>5275</v>
      </c>
      <c r="H1751" s="1" t="s">
        <v>4440</v>
      </c>
      <c r="I1751" s="378">
        <v>47268</v>
      </c>
      <c r="J1751" s="1" t="s">
        <v>61</v>
      </c>
      <c r="K1751" s="380">
        <v>0.77645833333333003</v>
      </c>
      <c r="L1751" s="378">
        <v>46175</v>
      </c>
      <c r="M1751" s="1" t="s">
        <v>5276</v>
      </c>
      <c r="N1751" s="1" t="s">
        <v>5295</v>
      </c>
    </row>
    <row r="1752" spans="1:14" x14ac:dyDescent="0.25">
      <c r="A1752" s="1" t="s">
        <v>5274</v>
      </c>
      <c r="B1752" s="1" t="s">
        <v>80</v>
      </c>
      <c r="C1752" s="1" t="s">
        <v>81</v>
      </c>
      <c r="D1752" s="377">
        <v>240</v>
      </c>
      <c r="E1752" s="1" t="s">
        <v>83</v>
      </c>
      <c r="F1752" s="378">
        <v>46175</v>
      </c>
      <c r="G1752" s="1" t="s">
        <v>5275</v>
      </c>
      <c r="H1752" s="1" t="s">
        <v>4440</v>
      </c>
      <c r="I1752" s="378">
        <v>47268</v>
      </c>
      <c r="J1752" s="1" t="s">
        <v>61</v>
      </c>
      <c r="K1752" s="380">
        <v>0.90409722222222</v>
      </c>
      <c r="L1752" s="378">
        <v>46175</v>
      </c>
      <c r="M1752" s="1" t="s">
        <v>5276</v>
      </c>
      <c r="N1752" s="1" t="s">
        <v>5303</v>
      </c>
    </row>
    <row r="1753" spans="1:14" x14ac:dyDescent="0.25">
      <c r="A1753" s="1" t="s">
        <v>5274</v>
      </c>
      <c r="B1753" s="1" t="s">
        <v>80</v>
      </c>
      <c r="C1753" s="1" t="s">
        <v>81</v>
      </c>
      <c r="D1753" s="377">
        <v>240</v>
      </c>
      <c r="E1753" s="1" t="s">
        <v>83</v>
      </c>
      <c r="F1753" s="378">
        <v>46175</v>
      </c>
      <c r="G1753" s="1" t="s">
        <v>5275</v>
      </c>
      <c r="H1753" s="1" t="s">
        <v>4440</v>
      </c>
      <c r="I1753" s="378">
        <v>47268</v>
      </c>
      <c r="J1753" s="1" t="s">
        <v>61</v>
      </c>
      <c r="K1753" s="380">
        <v>0.9433912037037</v>
      </c>
      <c r="L1753" s="378">
        <v>46175</v>
      </c>
      <c r="M1753" s="1" t="s">
        <v>5276</v>
      </c>
      <c r="N1753" s="1" t="s">
        <v>5297</v>
      </c>
    </row>
    <row r="1754" spans="1:14" x14ac:dyDescent="0.25">
      <c r="A1754" s="1" t="s">
        <v>12301</v>
      </c>
      <c r="B1754" s="1" t="s">
        <v>80</v>
      </c>
      <c r="C1754" s="1" t="s">
        <v>81</v>
      </c>
      <c r="D1754" s="377">
        <v>200</v>
      </c>
      <c r="E1754" s="1" t="s">
        <v>83</v>
      </c>
      <c r="F1754" s="378">
        <v>46185</v>
      </c>
      <c r="G1754" s="1" t="s">
        <v>12302</v>
      </c>
      <c r="H1754" s="1" t="s">
        <v>11683</v>
      </c>
      <c r="I1754" s="378">
        <v>47279</v>
      </c>
      <c r="J1754" s="1" t="s">
        <v>61</v>
      </c>
      <c r="K1754" s="380">
        <v>0.55961805555555999</v>
      </c>
      <c r="L1754" s="378">
        <v>46185</v>
      </c>
      <c r="M1754" s="1" t="s">
        <v>12303</v>
      </c>
      <c r="N1754" s="1" t="s">
        <v>14267</v>
      </c>
    </row>
    <row r="1755" spans="1:14" x14ac:dyDescent="0.25">
      <c r="A1755" s="1" t="s">
        <v>12301</v>
      </c>
      <c r="B1755" s="1" t="s">
        <v>80</v>
      </c>
      <c r="C1755" s="1" t="s">
        <v>81</v>
      </c>
      <c r="D1755" s="377">
        <v>200</v>
      </c>
      <c r="E1755" s="1" t="s">
        <v>83</v>
      </c>
      <c r="F1755" s="378">
        <v>46185</v>
      </c>
      <c r="G1755" s="1" t="s">
        <v>12302</v>
      </c>
      <c r="H1755" s="1" t="s">
        <v>11683</v>
      </c>
      <c r="I1755" s="378">
        <v>47279</v>
      </c>
      <c r="J1755" s="1" t="s">
        <v>61</v>
      </c>
      <c r="K1755" s="380">
        <v>0.35424768518519001</v>
      </c>
      <c r="L1755" s="378">
        <v>46185</v>
      </c>
      <c r="M1755" s="1" t="s">
        <v>12303</v>
      </c>
      <c r="N1755" s="1" t="s">
        <v>14268</v>
      </c>
    </row>
    <row r="1756" spans="1:14" x14ac:dyDescent="0.25">
      <c r="A1756" s="1" t="s">
        <v>12301</v>
      </c>
      <c r="B1756" s="1" t="s">
        <v>80</v>
      </c>
      <c r="C1756" s="1" t="s">
        <v>81</v>
      </c>
      <c r="D1756" s="377">
        <v>200</v>
      </c>
      <c r="E1756" s="1" t="s">
        <v>83</v>
      </c>
      <c r="F1756" s="378">
        <v>46185</v>
      </c>
      <c r="G1756" s="1" t="s">
        <v>12302</v>
      </c>
      <c r="H1756" s="1" t="s">
        <v>11683</v>
      </c>
      <c r="I1756" s="378">
        <v>47279</v>
      </c>
      <c r="J1756" s="1" t="s">
        <v>61</v>
      </c>
      <c r="K1756" s="380">
        <v>0.52673611111110996</v>
      </c>
      <c r="L1756" s="378">
        <v>46185</v>
      </c>
      <c r="M1756" s="1" t="s">
        <v>12303</v>
      </c>
      <c r="N1756" s="1" t="s">
        <v>14269</v>
      </c>
    </row>
    <row r="1757" spans="1:14" x14ac:dyDescent="0.25">
      <c r="A1757" s="1" t="s">
        <v>12301</v>
      </c>
      <c r="B1757" s="1" t="s">
        <v>80</v>
      </c>
      <c r="C1757" s="1" t="s">
        <v>81</v>
      </c>
      <c r="D1757" s="377">
        <v>200</v>
      </c>
      <c r="E1757" s="1" t="s">
        <v>83</v>
      </c>
      <c r="F1757" s="378">
        <v>46185</v>
      </c>
      <c r="G1757" s="1" t="s">
        <v>12302</v>
      </c>
      <c r="H1757" s="1" t="s">
        <v>11683</v>
      </c>
      <c r="I1757" s="378">
        <v>47279</v>
      </c>
      <c r="J1757" s="1" t="s">
        <v>61</v>
      </c>
      <c r="K1757" s="380">
        <v>0.39581018518519001</v>
      </c>
      <c r="L1757" s="378">
        <v>46185</v>
      </c>
      <c r="M1757" s="1" t="s">
        <v>12303</v>
      </c>
      <c r="N1757" s="1" t="s">
        <v>14270</v>
      </c>
    </row>
    <row r="1758" spans="1:14" x14ac:dyDescent="0.25">
      <c r="A1758" s="1" t="s">
        <v>12301</v>
      </c>
      <c r="B1758" s="1" t="s">
        <v>80</v>
      </c>
      <c r="C1758" s="1" t="s">
        <v>81</v>
      </c>
      <c r="D1758" s="377">
        <v>200</v>
      </c>
      <c r="E1758" s="1" t="s">
        <v>83</v>
      </c>
      <c r="F1758" s="378">
        <v>46185</v>
      </c>
      <c r="G1758" s="1" t="s">
        <v>12302</v>
      </c>
      <c r="H1758" s="1" t="s">
        <v>11683</v>
      </c>
      <c r="I1758" s="378">
        <v>47279</v>
      </c>
      <c r="J1758" s="1" t="s">
        <v>61</v>
      </c>
      <c r="K1758" s="380">
        <v>0.39590277777777999</v>
      </c>
      <c r="L1758" s="378">
        <v>46185</v>
      </c>
      <c r="M1758" s="1" t="s">
        <v>12303</v>
      </c>
      <c r="N1758" s="1" t="s">
        <v>14271</v>
      </c>
    </row>
    <row r="1759" spans="1:14" x14ac:dyDescent="0.25">
      <c r="A1759" s="1" t="s">
        <v>12301</v>
      </c>
      <c r="B1759" s="1" t="s">
        <v>80</v>
      </c>
      <c r="C1759" s="1" t="s">
        <v>81</v>
      </c>
      <c r="D1759" s="377">
        <v>200</v>
      </c>
      <c r="E1759" s="1" t="s">
        <v>83</v>
      </c>
      <c r="F1759" s="378">
        <v>46185</v>
      </c>
      <c r="G1759" s="1" t="s">
        <v>12302</v>
      </c>
      <c r="H1759" s="1" t="s">
        <v>11683</v>
      </c>
      <c r="I1759" s="378">
        <v>47279</v>
      </c>
      <c r="J1759" s="1" t="s">
        <v>61</v>
      </c>
      <c r="K1759" s="380">
        <v>0.55567129629629997</v>
      </c>
      <c r="L1759" s="378">
        <v>46185</v>
      </c>
      <c r="M1759" s="1" t="s">
        <v>12303</v>
      </c>
      <c r="N1759" s="1" t="s">
        <v>14272</v>
      </c>
    </row>
    <row r="1760" spans="1:14" x14ac:dyDescent="0.25">
      <c r="A1760" s="1" t="s">
        <v>12301</v>
      </c>
      <c r="B1760" s="1" t="s">
        <v>80</v>
      </c>
      <c r="C1760" s="1" t="s">
        <v>81</v>
      </c>
      <c r="D1760" s="377">
        <v>200</v>
      </c>
      <c r="E1760" s="1" t="s">
        <v>83</v>
      </c>
      <c r="F1760" s="378">
        <v>46185</v>
      </c>
      <c r="G1760" s="1" t="s">
        <v>12302</v>
      </c>
      <c r="H1760" s="1" t="s">
        <v>11683</v>
      </c>
      <c r="I1760" s="378">
        <v>47279</v>
      </c>
      <c r="J1760" s="1" t="s">
        <v>61</v>
      </c>
      <c r="K1760" s="380">
        <v>0.52078703703703999</v>
      </c>
      <c r="L1760" s="378">
        <v>46185</v>
      </c>
      <c r="M1760" s="1" t="s">
        <v>12303</v>
      </c>
      <c r="N1760" s="1" t="s">
        <v>14273</v>
      </c>
    </row>
    <row r="1761" spans="1:14" x14ac:dyDescent="0.25">
      <c r="A1761" s="1" t="s">
        <v>12301</v>
      </c>
      <c r="B1761" s="1" t="s">
        <v>80</v>
      </c>
      <c r="C1761" s="1" t="s">
        <v>81</v>
      </c>
      <c r="D1761" s="377">
        <v>200</v>
      </c>
      <c r="E1761" s="1" t="s">
        <v>83</v>
      </c>
      <c r="F1761" s="378">
        <v>46185</v>
      </c>
      <c r="G1761" s="1" t="s">
        <v>12302</v>
      </c>
      <c r="H1761" s="1" t="s">
        <v>11683</v>
      </c>
      <c r="I1761" s="378">
        <v>47279</v>
      </c>
      <c r="J1761" s="1" t="s">
        <v>61</v>
      </c>
      <c r="K1761" s="380">
        <v>0.40234953703704002</v>
      </c>
      <c r="L1761" s="378">
        <v>46185</v>
      </c>
      <c r="M1761" s="1" t="s">
        <v>12303</v>
      </c>
      <c r="N1761" s="1" t="s">
        <v>14274</v>
      </c>
    </row>
    <row r="1762" spans="1:14" x14ac:dyDescent="0.25">
      <c r="A1762" s="1" t="s">
        <v>12301</v>
      </c>
      <c r="B1762" s="1" t="s">
        <v>80</v>
      </c>
      <c r="C1762" s="1" t="s">
        <v>81</v>
      </c>
      <c r="D1762" s="377">
        <v>200</v>
      </c>
      <c r="E1762" s="1" t="s">
        <v>83</v>
      </c>
      <c r="F1762" s="378">
        <v>46185</v>
      </c>
      <c r="G1762" s="1" t="s">
        <v>12302</v>
      </c>
      <c r="H1762" s="1" t="s">
        <v>11683</v>
      </c>
      <c r="I1762" s="378">
        <v>47279</v>
      </c>
      <c r="J1762" s="1" t="s">
        <v>61</v>
      </c>
      <c r="K1762" s="380">
        <v>0.40243055555556001</v>
      </c>
      <c r="L1762" s="378">
        <v>46185</v>
      </c>
      <c r="M1762" s="1" t="s">
        <v>12303</v>
      </c>
      <c r="N1762" s="1" t="s">
        <v>14275</v>
      </c>
    </row>
    <row r="1763" spans="1:14" x14ac:dyDescent="0.25">
      <c r="A1763" s="1" t="s">
        <v>12301</v>
      </c>
      <c r="B1763" s="1" t="s">
        <v>80</v>
      </c>
      <c r="C1763" s="1" t="s">
        <v>81</v>
      </c>
      <c r="D1763" s="377">
        <v>200</v>
      </c>
      <c r="E1763" s="1" t="s">
        <v>83</v>
      </c>
      <c r="F1763" s="378">
        <v>46185</v>
      </c>
      <c r="G1763" s="1" t="s">
        <v>12302</v>
      </c>
      <c r="H1763" s="1" t="s">
        <v>11683</v>
      </c>
      <c r="I1763" s="378">
        <v>47279</v>
      </c>
      <c r="J1763" s="1" t="s">
        <v>61</v>
      </c>
      <c r="K1763" s="380">
        <v>0.52090277777778005</v>
      </c>
      <c r="L1763" s="378">
        <v>46185</v>
      </c>
      <c r="M1763" s="1" t="s">
        <v>12303</v>
      </c>
      <c r="N1763" s="1" t="s">
        <v>14276</v>
      </c>
    </row>
    <row r="1764" spans="1:14" x14ac:dyDescent="0.25">
      <c r="A1764" s="1" t="s">
        <v>12301</v>
      </c>
      <c r="B1764" s="1" t="s">
        <v>80</v>
      </c>
      <c r="C1764" s="1" t="s">
        <v>81</v>
      </c>
      <c r="D1764" s="377">
        <v>200</v>
      </c>
      <c r="E1764" s="1" t="s">
        <v>83</v>
      </c>
      <c r="F1764" s="378">
        <v>46185</v>
      </c>
      <c r="G1764" s="1" t="s">
        <v>12302</v>
      </c>
      <c r="H1764" s="1" t="s">
        <v>11683</v>
      </c>
      <c r="I1764" s="378">
        <v>47279</v>
      </c>
      <c r="J1764" s="1" t="s">
        <v>61</v>
      </c>
      <c r="K1764" s="380">
        <v>4.9907407407410002E-2</v>
      </c>
      <c r="L1764" s="378">
        <v>46185</v>
      </c>
      <c r="M1764" s="1" t="s">
        <v>12303</v>
      </c>
      <c r="N1764" s="1" t="s">
        <v>13582</v>
      </c>
    </row>
    <row r="1765" spans="1:14" x14ac:dyDescent="0.25">
      <c r="A1765" s="1" t="s">
        <v>12301</v>
      </c>
      <c r="B1765" s="1" t="s">
        <v>80</v>
      </c>
      <c r="C1765" s="1" t="s">
        <v>81</v>
      </c>
      <c r="D1765" s="377">
        <v>200</v>
      </c>
      <c r="E1765" s="1" t="s">
        <v>83</v>
      </c>
      <c r="F1765" s="378">
        <v>46185</v>
      </c>
      <c r="G1765" s="1" t="s">
        <v>12302</v>
      </c>
      <c r="H1765" s="1" t="s">
        <v>11683</v>
      </c>
      <c r="I1765" s="378">
        <v>47279</v>
      </c>
      <c r="J1765" s="1" t="s">
        <v>61</v>
      </c>
      <c r="K1765" s="380">
        <v>0.56460648148147996</v>
      </c>
      <c r="L1765" s="378">
        <v>46185</v>
      </c>
      <c r="M1765" s="1" t="s">
        <v>12303</v>
      </c>
      <c r="N1765" s="1" t="s">
        <v>14277</v>
      </c>
    </row>
    <row r="1766" spans="1:14" x14ac:dyDescent="0.25">
      <c r="A1766" s="1" t="s">
        <v>12301</v>
      </c>
      <c r="B1766" s="1" t="s">
        <v>80</v>
      </c>
      <c r="C1766" s="1" t="s">
        <v>81</v>
      </c>
      <c r="D1766" s="377">
        <v>200</v>
      </c>
      <c r="E1766" s="1" t="s">
        <v>83</v>
      </c>
      <c r="F1766" s="378">
        <v>46185</v>
      </c>
      <c r="G1766" s="1" t="s">
        <v>12302</v>
      </c>
      <c r="H1766" s="1" t="s">
        <v>11683</v>
      </c>
      <c r="I1766" s="378">
        <v>47279</v>
      </c>
      <c r="J1766" s="1" t="s">
        <v>61</v>
      </c>
      <c r="K1766" s="380">
        <v>0.43371527777778002</v>
      </c>
      <c r="L1766" s="378">
        <v>46185</v>
      </c>
      <c r="M1766" s="1" t="s">
        <v>12303</v>
      </c>
      <c r="N1766" s="1" t="s">
        <v>14278</v>
      </c>
    </row>
    <row r="1767" spans="1:14" x14ac:dyDescent="0.25">
      <c r="A1767" s="1" t="s">
        <v>12301</v>
      </c>
      <c r="B1767" s="1" t="s">
        <v>80</v>
      </c>
      <c r="C1767" s="1" t="s">
        <v>81</v>
      </c>
      <c r="D1767" s="377">
        <v>200</v>
      </c>
      <c r="E1767" s="1" t="s">
        <v>83</v>
      </c>
      <c r="F1767" s="378">
        <v>46185</v>
      </c>
      <c r="G1767" s="1" t="s">
        <v>12302</v>
      </c>
      <c r="H1767" s="1" t="s">
        <v>11683</v>
      </c>
      <c r="I1767" s="378">
        <v>47279</v>
      </c>
      <c r="J1767" s="1" t="s">
        <v>61</v>
      </c>
      <c r="K1767" s="380">
        <v>0.44063657407406998</v>
      </c>
      <c r="L1767" s="378">
        <v>46185</v>
      </c>
      <c r="M1767" s="1" t="s">
        <v>12303</v>
      </c>
      <c r="N1767" s="1" t="s">
        <v>14279</v>
      </c>
    </row>
    <row r="1768" spans="1:14" x14ac:dyDescent="0.25">
      <c r="A1768" s="1" t="s">
        <v>12301</v>
      </c>
      <c r="B1768" s="1" t="s">
        <v>80</v>
      </c>
      <c r="C1768" s="1" t="s">
        <v>81</v>
      </c>
      <c r="D1768" s="377">
        <v>200</v>
      </c>
      <c r="E1768" s="1" t="s">
        <v>83</v>
      </c>
      <c r="F1768" s="378">
        <v>46185</v>
      </c>
      <c r="G1768" s="1" t="s">
        <v>12302</v>
      </c>
      <c r="H1768" s="1" t="s">
        <v>11683</v>
      </c>
      <c r="I1768" s="378">
        <v>47279</v>
      </c>
      <c r="J1768" s="1" t="s">
        <v>61</v>
      </c>
      <c r="K1768" s="380">
        <v>4.6238425925929999E-2</v>
      </c>
      <c r="L1768" s="378">
        <v>46185</v>
      </c>
      <c r="M1768" s="1" t="s">
        <v>12303</v>
      </c>
      <c r="N1768" s="1" t="s">
        <v>13581</v>
      </c>
    </row>
    <row r="1769" spans="1:14" x14ac:dyDescent="0.25">
      <c r="A1769" s="1" t="s">
        <v>12301</v>
      </c>
      <c r="B1769" s="1" t="s">
        <v>80</v>
      </c>
      <c r="C1769" s="1" t="s">
        <v>81</v>
      </c>
      <c r="D1769" s="377">
        <v>200</v>
      </c>
      <c r="E1769" s="1" t="s">
        <v>83</v>
      </c>
      <c r="F1769" s="378">
        <v>46185</v>
      </c>
      <c r="G1769" s="1" t="s">
        <v>12302</v>
      </c>
      <c r="H1769" s="1" t="s">
        <v>11683</v>
      </c>
      <c r="I1769" s="378">
        <v>47279</v>
      </c>
      <c r="J1769" s="1" t="s">
        <v>61</v>
      </c>
      <c r="K1769" s="380">
        <v>0.31807870370370001</v>
      </c>
      <c r="L1769" s="378">
        <v>46185</v>
      </c>
      <c r="M1769" s="1" t="s">
        <v>12303</v>
      </c>
      <c r="N1769" s="1" t="s">
        <v>13580</v>
      </c>
    </row>
    <row r="1770" spans="1:14" x14ac:dyDescent="0.25">
      <c r="A1770" s="1" t="s">
        <v>12301</v>
      </c>
      <c r="B1770" s="1" t="s">
        <v>80</v>
      </c>
      <c r="C1770" s="1" t="s">
        <v>81</v>
      </c>
      <c r="D1770" s="377">
        <v>200</v>
      </c>
      <c r="E1770" s="1" t="s">
        <v>83</v>
      </c>
      <c r="F1770" s="378">
        <v>46185</v>
      </c>
      <c r="G1770" s="1" t="s">
        <v>12302</v>
      </c>
      <c r="H1770" s="1" t="s">
        <v>11683</v>
      </c>
      <c r="I1770" s="378">
        <v>47279</v>
      </c>
      <c r="J1770" s="1" t="s">
        <v>61</v>
      </c>
      <c r="K1770" s="380">
        <v>0.42690972222222001</v>
      </c>
      <c r="L1770" s="378">
        <v>46185</v>
      </c>
      <c r="M1770" s="1" t="s">
        <v>12303</v>
      </c>
      <c r="N1770" s="1" t="s">
        <v>14280</v>
      </c>
    </row>
    <row r="1771" spans="1:14" x14ac:dyDescent="0.25">
      <c r="A1771" s="1" t="s">
        <v>12301</v>
      </c>
      <c r="B1771" s="1" t="s">
        <v>80</v>
      </c>
      <c r="C1771" s="1" t="s">
        <v>81</v>
      </c>
      <c r="D1771" s="377">
        <v>200</v>
      </c>
      <c r="E1771" s="1" t="s">
        <v>83</v>
      </c>
      <c r="F1771" s="378">
        <v>46185</v>
      </c>
      <c r="G1771" s="1" t="s">
        <v>12302</v>
      </c>
      <c r="H1771" s="1" t="s">
        <v>11683</v>
      </c>
      <c r="I1771" s="378">
        <v>47279</v>
      </c>
      <c r="J1771" s="1" t="s">
        <v>61</v>
      </c>
      <c r="K1771" s="380">
        <v>0.58571759259259004</v>
      </c>
      <c r="L1771" s="378">
        <v>46185</v>
      </c>
      <c r="M1771" s="1" t="s">
        <v>12303</v>
      </c>
      <c r="N1771" s="1" t="s">
        <v>14281</v>
      </c>
    </row>
    <row r="1772" spans="1:14" x14ac:dyDescent="0.25">
      <c r="A1772" s="1" t="s">
        <v>12301</v>
      </c>
      <c r="B1772" s="1" t="s">
        <v>80</v>
      </c>
      <c r="C1772" s="1" t="s">
        <v>81</v>
      </c>
      <c r="D1772" s="377">
        <v>200</v>
      </c>
      <c r="E1772" s="1" t="s">
        <v>83</v>
      </c>
      <c r="F1772" s="378">
        <v>46184</v>
      </c>
      <c r="G1772" s="1" t="s">
        <v>12302</v>
      </c>
      <c r="H1772" s="1" t="s">
        <v>11683</v>
      </c>
      <c r="I1772" s="378">
        <v>47279</v>
      </c>
      <c r="J1772" s="1" t="s">
        <v>61</v>
      </c>
      <c r="K1772" s="380">
        <v>0.1531712962963</v>
      </c>
      <c r="L1772" s="378">
        <v>46184</v>
      </c>
      <c r="M1772" s="1" t="s">
        <v>12303</v>
      </c>
      <c r="N1772" s="1" t="s">
        <v>12304</v>
      </c>
    </row>
    <row r="1773" spans="1:14" x14ac:dyDescent="0.25">
      <c r="A1773" s="1" t="s">
        <v>12301</v>
      </c>
      <c r="B1773" s="1" t="s">
        <v>80</v>
      </c>
      <c r="C1773" s="1" t="s">
        <v>81</v>
      </c>
      <c r="D1773" s="377">
        <v>200</v>
      </c>
      <c r="E1773" s="1" t="s">
        <v>83</v>
      </c>
      <c r="F1773" s="378">
        <v>46184</v>
      </c>
      <c r="G1773" s="1" t="s">
        <v>12302</v>
      </c>
      <c r="H1773" s="1" t="s">
        <v>11683</v>
      </c>
      <c r="I1773" s="378">
        <v>47279</v>
      </c>
      <c r="J1773" s="1" t="s">
        <v>61</v>
      </c>
      <c r="K1773" s="380">
        <v>0.96172453703703997</v>
      </c>
      <c r="L1773" s="378">
        <v>46184</v>
      </c>
      <c r="M1773" s="1" t="s">
        <v>12303</v>
      </c>
      <c r="N1773" s="1" t="s">
        <v>13594</v>
      </c>
    </row>
    <row r="1774" spans="1:14" x14ac:dyDescent="0.25">
      <c r="A1774" s="1" t="s">
        <v>12301</v>
      </c>
      <c r="B1774" s="1" t="s">
        <v>80</v>
      </c>
      <c r="C1774" s="1" t="s">
        <v>81</v>
      </c>
      <c r="D1774" s="377">
        <v>200</v>
      </c>
      <c r="E1774" s="1" t="s">
        <v>83</v>
      </c>
      <c r="F1774" s="378">
        <v>46184</v>
      </c>
      <c r="G1774" s="1" t="s">
        <v>12302</v>
      </c>
      <c r="H1774" s="1" t="s">
        <v>11683</v>
      </c>
      <c r="I1774" s="378">
        <v>47279</v>
      </c>
      <c r="J1774" s="1" t="s">
        <v>61</v>
      </c>
      <c r="K1774" s="380">
        <v>0.17163194444443999</v>
      </c>
      <c r="L1774" s="378">
        <v>46184</v>
      </c>
      <c r="M1774" s="1" t="s">
        <v>12303</v>
      </c>
      <c r="N1774" s="1" t="s">
        <v>12307</v>
      </c>
    </row>
    <row r="1775" spans="1:14" x14ac:dyDescent="0.25">
      <c r="A1775" s="1" t="s">
        <v>12301</v>
      </c>
      <c r="B1775" s="1" t="s">
        <v>80</v>
      </c>
      <c r="C1775" s="1" t="s">
        <v>81</v>
      </c>
      <c r="D1775" s="377">
        <v>200</v>
      </c>
      <c r="E1775" s="1" t="s">
        <v>83</v>
      </c>
      <c r="F1775" s="378">
        <v>46184</v>
      </c>
      <c r="G1775" s="1" t="s">
        <v>12302</v>
      </c>
      <c r="H1775" s="1" t="s">
        <v>11683</v>
      </c>
      <c r="I1775" s="378">
        <v>47279</v>
      </c>
      <c r="J1775" s="1" t="s">
        <v>61</v>
      </c>
      <c r="K1775" s="380">
        <v>0.52515046296295997</v>
      </c>
      <c r="L1775" s="378">
        <v>46184</v>
      </c>
      <c r="M1775" s="1" t="s">
        <v>12303</v>
      </c>
      <c r="N1775" s="1" t="s">
        <v>13253</v>
      </c>
    </row>
    <row r="1776" spans="1:14" x14ac:dyDescent="0.25">
      <c r="A1776" s="1" t="s">
        <v>12301</v>
      </c>
      <c r="B1776" s="1" t="s">
        <v>80</v>
      </c>
      <c r="C1776" s="1" t="s">
        <v>81</v>
      </c>
      <c r="D1776" s="377">
        <v>200</v>
      </c>
      <c r="E1776" s="1" t="s">
        <v>83</v>
      </c>
      <c r="F1776" s="378">
        <v>46184</v>
      </c>
      <c r="G1776" s="1" t="s">
        <v>12302</v>
      </c>
      <c r="H1776" s="1" t="s">
        <v>11683</v>
      </c>
      <c r="I1776" s="378">
        <v>47279</v>
      </c>
      <c r="J1776" s="1" t="s">
        <v>61</v>
      </c>
      <c r="K1776" s="380">
        <v>0.41909722222222001</v>
      </c>
      <c r="L1776" s="378">
        <v>46184</v>
      </c>
      <c r="M1776" s="1" t="s">
        <v>12303</v>
      </c>
      <c r="N1776" s="1" t="s">
        <v>13059</v>
      </c>
    </row>
    <row r="1777" spans="1:14" x14ac:dyDescent="0.25">
      <c r="A1777" s="1" t="s">
        <v>12301</v>
      </c>
      <c r="B1777" s="1" t="s">
        <v>80</v>
      </c>
      <c r="C1777" s="1" t="s">
        <v>81</v>
      </c>
      <c r="D1777" s="377">
        <v>200</v>
      </c>
      <c r="E1777" s="1" t="s">
        <v>83</v>
      </c>
      <c r="F1777" s="378">
        <v>46184</v>
      </c>
      <c r="G1777" s="1" t="s">
        <v>12302</v>
      </c>
      <c r="H1777" s="1" t="s">
        <v>11683</v>
      </c>
      <c r="I1777" s="378">
        <v>47279</v>
      </c>
      <c r="J1777" s="1" t="s">
        <v>61</v>
      </c>
      <c r="K1777" s="380">
        <v>0.34266203703704001</v>
      </c>
      <c r="L1777" s="378">
        <v>46184</v>
      </c>
      <c r="M1777" s="1" t="s">
        <v>12303</v>
      </c>
      <c r="N1777" s="1" t="s">
        <v>13057</v>
      </c>
    </row>
    <row r="1778" spans="1:14" x14ac:dyDescent="0.25">
      <c r="A1778" s="1" t="s">
        <v>12301</v>
      </c>
      <c r="B1778" s="1" t="s">
        <v>80</v>
      </c>
      <c r="C1778" s="1" t="s">
        <v>81</v>
      </c>
      <c r="D1778" s="377">
        <v>200</v>
      </c>
      <c r="E1778" s="1" t="s">
        <v>83</v>
      </c>
      <c r="F1778" s="378">
        <v>46184</v>
      </c>
      <c r="G1778" s="1" t="s">
        <v>12302</v>
      </c>
      <c r="H1778" s="1" t="s">
        <v>11683</v>
      </c>
      <c r="I1778" s="378">
        <v>47279</v>
      </c>
      <c r="J1778" s="1" t="s">
        <v>61</v>
      </c>
      <c r="K1778" s="380">
        <v>0.55739583333332998</v>
      </c>
      <c r="L1778" s="378">
        <v>46184</v>
      </c>
      <c r="M1778" s="1" t="s">
        <v>12303</v>
      </c>
      <c r="N1778" s="1" t="s">
        <v>13251</v>
      </c>
    </row>
    <row r="1779" spans="1:14" x14ac:dyDescent="0.25">
      <c r="A1779" s="1" t="s">
        <v>12301</v>
      </c>
      <c r="B1779" s="1" t="s">
        <v>80</v>
      </c>
      <c r="C1779" s="1" t="s">
        <v>81</v>
      </c>
      <c r="D1779" s="377">
        <v>200</v>
      </c>
      <c r="E1779" s="1" t="s">
        <v>83</v>
      </c>
      <c r="F1779" s="378">
        <v>46184</v>
      </c>
      <c r="G1779" s="1" t="s">
        <v>12302</v>
      </c>
      <c r="H1779" s="1" t="s">
        <v>11683</v>
      </c>
      <c r="I1779" s="378">
        <v>47279</v>
      </c>
      <c r="J1779" s="1" t="s">
        <v>61</v>
      </c>
      <c r="K1779" s="380">
        <v>0.34256944444443999</v>
      </c>
      <c r="L1779" s="378">
        <v>46184</v>
      </c>
      <c r="M1779" s="1" t="s">
        <v>12303</v>
      </c>
      <c r="N1779" s="1" t="s">
        <v>13061</v>
      </c>
    </row>
    <row r="1780" spans="1:14" x14ac:dyDescent="0.25">
      <c r="A1780" s="1" t="s">
        <v>12301</v>
      </c>
      <c r="B1780" s="1" t="s">
        <v>80</v>
      </c>
      <c r="C1780" s="1" t="s">
        <v>81</v>
      </c>
      <c r="D1780" s="377">
        <v>200</v>
      </c>
      <c r="E1780" s="1" t="s">
        <v>83</v>
      </c>
      <c r="F1780" s="378">
        <v>46184</v>
      </c>
      <c r="G1780" s="1" t="s">
        <v>12302</v>
      </c>
      <c r="H1780" s="1" t="s">
        <v>11683</v>
      </c>
      <c r="I1780" s="378">
        <v>47279</v>
      </c>
      <c r="J1780" s="1" t="s">
        <v>61</v>
      </c>
      <c r="K1780" s="380">
        <v>0.34248842592592998</v>
      </c>
      <c r="L1780" s="378">
        <v>46184</v>
      </c>
      <c r="M1780" s="1" t="s">
        <v>12303</v>
      </c>
      <c r="N1780" s="1" t="s">
        <v>13062</v>
      </c>
    </row>
    <row r="1781" spans="1:14" x14ac:dyDescent="0.25">
      <c r="A1781" s="1" t="s">
        <v>12301</v>
      </c>
      <c r="B1781" s="1" t="s">
        <v>80</v>
      </c>
      <c r="C1781" s="1" t="s">
        <v>81</v>
      </c>
      <c r="D1781" s="377">
        <v>200</v>
      </c>
      <c r="E1781" s="1" t="s">
        <v>83</v>
      </c>
      <c r="F1781" s="378">
        <v>46184</v>
      </c>
      <c r="G1781" s="1" t="s">
        <v>12302</v>
      </c>
      <c r="H1781" s="1" t="s">
        <v>11683</v>
      </c>
      <c r="I1781" s="378">
        <v>47279</v>
      </c>
      <c r="J1781" s="1" t="s">
        <v>61</v>
      </c>
      <c r="K1781" s="380">
        <v>0.96181712962962995</v>
      </c>
      <c r="L1781" s="378">
        <v>46184</v>
      </c>
      <c r="M1781" s="1" t="s">
        <v>12303</v>
      </c>
      <c r="N1781" s="1" t="s">
        <v>13589</v>
      </c>
    </row>
    <row r="1782" spans="1:14" x14ac:dyDescent="0.25">
      <c r="A1782" s="1" t="s">
        <v>12301</v>
      </c>
      <c r="B1782" s="1" t="s">
        <v>80</v>
      </c>
      <c r="C1782" s="1" t="s">
        <v>81</v>
      </c>
      <c r="D1782" s="377">
        <v>200</v>
      </c>
      <c r="E1782" s="1" t="s">
        <v>83</v>
      </c>
      <c r="F1782" s="378">
        <v>46184</v>
      </c>
      <c r="G1782" s="1" t="s">
        <v>12302</v>
      </c>
      <c r="H1782" s="1" t="s">
        <v>11683</v>
      </c>
      <c r="I1782" s="378">
        <v>47279</v>
      </c>
      <c r="J1782" s="1" t="s">
        <v>61</v>
      </c>
      <c r="K1782" s="380">
        <v>0.38989583333333</v>
      </c>
      <c r="L1782" s="378">
        <v>46184</v>
      </c>
      <c r="M1782" s="1" t="s">
        <v>12303</v>
      </c>
      <c r="N1782" s="1" t="s">
        <v>13063</v>
      </c>
    </row>
    <row r="1783" spans="1:14" x14ac:dyDescent="0.25">
      <c r="A1783" s="1" t="s">
        <v>12301</v>
      </c>
      <c r="B1783" s="1" t="s">
        <v>80</v>
      </c>
      <c r="C1783" s="1" t="s">
        <v>81</v>
      </c>
      <c r="D1783" s="377">
        <v>200</v>
      </c>
      <c r="E1783" s="1" t="s">
        <v>83</v>
      </c>
      <c r="F1783" s="378">
        <v>46184</v>
      </c>
      <c r="G1783" s="1" t="s">
        <v>12302</v>
      </c>
      <c r="H1783" s="1" t="s">
        <v>11683</v>
      </c>
      <c r="I1783" s="378">
        <v>47279</v>
      </c>
      <c r="J1783" s="1" t="s">
        <v>61</v>
      </c>
      <c r="K1783" s="380">
        <v>0.87803240740740995</v>
      </c>
      <c r="L1783" s="378">
        <v>46184</v>
      </c>
      <c r="M1783" s="1" t="s">
        <v>12303</v>
      </c>
      <c r="N1783" s="1" t="s">
        <v>13597</v>
      </c>
    </row>
    <row r="1784" spans="1:14" x14ac:dyDescent="0.25">
      <c r="A1784" s="1" t="s">
        <v>12301</v>
      </c>
      <c r="B1784" s="1" t="s">
        <v>80</v>
      </c>
      <c r="C1784" s="1" t="s">
        <v>81</v>
      </c>
      <c r="D1784" s="377">
        <v>200</v>
      </c>
      <c r="E1784" s="1" t="s">
        <v>83</v>
      </c>
      <c r="F1784" s="378">
        <v>46184</v>
      </c>
      <c r="G1784" s="1" t="s">
        <v>12302</v>
      </c>
      <c r="H1784" s="1" t="s">
        <v>11683</v>
      </c>
      <c r="I1784" s="378">
        <v>47279</v>
      </c>
      <c r="J1784" s="1" t="s">
        <v>61</v>
      </c>
      <c r="K1784" s="380">
        <v>0.87825231481481003</v>
      </c>
      <c r="L1784" s="378">
        <v>46184</v>
      </c>
      <c r="M1784" s="1" t="s">
        <v>12303</v>
      </c>
      <c r="N1784" s="1" t="s">
        <v>13592</v>
      </c>
    </row>
    <row r="1785" spans="1:14" x14ac:dyDescent="0.25">
      <c r="A1785" s="1" t="s">
        <v>12301</v>
      </c>
      <c r="B1785" s="1" t="s">
        <v>80</v>
      </c>
      <c r="C1785" s="1" t="s">
        <v>81</v>
      </c>
      <c r="D1785" s="377">
        <v>200</v>
      </c>
      <c r="E1785" s="1" t="s">
        <v>83</v>
      </c>
      <c r="F1785" s="378">
        <v>46184</v>
      </c>
      <c r="G1785" s="1" t="s">
        <v>12302</v>
      </c>
      <c r="H1785" s="1" t="s">
        <v>11683</v>
      </c>
      <c r="I1785" s="378">
        <v>47279</v>
      </c>
      <c r="J1785" s="1" t="s">
        <v>61</v>
      </c>
      <c r="K1785" s="380">
        <v>3.3692129629630002E-2</v>
      </c>
      <c r="L1785" s="378">
        <v>46184</v>
      </c>
      <c r="M1785" s="1" t="s">
        <v>12303</v>
      </c>
      <c r="N1785" s="1" t="s">
        <v>12315</v>
      </c>
    </row>
    <row r="1786" spans="1:14" x14ac:dyDescent="0.25">
      <c r="A1786" s="1" t="s">
        <v>12301</v>
      </c>
      <c r="B1786" s="1" t="s">
        <v>80</v>
      </c>
      <c r="C1786" s="1" t="s">
        <v>81</v>
      </c>
      <c r="D1786" s="377">
        <v>200</v>
      </c>
      <c r="E1786" s="1" t="s">
        <v>83</v>
      </c>
      <c r="F1786" s="378">
        <v>46184</v>
      </c>
      <c r="G1786" s="1" t="s">
        <v>12302</v>
      </c>
      <c r="H1786" s="1" t="s">
        <v>11683</v>
      </c>
      <c r="I1786" s="378">
        <v>47279</v>
      </c>
      <c r="J1786" s="1" t="s">
        <v>61</v>
      </c>
      <c r="K1786" s="380">
        <v>0.44682870370369998</v>
      </c>
      <c r="L1786" s="378">
        <v>46184</v>
      </c>
      <c r="M1786" s="1" t="s">
        <v>12303</v>
      </c>
      <c r="N1786" s="1" t="s">
        <v>13054</v>
      </c>
    </row>
    <row r="1787" spans="1:14" x14ac:dyDescent="0.25">
      <c r="A1787" s="1" t="s">
        <v>12301</v>
      </c>
      <c r="B1787" s="1" t="s">
        <v>80</v>
      </c>
      <c r="C1787" s="1" t="s">
        <v>81</v>
      </c>
      <c r="D1787" s="377">
        <v>200</v>
      </c>
      <c r="E1787" s="1" t="s">
        <v>83</v>
      </c>
      <c r="F1787" s="378">
        <v>46184</v>
      </c>
      <c r="G1787" s="1" t="s">
        <v>12302</v>
      </c>
      <c r="H1787" s="1" t="s">
        <v>11683</v>
      </c>
      <c r="I1787" s="378">
        <v>47279</v>
      </c>
      <c r="J1787" s="1" t="s">
        <v>61</v>
      </c>
      <c r="K1787" s="380">
        <v>0.88501157407407005</v>
      </c>
      <c r="L1787" s="378">
        <v>46184</v>
      </c>
      <c r="M1787" s="1" t="s">
        <v>12303</v>
      </c>
      <c r="N1787" s="1" t="s">
        <v>13599</v>
      </c>
    </row>
    <row r="1788" spans="1:14" x14ac:dyDescent="0.25">
      <c r="A1788" s="1" t="s">
        <v>12301</v>
      </c>
      <c r="B1788" s="1" t="s">
        <v>80</v>
      </c>
      <c r="C1788" s="1" t="s">
        <v>81</v>
      </c>
      <c r="D1788" s="377">
        <v>200</v>
      </c>
      <c r="E1788" s="1" t="s">
        <v>83</v>
      </c>
      <c r="F1788" s="378">
        <v>46184</v>
      </c>
      <c r="G1788" s="1" t="s">
        <v>12302</v>
      </c>
      <c r="H1788" s="1" t="s">
        <v>11683</v>
      </c>
      <c r="I1788" s="378">
        <v>47279</v>
      </c>
      <c r="J1788" s="1" t="s">
        <v>61</v>
      </c>
      <c r="K1788" s="380">
        <v>3.3587962962960002E-2</v>
      </c>
      <c r="L1788" s="378">
        <v>46184</v>
      </c>
      <c r="M1788" s="1" t="s">
        <v>12303</v>
      </c>
      <c r="N1788" s="1" t="s">
        <v>12305</v>
      </c>
    </row>
    <row r="1789" spans="1:14" x14ac:dyDescent="0.25">
      <c r="A1789" s="1" t="s">
        <v>12301</v>
      </c>
      <c r="B1789" s="1" t="s">
        <v>80</v>
      </c>
      <c r="C1789" s="1" t="s">
        <v>81</v>
      </c>
      <c r="D1789" s="377">
        <v>200</v>
      </c>
      <c r="E1789" s="1" t="s">
        <v>83</v>
      </c>
      <c r="F1789" s="378">
        <v>46184</v>
      </c>
      <c r="G1789" s="1" t="s">
        <v>12302</v>
      </c>
      <c r="H1789" s="1" t="s">
        <v>11683</v>
      </c>
      <c r="I1789" s="378">
        <v>47279</v>
      </c>
      <c r="J1789" s="1" t="s">
        <v>61</v>
      </c>
      <c r="K1789" s="380">
        <v>0.54873842592593003</v>
      </c>
      <c r="L1789" s="378">
        <v>46184</v>
      </c>
      <c r="M1789" s="1" t="s">
        <v>12303</v>
      </c>
      <c r="N1789" s="1" t="s">
        <v>13255</v>
      </c>
    </row>
    <row r="1790" spans="1:14" x14ac:dyDescent="0.25">
      <c r="A1790" s="1" t="s">
        <v>12301</v>
      </c>
      <c r="B1790" s="1" t="s">
        <v>80</v>
      </c>
      <c r="C1790" s="1" t="s">
        <v>81</v>
      </c>
      <c r="D1790" s="377">
        <v>200</v>
      </c>
      <c r="E1790" s="1" t="s">
        <v>83</v>
      </c>
      <c r="F1790" s="378">
        <v>46184</v>
      </c>
      <c r="G1790" s="1" t="s">
        <v>12302</v>
      </c>
      <c r="H1790" s="1" t="s">
        <v>11683</v>
      </c>
      <c r="I1790" s="378">
        <v>47279</v>
      </c>
      <c r="J1790" s="1" t="s">
        <v>61</v>
      </c>
      <c r="K1790" s="380">
        <v>0.15100694444443999</v>
      </c>
      <c r="L1790" s="378">
        <v>46184</v>
      </c>
      <c r="M1790" s="1" t="s">
        <v>12303</v>
      </c>
      <c r="N1790" s="1" t="s">
        <v>12310</v>
      </c>
    </row>
    <row r="1791" spans="1:14" x14ac:dyDescent="0.25">
      <c r="A1791" s="1" t="s">
        <v>12301</v>
      </c>
      <c r="B1791" s="1" t="s">
        <v>80</v>
      </c>
      <c r="C1791" s="1" t="s">
        <v>81</v>
      </c>
      <c r="D1791" s="377">
        <v>200</v>
      </c>
      <c r="E1791" s="1" t="s">
        <v>83</v>
      </c>
      <c r="F1791" s="378">
        <v>46184</v>
      </c>
      <c r="G1791" s="1" t="s">
        <v>12302</v>
      </c>
      <c r="H1791" s="1" t="s">
        <v>11683</v>
      </c>
      <c r="I1791" s="378">
        <v>47279</v>
      </c>
      <c r="J1791" s="1" t="s">
        <v>61</v>
      </c>
      <c r="K1791" s="380">
        <v>0.35787037037037001</v>
      </c>
      <c r="L1791" s="378">
        <v>46184</v>
      </c>
      <c r="M1791" s="1" t="s">
        <v>12303</v>
      </c>
      <c r="N1791" s="1" t="s">
        <v>13058</v>
      </c>
    </row>
    <row r="1792" spans="1:14" x14ac:dyDescent="0.25">
      <c r="A1792" s="1" t="s">
        <v>12301</v>
      </c>
      <c r="B1792" s="1" t="s">
        <v>80</v>
      </c>
      <c r="C1792" s="1" t="s">
        <v>81</v>
      </c>
      <c r="D1792" s="377">
        <v>200</v>
      </c>
      <c r="E1792" s="1" t="s">
        <v>83</v>
      </c>
      <c r="F1792" s="378">
        <v>46184</v>
      </c>
      <c r="G1792" s="1" t="s">
        <v>12302</v>
      </c>
      <c r="H1792" s="1" t="s">
        <v>11683</v>
      </c>
      <c r="I1792" s="378">
        <v>47279</v>
      </c>
      <c r="J1792" s="1" t="s">
        <v>61</v>
      </c>
      <c r="K1792" s="380">
        <v>0.88582175925925999</v>
      </c>
      <c r="L1792" s="378">
        <v>46184</v>
      </c>
      <c r="M1792" s="1" t="s">
        <v>12303</v>
      </c>
      <c r="N1792" s="1" t="s">
        <v>13588</v>
      </c>
    </row>
    <row r="1793" spans="1:14" x14ac:dyDescent="0.25">
      <c r="A1793" s="1" t="s">
        <v>12301</v>
      </c>
      <c r="B1793" s="1" t="s">
        <v>80</v>
      </c>
      <c r="C1793" s="1" t="s">
        <v>81</v>
      </c>
      <c r="D1793" s="377">
        <v>200</v>
      </c>
      <c r="E1793" s="1" t="s">
        <v>83</v>
      </c>
      <c r="F1793" s="378">
        <v>46184</v>
      </c>
      <c r="G1793" s="1" t="s">
        <v>12302</v>
      </c>
      <c r="H1793" s="1" t="s">
        <v>11683</v>
      </c>
      <c r="I1793" s="378">
        <v>47279</v>
      </c>
      <c r="J1793" s="1" t="s">
        <v>61</v>
      </c>
      <c r="K1793" s="380">
        <v>0.88590277777778004</v>
      </c>
      <c r="L1793" s="378">
        <v>46184</v>
      </c>
      <c r="M1793" s="1" t="s">
        <v>12303</v>
      </c>
      <c r="N1793" s="1" t="s">
        <v>13584</v>
      </c>
    </row>
    <row r="1794" spans="1:14" x14ac:dyDescent="0.25">
      <c r="A1794" s="1" t="s">
        <v>12301</v>
      </c>
      <c r="B1794" s="1" t="s">
        <v>80</v>
      </c>
      <c r="C1794" s="1" t="s">
        <v>81</v>
      </c>
      <c r="D1794" s="377">
        <v>200</v>
      </c>
      <c r="E1794" s="1" t="s">
        <v>83</v>
      </c>
      <c r="F1794" s="378">
        <v>46184</v>
      </c>
      <c r="G1794" s="1" t="s">
        <v>12302</v>
      </c>
      <c r="H1794" s="1" t="s">
        <v>11683</v>
      </c>
      <c r="I1794" s="378">
        <v>47279</v>
      </c>
      <c r="J1794" s="1" t="s">
        <v>61</v>
      </c>
      <c r="K1794" s="380">
        <v>0.92800925925926003</v>
      </c>
      <c r="L1794" s="378">
        <v>46184</v>
      </c>
      <c r="M1794" s="1" t="s">
        <v>12303</v>
      </c>
      <c r="N1794" s="1" t="s">
        <v>13587</v>
      </c>
    </row>
    <row r="1795" spans="1:14" x14ac:dyDescent="0.25">
      <c r="A1795" s="1" t="s">
        <v>12301</v>
      </c>
      <c r="B1795" s="1" t="s">
        <v>80</v>
      </c>
      <c r="C1795" s="1" t="s">
        <v>81</v>
      </c>
      <c r="D1795" s="377">
        <v>200</v>
      </c>
      <c r="E1795" s="1" t="s">
        <v>83</v>
      </c>
      <c r="F1795" s="378">
        <v>46184</v>
      </c>
      <c r="G1795" s="1" t="s">
        <v>12302</v>
      </c>
      <c r="H1795" s="1" t="s">
        <v>11683</v>
      </c>
      <c r="I1795" s="378">
        <v>47279</v>
      </c>
      <c r="J1795" s="1" t="s">
        <v>61</v>
      </c>
      <c r="K1795" s="380">
        <v>0.19271990740740999</v>
      </c>
      <c r="L1795" s="378">
        <v>46184</v>
      </c>
      <c r="M1795" s="1" t="s">
        <v>12303</v>
      </c>
      <c r="N1795" s="1" t="s">
        <v>12314</v>
      </c>
    </row>
    <row r="1796" spans="1:14" x14ac:dyDescent="0.25">
      <c r="A1796" s="1" t="s">
        <v>12301</v>
      </c>
      <c r="B1796" s="1" t="s">
        <v>80</v>
      </c>
      <c r="C1796" s="1" t="s">
        <v>81</v>
      </c>
      <c r="D1796" s="377">
        <v>200</v>
      </c>
      <c r="E1796" s="1" t="s">
        <v>83</v>
      </c>
      <c r="F1796" s="378">
        <v>46184</v>
      </c>
      <c r="G1796" s="1" t="s">
        <v>12302</v>
      </c>
      <c r="H1796" s="1" t="s">
        <v>11683</v>
      </c>
      <c r="I1796" s="378">
        <v>47279</v>
      </c>
      <c r="J1796" s="1" t="s">
        <v>61</v>
      </c>
      <c r="K1796" s="380">
        <v>0.15106481481480999</v>
      </c>
      <c r="L1796" s="378">
        <v>46184</v>
      </c>
      <c r="M1796" s="1" t="s">
        <v>12303</v>
      </c>
      <c r="N1796" s="1" t="s">
        <v>12318</v>
      </c>
    </row>
    <row r="1797" spans="1:14" x14ac:dyDescent="0.25">
      <c r="A1797" s="1" t="s">
        <v>12301</v>
      </c>
      <c r="B1797" s="1" t="s">
        <v>80</v>
      </c>
      <c r="C1797" s="1" t="s">
        <v>81</v>
      </c>
      <c r="D1797" s="377">
        <v>200</v>
      </c>
      <c r="E1797" s="1" t="s">
        <v>83</v>
      </c>
      <c r="F1797" s="378">
        <v>46184</v>
      </c>
      <c r="G1797" s="1" t="s">
        <v>12302</v>
      </c>
      <c r="H1797" s="1" t="s">
        <v>11683</v>
      </c>
      <c r="I1797" s="378">
        <v>47279</v>
      </c>
      <c r="J1797" s="1" t="s">
        <v>61</v>
      </c>
      <c r="K1797" s="380">
        <v>0.88758101851852</v>
      </c>
      <c r="L1797" s="378">
        <v>46184</v>
      </c>
      <c r="M1797" s="1" t="s">
        <v>12303</v>
      </c>
      <c r="N1797" s="1" t="s">
        <v>13593</v>
      </c>
    </row>
    <row r="1798" spans="1:14" x14ac:dyDescent="0.25">
      <c r="A1798" s="1" t="s">
        <v>12301</v>
      </c>
      <c r="B1798" s="1" t="s">
        <v>80</v>
      </c>
      <c r="C1798" s="1" t="s">
        <v>81</v>
      </c>
      <c r="D1798" s="377">
        <v>200</v>
      </c>
      <c r="E1798" s="1" t="s">
        <v>83</v>
      </c>
      <c r="F1798" s="378">
        <v>46184</v>
      </c>
      <c r="G1798" s="1" t="s">
        <v>12302</v>
      </c>
      <c r="H1798" s="1" t="s">
        <v>11683</v>
      </c>
      <c r="I1798" s="378">
        <v>47279</v>
      </c>
      <c r="J1798" s="1" t="s">
        <v>61</v>
      </c>
      <c r="K1798" s="380">
        <v>0.67140046296295997</v>
      </c>
      <c r="L1798" s="378">
        <v>46184</v>
      </c>
      <c r="M1798" s="1" t="s">
        <v>12303</v>
      </c>
      <c r="N1798" s="1" t="s">
        <v>13249</v>
      </c>
    </row>
    <row r="1799" spans="1:14" x14ac:dyDescent="0.25">
      <c r="A1799" s="1" t="s">
        <v>12301</v>
      </c>
      <c r="B1799" s="1" t="s">
        <v>80</v>
      </c>
      <c r="C1799" s="1" t="s">
        <v>81</v>
      </c>
      <c r="D1799" s="377">
        <v>200</v>
      </c>
      <c r="E1799" s="1" t="s">
        <v>83</v>
      </c>
      <c r="F1799" s="378">
        <v>46184</v>
      </c>
      <c r="G1799" s="1" t="s">
        <v>12302</v>
      </c>
      <c r="H1799" s="1" t="s">
        <v>11683</v>
      </c>
      <c r="I1799" s="378">
        <v>47279</v>
      </c>
      <c r="J1799" s="1" t="s">
        <v>61</v>
      </c>
      <c r="K1799" s="380">
        <v>0.67089120370370003</v>
      </c>
      <c r="L1799" s="378">
        <v>46184</v>
      </c>
      <c r="M1799" s="1" t="s">
        <v>12303</v>
      </c>
      <c r="N1799" s="1" t="s">
        <v>13256</v>
      </c>
    </row>
    <row r="1800" spans="1:14" x14ac:dyDescent="0.25">
      <c r="A1800" s="1" t="s">
        <v>12301</v>
      </c>
      <c r="B1800" s="1" t="s">
        <v>80</v>
      </c>
      <c r="C1800" s="1" t="s">
        <v>81</v>
      </c>
      <c r="D1800" s="377">
        <v>200</v>
      </c>
      <c r="E1800" s="1" t="s">
        <v>83</v>
      </c>
      <c r="F1800" s="378">
        <v>46184</v>
      </c>
      <c r="G1800" s="1" t="s">
        <v>12302</v>
      </c>
      <c r="H1800" s="1" t="s">
        <v>11683</v>
      </c>
      <c r="I1800" s="378">
        <v>47279</v>
      </c>
      <c r="J1800" s="1" t="s">
        <v>61</v>
      </c>
      <c r="K1800" s="380">
        <v>0.70137731481481003</v>
      </c>
      <c r="L1800" s="378">
        <v>46184</v>
      </c>
      <c r="M1800" s="1" t="s">
        <v>12303</v>
      </c>
      <c r="N1800" s="1" t="s">
        <v>13585</v>
      </c>
    </row>
    <row r="1801" spans="1:14" x14ac:dyDescent="0.25">
      <c r="A1801" s="1" t="s">
        <v>12301</v>
      </c>
      <c r="B1801" s="1" t="s">
        <v>80</v>
      </c>
      <c r="C1801" s="1" t="s">
        <v>81</v>
      </c>
      <c r="D1801" s="377">
        <v>200</v>
      </c>
      <c r="E1801" s="1" t="s">
        <v>83</v>
      </c>
      <c r="F1801" s="378">
        <v>46184</v>
      </c>
      <c r="G1801" s="1" t="s">
        <v>12302</v>
      </c>
      <c r="H1801" s="1" t="s">
        <v>11683</v>
      </c>
      <c r="I1801" s="378">
        <v>47279</v>
      </c>
      <c r="J1801" s="1" t="s">
        <v>61</v>
      </c>
      <c r="K1801" s="380">
        <v>0.65849537037036998</v>
      </c>
      <c r="L1801" s="378">
        <v>46184</v>
      </c>
      <c r="M1801" s="1" t="s">
        <v>12303</v>
      </c>
      <c r="N1801" s="1" t="s">
        <v>13248</v>
      </c>
    </row>
    <row r="1802" spans="1:14" x14ac:dyDescent="0.25">
      <c r="A1802" s="1" t="s">
        <v>12301</v>
      </c>
      <c r="B1802" s="1" t="s">
        <v>80</v>
      </c>
      <c r="C1802" s="1" t="s">
        <v>81</v>
      </c>
      <c r="D1802" s="377">
        <v>200</v>
      </c>
      <c r="E1802" s="1" t="s">
        <v>83</v>
      </c>
      <c r="F1802" s="378">
        <v>46184</v>
      </c>
      <c r="G1802" s="1" t="s">
        <v>12302</v>
      </c>
      <c r="H1802" s="1" t="s">
        <v>11683</v>
      </c>
      <c r="I1802" s="378">
        <v>47279</v>
      </c>
      <c r="J1802" s="1" t="s">
        <v>61</v>
      </c>
      <c r="K1802" s="380">
        <v>6.9733796296299999E-2</v>
      </c>
      <c r="L1802" s="378">
        <v>46184</v>
      </c>
      <c r="M1802" s="1" t="s">
        <v>12303</v>
      </c>
      <c r="N1802" s="1" t="s">
        <v>12317</v>
      </c>
    </row>
    <row r="1803" spans="1:14" x14ac:dyDescent="0.25">
      <c r="A1803" s="1" t="s">
        <v>12301</v>
      </c>
      <c r="B1803" s="1" t="s">
        <v>80</v>
      </c>
      <c r="C1803" s="1" t="s">
        <v>81</v>
      </c>
      <c r="D1803" s="377">
        <v>200</v>
      </c>
      <c r="E1803" s="1" t="s">
        <v>83</v>
      </c>
      <c r="F1803" s="378">
        <v>46184</v>
      </c>
      <c r="G1803" s="1" t="s">
        <v>12302</v>
      </c>
      <c r="H1803" s="1" t="s">
        <v>11683</v>
      </c>
      <c r="I1803" s="378">
        <v>47279</v>
      </c>
      <c r="J1803" s="1" t="s">
        <v>61</v>
      </c>
      <c r="K1803" s="380">
        <v>0.70128472222222005</v>
      </c>
      <c r="L1803" s="378">
        <v>46184</v>
      </c>
      <c r="M1803" s="1" t="s">
        <v>12303</v>
      </c>
      <c r="N1803" s="1" t="s">
        <v>13591</v>
      </c>
    </row>
    <row r="1804" spans="1:14" x14ac:dyDescent="0.25">
      <c r="A1804" s="1" t="s">
        <v>12301</v>
      </c>
      <c r="B1804" s="1" t="s">
        <v>80</v>
      </c>
      <c r="C1804" s="1" t="s">
        <v>81</v>
      </c>
      <c r="D1804" s="377">
        <v>200</v>
      </c>
      <c r="E1804" s="1" t="s">
        <v>83</v>
      </c>
      <c r="F1804" s="378">
        <v>46184</v>
      </c>
      <c r="G1804" s="1" t="s">
        <v>12302</v>
      </c>
      <c r="H1804" s="1" t="s">
        <v>11683</v>
      </c>
      <c r="I1804" s="378">
        <v>47279</v>
      </c>
      <c r="J1804" s="1" t="s">
        <v>61</v>
      </c>
      <c r="K1804" s="380">
        <v>0.72488425925926003</v>
      </c>
      <c r="L1804" s="378">
        <v>46184</v>
      </c>
      <c r="M1804" s="1" t="s">
        <v>12303</v>
      </c>
      <c r="N1804" s="1" t="s">
        <v>13583</v>
      </c>
    </row>
    <row r="1805" spans="1:14" x14ac:dyDescent="0.25">
      <c r="A1805" s="1" t="s">
        <v>12301</v>
      </c>
      <c r="B1805" s="1" t="s">
        <v>80</v>
      </c>
      <c r="C1805" s="1" t="s">
        <v>81</v>
      </c>
      <c r="D1805" s="377">
        <v>200</v>
      </c>
      <c r="E1805" s="1" t="s">
        <v>83</v>
      </c>
      <c r="F1805" s="378">
        <v>46184</v>
      </c>
      <c r="G1805" s="1" t="s">
        <v>12302</v>
      </c>
      <c r="H1805" s="1" t="s">
        <v>11683</v>
      </c>
      <c r="I1805" s="378">
        <v>47279</v>
      </c>
      <c r="J1805" s="1" t="s">
        <v>61</v>
      </c>
      <c r="K1805" s="380">
        <v>0.72496527777777997</v>
      </c>
      <c r="L1805" s="378">
        <v>46184</v>
      </c>
      <c r="M1805" s="1" t="s">
        <v>12303</v>
      </c>
      <c r="N1805" s="1" t="s">
        <v>13598</v>
      </c>
    </row>
    <row r="1806" spans="1:14" x14ac:dyDescent="0.25">
      <c r="A1806" s="1" t="s">
        <v>12301</v>
      </c>
      <c r="B1806" s="1" t="s">
        <v>80</v>
      </c>
      <c r="C1806" s="1" t="s">
        <v>81</v>
      </c>
      <c r="D1806" s="377">
        <v>200</v>
      </c>
      <c r="E1806" s="1" t="s">
        <v>83</v>
      </c>
      <c r="F1806" s="378">
        <v>46184</v>
      </c>
      <c r="G1806" s="1" t="s">
        <v>12302</v>
      </c>
      <c r="H1806" s="1" t="s">
        <v>11683</v>
      </c>
      <c r="I1806" s="378">
        <v>47279</v>
      </c>
      <c r="J1806" s="1" t="s">
        <v>61</v>
      </c>
      <c r="K1806" s="380">
        <v>0.65765046296296004</v>
      </c>
      <c r="L1806" s="378">
        <v>46184</v>
      </c>
      <c r="M1806" s="1" t="s">
        <v>12303</v>
      </c>
      <c r="N1806" s="1" t="s">
        <v>13254</v>
      </c>
    </row>
    <row r="1807" spans="1:14" x14ac:dyDescent="0.25">
      <c r="A1807" s="1" t="s">
        <v>12301</v>
      </c>
      <c r="B1807" s="1" t="s">
        <v>80</v>
      </c>
      <c r="C1807" s="1" t="s">
        <v>81</v>
      </c>
      <c r="D1807" s="377">
        <v>200</v>
      </c>
      <c r="E1807" s="1" t="s">
        <v>83</v>
      </c>
      <c r="F1807" s="378">
        <v>46184</v>
      </c>
      <c r="G1807" s="1" t="s">
        <v>12302</v>
      </c>
      <c r="H1807" s="1" t="s">
        <v>11683</v>
      </c>
      <c r="I1807" s="378">
        <v>47279</v>
      </c>
      <c r="J1807" s="1" t="s">
        <v>61</v>
      </c>
      <c r="K1807" s="380">
        <v>0.59835648148148002</v>
      </c>
      <c r="L1807" s="378">
        <v>46184</v>
      </c>
      <c r="M1807" s="1" t="s">
        <v>12303</v>
      </c>
      <c r="N1807" s="1" t="s">
        <v>13250</v>
      </c>
    </row>
    <row r="1808" spans="1:14" x14ac:dyDescent="0.25">
      <c r="A1808" s="1" t="s">
        <v>12301</v>
      </c>
      <c r="B1808" s="1" t="s">
        <v>80</v>
      </c>
      <c r="C1808" s="1" t="s">
        <v>81</v>
      </c>
      <c r="D1808" s="377">
        <v>200</v>
      </c>
      <c r="E1808" s="1" t="s">
        <v>83</v>
      </c>
      <c r="F1808" s="378">
        <v>46184</v>
      </c>
      <c r="G1808" s="1" t="s">
        <v>12302</v>
      </c>
      <c r="H1808" s="1" t="s">
        <v>11683</v>
      </c>
      <c r="I1808" s="378">
        <v>47279</v>
      </c>
      <c r="J1808" s="1" t="s">
        <v>61</v>
      </c>
      <c r="K1808" s="380">
        <v>0.21576388888889</v>
      </c>
      <c r="L1808" s="378">
        <v>46184</v>
      </c>
      <c r="M1808" s="1" t="s">
        <v>12303</v>
      </c>
      <c r="N1808" s="1" t="s">
        <v>12308</v>
      </c>
    </row>
    <row r="1809" spans="1:14" x14ac:dyDescent="0.25">
      <c r="A1809" s="1" t="s">
        <v>12301</v>
      </c>
      <c r="B1809" s="1" t="s">
        <v>80</v>
      </c>
      <c r="C1809" s="1" t="s">
        <v>81</v>
      </c>
      <c r="D1809" s="377">
        <v>200</v>
      </c>
      <c r="E1809" s="1" t="s">
        <v>83</v>
      </c>
      <c r="F1809" s="378">
        <v>46184</v>
      </c>
      <c r="G1809" s="1" t="s">
        <v>12302</v>
      </c>
      <c r="H1809" s="1" t="s">
        <v>11683</v>
      </c>
      <c r="I1809" s="378">
        <v>47279</v>
      </c>
      <c r="J1809" s="1" t="s">
        <v>61</v>
      </c>
      <c r="K1809" s="380">
        <v>0.92806712962963001</v>
      </c>
      <c r="L1809" s="378">
        <v>46184</v>
      </c>
      <c r="M1809" s="1" t="s">
        <v>12303</v>
      </c>
      <c r="N1809" s="1" t="s">
        <v>13595</v>
      </c>
    </row>
    <row r="1810" spans="1:14" x14ac:dyDescent="0.25">
      <c r="A1810" s="1" t="s">
        <v>12301</v>
      </c>
      <c r="B1810" s="1" t="s">
        <v>80</v>
      </c>
      <c r="C1810" s="1" t="s">
        <v>81</v>
      </c>
      <c r="D1810" s="377">
        <v>200</v>
      </c>
      <c r="E1810" s="1" t="s">
        <v>83</v>
      </c>
      <c r="F1810" s="378">
        <v>46184</v>
      </c>
      <c r="G1810" s="1" t="s">
        <v>12302</v>
      </c>
      <c r="H1810" s="1" t="s">
        <v>11683</v>
      </c>
      <c r="I1810" s="378">
        <v>47279</v>
      </c>
      <c r="J1810" s="1" t="s">
        <v>61</v>
      </c>
      <c r="K1810" s="380">
        <v>0.17085648148148</v>
      </c>
      <c r="L1810" s="378">
        <v>46184</v>
      </c>
      <c r="M1810" s="1" t="s">
        <v>12303</v>
      </c>
      <c r="N1810" s="1" t="s">
        <v>12311</v>
      </c>
    </row>
    <row r="1811" spans="1:14" x14ac:dyDescent="0.25">
      <c r="A1811" s="1" t="s">
        <v>12301</v>
      </c>
      <c r="B1811" s="1" t="s">
        <v>80</v>
      </c>
      <c r="C1811" s="1" t="s">
        <v>81</v>
      </c>
      <c r="D1811" s="377">
        <v>200</v>
      </c>
      <c r="E1811" s="1" t="s">
        <v>83</v>
      </c>
      <c r="F1811" s="378">
        <v>46184</v>
      </c>
      <c r="G1811" s="1" t="s">
        <v>12302</v>
      </c>
      <c r="H1811" s="1" t="s">
        <v>11683</v>
      </c>
      <c r="I1811" s="378">
        <v>47279</v>
      </c>
      <c r="J1811" s="1" t="s">
        <v>61</v>
      </c>
      <c r="K1811" s="380">
        <v>0.76547453703704005</v>
      </c>
      <c r="L1811" s="378">
        <v>46184</v>
      </c>
      <c r="M1811" s="1" t="s">
        <v>12303</v>
      </c>
      <c r="N1811" s="1" t="s">
        <v>13590</v>
      </c>
    </row>
    <row r="1812" spans="1:14" x14ac:dyDescent="0.25">
      <c r="A1812" s="1" t="s">
        <v>12301</v>
      </c>
      <c r="B1812" s="1" t="s">
        <v>80</v>
      </c>
      <c r="C1812" s="1" t="s">
        <v>81</v>
      </c>
      <c r="D1812" s="377">
        <v>200</v>
      </c>
      <c r="E1812" s="1" t="s">
        <v>83</v>
      </c>
      <c r="F1812" s="378">
        <v>46184</v>
      </c>
      <c r="G1812" s="1" t="s">
        <v>12302</v>
      </c>
      <c r="H1812" s="1" t="s">
        <v>11683</v>
      </c>
      <c r="I1812" s="378">
        <v>47279</v>
      </c>
      <c r="J1812" s="1" t="s">
        <v>61</v>
      </c>
      <c r="K1812" s="380">
        <v>0.24312500000000001</v>
      </c>
      <c r="L1812" s="378">
        <v>46184</v>
      </c>
      <c r="M1812" s="1" t="s">
        <v>12303</v>
      </c>
      <c r="N1812" s="1" t="s">
        <v>12313</v>
      </c>
    </row>
    <row r="1813" spans="1:14" x14ac:dyDescent="0.25">
      <c r="A1813" s="1" t="s">
        <v>12301</v>
      </c>
      <c r="B1813" s="1" t="s">
        <v>80</v>
      </c>
      <c r="C1813" s="1" t="s">
        <v>81</v>
      </c>
      <c r="D1813" s="377">
        <v>200</v>
      </c>
      <c r="E1813" s="1" t="s">
        <v>83</v>
      </c>
      <c r="F1813" s="378">
        <v>46184</v>
      </c>
      <c r="G1813" s="1" t="s">
        <v>12302</v>
      </c>
      <c r="H1813" s="1" t="s">
        <v>11683</v>
      </c>
      <c r="I1813" s="378">
        <v>47279</v>
      </c>
      <c r="J1813" s="1" t="s">
        <v>61</v>
      </c>
      <c r="K1813" s="380">
        <v>0.96163194444444</v>
      </c>
      <c r="L1813" s="378">
        <v>46184</v>
      </c>
      <c r="M1813" s="1" t="s">
        <v>12303</v>
      </c>
      <c r="N1813" s="1" t="s">
        <v>13586</v>
      </c>
    </row>
    <row r="1814" spans="1:14" x14ac:dyDescent="0.25">
      <c r="A1814" s="1" t="s">
        <v>12301</v>
      </c>
      <c r="B1814" s="1" t="s">
        <v>80</v>
      </c>
      <c r="C1814" s="1" t="s">
        <v>81</v>
      </c>
      <c r="D1814" s="377">
        <v>200</v>
      </c>
      <c r="E1814" s="1" t="s">
        <v>83</v>
      </c>
      <c r="F1814" s="378">
        <v>46184</v>
      </c>
      <c r="G1814" s="1" t="s">
        <v>12302</v>
      </c>
      <c r="H1814" s="1" t="s">
        <v>11683</v>
      </c>
      <c r="I1814" s="378">
        <v>47279</v>
      </c>
      <c r="J1814" s="1" t="s">
        <v>61</v>
      </c>
      <c r="K1814" s="380">
        <v>0.58245370370369998</v>
      </c>
      <c r="L1814" s="378">
        <v>46184</v>
      </c>
      <c r="M1814" s="1" t="s">
        <v>12303</v>
      </c>
      <c r="N1814" s="1" t="s">
        <v>13247</v>
      </c>
    </row>
    <row r="1815" spans="1:14" x14ac:dyDescent="0.25">
      <c r="A1815" s="1" t="s">
        <v>12301</v>
      </c>
      <c r="B1815" s="1" t="s">
        <v>80</v>
      </c>
      <c r="C1815" s="1" t="s">
        <v>81</v>
      </c>
      <c r="D1815" s="377">
        <v>200</v>
      </c>
      <c r="E1815" s="1" t="s">
        <v>83</v>
      </c>
      <c r="F1815" s="378">
        <v>46184</v>
      </c>
      <c r="G1815" s="1" t="s">
        <v>12302</v>
      </c>
      <c r="H1815" s="1" t="s">
        <v>11683</v>
      </c>
      <c r="I1815" s="378">
        <v>47279</v>
      </c>
      <c r="J1815" s="1" t="s">
        <v>61</v>
      </c>
      <c r="K1815" s="380">
        <v>0.41496527777777997</v>
      </c>
      <c r="L1815" s="378">
        <v>46184</v>
      </c>
      <c r="M1815" s="1" t="s">
        <v>12303</v>
      </c>
      <c r="N1815" s="1" t="s">
        <v>13055</v>
      </c>
    </row>
    <row r="1816" spans="1:14" x14ac:dyDescent="0.25">
      <c r="A1816" s="1" t="s">
        <v>12301</v>
      </c>
      <c r="B1816" s="1" t="s">
        <v>80</v>
      </c>
      <c r="C1816" s="1" t="s">
        <v>81</v>
      </c>
      <c r="D1816" s="377">
        <v>200</v>
      </c>
      <c r="E1816" s="1" t="s">
        <v>83</v>
      </c>
      <c r="F1816" s="378">
        <v>46184</v>
      </c>
      <c r="G1816" s="1" t="s">
        <v>12302</v>
      </c>
      <c r="H1816" s="1" t="s">
        <v>11683</v>
      </c>
      <c r="I1816" s="378">
        <v>47279</v>
      </c>
      <c r="J1816" s="1" t="s">
        <v>61</v>
      </c>
      <c r="K1816" s="380">
        <v>3.5219907407410003E-2</v>
      </c>
      <c r="L1816" s="378">
        <v>46184</v>
      </c>
      <c r="M1816" s="1" t="s">
        <v>12303</v>
      </c>
      <c r="N1816" s="1" t="s">
        <v>12316</v>
      </c>
    </row>
    <row r="1817" spans="1:14" x14ac:dyDescent="0.25">
      <c r="A1817" s="1" t="s">
        <v>12301</v>
      </c>
      <c r="B1817" s="1" t="s">
        <v>80</v>
      </c>
      <c r="C1817" s="1" t="s">
        <v>81</v>
      </c>
      <c r="D1817" s="377">
        <v>200</v>
      </c>
      <c r="E1817" s="1" t="s">
        <v>83</v>
      </c>
      <c r="F1817" s="378">
        <v>46184</v>
      </c>
      <c r="G1817" s="1" t="s">
        <v>12302</v>
      </c>
      <c r="H1817" s="1" t="s">
        <v>11683</v>
      </c>
      <c r="I1817" s="378">
        <v>47279</v>
      </c>
      <c r="J1817" s="1" t="s">
        <v>61</v>
      </c>
      <c r="K1817" s="380">
        <v>0.17131944444444</v>
      </c>
      <c r="L1817" s="378">
        <v>46184</v>
      </c>
      <c r="M1817" s="1" t="s">
        <v>12303</v>
      </c>
      <c r="N1817" s="1" t="s">
        <v>12312</v>
      </c>
    </row>
    <row r="1818" spans="1:14" x14ac:dyDescent="0.25">
      <c r="A1818" s="1" t="s">
        <v>12301</v>
      </c>
      <c r="B1818" s="1" t="s">
        <v>80</v>
      </c>
      <c r="C1818" s="1" t="s">
        <v>81</v>
      </c>
      <c r="D1818" s="377">
        <v>200</v>
      </c>
      <c r="E1818" s="1" t="s">
        <v>83</v>
      </c>
      <c r="F1818" s="378">
        <v>46184</v>
      </c>
      <c r="G1818" s="1" t="s">
        <v>12302</v>
      </c>
      <c r="H1818" s="1" t="s">
        <v>11683</v>
      </c>
      <c r="I1818" s="378">
        <v>47279</v>
      </c>
      <c r="J1818" s="1" t="s">
        <v>61</v>
      </c>
      <c r="K1818" s="380">
        <v>0.16064814814815001</v>
      </c>
      <c r="L1818" s="378">
        <v>46184</v>
      </c>
      <c r="M1818" s="1" t="s">
        <v>12303</v>
      </c>
      <c r="N1818" s="1" t="s">
        <v>12306</v>
      </c>
    </row>
    <row r="1819" spans="1:14" x14ac:dyDescent="0.25">
      <c r="A1819" s="1" t="s">
        <v>12301</v>
      </c>
      <c r="B1819" s="1" t="s">
        <v>80</v>
      </c>
      <c r="C1819" s="1" t="s">
        <v>81</v>
      </c>
      <c r="D1819" s="377">
        <v>200</v>
      </c>
      <c r="E1819" s="1" t="s">
        <v>83</v>
      </c>
      <c r="F1819" s="378">
        <v>46184</v>
      </c>
      <c r="G1819" s="1" t="s">
        <v>12302</v>
      </c>
      <c r="H1819" s="1" t="s">
        <v>11683</v>
      </c>
      <c r="I1819" s="378">
        <v>47279</v>
      </c>
      <c r="J1819" s="1" t="s">
        <v>61</v>
      </c>
      <c r="K1819" s="380">
        <v>0.52508101851851996</v>
      </c>
      <c r="L1819" s="378">
        <v>46184</v>
      </c>
      <c r="M1819" s="1" t="s">
        <v>12303</v>
      </c>
      <c r="N1819" s="1" t="s">
        <v>13252</v>
      </c>
    </row>
    <row r="1820" spans="1:14" x14ac:dyDescent="0.25">
      <c r="A1820" s="1" t="s">
        <v>12301</v>
      </c>
      <c r="B1820" s="1" t="s">
        <v>80</v>
      </c>
      <c r="C1820" s="1" t="s">
        <v>81</v>
      </c>
      <c r="D1820" s="377">
        <v>200</v>
      </c>
      <c r="E1820" s="1" t="s">
        <v>83</v>
      </c>
      <c r="F1820" s="378">
        <v>46184</v>
      </c>
      <c r="G1820" s="1" t="s">
        <v>12302</v>
      </c>
      <c r="H1820" s="1" t="s">
        <v>11683</v>
      </c>
      <c r="I1820" s="378">
        <v>47279</v>
      </c>
      <c r="J1820" s="1" t="s">
        <v>61</v>
      </c>
      <c r="K1820" s="380">
        <v>0.76539351851852</v>
      </c>
      <c r="L1820" s="378">
        <v>46184</v>
      </c>
      <c r="M1820" s="1" t="s">
        <v>12303</v>
      </c>
      <c r="N1820" s="1" t="s">
        <v>13596</v>
      </c>
    </row>
    <row r="1821" spans="1:14" x14ac:dyDescent="0.25">
      <c r="A1821" s="1" t="s">
        <v>12301</v>
      </c>
      <c r="B1821" s="1" t="s">
        <v>80</v>
      </c>
      <c r="C1821" s="1" t="s">
        <v>81</v>
      </c>
      <c r="D1821" s="377">
        <v>200</v>
      </c>
      <c r="E1821" s="1" t="s">
        <v>83</v>
      </c>
      <c r="F1821" s="378">
        <v>46184</v>
      </c>
      <c r="G1821" s="1" t="s">
        <v>12302</v>
      </c>
      <c r="H1821" s="1" t="s">
        <v>11683</v>
      </c>
      <c r="I1821" s="378">
        <v>47279</v>
      </c>
      <c r="J1821" s="1" t="s">
        <v>61</v>
      </c>
      <c r="K1821" s="380">
        <v>0.41533564814814999</v>
      </c>
      <c r="L1821" s="378">
        <v>46184</v>
      </c>
      <c r="M1821" s="1" t="s">
        <v>12303</v>
      </c>
      <c r="N1821" s="1" t="s">
        <v>13056</v>
      </c>
    </row>
    <row r="1822" spans="1:14" x14ac:dyDescent="0.25">
      <c r="A1822" s="1" t="s">
        <v>12301</v>
      </c>
      <c r="B1822" s="1" t="s">
        <v>80</v>
      </c>
      <c r="C1822" s="1" t="s">
        <v>81</v>
      </c>
      <c r="D1822" s="377">
        <v>200</v>
      </c>
      <c r="E1822" s="1" t="s">
        <v>83</v>
      </c>
      <c r="F1822" s="378">
        <v>46184</v>
      </c>
      <c r="G1822" s="1" t="s">
        <v>12302</v>
      </c>
      <c r="H1822" s="1" t="s">
        <v>11683</v>
      </c>
      <c r="I1822" s="378">
        <v>47279</v>
      </c>
      <c r="J1822" s="1" t="s">
        <v>61</v>
      </c>
      <c r="K1822" s="380">
        <v>0.53097222222221996</v>
      </c>
      <c r="L1822" s="378">
        <v>46184</v>
      </c>
      <c r="M1822" s="1" t="s">
        <v>12303</v>
      </c>
      <c r="N1822" s="1" t="s">
        <v>13246</v>
      </c>
    </row>
    <row r="1823" spans="1:14" x14ac:dyDescent="0.25">
      <c r="A1823" s="1" t="s">
        <v>12301</v>
      </c>
      <c r="B1823" s="1" t="s">
        <v>80</v>
      </c>
      <c r="C1823" s="1" t="s">
        <v>81</v>
      </c>
      <c r="D1823" s="377">
        <v>200</v>
      </c>
      <c r="E1823" s="1" t="s">
        <v>83</v>
      </c>
      <c r="F1823" s="378">
        <v>46184</v>
      </c>
      <c r="G1823" s="1" t="s">
        <v>12302</v>
      </c>
      <c r="H1823" s="1" t="s">
        <v>11683</v>
      </c>
      <c r="I1823" s="378">
        <v>47279</v>
      </c>
      <c r="J1823" s="1" t="s">
        <v>61</v>
      </c>
      <c r="K1823" s="380">
        <v>0.44133101851852002</v>
      </c>
      <c r="L1823" s="378">
        <v>46184</v>
      </c>
      <c r="M1823" s="1" t="s">
        <v>12303</v>
      </c>
      <c r="N1823" s="1" t="s">
        <v>13060</v>
      </c>
    </row>
    <row r="1824" spans="1:14" x14ac:dyDescent="0.25">
      <c r="A1824" s="1" t="s">
        <v>12301</v>
      </c>
      <c r="B1824" s="1" t="s">
        <v>80</v>
      </c>
      <c r="C1824" s="1" t="s">
        <v>81</v>
      </c>
      <c r="D1824" s="377">
        <v>200</v>
      </c>
      <c r="E1824" s="1" t="s">
        <v>83</v>
      </c>
      <c r="F1824" s="378">
        <v>46184</v>
      </c>
      <c r="G1824" s="1" t="s">
        <v>12302</v>
      </c>
      <c r="H1824" s="1" t="s">
        <v>11683</v>
      </c>
      <c r="I1824" s="378">
        <v>47279</v>
      </c>
      <c r="J1824" s="1" t="s">
        <v>61</v>
      </c>
      <c r="K1824" s="380">
        <v>0.1530787037037</v>
      </c>
      <c r="L1824" s="378">
        <v>46184</v>
      </c>
      <c r="M1824" s="1" t="s">
        <v>12303</v>
      </c>
      <c r="N1824" s="1" t="s">
        <v>12309</v>
      </c>
    </row>
    <row r="1825" spans="1:14" x14ac:dyDescent="0.25">
      <c r="A1825" s="1" t="s">
        <v>12319</v>
      </c>
      <c r="B1825" s="1" t="s">
        <v>80</v>
      </c>
      <c r="C1825" s="1" t="s">
        <v>81</v>
      </c>
      <c r="D1825" s="377">
        <v>240</v>
      </c>
      <c r="E1825" s="1" t="s">
        <v>83</v>
      </c>
      <c r="F1825" s="378">
        <v>46185</v>
      </c>
      <c r="G1825" s="1" t="s">
        <v>13600</v>
      </c>
      <c r="H1825" s="1" t="s">
        <v>13013</v>
      </c>
      <c r="I1825" s="378">
        <v>47280</v>
      </c>
      <c r="J1825" s="1" t="s">
        <v>61</v>
      </c>
      <c r="K1825" s="380">
        <v>0.26392361111111001</v>
      </c>
      <c r="L1825" s="378">
        <v>46185</v>
      </c>
      <c r="M1825" s="1" t="s">
        <v>12321</v>
      </c>
      <c r="N1825" s="1" t="s">
        <v>13611</v>
      </c>
    </row>
    <row r="1826" spans="1:14" x14ac:dyDescent="0.25">
      <c r="A1826" s="1" t="s">
        <v>12319</v>
      </c>
      <c r="B1826" s="1" t="s">
        <v>80</v>
      </c>
      <c r="C1826" s="1" t="s">
        <v>81</v>
      </c>
      <c r="D1826" s="377">
        <v>240</v>
      </c>
      <c r="E1826" s="1" t="s">
        <v>83</v>
      </c>
      <c r="F1826" s="378">
        <v>46185</v>
      </c>
      <c r="G1826" s="1" t="s">
        <v>13600</v>
      </c>
      <c r="H1826" s="1" t="s">
        <v>13013</v>
      </c>
      <c r="I1826" s="378">
        <v>47280</v>
      </c>
      <c r="J1826" s="1" t="s">
        <v>61</v>
      </c>
      <c r="K1826" s="380">
        <v>0.16407407407406999</v>
      </c>
      <c r="L1826" s="378">
        <v>46185</v>
      </c>
      <c r="M1826" s="1" t="s">
        <v>12321</v>
      </c>
      <c r="N1826" s="1" t="s">
        <v>13605</v>
      </c>
    </row>
    <row r="1827" spans="1:14" x14ac:dyDescent="0.25">
      <c r="A1827" s="1" t="s">
        <v>12319</v>
      </c>
      <c r="B1827" s="1" t="s">
        <v>80</v>
      </c>
      <c r="C1827" s="1" t="s">
        <v>81</v>
      </c>
      <c r="D1827" s="377">
        <v>240</v>
      </c>
      <c r="E1827" s="1" t="s">
        <v>83</v>
      </c>
      <c r="F1827" s="378">
        <v>46185</v>
      </c>
      <c r="G1827" s="1" t="s">
        <v>13600</v>
      </c>
      <c r="H1827" s="1" t="s">
        <v>13013</v>
      </c>
      <c r="I1827" s="378">
        <v>47280</v>
      </c>
      <c r="J1827" s="1" t="s">
        <v>61</v>
      </c>
      <c r="K1827" s="380">
        <v>0.18069444444443999</v>
      </c>
      <c r="L1827" s="378">
        <v>46185</v>
      </c>
      <c r="M1827" s="1" t="s">
        <v>12321</v>
      </c>
      <c r="N1827" s="1" t="s">
        <v>13601</v>
      </c>
    </row>
    <row r="1828" spans="1:14" x14ac:dyDescent="0.25">
      <c r="A1828" s="1" t="s">
        <v>12319</v>
      </c>
      <c r="B1828" s="1" t="s">
        <v>80</v>
      </c>
      <c r="C1828" s="1" t="s">
        <v>81</v>
      </c>
      <c r="D1828" s="377">
        <v>240</v>
      </c>
      <c r="E1828" s="1" t="s">
        <v>83</v>
      </c>
      <c r="F1828" s="378">
        <v>46185</v>
      </c>
      <c r="G1828" s="1" t="s">
        <v>13600</v>
      </c>
      <c r="H1828" s="1" t="s">
        <v>13013</v>
      </c>
      <c r="I1828" s="378">
        <v>47280</v>
      </c>
      <c r="J1828" s="1" t="s">
        <v>61</v>
      </c>
      <c r="K1828" s="380">
        <v>0.13901620370369999</v>
      </c>
      <c r="L1828" s="378">
        <v>46185</v>
      </c>
      <c r="M1828" s="1" t="s">
        <v>12321</v>
      </c>
      <c r="N1828" s="1" t="s">
        <v>13614</v>
      </c>
    </row>
    <row r="1829" spans="1:14" x14ac:dyDescent="0.25">
      <c r="A1829" s="1" t="s">
        <v>12319</v>
      </c>
      <c r="B1829" s="1" t="s">
        <v>80</v>
      </c>
      <c r="C1829" s="1" t="s">
        <v>81</v>
      </c>
      <c r="D1829" s="377">
        <v>240</v>
      </c>
      <c r="E1829" s="1" t="s">
        <v>83</v>
      </c>
      <c r="F1829" s="378">
        <v>46185</v>
      </c>
      <c r="G1829" s="1" t="s">
        <v>13600</v>
      </c>
      <c r="H1829" s="1" t="s">
        <v>13013</v>
      </c>
      <c r="I1829" s="378">
        <v>47280</v>
      </c>
      <c r="J1829" s="1" t="s">
        <v>61</v>
      </c>
      <c r="K1829" s="380">
        <v>0.23383101851852001</v>
      </c>
      <c r="L1829" s="378">
        <v>46185</v>
      </c>
      <c r="M1829" s="1" t="s">
        <v>12321</v>
      </c>
      <c r="N1829" s="1" t="s">
        <v>13609</v>
      </c>
    </row>
    <row r="1830" spans="1:14" x14ac:dyDescent="0.25">
      <c r="A1830" s="1" t="s">
        <v>12319</v>
      </c>
      <c r="B1830" s="1" t="s">
        <v>80</v>
      </c>
      <c r="C1830" s="1" t="s">
        <v>81</v>
      </c>
      <c r="D1830" s="377">
        <v>240</v>
      </c>
      <c r="E1830" s="1" t="s">
        <v>83</v>
      </c>
      <c r="F1830" s="378">
        <v>46185</v>
      </c>
      <c r="G1830" s="1" t="s">
        <v>13600</v>
      </c>
      <c r="H1830" s="1" t="s">
        <v>13013</v>
      </c>
      <c r="I1830" s="378">
        <v>47280</v>
      </c>
      <c r="J1830" s="1" t="s">
        <v>61</v>
      </c>
      <c r="K1830" s="380">
        <v>0.20829861111111</v>
      </c>
      <c r="L1830" s="378">
        <v>46185</v>
      </c>
      <c r="M1830" s="1" t="s">
        <v>12321</v>
      </c>
      <c r="N1830" s="1" t="s">
        <v>13602</v>
      </c>
    </row>
    <row r="1831" spans="1:14" x14ac:dyDescent="0.25">
      <c r="A1831" s="1" t="s">
        <v>12319</v>
      </c>
      <c r="B1831" s="1" t="s">
        <v>80</v>
      </c>
      <c r="C1831" s="1" t="s">
        <v>81</v>
      </c>
      <c r="D1831" s="377">
        <v>240</v>
      </c>
      <c r="E1831" s="1" t="s">
        <v>83</v>
      </c>
      <c r="F1831" s="378">
        <v>46185</v>
      </c>
      <c r="G1831" s="1" t="s">
        <v>13600</v>
      </c>
      <c r="H1831" s="1" t="s">
        <v>13013</v>
      </c>
      <c r="I1831" s="378">
        <v>47280</v>
      </c>
      <c r="J1831" s="1" t="s">
        <v>61</v>
      </c>
      <c r="K1831" s="380">
        <v>5.7638888888899998E-3</v>
      </c>
      <c r="L1831" s="378">
        <v>46185</v>
      </c>
      <c r="M1831" s="1" t="s">
        <v>12321</v>
      </c>
      <c r="N1831" s="1" t="s">
        <v>13612</v>
      </c>
    </row>
    <row r="1832" spans="1:14" x14ac:dyDescent="0.25">
      <c r="A1832" s="1" t="s">
        <v>12319</v>
      </c>
      <c r="B1832" s="1" t="s">
        <v>80</v>
      </c>
      <c r="C1832" s="1" t="s">
        <v>81</v>
      </c>
      <c r="D1832" s="377">
        <v>240</v>
      </c>
      <c r="E1832" s="1" t="s">
        <v>83</v>
      </c>
      <c r="F1832" s="378">
        <v>46185</v>
      </c>
      <c r="G1832" s="1" t="s">
        <v>13600</v>
      </c>
      <c r="H1832" s="1" t="s">
        <v>13013</v>
      </c>
      <c r="I1832" s="378">
        <v>47280</v>
      </c>
      <c r="J1832" s="1" t="s">
        <v>61</v>
      </c>
      <c r="K1832" s="380">
        <v>0.21179398148147999</v>
      </c>
      <c r="L1832" s="378">
        <v>46185</v>
      </c>
      <c r="M1832" s="1" t="s">
        <v>12321</v>
      </c>
      <c r="N1832" s="1" t="s">
        <v>13617</v>
      </c>
    </row>
    <row r="1833" spans="1:14" x14ac:dyDescent="0.25">
      <c r="A1833" s="1" t="s">
        <v>12319</v>
      </c>
      <c r="B1833" s="1" t="s">
        <v>80</v>
      </c>
      <c r="C1833" s="1" t="s">
        <v>81</v>
      </c>
      <c r="D1833" s="377">
        <v>237</v>
      </c>
      <c r="E1833" s="1" t="s">
        <v>83</v>
      </c>
      <c r="F1833" s="378">
        <v>46185</v>
      </c>
      <c r="G1833" s="1" t="s">
        <v>13600</v>
      </c>
      <c r="H1833" s="1" t="s">
        <v>13013</v>
      </c>
      <c r="I1833" s="378">
        <v>47280</v>
      </c>
      <c r="J1833" s="1" t="s">
        <v>61</v>
      </c>
      <c r="K1833" s="380">
        <v>0.31815972222222</v>
      </c>
      <c r="L1833" s="378">
        <v>46185</v>
      </c>
      <c r="M1833" s="1" t="s">
        <v>12321</v>
      </c>
      <c r="N1833" s="1" t="s">
        <v>13604</v>
      </c>
    </row>
    <row r="1834" spans="1:14" x14ac:dyDescent="0.25">
      <c r="A1834" s="1" t="s">
        <v>12319</v>
      </c>
      <c r="B1834" s="1" t="s">
        <v>80</v>
      </c>
      <c r="C1834" s="1" t="s">
        <v>81</v>
      </c>
      <c r="D1834" s="377">
        <v>240</v>
      </c>
      <c r="E1834" s="1" t="s">
        <v>83</v>
      </c>
      <c r="F1834" s="378">
        <v>46185</v>
      </c>
      <c r="G1834" s="1" t="s">
        <v>13600</v>
      </c>
      <c r="H1834" s="1" t="s">
        <v>13013</v>
      </c>
      <c r="I1834" s="378">
        <v>47280</v>
      </c>
      <c r="J1834" s="1" t="s">
        <v>61</v>
      </c>
      <c r="K1834" s="380">
        <v>4.5833333333329999E-2</v>
      </c>
      <c r="L1834" s="378">
        <v>46185</v>
      </c>
      <c r="M1834" s="1" t="s">
        <v>12321</v>
      </c>
      <c r="N1834" s="1" t="s">
        <v>13619</v>
      </c>
    </row>
    <row r="1835" spans="1:14" x14ac:dyDescent="0.25">
      <c r="A1835" s="1" t="s">
        <v>12319</v>
      </c>
      <c r="B1835" s="1" t="s">
        <v>80</v>
      </c>
      <c r="C1835" s="1" t="s">
        <v>81</v>
      </c>
      <c r="D1835" s="377">
        <v>240</v>
      </c>
      <c r="E1835" s="1" t="s">
        <v>83</v>
      </c>
      <c r="F1835" s="378">
        <v>46185</v>
      </c>
      <c r="G1835" s="1" t="s">
        <v>13600</v>
      </c>
      <c r="H1835" s="1" t="s">
        <v>13013</v>
      </c>
      <c r="I1835" s="378">
        <v>47280</v>
      </c>
      <c r="J1835" s="1" t="s">
        <v>61</v>
      </c>
      <c r="K1835" s="380">
        <v>0.18756944444443999</v>
      </c>
      <c r="L1835" s="378">
        <v>46185</v>
      </c>
      <c r="M1835" s="1" t="s">
        <v>12321</v>
      </c>
      <c r="N1835" s="1" t="s">
        <v>13610</v>
      </c>
    </row>
    <row r="1836" spans="1:14" x14ac:dyDescent="0.25">
      <c r="A1836" s="1" t="s">
        <v>12319</v>
      </c>
      <c r="B1836" s="1" t="s">
        <v>80</v>
      </c>
      <c r="C1836" s="1" t="s">
        <v>81</v>
      </c>
      <c r="D1836" s="377">
        <v>240</v>
      </c>
      <c r="E1836" s="1" t="s">
        <v>83</v>
      </c>
      <c r="F1836" s="378">
        <v>46185</v>
      </c>
      <c r="G1836" s="1" t="s">
        <v>13600</v>
      </c>
      <c r="H1836" s="1" t="s">
        <v>13013</v>
      </c>
      <c r="I1836" s="378">
        <v>47280</v>
      </c>
      <c r="J1836" s="1" t="s">
        <v>61</v>
      </c>
      <c r="K1836" s="380">
        <v>0.25093749999999998</v>
      </c>
      <c r="L1836" s="378">
        <v>46185</v>
      </c>
      <c r="M1836" s="1" t="s">
        <v>12321</v>
      </c>
      <c r="N1836" s="1" t="s">
        <v>13606</v>
      </c>
    </row>
    <row r="1837" spans="1:14" x14ac:dyDescent="0.25">
      <c r="A1837" s="1" t="s">
        <v>12319</v>
      </c>
      <c r="B1837" s="1" t="s">
        <v>80</v>
      </c>
      <c r="C1837" s="1" t="s">
        <v>81</v>
      </c>
      <c r="D1837" s="377">
        <v>240</v>
      </c>
      <c r="E1837" s="1" t="s">
        <v>83</v>
      </c>
      <c r="F1837" s="378">
        <v>46185</v>
      </c>
      <c r="G1837" s="1" t="s">
        <v>13600</v>
      </c>
      <c r="H1837" s="1" t="s">
        <v>13013</v>
      </c>
      <c r="I1837" s="378">
        <v>47280</v>
      </c>
      <c r="J1837" s="1" t="s">
        <v>61</v>
      </c>
      <c r="K1837" s="380">
        <v>5.3032407407409998E-2</v>
      </c>
      <c r="L1837" s="378">
        <v>46185</v>
      </c>
      <c r="M1837" s="1" t="s">
        <v>12321</v>
      </c>
      <c r="N1837" s="1" t="s">
        <v>13620</v>
      </c>
    </row>
    <row r="1838" spans="1:14" x14ac:dyDescent="0.25">
      <c r="A1838" s="1" t="s">
        <v>12319</v>
      </c>
      <c r="B1838" s="1" t="s">
        <v>80</v>
      </c>
      <c r="C1838" s="1" t="s">
        <v>81</v>
      </c>
      <c r="D1838" s="377">
        <v>240</v>
      </c>
      <c r="E1838" s="1" t="s">
        <v>83</v>
      </c>
      <c r="F1838" s="378">
        <v>46185</v>
      </c>
      <c r="G1838" s="1" t="s">
        <v>13600</v>
      </c>
      <c r="H1838" s="1" t="s">
        <v>13013</v>
      </c>
      <c r="I1838" s="378">
        <v>47280</v>
      </c>
      <c r="J1838" s="1" t="s">
        <v>61</v>
      </c>
      <c r="K1838" s="380">
        <v>7.8611111111109994E-2</v>
      </c>
      <c r="L1838" s="378">
        <v>46185</v>
      </c>
      <c r="M1838" s="1" t="s">
        <v>12321</v>
      </c>
      <c r="N1838" s="1" t="s">
        <v>13618</v>
      </c>
    </row>
    <row r="1839" spans="1:14" x14ac:dyDescent="0.25">
      <c r="A1839" s="1" t="s">
        <v>12319</v>
      </c>
      <c r="B1839" s="1" t="s">
        <v>80</v>
      </c>
      <c r="C1839" s="1" t="s">
        <v>81</v>
      </c>
      <c r="D1839" s="377">
        <v>240</v>
      </c>
      <c r="E1839" s="1" t="s">
        <v>83</v>
      </c>
      <c r="F1839" s="378">
        <v>46185</v>
      </c>
      <c r="G1839" s="1" t="s">
        <v>13600</v>
      </c>
      <c r="H1839" s="1" t="s">
        <v>13013</v>
      </c>
      <c r="I1839" s="378">
        <v>47280</v>
      </c>
      <c r="J1839" s="1" t="s">
        <v>61</v>
      </c>
      <c r="K1839" s="380">
        <v>8.1342592592589996E-2</v>
      </c>
      <c r="L1839" s="378">
        <v>46185</v>
      </c>
      <c r="M1839" s="1" t="s">
        <v>12321</v>
      </c>
      <c r="N1839" s="1" t="s">
        <v>13608</v>
      </c>
    </row>
    <row r="1840" spans="1:14" x14ac:dyDescent="0.25">
      <c r="A1840" s="1" t="s">
        <v>12319</v>
      </c>
      <c r="B1840" s="1" t="s">
        <v>80</v>
      </c>
      <c r="C1840" s="1" t="s">
        <v>81</v>
      </c>
      <c r="D1840" s="377">
        <v>240</v>
      </c>
      <c r="E1840" s="1" t="s">
        <v>83</v>
      </c>
      <c r="F1840" s="378">
        <v>46185</v>
      </c>
      <c r="G1840" s="1" t="s">
        <v>13600</v>
      </c>
      <c r="H1840" s="1" t="s">
        <v>13013</v>
      </c>
      <c r="I1840" s="378">
        <v>47280</v>
      </c>
      <c r="J1840" s="1" t="s">
        <v>61</v>
      </c>
      <c r="K1840" s="380">
        <v>0.13887731481481</v>
      </c>
      <c r="L1840" s="378">
        <v>46185</v>
      </c>
      <c r="M1840" s="1" t="s">
        <v>12321</v>
      </c>
      <c r="N1840" s="1" t="s">
        <v>13615</v>
      </c>
    </row>
    <row r="1841" spans="1:14" x14ac:dyDescent="0.25">
      <c r="A1841" s="1" t="s">
        <v>12319</v>
      </c>
      <c r="B1841" s="1" t="s">
        <v>80</v>
      </c>
      <c r="C1841" s="1" t="s">
        <v>81</v>
      </c>
      <c r="D1841" s="377">
        <v>240</v>
      </c>
      <c r="E1841" s="1" t="s">
        <v>83</v>
      </c>
      <c r="F1841" s="378">
        <v>46185</v>
      </c>
      <c r="G1841" s="1" t="s">
        <v>13600</v>
      </c>
      <c r="H1841" s="1" t="s">
        <v>13013</v>
      </c>
      <c r="I1841" s="378">
        <v>47280</v>
      </c>
      <c r="J1841" s="1" t="s">
        <v>61</v>
      </c>
      <c r="K1841" s="380">
        <v>2.9456018518520002E-2</v>
      </c>
      <c r="L1841" s="378">
        <v>46185</v>
      </c>
      <c r="M1841" s="1" t="s">
        <v>12321</v>
      </c>
      <c r="N1841" s="1" t="s">
        <v>13603</v>
      </c>
    </row>
    <row r="1842" spans="1:14" x14ac:dyDescent="0.25">
      <c r="A1842" s="1" t="s">
        <v>12319</v>
      </c>
      <c r="B1842" s="1" t="s">
        <v>80</v>
      </c>
      <c r="C1842" s="1" t="s">
        <v>81</v>
      </c>
      <c r="D1842" s="377">
        <v>240</v>
      </c>
      <c r="E1842" s="1" t="s">
        <v>83</v>
      </c>
      <c r="F1842" s="378">
        <v>46185</v>
      </c>
      <c r="G1842" s="1" t="s">
        <v>13600</v>
      </c>
      <c r="H1842" s="1" t="s">
        <v>13013</v>
      </c>
      <c r="I1842" s="378">
        <v>47280</v>
      </c>
      <c r="J1842" s="1" t="s">
        <v>61</v>
      </c>
      <c r="K1842" s="380">
        <v>0.2228125</v>
      </c>
      <c r="L1842" s="378">
        <v>46185</v>
      </c>
      <c r="M1842" s="1" t="s">
        <v>12321</v>
      </c>
      <c r="N1842" s="1" t="s">
        <v>13613</v>
      </c>
    </row>
    <row r="1843" spans="1:14" x14ac:dyDescent="0.25">
      <c r="A1843" s="1" t="s">
        <v>12319</v>
      </c>
      <c r="B1843" s="1" t="s">
        <v>80</v>
      </c>
      <c r="C1843" s="1" t="s">
        <v>81</v>
      </c>
      <c r="D1843" s="377">
        <v>240</v>
      </c>
      <c r="E1843" s="1" t="s">
        <v>83</v>
      </c>
      <c r="F1843" s="378">
        <v>46185</v>
      </c>
      <c r="G1843" s="1" t="s">
        <v>13600</v>
      </c>
      <c r="H1843" s="1" t="s">
        <v>13013</v>
      </c>
      <c r="I1843" s="378">
        <v>47280</v>
      </c>
      <c r="J1843" s="1" t="s">
        <v>61</v>
      </c>
      <c r="K1843" s="380">
        <v>0.16418981481480999</v>
      </c>
      <c r="L1843" s="378">
        <v>46185</v>
      </c>
      <c r="M1843" s="1" t="s">
        <v>12321</v>
      </c>
      <c r="N1843" s="1" t="s">
        <v>13616</v>
      </c>
    </row>
    <row r="1844" spans="1:14" x14ac:dyDescent="0.25">
      <c r="A1844" s="1" t="s">
        <v>12319</v>
      </c>
      <c r="B1844" s="1" t="s">
        <v>80</v>
      </c>
      <c r="C1844" s="1" t="s">
        <v>81</v>
      </c>
      <c r="D1844" s="377">
        <v>240</v>
      </c>
      <c r="E1844" s="1" t="s">
        <v>83</v>
      </c>
      <c r="F1844" s="378">
        <v>46185</v>
      </c>
      <c r="G1844" s="1" t="s">
        <v>13600</v>
      </c>
      <c r="H1844" s="1" t="s">
        <v>13013</v>
      </c>
      <c r="I1844" s="378">
        <v>47280</v>
      </c>
      <c r="J1844" s="1" t="s">
        <v>61</v>
      </c>
      <c r="K1844" s="380">
        <v>2.9618055555560002E-2</v>
      </c>
      <c r="L1844" s="378">
        <v>46185</v>
      </c>
      <c r="M1844" s="1" t="s">
        <v>12321</v>
      </c>
      <c r="N1844" s="1" t="s">
        <v>13607</v>
      </c>
    </row>
    <row r="1845" spans="1:14" x14ac:dyDescent="0.25">
      <c r="A1845" s="1" t="s">
        <v>12319</v>
      </c>
      <c r="B1845" s="1" t="s">
        <v>80</v>
      </c>
      <c r="C1845" s="1" t="s">
        <v>81</v>
      </c>
      <c r="D1845" s="377">
        <v>240</v>
      </c>
      <c r="E1845" s="1" t="s">
        <v>83</v>
      </c>
      <c r="F1845" s="378">
        <v>46184</v>
      </c>
      <c r="G1845" s="1" t="s">
        <v>12320</v>
      </c>
      <c r="H1845" s="1" t="s">
        <v>11683</v>
      </c>
      <c r="I1845" s="378">
        <v>47279</v>
      </c>
      <c r="J1845" s="1" t="s">
        <v>61</v>
      </c>
      <c r="K1845" s="380">
        <v>0.58111111111111002</v>
      </c>
      <c r="L1845" s="378">
        <v>46184</v>
      </c>
      <c r="M1845" s="1" t="s">
        <v>12321</v>
      </c>
      <c r="N1845" s="1" t="s">
        <v>13261</v>
      </c>
    </row>
    <row r="1846" spans="1:14" x14ac:dyDescent="0.25">
      <c r="A1846" s="1" t="s">
        <v>12319</v>
      </c>
      <c r="B1846" s="1" t="s">
        <v>80</v>
      </c>
      <c r="C1846" s="1" t="s">
        <v>81</v>
      </c>
      <c r="D1846" s="377">
        <v>240</v>
      </c>
      <c r="E1846" s="1" t="s">
        <v>83</v>
      </c>
      <c r="F1846" s="378">
        <v>46184</v>
      </c>
      <c r="G1846" s="1" t="s">
        <v>12320</v>
      </c>
      <c r="H1846" s="1" t="s">
        <v>11683</v>
      </c>
      <c r="I1846" s="378">
        <v>47279</v>
      </c>
      <c r="J1846" s="1" t="s">
        <v>61</v>
      </c>
      <c r="K1846" s="380">
        <v>0.18725694444443999</v>
      </c>
      <c r="L1846" s="378">
        <v>46184</v>
      </c>
      <c r="M1846" s="1" t="s">
        <v>12321</v>
      </c>
      <c r="N1846" s="1" t="s">
        <v>12327</v>
      </c>
    </row>
    <row r="1847" spans="1:14" x14ac:dyDescent="0.25">
      <c r="A1847" s="1" t="s">
        <v>12319</v>
      </c>
      <c r="B1847" s="1" t="s">
        <v>80</v>
      </c>
      <c r="C1847" s="1" t="s">
        <v>81</v>
      </c>
      <c r="D1847" s="377">
        <v>240</v>
      </c>
      <c r="E1847" s="1" t="s">
        <v>83</v>
      </c>
      <c r="F1847" s="378">
        <v>46184</v>
      </c>
      <c r="G1847" s="1" t="s">
        <v>12320</v>
      </c>
      <c r="H1847" s="1" t="s">
        <v>11683</v>
      </c>
      <c r="I1847" s="378">
        <v>47279</v>
      </c>
      <c r="J1847" s="1" t="s">
        <v>61</v>
      </c>
      <c r="K1847" s="380">
        <v>0.58581018518519001</v>
      </c>
      <c r="L1847" s="378">
        <v>46184</v>
      </c>
      <c r="M1847" s="1" t="s">
        <v>12321</v>
      </c>
      <c r="N1847" s="1" t="s">
        <v>13259</v>
      </c>
    </row>
    <row r="1848" spans="1:14" x14ac:dyDescent="0.25">
      <c r="A1848" s="1" t="s">
        <v>12319</v>
      </c>
      <c r="B1848" s="1" t="s">
        <v>80</v>
      </c>
      <c r="C1848" s="1" t="s">
        <v>81</v>
      </c>
      <c r="D1848" s="377">
        <v>240</v>
      </c>
      <c r="E1848" s="1" t="s">
        <v>83</v>
      </c>
      <c r="F1848" s="378">
        <v>46184</v>
      </c>
      <c r="G1848" s="1" t="s">
        <v>12320</v>
      </c>
      <c r="H1848" s="1" t="s">
        <v>11683</v>
      </c>
      <c r="I1848" s="378">
        <v>47279</v>
      </c>
      <c r="J1848" s="1" t="s">
        <v>61</v>
      </c>
      <c r="K1848" s="380">
        <v>0.34710648148147999</v>
      </c>
      <c r="L1848" s="378">
        <v>46184</v>
      </c>
      <c r="M1848" s="1" t="s">
        <v>12321</v>
      </c>
      <c r="N1848" s="1" t="s">
        <v>13066</v>
      </c>
    </row>
    <row r="1849" spans="1:14" x14ac:dyDescent="0.25">
      <c r="A1849" s="1" t="s">
        <v>12319</v>
      </c>
      <c r="B1849" s="1" t="s">
        <v>80</v>
      </c>
      <c r="C1849" s="1" t="s">
        <v>81</v>
      </c>
      <c r="D1849" s="377">
        <v>240</v>
      </c>
      <c r="E1849" s="1" t="s">
        <v>83</v>
      </c>
      <c r="F1849" s="378">
        <v>46184</v>
      </c>
      <c r="G1849" s="1" t="s">
        <v>12320</v>
      </c>
      <c r="H1849" s="1" t="s">
        <v>11683</v>
      </c>
      <c r="I1849" s="378">
        <v>47279</v>
      </c>
      <c r="J1849" s="1" t="s">
        <v>61</v>
      </c>
      <c r="K1849" s="380">
        <v>0.58368055555555998</v>
      </c>
      <c r="L1849" s="378">
        <v>46184</v>
      </c>
      <c r="M1849" s="1" t="s">
        <v>12321</v>
      </c>
      <c r="N1849" s="1" t="s">
        <v>13260</v>
      </c>
    </row>
    <row r="1850" spans="1:14" x14ac:dyDescent="0.25">
      <c r="A1850" s="1" t="s">
        <v>12319</v>
      </c>
      <c r="B1850" s="1" t="s">
        <v>80</v>
      </c>
      <c r="C1850" s="1" t="s">
        <v>81</v>
      </c>
      <c r="D1850" s="377">
        <v>240</v>
      </c>
      <c r="E1850" s="1" t="s">
        <v>83</v>
      </c>
      <c r="F1850" s="378">
        <v>46184</v>
      </c>
      <c r="G1850" s="1" t="s">
        <v>12320</v>
      </c>
      <c r="H1850" s="1" t="s">
        <v>11683</v>
      </c>
      <c r="I1850" s="378">
        <v>47279</v>
      </c>
      <c r="J1850" s="1" t="s">
        <v>61</v>
      </c>
      <c r="K1850" s="380">
        <v>0.59649305555555998</v>
      </c>
      <c r="L1850" s="378">
        <v>46184</v>
      </c>
      <c r="M1850" s="1" t="s">
        <v>12321</v>
      </c>
      <c r="N1850" s="1" t="s">
        <v>13267</v>
      </c>
    </row>
    <row r="1851" spans="1:14" x14ac:dyDescent="0.25">
      <c r="A1851" s="1" t="s">
        <v>12319</v>
      </c>
      <c r="B1851" s="1" t="s">
        <v>80</v>
      </c>
      <c r="C1851" s="1" t="s">
        <v>81</v>
      </c>
      <c r="D1851" s="377">
        <v>240</v>
      </c>
      <c r="E1851" s="1" t="s">
        <v>83</v>
      </c>
      <c r="F1851" s="378">
        <v>46184</v>
      </c>
      <c r="G1851" s="1" t="s">
        <v>12320</v>
      </c>
      <c r="H1851" s="1" t="s">
        <v>11683</v>
      </c>
      <c r="I1851" s="378">
        <v>47279</v>
      </c>
      <c r="J1851" s="1" t="s">
        <v>61</v>
      </c>
      <c r="K1851" s="380">
        <v>0.19842592592593</v>
      </c>
      <c r="L1851" s="378">
        <v>46184</v>
      </c>
      <c r="M1851" s="1" t="s">
        <v>12321</v>
      </c>
      <c r="N1851" s="1" t="s">
        <v>12322</v>
      </c>
    </row>
    <row r="1852" spans="1:14" x14ac:dyDescent="0.25">
      <c r="A1852" s="1" t="s">
        <v>12319</v>
      </c>
      <c r="B1852" s="1" t="s">
        <v>80</v>
      </c>
      <c r="C1852" s="1" t="s">
        <v>81</v>
      </c>
      <c r="D1852" s="377">
        <v>240</v>
      </c>
      <c r="E1852" s="1" t="s">
        <v>83</v>
      </c>
      <c r="F1852" s="378">
        <v>46184</v>
      </c>
      <c r="G1852" s="1" t="s">
        <v>12320</v>
      </c>
      <c r="H1852" s="1" t="s">
        <v>11683</v>
      </c>
      <c r="I1852" s="378">
        <v>47279</v>
      </c>
      <c r="J1852" s="1" t="s">
        <v>61</v>
      </c>
      <c r="K1852" s="380">
        <v>0.94515046296296001</v>
      </c>
      <c r="L1852" s="378">
        <v>46184</v>
      </c>
      <c r="M1852" s="1" t="s">
        <v>12321</v>
      </c>
      <c r="N1852" s="1" t="s">
        <v>13629</v>
      </c>
    </row>
    <row r="1853" spans="1:14" x14ac:dyDescent="0.25">
      <c r="A1853" s="1" t="s">
        <v>12319</v>
      </c>
      <c r="B1853" s="1" t="s">
        <v>80</v>
      </c>
      <c r="C1853" s="1" t="s">
        <v>81</v>
      </c>
      <c r="D1853" s="377">
        <v>240</v>
      </c>
      <c r="E1853" s="1" t="s">
        <v>83</v>
      </c>
      <c r="F1853" s="378">
        <v>46184</v>
      </c>
      <c r="G1853" s="1" t="s">
        <v>12320</v>
      </c>
      <c r="H1853" s="1" t="s">
        <v>11683</v>
      </c>
      <c r="I1853" s="378">
        <v>47279</v>
      </c>
      <c r="J1853" s="1" t="s">
        <v>61</v>
      </c>
      <c r="K1853" s="380">
        <v>0.19851851851852001</v>
      </c>
      <c r="L1853" s="378">
        <v>46184</v>
      </c>
      <c r="M1853" s="1" t="s">
        <v>12321</v>
      </c>
      <c r="N1853" s="1" t="s">
        <v>12325</v>
      </c>
    </row>
    <row r="1854" spans="1:14" x14ac:dyDescent="0.25">
      <c r="A1854" s="1" t="s">
        <v>12319</v>
      </c>
      <c r="B1854" s="1" t="s">
        <v>80</v>
      </c>
      <c r="C1854" s="1" t="s">
        <v>81</v>
      </c>
      <c r="D1854" s="377">
        <v>240</v>
      </c>
      <c r="E1854" s="1" t="s">
        <v>83</v>
      </c>
      <c r="F1854" s="378">
        <v>46184</v>
      </c>
      <c r="G1854" s="1" t="s">
        <v>12320</v>
      </c>
      <c r="H1854" s="1" t="s">
        <v>11683</v>
      </c>
      <c r="I1854" s="378">
        <v>47279</v>
      </c>
      <c r="J1854" s="1" t="s">
        <v>61</v>
      </c>
      <c r="K1854" s="380">
        <v>0.65887731481481004</v>
      </c>
      <c r="L1854" s="378">
        <v>46184</v>
      </c>
      <c r="M1854" s="1" t="s">
        <v>12321</v>
      </c>
      <c r="N1854" s="1" t="s">
        <v>13257</v>
      </c>
    </row>
    <row r="1855" spans="1:14" x14ac:dyDescent="0.25">
      <c r="A1855" s="1" t="s">
        <v>12319</v>
      </c>
      <c r="B1855" s="1" t="s">
        <v>80</v>
      </c>
      <c r="C1855" s="1" t="s">
        <v>81</v>
      </c>
      <c r="D1855" s="377">
        <v>240</v>
      </c>
      <c r="E1855" s="1" t="s">
        <v>83</v>
      </c>
      <c r="F1855" s="378">
        <v>46184</v>
      </c>
      <c r="G1855" s="1" t="s">
        <v>12320</v>
      </c>
      <c r="H1855" s="1" t="s">
        <v>11683</v>
      </c>
      <c r="I1855" s="378">
        <v>47279</v>
      </c>
      <c r="J1855" s="1" t="s">
        <v>61</v>
      </c>
      <c r="K1855" s="380">
        <v>0.65923611111111002</v>
      </c>
      <c r="L1855" s="378">
        <v>46184</v>
      </c>
      <c r="M1855" s="1" t="s">
        <v>12321</v>
      </c>
      <c r="N1855" s="1" t="s">
        <v>13258</v>
      </c>
    </row>
    <row r="1856" spans="1:14" x14ac:dyDescent="0.25">
      <c r="A1856" s="1" t="s">
        <v>12319</v>
      </c>
      <c r="B1856" s="1" t="s">
        <v>80</v>
      </c>
      <c r="C1856" s="1" t="s">
        <v>81</v>
      </c>
      <c r="D1856" s="377">
        <v>240</v>
      </c>
      <c r="E1856" s="1" t="s">
        <v>83</v>
      </c>
      <c r="F1856" s="378">
        <v>46184</v>
      </c>
      <c r="G1856" s="1" t="s">
        <v>12320</v>
      </c>
      <c r="H1856" s="1" t="s">
        <v>11683</v>
      </c>
      <c r="I1856" s="378">
        <v>47279</v>
      </c>
      <c r="J1856" s="1" t="s">
        <v>61</v>
      </c>
      <c r="K1856" s="380">
        <v>0.33936342592593</v>
      </c>
      <c r="L1856" s="378">
        <v>46184</v>
      </c>
      <c r="M1856" s="1" t="s">
        <v>12321</v>
      </c>
      <c r="N1856" s="1" t="s">
        <v>13064</v>
      </c>
    </row>
    <row r="1857" spans="1:14" x14ac:dyDescent="0.25">
      <c r="A1857" s="1" t="s">
        <v>12319</v>
      </c>
      <c r="B1857" s="1" t="s">
        <v>80</v>
      </c>
      <c r="C1857" s="1" t="s">
        <v>81</v>
      </c>
      <c r="D1857" s="377">
        <v>240</v>
      </c>
      <c r="E1857" s="1" t="s">
        <v>83</v>
      </c>
      <c r="F1857" s="378">
        <v>46184</v>
      </c>
      <c r="G1857" s="1" t="s">
        <v>12320</v>
      </c>
      <c r="H1857" s="1" t="s">
        <v>11683</v>
      </c>
      <c r="I1857" s="378">
        <v>47279</v>
      </c>
      <c r="J1857" s="1" t="s">
        <v>61</v>
      </c>
      <c r="K1857" s="380">
        <v>0.94251157407407005</v>
      </c>
      <c r="L1857" s="378">
        <v>46184</v>
      </c>
      <c r="M1857" s="1" t="s">
        <v>12321</v>
      </c>
      <c r="N1857" s="1" t="s">
        <v>13627</v>
      </c>
    </row>
    <row r="1858" spans="1:14" x14ac:dyDescent="0.25">
      <c r="A1858" s="1" t="s">
        <v>12319</v>
      </c>
      <c r="B1858" s="1" t="s">
        <v>80</v>
      </c>
      <c r="C1858" s="1" t="s">
        <v>81</v>
      </c>
      <c r="D1858" s="377">
        <v>240</v>
      </c>
      <c r="E1858" s="1" t="s">
        <v>83</v>
      </c>
      <c r="F1858" s="378">
        <v>46184</v>
      </c>
      <c r="G1858" s="1" t="s">
        <v>12320</v>
      </c>
      <c r="H1858" s="1" t="s">
        <v>11683</v>
      </c>
      <c r="I1858" s="378">
        <v>47279</v>
      </c>
      <c r="J1858" s="1" t="s">
        <v>61</v>
      </c>
      <c r="K1858" s="380">
        <v>0.65912037037036997</v>
      </c>
      <c r="L1858" s="378">
        <v>46184</v>
      </c>
      <c r="M1858" s="1" t="s">
        <v>12321</v>
      </c>
      <c r="N1858" s="1" t="s">
        <v>13262</v>
      </c>
    </row>
    <row r="1859" spans="1:14" x14ac:dyDescent="0.25">
      <c r="A1859" s="1" t="s">
        <v>12319</v>
      </c>
      <c r="B1859" s="1" t="s">
        <v>80</v>
      </c>
      <c r="C1859" s="1" t="s">
        <v>81</v>
      </c>
      <c r="D1859" s="377">
        <v>240</v>
      </c>
      <c r="E1859" s="1" t="s">
        <v>83</v>
      </c>
      <c r="F1859" s="378">
        <v>46184</v>
      </c>
      <c r="G1859" s="1" t="s">
        <v>12320</v>
      </c>
      <c r="H1859" s="1" t="s">
        <v>11683</v>
      </c>
      <c r="I1859" s="378">
        <v>47279</v>
      </c>
      <c r="J1859" s="1" t="s">
        <v>61</v>
      </c>
      <c r="K1859" s="380">
        <v>0.88376157407406997</v>
      </c>
      <c r="L1859" s="378">
        <v>46184</v>
      </c>
      <c r="M1859" s="1" t="s">
        <v>12321</v>
      </c>
      <c r="N1859" s="1" t="s">
        <v>13638</v>
      </c>
    </row>
    <row r="1860" spans="1:14" x14ac:dyDescent="0.25">
      <c r="A1860" s="1" t="s">
        <v>12319</v>
      </c>
      <c r="B1860" s="1" t="s">
        <v>80</v>
      </c>
      <c r="C1860" s="1" t="s">
        <v>81</v>
      </c>
      <c r="D1860" s="377">
        <v>240</v>
      </c>
      <c r="E1860" s="1" t="s">
        <v>83</v>
      </c>
      <c r="F1860" s="378">
        <v>46184</v>
      </c>
      <c r="G1860" s="1" t="s">
        <v>12320</v>
      </c>
      <c r="H1860" s="1" t="s">
        <v>11683</v>
      </c>
      <c r="I1860" s="378">
        <v>47279</v>
      </c>
      <c r="J1860" s="1" t="s">
        <v>61</v>
      </c>
      <c r="K1860" s="380">
        <v>0.33923611111111002</v>
      </c>
      <c r="L1860" s="378">
        <v>46184</v>
      </c>
      <c r="M1860" s="1" t="s">
        <v>12321</v>
      </c>
      <c r="N1860" s="1" t="s">
        <v>13072</v>
      </c>
    </row>
    <row r="1861" spans="1:14" x14ac:dyDescent="0.25">
      <c r="A1861" s="1" t="s">
        <v>12319</v>
      </c>
      <c r="B1861" s="1" t="s">
        <v>80</v>
      </c>
      <c r="C1861" s="1" t="s">
        <v>81</v>
      </c>
      <c r="D1861" s="377">
        <v>240</v>
      </c>
      <c r="E1861" s="1" t="s">
        <v>83</v>
      </c>
      <c r="F1861" s="378">
        <v>46184</v>
      </c>
      <c r="G1861" s="1" t="s">
        <v>12320</v>
      </c>
      <c r="H1861" s="1" t="s">
        <v>11683</v>
      </c>
      <c r="I1861" s="378">
        <v>47279</v>
      </c>
      <c r="J1861" s="1" t="s">
        <v>61</v>
      </c>
      <c r="K1861" s="380">
        <v>0.23922453703704</v>
      </c>
      <c r="L1861" s="378">
        <v>46184</v>
      </c>
      <c r="M1861" s="1" t="s">
        <v>12321</v>
      </c>
      <c r="N1861" s="1" t="s">
        <v>12334</v>
      </c>
    </row>
    <row r="1862" spans="1:14" x14ac:dyDescent="0.25">
      <c r="A1862" s="1" t="s">
        <v>12319</v>
      </c>
      <c r="B1862" s="1" t="s">
        <v>80</v>
      </c>
      <c r="C1862" s="1" t="s">
        <v>81</v>
      </c>
      <c r="D1862" s="377">
        <v>240</v>
      </c>
      <c r="E1862" s="1" t="s">
        <v>83</v>
      </c>
      <c r="F1862" s="378">
        <v>46184</v>
      </c>
      <c r="G1862" s="1" t="s">
        <v>12320</v>
      </c>
      <c r="H1862" s="1" t="s">
        <v>11683</v>
      </c>
      <c r="I1862" s="378">
        <v>47279</v>
      </c>
      <c r="J1862" s="1" t="s">
        <v>61</v>
      </c>
      <c r="K1862" s="380">
        <v>0.69374999999999998</v>
      </c>
      <c r="L1862" s="378">
        <v>46184</v>
      </c>
      <c r="M1862" s="1" t="s">
        <v>12321</v>
      </c>
      <c r="N1862" s="1" t="s">
        <v>13634</v>
      </c>
    </row>
    <row r="1863" spans="1:14" x14ac:dyDescent="0.25">
      <c r="A1863" s="1" t="s">
        <v>12319</v>
      </c>
      <c r="B1863" s="1" t="s">
        <v>80</v>
      </c>
      <c r="C1863" s="1" t="s">
        <v>81</v>
      </c>
      <c r="D1863" s="377">
        <v>240</v>
      </c>
      <c r="E1863" s="1" t="s">
        <v>83</v>
      </c>
      <c r="F1863" s="378">
        <v>46184</v>
      </c>
      <c r="G1863" s="1" t="s">
        <v>12320</v>
      </c>
      <c r="H1863" s="1" t="s">
        <v>11683</v>
      </c>
      <c r="I1863" s="378">
        <v>47279</v>
      </c>
      <c r="J1863" s="1" t="s">
        <v>61</v>
      </c>
      <c r="K1863" s="380">
        <v>0.93928240740740998</v>
      </c>
      <c r="L1863" s="378">
        <v>46184</v>
      </c>
      <c r="M1863" s="1" t="s">
        <v>12321</v>
      </c>
      <c r="N1863" s="1" t="s">
        <v>13639</v>
      </c>
    </row>
    <row r="1864" spans="1:14" x14ac:dyDescent="0.25">
      <c r="A1864" s="1" t="s">
        <v>12319</v>
      </c>
      <c r="B1864" s="1" t="s">
        <v>80</v>
      </c>
      <c r="C1864" s="1" t="s">
        <v>81</v>
      </c>
      <c r="D1864" s="377">
        <v>240</v>
      </c>
      <c r="E1864" s="1" t="s">
        <v>83</v>
      </c>
      <c r="F1864" s="378">
        <v>46184</v>
      </c>
      <c r="G1864" s="1" t="s">
        <v>12320</v>
      </c>
      <c r="H1864" s="1" t="s">
        <v>11683</v>
      </c>
      <c r="I1864" s="378">
        <v>47279</v>
      </c>
      <c r="J1864" s="1" t="s">
        <v>61</v>
      </c>
      <c r="K1864" s="380">
        <v>0.69334490740740995</v>
      </c>
      <c r="L1864" s="378">
        <v>46184</v>
      </c>
      <c r="M1864" s="1" t="s">
        <v>12321</v>
      </c>
      <c r="N1864" s="1" t="s">
        <v>13643</v>
      </c>
    </row>
    <row r="1865" spans="1:14" x14ac:dyDescent="0.25">
      <c r="A1865" s="1" t="s">
        <v>12319</v>
      </c>
      <c r="B1865" s="1" t="s">
        <v>80</v>
      </c>
      <c r="C1865" s="1" t="s">
        <v>81</v>
      </c>
      <c r="D1865" s="377">
        <v>240</v>
      </c>
      <c r="E1865" s="1" t="s">
        <v>83</v>
      </c>
      <c r="F1865" s="378">
        <v>46184</v>
      </c>
      <c r="G1865" s="1" t="s">
        <v>12320</v>
      </c>
      <c r="H1865" s="1" t="s">
        <v>11683</v>
      </c>
      <c r="I1865" s="378">
        <v>47279</v>
      </c>
      <c r="J1865" s="1" t="s">
        <v>61</v>
      </c>
      <c r="K1865" s="380">
        <v>0.69968750000000002</v>
      </c>
      <c r="L1865" s="378">
        <v>46184</v>
      </c>
      <c r="M1865" s="1" t="s">
        <v>12321</v>
      </c>
      <c r="N1865" s="1" t="s">
        <v>13632</v>
      </c>
    </row>
    <row r="1866" spans="1:14" x14ac:dyDescent="0.25">
      <c r="A1866" s="1" t="s">
        <v>12319</v>
      </c>
      <c r="B1866" s="1" t="s">
        <v>80</v>
      </c>
      <c r="C1866" s="1" t="s">
        <v>81</v>
      </c>
      <c r="D1866" s="377">
        <v>240</v>
      </c>
      <c r="E1866" s="1" t="s">
        <v>83</v>
      </c>
      <c r="F1866" s="378">
        <v>46184</v>
      </c>
      <c r="G1866" s="1" t="s">
        <v>12320</v>
      </c>
      <c r="H1866" s="1" t="s">
        <v>11683</v>
      </c>
      <c r="I1866" s="378">
        <v>47279</v>
      </c>
      <c r="J1866" s="1" t="s">
        <v>61</v>
      </c>
      <c r="K1866" s="380">
        <v>0.70315972222222001</v>
      </c>
      <c r="L1866" s="378">
        <v>46184</v>
      </c>
      <c r="M1866" s="1" t="s">
        <v>12321</v>
      </c>
      <c r="N1866" s="1" t="s">
        <v>13641</v>
      </c>
    </row>
    <row r="1867" spans="1:14" x14ac:dyDescent="0.25">
      <c r="A1867" s="1" t="s">
        <v>12319</v>
      </c>
      <c r="B1867" s="1" t="s">
        <v>80</v>
      </c>
      <c r="C1867" s="1" t="s">
        <v>81</v>
      </c>
      <c r="D1867" s="377">
        <v>240</v>
      </c>
      <c r="E1867" s="1" t="s">
        <v>83</v>
      </c>
      <c r="F1867" s="378">
        <v>46184</v>
      </c>
      <c r="G1867" s="1" t="s">
        <v>12320</v>
      </c>
      <c r="H1867" s="1" t="s">
        <v>11683</v>
      </c>
      <c r="I1867" s="378">
        <v>47279</v>
      </c>
      <c r="J1867" s="1" t="s">
        <v>61</v>
      </c>
      <c r="K1867" s="380">
        <v>0.72634259259259004</v>
      </c>
      <c r="L1867" s="378">
        <v>46184</v>
      </c>
      <c r="M1867" s="1" t="s">
        <v>12321</v>
      </c>
      <c r="N1867" s="1" t="s">
        <v>13644</v>
      </c>
    </row>
    <row r="1868" spans="1:14" x14ac:dyDescent="0.25">
      <c r="A1868" s="1" t="s">
        <v>12319</v>
      </c>
      <c r="B1868" s="1" t="s">
        <v>80</v>
      </c>
      <c r="C1868" s="1" t="s">
        <v>81</v>
      </c>
      <c r="D1868" s="377">
        <v>240</v>
      </c>
      <c r="E1868" s="1" t="s">
        <v>83</v>
      </c>
      <c r="F1868" s="378">
        <v>46184</v>
      </c>
      <c r="G1868" s="1" t="s">
        <v>12320</v>
      </c>
      <c r="H1868" s="1" t="s">
        <v>11683</v>
      </c>
      <c r="I1868" s="378">
        <v>47279</v>
      </c>
      <c r="J1868" s="1" t="s">
        <v>61</v>
      </c>
      <c r="K1868" s="380">
        <v>0.22695601851851999</v>
      </c>
      <c r="L1868" s="378">
        <v>46184</v>
      </c>
      <c r="M1868" s="1" t="s">
        <v>12321</v>
      </c>
      <c r="N1868" s="1" t="s">
        <v>12338</v>
      </c>
    </row>
    <row r="1869" spans="1:14" x14ac:dyDescent="0.25">
      <c r="A1869" s="1" t="s">
        <v>12319</v>
      </c>
      <c r="B1869" s="1" t="s">
        <v>80</v>
      </c>
      <c r="C1869" s="1" t="s">
        <v>81</v>
      </c>
      <c r="D1869" s="377">
        <v>240</v>
      </c>
      <c r="E1869" s="1" t="s">
        <v>83</v>
      </c>
      <c r="F1869" s="378">
        <v>46184</v>
      </c>
      <c r="G1869" s="1" t="s">
        <v>12320</v>
      </c>
      <c r="H1869" s="1" t="s">
        <v>11683</v>
      </c>
      <c r="I1869" s="378">
        <v>47279</v>
      </c>
      <c r="J1869" s="1" t="s">
        <v>61</v>
      </c>
      <c r="K1869" s="380">
        <v>0.73059027777777996</v>
      </c>
      <c r="L1869" s="378">
        <v>46184</v>
      </c>
      <c r="M1869" s="1" t="s">
        <v>12321</v>
      </c>
      <c r="N1869" s="1" t="s">
        <v>13622</v>
      </c>
    </row>
    <row r="1870" spans="1:14" x14ac:dyDescent="0.25">
      <c r="A1870" s="1" t="s">
        <v>12319</v>
      </c>
      <c r="B1870" s="1" t="s">
        <v>80</v>
      </c>
      <c r="C1870" s="1" t="s">
        <v>81</v>
      </c>
      <c r="D1870" s="377">
        <v>240</v>
      </c>
      <c r="E1870" s="1" t="s">
        <v>83</v>
      </c>
      <c r="F1870" s="378">
        <v>46184</v>
      </c>
      <c r="G1870" s="1" t="s">
        <v>12320</v>
      </c>
      <c r="H1870" s="1" t="s">
        <v>11683</v>
      </c>
      <c r="I1870" s="378">
        <v>47279</v>
      </c>
      <c r="J1870" s="1" t="s">
        <v>61</v>
      </c>
      <c r="K1870" s="380">
        <v>0.92548611111111001</v>
      </c>
      <c r="L1870" s="378">
        <v>46184</v>
      </c>
      <c r="M1870" s="1" t="s">
        <v>12321</v>
      </c>
      <c r="N1870" s="1" t="s">
        <v>13626</v>
      </c>
    </row>
    <row r="1871" spans="1:14" x14ac:dyDescent="0.25">
      <c r="A1871" s="1" t="s">
        <v>12319</v>
      </c>
      <c r="B1871" s="1" t="s">
        <v>80</v>
      </c>
      <c r="C1871" s="1" t="s">
        <v>81</v>
      </c>
      <c r="D1871" s="377">
        <v>240</v>
      </c>
      <c r="E1871" s="1" t="s">
        <v>83</v>
      </c>
      <c r="F1871" s="378">
        <v>46184</v>
      </c>
      <c r="G1871" s="1" t="s">
        <v>12320</v>
      </c>
      <c r="H1871" s="1" t="s">
        <v>11683</v>
      </c>
      <c r="I1871" s="378">
        <v>47279</v>
      </c>
      <c r="J1871" s="1" t="s">
        <v>61</v>
      </c>
      <c r="K1871" s="380">
        <v>0.88368055555556002</v>
      </c>
      <c r="L1871" s="378">
        <v>46184</v>
      </c>
      <c r="M1871" s="1" t="s">
        <v>12321</v>
      </c>
      <c r="N1871" s="1" t="s">
        <v>13640</v>
      </c>
    </row>
    <row r="1872" spans="1:14" x14ac:dyDescent="0.25">
      <c r="A1872" s="1" t="s">
        <v>12319</v>
      </c>
      <c r="B1872" s="1" t="s">
        <v>80</v>
      </c>
      <c r="C1872" s="1" t="s">
        <v>81</v>
      </c>
      <c r="D1872" s="377">
        <v>240</v>
      </c>
      <c r="E1872" s="1" t="s">
        <v>83</v>
      </c>
      <c r="F1872" s="378">
        <v>46184</v>
      </c>
      <c r="G1872" s="1" t="s">
        <v>12320</v>
      </c>
      <c r="H1872" s="1" t="s">
        <v>11683</v>
      </c>
      <c r="I1872" s="378">
        <v>47279</v>
      </c>
      <c r="J1872" s="1" t="s">
        <v>61</v>
      </c>
      <c r="K1872" s="380">
        <v>0.21804398148147999</v>
      </c>
      <c r="L1872" s="378">
        <v>46184</v>
      </c>
      <c r="M1872" s="1" t="s">
        <v>12321</v>
      </c>
      <c r="N1872" s="1" t="s">
        <v>12331</v>
      </c>
    </row>
    <row r="1873" spans="1:14" x14ac:dyDescent="0.25">
      <c r="A1873" s="1" t="s">
        <v>12319</v>
      </c>
      <c r="B1873" s="1" t="s">
        <v>80</v>
      </c>
      <c r="C1873" s="1" t="s">
        <v>81</v>
      </c>
      <c r="D1873" s="377">
        <v>240</v>
      </c>
      <c r="E1873" s="1" t="s">
        <v>83</v>
      </c>
      <c r="F1873" s="378">
        <v>46184</v>
      </c>
      <c r="G1873" s="1" t="s">
        <v>12320</v>
      </c>
      <c r="H1873" s="1" t="s">
        <v>11683</v>
      </c>
      <c r="I1873" s="378">
        <v>47279</v>
      </c>
      <c r="J1873" s="1" t="s">
        <v>61</v>
      </c>
      <c r="K1873" s="380">
        <v>0.92521990740741</v>
      </c>
      <c r="L1873" s="378">
        <v>46184</v>
      </c>
      <c r="M1873" s="1" t="s">
        <v>12321</v>
      </c>
      <c r="N1873" s="1" t="s">
        <v>13628</v>
      </c>
    </row>
    <row r="1874" spans="1:14" x14ac:dyDescent="0.25">
      <c r="A1874" s="1" t="s">
        <v>12319</v>
      </c>
      <c r="B1874" s="1" t="s">
        <v>80</v>
      </c>
      <c r="C1874" s="1" t="s">
        <v>81</v>
      </c>
      <c r="D1874" s="377">
        <v>240</v>
      </c>
      <c r="E1874" s="1" t="s">
        <v>83</v>
      </c>
      <c r="F1874" s="378">
        <v>46184</v>
      </c>
      <c r="G1874" s="1" t="s">
        <v>12320</v>
      </c>
      <c r="H1874" s="1" t="s">
        <v>11683</v>
      </c>
      <c r="I1874" s="378">
        <v>47279</v>
      </c>
      <c r="J1874" s="1" t="s">
        <v>61</v>
      </c>
      <c r="K1874" s="380">
        <v>0.75137731481480996</v>
      </c>
      <c r="L1874" s="378">
        <v>46184</v>
      </c>
      <c r="M1874" s="1" t="s">
        <v>12321</v>
      </c>
      <c r="N1874" s="1" t="s">
        <v>13625</v>
      </c>
    </row>
    <row r="1875" spans="1:14" x14ac:dyDescent="0.25">
      <c r="A1875" s="1" t="s">
        <v>12319</v>
      </c>
      <c r="B1875" s="1" t="s">
        <v>80</v>
      </c>
      <c r="C1875" s="1" t="s">
        <v>81</v>
      </c>
      <c r="D1875" s="377">
        <v>240</v>
      </c>
      <c r="E1875" s="1" t="s">
        <v>83</v>
      </c>
      <c r="F1875" s="378">
        <v>46184</v>
      </c>
      <c r="G1875" s="1" t="s">
        <v>12320</v>
      </c>
      <c r="H1875" s="1" t="s">
        <v>11683</v>
      </c>
      <c r="I1875" s="378">
        <v>47279</v>
      </c>
      <c r="J1875" s="1" t="s">
        <v>61</v>
      </c>
      <c r="K1875" s="380">
        <v>0.85436342592592995</v>
      </c>
      <c r="L1875" s="378">
        <v>46184</v>
      </c>
      <c r="M1875" s="1" t="s">
        <v>12321</v>
      </c>
      <c r="N1875" s="1" t="s">
        <v>13621</v>
      </c>
    </row>
    <row r="1876" spans="1:14" x14ac:dyDescent="0.25">
      <c r="A1876" s="1" t="s">
        <v>12319</v>
      </c>
      <c r="B1876" s="1" t="s">
        <v>80</v>
      </c>
      <c r="C1876" s="1" t="s">
        <v>81</v>
      </c>
      <c r="D1876" s="377">
        <v>240</v>
      </c>
      <c r="E1876" s="1" t="s">
        <v>83</v>
      </c>
      <c r="F1876" s="378">
        <v>46184</v>
      </c>
      <c r="G1876" s="1" t="s">
        <v>12320</v>
      </c>
      <c r="H1876" s="1" t="s">
        <v>11683</v>
      </c>
      <c r="I1876" s="378">
        <v>47279</v>
      </c>
      <c r="J1876" s="1" t="s">
        <v>61</v>
      </c>
      <c r="K1876" s="380">
        <v>0.58098379629630004</v>
      </c>
      <c r="L1876" s="378">
        <v>46184</v>
      </c>
      <c r="M1876" s="1" t="s">
        <v>12321</v>
      </c>
      <c r="N1876" s="1" t="s">
        <v>13265</v>
      </c>
    </row>
    <row r="1877" spans="1:14" x14ac:dyDescent="0.25">
      <c r="A1877" s="1" t="s">
        <v>12319</v>
      </c>
      <c r="B1877" s="1" t="s">
        <v>80</v>
      </c>
      <c r="C1877" s="1" t="s">
        <v>81</v>
      </c>
      <c r="D1877" s="377">
        <v>240</v>
      </c>
      <c r="E1877" s="1" t="s">
        <v>83</v>
      </c>
      <c r="F1877" s="378">
        <v>46184</v>
      </c>
      <c r="G1877" s="1" t="s">
        <v>12320</v>
      </c>
      <c r="H1877" s="1" t="s">
        <v>11683</v>
      </c>
      <c r="I1877" s="378">
        <v>47279</v>
      </c>
      <c r="J1877" s="1" t="s">
        <v>61</v>
      </c>
      <c r="K1877" s="380">
        <v>0.14221064814814999</v>
      </c>
      <c r="L1877" s="378">
        <v>46184</v>
      </c>
      <c r="M1877" s="1" t="s">
        <v>12321</v>
      </c>
      <c r="N1877" s="1" t="s">
        <v>12328</v>
      </c>
    </row>
    <row r="1878" spans="1:14" x14ac:dyDescent="0.25">
      <c r="A1878" s="1" t="s">
        <v>12319</v>
      </c>
      <c r="B1878" s="1" t="s">
        <v>80</v>
      </c>
      <c r="C1878" s="1" t="s">
        <v>81</v>
      </c>
      <c r="D1878" s="377">
        <v>240</v>
      </c>
      <c r="E1878" s="1" t="s">
        <v>83</v>
      </c>
      <c r="F1878" s="378">
        <v>46184</v>
      </c>
      <c r="G1878" s="1" t="s">
        <v>12320</v>
      </c>
      <c r="H1878" s="1" t="s">
        <v>11683</v>
      </c>
      <c r="I1878" s="378">
        <v>47279</v>
      </c>
      <c r="J1878" s="1" t="s">
        <v>61</v>
      </c>
      <c r="K1878" s="380">
        <v>0.13782407407406999</v>
      </c>
      <c r="L1878" s="378">
        <v>46184</v>
      </c>
      <c r="M1878" s="1" t="s">
        <v>12321</v>
      </c>
      <c r="N1878" s="1" t="s">
        <v>12330</v>
      </c>
    </row>
    <row r="1879" spans="1:14" x14ac:dyDescent="0.25">
      <c r="A1879" s="1" t="s">
        <v>12319</v>
      </c>
      <c r="B1879" s="1" t="s">
        <v>80</v>
      </c>
      <c r="C1879" s="1" t="s">
        <v>81</v>
      </c>
      <c r="D1879" s="377">
        <v>240</v>
      </c>
      <c r="E1879" s="1" t="s">
        <v>83</v>
      </c>
      <c r="F1879" s="378">
        <v>46184</v>
      </c>
      <c r="G1879" s="1" t="s">
        <v>12320</v>
      </c>
      <c r="H1879" s="1" t="s">
        <v>11683</v>
      </c>
      <c r="I1879" s="378">
        <v>47279</v>
      </c>
      <c r="J1879" s="1" t="s">
        <v>61</v>
      </c>
      <c r="K1879" s="380">
        <v>0.13592592592593</v>
      </c>
      <c r="L1879" s="378">
        <v>46184</v>
      </c>
      <c r="M1879" s="1" t="s">
        <v>12321</v>
      </c>
      <c r="N1879" s="1" t="s">
        <v>12323</v>
      </c>
    </row>
    <row r="1880" spans="1:14" x14ac:dyDescent="0.25">
      <c r="A1880" s="1" t="s">
        <v>12319</v>
      </c>
      <c r="B1880" s="1" t="s">
        <v>80</v>
      </c>
      <c r="C1880" s="1" t="s">
        <v>81</v>
      </c>
      <c r="D1880" s="377">
        <v>240</v>
      </c>
      <c r="E1880" s="1" t="s">
        <v>83</v>
      </c>
      <c r="F1880" s="378">
        <v>46184</v>
      </c>
      <c r="G1880" s="1" t="s">
        <v>12320</v>
      </c>
      <c r="H1880" s="1" t="s">
        <v>11683</v>
      </c>
      <c r="I1880" s="378">
        <v>47279</v>
      </c>
      <c r="J1880" s="1" t="s">
        <v>61</v>
      </c>
      <c r="K1880" s="380">
        <v>0.90075231481481</v>
      </c>
      <c r="L1880" s="378">
        <v>46184</v>
      </c>
      <c r="M1880" s="1" t="s">
        <v>12321</v>
      </c>
      <c r="N1880" s="1" t="s">
        <v>13636</v>
      </c>
    </row>
    <row r="1881" spans="1:14" x14ac:dyDescent="0.25">
      <c r="A1881" s="1" t="s">
        <v>12319</v>
      </c>
      <c r="B1881" s="1" t="s">
        <v>80</v>
      </c>
      <c r="C1881" s="1" t="s">
        <v>81</v>
      </c>
      <c r="D1881" s="377">
        <v>240</v>
      </c>
      <c r="E1881" s="1" t="s">
        <v>83</v>
      </c>
      <c r="F1881" s="378">
        <v>46184</v>
      </c>
      <c r="G1881" s="1" t="s">
        <v>12320</v>
      </c>
      <c r="H1881" s="1" t="s">
        <v>11683</v>
      </c>
      <c r="I1881" s="378">
        <v>47279</v>
      </c>
      <c r="J1881" s="1" t="s">
        <v>61</v>
      </c>
      <c r="K1881" s="380">
        <v>0.90057870370369997</v>
      </c>
      <c r="L1881" s="378">
        <v>46184</v>
      </c>
      <c r="M1881" s="1" t="s">
        <v>12321</v>
      </c>
      <c r="N1881" s="1" t="s">
        <v>13635</v>
      </c>
    </row>
    <row r="1882" spans="1:14" x14ac:dyDescent="0.25">
      <c r="A1882" s="1" t="s">
        <v>12319</v>
      </c>
      <c r="B1882" s="1" t="s">
        <v>80</v>
      </c>
      <c r="C1882" s="1" t="s">
        <v>81</v>
      </c>
      <c r="D1882" s="377">
        <v>240</v>
      </c>
      <c r="E1882" s="1" t="s">
        <v>83</v>
      </c>
      <c r="F1882" s="378">
        <v>46184</v>
      </c>
      <c r="G1882" s="1" t="s">
        <v>12320</v>
      </c>
      <c r="H1882" s="1" t="s">
        <v>11683</v>
      </c>
      <c r="I1882" s="378">
        <v>47279</v>
      </c>
      <c r="J1882" s="1" t="s">
        <v>61</v>
      </c>
      <c r="K1882" s="380">
        <v>0.44518518518519001</v>
      </c>
      <c r="L1882" s="378">
        <v>46184</v>
      </c>
      <c r="M1882" s="1" t="s">
        <v>12321</v>
      </c>
      <c r="N1882" s="1" t="s">
        <v>13065</v>
      </c>
    </row>
    <row r="1883" spans="1:14" x14ac:dyDescent="0.25">
      <c r="A1883" s="1" t="s">
        <v>12319</v>
      </c>
      <c r="B1883" s="1" t="s">
        <v>80</v>
      </c>
      <c r="C1883" s="1" t="s">
        <v>81</v>
      </c>
      <c r="D1883" s="377">
        <v>240</v>
      </c>
      <c r="E1883" s="1" t="s">
        <v>83</v>
      </c>
      <c r="F1883" s="378">
        <v>46184</v>
      </c>
      <c r="G1883" s="1" t="s">
        <v>12320</v>
      </c>
      <c r="H1883" s="1" t="s">
        <v>11683</v>
      </c>
      <c r="I1883" s="378">
        <v>47279</v>
      </c>
      <c r="J1883" s="1" t="s">
        <v>61</v>
      </c>
      <c r="K1883" s="380">
        <v>0.44293981481480998</v>
      </c>
      <c r="L1883" s="378">
        <v>46184</v>
      </c>
      <c r="M1883" s="1" t="s">
        <v>12321</v>
      </c>
      <c r="N1883" s="1" t="s">
        <v>13071</v>
      </c>
    </row>
    <row r="1884" spans="1:14" x14ac:dyDescent="0.25">
      <c r="A1884" s="1" t="s">
        <v>12319</v>
      </c>
      <c r="B1884" s="1" t="s">
        <v>80</v>
      </c>
      <c r="C1884" s="1" t="s">
        <v>81</v>
      </c>
      <c r="D1884" s="377">
        <v>240</v>
      </c>
      <c r="E1884" s="1" t="s">
        <v>83</v>
      </c>
      <c r="F1884" s="378">
        <v>46184</v>
      </c>
      <c r="G1884" s="1" t="s">
        <v>12320</v>
      </c>
      <c r="H1884" s="1" t="s">
        <v>11683</v>
      </c>
      <c r="I1884" s="378">
        <v>47279</v>
      </c>
      <c r="J1884" s="1" t="s">
        <v>61</v>
      </c>
      <c r="K1884" s="380">
        <v>0.13770833333332999</v>
      </c>
      <c r="L1884" s="378">
        <v>46184</v>
      </c>
      <c r="M1884" s="1" t="s">
        <v>12321</v>
      </c>
      <c r="N1884" s="1" t="s">
        <v>12342</v>
      </c>
    </row>
    <row r="1885" spans="1:14" x14ac:dyDescent="0.25">
      <c r="A1885" s="1" t="s">
        <v>12319</v>
      </c>
      <c r="B1885" s="1" t="s">
        <v>80</v>
      </c>
      <c r="C1885" s="1" t="s">
        <v>81</v>
      </c>
      <c r="D1885" s="377">
        <v>240</v>
      </c>
      <c r="E1885" s="1" t="s">
        <v>83</v>
      </c>
      <c r="F1885" s="378">
        <v>46184</v>
      </c>
      <c r="G1885" s="1" t="s">
        <v>12320</v>
      </c>
      <c r="H1885" s="1" t="s">
        <v>11683</v>
      </c>
      <c r="I1885" s="378">
        <v>47279</v>
      </c>
      <c r="J1885" s="1" t="s">
        <v>61</v>
      </c>
      <c r="K1885" s="380">
        <v>0.44509259259258999</v>
      </c>
      <c r="L1885" s="378">
        <v>46184</v>
      </c>
      <c r="M1885" s="1" t="s">
        <v>12321</v>
      </c>
      <c r="N1885" s="1" t="s">
        <v>13073</v>
      </c>
    </row>
    <row r="1886" spans="1:14" x14ac:dyDescent="0.25">
      <c r="A1886" s="1" t="s">
        <v>12319</v>
      </c>
      <c r="B1886" s="1" t="s">
        <v>80</v>
      </c>
      <c r="C1886" s="1" t="s">
        <v>81</v>
      </c>
      <c r="D1886" s="377">
        <v>240</v>
      </c>
      <c r="E1886" s="1" t="s">
        <v>83</v>
      </c>
      <c r="F1886" s="378">
        <v>46184</v>
      </c>
      <c r="G1886" s="1" t="s">
        <v>12320</v>
      </c>
      <c r="H1886" s="1" t="s">
        <v>11683</v>
      </c>
      <c r="I1886" s="378">
        <v>47279</v>
      </c>
      <c r="J1886" s="1" t="s">
        <v>61</v>
      </c>
      <c r="K1886" s="380">
        <v>0.44866898148147999</v>
      </c>
      <c r="L1886" s="378">
        <v>46184</v>
      </c>
      <c r="M1886" s="1" t="s">
        <v>12321</v>
      </c>
      <c r="N1886" s="1" t="s">
        <v>13270</v>
      </c>
    </row>
    <row r="1887" spans="1:14" x14ac:dyDescent="0.25">
      <c r="A1887" s="1" t="s">
        <v>12319</v>
      </c>
      <c r="B1887" s="1" t="s">
        <v>80</v>
      </c>
      <c r="C1887" s="1" t="s">
        <v>81</v>
      </c>
      <c r="D1887" s="377">
        <v>240</v>
      </c>
      <c r="E1887" s="1" t="s">
        <v>83</v>
      </c>
      <c r="F1887" s="378">
        <v>46184</v>
      </c>
      <c r="G1887" s="1" t="s">
        <v>12320</v>
      </c>
      <c r="H1887" s="1" t="s">
        <v>11683</v>
      </c>
      <c r="I1887" s="378">
        <v>47279</v>
      </c>
      <c r="J1887" s="1" t="s">
        <v>61</v>
      </c>
      <c r="K1887" s="380">
        <v>0.98388888888889003</v>
      </c>
      <c r="L1887" s="378">
        <v>46184</v>
      </c>
      <c r="M1887" s="1" t="s">
        <v>12321</v>
      </c>
      <c r="N1887" s="1" t="s">
        <v>13630</v>
      </c>
    </row>
    <row r="1888" spans="1:14" x14ac:dyDescent="0.25">
      <c r="A1888" s="1" t="s">
        <v>12319</v>
      </c>
      <c r="B1888" s="1" t="s">
        <v>80</v>
      </c>
      <c r="C1888" s="1" t="s">
        <v>81</v>
      </c>
      <c r="D1888" s="377">
        <v>240</v>
      </c>
      <c r="E1888" s="1" t="s">
        <v>83</v>
      </c>
      <c r="F1888" s="378">
        <v>46184</v>
      </c>
      <c r="G1888" s="1" t="s">
        <v>12320</v>
      </c>
      <c r="H1888" s="1" t="s">
        <v>11683</v>
      </c>
      <c r="I1888" s="378">
        <v>47279</v>
      </c>
      <c r="J1888" s="1" t="s">
        <v>61</v>
      </c>
      <c r="K1888" s="380">
        <v>0.51203703703703995</v>
      </c>
      <c r="L1888" s="378">
        <v>46184</v>
      </c>
      <c r="M1888" s="1" t="s">
        <v>12321</v>
      </c>
      <c r="N1888" s="1" t="s">
        <v>13268</v>
      </c>
    </row>
    <row r="1889" spans="1:14" x14ac:dyDescent="0.25">
      <c r="A1889" s="1" t="s">
        <v>12319</v>
      </c>
      <c r="B1889" s="1" t="s">
        <v>80</v>
      </c>
      <c r="C1889" s="1" t="s">
        <v>81</v>
      </c>
      <c r="D1889" s="377">
        <v>240</v>
      </c>
      <c r="E1889" s="1" t="s">
        <v>83</v>
      </c>
      <c r="F1889" s="378">
        <v>46184</v>
      </c>
      <c r="G1889" s="1" t="s">
        <v>12320</v>
      </c>
      <c r="H1889" s="1" t="s">
        <v>11683</v>
      </c>
      <c r="I1889" s="378">
        <v>47279</v>
      </c>
      <c r="J1889" s="1" t="s">
        <v>61</v>
      </c>
      <c r="K1889" s="380">
        <v>0.15061342592592999</v>
      </c>
      <c r="L1889" s="378">
        <v>46184</v>
      </c>
      <c r="M1889" s="1" t="s">
        <v>12321</v>
      </c>
      <c r="N1889" s="1" t="s">
        <v>12337</v>
      </c>
    </row>
    <row r="1890" spans="1:14" x14ac:dyDescent="0.25">
      <c r="A1890" s="1" t="s">
        <v>12319</v>
      </c>
      <c r="B1890" s="1" t="s">
        <v>80</v>
      </c>
      <c r="C1890" s="1" t="s">
        <v>81</v>
      </c>
      <c r="D1890" s="377">
        <v>240</v>
      </c>
      <c r="E1890" s="1" t="s">
        <v>83</v>
      </c>
      <c r="F1890" s="378">
        <v>46184</v>
      </c>
      <c r="G1890" s="1" t="s">
        <v>12320</v>
      </c>
      <c r="H1890" s="1" t="s">
        <v>11683</v>
      </c>
      <c r="I1890" s="378">
        <v>47279</v>
      </c>
      <c r="J1890" s="1" t="s">
        <v>61</v>
      </c>
      <c r="K1890" s="380">
        <v>7.2708333333330002E-2</v>
      </c>
      <c r="L1890" s="378">
        <v>46184</v>
      </c>
      <c r="M1890" s="1" t="s">
        <v>12321</v>
      </c>
      <c r="N1890" s="1" t="s">
        <v>12333</v>
      </c>
    </row>
    <row r="1891" spans="1:14" x14ac:dyDescent="0.25">
      <c r="A1891" s="1" t="s">
        <v>12319</v>
      </c>
      <c r="B1891" s="1" t="s">
        <v>80</v>
      </c>
      <c r="C1891" s="1" t="s">
        <v>81</v>
      </c>
      <c r="D1891" s="377">
        <v>240</v>
      </c>
      <c r="E1891" s="1" t="s">
        <v>83</v>
      </c>
      <c r="F1891" s="378">
        <v>46184</v>
      </c>
      <c r="G1891" s="1" t="s">
        <v>12320</v>
      </c>
      <c r="H1891" s="1" t="s">
        <v>11683</v>
      </c>
      <c r="I1891" s="378">
        <v>47279</v>
      </c>
      <c r="J1891" s="1" t="s">
        <v>61</v>
      </c>
      <c r="K1891" s="380">
        <v>7.2523148148150002E-2</v>
      </c>
      <c r="L1891" s="378">
        <v>46184</v>
      </c>
      <c r="M1891" s="1" t="s">
        <v>12321</v>
      </c>
      <c r="N1891" s="1" t="s">
        <v>12329</v>
      </c>
    </row>
    <row r="1892" spans="1:14" x14ac:dyDescent="0.25">
      <c r="A1892" s="1" t="s">
        <v>12319</v>
      </c>
      <c r="B1892" s="1" t="s">
        <v>80</v>
      </c>
      <c r="C1892" s="1" t="s">
        <v>81</v>
      </c>
      <c r="D1892" s="377">
        <v>240</v>
      </c>
      <c r="E1892" s="1" t="s">
        <v>83</v>
      </c>
      <c r="F1892" s="378">
        <v>46184</v>
      </c>
      <c r="G1892" s="1" t="s">
        <v>12320</v>
      </c>
      <c r="H1892" s="1" t="s">
        <v>11683</v>
      </c>
      <c r="I1892" s="378">
        <v>47279</v>
      </c>
      <c r="J1892" s="1" t="s">
        <v>61</v>
      </c>
      <c r="K1892" s="380">
        <v>0.88509259259258999</v>
      </c>
      <c r="L1892" s="378">
        <v>46184</v>
      </c>
      <c r="M1892" s="1" t="s">
        <v>12321</v>
      </c>
      <c r="N1892" s="1" t="s">
        <v>13631</v>
      </c>
    </row>
    <row r="1893" spans="1:14" x14ac:dyDescent="0.25">
      <c r="A1893" s="1" t="s">
        <v>12319</v>
      </c>
      <c r="B1893" s="1" t="s">
        <v>80</v>
      </c>
      <c r="C1893" s="1" t="s">
        <v>81</v>
      </c>
      <c r="D1893" s="377">
        <v>240</v>
      </c>
      <c r="E1893" s="1" t="s">
        <v>83</v>
      </c>
      <c r="F1893" s="378">
        <v>46184</v>
      </c>
      <c r="G1893" s="1" t="s">
        <v>12320</v>
      </c>
      <c r="H1893" s="1" t="s">
        <v>11683</v>
      </c>
      <c r="I1893" s="378">
        <v>47279</v>
      </c>
      <c r="J1893" s="1" t="s">
        <v>61</v>
      </c>
      <c r="K1893" s="380">
        <v>0.98631944444443997</v>
      </c>
      <c r="L1893" s="378">
        <v>46184</v>
      </c>
      <c r="M1893" s="1" t="s">
        <v>12321</v>
      </c>
      <c r="N1893" s="1" t="s">
        <v>13642</v>
      </c>
    </row>
    <row r="1894" spans="1:14" x14ac:dyDescent="0.25">
      <c r="A1894" s="1" t="s">
        <v>12319</v>
      </c>
      <c r="B1894" s="1" t="s">
        <v>80</v>
      </c>
      <c r="C1894" s="1" t="s">
        <v>81</v>
      </c>
      <c r="D1894" s="377">
        <v>240</v>
      </c>
      <c r="E1894" s="1" t="s">
        <v>83</v>
      </c>
      <c r="F1894" s="378">
        <v>46184</v>
      </c>
      <c r="G1894" s="1" t="s">
        <v>12320</v>
      </c>
      <c r="H1894" s="1" t="s">
        <v>11683</v>
      </c>
      <c r="I1894" s="378">
        <v>47279</v>
      </c>
      <c r="J1894" s="1" t="s">
        <v>61</v>
      </c>
      <c r="K1894" s="380">
        <v>0.15090277777778</v>
      </c>
      <c r="L1894" s="378">
        <v>46184</v>
      </c>
      <c r="M1894" s="1" t="s">
        <v>12321</v>
      </c>
      <c r="N1894" s="1" t="s">
        <v>12340</v>
      </c>
    </row>
    <row r="1895" spans="1:14" x14ac:dyDescent="0.25">
      <c r="A1895" s="1" t="s">
        <v>12319</v>
      </c>
      <c r="B1895" s="1" t="s">
        <v>80</v>
      </c>
      <c r="C1895" s="1" t="s">
        <v>81</v>
      </c>
      <c r="D1895" s="377">
        <v>240</v>
      </c>
      <c r="E1895" s="1" t="s">
        <v>83</v>
      </c>
      <c r="F1895" s="378">
        <v>46184</v>
      </c>
      <c r="G1895" s="1" t="s">
        <v>12320</v>
      </c>
      <c r="H1895" s="1" t="s">
        <v>11683</v>
      </c>
      <c r="I1895" s="378">
        <v>47279</v>
      </c>
      <c r="J1895" s="1" t="s">
        <v>61</v>
      </c>
      <c r="K1895" s="380">
        <v>0.90504629629629996</v>
      </c>
      <c r="L1895" s="378">
        <v>46184</v>
      </c>
      <c r="M1895" s="1" t="s">
        <v>12321</v>
      </c>
      <c r="N1895" s="1" t="s">
        <v>13637</v>
      </c>
    </row>
    <row r="1896" spans="1:14" x14ac:dyDescent="0.25">
      <c r="A1896" s="1" t="s">
        <v>12319</v>
      </c>
      <c r="B1896" s="1" t="s">
        <v>80</v>
      </c>
      <c r="C1896" s="1" t="s">
        <v>81</v>
      </c>
      <c r="D1896" s="377">
        <v>240</v>
      </c>
      <c r="E1896" s="1" t="s">
        <v>83</v>
      </c>
      <c r="F1896" s="378">
        <v>46184</v>
      </c>
      <c r="G1896" s="1" t="s">
        <v>12320</v>
      </c>
      <c r="H1896" s="1" t="s">
        <v>11683</v>
      </c>
      <c r="I1896" s="378">
        <v>47279</v>
      </c>
      <c r="J1896" s="1" t="s">
        <v>61</v>
      </c>
      <c r="K1896" s="380">
        <v>6.0509259259259998E-2</v>
      </c>
      <c r="L1896" s="378">
        <v>46184</v>
      </c>
      <c r="M1896" s="1" t="s">
        <v>12321</v>
      </c>
      <c r="N1896" s="1" t="s">
        <v>12324</v>
      </c>
    </row>
    <row r="1897" spans="1:14" x14ac:dyDescent="0.25">
      <c r="A1897" s="1" t="s">
        <v>12319</v>
      </c>
      <c r="B1897" s="1" t="s">
        <v>80</v>
      </c>
      <c r="C1897" s="1" t="s">
        <v>81</v>
      </c>
      <c r="D1897" s="377">
        <v>240</v>
      </c>
      <c r="E1897" s="1" t="s">
        <v>83</v>
      </c>
      <c r="F1897" s="378">
        <v>46184</v>
      </c>
      <c r="G1897" s="1" t="s">
        <v>12320</v>
      </c>
      <c r="H1897" s="1" t="s">
        <v>11683</v>
      </c>
      <c r="I1897" s="378">
        <v>47279</v>
      </c>
      <c r="J1897" s="1" t="s">
        <v>61</v>
      </c>
      <c r="K1897" s="380">
        <v>0.51265046296296002</v>
      </c>
      <c r="L1897" s="378">
        <v>46184</v>
      </c>
      <c r="M1897" s="1" t="s">
        <v>12321</v>
      </c>
      <c r="N1897" s="1" t="s">
        <v>13263</v>
      </c>
    </row>
    <row r="1898" spans="1:14" x14ac:dyDescent="0.25">
      <c r="A1898" s="1" t="s">
        <v>12319</v>
      </c>
      <c r="B1898" s="1" t="s">
        <v>80</v>
      </c>
      <c r="C1898" s="1" t="s">
        <v>81</v>
      </c>
      <c r="D1898" s="377">
        <v>240</v>
      </c>
      <c r="E1898" s="1" t="s">
        <v>83</v>
      </c>
      <c r="F1898" s="378">
        <v>46184</v>
      </c>
      <c r="G1898" s="1" t="s">
        <v>12320</v>
      </c>
      <c r="H1898" s="1" t="s">
        <v>11683</v>
      </c>
      <c r="I1898" s="378">
        <v>47279</v>
      </c>
      <c r="J1898" s="1" t="s">
        <v>61</v>
      </c>
      <c r="K1898" s="380">
        <v>0.51251157407407</v>
      </c>
      <c r="L1898" s="378">
        <v>46184</v>
      </c>
      <c r="M1898" s="1" t="s">
        <v>12321</v>
      </c>
      <c r="N1898" s="1" t="s">
        <v>13264</v>
      </c>
    </row>
    <row r="1899" spans="1:14" x14ac:dyDescent="0.25">
      <c r="A1899" s="1" t="s">
        <v>12319</v>
      </c>
      <c r="B1899" s="1" t="s">
        <v>80</v>
      </c>
      <c r="C1899" s="1" t="s">
        <v>81</v>
      </c>
      <c r="D1899" s="377">
        <v>240</v>
      </c>
      <c r="E1899" s="1" t="s">
        <v>83</v>
      </c>
      <c r="F1899" s="378">
        <v>46184</v>
      </c>
      <c r="G1899" s="1" t="s">
        <v>12320</v>
      </c>
      <c r="H1899" s="1" t="s">
        <v>11683</v>
      </c>
      <c r="I1899" s="378">
        <v>47279</v>
      </c>
      <c r="J1899" s="1" t="s">
        <v>61</v>
      </c>
      <c r="K1899" s="380">
        <v>0.17430555555555999</v>
      </c>
      <c r="L1899" s="378">
        <v>46184</v>
      </c>
      <c r="M1899" s="1" t="s">
        <v>12321</v>
      </c>
      <c r="N1899" s="1" t="s">
        <v>12336</v>
      </c>
    </row>
    <row r="1900" spans="1:14" x14ac:dyDescent="0.25">
      <c r="A1900" s="1" t="s">
        <v>12319</v>
      </c>
      <c r="B1900" s="1" t="s">
        <v>80</v>
      </c>
      <c r="C1900" s="1" t="s">
        <v>81</v>
      </c>
      <c r="D1900" s="377">
        <v>240</v>
      </c>
      <c r="E1900" s="1" t="s">
        <v>83</v>
      </c>
      <c r="F1900" s="378">
        <v>46184</v>
      </c>
      <c r="G1900" s="1" t="s">
        <v>12320</v>
      </c>
      <c r="H1900" s="1" t="s">
        <v>11683</v>
      </c>
      <c r="I1900" s="378">
        <v>47279</v>
      </c>
      <c r="J1900" s="1" t="s">
        <v>61</v>
      </c>
      <c r="K1900" s="380">
        <v>0.37951388888888998</v>
      </c>
      <c r="L1900" s="378">
        <v>46184</v>
      </c>
      <c r="M1900" s="1" t="s">
        <v>12321</v>
      </c>
      <c r="N1900" s="1" t="s">
        <v>13069</v>
      </c>
    </row>
    <row r="1901" spans="1:14" x14ac:dyDescent="0.25">
      <c r="A1901" s="1" t="s">
        <v>12319</v>
      </c>
      <c r="B1901" s="1" t="s">
        <v>80</v>
      </c>
      <c r="C1901" s="1" t="s">
        <v>81</v>
      </c>
      <c r="D1901" s="377">
        <v>240</v>
      </c>
      <c r="E1901" s="1" t="s">
        <v>83</v>
      </c>
      <c r="F1901" s="378">
        <v>46184</v>
      </c>
      <c r="G1901" s="1" t="s">
        <v>12320</v>
      </c>
      <c r="H1901" s="1" t="s">
        <v>11683</v>
      </c>
      <c r="I1901" s="378">
        <v>47279</v>
      </c>
      <c r="J1901" s="1" t="s">
        <v>61</v>
      </c>
      <c r="K1901" s="380">
        <v>0.38444444444443998</v>
      </c>
      <c r="L1901" s="378">
        <v>46184</v>
      </c>
      <c r="M1901" s="1" t="s">
        <v>12321</v>
      </c>
      <c r="N1901" s="1" t="s">
        <v>13070</v>
      </c>
    </row>
    <row r="1902" spans="1:14" x14ac:dyDescent="0.25">
      <c r="A1902" s="1" t="s">
        <v>12319</v>
      </c>
      <c r="B1902" s="1" t="s">
        <v>80</v>
      </c>
      <c r="C1902" s="1" t="s">
        <v>81</v>
      </c>
      <c r="D1902" s="377">
        <v>240</v>
      </c>
      <c r="E1902" s="1" t="s">
        <v>83</v>
      </c>
      <c r="F1902" s="378">
        <v>46184</v>
      </c>
      <c r="G1902" s="1" t="s">
        <v>12320</v>
      </c>
      <c r="H1902" s="1" t="s">
        <v>11683</v>
      </c>
      <c r="I1902" s="378">
        <v>47279</v>
      </c>
      <c r="J1902" s="1" t="s">
        <v>61</v>
      </c>
      <c r="K1902" s="380">
        <v>0.37346064814815</v>
      </c>
      <c r="L1902" s="378">
        <v>46184</v>
      </c>
      <c r="M1902" s="1" t="s">
        <v>12321</v>
      </c>
      <c r="N1902" s="1" t="s">
        <v>13068</v>
      </c>
    </row>
    <row r="1903" spans="1:14" x14ac:dyDescent="0.25">
      <c r="A1903" s="1" t="s">
        <v>12319</v>
      </c>
      <c r="B1903" s="1" t="s">
        <v>80</v>
      </c>
      <c r="C1903" s="1" t="s">
        <v>81</v>
      </c>
      <c r="D1903" s="377">
        <v>240</v>
      </c>
      <c r="E1903" s="1" t="s">
        <v>83</v>
      </c>
      <c r="F1903" s="378">
        <v>46184</v>
      </c>
      <c r="G1903" s="1" t="s">
        <v>12320</v>
      </c>
      <c r="H1903" s="1" t="s">
        <v>11683</v>
      </c>
      <c r="I1903" s="378">
        <v>47279</v>
      </c>
      <c r="J1903" s="1" t="s">
        <v>61</v>
      </c>
      <c r="K1903" s="380">
        <v>4.4999999999999998E-2</v>
      </c>
      <c r="L1903" s="378">
        <v>46184</v>
      </c>
      <c r="M1903" s="1" t="s">
        <v>12321</v>
      </c>
      <c r="N1903" s="1" t="s">
        <v>12332</v>
      </c>
    </row>
    <row r="1904" spans="1:14" x14ac:dyDescent="0.25">
      <c r="A1904" s="1" t="s">
        <v>12319</v>
      </c>
      <c r="B1904" s="1" t="s">
        <v>80</v>
      </c>
      <c r="C1904" s="1" t="s">
        <v>81</v>
      </c>
      <c r="D1904" s="377">
        <v>240</v>
      </c>
      <c r="E1904" s="1" t="s">
        <v>83</v>
      </c>
      <c r="F1904" s="378">
        <v>46184</v>
      </c>
      <c r="G1904" s="1" t="s">
        <v>12320</v>
      </c>
      <c r="H1904" s="1" t="s">
        <v>11683</v>
      </c>
      <c r="I1904" s="378">
        <v>47279</v>
      </c>
      <c r="J1904" s="1" t="s">
        <v>61</v>
      </c>
      <c r="K1904" s="380">
        <v>2.6620370370399999E-3</v>
      </c>
      <c r="L1904" s="378">
        <v>46184</v>
      </c>
      <c r="M1904" s="1" t="s">
        <v>12321</v>
      </c>
      <c r="N1904" s="1" t="s">
        <v>12341</v>
      </c>
    </row>
    <row r="1905" spans="1:14" x14ac:dyDescent="0.25">
      <c r="A1905" s="1" t="s">
        <v>12319</v>
      </c>
      <c r="B1905" s="1" t="s">
        <v>80</v>
      </c>
      <c r="C1905" s="1" t="s">
        <v>81</v>
      </c>
      <c r="D1905" s="377">
        <v>240</v>
      </c>
      <c r="E1905" s="1" t="s">
        <v>83</v>
      </c>
      <c r="F1905" s="378">
        <v>46184</v>
      </c>
      <c r="G1905" s="1" t="s">
        <v>12320</v>
      </c>
      <c r="H1905" s="1" t="s">
        <v>11683</v>
      </c>
      <c r="I1905" s="378">
        <v>47279</v>
      </c>
      <c r="J1905" s="1" t="s">
        <v>61</v>
      </c>
      <c r="K1905" s="380">
        <v>0.99850694444443999</v>
      </c>
      <c r="L1905" s="378">
        <v>46184</v>
      </c>
      <c r="M1905" s="1" t="s">
        <v>12321</v>
      </c>
      <c r="N1905" s="1" t="s">
        <v>13624</v>
      </c>
    </row>
    <row r="1906" spans="1:14" x14ac:dyDescent="0.25">
      <c r="A1906" s="1" t="s">
        <v>12319</v>
      </c>
      <c r="B1906" s="1" t="s">
        <v>80</v>
      </c>
      <c r="C1906" s="1" t="s">
        <v>81</v>
      </c>
      <c r="D1906" s="377">
        <v>240</v>
      </c>
      <c r="E1906" s="1" t="s">
        <v>83</v>
      </c>
      <c r="F1906" s="378">
        <v>46184</v>
      </c>
      <c r="G1906" s="1" t="s">
        <v>12320</v>
      </c>
      <c r="H1906" s="1" t="s">
        <v>11683</v>
      </c>
      <c r="I1906" s="378">
        <v>47279</v>
      </c>
      <c r="J1906" s="1" t="s">
        <v>61</v>
      </c>
      <c r="K1906" s="380">
        <v>0.88410879629630001</v>
      </c>
      <c r="L1906" s="378">
        <v>46184</v>
      </c>
      <c r="M1906" s="1" t="s">
        <v>12321</v>
      </c>
      <c r="N1906" s="1" t="s">
        <v>13645</v>
      </c>
    </row>
    <row r="1907" spans="1:14" x14ac:dyDescent="0.25">
      <c r="A1907" s="1" t="s">
        <v>12319</v>
      </c>
      <c r="B1907" s="1" t="s">
        <v>80</v>
      </c>
      <c r="C1907" s="1" t="s">
        <v>81</v>
      </c>
      <c r="D1907" s="377">
        <v>240</v>
      </c>
      <c r="E1907" s="1" t="s">
        <v>83</v>
      </c>
      <c r="F1907" s="378">
        <v>46184</v>
      </c>
      <c r="G1907" s="1" t="s">
        <v>12320</v>
      </c>
      <c r="H1907" s="1" t="s">
        <v>11683</v>
      </c>
      <c r="I1907" s="378">
        <v>47279</v>
      </c>
      <c r="J1907" s="1" t="s">
        <v>61</v>
      </c>
      <c r="K1907" s="380">
        <v>2.6261574074069999E-2</v>
      </c>
      <c r="L1907" s="378">
        <v>46184</v>
      </c>
      <c r="M1907" s="1" t="s">
        <v>12321</v>
      </c>
      <c r="N1907" s="1" t="s">
        <v>12339</v>
      </c>
    </row>
    <row r="1908" spans="1:14" x14ac:dyDescent="0.25">
      <c r="A1908" s="1" t="s">
        <v>12319</v>
      </c>
      <c r="B1908" s="1" t="s">
        <v>80</v>
      </c>
      <c r="C1908" s="1" t="s">
        <v>81</v>
      </c>
      <c r="D1908" s="377">
        <v>240</v>
      </c>
      <c r="E1908" s="1" t="s">
        <v>83</v>
      </c>
      <c r="F1908" s="378">
        <v>46184</v>
      </c>
      <c r="G1908" s="1" t="s">
        <v>12320</v>
      </c>
      <c r="H1908" s="1" t="s">
        <v>11683</v>
      </c>
      <c r="I1908" s="378">
        <v>47279</v>
      </c>
      <c r="J1908" s="1" t="s">
        <v>61</v>
      </c>
      <c r="K1908" s="380">
        <v>0.99875000000000003</v>
      </c>
      <c r="L1908" s="378">
        <v>46184</v>
      </c>
      <c r="M1908" s="1" t="s">
        <v>12321</v>
      </c>
      <c r="N1908" s="1" t="s">
        <v>13623</v>
      </c>
    </row>
    <row r="1909" spans="1:14" x14ac:dyDescent="0.25">
      <c r="A1909" s="1" t="s">
        <v>12319</v>
      </c>
      <c r="B1909" s="1" t="s">
        <v>80</v>
      </c>
      <c r="C1909" s="1" t="s">
        <v>81</v>
      </c>
      <c r="D1909" s="377">
        <v>240</v>
      </c>
      <c r="E1909" s="1" t="s">
        <v>83</v>
      </c>
      <c r="F1909" s="378">
        <v>46184</v>
      </c>
      <c r="G1909" s="1" t="s">
        <v>12320</v>
      </c>
      <c r="H1909" s="1" t="s">
        <v>11683</v>
      </c>
      <c r="I1909" s="378">
        <v>47279</v>
      </c>
      <c r="J1909" s="1" t="s">
        <v>61</v>
      </c>
      <c r="K1909" s="380">
        <v>4.2245370370370003E-2</v>
      </c>
      <c r="L1909" s="378">
        <v>46184</v>
      </c>
      <c r="M1909" s="1" t="s">
        <v>12321</v>
      </c>
      <c r="N1909" s="1" t="s">
        <v>12335</v>
      </c>
    </row>
    <row r="1910" spans="1:14" x14ac:dyDescent="0.25">
      <c r="A1910" s="1" t="s">
        <v>12319</v>
      </c>
      <c r="B1910" s="1" t="s">
        <v>80</v>
      </c>
      <c r="C1910" s="1" t="s">
        <v>81</v>
      </c>
      <c r="D1910" s="377">
        <v>240</v>
      </c>
      <c r="E1910" s="1" t="s">
        <v>83</v>
      </c>
      <c r="F1910" s="378">
        <v>46184</v>
      </c>
      <c r="G1910" s="1" t="s">
        <v>12320</v>
      </c>
      <c r="H1910" s="1" t="s">
        <v>11683</v>
      </c>
      <c r="I1910" s="378">
        <v>47279</v>
      </c>
      <c r="J1910" s="1" t="s">
        <v>61</v>
      </c>
      <c r="K1910" s="380">
        <v>0.88400462962963</v>
      </c>
      <c r="L1910" s="378">
        <v>46184</v>
      </c>
      <c r="M1910" s="1" t="s">
        <v>12321</v>
      </c>
      <c r="N1910" s="1" t="s">
        <v>13633</v>
      </c>
    </row>
    <row r="1911" spans="1:14" x14ac:dyDescent="0.25">
      <c r="A1911" s="1" t="s">
        <v>12319</v>
      </c>
      <c r="B1911" s="1" t="s">
        <v>80</v>
      </c>
      <c r="C1911" s="1" t="s">
        <v>81</v>
      </c>
      <c r="D1911" s="377">
        <v>240</v>
      </c>
      <c r="E1911" s="1" t="s">
        <v>83</v>
      </c>
      <c r="F1911" s="378">
        <v>46184</v>
      </c>
      <c r="G1911" s="1" t="s">
        <v>12320</v>
      </c>
      <c r="H1911" s="1" t="s">
        <v>11683</v>
      </c>
      <c r="I1911" s="378">
        <v>47279</v>
      </c>
      <c r="J1911" s="1" t="s">
        <v>61</v>
      </c>
      <c r="K1911" s="380">
        <v>0.37962962962962998</v>
      </c>
      <c r="L1911" s="378">
        <v>46184</v>
      </c>
      <c r="M1911" s="1" t="s">
        <v>12321</v>
      </c>
      <c r="N1911" s="1" t="s">
        <v>13067</v>
      </c>
    </row>
    <row r="1912" spans="1:14" x14ac:dyDescent="0.25">
      <c r="A1912" s="1" t="s">
        <v>12319</v>
      </c>
      <c r="B1912" s="1" t="s">
        <v>80</v>
      </c>
      <c r="C1912" s="1" t="s">
        <v>81</v>
      </c>
      <c r="D1912" s="377">
        <v>240</v>
      </c>
      <c r="E1912" s="1" t="s">
        <v>83</v>
      </c>
      <c r="F1912" s="378">
        <v>46184</v>
      </c>
      <c r="G1912" s="1" t="s">
        <v>12320</v>
      </c>
      <c r="H1912" s="1" t="s">
        <v>11683</v>
      </c>
      <c r="I1912" s="378">
        <v>47279</v>
      </c>
      <c r="J1912" s="1" t="s">
        <v>61</v>
      </c>
      <c r="K1912" s="380">
        <v>0.58358796296296001</v>
      </c>
      <c r="L1912" s="378">
        <v>46184</v>
      </c>
      <c r="M1912" s="1" t="s">
        <v>12321</v>
      </c>
      <c r="N1912" s="1" t="s">
        <v>13269</v>
      </c>
    </row>
    <row r="1913" spans="1:14" x14ac:dyDescent="0.25">
      <c r="A1913" s="1" t="s">
        <v>12319</v>
      </c>
      <c r="B1913" s="1" t="s">
        <v>80</v>
      </c>
      <c r="C1913" s="1" t="s">
        <v>81</v>
      </c>
      <c r="D1913" s="377">
        <v>240</v>
      </c>
      <c r="E1913" s="1" t="s">
        <v>83</v>
      </c>
      <c r="F1913" s="378">
        <v>46184</v>
      </c>
      <c r="G1913" s="1" t="s">
        <v>12320</v>
      </c>
      <c r="H1913" s="1" t="s">
        <v>11683</v>
      </c>
      <c r="I1913" s="378">
        <v>47279</v>
      </c>
      <c r="J1913" s="1" t="s">
        <v>61</v>
      </c>
      <c r="K1913" s="380">
        <v>0.15508101851851999</v>
      </c>
      <c r="L1913" s="378">
        <v>46184</v>
      </c>
      <c r="M1913" s="1" t="s">
        <v>12321</v>
      </c>
      <c r="N1913" s="1" t="s">
        <v>12326</v>
      </c>
    </row>
    <row r="1914" spans="1:14" x14ac:dyDescent="0.25">
      <c r="A1914" s="1" t="s">
        <v>12319</v>
      </c>
      <c r="B1914" s="1" t="s">
        <v>80</v>
      </c>
      <c r="C1914" s="1" t="s">
        <v>81</v>
      </c>
      <c r="D1914" s="377">
        <v>240</v>
      </c>
      <c r="E1914" s="1" t="s">
        <v>83</v>
      </c>
      <c r="F1914" s="378">
        <v>46184</v>
      </c>
      <c r="G1914" s="1" t="s">
        <v>12320</v>
      </c>
      <c r="H1914" s="1" t="s">
        <v>11683</v>
      </c>
      <c r="I1914" s="378">
        <v>47279</v>
      </c>
      <c r="J1914" s="1" t="s">
        <v>61</v>
      </c>
      <c r="K1914" s="380">
        <v>0.58569444444443997</v>
      </c>
      <c r="L1914" s="378">
        <v>46184</v>
      </c>
      <c r="M1914" s="1" t="s">
        <v>12321</v>
      </c>
      <c r="N1914" s="1" t="s">
        <v>13266</v>
      </c>
    </row>
    <row r="1915" spans="1:14" x14ac:dyDescent="0.25">
      <c r="A1915" s="1" t="s">
        <v>12319</v>
      </c>
      <c r="B1915" s="1" t="s">
        <v>80</v>
      </c>
      <c r="C1915" s="1" t="s">
        <v>81</v>
      </c>
      <c r="D1915" s="377">
        <v>240</v>
      </c>
      <c r="E1915" s="1" t="s">
        <v>83</v>
      </c>
      <c r="F1915" s="378">
        <v>46183</v>
      </c>
      <c r="G1915" s="1" t="s">
        <v>12320</v>
      </c>
      <c r="H1915" s="1" t="s">
        <v>11683</v>
      </c>
      <c r="I1915" s="378">
        <v>47279</v>
      </c>
      <c r="J1915" s="1" t="s">
        <v>61</v>
      </c>
      <c r="K1915" s="380">
        <v>0.91746527777777998</v>
      </c>
      <c r="L1915" s="378">
        <v>46183</v>
      </c>
      <c r="M1915" s="1" t="s">
        <v>12321</v>
      </c>
      <c r="N1915" s="1" t="s">
        <v>12352</v>
      </c>
    </row>
    <row r="1916" spans="1:14" x14ac:dyDescent="0.25">
      <c r="A1916" s="1" t="s">
        <v>12319</v>
      </c>
      <c r="B1916" s="1" t="s">
        <v>80</v>
      </c>
      <c r="C1916" s="1" t="s">
        <v>81</v>
      </c>
      <c r="D1916" s="377">
        <v>240</v>
      </c>
      <c r="E1916" s="1" t="s">
        <v>83</v>
      </c>
      <c r="F1916" s="378">
        <v>46183</v>
      </c>
      <c r="G1916" s="1" t="s">
        <v>12320</v>
      </c>
      <c r="H1916" s="1" t="s">
        <v>11683</v>
      </c>
      <c r="I1916" s="378">
        <v>47279</v>
      </c>
      <c r="J1916" s="1" t="s">
        <v>61</v>
      </c>
      <c r="K1916" s="380">
        <v>0.91737268518519</v>
      </c>
      <c r="L1916" s="378">
        <v>46183</v>
      </c>
      <c r="M1916" s="1" t="s">
        <v>12321</v>
      </c>
      <c r="N1916" s="1" t="s">
        <v>12347</v>
      </c>
    </row>
    <row r="1917" spans="1:14" x14ac:dyDescent="0.25">
      <c r="A1917" s="1" t="s">
        <v>12319</v>
      </c>
      <c r="B1917" s="1" t="s">
        <v>80</v>
      </c>
      <c r="C1917" s="1" t="s">
        <v>81</v>
      </c>
      <c r="D1917" s="377">
        <v>240</v>
      </c>
      <c r="E1917" s="1" t="s">
        <v>83</v>
      </c>
      <c r="F1917" s="378">
        <v>46183</v>
      </c>
      <c r="G1917" s="1" t="s">
        <v>12320</v>
      </c>
      <c r="H1917" s="1" t="s">
        <v>11683</v>
      </c>
      <c r="I1917" s="378">
        <v>47279</v>
      </c>
      <c r="J1917" s="1" t="s">
        <v>61</v>
      </c>
      <c r="K1917" s="380">
        <v>0.91790509259259001</v>
      </c>
      <c r="L1917" s="378">
        <v>46183</v>
      </c>
      <c r="M1917" s="1" t="s">
        <v>12321</v>
      </c>
      <c r="N1917" s="1" t="s">
        <v>12351</v>
      </c>
    </row>
    <row r="1918" spans="1:14" x14ac:dyDescent="0.25">
      <c r="A1918" s="1" t="s">
        <v>12319</v>
      </c>
      <c r="B1918" s="1" t="s">
        <v>80</v>
      </c>
      <c r="C1918" s="1" t="s">
        <v>81</v>
      </c>
      <c r="D1918" s="377">
        <v>240</v>
      </c>
      <c r="E1918" s="1" t="s">
        <v>83</v>
      </c>
      <c r="F1918" s="378">
        <v>46183</v>
      </c>
      <c r="G1918" s="1" t="s">
        <v>12320</v>
      </c>
      <c r="H1918" s="1" t="s">
        <v>11683</v>
      </c>
      <c r="I1918" s="378">
        <v>47279</v>
      </c>
      <c r="J1918" s="1" t="s">
        <v>61</v>
      </c>
      <c r="K1918" s="380">
        <v>0.99930555555556</v>
      </c>
      <c r="L1918" s="378">
        <v>46183</v>
      </c>
      <c r="M1918" s="1" t="s">
        <v>12321</v>
      </c>
      <c r="N1918" s="1" t="s">
        <v>12348</v>
      </c>
    </row>
    <row r="1919" spans="1:14" x14ac:dyDescent="0.25">
      <c r="A1919" s="1" t="s">
        <v>12319</v>
      </c>
      <c r="B1919" s="1" t="s">
        <v>80</v>
      </c>
      <c r="C1919" s="1" t="s">
        <v>81</v>
      </c>
      <c r="D1919" s="377">
        <v>240</v>
      </c>
      <c r="E1919" s="1" t="s">
        <v>83</v>
      </c>
      <c r="F1919" s="378">
        <v>46183</v>
      </c>
      <c r="G1919" s="1" t="s">
        <v>12320</v>
      </c>
      <c r="H1919" s="1" t="s">
        <v>11683</v>
      </c>
      <c r="I1919" s="378">
        <v>47279</v>
      </c>
      <c r="J1919" s="1" t="s">
        <v>61</v>
      </c>
      <c r="K1919" s="380">
        <v>0.73460648148148</v>
      </c>
      <c r="L1919" s="378">
        <v>46183</v>
      </c>
      <c r="M1919" s="1" t="s">
        <v>12321</v>
      </c>
      <c r="N1919" s="1" t="s">
        <v>12350</v>
      </c>
    </row>
    <row r="1920" spans="1:14" x14ac:dyDescent="0.25">
      <c r="A1920" s="1" t="s">
        <v>12319</v>
      </c>
      <c r="B1920" s="1" t="s">
        <v>80</v>
      </c>
      <c r="C1920" s="1" t="s">
        <v>81</v>
      </c>
      <c r="D1920" s="377">
        <v>240</v>
      </c>
      <c r="E1920" s="1" t="s">
        <v>83</v>
      </c>
      <c r="F1920" s="378">
        <v>46183</v>
      </c>
      <c r="G1920" s="1" t="s">
        <v>12320</v>
      </c>
      <c r="H1920" s="1" t="s">
        <v>11683</v>
      </c>
      <c r="I1920" s="378">
        <v>47279</v>
      </c>
      <c r="J1920" s="1" t="s">
        <v>61</v>
      </c>
      <c r="K1920" s="380">
        <v>0.85688657407406998</v>
      </c>
      <c r="L1920" s="378">
        <v>46183</v>
      </c>
      <c r="M1920" s="1" t="s">
        <v>12321</v>
      </c>
      <c r="N1920" s="1" t="s">
        <v>12344</v>
      </c>
    </row>
    <row r="1921" spans="1:14" x14ac:dyDescent="0.25">
      <c r="A1921" s="1" t="s">
        <v>12319</v>
      </c>
      <c r="B1921" s="1" t="s">
        <v>80</v>
      </c>
      <c r="C1921" s="1" t="s">
        <v>81</v>
      </c>
      <c r="D1921" s="377">
        <v>240</v>
      </c>
      <c r="E1921" s="1" t="s">
        <v>83</v>
      </c>
      <c r="F1921" s="378">
        <v>46183</v>
      </c>
      <c r="G1921" s="1" t="s">
        <v>12320</v>
      </c>
      <c r="H1921" s="1" t="s">
        <v>11683</v>
      </c>
      <c r="I1921" s="378">
        <v>47279</v>
      </c>
      <c r="J1921" s="1" t="s">
        <v>61</v>
      </c>
      <c r="K1921" s="380">
        <v>0.9824537037037</v>
      </c>
      <c r="L1921" s="378">
        <v>46183</v>
      </c>
      <c r="M1921" s="1" t="s">
        <v>12321</v>
      </c>
      <c r="N1921" s="1" t="s">
        <v>12365</v>
      </c>
    </row>
    <row r="1922" spans="1:14" x14ac:dyDescent="0.25">
      <c r="A1922" s="1" t="s">
        <v>12319</v>
      </c>
      <c r="B1922" s="1" t="s">
        <v>80</v>
      </c>
      <c r="C1922" s="1" t="s">
        <v>81</v>
      </c>
      <c r="D1922" s="377">
        <v>240</v>
      </c>
      <c r="E1922" s="1" t="s">
        <v>83</v>
      </c>
      <c r="F1922" s="378">
        <v>46183</v>
      </c>
      <c r="G1922" s="1" t="s">
        <v>12320</v>
      </c>
      <c r="H1922" s="1" t="s">
        <v>11683</v>
      </c>
      <c r="I1922" s="378">
        <v>47279</v>
      </c>
      <c r="J1922" s="1" t="s">
        <v>61</v>
      </c>
      <c r="K1922" s="380">
        <v>0.98706018518519001</v>
      </c>
      <c r="L1922" s="378">
        <v>46183</v>
      </c>
      <c r="M1922" s="1" t="s">
        <v>12321</v>
      </c>
      <c r="N1922" s="1" t="s">
        <v>12353</v>
      </c>
    </row>
    <row r="1923" spans="1:14" x14ac:dyDescent="0.25">
      <c r="A1923" s="1" t="s">
        <v>12319</v>
      </c>
      <c r="B1923" s="1" t="s">
        <v>80</v>
      </c>
      <c r="C1923" s="1" t="s">
        <v>81</v>
      </c>
      <c r="D1923" s="377">
        <v>240</v>
      </c>
      <c r="E1923" s="1" t="s">
        <v>83</v>
      </c>
      <c r="F1923" s="378">
        <v>46183</v>
      </c>
      <c r="G1923" s="1" t="s">
        <v>12320</v>
      </c>
      <c r="H1923" s="1" t="s">
        <v>11683</v>
      </c>
      <c r="I1923" s="378">
        <v>47279</v>
      </c>
      <c r="J1923" s="1" t="s">
        <v>61</v>
      </c>
      <c r="K1923" s="380">
        <v>0.85614583333333005</v>
      </c>
      <c r="L1923" s="378">
        <v>46183</v>
      </c>
      <c r="M1923" s="1" t="s">
        <v>12321</v>
      </c>
      <c r="N1923" s="1" t="s">
        <v>12360</v>
      </c>
    </row>
    <row r="1924" spans="1:14" x14ac:dyDescent="0.25">
      <c r="A1924" s="1" t="s">
        <v>12319</v>
      </c>
      <c r="B1924" s="1" t="s">
        <v>80</v>
      </c>
      <c r="C1924" s="1" t="s">
        <v>81</v>
      </c>
      <c r="D1924" s="377">
        <v>240</v>
      </c>
      <c r="E1924" s="1" t="s">
        <v>83</v>
      </c>
      <c r="F1924" s="378">
        <v>46183</v>
      </c>
      <c r="G1924" s="1" t="s">
        <v>12320</v>
      </c>
      <c r="H1924" s="1" t="s">
        <v>11683</v>
      </c>
      <c r="I1924" s="378">
        <v>47279</v>
      </c>
      <c r="J1924" s="1" t="s">
        <v>61</v>
      </c>
      <c r="K1924" s="380">
        <v>0.73415509259259004</v>
      </c>
      <c r="L1924" s="378">
        <v>46183</v>
      </c>
      <c r="M1924" s="1" t="s">
        <v>12321</v>
      </c>
      <c r="N1924" s="1" t="s">
        <v>12343</v>
      </c>
    </row>
    <row r="1925" spans="1:14" x14ac:dyDescent="0.25">
      <c r="A1925" s="1" t="s">
        <v>12319</v>
      </c>
      <c r="B1925" s="1" t="s">
        <v>80</v>
      </c>
      <c r="C1925" s="1" t="s">
        <v>81</v>
      </c>
      <c r="D1925" s="377">
        <v>240</v>
      </c>
      <c r="E1925" s="1" t="s">
        <v>83</v>
      </c>
      <c r="F1925" s="378">
        <v>46183</v>
      </c>
      <c r="G1925" s="1" t="s">
        <v>12320</v>
      </c>
      <c r="H1925" s="1" t="s">
        <v>11683</v>
      </c>
      <c r="I1925" s="378">
        <v>47279</v>
      </c>
      <c r="J1925" s="1" t="s">
        <v>61</v>
      </c>
      <c r="K1925" s="380">
        <v>0.98262731481481003</v>
      </c>
      <c r="L1925" s="378">
        <v>46183</v>
      </c>
      <c r="M1925" s="1" t="s">
        <v>12321</v>
      </c>
      <c r="N1925" s="1" t="s">
        <v>12359</v>
      </c>
    </row>
    <row r="1926" spans="1:14" x14ac:dyDescent="0.25">
      <c r="A1926" s="1" t="s">
        <v>12319</v>
      </c>
      <c r="B1926" s="1" t="s">
        <v>80</v>
      </c>
      <c r="C1926" s="1" t="s">
        <v>81</v>
      </c>
      <c r="D1926" s="377">
        <v>240</v>
      </c>
      <c r="E1926" s="1" t="s">
        <v>83</v>
      </c>
      <c r="F1926" s="378">
        <v>46183</v>
      </c>
      <c r="G1926" s="1" t="s">
        <v>12320</v>
      </c>
      <c r="H1926" s="1" t="s">
        <v>11683</v>
      </c>
      <c r="I1926" s="378">
        <v>47279</v>
      </c>
      <c r="J1926" s="1" t="s">
        <v>61</v>
      </c>
      <c r="K1926" s="380">
        <v>0.70454861111111</v>
      </c>
      <c r="L1926" s="378">
        <v>46183</v>
      </c>
      <c r="M1926" s="1" t="s">
        <v>12321</v>
      </c>
      <c r="N1926" s="1" t="s">
        <v>12345</v>
      </c>
    </row>
    <row r="1927" spans="1:14" x14ac:dyDescent="0.25">
      <c r="A1927" s="1" t="s">
        <v>12319</v>
      </c>
      <c r="B1927" s="1" t="s">
        <v>80</v>
      </c>
      <c r="C1927" s="1" t="s">
        <v>81</v>
      </c>
      <c r="D1927" s="377">
        <v>240</v>
      </c>
      <c r="E1927" s="1" t="s">
        <v>83</v>
      </c>
      <c r="F1927" s="378">
        <v>46183</v>
      </c>
      <c r="G1927" s="1" t="s">
        <v>12320</v>
      </c>
      <c r="H1927" s="1" t="s">
        <v>11683</v>
      </c>
      <c r="I1927" s="378">
        <v>47279</v>
      </c>
      <c r="J1927" s="1" t="s">
        <v>61</v>
      </c>
      <c r="K1927" s="380">
        <v>0.75622685185185001</v>
      </c>
      <c r="L1927" s="378">
        <v>46183</v>
      </c>
      <c r="M1927" s="1" t="s">
        <v>12321</v>
      </c>
      <c r="N1927" s="1" t="s">
        <v>12355</v>
      </c>
    </row>
    <row r="1928" spans="1:14" x14ac:dyDescent="0.25">
      <c r="A1928" s="1" t="s">
        <v>12319</v>
      </c>
      <c r="B1928" s="1" t="s">
        <v>80</v>
      </c>
      <c r="C1928" s="1" t="s">
        <v>81</v>
      </c>
      <c r="D1928" s="377">
        <v>240</v>
      </c>
      <c r="E1928" s="1" t="s">
        <v>83</v>
      </c>
      <c r="F1928" s="378">
        <v>46183</v>
      </c>
      <c r="G1928" s="1" t="s">
        <v>12320</v>
      </c>
      <c r="H1928" s="1" t="s">
        <v>11683</v>
      </c>
      <c r="I1928" s="378">
        <v>47279</v>
      </c>
      <c r="J1928" s="1" t="s">
        <v>61</v>
      </c>
      <c r="K1928" s="380">
        <v>0.75658564814814999</v>
      </c>
      <c r="L1928" s="378">
        <v>46183</v>
      </c>
      <c r="M1928" s="1" t="s">
        <v>12321</v>
      </c>
      <c r="N1928" s="1" t="s">
        <v>12357</v>
      </c>
    </row>
    <row r="1929" spans="1:14" x14ac:dyDescent="0.25">
      <c r="A1929" s="1" t="s">
        <v>12319</v>
      </c>
      <c r="B1929" s="1" t="s">
        <v>80</v>
      </c>
      <c r="C1929" s="1" t="s">
        <v>81</v>
      </c>
      <c r="D1929" s="377">
        <v>240</v>
      </c>
      <c r="E1929" s="1" t="s">
        <v>83</v>
      </c>
      <c r="F1929" s="378">
        <v>46183</v>
      </c>
      <c r="G1929" s="1" t="s">
        <v>12320</v>
      </c>
      <c r="H1929" s="1" t="s">
        <v>11683</v>
      </c>
      <c r="I1929" s="378">
        <v>47279</v>
      </c>
      <c r="J1929" s="1" t="s">
        <v>61</v>
      </c>
      <c r="K1929" s="380">
        <v>0.75641203703703996</v>
      </c>
      <c r="L1929" s="378">
        <v>46183</v>
      </c>
      <c r="M1929" s="1" t="s">
        <v>12321</v>
      </c>
      <c r="N1929" s="1" t="s">
        <v>12361</v>
      </c>
    </row>
    <row r="1930" spans="1:14" x14ac:dyDescent="0.25">
      <c r="A1930" s="1" t="s">
        <v>12319</v>
      </c>
      <c r="B1930" s="1" t="s">
        <v>80</v>
      </c>
      <c r="C1930" s="1" t="s">
        <v>81</v>
      </c>
      <c r="D1930" s="377">
        <v>240</v>
      </c>
      <c r="E1930" s="1" t="s">
        <v>83</v>
      </c>
      <c r="F1930" s="378">
        <v>46183</v>
      </c>
      <c r="G1930" s="1" t="s">
        <v>12320</v>
      </c>
      <c r="H1930" s="1" t="s">
        <v>11683</v>
      </c>
      <c r="I1930" s="378">
        <v>47279</v>
      </c>
      <c r="J1930" s="1" t="s">
        <v>61</v>
      </c>
      <c r="K1930" s="380">
        <v>0.85530092592592999</v>
      </c>
      <c r="L1930" s="378">
        <v>46183</v>
      </c>
      <c r="M1930" s="1" t="s">
        <v>12321</v>
      </c>
      <c r="N1930" s="1" t="s">
        <v>12363</v>
      </c>
    </row>
    <row r="1931" spans="1:14" x14ac:dyDescent="0.25">
      <c r="A1931" s="1" t="s">
        <v>12319</v>
      </c>
      <c r="B1931" s="1" t="s">
        <v>80</v>
      </c>
      <c r="C1931" s="1" t="s">
        <v>81</v>
      </c>
      <c r="D1931" s="377">
        <v>240</v>
      </c>
      <c r="E1931" s="1" t="s">
        <v>83</v>
      </c>
      <c r="F1931" s="378">
        <v>46183</v>
      </c>
      <c r="G1931" s="1" t="s">
        <v>12320</v>
      </c>
      <c r="H1931" s="1" t="s">
        <v>11683</v>
      </c>
      <c r="I1931" s="378">
        <v>47279</v>
      </c>
      <c r="J1931" s="1" t="s">
        <v>61</v>
      </c>
      <c r="K1931" s="380">
        <v>0.948125</v>
      </c>
      <c r="L1931" s="378">
        <v>46183</v>
      </c>
      <c r="M1931" s="1" t="s">
        <v>12321</v>
      </c>
      <c r="N1931" s="1" t="s">
        <v>12362</v>
      </c>
    </row>
    <row r="1932" spans="1:14" x14ac:dyDescent="0.25">
      <c r="A1932" s="1" t="s">
        <v>12319</v>
      </c>
      <c r="B1932" s="1" t="s">
        <v>80</v>
      </c>
      <c r="C1932" s="1" t="s">
        <v>81</v>
      </c>
      <c r="D1932" s="377">
        <v>240</v>
      </c>
      <c r="E1932" s="1" t="s">
        <v>83</v>
      </c>
      <c r="F1932" s="378">
        <v>46183</v>
      </c>
      <c r="G1932" s="1" t="s">
        <v>12320</v>
      </c>
      <c r="H1932" s="1" t="s">
        <v>11683</v>
      </c>
      <c r="I1932" s="378">
        <v>47279</v>
      </c>
      <c r="J1932" s="1" t="s">
        <v>61</v>
      </c>
      <c r="K1932" s="380">
        <v>0.94918981481481002</v>
      </c>
      <c r="L1932" s="378">
        <v>46183</v>
      </c>
      <c r="M1932" s="1" t="s">
        <v>12321</v>
      </c>
      <c r="N1932" s="1" t="s">
        <v>12366</v>
      </c>
    </row>
    <row r="1933" spans="1:14" x14ac:dyDescent="0.25">
      <c r="A1933" s="1" t="s">
        <v>12319</v>
      </c>
      <c r="B1933" s="1" t="s">
        <v>80</v>
      </c>
      <c r="C1933" s="1" t="s">
        <v>81</v>
      </c>
      <c r="D1933" s="377">
        <v>240</v>
      </c>
      <c r="E1933" s="1" t="s">
        <v>83</v>
      </c>
      <c r="F1933" s="378">
        <v>46183</v>
      </c>
      <c r="G1933" s="1" t="s">
        <v>12320</v>
      </c>
      <c r="H1933" s="1" t="s">
        <v>11683</v>
      </c>
      <c r="I1933" s="378">
        <v>47279</v>
      </c>
      <c r="J1933" s="1" t="s">
        <v>61</v>
      </c>
      <c r="K1933" s="380">
        <v>0.87901620370370004</v>
      </c>
      <c r="L1933" s="378">
        <v>46183</v>
      </c>
      <c r="M1933" s="1" t="s">
        <v>12321</v>
      </c>
      <c r="N1933" s="1" t="s">
        <v>12349</v>
      </c>
    </row>
    <row r="1934" spans="1:14" x14ac:dyDescent="0.25">
      <c r="A1934" s="1" t="s">
        <v>12319</v>
      </c>
      <c r="B1934" s="1" t="s">
        <v>80</v>
      </c>
      <c r="C1934" s="1" t="s">
        <v>81</v>
      </c>
      <c r="D1934" s="377">
        <v>240</v>
      </c>
      <c r="E1934" s="1" t="s">
        <v>83</v>
      </c>
      <c r="F1934" s="378">
        <v>46183</v>
      </c>
      <c r="G1934" s="1" t="s">
        <v>12320</v>
      </c>
      <c r="H1934" s="1" t="s">
        <v>11683</v>
      </c>
      <c r="I1934" s="378">
        <v>47279</v>
      </c>
      <c r="J1934" s="1" t="s">
        <v>61</v>
      </c>
      <c r="K1934" s="380">
        <v>0.94946759259258995</v>
      </c>
      <c r="L1934" s="378">
        <v>46183</v>
      </c>
      <c r="M1934" s="1" t="s">
        <v>12321</v>
      </c>
      <c r="N1934" s="1" t="s">
        <v>12356</v>
      </c>
    </row>
    <row r="1935" spans="1:14" x14ac:dyDescent="0.25">
      <c r="A1935" s="1" t="s">
        <v>12319</v>
      </c>
      <c r="B1935" s="1" t="s">
        <v>80</v>
      </c>
      <c r="C1935" s="1" t="s">
        <v>81</v>
      </c>
      <c r="D1935" s="377">
        <v>240</v>
      </c>
      <c r="E1935" s="1" t="s">
        <v>83</v>
      </c>
      <c r="F1935" s="378">
        <v>46183</v>
      </c>
      <c r="G1935" s="1" t="s">
        <v>12320</v>
      </c>
      <c r="H1935" s="1" t="s">
        <v>11683</v>
      </c>
      <c r="I1935" s="378">
        <v>47279</v>
      </c>
      <c r="J1935" s="1" t="s">
        <v>61</v>
      </c>
      <c r="K1935" s="380">
        <v>0.88813657407406998</v>
      </c>
      <c r="L1935" s="378">
        <v>46183</v>
      </c>
      <c r="M1935" s="1" t="s">
        <v>12321</v>
      </c>
      <c r="N1935" s="1" t="s">
        <v>12367</v>
      </c>
    </row>
    <row r="1936" spans="1:14" x14ac:dyDescent="0.25">
      <c r="A1936" s="1" t="s">
        <v>12319</v>
      </c>
      <c r="B1936" s="1" t="s">
        <v>80</v>
      </c>
      <c r="C1936" s="1" t="s">
        <v>81</v>
      </c>
      <c r="D1936" s="377">
        <v>240</v>
      </c>
      <c r="E1936" s="1" t="s">
        <v>83</v>
      </c>
      <c r="F1936" s="378">
        <v>46183</v>
      </c>
      <c r="G1936" s="1" t="s">
        <v>12320</v>
      </c>
      <c r="H1936" s="1" t="s">
        <v>11683</v>
      </c>
      <c r="I1936" s="378">
        <v>47279</v>
      </c>
      <c r="J1936" s="1" t="s">
        <v>61</v>
      </c>
      <c r="K1936" s="380">
        <v>0.88778935185185004</v>
      </c>
      <c r="L1936" s="378">
        <v>46183</v>
      </c>
      <c r="M1936" s="1" t="s">
        <v>12321</v>
      </c>
      <c r="N1936" s="1" t="s">
        <v>12354</v>
      </c>
    </row>
    <row r="1937" spans="1:14" x14ac:dyDescent="0.25">
      <c r="A1937" s="1" t="s">
        <v>12319</v>
      </c>
      <c r="B1937" s="1" t="s">
        <v>80</v>
      </c>
      <c r="C1937" s="1" t="s">
        <v>81</v>
      </c>
      <c r="D1937" s="377">
        <v>240</v>
      </c>
      <c r="E1937" s="1" t="s">
        <v>83</v>
      </c>
      <c r="F1937" s="378">
        <v>46183</v>
      </c>
      <c r="G1937" s="1" t="s">
        <v>12320</v>
      </c>
      <c r="H1937" s="1" t="s">
        <v>11683</v>
      </c>
      <c r="I1937" s="378">
        <v>47279</v>
      </c>
      <c r="J1937" s="1" t="s">
        <v>61</v>
      </c>
      <c r="K1937" s="380">
        <v>0.87930555555556</v>
      </c>
      <c r="L1937" s="378">
        <v>46183</v>
      </c>
      <c r="M1937" s="1" t="s">
        <v>12321</v>
      </c>
      <c r="N1937" s="1" t="s">
        <v>12346</v>
      </c>
    </row>
    <row r="1938" spans="1:14" x14ac:dyDescent="0.25">
      <c r="A1938" s="1" t="s">
        <v>12319</v>
      </c>
      <c r="B1938" s="1" t="s">
        <v>80</v>
      </c>
      <c r="C1938" s="1" t="s">
        <v>81</v>
      </c>
      <c r="D1938" s="377">
        <v>240</v>
      </c>
      <c r="E1938" s="1" t="s">
        <v>83</v>
      </c>
      <c r="F1938" s="378">
        <v>46183</v>
      </c>
      <c r="G1938" s="1" t="s">
        <v>12320</v>
      </c>
      <c r="H1938" s="1" t="s">
        <v>11683</v>
      </c>
      <c r="I1938" s="378">
        <v>47279</v>
      </c>
      <c r="J1938" s="1" t="s">
        <v>61</v>
      </c>
      <c r="K1938" s="380">
        <v>0.91800925925926002</v>
      </c>
      <c r="L1938" s="378">
        <v>46183</v>
      </c>
      <c r="M1938" s="1" t="s">
        <v>12321</v>
      </c>
      <c r="N1938" s="1" t="s">
        <v>12358</v>
      </c>
    </row>
    <row r="1939" spans="1:14" x14ac:dyDescent="0.25">
      <c r="A1939" s="1" t="s">
        <v>12319</v>
      </c>
      <c r="B1939" s="1" t="s">
        <v>80</v>
      </c>
      <c r="C1939" s="1" t="s">
        <v>81</v>
      </c>
      <c r="D1939" s="377">
        <v>240</v>
      </c>
      <c r="E1939" s="1" t="s">
        <v>83</v>
      </c>
      <c r="F1939" s="378">
        <v>46183</v>
      </c>
      <c r="G1939" s="1" t="s">
        <v>12320</v>
      </c>
      <c r="H1939" s="1" t="s">
        <v>11683</v>
      </c>
      <c r="I1939" s="378">
        <v>47279</v>
      </c>
      <c r="J1939" s="1" t="s">
        <v>61</v>
      </c>
      <c r="K1939" s="380">
        <v>0.87949074074073996</v>
      </c>
      <c r="L1939" s="378">
        <v>46183</v>
      </c>
      <c r="M1939" s="1" t="s">
        <v>12321</v>
      </c>
      <c r="N1939" s="1" t="s">
        <v>12364</v>
      </c>
    </row>
    <row r="1940" spans="1:14" x14ac:dyDescent="0.25">
      <c r="A1940" s="1" t="s">
        <v>6770</v>
      </c>
      <c r="B1940" s="1" t="s">
        <v>80</v>
      </c>
      <c r="C1940" s="1" t="s">
        <v>81</v>
      </c>
      <c r="D1940" s="377">
        <v>240</v>
      </c>
      <c r="E1940" s="1" t="s">
        <v>83</v>
      </c>
      <c r="F1940" s="378">
        <v>46182</v>
      </c>
      <c r="G1940" s="1" t="s">
        <v>6771</v>
      </c>
      <c r="H1940" s="1" t="s">
        <v>6032</v>
      </c>
      <c r="I1940" s="378">
        <v>47274</v>
      </c>
      <c r="J1940" s="1" t="s">
        <v>61</v>
      </c>
      <c r="K1940" s="380">
        <v>6.7199074074069998E-2</v>
      </c>
      <c r="L1940" s="378">
        <v>46182</v>
      </c>
      <c r="M1940" s="1" t="s">
        <v>6772</v>
      </c>
      <c r="N1940" s="1" t="s">
        <v>9732</v>
      </c>
    </row>
    <row r="1941" spans="1:14" x14ac:dyDescent="0.25">
      <c r="A1941" s="1" t="s">
        <v>6770</v>
      </c>
      <c r="B1941" s="1" t="s">
        <v>80</v>
      </c>
      <c r="C1941" s="1" t="s">
        <v>81</v>
      </c>
      <c r="D1941" s="377">
        <v>240</v>
      </c>
      <c r="E1941" s="1" t="s">
        <v>83</v>
      </c>
      <c r="F1941" s="378">
        <v>46182</v>
      </c>
      <c r="G1941" s="1" t="s">
        <v>6771</v>
      </c>
      <c r="H1941" s="1" t="s">
        <v>6032</v>
      </c>
      <c r="I1941" s="378">
        <v>47274</v>
      </c>
      <c r="J1941" s="1" t="s">
        <v>61</v>
      </c>
      <c r="K1941" s="380">
        <v>0.32618055555556003</v>
      </c>
      <c r="L1941" s="378">
        <v>46182</v>
      </c>
      <c r="M1941" s="1" t="s">
        <v>6772</v>
      </c>
      <c r="N1941" s="1" t="s">
        <v>9757</v>
      </c>
    </row>
    <row r="1942" spans="1:14" x14ac:dyDescent="0.25">
      <c r="A1942" s="1" t="s">
        <v>6770</v>
      </c>
      <c r="B1942" s="1" t="s">
        <v>80</v>
      </c>
      <c r="C1942" s="1" t="s">
        <v>81</v>
      </c>
      <c r="D1942" s="377">
        <v>240</v>
      </c>
      <c r="E1942" s="1" t="s">
        <v>83</v>
      </c>
      <c r="F1942" s="378">
        <v>46182</v>
      </c>
      <c r="G1942" s="1" t="s">
        <v>6771</v>
      </c>
      <c r="H1942" s="1" t="s">
        <v>6032</v>
      </c>
      <c r="I1942" s="378">
        <v>47274</v>
      </c>
      <c r="J1942" s="1" t="s">
        <v>61</v>
      </c>
      <c r="K1942" s="380">
        <v>0.25581018518519</v>
      </c>
      <c r="L1942" s="378">
        <v>46182</v>
      </c>
      <c r="M1942" s="1" t="s">
        <v>6772</v>
      </c>
      <c r="N1942" s="1" t="s">
        <v>9760</v>
      </c>
    </row>
    <row r="1943" spans="1:14" x14ac:dyDescent="0.25">
      <c r="A1943" s="1" t="s">
        <v>6770</v>
      </c>
      <c r="B1943" s="1" t="s">
        <v>80</v>
      </c>
      <c r="C1943" s="1" t="s">
        <v>81</v>
      </c>
      <c r="D1943" s="377">
        <v>240</v>
      </c>
      <c r="E1943" s="1" t="s">
        <v>83</v>
      </c>
      <c r="F1943" s="378">
        <v>46182</v>
      </c>
      <c r="G1943" s="1" t="s">
        <v>6771</v>
      </c>
      <c r="H1943" s="1" t="s">
        <v>6032</v>
      </c>
      <c r="I1943" s="378">
        <v>47274</v>
      </c>
      <c r="J1943" s="1" t="s">
        <v>61</v>
      </c>
      <c r="K1943" s="380">
        <v>6.7060185185189997E-2</v>
      </c>
      <c r="L1943" s="378">
        <v>46182</v>
      </c>
      <c r="M1943" s="1" t="s">
        <v>6772</v>
      </c>
      <c r="N1943" s="1" t="s">
        <v>9753</v>
      </c>
    </row>
    <row r="1944" spans="1:14" x14ac:dyDescent="0.25">
      <c r="A1944" s="1" t="s">
        <v>6770</v>
      </c>
      <c r="B1944" s="1" t="s">
        <v>80</v>
      </c>
      <c r="C1944" s="1" t="s">
        <v>81</v>
      </c>
      <c r="D1944" s="377">
        <v>240</v>
      </c>
      <c r="E1944" s="1" t="s">
        <v>83</v>
      </c>
      <c r="F1944" s="378">
        <v>46182</v>
      </c>
      <c r="G1944" s="1" t="s">
        <v>6771</v>
      </c>
      <c r="H1944" s="1" t="s">
        <v>6032</v>
      </c>
      <c r="I1944" s="378">
        <v>47274</v>
      </c>
      <c r="J1944" s="1" t="s">
        <v>61</v>
      </c>
      <c r="K1944" s="380">
        <v>1.8009259259259999E-2</v>
      </c>
      <c r="L1944" s="378">
        <v>46182</v>
      </c>
      <c r="M1944" s="1" t="s">
        <v>6772</v>
      </c>
      <c r="N1944" s="1" t="s">
        <v>9738</v>
      </c>
    </row>
    <row r="1945" spans="1:14" x14ac:dyDescent="0.25">
      <c r="A1945" s="1" t="s">
        <v>6770</v>
      </c>
      <c r="B1945" s="1" t="s">
        <v>80</v>
      </c>
      <c r="C1945" s="1" t="s">
        <v>81</v>
      </c>
      <c r="D1945" s="377">
        <v>240</v>
      </c>
      <c r="E1945" s="1" t="s">
        <v>83</v>
      </c>
      <c r="F1945" s="378">
        <v>46182</v>
      </c>
      <c r="G1945" s="1" t="s">
        <v>6771</v>
      </c>
      <c r="H1945" s="1" t="s">
        <v>6032</v>
      </c>
      <c r="I1945" s="378">
        <v>47274</v>
      </c>
      <c r="J1945" s="1" t="s">
        <v>61</v>
      </c>
      <c r="K1945" s="380">
        <v>7.6504629629600002E-3</v>
      </c>
      <c r="L1945" s="378">
        <v>46182</v>
      </c>
      <c r="M1945" s="1" t="s">
        <v>6772</v>
      </c>
      <c r="N1945" s="1" t="s">
        <v>9740</v>
      </c>
    </row>
    <row r="1946" spans="1:14" x14ac:dyDescent="0.25">
      <c r="A1946" s="1" t="s">
        <v>6770</v>
      </c>
      <c r="B1946" s="1" t="s">
        <v>80</v>
      </c>
      <c r="C1946" s="1" t="s">
        <v>81</v>
      </c>
      <c r="D1946" s="377">
        <v>240</v>
      </c>
      <c r="E1946" s="1" t="s">
        <v>83</v>
      </c>
      <c r="F1946" s="378">
        <v>46182</v>
      </c>
      <c r="G1946" s="1" t="s">
        <v>6771</v>
      </c>
      <c r="H1946" s="1" t="s">
        <v>6032</v>
      </c>
      <c r="I1946" s="378">
        <v>47274</v>
      </c>
      <c r="J1946" s="1" t="s">
        <v>61</v>
      </c>
      <c r="K1946" s="380">
        <v>6.0763888888900001E-3</v>
      </c>
      <c r="L1946" s="378">
        <v>46182</v>
      </c>
      <c r="M1946" s="1" t="s">
        <v>6772</v>
      </c>
      <c r="N1946" s="1" t="s">
        <v>9750</v>
      </c>
    </row>
    <row r="1947" spans="1:14" x14ac:dyDescent="0.25">
      <c r="A1947" s="1" t="s">
        <v>6770</v>
      </c>
      <c r="B1947" s="1" t="s">
        <v>80</v>
      </c>
      <c r="C1947" s="1" t="s">
        <v>81</v>
      </c>
      <c r="D1947" s="377">
        <v>240</v>
      </c>
      <c r="E1947" s="1" t="s">
        <v>83</v>
      </c>
      <c r="F1947" s="378">
        <v>46182</v>
      </c>
      <c r="G1947" s="1" t="s">
        <v>6771</v>
      </c>
      <c r="H1947" s="1" t="s">
        <v>6032</v>
      </c>
      <c r="I1947" s="378">
        <v>47274</v>
      </c>
      <c r="J1947" s="1" t="s">
        <v>61</v>
      </c>
      <c r="K1947" s="380">
        <v>0.20872685185185</v>
      </c>
      <c r="L1947" s="378">
        <v>46182</v>
      </c>
      <c r="M1947" s="1" t="s">
        <v>6772</v>
      </c>
      <c r="N1947" s="1" t="s">
        <v>9739</v>
      </c>
    </row>
    <row r="1948" spans="1:14" x14ac:dyDescent="0.25">
      <c r="A1948" s="1" t="s">
        <v>6770</v>
      </c>
      <c r="B1948" s="1" t="s">
        <v>80</v>
      </c>
      <c r="C1948" s="1" t="s">
        <v>81</v>
      </c>
      <c r="D1948" s="377">
        <v>240</v>
      </c>
      <c r="E1948" s="1" t="s">
        <v>83</v>
      </c>
      <c r="F1948" s="378">
        <v>46182</v>
      </c>
      <c r="G1948" s="1" t="s">
        <v>6771</v>
      </c>
      <c r="H1948" s="1" t="s">
        <v>6032</v>
      </c>
      <c r="I1948" s="378">
        <v>47274</v>
      </c>
      <c r="J1948" s="1" t="s">
        <v>61</v>
      </c>
      <c r="K1948" s="380">
        <v>0.22803240740740999</v>
      </c>
      <c r="L1948" s="378">
        <v>46182</v>
      </c>
      <c r="M1948" s="1" t="s">
        <v>6772</v>
      </c>
      <c r="N1948" s="1" t="s">
        <v>9749</v>
      </c>
    </row>
    <row r="1949" spans="1:14" x14ac:dyDescent="0.25">
      <c r="A1949" s="1" t="s">
        <v>6770</v>
      </c>
      <c r="B1949" s="1" t="s">
        <v>80</v>
      </c>
      <c r="C1949" s="1" t="s">
        <v>81</v>
      </c>
      <c r="D1949" s="377">
        <v>240</v>
      </c>
      <c r="E1949" s="1" t="s">
        <v>83</v>
      </c>
      <c r="F1949" s="378">
        <v>46182</v>
      </c>
      <c r="G1949" s="1" t="s">
        <v>6771</v>
      </c>
      <c r="H1949" s="1" t="s">
        <v>6032</v>
      </c>
      <c r="I1949" s="378">
        <v>47274</v>
      </c>
      <c r="J1949" s="1" t="s">
        <v>61</v>
      </c>
      <c r="K1949" s="380">
        <v>0.27993055555556001</v>
      </c>
      <c r="L1949" s="378">
        <v>46182</v>
      </c>
      <c r="M1949" s="1" t="s">
        <v>6772</v>
      </c>
      <c r="N1949" s="1" t="s">
        <v>9743</v>
      </c>
    </row>
    <row r="1950" spans="1:14" x14ac:dyDescent="0.25">
      <c r="A1950" s="1" t="s">
        <v>6770</v>
      </c>
      <c r="B1950" s="1" t="s">
        <v>80</v>
      </c>
      <c r="C1950" s="1" t="s">
        <v>81</v>
      </c>
      <c r="D1950" s="377">
        <v>240</v>
      </c>
      <c r="E1950" s="1" t="s">
        <v>83</v>
      </c>
      <c r="F1950" s="378">
        <v>46182</v>
      </c>
      <c r="G1950" s="1" t="s">
        <v>6771</v>
      </c>
      <c r="H1950" s="1" t="s">
        <v>6032</v>
      </c>
      <c r="I1950" s="378">
        <v>47274</v>
      </c>
      <c r="J1950" s="1" t="s">
        <v>61</v>
      </c>
      <c r="K1950" s="380">
        <v>0.20885416666667</v>
      </c>
      <c r="L1950" s="378">
        <v>46182</v>
      </c>
      <c r="M1950" s="1" t="s">
        <v>6772</v>
      </c>
      <c r="N1950" s="1" t="s">
        <v>9761</v>
      </c>
    </row>
    <row r="1951" spans="1:14" x14ac:dyDescent="0.25">
      <c r="A1951" s="1" t="s">
        <v>6770</v>
      </c>
      <c r="B1951" s="1" t="s">
        <v>80</v>
      </c>
      <c r="C1951" s="1" t="s">
        <v>81</v>
      </c>
      <c r="D1951" s="377">
        <v>240</v>
      </c>
      <c r="E1951" s="1" t="s">
        <v>83</v>
      </c>
      <c r="F1951" s="378">
        <v>46182</v>
      </c>
      <c r="G1951" s="1" t="s">
        <v>6771</v>
      </c>
      <c r="H1951" s="1" t="s">
        <v>6032</v>
      </c>
      <c r="I1951" s="378">
        <v>47274</v>
      </c>
      <c r="J1951" s="1" t="s">
        <v>61</v>
      </c>
      <c r="K1951" s="380">
        <v>0.13603009259259</v>
      </c>
      <c r="L1951" s="378">
        <v>46182</v>
      </c>
      <c r="M1951" s="1" t="s">
        <v>6772</v>
      </c>
      <c r="N1951" s="1" t="s">
        <v>9744</v>
      </c>
    </row>
    <row r="1952" spans="1:14" x14ac:dyDescent="0.25">
      <c r="A1952" s="1" t="s">
        <v>6770</v>
      </c>
      <c r="B1952" s="1" t="s">
        <v>80</v>
      </c>
      <c r="C1952" s="1" t="s">
        <v>81</v>
      </c>
      <c r="D1952" s="377">
        <v>240</v>
      </c>
      <c r="E1952" s="1" t="s">
        <v>83</v>
      </c>
      <c r="F1952" s="378">
        <v>46182</v>
      </c>
      <c r="G1952" s="1" t="s">
        <v>6771</v>
      </c>
      <c r="H1952" s="1" t="s">
        <v>6032</v>
      </c>
      <c r="I1952" s="378">
        <v>47274</v>
      </c>
      <c r="J1952" s="1" t="s">
        <v>61</v>
      </c>
      <c r="K1952" s="380">
        <v>2.4756944444440002E-2</v>
      </c>
      <c r="L1952" s="378">
        <v>46182</v>
      </c>
      <c r="M1952" s="1" t="s">
        <v>6772</v>
      </c>
      <c r="N1952" s="1" t="s">
        <v>9746</v>
      </c>
    </row>
    <row r="1953" spans="1:14" x14ac:dyDescent="0.25">
      <c r="A1953" s="1" t="s">
        <v>6770</v>
      </c>
      <c r="B1953" s="1" t="s">
        <v>80</v>
      </c>
      <c r="C1953" s="1" t="s">
        <v>81</v>
      </c>
      <c r="D1953" s="377">
        <v>240</v>
      </c>
      <c r="E1953" s="1" t="s">
        <v>83</v>
      </c>
      <c r="F1953" s="378">
        <v>46182</v>
      </c>
      <c r="G1953" s="1" t="s">
        <v>6771</v>
      </c>
      <c r="H1953" s="1" t="s">
        <v>6032</v>
      </c>
      <c r="I1953" s="378">
        <v>47274</v>
      </c>
      <c r="J1953" s="1" t="s">
        <v>61</v>
      </c>
      <c r="K1953" s="380">
        <v>1.8240740740739999E-2</v>
      </c>
      <c r="L1953" s="378">
        <v>46182</v>
      </c>
      <c r="M1953" s="1" t="s">
        <v>6772</v>
      </c>
      <c r="N1953" s="1" t="s">
        <v>9759</v>
      </c>
    </row>
    <row r="1954" spans="1:14" x14ac:dyDescent="0.25">
      <c r="A1954" s="1" t="s">
        <v>6770</v>
      </c>
      <c r="B1954" s="1" t="s">
        <v>80</v>
      </c>
      <c r="C1954" s="1" t="s">
        <v>81</v>
      </c>
      <c r="D1954" s="377">
        <v>129</v>
      </c>
      <c r="E1954" s="1" t="s">
        <v>83</v>
      </c>
      <c r="F1954" s="378">
        <v>46182</v>
      </c>
      <c r="G1954" s="1" t="s">
        <v>6771</v>
      </c>
      <c r="H1954" s="1" t="s">
        <v>6032</v>
      </c>
      <c r="I1954" s="378">
        <v>47274</v>
      </c>
      <c r="J1954" s="1" t="s">
        <v>61</v>
      </c>
      <c r="K1954" s="380">
        <v>0.45025462962962998</v>
      </c>
      <c r="L1954" s="378">
        <v>46182</v>
      </c>
      <c r="M1954" s="1" t="s">
        <v>6772</v>
      </c>
      <c r="N1954" s="1" t="s">
        <v>10645</v>
      </c>
    </row>
    <row r="1955" spans="1:14" x14ac:dyDescent="0.25">
      <c r="A1955" s="1" t="s">
        <v>6770</v>
      </c>
      <c r="B1955" s="1" t="s">
        <v>80</v>
      </c>
      <c r="C1955" s="1" t="s">
        <v>81</v>
      </c>
      <c r="D1955" s="377">
        <v>240</v>
      </c>
      <c r="E1955" s="1" t="s">
        <v>83</v>
      </c>
      <c r="F1955" s="378">
        <v>46182</v>
      </c>
      <c r="G1955" s="1" t="s">
        <v>6771</v>
      </c>
      <c r="H1955" s="1" t="s">
        <v>6032</v>
      </c>
      <c r="I1955" s="378">
        <v>47274</v>
      </c>
      <c r="J1955" s="1" t="s">
        <v>61</v>
      </c>
      <c r="K1955" s="380">
        <v>0.32799768518519001</v>
      </c>
      <c r="L1955" s="378">
        <v>46182</v>
      </c>
      <c r="M1955" s="1" t="s">
        <v>6772</v>
      </c>
      <c r="N1955" s="1" t="s">
        <v>9756</v>
      </c>
    </row>
    <row r="1956" spans="1:14" x14ac:dyDescent="0.25">
      <c r="A1956" s="1" t="s">
        <v>6770</v>
      </c>
      <c r="B1956" s="1" t="s">
        <v>80</v>
      </c>
      <c r="C1956" s="1" t="s">
        <v>81</v>
      </c>
      <c r="D1956" s="377">
        <v>240</v>
      </c>
      <c r="E1956" s="1" t="s">
        <v>83</v>
      </c>
      <c r="F1956" s="378">
        <v>46182</v>
      </c>
      <c r="G1956" s="1" t="s">
        <v>6771</v>
      </c>
      <c r="H1956" s="1" t="s">
        <v>6032</v>
      </c>
      <c r="I1956" s="378">
        <v>47274</v>
      </c>
      <c r="J1956" s="1" t="s">
        <v>61</v>
      </c>
      <c r="K1956" s="380">
        <v>0.26565972222222001</v>
      </c>
      <c r="L1956" s="378">
        <v>46182</v>
      </c>
      <c r="M1956" s="1" t="s">
        <v>6772</v>
      </c>
      <c r="N1956" s="1" t="s">
        <v>9758</v>
      </c>
    </row>
    <row r="1957" spans="1:14" x14ac:dyDescent="0.25">
      <c r="A1957" s="1" t="s">
        <v>6770</v>
      </c>
      <c r="B1957" s="1" t="s">
        <v>80</v>
      </c>
      <c r="C1957" s="1" t="s">
        <v>81</v>
      </c>
      <c r="D1957" s="377">
        <v>240</v>
      </c>
      <c r="E1957" s="1" t="s">
        <v>83</v>
      </c>
      <c r="F1957" s="378">
        <v>46182</v>
      </c>
      <c r="G1957" s="1" t="s">
        <v>6771</v>
      </c>
      <c r="H1957" s="1" t="s">
        <v>6032</v>
      </c>
      <c r="I1957" s="378">
        <v>47274</v>
      </c>
      <c r="J1957" s="1" t="s">
        <v>61</v>
      </c>
      <c r="K1957" s="380">
        <v>4.4583333333329998E-2</v>
      </c>
      <c r="L1957" s="378">
        <v>46182</v>
      </c>
      <c r="M1957" s="1" t="s">
        <v>6772</v>
      </c>
      <c r="N1957" s="1" t="s">
        <v>9752</v>
      </c>
    </row>
    <row r="1958" spans="1:14" x14ac:dyDescent="0.25">
      <c r="A1958" s="1" t="s">
        <v>6770</v>
      </c>
      <c r="B1958" s="1" t="s">
        <v>80</v>
      </c>
      <c r="C1958" s="1" t="s">
        <v>81</v>
      </c>
      <c r="D1958" s="377">
        <v>240</v>
      </c>
      <c r="E1958" s="1" t="s">
        <v>83</v>
      </c>
      <c r="F1958" s="378">
        <v>46182</v>
      </c>
      <c r="G1958" s="1" t="s">
        <v>6771</v>
      </c>
      <c r="H1958" s="1" t="s">
        <v>6032</v>
      </c>
      <c r="I1958" s="378">
        <v>47274</v>
      </c>
      <c r="J1958" s="1" t="s">
        <v>61</v>
      </c>
      <c r="K1958" s="380">
        <v>6.4710648148150002E-2</v>
      </c>
      <c r="L1958" s="378">
        <v>46182</v>
      </c>
      <c r="M1958" s="1" t="s">
        <v>6772</v>
      </c>
      <c r="N1958" s="1" t="s">
        <v>9754</v>
      </c>
    </row>
    <row r="1959" spans="1:14" x14ac:dyDescent="0.25">
      <c r="A1959" s="1" t="s">
        <v>6770</v>
      </c>
      <c r="B1959" s="1" t="s">
        <v>80</v>
      </c>
      <c r="C1959" s="1" t="s">
        <v>81</v>
      </c>
      <c r="D1959" s="377">
        <v>240</v>
      </c>
      <c r="E1959" s="1" t="s">
        <v>83</v>
      </c>
      <c r="F1959" s="378">
        <v>46182</v>
      </c>
      <c r="G1959" s="1" t="s">
        <v>6771</v>
      </c>
      <c r="H1959" s="1" t="s">
        <v>6032</v>
      </c>
      <c r="I1959" s="378">
        <v>47274</v>
      </c>
      <c r="J1959" s="1" t="s">
        <v>61</v>
      </c>
      <c r="K1959" s="380">
        <v>0.17609953703704001</v>
      </c>
      <c r="L1959" s="378">
        <v>46182</v>
      </c>
      <c r="M1959" s="1" t="s">
        <v>6772</v>
      </c>
      <c r="N1959" s="1" t="s">
        <v>9737</v>
      </c>
    </row>
    <row r="1960" spans="1:14" x14ac:dyDescent="0.25">
      <c r="A1960" s="1" t="s">
        <v>6770</v>
      </c>
      <c r="B1960" s="1" t="s">
        <v>80</v>
      </c>
      <c r="C1960" s="1" t="s">
        <v>81</v>
      </c>
      <c r="D1960" s="377">
        <v>240</v>
      </c>
      <c r="E1960" s="1" t="s">
        <v>83</v>
      </c>
      <c r="F1960" s="378">
        <v>46182</v>
      </c>
      <c r="G1960" s="1" t="s">
        <v>6771</v>
      </c>
      <c r="H1960" s="1" t="s">
        <v>6032</v>
      </c>
      <c r="I1960" s="378">
        <v>47274</v>
      </c>
      <c r="J1960" s="1" t="s">
        <v>61</v>
      </c>
      <c r="K1960" s="380">
        <v>0.14038194444443999</v>
      </c>
      <c r="L1960" s="378">
        <v>46182</v>
      </c>
      <c r="M1960" s="1" t="s">
        <v>6772</v>
      </c>
      <c r="N1960" s="1" t="s">
        <v>9742</v>
      </c>
    </row>
    <row r="1961" spans="1:14" x14ac:dyDescent="0.25">
      <c r="A1961" s="1" t="s">
        <v>6770</v>
      </c>
      <c r="B1961" s="1" t="s">
        <v>80</v>
      </c>
      <c r="C1961" s="1" t="s">
        <v>81</v>
      </c>
      <c r="D1961" s="377">
        <v>240</v>
      </c>
      <c r="E1961" s="1" t="s">
        <v>83</v>
      </c>
      <c r="F1961" s="378">
        <v>46182</v>
      </c>
      <c r="G1961" s="1" t="s">
        <v>6771</v>
      </c>
      <c r="H1961" s="1" t="s">
        <v>6032</v>
      </c>
      <c r="I1961" s="378">
        <v>47274</v>
      </c>
      <c r="J1961" s="1" t="s">
        <v>61</v>
      </c>
      <c r="K1961" s="380">
        <v>0.25590277777777998</v>
      </c>
      <c r="L1961" s="378">
        <v>46182</v>
      </c>
      <c r="M1961" s="1" t="s">
        <v>6772</v>
      </c>
      <c r="N1961" s="1" t="s">
        <v>9747</v>
      </c>
    </row>
    <row r="1962" spans="1:14" x14ac:dyDescent="0.25">
      <c r="A1962" s="1" t="s">
        <v>6770</v>
      </c>
      <c r="B1962" s="1" t="s">
        <v>80</v>
      </c>
      <c r="C1962" s="1" t="s">
        <v>81</v>
      </c>
      <c r="D1962" s="377">
        <v>240</v>
      </c>
      <c r="E1962" s="1" t="s">
        <v>83</v>
      </c>
      <c r="F1962" s="378">
        <v>46182</v>
      </c>
      <c r="G1962" s="1" t="s">
        <v>6771</v>
      </c>
      <c r="H1962" s="1" t="s">
        <v>6032</v>
      </c>
      <c r="I1962" s="378">
        <v>47274</v>
      </c>
      <c r="J1962" s="1" t="s">
        <v>61</v>
      </c>
      <c r="K1962" s="380">
        <v>0.19560185185185</v>
      </c>
      <c r="L1962" s="378">
        <v>46182</v>
      </c>
      <c r="M1962" s="1" t="s">
        <v>6772</v>
      </c>
      <c r="N1962" s="1" t="s">
        <v>9734</v>
      </c>
    </row>
    <row r="1963" spans="1:14" x14ac:dyDescent="0.25">
      <c r="A1963" s="1" t="s">
        <v>6770</v>
      </c>
      <c r="B1963" s="1" t="s">
        <v>80</v>
      </c>
      <c r="C1963" s="1" t="s">
        <v>81</v>
      </c>
      <c r="D1963" s="377">
        <v>240</v>
      </c>
      <c r="E1963" s="1" t="s">
        <v>83</v>
      </c>
      <c r="F1963" s="378">
        <v>46182</v>
      </c>
      <c r="G1963" s="1" t="s">
        <v>6771</v>
      </c>
      <c r="H1963" s="1" t="s">
        <v>6032</v>
      </c>
      <c r="I1963" s="378">
        <v>47274</v>
      </c>
      <c r="J1963" s="1" t="s">
        <v>61</v>
      </c>
      <c r="K1963" s="380">
        <v>0.32604166666667</v>
      </c>
      <c r="L1963" s="378">
        <v>46182</v>
      </c>
      <c r="M1963" s="1" t="s">
        <v>6772</v>
      </c>
      <c r="N1963" s="1" t="s">
        <v>9736</v>
      </c>
    </row>
    <row r="1964" spans="1:14" x14ac:dyDescent="0.25">
      <c r="A1964" s="1" t="s">
        <v>6770</v>
      </c>
      <c r="B1964" s="1" t="s">
        <v>80</v>
      </c>
      <c r="C1964" s="1" t="s">
        <v>81</v>
      </c>
      <c r="D1964" s="377">
        <v>240</v>
      </c>
      <c r="E1964" s="1" t="s">
        <v>83</v>
      </c>
      <c r="F1964" s="378">
        <v>46182</v>
      </c>
      <c r="G1964" s="1" t="s">
        <v>6771</v>
      </c>
      <c r="H1964" s="1" t="s">
        <v>6032</v>
      </c>
      <c r="I1964" s="378">
        <v>47274</v>
      </c>
      <c r="J1964" s="1" t="s">
        <v>61</v>
      </c>
      <c r="K1964" s="380">
        <v>0.36190972222222001</v>
      </c>
      <c r="L1964" s="378">
        <v>46182</v>
      </c>
      <c r="M1964" s="1" t="s">
        <v>6772</v>
      </c>
      <c r="N1964" s="1" t="s">
        <v>9741</v>
      </c>
    </row>
    <row r="1965" spans="1:14" x14ac:dyDescent="0.25">
      <c r="A1965" s="1" t="s">
        <v>6770</v>
      </c>
      <c r="B1965" s="1" t="s">
        <v>80</v>
      </c>
      <c r="C1965" s="1" t="s">
        <v>81</v>
      </c>
      <c r="D1965" s="377">
        <v>240</v>
      </c>
      <c r="E1965" s="1" t="s">
        <v>83</v>
      </c>
      <c r="F1965" s="378">
        <v>46182</v>
      </c>
      <c r="G1965" s="1" t="s">
        <v>6771</v>
      </c>
      <c r="H1965" s="1" t="s">
        <v>6032</v>
      </c>
      <c r="I1965" s="378">
        <v>47274</v>
      </c>
      <c r="J1965" s="1" t="s">
        <v>61</v>
      </c>
      <c r="K1965" s="380">
        <v>0.25634259259259001</v>
      </c>
      <c r="L1965" s="378">
        <v>46182</v>
      </c>
      <c r="M1965" s="1" t="s">
        <v>6772</v>
      </c>
      <c r="N1965" s="1" t="s">
        <v>9751</v>
      </c>
    </row>
    <row r="1966" spans="1:14" x14ac:dyDescent="0.25">
      <c r="A1966" s="1" t="s">
        <v>6770</v>
      </c>
      <c r="B1966" s="1" t="s">
        <v>80</v>
      </c>
      <c r="C1966" s="1" t="s">
        <v>81</v>
      </c>
      <c r="D1966" s="377">
        <v>240</v>
      </c>
      <c r="E1966" s="1" t="s">
        <v>83</v>
      </c>
      <c r="F1966" s="378">
        <v>46182</v>
      </c>
      <c r="G1966" s="1" t="s">
        <v>6771</v>
      </c>
      <c r="H1966" s="1" t="s">
        <v>6032</v>
      </c>
      <c r="I1966" s="378">
        <v>47274</v>
      </c>
      <c r="J1966" s="1" t="s">
        <v>61</v>
      </c>
      <c r="K1966" s="380">
        <v>0.17653935185184999</v>
      </c>
      <c r="L1966" s="378">
        <v>46182</v>
      </c>
      <c r="M1966" s="1" t="s">
        <v>6772</v>
      </c>
      <c r="N1966" s="1" t="s">
        <v>9735</v>
      </c>
    </row>
    <row r="1967" spans="1:14" x14ac:dyDescent="0.25">
      <c r="A1967" s="1" t="s">
        <v>6770</v>
      </c>
      <c r="B1967" s="1" t="s">
        <v>80</v>
      </c>
      <c r="C1967" s="1" t="s">
        <v>81</v>
      </c>
      <c r="D1967" s="377">
        <v>240</v>
      </c>
      <c r="E1967" s="1" t="s">
        <v>83</v>
      </c>
      <c r="F1967" s="378">
        <v>46182</v>
      </c>
      <c r="G1967" s="1" t="s">
        <v>6771</v>
      </c>
      <c r="H1967" s="1" t="s">
        <v>6032</v>
      </c>
      <c r="I1967" s="378">
        <v>47274</v>
      </c>
      <c r="J1967" s="1" t="s">
        <v>61</v>
      </c>
      <c r="K1967" s="380">
        <v>0.32788194444444002</v>
      </c>
      <c r="L1967" s="378">
        <v>46182</v>
      </c>
      <c r="M1967" s="1" t="s">
        <v>6772</v>
      </c>
      <c r="N1967" s="1" t="s">
        <v>9733</v>
      </c>
    </row>
    <row r="1968" spans="1:14" x14ac:dyDescent="0.25">
      <c r="A1968" s="1" t="s">
        <v>6770</v>
      </c>
      <c r="B1968" s="1" t="s">
        <v>80</v>
      </c>
      <c r="C1968" s="1" t="s">
        <v>81</v>
      </c>
      <c r="D1968" s="377">
        <v>240</v>
      </c>
      <c r="E1968" s="1" t="s">
        <v>83</v>
      </c>
      <c r="F1968" s="378">
        <v>46182</v>
      </c>
      <c r="G1968" s="1" t="s">
        <v>6771</v>
      </c>
      <c r="H1968" s="1" t="s">
        <v>6032</v>
      </c>
      <c r="I1968" s="378">
        <v>47274</v>
      </c>
      <c r="J1968" s="1" t="s">
        <v>61</v>
      </c>
      <c r="K1968" s="380">
        <v>0.34927083333332998</v>
      </c>
      <c r="L1968" s="378">
        <v>46182</v>
      </c>
      <c r="M1968" s="1" t="s">
        <v>6772</v>
      </c>
      <c r="N1968" s="1" t="s">
        <v>9745</v>
      </c>
    </row>
    <row r="1969" spans="1:14" x14ac:dyDescent="0.25">
      <c r="A1969" s="1" t="s">
        <v>6770</v>
      </c>
      <c r="B1969" s="1" t="s">
        <v>80</v>
      </c>
      <c r="C1969" s="1" t="s">
        <v>81</v>
      </c>
      <c r="D1969" s="377">
        <v>240</v>
      </c>
      <c r="E1969" s="1" t="s">
        <v>83</v>
      </c>
      <c r="F1969" s="378">
        <v>46182</v>
      </c>
      <c r="G1969" s="1" t="s">
        <v>6771</v>
      </c>
      <c r="H1969" s="1" t="s">
        <v>6032</v>
      </c>
      <c r="I1969" s="378">
        <v>47274</v>
      </c>
      <c r="J1969" s="1" t="s">
        <v>61</v>
      </c>
      <c r="K1969" s="380">
        <v>0.17601851851851999</v>
      </c>
      <c r="L1969" s="378">
        <v>46182</v>
      </c>
      <c r="M1969" s="1" t="s">
        <v>6772</v>
      </c>
      <c r="N1969" s="1" t="s">
        <v>9748</v>
      </c>
    </row>
    <row r="1970" spans="1:14" x14ac:dyDescent="0.25">
      <c r="A1970" s="1" t="s">
        <v>6770</v>
      </c>
      <c r="B1970" s="1" t="s">
        <v>80</v>
      </c>
      <c r="C1970" s="1" t="s">
        <v>81</v>
      </c>
      <c r="D1970" s="377">
        <v>240</v>
      </c>
      <c r="E1970" s="1" t="s">
        <v>83</v>
      </c>
      <c r="F1970" s="378">
        <v>46182</v>
      </c>
      <c r="G1970" s="1" t="s">
        <v>6771</v>
      </c>
      <c r="H1970" s="1" t="s">
        <v>6032</v>
      </c>
      <c r="I1970" s="378">
        <v>47274</v>
      </c>
      <c r="J1970" s="1" t="s">
        <v>61</v>
      </c>
      <c r="K1970" s="380">
        <v>0.14142361111110999</v>
      </c>
      <c r="L1970" s="378">
        <v>46182</v>
      </c>
      <c r="M1970" s="1" t="s">
        <v>6772</v>
      </c>
      <c r="N1970" s="1" t="s">
        <v>9755</v>
      </c>
    </row>
    <row r="1971" spans="1:14" x14ac:dyDescent="0.25">
      <c r="A1971" s="1" t="s">
        <v>6770</v>
      </c>
      <c r="B1971" s="1" t="s">
        <v>80</v>
      </c>
      <c r="C1971" s="1" t="s">
        <v>81</v>
      </c>
      <c r="D1971" s="377">
        <v>240</v>
      </c>
      <c r="E1971" s="1" t="s">
        <v>83</v>
      </c>
      <c r="F1971" s="378">
        <v>46181</v>
      </c>
      <c r="G1971" s="1" t="s">
        <v>6771</v>
      </c>
      <c r="H1971" s="1" t="s">
        <v>6032</v>
      </c>
      <c r="I1971" s="378">
        <v>47274</v>
      </c>
      <c r="J1971" s="1" t="s">
        <v>61</v>
      </c>
      <c r="K1971" s="380">
        <v>0.56640046296295998</v>
      </c>
      <c r="L1971" s="378">
        <v>46181</v>
      </c>
      <c r="M1971" s="1" t="s">
        <v>6772</v>
      </c>
      <c r="N1971" s="1" t="s">
        <v>9801</v>
      </c>
    </row>
    <row r="1972" spans="1:14" x14ac:dyDescent="0.25">
      <c r="A1972" s="1" t="s">
        <v>6770</v>
      </c>
      <c r="B1972" s="1" t="s">
        <v>80</v>
      </c>
      <c r="C1972" s="1" t="s">
        <v>81</v>
      </c>
      <c r="D1972" s="377">
        <v>240</v>
      </c>
      <c r="E1972" s="1" t="s">
        <v>83</v>
      </c>
      <c r="F1972" s="378">
        <v>46181</v>
      </c>
      <c r="G1972" s="1" t="s">
        <v>6771</v>
      </c>
      <c r="H1972" s="1" t="s">
        <v>6032</v>
      </c>
      <c r="I1972" s="378">
        <v>47274</v>
      </c>
      <c r="J1972" s="1" t="s">
        <v>61</v>
      </c>
      <c r="K1972" s="380">
        <v>0.71892361111111003</v>
      </c>
      <c r="L1972" s="378">
        <v>46181</v>
      </c>
      <c r="M1972" s="1" t="s">
        <v>6772</v>
      </c>
      <c r="N1972" s="1" t="s">
        <v>9790</v>
      </c>
    </row>
    <row r="1973" spans="1:14" x14ac:dyDescent="0.25">
      <c r="A1973" s="1" t="s">
        <v>6770</v>
      </c>
      <c r="B1973" s="1" t="s">
        <v>80</v>
      </c>
      <c r="C1973" s="1" t="s">
        <v>81</v>
      </c>
      <c r="D1973" s="377">
        <v>240</v>
      </c>
      <c r="E1973" s="1" t="s">
        <v>83</v>
      </c>
      <c r="F1973" s="378">
        <v>46181</v>
      </c>
      <c r="G1973" s="1" t="s">
        <v>6771</v>
      </c>
      <c r="H1973" s="1" t="s">
        <v>6032</v>
      </c>
      <c r="I1973" s="378">
        <v>47274</v>
      </c>
      <c r="J1973" s="1" t="s">
        <v>61</v>
      </c>
      <c r="K1973" s="380">
        <v>0.43550925925925998</v>
      </c>
      <c r="L1973" s="378">
        <v>46181</v>
      </c>
      <c r="M1973" s="1" t="s">
        <v>6772</v>
      </c>
      <c r="N1973" s="1" t="s">
        <v>9403</v>
      </c>
    </row>
    <row r="1974" spans="1:14" x14ac:dyDescent="0.25">
      <c r="A1974" s="1" t="s">
        <v>6770</v>
      </c>
      <c r="B1974" s="1" t="s">
        <v>80</v>
      </c>
      <c r="C1974" s="1" t="s">
        <v>81</v>
      </c>
      <c r="D1974" s="377">
        <v>240</v>
      </c>
      <c r="E1974" s="1" t="s">
        <v>83</v>
      </c>
      <c r="F1974" s="378">
        <v>46181</v>
      </c>
      <c r="G1974" s="1" t="s">
        <v>6771</v>
      </c>
      <c r="H1974" s="1" t="s">
        <v>6032</v>
      </c>
      <c r="I1974" s="378">
        <v>47274</v>
      </c>
      <c r="J1974" s="1" t="s">
        <v>61</v>
      </c>
      <c r="K1974" s="380">
        <v>0.39879629629629998</v>
      </c>
      <c r="L1974" s="378">
        <v>46181</v>
      </c>
      <c r="M1974" s="1" t="s">
        <v>6772</v>
      </c>
      <c r="N1974" s="1" t="s">
        <v>9353</v>
      </c>
    </row>
    <row r="1975" spans="1:14" x14ac:dyDescent="0.25">
      <c r="A1975" s="1" t="s">
        <v>6770</v>
      </c>
      <c r="B1975" s="1" t="s">
        <v>80</v>
      </c>
      <c r="C1975" s="1" t="s">
        <v>81</v>
      </c>
      <c r="D1975" s="377">
        <v>240</v>
      </c>
      <c r="E1975" s="1" t="s">
        <v>83</v>
      </c>
      <c r="F1975" s="378">
        <v>46181</v>
      </c>
      <c r="G1975" s="1" t="s">
        <v>6771</v>
      </c>
      <c r="H1975" s="1" t="s">
        <v>6032</v>
      </c>
      <c r="I1975" s="378">
        <v>47274</v>
      </c>
      <c r="J1975" s="1" t="s">
        <v>61</v>
      </c>
      <c r="K1975" s="380">
        <v>0.84302083333333</v>
      </c>
      <c r="L1975" s="378">
        <v>46181</v>
      </c>
      <c r="M1975" s="1" t="s">
        <v>6772</v>
      </c>
      <c r="N1975" s="1" t="s">
        <v>9795</v>
      </c>
    </row>
    <row r="1976" spans="1:14" x14ac:dyDescent="0.25">
      <c r="A1976" s="1" t="s">
        <v>6770</v>
      </c>
      <c r="B1976" s="1" t="s">
        <v>80</v>
      </c>
      <c r="C1976" s="1" t="s">
        <v>81</v>
      </c>
      <c r="D1976" s="377">
        <v>240</v>
      </c>
      <c r="E1976" s="1" t="s">
        <v>83</v>
      </c>
      <c r="F1976" s="378">
        <v>46181</v>
      </c>
      <c r="G1976" s="1" t="s">
        <v>6771</v>
      </c>
      <c r="H1976" s="1" t="s">
        <v>6032</v>
      </c>
      <c r="I1976" s="378">
        <v>47274</v>
      </c>
      <c r="J1976" s="1" t="s">
        <v>61</v>
      </c>
      <c r="K1976" s="380">
        <v>0.51414351851852003</v>
      </c>
      <c r="L1976" s="378">
        <v>46181</v>
      </c>
      <c r="M1976" s="1" t="s">
        <v>6772</v>
      </c>
      <c r="N1976" s="1" t="s">
        <v>9766</v>
      </c>
    </row>
    <row r="1977" spans="1:14" x14ac:dyDescent="0.25">
      <c r="A1977" s="1" t="s">
        <v>6770</v>
      </c>
      <c r="B1977" s="1" t="s">
        <v>80</v>
      </c>
      <c r="C1977" s="1" t="s">
        <v>81</v>
      </c>
      <c r="D1977" s="377">
        <v>240</v>
      </c>
      <c r="E1977" s="1" t="s">
        <v>83</v>
      </c>
      <c r="F1977" s="378">
        <v>46181</v>
      </c>
      <c r="G1977" s="1" t="s">
        <v>6771</v>
      </c>
      <c r="H1977" s="1" t="s">
        <v>6032</v>
      </c>
      <c r="I1977" s="378">
        <v>47274</v>
      </c>
      <c r="J1977" s="1" t="s">
        <v>61</v>
      </c>
      <c r="K1977" s="380">
        <v>0.91233796296295999</v>
      </c>
      <c r="L1977" s="378">
        <v>46181</v>
      </c>
      <c r="M1977" s="1" t="s">
        <v>6772</v>
      </c>
      <c r="N1977" s="1" t="s">
        <v>9769</v>
      </c>
    </row>
    <row r="1978" spans="1:14" x14ac:dyDescent="0.25">
      <c r="A1978" s="1" t="s">
        <v>6770</v>
      </c>
      <c r="B1978" s="1" t="s">
        <v>80</v>
      </c>
      <c r="C1978" s="1" t="s">
        <v>81</v>
      </c>
      <c r="D1978" s="377">
        <v>240</v>
      </c>
      <c r="E1978" s="1" t="s">
        <v>83</v>
      </c>
      <c r="F1978" s="378">
        <v>46181</v>
      </c>
      <c r="G1978" s="1" t="s">
        <v>6771</v>
      </c>
      <c r="H1978" s="1" t="s">
        <v>6032</v>
      </c>
      <c r="I1978" s="378">
        <v>47274</v>
      </c>
      <c r="J1978" s="1" t="s">
        <v>61</v>
      </c>
      <c r="K1978" s="380">
        <v>0.39913194444444</v>
      </c>
      <c r="L1978" s="378">
        <v>46181</v>
      </c>
      <c r="M1978" s="1" t="s">
        <v>6772</v>
      </c>
      <c r="N1978" s="1" t="s">
        <v>9354</v>
      </c>
    </row>
    <row r="1979" spans="1:14" x14ac:dyDescent="0.25">
      <c r="A1979" s="1" t="s">
        <v>6770</v>
      </c>
      <c r="B1979" s="1" t="s">
        <v>80</v>
      </c>
      <c r="C1979" s="1" t="s">
        <v>81</v>
      </c>
      <c r="D1979" s="377">
        <v>240</v>
      </c>
      <c r="E1979" s="1" t="s">
        <v>83</v>
      </c>
      <c r="F1979" s="378">
        <v>46181</v>
      </c>
      <c r="G1979" s="1" t="s">
        <v>6771</v>
      </c>
      <c r="H1979" s="1" t="s">
        <v>6032</v>
      </c>
      <c r="I1979" s="378">
        <v>47274</v>
      </c>
      <c r="J1979" s="1" t="s">
        <v>61</v>
      </c>
      <c r="K1979" s="380">
        <v>0.70928240740741</v>
      </c>
      <c r="L1979" s="378">
        <v>46181</v>
      </c>
      <c r="M1979" s="1" t="s">
        <v>6772</v>
      </c>
      <c r="N1979" s="1" t="s">
        <v>9800</v>
      </c>
    </row>
    <row r="1980" spans="1:14" x14ac:dyDescent="0.25">
      <c r="A1980" s="1" t="s">
        <v>6770</v>
      </c>
      <c r="B1980" s="1" t="s">
        <v>80</v>
      </c>
      <c r="C1980" s="1" t="s">
        <v>81</v>
      </c>
      <c r="D1980" s="377">
        <v>240</v>
      </c>
      <c r="E1980" s="1" t="s">
        <v>83</v>
      </c>
      <c r="F1980" s="378">
        <v>46181</v>
      </c>
      <c r="G1980" s="1" t="s">
        <v>6771</v>
      </c>
      <c r="H1980" s="1" t="s">
        <v>6032</v>
      </c>
      <c r="I1980" s="378">
        <v>47274</v>
      </c>
      <c r="J1980" s="1" t="s">
        <v>61</v>
      </c>
      <c r="K1980" s="380">
        <v>0.35809027777778002</v>
      </c>
      <c r="L1980" s="378">
        <v>46181</v>
      </c>
      <c r="M1980" s="1" t="s">
        <v>6772</v>
      </c>
      <c r="N1980" s="1" t="s">
        <v>6775</v>
      </c>
    </row>
    <row r="1981" spans="1:14" x14ac:dyDescent="0.25">
      <c r="A1981" s="1" t="s">
        <v>6770</v>
      </c>
      <c r="B1981" s="1" t="s">
        <v>80</v>
      </c>
      <c r="C1981" s="1" t="s">
        <v>81</v>
      </c>
      <c r="D1981" s="377">
        <v>240</v>
      </c>
      <c r="E1981" s="1" t="s">
        <v>83</v>
      </c>
      <c r="F1981" s="378">
        <v>46181</v>
      </c>
      <c r="G1981" s="1" t="s">
        <v>6771</v>
      </c>
      <c r="H1981" s="1" t="s">
        <v>6032</v>
      </c>
      <c r="I1981" s="378">
        <v>47274</v>
      </c>
      <c r="J1981" s="1" t="s">
        <v>61</v>
      </c>
      <c r="K1981" s="380">
        <v>0.56793981481481004</v>
      </c>
      <c r="L1981" s="378">
        <v>46181</v>
      </c>
      <c r="M1981" s="1" t="s">
        <v>6772</v>
      </c>
      <c r="N1981" s="1" t="s">
        <v>9784</v>
      </c>
    </row>
    <row r="1982" spans="1:14" x14ac:dyDescent="0.25">
      <c r="A1982" s="1" t="s">
        <v>6770</v>
      </c>
      <c r="B1982" s="1" t="s">
        <v>80</v>
      </c>
      <c r="C1982" s="1" t="s">
        <v>81</v>
      </c>
      <c r="D1982" s="377">
        <v>240</v>
      </c>
      <c r="E1982" s="1" t="s">
        <v>83</v>
      </c>
      <c r="F1982" s="378">
        <v>46181</v>
      </c>
      <c r="G1982" s="1" t="s">
        <v>6771</v>
      </c>
      <c r="H1982" s="1" t="s">
        <v>6032</v>
      </c>
      <c r="I1982" s="378">
        <v>47274</v>
      </c>
      <c r="J1982" s="1" t="s">
        <v>61</v>
      </c>
      <c r="K1982" s="380">
        <v>0.57784722222221996</v>
      </c>
      <c r="L1982" s="378">
        <v>46181</v>
      </c>
      <c r="M1982" s="1" t="s">
        <v>6772</v>
      </c>
      <c r="N1982" s="1" t="s">
        <v>9788</v>
      </c>
    </row>
    <row r="1983" spans="1:14" x14ac:dyDescent="0.25">
      <c r="A1983" s="1" t="s">
        <v>6770</v>
      </c>
      <c r="B1983" s="1" t="s">
        <v>80</v>
      </c>
      <c r="C1983" s="1" t="s">
        <v>81</v>
      </c>
      <c r="D1983" s="377">
        <v>240</v>
      </c>
      <c r="E1983" s="1" t="s">
        <v>83</v>
      </c>
      <c r="F1983" s="378">
        <v>46181</v>
      </c>
      <c r="G1983" s="1" t="s">
        <v>6771</v>
      </c>
      <c r="H1983" s="1" t="s">
        <v>6032</v>
      </c>
      <c r="I1983" s="378">
        <v>47274</v>
      </c>
      <c r="J1983" s="1" t="s">
        <v>61</v>
      </c>
      <c r="K1983" s="380">
        <v>0.84318287037036999</v>
      </c>
      <c r="L1983" s="378">
        <v>46181</v>
      </c>
      <c r="M1983" s="1" t="s">
        <v>6772</v>
      </c>
      <c r="N1983" s="1" t="s">
        <v>9767</v>
      </c>
    </row>
    <row r="1984" spans="1:14" x14ac:dyDescent="0.25">
      <c r="A1984" s="1" t="s">
        <v>6770</v>
      </c>
      <c r="B1984" s="1" t="s">
        <v>80</v>
      </c>
      <c r="C1984" s="1" t="s">
        <v>81</v>
      </c>
      <c r="D1984" s="377">
        <v>240</v>
      </c>
      <c r="E1984" s="1" t="s">
        <v>83</v>
      </c>
      <c r="F1984" s="378">
        <v>46181</v>
      </c>
      <c r="G1984" s="1" t="s">
        <v>6771</v>
      </c>
      <c r="H1984" s="1" t="s">
        <v>6032</v>
      </c>
      <c r="I1984" s="378">
        <v>47274</v>
      </c>
      <c r="J1984" s="1" t="s">
        <v>61</v>
      </c>
      <c r="K1984" s="380">
        <v>0.43821759259259002</v>
      </c>
      <c r="L1984" s="378">
        <v>46181</v>
      </c>
      <c r="M1984" s="1" t="s">
        <v>6772</v>
      </c>
      <c r="N1984" s="1" t="s">
        <v>9402</v>
      </c>
    </row>
    <row r="1985" spans="1:14" x14ac:dyDescent="0.25">
      <c r="A1985" s="1" t="s">
        <v>6770</v>
      </c>
      <c r="B1985" s="1" t="s">
        <v>80</v>
      </c>
      <c r="C1985" s="1" t="s">
        <v>81</v>
      </c>
      <c r="D1985" s="377">
        <v>240</v>
      </c>
      <c r="E1985" s="1" t="s">
        <v>83</v>
      </c>
      <c r="F1985" s="378">
        <v>46181</v>
      </c>
      <c r="G1985" s="1" t="s">
        <v>6771</v>
      </c>
      <c r="H1985" s="1" t="s">
        <v>6032</v>
      </c>
      <c r="I1985" s="378">
        <v>47274</v>
      </c>
      <c r="J1985" s="1" t="s">
        <v>61</v>
      </c>
      <c r="K1985" s="380">
        <v>0.43560185185185002</v>
      </c>
      <c r="L1985" s="378">
        <v>46181</v>
      </c>
      <c r="M1985" s="1" t="s">
        <v>6772</v>
      </c>
      <c r="N1985" s="1" t="s">
        <v>9401</v>
      </c>
    </row>
    <row r="1986" spans="1:14" x14ac:dyDescent="0.25">
      <c r="A1986" s="1" t="s">
        <v>6770</v>
      </c>
      <c r="B1986" s="1" t="s">
        <v>80</v>
      </c>
      <c r="C1986" s="1" t="s">
        <v>81</v>
      </c>
      <c r="D1986" s="377">
        <v>240</v>
      </c>
      <c r="E1986" s="1" t="s">
        <v>83</v>
      </c>
      <c r="F1986" s="378">
        <v>46181</v>
      </c>
      <c r="G1986" s="1" t="s">
        <v>6771</v>
      </c>
      <c r="H1986" s="1" t="s">
        <v>6032</v>
      </c>
      <c r="I1986" s="378">
        <v>47274</v>
      </c>
      <c r="J1986" s="1" t="s">
        <v>61</v>
      </c>
      <c r="K1986" s="380">
        <v>0.84274305555555995</v>
      </c>
      <c r="L1986" s="378">
        <v>46181</v>
      </c>
      <c r="M1986" s="1" t="s">
        <v>6772</v>
      </c>
      <c r="N1986" s="1" t="s">
        <v>9771</v>
      </c>
    </row>
    <row r="1987" spans="1:14" x14ac:dyDescent="0.25">
      <c r="A1987" s="1" t="s">
        <v>6770</v>
      </c>
      <c r="B1987" s="1" t="s">
        <v>80</v>
      </c>
      <c r="C1987" s="1" t="s">
        <v>81</v>
      </c>
      <c r="D1987" s="377">
        <v>240</v>
      </c>
      <c r="E1987" s="1" t="s">
        <v>83</v>
      </c>
      <c r="F1987" s="378">
        <v>46181</v>
      </c>
      <c r="G1987" s="1" t="s">
        <v>6771</v>
      </c>
      <c r="H1987" s="1" t="s">
        <v>6032</v>
      </c>
      <c r="I1987" s="378">
        <v>47274</v>
      </c>
      <c r="J1987" s="1" t="s">
        <v>61</v>
      </c>
      <c r="K1987" s="380">
        <v>0.56803240740741001</v>
      </c>
      <c r="L1987" s="378">
        <v>46181</v>
      </c>
      <c r="M1987" s="1" t="s">
        <v>6772</v>
      </c>
      <c r="N1987" s="1" t="s">
        <v>9785</v>
      </c>
    </row>
    <row r="1988" spans="1:14" x14ac:dyDescent="0.25">
      <c r="A1988" s="1" t="s">
        <v>6770</v>
      </c>
      <c r="B1988" s="1" t="s">
        <v>80</v>
      </c>
      <c r="C1988" s="1" t="s">
        <v>81</v>
      </c>
      <c r="D1988" s="377">
        <v>240</v>
      </c>
      <c r="E1988" s="1" t="s">
        <v>83</v>
      </c>
      <c r="F1988" s="378">
        <v>46181</v>
      </c>
      <c r="G1988" s="1" t="s">
        <v>6771</v>
      </c>
      <c r="H1988" s="1" t="s">
        <v>6032</v>
      </c>
      <c r="I1988" s="378">
        <v>47274</v>
      </c>
      <c r="J1988" s="1" t="s">
        <v>61</v>
      </c>
      <c r="K1988" s="380">
        <v>0.57686342592592998</v>
      </c>
      <c r="L1988" s="378">
        <v>46181</v>
      </c>
      <c r="M1988" s="1" t="s">
        <v>6772</v>
      </c>
      <c r="N1988" s="1" t="s">
        <v>9787</v>
      </c>
    </row>
    <row r="1989" spans="1:14" x14ac:dyDescent="0.25">
      <c r="A1989" s="1" t="s">
        <v>6770</v>
      </c>
      <c r="B1989" s="1" t="s">
        <v>80</v>
      </c>
      <c r="C1989" s="1" t="s">
        <v>81</v>
      </c>
      <c r="D1989" s="377">
        <v>240</v>
      </c>
      <c r="E1989" s="1" t="s">
        <v>83</v>
      </c>
      <c r="F1989" s="378">
        <v>46181</v>
      </c>
      <c r="G1989" s="1" t="s">
        <v>6771</v>
      </c>
      <c r="H1989" s="1" t="s">
        <v>6032</v>
      </c>
      <c r="I1989" s="378">
        <v>47274</v>
      </c>
      <c r="J1989" s="1" t="s">
        <v>61</v>
      </c>
      <c r="K1989" s="380">
        <v>0.66270833333333001</v>
      </c>
      <c r="L1989" s="378">
        <v>46181</v>
      </c>
      <c r="M1989" s="1" t="s">
        <v>6772</v>
      </c>
      <c r="N1989" s="1" t="s">
        <v>9764</v>
      </c>
    </row>
    <row r="1990" spans="1:14" x14ac:dyDescent="0.25">
      <c r="A1990" s="1" t="s">
        <v>6770</v>
      </c>
      <c r="B1990" s="1" t="s">
        <v>80</v>
      </c>
      <c r="C1990" s="1" t="s">
        <v>81</v>
      </c>
      <c r="D1990" s="377">
        <v>240</v>
      </c>
      <c r="E1990" s="1" t="s">
        <v>83</v>
      </c>
      <c r="F1990" s="378">
        <v>46181</v>
      </c>
      <c r="G1990" s="1" t="s">
        <v>6771</v>
      </c>
      <c r="H1990" s="1" t="s">
        <v>6032</v>
      </c>
      <c r="I1990" s="378">
        <v>47274</v>
      </c>
      <c r="J1990" s="1" t="s">
        <v>61</v>
      </c>
      <c r="K1990" s="380">
        <v>0.84333333333333005</v>
      </c>
      <c r="L1990" s="378">
        <v>46181</v>
      </c>
      <c r="M1990" s="1" t="s">
        <v>6772</v>
      </c>
      <c r="N1990" s="1" t="s">
        <v>9773</v>
      </c>
    </row>
    <row r="1991" spans="1:14" x14ac:dyDescent="0.25">
      <c r="A1991" s="1" t="s">
        <v>6770</v>
      </c>
      <c r="B1991" s="1" t="s">
        <v>80</v>
      </c>
      <c r="C1991" s="1" t="s">
        <v>81</v>
      </c>
      <c r="D1991" s="377">
        <v>240</v>
      </c>
      <c r="E1991" s="1" t="s">
        <v>83</v>
      </c>
      <c r="F1991" s="378">
        <v>46181</v>
      </c>
      <c r="G1991" s="1" t="s">
        <v>6771</v>
      </c>
      <c r="H1991" s="1" t="s">
        <v>6032</v>
      </c>
      <c r="I1991" s="378">
        <v>47274</v>
      </c>
      <c r="J1991" s="1" t="s">
        <v>61</v>
      </c>
      <c r="K1991" s="380">
        <v>0.72204861111110996</v>
      </c>
      <c r="L1991" s="378">
        <v>46181</v>
      </c>
      <c r="M1991" s="1" t="s">
        <v>6772</v>
      </c>
      <c r="N1991" s="1" t="s">
        <v>9770</v>
      </c>
    </row>
    <row r="1992" spans="1:14" x14ac:dyDescent="0.25">
      <c r="A1992" s="1" t="s">
        <v>6770</v>
      </c>
      <c r="B1992" s="1" t="s">
        <v>80</v>
      </c>
      <c r="C1992" s="1" t="s">
        <v>81</v>
      </c>
      <c r="D1992" s="377">
        <v>240</v>
      </c>
      <c r="E1992" s="1" t="s">
        <v>83</v>
      </c>
      <c r="F1992" s="378">
        <v>46181</v>
      </c>
      <c r="G1992" s="1" t="s">
        <v>6771</v>
      </c>
      <c r="H1992" s="1" t="s">
        <v>6032</v>
      </c>
      <c r="I1992" s="378">
        <v>47274</v>
      </c>
      <c r="J1992" s="1" t="s">
        <v>61</v>
      </c>
      <c r="K1992" s="380">
        <v>0.57677083333333001</v>
      </c>
      <c r="L1992" s="378">
        <v>46181</v>
      </c>
      <c r="M1992" s="1" t="s">
        <v>6772</v>
      </c>
      <c r="N1992" s="1" t="s">
        <v>9786</v>
      </c>
    </row>
    <row r="1993" spans="1:14" x14ac:dyDescent="0.25">
      <c r="A1993" s="1" t="s">
        <v>6770</v>
      </c>
      <c r="B1993" s="1" t="s">
        <v>80</v>
      </c>
      <c r="C1993" s="1" t="s">
        <v>81</v>
      </c>
      <c r="D1993" s="377">
        <v>240</v>
      </c>
      <c r="E1993" s="1" t="s">
        <v>83</v>
      </c>
      <c r="F1993" s="378">
        <v>46181</v>
      </c>
      <c r="G1993" s="1" t="s">
        <v>6771</v>
      </c>
      <c r="H1993" s="1" t="s">
        <v>6032</v>
      </c>
      <c r="I1993" s="378">
        <v>47274</v>
      </c>
      <c r="J1993" s="1" t="s">
        <v>61</v>
      </c>
      <c r="K1993" s="380">
        <v>0.90429398148147999</v>
      </c>
      <c r="L1993" s="378">
        <v>46181</v>
      </c>
      <c r="M1993" s="1" t="s">
        <v>6772</v>
      </c>
      <c r="N1993" s="1" t="s">
        <v>9777</v>
      </c>
    </row>
    <row r="1994" spans="1:14" x14ac:dyDescent="0.25">
      <c r="A1994" s="1" t="s">
        <v>6770</v>
      </c>
      <c r="B1994" s="1" t="s">
        <v>80</v>
      </c>
      <c r="C1994" s="1" t="s">
        <v>81</v>
      </c>
      <c r="D1994" s="377">
        <v>240</v>
      </c>
      <c r="E1994" s="1" t="s">
        <v>83</v>
      </c>
      <c r="F1994" s="378">
        <v>46181</v>
      </c>
      <c r="G1994" s="1" t="s">
        <v>6771</v>
      </c>
      <c r="H1994" s="1" t="s">
        <v>6032</v>
      </c>
      <c r="I1994" s="378">
        <v>47274</v>
      </c>
      <c r="J1994" s="1" t="s">
        <v>61</v>
      </c>
      <c r="K1994" s="380">
        <v>0.34442129629629997</v>
      </c>
      <c r="L1994" s="378">
        <v>46181</v>
      </c>
      <c r="M1994" s="1" t="s">
        <v>6772</v>
      </c>
      <c r="N1994" s="1" t="s">
        <v>6774</v>
      </c>
    </row>
    <row r="1995" spans="1:14" x14ac:dyDescent="0.25">
      <c r="A1995" s="1" t="s">
        <v>6770</v>
      </c>
      <c r="B1995" s="1" t="s">
        <v>80</v>
      </c>
      <c r="C1995" s="1" t="s">
        <v>81</v>
      </c>
      <c r="D1995" s="377">
        <v>240</v>
      </c>
      <c r="E1995" s="1" t="s">
        <v>83</v>
      </c>
      <c r="F1995" s="378">
        <v>46181</v>
      </c>
      <c r="G1995" s="1" t="s">
        <v>6771</v>
      </c>
      <c r="H1995" s="1" t="s">
        <v>6032</v>
      </c>
      <c r="I1995" s="378">
        <v>47274</v>
      </c>
      <c r="J1995" s="1" t="s">
        <v>61</v>
      </c>
      <c r="K1995" s="380">
        <v>0.99680555555556005</v>
      </c>
      <c r="L1995" s="378">
        <v>46181</v>
      </c>
      <c r="M1995" s="1" t="s">
        <v>6772</v>
      </c>
      <c r="N1995" s="1" t="s">
        <v>9799</v>
      </c>
    </row>
    <row r="1996" spans="1:14" x14ac:dyDescent="0.25">
      <c r="A1996" s="1" t="s">
        <v>6770</v>
      </c>
      <c r="B1996" s="1" t="s">
        <v>80</v>
      </c>
      <c r="C1996" s="1" t="s">
        <v>81</v>
      </c>
      <c r="D1996" s="377">
        <v>240</v>
      </c>
      <c r="E1996" s="1" t="s">
        <v>83</v>
      </c>
      <c r="F1996" s="378">
        <v>46181</v>
      </c>
      <c r="G1996" s="1" t="s">
        <v>6771</v>
      </c>
      <c r="H1996" s="1" t="s">
        <v>6032</v>
      </c>
      <c r="I1996" s="378">
        <v>47274</v>
      </c>
      <c r="J1996" s="1" t="s">
        <v>61</v>
      </c>
      <c r="K1996" s="380">
        <v>0.43681712962962999</v>
      </c>
      <c r="L1996" s="378">
        <v>46181</v>
      </c>
      <c r="M1996" s="1" t="s">
        <v>6772</v>
      </c>
      <c r="N1996" s="1" t="s">
        <v>9404</v>
      </c>
    </row>
    <row r="1997" spans="1:14" x14ac:dyDescent="0.25">
      <c r="A1997" s="1" t="s">
        <v>6770</v>
      </c>
      <c r="B1997" s="1" t="s">
        <v>80</v>
      </c>
      <c r="C1997" s="1" t="s">
        <v>81</v>
      </c>
      <c r="D1997" s="377">
        <v>240</v>
      </c>
      <c r="E1997" s="1" t="s">
        <v>83</v>
      </c>
      <c r="F1997" s="378">
        <v>46181</v>
      </c>
      <c r="G1997" s="1" t="s">
        <v>6771</v>
      </c>
      <c r="H1997" s="1" t="s">
        <v>6032</v>
      </c>
      <c r="I1997" s="378">
        <v>47274</v>
      </c>
      <c r="J1997" s="1" t="s">
        <v>61</v>
      </c>
      <c r="K1997" s="380">
        <v>0.51428240740741005</v>
      </c>
      <c r="L1997" s="378">
        <v>46181</v>
      </c>
      <c r="M1997" s="1" t="s">
        <v>6772</v>
      </c>
      <c r="N1997" s="1" t="s">
        <v>9789</v>
      </c>
    </row>
    <row r="1998" spans="1:14" x14ac:dyDescent="0.25">
      <c r="A1998" s="1" t="s">
        <v>6770</v>
      </c>
      <c r="B1998" s="1" t="s">
        <v>80</v>
      </c>
      <c r="C1998" s="1" t="s">
        <v>81</v>
      </c>
      <c r="D1998" s="377">
        <v>240</v>
      </c>
      <c r="E1998" s="1" t="s">
        <v>83</v>
      </c>
      <c r="F1998" s="378">
        <v>46181</v>
      </c>
      <c r="G1998" s="1" t="s">
        <v>6771</v>
      </c>
      <c r="H1998" s="1" t="s">
        <v>6032</v>
      </c>
      <c r="I1998" s="378">
        <v>47274</v>
      </c>
      <c r="J1998" s="1" t="s">
        <v>61</v>
      </c>
      <c r="K1998" s="380">
        <v>0.62223379629630005</v>
      </c>
      <c r="L1998" s="378">
        <v>46181</v>
      </c>
      <c r="M1998" s="1" t="s">
        <v>6772</v>
      </c>
      <c r="N1998" s="1" t="s">
        <v>9763</v>
      </c>
    </row>
    <row r="1999" spans="1:14" x14ac:dyDescent="0.25">
      <c r="A1999" s="1" t="s">
        <v>6770</v>
      </c>
      <c r="B1999" s="1" t="s">
        <v>80</v>
      </c>
      <c r="C1999" s="1" t="s">
        <v>81</v>
      </c>
      <c r="D1999" s="377">
        <v>240</v>
      </c>
      <c r="E1999" s="1" t="s">
        <v>83</v>
      </c>
      <c r="F1999" s="378">
        <v>46181</v>
      </c>
      <c r="G1999" s="1" t="s">
        <v>6771</v>
      </c>
      <c r="H1999" s="1" t="s">
        <v>6032</v>
      </c>
      <c r="I1999" s="378">
        <v>47274</v>
      </c>
      <c r="J1999" s="1" t="s">
        <v>61</v>
      </c>
      <c r="K1999" s="380">
        <v>0.70956018518519004</v>
      </c>
      <c r="L1999" s="378">
        <v>46181</v>
      </c>
      <c r="M1999" s="1" t="s">
        <v>6772</v>
      </c>
      <c r="N1999" s="1" t="s">
        <v>9794</v>
      </c>
    </row>
    <row r="2000" spans="1:14" x14ac:dyDescent="0.25">
      <c r="A2000" s="1" t="s">
        <v>6770</v>
      </c>
      <c r="B2000" s="1" t="s">
        <v>80</v>
      </c>
      <c r="C2000" s="1" t="s">
        <v>81</v>
      </c>
      <c r="D2000" s="377">
        <v>240</v>
      </c>
      <c r="E2000" s="1" t="s">
        <v>83</v>
      </c>
      <c r="F2000" s="378">
        <v>46181</v>
      </c>
      <c r="G2000" s="1" t="s">
        <v>6771</v>
      </c>
      <c r="H2000" s="1" t="s">
        <v>6032</v>
      </c>
      <c r="I2000" s="378">
        <v>47274</v>
      </c>
      <c r="J2000" s="1" t="s">
        <v>61</v>
      </c>
      <c r="K2000" s="380">
        <v>0.39620370370370001</v>
      </c>
      <c r="L2000" s="378">
        <v>46181</v>
      </c>
      <c r="M2000" s="1" t="s">
        <v>6772</v>
      </c>
      <c r="N2000" s="1" t="s">
        <v>9352</v>
      </c>
    </row>
    <row r="2001" spans="1:14" x14ac:dyDescent="0.25">
      <c r="A2001" s="1" t="s">
        <v>6770</v>
      </c>
      <c r="B2001" s="1" t="s">
        <v>80</v>
      </c>
      <c r="C2001" s="1" t="s">
        <v>81</v>
      </c>
      <c r="D2001" s="377">
        <v>240</v>
      </c>
      <c r="E2001" s="1" t="s">
        <v>83</v>
      </c>
      <c r="F2001" s="378">
        <v>46181</v>
      </c>
      <c r="G2001" s="1" t="s">
        <v>6771</v>
      </c>
      <c r="H2001" s="1" t="s">
        <v>6032</v>
      </c>
      <c r="I2001" s="378">
        <v>47274</v>
      </c>
      <c r="J2001" s="1" t="s">
        <v>61</v>
      </c>
      <c r="K2001" s="380">
        <v>0.59892361111111003</v>
      </c>
      <c r="L2001" s="378">
        <v>46181</v>
      </c>
      <c r="M2001" s="1" t="s">
        <v>6772</v>
      </c>
      <c r="N2001" s="1" t="s">
        <v>9776</v>
      </c>
    </row>
    <row r="2002" spans="1:14" x14ac:dyDescent="0.25">
      <c r="A2002" s="1" t="s">
        <v>6770</v>
      </c>
      <c r="B2002" s="1" t="s">
        <v>80</v>
      </c>
      <c r="C2002" s="1" t="s">
        <v>81</v>
      </c>
      <c r="D2002" s="377">
        <v>240</v>
      </c>
      <c r="E2002" s="1" t="s">
        <v>83</v>
      </c>
      <c r="F2002" s="378">
        <v>46181</v>
      </c>
      <c r="G2002" s="1" t="s">
        <v>6771</v>
      </c>
      <c r="H2002" s="1" t="s">
        <v>6032</v>
      </c>
      <c r="I2002" s="378">
        <v>47274</v>
      </c>
      <c r="J2002" s="1" t="s">
        <v>61</v>
      </c>
      <c r="K2002" s="380">
        <v>0.74601851851851997</v>
      </c>
      <c r="L2002" s="378">
        <v>46181</v>
      </c>
      <c r="M2002" s="1" t="s">
        <v>6772</v>
      </c>
      <c r="N2002" s="1" t="s">
        <v>9774</v>
      </c>
    </row>
    <row r="2003" spans="1:14" x14ac:dyDescent="0.25">
      <c r="A2003" s="1" t="s">
        <v>6770</v>
      </c>
      <c r="B2003" s="1" t="s">
        <v>80</v>
      </c>
      <c r="C2003" s="1" t="s">
        <v>81</v>
      </c>
      <c r="D2003" s="377">
        <v>240</v>
      </c>
      <c r="E2003" s="1" t="s">
        <v>83</v>
      </c>
      <c r="F2003" s="378">
        <v>46181</v>
      </c>
      <c r="G2003" s="1" t="s">
        <v>6771</v>
      </c>
      <c r="H2003" s="1" t="s">
        <v>6032</v>
      </c>
      <c r="I2003" s="378">
        <v>47274</v>
      </c>
      <c r="J2003" s="1" t="s">
        <v>61</v>
      </c>
      <c r="K2003" s="380">
        <v>0.89793981481481</v>
      </c>
      <c r="L2003" s="378">
        <v>46181</v>
      </c>
      <c r="M2003" s="1" t="s">
        <v>6772</v>
      </c>
      <c r="N2003" s="1" t="s">
        <v>9762</v>
      </c>
    </row>
    <row r="2004" spans="1:14" x14ac:dyDescent="0.25">
      <c r="A2004" s="1" t="s">
        <v>6770</v>
      </c>
      <c r="B2004" s="1" t="s">
        <v>80</v>
      </c>
      <c r="C2004" s="1" t="s">
        <v>81</v>
      </c>
      <c r="D2004" s="377">
        <v>240</v>
      </c>
      <c r="E2004" s="1" t="s">
        <v>83</v>
      </c>
      <c r="F2004" s="378">
        <v>46181</v>
      </c>
      <c r="G2004" s="1" t="s">
        <v>6771</v>
      </c>
      <c r="H2004" s="1" t="s">
        <v>6032</v>
      </c>
      <c r="I2004" s="378">
        <v>47274</v>
      </c>
      <c r="J2004" s="1" t="s">
        <v>61</v>
      </c>
      <c r="K2004" s="380">
        <v>0.98325231481481001</v>
      </c>
      <c r="L2004" s="378">
        <v>46181</v>
      </c>
      <c r="M2004" s="1" t="s">
        <v>6772</v>
      </c>
      <c r="N2004" s="1" t="s">
        <v>9792</v>
      </c>
    </row>
    <row r="2005" spans="1:14" x14ac:dyDescent="0.25">
      <c r="A2005" s="1" t="s">
        <v>6770</v>
      </c>
      <c r="B2005" s="1" t="s">
        <v>80</v>
      </c>
      <c r="C2005" s="1" t="s">
        <v>81</v>
      </c>
      <c r="D2005" s="377">
        <v>240</v>
      </c>
      <c r="E2005" s="1" t="s">
        <v>83</v>
      </c>
      <c r="F2005" s="378">
        <v>46181</v>
      </c>
      <c r="G2005" s="1" t="s">
        <v>6771</v>
      </c>
      <c r="H2005" s="1" t="s">
        <v>6032</v>
      </c>
      <c r="I2005" s="378">
        <v>47274</v>
      </c>
      <c r="J2005" s="1" t="s">
        <v>61</v>
      </c>
      <c r="K2005" s="380">
        <v>0.61195601851852</v>
      </c>
      <c r="L2005" s="378">
        <v>46181</v>
      </c>
      <c r="M2005" s="1" t="s">
        <v>6772</v>
      </c>
      <c r="N2005" s="1" t="s">
        <v>9778</v>
      </c>
    </row>
    <row r="2006" spans="1:14" x14ac:dyDescent="0.25">
      <c r="A2006" s="1" t="s">
        <v>6770</v>
      </c>
      <c r="B2006" s="1" t="s">
        <v>80</v>
      </c>
      <c r="C2006" s="1" t="s">
        <v>81</v>
      </c>
      <c r="D2006" s="377">
        <v>240</v>
      </c>
      <c r="E2006" s="1" t="s">
        <v>83</v>
      </c>
      <c r="F2006" s="378">
        <v>46181</v>
      </c>
      <c r="G2006" s="1" t="s">
        <v>6771</v>
      </c>
      <c r="H2006" s="1" t="s">
        <v>6032</v>
      </c>
      <c r="I2006" s="378">
        <v>47274</v>
      </c>
      <c r="J2006" s="1" t="s">
        <v>61</v>
      </c>
      <c r="K2006" s="380">
        <v>0.88434027777778002</v>
      </c>
      <c r="L2006" s="378">
        <v>46181</v>
      </c>
      <c r="M2006" s="1" t="s">
        <v>6772</v>
      </c>
      <c r="N2006" s="1" t="s">
        <v>9793</v>
      </c>
    </row>
    <row r="2007" spans="1:14" x14ac:dyDescent="0.25">
      <c r="A2007" s="1" t="s">
        <v>6770</v>
      </c>
      <c r="B2007" s="1" t="s">
        <v>80</v>
      </c>
      <c r="C2007" s="1" t="s">
        <v>81</v>
      </c>
      <c r="D2007" s="377">
        <v>240</v>
      </c>
      <c r="E2007" s="1" t="s">
        <v>83</v>
      </c>
      <c r="F2007" s="378">
        <v>46181</v>
      </c>
      <c r="G2007" s="1" t="s">
        <v>6771</v>
      </c>
      <c r="H2007" s="1" t="s">
        <v>6032</v>
      </c>
      <c r="I2007" s="378">
        <v>47274</v>
      </c>
      <c r="J2007" s="1" t="s">
        <v>61</v>
      </c>
      <c r="K2007" s="380">
        <v>0.89715277777778002</v>
      </c>
      <c r="L2007" s="378">
        <v>46181</v>
      </c>
      <c r="M2007" s="1" t="s">
        <v>6772</v>
      </c>
      <c r="N2007" s="1" t="s">
        <v>9780</v>
      </c>
    </row>
    <row r="2008" spans="1:14" x14ac:dyDescent="0.25">
      <c r="A2008" s="1" t="s">
        <v>6770</v>
      </c>
      <c r="B2008" s="1" t="s">
        <v>80</v>
      </c>
      <c r="C2008" s="1" t="s">
        <v>81</v>
      </c>
      <c r="D2008" s="377">
        <v>240</v>
      </c>
      <c r="E2008" s="1" t="s">
        <v>83</v>
      </c>
      <c r="F2008" s="378">
        <v>46181</v>
      </c>
      <c r="G2008" s="1" t="s">
        <v>6771</v>
      </c>
      <c r="H2008" s="1" t="s">
        <v>6032</v>
      </c>
      <c r="I2008" s="378">
        <v>47274</v>
      </c>
      <c r="J2008" s="1" t="s">
        <v>61</v>
      </c>
      <c r="K2008" s="380">
        <v>0.59884259259258998</v>
      </c>
      <c r="L2008" s="378">
        <v>46181</v>
      </c>
      <c r="M2008" s="1" t="s">
        <v>6772</v>
      </c>
      <c r="N2008" s="1" t="s">
        <v>9781</v>
      </c>
    </row>
    <row r="2009" spans="1:14" x14ac:dyDescent="0.25">
      <c r="A2009" s="1" t="s">
        <v>6770</v>
      </c>
      <c r="B2009" s="1" t="s">
        <v>80</v>
      </c>
      <c r="C2009" s="1" t="s">
        <v>81</v>
      </c>
      <c r="D2009" s="377">
        <v>240</v>
      </c>
      <c r="E2009" s="1" t="s">
        <v>83</v>
      </c>
      <c r="F2009" s="378">
        <v>46181</v>
      </c>
      <c r="G2009" s="1" t="s">
        <v>6771</v>
      </c>
      <c r="H2009" s="1" t="s">
        <v>6032</v>
      </c>
      <c r="I2009" s="378">
        <v>47274</v>
      </c>
      <c r="J2009" s="1" t="s">
        <v>61</v>
      </c>
      <c r="K2009" s="380">
        <v>0.70975694444444004</v>
      </c>
      <c r="L2009" s="378">
        <v>46181</v>
      </c>
      <c r="M2009" s="1" t="s">
        <v>6772</v>
      </c>
      <c r="N2009" s="1" t="s">
        <v>9796</v>
      </c>
    </row>
    <row r="2010" spans="1:14" x14ac:dyDescent="0.25">
      <c r="A2010" s="1" t="s">
        <v>6770</v>
      </c>
      <c r="B2010" s="1" t="s">
        <v>80</v>
      </c>
      <c r="C2010" s="1" t="s">
        <v>81</v>
      </c>
      <c r="D2010" s="377">
        <v>240</v>
      </c>
      <c r="E2010" s="1" t="s">
        <v>83</v>
      </c>
      <c r="F2010" s="378">
        <v>46181</v>
      </c>
      <c r="G2010" s="1" t="s">
        <v>6771</v>
      </c>
      <c r="H2010" s="1" t="s">
        <v>6032</v>
      </c>
      <c r="I2010" s="378">
        <v>47274</v>
      </c>
      <c r="J2010" s="1" t="s">
        <v>61</v>
      </c>
      <c r="K2010" s="380">
        <v>0.67120370370369997</v>
      </c>
      <c r="L2010" s="378">
        <v>46181</v>
      </c>
      <c r="M2010" s="1" t="s">
        <v>6772</v>
      </c>
      <c r="N2010" s="1" t="s">
        <v>9791</v>
      </c>
    </row>
    <row r="2011" spans="1:14" x14ac:dyDescent="0.25">
      <c r="A2011" s="1" t="s">
        <v>6770</v>
      </c>
      <c r="B2011" s="1" t="s">
        <v>80</v>
      </c>
      <c r="C2011" s="1" t="s">
        <v>81</v>
      </c>
      <c r="D2011" s="377">
        <v>240</v>
      </c>
      <c r="E2011" s="1" t="s">
        <v>83</v>
      </c>
      <c r="F2011" s="378">
        <v>46181</v>
      </c>
      <c r="G2011" s="1" t="s">
        <v>6771</v>
      </c>
      <c r="H2011" s="1" t="s">
        <v>6032</v>
      </c>
      <c r="I2011" s="378">
        <v>47274</v>
      </c>
      <c r="J2011" s="1" t="s">
        <v>61</v>
      </c>
      <c r="K2011" s="380">
        <v>0.90574074074073996</v>
      </c>
      <c r="L2011" s="378">
        <v>46181</v>
      </c>
      <c r="M2011" s="1" t="s">
        <v>6772</v>
      </c>
      <c r="N2011" s="1" t="s">
        <v>9772</v>
      </c>
    </row>
    <row r="2012" spans="1:14" x14ac:dyDescent="0.25">
      <c r="A2012" s="1" t="s">
        <v>6770</v>
      </c>
      <c r="B2012" s="1" t="s">
        <v>80</v>
      </c>
      <c r="C2012" s="1" t="s">
        <v>81</v>
      </c>
      <c r="D2012" s="377">
        <v>240</v>
      </c>
      <c r="E2012" s="1" t="s">
        <v>83</v>
      </c>
      <c r="F2012" s="378">
        <v>46181</v>
      </c>
      <c r="G2012" s="1" t="s">
        <v>6771</v>
      </c>
      <c r="H2012" s="1" t="s">
        <v>6032</v>
      </c>
      <c r="I2012" s="378">
        <v>47274</v>
      </c>
      <c r="J2012" s="1" t="s">
        <v>61</v>
      </c>
      <c r="K2012" s="380">
        <v>0.97988425925926004</v>
      </c>
      <c r="L2012" s="378">
        <v>46181</v>
      </c>
      <c r="M2012" s="1" t="s">
        <v>6772</v>
      </c>
      <c r="N2012" s="1" t="s">
        <v>9798</v>
      </c>
    </row>
    <row r="2013" spans="1:14" x14ac:dyDescent="0.25">
      <c r="A2013" s="1" t="s">
        <v>6770</v>
      </c>
      <c r="B2013" s="1" t="s">
        <v>80</v>
      </c>
      <c r="C2013" s="1" t="s">
        <v>81</v>
      </c>
      <c r="D2013" s="377">
        <v>240</v>
      </c>
      <c r="E2013" s="1" t="s">
        <v>83</v>
      </c>
      <c r="F2013" s="378">
        <v>46181</v>
      </c>
      <c r="G2013" s="1" t="s">
        <v>6771</v>
      </c>
      <c r="H2013" s="1" t="s">
        <v>6032</v>
      </c>
      <c r="I2013" s="378">
        <v>47274</v>
      </c>
      <c r="J2013" s="1" t="s">
        <v>61</v>
      </c>
      <c r="K2013" s="380">
        <v>0.97950231481480998</v>
      </c>
      <c r="L2013" s="378">
        <v>46181</v>
      </c>
      <c r="M2013" s="1" t="s">
        <v>6772</v>
      </c>
      <c r="N2013" s="1" t="s">
        <v>9765</v>
      </c>
    </row>
    <row r="2014" spans="1:14" x14ac:dyDescent="0.25">
      <c r="A2014" s="1" t="s">
        <v>6770</v>
      </c>
      <c r="B2014" s="1" t="s">
        <v>80</v>
      </c>
      <c r="C2014" s="1" t="s">
        <v>81</v>
      </c>
      <c r="D2014" s="377">
        <v>240</v>
      </c>
      <c r="E2014" s="1" t="s">
        <v>83</v>
      </c>
      <c r="F2014" s="378">
        <v>46181</v>
      </c>
      <c r="G2014" s="1" t="s">
        <v>6771</v>
      </c>
      <c r="H2014" s="1" t="s">
        <v>6032</v>
      </c>
      <c r="I2014" s="378">
        <v>47274</v>
      </c>
      <c r="J2014" s="1" t="s">
        <v>61</v>
      </c>
      <c r="K2014" s="380">
        <v>0.66291666666667004</v>
      </c>
      <c r="L2014" s="378">
        <v>46181</v>
      </c>
      <c r="M2014" s="1" t="s">
        <v>6772</v>
      </c>
      <c r="N2014" s="1" t="s">
        <v>9768</v>
      </c>
    </row>
    <row r="2015" spans="1:14" x14ac:dyDescent="0.25">
      <c r="A2015" s="1" t="s">
        <v>6770</v>
      </c>
      <c r="B2015" s="1" t="s">
        <v>80</v>
      </c>
      <c r="C2015" s="1" t="s">
        <v>81</v>
      </c>
      <c r="D2015" s="377">
        <v>240</v>
      </c>
      <c r="E2015" s="1" t="s">
        <v>83</v>
      </c>
      <c r="F2015" s="378">
        <v>46181</v>
      </c>
      <c r="G2015" s="1" t="s">
        <v>6771</v>
      </c>
      <c r="H2015" s="1" t="s">
        <v>6032</v>
      </c>
      <c r="I2015" s="378">
        <v>47274</v>
      </c>
      <c r="J2015" s="1" t="s">
        <v>61</v>
      </c>
      <c r="K2015" s="380">
        <v>0.3443287037037</v>
      </c>
      <c r="L2015" s="378">
        <v>46181</v>
      </c>
      <c r="M2015" s="1" t="s">
        <v>6772</v>
      </c>
      <c r="N2015" s="1" t="s">
        <v>6773</v>
      </c>
    </row>
    <row r="2016" spans="1:14" x14ac:dyDescent="0.25">
      <c r="A2016" s="1" t="s">
        <v>6770</v>
      </c>
      <c r="B2016" s="1" t="s">
        <v>80</v>
      </c>
      <c r="C2016" s="1" t="s">
        <v>81</v>
      </c>
      <c r="D2016" s="377">
        <v>240</v>
      </c>
      <c r="E2016" s="1" t="s">
        <v>83</v>
      </c>
      <c r="F2016" s="378">
        <v>46181</v>
      </c>
      <c r="G2016" s="1" t="s">
        <v>6771</v>
      </c>
      <c r="H2016" s="1" t="s">
        <v>6032</v>
      </c>
      <c r="I2016" s="378">
        <v>47274</v>
      </c>
      <c r="J2016" s="1" t="s">
        <v>61</v>
      </c>
      <c r="K2016" s="380">
        <v>0.98028935185184995</v>
      </c>
      <c r="L2016" s="378">
        <v>46181</v>
      </c>
      <c r="M2016" s="1" t="s">
        <v>6772</v>
      </c>
      <c r="N2016" s="1" t="s">
        <v>9779</v>
      </c>
    </row>
    <row r="2017" spans="1:14" x14ac:dyDescent="0.25">
      <c r="A2017" s="1" t="s">
        <v>6770</v>
      </c>
      <c r="B2017" s="1" t="s">
        <v>80</v>
      </c>
      <c r="C2017" s="1" t="s">
        <v>81</v>
      </c>
      <c r="D2017" s="377">
        <v>240</v>
      </c>
      <c r="E2017" s="1" t="s">
        <v>83</v>
      </c>
      <c r="F2017" s="378">
        <v>46181</v>
      </c>
      <c r="G2017" s="1" t="s">
        <v>6771</v>
      </c>
      <c r="H2017" s="1" t="s">
        <v>6032</v>
      </c>
      <c r="I2017" s="378">
        <v>47274</v>
      </c>
      <c r="J2017" s="1" t="s">
        <v>61</v>
      </c>
      <c r="K2017" s="380">
        <v>0.52153935185184996</v>
      </c>
      <c r="L2017" s="378">
        <v>46181</v>
      </c>
      <c r="M2017" s="1" t="s">
        <v>6772</v>
      </c>
      <c r="N2017" s="1" t="s">
        <v>9797</v>
      </c>
    </row>
    <row r="2018" spans="1:14" x14ac:dyDescent="0.25">
      <c r="A2018" s="1" t="s">
        <v>6770</v>
      </c>
      <c r="B2018" s="1" t="s">
        <v>80</v>
      </c>
      <c r="C2018" s="1" t="s">
        <v>81</v>
      </c>
      <c r="D2018" s="377">
        <v>240</v>
      </c>
      <c r="E2018" s="1" t="s">
        <v>83</v>
      </c>
      <c r="F2018" s="378">
        <v>46181</v>
      </c>
      <c r="G2018" s="1" t="s">
        <v>6771</v>
      </c>
      <c r="H2018" s="1" t="s">
        <v>6032</v>
      </c>
      <c r="I2018" s="378">
        <v>47274</v>
      </c>
      <c r="J2018" s="1" t="s">
        <v>61</v>
      </c>
      <c r="K2018" s="380">
        <v>0.90417824074074005</v>
      </c>
      <c r="L2018" s="378">
        <v>46181</v>
      </c>
      <c r="M2018" s="1" t="s">
        <v>6772</v>
      </c>
      <c r="N2018" s="1" t="s">
        <v>9782</v>
      </c>
    </row>
    <row r="2019" spans="1:14" x14ac:dyDescent="0.25">
      <c r="A2019" s="1" t="s">
        <v>6770</v>
      </c>
      <c r="B2019" s="1" t="s">
        <v>80</v>
      </c>
      <c r="C2019" s="1" t="s">
        <v>81</v>
      </c>
      <c r="D2019" s="377">
        <v>240</v>
      </c>
      <c r="E2019" s="1" t="s">
        <v>83</v>
      </c>
      <c r="F2019" s="378">
        <v>46181</v>
      </c>
      <c r="G2019" s="1" t="s">
        <v>6771</v>
      </c>
      <c r="H2019" s="1" t="s">
        <v>6032</v>
      </c>
      <c r="I2019" s="378">
        <v>47274</v>
      </c>
      <c r="J2019" s="1" t="s">
        <v>61</v>
      </c>
      <c r="K2019" s="380">
        <v>0.52491898148147997</v>
      </c>
      <c r="L2019" s="378">
        <v>46181</v>
      </c>
      <c r="M2019" s="1" t="s">
        <v>6772</v>
      </c>
      <c r="N2019" s="1" t="s">
        <v>9802</v>
      </c>
    </row>
    <row r="2020" spans="1:14" x14ac:dyDescent="0.25">
      <c r="A2020" s="1" t="s">
        <v>6770</v>
      </c>
      <c r="B2020" s="1" t="s">
        <v>80</v>
      </c>
      <c r="C2020" s="1" t="s">
        <v>81</v>
      </c>
      <c r="D2020" s="377">
        <v>240</v>
      </c>
      <c r="E2020" s="1" t="s">
        <v>83</v>
      </c>
      <c r="F2020" s="378">
        <v>46181</v>
      </c>
      <c r="G2020" s="1" t="s">
        <v>6771</v>
      </c>
      <c r="H2020" s="1" t="s">
        <v>6032</v>
      </c>
      <c r="I2020" s="378">
        <v>47274</v>
      </c>
      <c r="J2020" s="1" t="s">
        <v>61</v>
      </c>
      <c r="K2020" s="380">
        <v>0.90451388888888995</v>
      </c>
      <c r="L2020" s="378">
        <v>46181</v>
      </c>
      <c r="M2020" s="1" t="s">
        <v>6772</v>
      </c>
      <c r="N2020" s="1" t="s">
        <v>9783</v>
      </c>
    </row>
    <row r="2021" spans="1:14" x14ac:dyDescent="0.25">
      <c r="A2021" s="1" t="s">
        <v>6770</v>
      </c>
      <c r="B2021" s="1" t="s">
        <v>80</v>
      </c>
      <c r="C2021" s="1" t="s">
        <v>81</v>
      </c>
      <c r="D2021" s="377">
        <v>240</v>
      </c>
      <c r="E2021" s="1" t="s">
        <v>83</v>
      </c>
      <c r="F2021" s="378">
        <v>46181</v>
      </c>
      <c r="G2021" s="1" t="s">
        <v>6771</v>
      </c>
      <c r="H2021" s="1" t="s">
        <v>6032</v>
      </c>
      <c r="I2021" s="378">
        <v>47274</v>
      </c>
      <c r="J2021" s="1" t="s">
        <v>61</v>
      </c>
      <c r="K2021" s="380">
        <v>0.97942129629630004</v>
      </c>
      <c r="L2021" s="378">
        <v>46181</v>
      </c>
      <c r="M2021" s="1" t="s">
        <v>6772</v>
      </c>
      <c r="N2021" s="1" t="s">
        <v>9775</v>
      </c>
    </row>
    <row r="2022" spans="1:14" x14ac:dyDescent="0.25">
      <c r="A2022" s="1" t="s">
        <v>6770</v>
      </c>
      <c r="B2022" s="1" t="s">
        <v>80</v>
      </c>
      <c r="C2022" s="1" t="s">
        <v>81</v>
      </c>
      <c r="D2022" s="377">
        <v>240</v>
      </c>
      <c r="E2022" s="1" t="s">
        <v>83</v>
      </c>
      <c r="F2022" s="378">
        <v>46179</v>
      </c>
      <c r="G2022" s="1" t="s">
        <v>6771</v>
      </c>
      <c r="H2022" s="1" t="s">
        <v>6032</v>
      </c>
      <c r="I2022" s="378">
        <v>47274</v>
      </c>
      <c r="J2022" s="1" t="s">
        <v>61</v>
      </c>
      <c r="K2022" s="380">
        <v>0.24950231481481</v>
      </c>
      <c r="L2022" s="378">
        <v>46179</v>
      </c>
      <c r="M2022" s="1" t="s">
        <v>6772</v>
      </c>
      <c r="N2022" s="1" t="s">
        <v>6795</v>
      </c>
    </row>
    <row r="2023" spans="1:14" x14ac:dyDescent="0.25">
      <c r="A2023" s="1" t="s">
        <v>6770</v>
      </c>
      <c r="B2023" s="1" t="s">
        <v>80</v>
      </c>
      <c r="C2023" s="1" t="s">
        <v>81</v>
      </c>
      <c r="D2023" s="377">
        <v>240</v>
      </c>
      <c r="E2023" s="1" t="s">
        <v>83</v>
      </c>
      <c r="F2023" s="378">
        <v>46179</v>
      </c>
      <c r="G2023" s="1" t="s">
        <v>6771</v>
      </c>
      <c r="H2023" s="1" t="s">
        <v>6032</v>
      </c>
      <c r="I2023" s="378">
        <v>47274</v>
      </c>
      <c r="J2023" s="1" t="s">
        <v>61</v>
      </c>
      <c r="K2023" s="380">
        <v>0.25678240740740998</v>
      </c>
      <c r="L2023" s="378">
        <v>46179</v>
      </c>
      <c r="M2023" s="1" t="s">
        <v>6772</v>
      </c>
      <c r="N2023" s="1" t="s">
        <v>6776</v>
      </c>
    </row>
    <row r="2024" spans="1:14" x14ac:dyDescent="0.25">
      <c r="A2024" s="1" t="s">
        <v>6770</v>
      </c>
      <c r="B2024" s="1" t="s">
        <v>80</v>
      </c>
      <c r="C2024" s="1" t="s">
        <v>81</v>
      </c>
      <c r="D2024" s="377">
        <v>240</v>
      </c>
      <c r="E2024" s="1" t="s">
        <v>83</v>
      </c>
      <c r="F2024" s="378">
        <v>46179</v>
      </c>
      <c r="G2024" s="1" t="s">
        <v>6771</v>
      </c>
      <c r="H2024" s="1" t="s">
        <v>6032</v>
      </c>
      <c r="I2024" s="378">
        <v>47274</v>
      </c>
      <c r="J2024" s="1" t="s">
        <v>61</v>
      </c>
      <c r="K2024" s="380">
        <v>0.15152777777778001</v>
      </c>
      <c r="L2024" s="378">
        <v>46179</v>
      </c>
      <c r="M2024" s="1" t="s">
        <v>6772</v>
      </c>
      <c r="N2024" s="1" t="s">
        <v>6777</v>
      </c>
    </row>
    <row r="2025" spans="1:14" x14ac:dyDescent="0.25">
      <c r="A2025" s="1" t="s">
        <v>6770</v>
      </c>
      <c r="B2025" s="1" t="s">
        <v>80</v>
      </c>
      <c r="C2025" s="1" t="s">
        <v>81</v>
      </c>
      <c r="D2025" s="377">
        <v>240</v>
      </c>
      <c r="E2025" s="1" t="s">
        <v>83</v>
      </c>
      <c r="F2025" s="378">
        <v>46179</v>
      </c>
      <c r="G2025" s="1" t="s">
        <v>6771</v>
      </c>
      <c r="H2025" s="1" t="s">
        <v>6032</v>
      </c>
      <c r="I2025" s="378">
        <v>47274</v>
      </c>
      <c r="J2025" s="1" t="s">
        <v>61</v>
      </c>
      <c r="K2025" s="380">
        <v>0.17851851851851999</v>
      </c>
      <c r="L2025" s="378">
        <v>46179</v>
      </c>
      <c r="M2025" s="1" t="s">
        <v>6772</v>
      </c>
      <c r="N2025" s="1" t="s">
        <v>6787</v>
      </c>
    </row>
    <row r="2026" spans="1:14" x14ac:dyDescent="0.25">
      <c r="A2026" s="1" t="s">
        <v>6770</v>
      </c>
      <c r="B2026" s="1" t="s">
        <v>80</v>
      </c>
      <c r="C2026" s="1" t="s">
        <v>81</v>
      </c>
      <c r="D2026" s="377">
        <v>240</v>
      </c>
      <c r="E2026" s="1" t="s">
        <v>83</v>
      </c>
      <c r="F2026" s="378">
        <v>46179</v>
      </c>
      <c r="G2026" s="1" t="s">
        <v>6780</v>
      </c>
      <c r="H2026" s="1" t="s">
        <v>6137</v>
      </c>
      <c r="I2026" s="378">
        <v>47273</v>
      </c>
      <c r="J2026" s="1" t="s">
        <v>61</v>
      </c>
      <c r="K2026" s="380">
        <v>3.2245370370370001E-2</v>
      </c>
      <c r="L2026" s="378">
        <v>46179</v>
      </c>
      <c r="M2026" s="1" t="s">
        <v>6772</v>
      </c>
      <c r="N2026" s="1" t="s">
        <v>6792</v>
      </c>
    </row>
    <row r="2027" spans="1:14" x14ac:dyDescent="0.25">
      <c r="A2027" s="1" t="s">
        <v>6770</v>
      </c>
      <c r="B2027" s="1" t="s">
        <v>80</v>
      </c>
      <c r="C2027" s="1" t="s">
        <v>81</v>
      </c>
      <c r="D2027" s="377">
        <v>240</v>
      </c>
      <c r="E2027" s="1" t="s">
        <v>83</v>
      </c>
      <c r="F2027" s="378">
        <v>46179</v>
      </c>
      <c r="G2027" s="1" t="s">
        <v>6771</v>
      </c>
      <c r="H2027" s="1" t="s">
        <v>6032</v>
      </c>
      <c r="I2027" s="378">
        <v>47274</v>
      </c>
      <c r="J2027" s="1" t="s">
        <v>61</v>
      </c>
      <c r="K2027" s="380">
        <v>0.21843750000000001</v>
      </c>
      <c r="L2027" s="378">
        <v>46179</v>
      </c>
      <c r="M2027" s="1" t="s">
        <v>6772</v>
      </c>
      <c r="N2027" s="1" t="s">
        <v>6783</v>
      </c>
    </row>
    <row r="2028" spans="1:14" x14ac:dyDescent="0.25">
      <c r="A2028" s="1" t="s">
        <v>6770</v>
      </c>
      <c r="B2028" s="1" t="s">
        <v>80</v>
      </c>
      <c r="C2028" s="1" t="s">
        <v>81</v>
      </c>
      <c r="D2028" s="377">
        <v>240</v>
      </c>
      <c r="E2028" s="1" t="s">
        <v>83</v>
      </c>
      <c r="F2028" s="378">
        <v>46179</v>
      </c>
      <c r="G2028" s="1" t="s">
        <v>6780</v>
      </c>
      <c r="H2028" s="1" t="s">
        <v>6137</v>
      </c>
      <c r="I2028" s="378">
        <v>47273</v>
      </c>
      <c r="J2028" s="1" t="s">
        <v>61</v>
      </c>
      <c r="K2028" s="380">
        <v>0.13572916666667001</v>
      </c>
      <c r="L2028" s="378">
        <v>46179</v>
      </c>
      <c r="M2028" s="1" t="s">
        <v>6772</v>
      </c>
      <c r="N2028" s="1" t="s">
        <v>6793</v>
      </c>
    </row>
    <row r="2029" spans="1:14" x14ac:dyDescent="0.25">
      <c r="A2029" s="1" t="s">
        <v>6770</v>
      </c>
      <c r="B2029" s="1" t="s">
        <v>80</v>
      </c>
      <c r="C2029" s="1" t="s">
        <v>81</v>
      </c>
      <c r="D2029" s="377">
        <v>240</v>
      </c>
      <c r="E2029" s="1" t="s">
        <v>83</v>
      </c>
      <c r="F2029" s="378">
        <v>46179</v>
      </c>
      <c r="G2029" s="1" t="s">
        <v>6780</v>
      </c>
      <c r="H2029" s="1" t="s">
        <v>6137</v>
      </c>
      <c r="I2029" s="378">
        <v>47273</v>
      </c>
      <c r="J2029" s="1" t="s">
        <v>61</v>
      </c>
      <c r="K2029" s="380">
        <v>4.2083333333330003E-2</v>
      </c>
      <c r="L2029" s="378">
        <v>46179</v>
      </c>
      <c r="M2029" s="1" t="s">
        <v>6772</v>
      </c>
      <c r="N2029" s="1" t="s">
        <v>6790</v>
      </c>
    </row>
    <row r="2030" spans="1:14" x14ac:dyDescent="0.25">
      <c r="A2030" s="1" t="s">
        <v>6770</v>
      </c>
      <c r="B2030" s="1" t="s">
        <v>80</v>
      </c>
      <c r="C2030" s="1" t="s">
        <v>81</v>
      </c>
      <c r="D2030" s="377">
        <v>63</v>
      </c>
      <c r="E2030" s="1" t="s">
        <v>83</v>
      </c>
      <c r="F2030" s="378">
        <v>46179</v>
      </c>
      <c r="G2030" s="1" t="s">
        <v>6771</v>
      </c>
      <c r="H2030" s="1" t="s">
        <v>6032</v>
      </c>
      <c r="I2030" s="378">
        <v>47274</v>
      </c>
      <c r="J2030" s="1" t="s">
        <v>61</v>
      </c>
      <c r="K2030" s="380">
        <v>0.27002314814814998</v>
      </c>
      <c r="L2030" s="378">
        <v>46179</v>
      </c>
      <c r="M2030" s="1" t="s">
        <v>6772</v>
      </c>
      <c r="N2030" s="1" t="s">
        <v>6779</v>
      </c>
    </row>
    <row r="2031" spans="1:14" x14ac:dyDescent="0.25">
      <c r="A2031" s="1" t="s">
        <v>6770</v>
      </c>
      <c r="B2031" s="1" t="s">
        <v>80</v>
      </c>
      <c r="C2031" s="1" t="s">
        <v>81</v>
      </c>
      <c r="D2031" s="377">
        <v>240</v>
      </c>
      <c r="E2031" s="1" t="s">
        <v>83</v>
      </c>
      <c r="F2031" s="378">
        <v>46179</v>
      </c>
      <c r="G2031" s="1" t="s">
        <v>6771</v>
      </c>
      <c r="H2031" s="1" t="s">
        <v>6032</v>
      </c>
      <c r="I2031" s="378">
        <v>47274</v>
      </c>
      <c r="J2031" s="1" t="s">
        <v>61</v>
      </c>
      <c r="K2031" s="380">
        <v>0.18109953703703999</v>
      </c>
      <c r="L2031" s="378">
        <v>46179</v>
      </c>
      <c r="M2031" s="1" t="s">
        <v>6772</v>
      </c>
      <c r="N2031" s="1" t="s">
        <v>6782</v>
      </c>
    </row>
    <row r="2032" spans="1:14" x14ac:dyDescent="0.25">
      <c r="A2032" s="1" t="s">
        <v>6770</v>
      </c>
      <c r="B2032" s="1" t="s">
        <v>80</v>
      </c>
      <c r="C2032" s="1" t="s">
        <v>81</v>
      </c>
      <c r="D2032" s="377">
        <v>240</v>
      </c>
      <c r="E2032" s="1" t="s">
        <v>83</v>
      </c>
      <c r="F2032" s="378">
        <v>46179</v>
      </c>
      <c r="G2032" s="1" t="s">
        <v>6780</v>
      </c>
      <c r="H2032" s="1" t="s">
        <v>6137</v>
      </c>
      <c r="I2032" s="378">
        <v>47273</v>
      </c>
      <c r="J2032" s="1" t="s">
        <v>61</v>
      </c>
      <c r="K2032" s="380">
        <v>6.4733796296299995E-2</v>
      </c>
      <c r="L2032" s="378">
        <v>46179</v>
      </c>
      <c r="M2032" s="1" t="s">
        <v>6772</v>
      </c>
      <c r="N2032" s="1" t="s">
        <v>6791</v>
      </c>
    </row>
    <row r="2033" spans="1:14" x14ac:dyDescent="0.25">
      <c r="A2033" s="1" t="s">
        <v>6770</v>
      </c>
      <c r="B2033" s="1" t="s">
        <v>80</v>
      </c>
      <c r="C2033" s="1" t="s">
        <v>81</v>
      </c>
      <c r="D2033" s="377">
        <v>240</v>
      </c>
      <c r="E2033" s="1" t="s">
        <v>83</v>
      </c>
      <c r="F2033" s="378">
        <v>46179</v>
      </c>
      <c r="G2033" s="1" t="s">
        <v>6771</v>
      </c>
      <c r="H2033" s="1" t="s">
        <v>6032</v>
      </c>
      <c r="I2033" s="378">
        <v>47274</v>
      </c>
      <c r="J2033" s="1" t="s">
        <v>61</v>
      </c>
      <c r="K2033" s="380">
        <v>0.26494212962962999</v>
      </c>
      <c r="L2033" s="378">
        <v>46179</v>
      </c>
      <c r="M2033" s="1" t="s">
        <v>6772</v>
      </c>
      <c r="N2033" s="1" t="s">
        <v>6778</v>
      </c>
    </row>
    <row r="2034" spans="1:14" x14ac:dyDescent="0.25">
      <c r="A2034" s="1" t="s">
        <v>6770</v>
      </c>
      <c r="B2034" s="1" t="s">
        <v>80</v>
      </c>
      <c r="C2034" s="1" t="s">
        <v>81</v>
      </c>
      <c r="D2034" s="377">
        <v>240</v>
      </c>
      <c r="E2034" s="1" t="s">
        <v>83</v>
      </c>
      <c r="F2034" s="378">
        <v>46179</v>
      </c>
      <c r="G2034" s="1" t="s">
        <v>6780</v>
      </c>
      <c r="H2034" s="1" t="s">
        <v>6137</v>
      </c>
      <c r="I2034" s="378">
        <v>47273</v>
      </c>
      <c r="J2034" s="1" t="s">
        <v>61</v>
      </c>
      <c r="K2034" s="380">
        <v>1.199074074074E-2</v>
      </c>
      <c r="L2034" s="378">
        <v>46179</v>
      </c>
      <c r="M2034" s="1" t="s">
        <v>6772</v>
      </c>
      <c r="N2034" s="1" t="s">
        <v>6798</v>
      </c>
    </row>
    <row r="2035" spans="1:14" x14ac:dyDescent="0.25">
      <c r="A2035" s="1" t="s">
        <v>6770</v>
      </c>
      <c r="B2035" s="1" t="s">
        <v>80</v>
      </c>
      <c r="C2035" s="1" t="s">
        <v>81</v>
      </c>
      <c r="D2035" s="377">
        <v>240</v>
      </c>
      <c r="E2035" s="1" t="s">
        <v>83</v>
      </c>
      <c r="F2035" s="378">
        <v>46179</v>
      </c>
      <c r="G2035" s="1" t="s">
        <v>6771</v>
      </c>
      <c r="H2035" s="1" t="s">
        <v>6032</v>
      </c>
      <c r="I2035" s="378">
        <v>47274</v>
      </c>
      <c r="J2035" s="1" t="s">
        <v>61</v>
      </c>
      <c r="K2035" s="380">
        <v>0.18662037037036999</v>
      </c>
      <c r="L2035" s="378">
        <v>46179</v>
      </c>
      <c r="M2035" s="1" t="s">
        <v>6772</v>
      </c>
      <c r="N2035" s="1" t="s">
        <v>6786</v>
      </c>
    </row>
    <row r="2036" spans="1:14" x14ac:dyDescent="0.25">
      <c r="A2036" s="1" t="s">
        <v>6770</v>
      </c>
      <c r="B2036" s="1" t="s">
        <v>80</v>
      </c>
      <c r="C2036" s="1" t="s">
        <v>81</v>
      </c>
      <c r="D2036" s="377">
        <v>240</v>
      </c>
      <c r="E2036" s="1" t="s">
        <v>83</v>
      </c>
      <c r="F2036" s="378">
        <v>46179</v>
      </c>
      <c r="G2036" s="1" t="s">
        <v>6780</v>
      </c>
      <c r="H2036" s="1" t="s">
        <v>6137</v>
      </c>
      <c r="I2036" s="378">
        <v>47273</v>
      </c>
      <c r="J2036" s="1" t="s">
        <v>61</v>
      </c>
      <c r="K2036" s="380">
        <v>0.13509259259258999</v>
      </c>
      <c r="L2036" s="378">
        <v>46179</v>
      </c>
      <c r="M2036" s="1" t="s">
        <v>6772</v>
      </c>
      <c r="N2036" s="1" t="s">
        <v>6781</v>
      </c>
    </row>
    <row r="2037" spans="1:14" x14ac:dyDescent="0.25">
      <c r="A2037" s="1" t="s">
        <v>6770</v>
      </c>
      <c r="B2037" s="1" t="s">
        <v>80</v>
      </c>
      <c r="C2037" s="1" t="s">
        <v>81</v>
      </c>
      <c r="D2037" s="377">
        <v>240</v>
      </c>
      <c r="E2037" s="1" t="s">
        <v>83</v>
      </c>
      <c r="F2037" s="378">
        <v>46179</v>
      </c>
      <c r="G2037" s="1" t="s">
        <v>6780</v>
      </c>
      <c r="H2037" s="1" t="s">
        <v>6137</v>
      </c>
      <c r="I2037" s="378">
        <v>47273</v>
      </c>
      <c r="J2037" s="1" t="s">
        <v>61</v>
      </c>
      <c r="K2037" s="380">
        <v>2.0902777777780001E-2</v>
      </c>
      <c r="L2037" s="378">
        <v>46179</v>
      </c>
      <c r="M2037" s="1" t="s">
        <v>6772</v>
      </c>
      <c r="N2037" s="1" t="s">
        <v>6788</v>
      </c>
    </row>
    <row r="2038" spans="1:14" x14ac:dyDescent="0.25">
      <c r="A2038" s="1" t="s">
        <v>6770</v>
      </c>
      <c r="B2038" s="1" t="s">
        <v>80</v>
      </c>
      <c r="C2038" s="1" t="s">
        <v>81</v>
      </c>
      <c r="D2038" s="377">
        <v>240</v>
      </c>
      <c r="E2038" s="1" t="s">
        <v>83</v>
      </c>
      <c r="F2038" s="378">
        <v>46179</v>
      </c>
      <c r="G2038" s="1" t="s">
        <v>6771</v>
      </c>
      <c r="H2038" s="1" t="s">
        <v>6032</v>
      </c>
      <c r="I2038" s="378">
        <v>47274</v>
      </c>
      <c r="J2038" s="1" t="s">
        <v>61</v>
      </c>
      <c r="K2038" s="380">
        <v>0.22049768518519</v>
      </c>
      <c r="L2038" s="378">
        <v>46179</v>
      </c>
      <c r="M2038" s="1" t="s">
        <v>6772</v>
      </c>
      <c r="N2038" s="1" t="s">
        <v>6794</v>
      </c>
    </row>
    <row r="2039" spans="1:14" x14ac:dyDescent="0.25">
      <c r="A2039" s="1" t="s">
        <v>6770</v>
      </c>
      <c r="B2039" s="1" t="s">
        <v>80</v>
      </c>
      <c r="C2039" s="1" t="s">
        <v>81</v>
      </c>
      <c r="D2039" s="377">
        <v>240</v>
      </c>
      <c r="E2039" s="1" t="s">
        <v>83</v>
      </c>
      <c r="F2039" s="378">
        <v>46179</v>
      </c>
      <c r="G2039" s="1" t="s">
        <v>6771</v>
      </c>
      <c r="H2039" s="1" t="s">
        <v>6032</v>
      </c>
      <c r="I2039" s="378">
        <v>47274</v>
      </c>
      <c r="J2039" s="1" t="s">
        <v>61</v>
      </c>
      <c r="K2039" s="380">
        <v>0.21949074074073999</v>
      </c>
      <c r="L2039" s="378">
        <v>46179</v>
      </c>
      <c r="M2039" s="1" t="s">
        <v>6772</v>
      </c>
      <c r="N2039" s="1" t="s">
        <v>6796</v>
      </c>
    </row>
    <row r="2040" spans="1:14" x14ac:dyDescent="0.25">
      <c r="A2040" s="1" t="s">
        <v>6770</v>
      </c>
      <c r="B2040" s="1" t="s">
        <v>80</v>
      </c>
      <c r="C2040" s="1" t="s">
        <v>81</v>
      </c>
      <c r="D2040" s="377">
        <v>240</v>
      </c>
      <c r="E2040" s="1" t="s">
        <v>83</v>
      </c>
      <c r="F2040" s="378">
        <v>46179</v>
      </c>
      <c r="G2040" s="1" t="s">
        <v>6780</v>
      </c>
      <c r="H2040" s="1" t="s">
        <v>6137</v>
      </c>
      <c r="I2040" s="378">
        <v>47273</v>
      </c>
      <c r="J2040" s="1" t="s">
        <v>61</v>
      </c>
      <c r="K2040" s="380">
        <v>8.4224537037039998E-2</v>
      </c>
      <c r="L2040" s="378">
        <v>46179</v>
      </c>
      <c r="M2040" s="1" t="s">
        <v>6772</v>
      </c>
      <c r="N2040" s="1" t="s">
        <v>6797</v>
      </c>
    </row>
    <row r="2041" spans="1:14" x14ac:dyDescent="0.25">
      <c r="A2041" s="1" t="s">
        <v>6770</v>
      </c>
      <c r="B2041" s="1" t="s">
        <v>80</v>
      </c>
      <c r="C2041" s="1" t="s">
        <v>81</v>
      </c>
      <c r="D2041" s="377">
        <v>240</v>
      </c>
      <c r="E2041" s="1" t="s">
        <v>83</v>
      </c>
      <c r="F2041" s="378">
        <v>46179</v>
      </c>
      <c r="G2041" s="1" t="s">
        <v>6780</v>
      </c>
      <c r="H2041" s="1" t="s">
        <v>6137</v>
      </c>
      <c r="I2041" s="378">
        <v>47273</v>
      </c>
      <c r="J2041" s="1" t="s">
        <v>61</v>
      </c>
      <c r="K2041" s="380">
        <v>6.3831018518519994E-2</v>
      </c>
      <c r="L2041" s="378">
        <v>46179</v>
      </c>
      <c r="M2041" s="1" t="s">
        <v>6772</v>
      </c>
      <c r="N2041" s="1" t="s">
        <v>6784</v>
      </c>
    </row>
    <row r="2042" spans="1:14" x14ac:dyDescent="0.25">
      <c r="A2042" s="1" t="s">
        <v>6770</v>
      </c>
      <c r="B2042" s="1" t="s">
        <v>80</v>
      </c>
      <c r="C2042" s="1" t="s">
        <v>81</v>
      </c>
      <c r="D2042" s="377">
        <v>240</v>
      </c>
      <c r="E2042" s="1" t="s">
        <v>83</v>
      </c>
      <c r="F2042" s="378">
        <v>46179</v>
      </c>
      <c r="G2042" s="1" t="s">
        <v>6771</v>
      </c>
      <c r="H2042" s="1" t="s">
        <v>6032</v>
      </c>
      <c r="I2042" s="378">
        <v>47274</v>
      </c>
      <c r="J2042" s="1" t="s">
        <v>61</v>
      </c>
      <c r="K2042" s="380">
        <v>0.23789351851852</v>
      </c>
      <c r="L2042" s="378">
        <v>46179</v>
      </c>
      <c r="M2042" s="1" t="s">
        <v>6772</v>
      </c>
      <c r="N2042" s="1" t="s">
        <v>6789</v>
      </c>
    </row>
    <row r="2043" spans="1:14" x14ac:dyDescent="0.25">
      <c r="A2043" s="1" t="s">
        <v>6770</v>
      </c>
      <c r="B2043" s="1" t="s">
        <v>80</v>
      </c>
      <c r="C2043" s="1" t="s">
        <v>81</v>
      </c>
      <c r="D2043" s="377">
        <v>240</v>
      </c>
      <c r="E2043" s="1" t="s">
        <v>83</v>
      </c>
      <c r="F2043" s="378">
        <v>46179</v>
      </c>
      <c r="G2043" s="1" t="s">
        <v>6780</v>
      </c>
      <c r="H2043" s="1" t="s">
        <v>6137</v>
      </c>
      <c r="I2043" s="378">
        <v>47273</v>
      </c>
      <c r="J2043" s="1" t="s">
        <v>61</v>
      </c>
      <c r="K2043" s="380">
        <v>9.5601851851899993E-3</v>
      </c>
      <c r="L2043" s="378">
        <v>46179</v>
      </c>
      <c r="M2043" s="1" t="s">
        <v>6772</v>
      </c>
      <c r="N2043" s="1" t="s">
        <v>6785</v>
      </c>
    </row>
    <row r="2044" spans="1:14" x14ac:dyDescent="0.25">
      <c r="A2044" s="1" t="s">
        <v>6770</v>
      </c>
      <c r="B2044" s="1" t="s">
        <v>80</v>
      </c>
      <c r="C2044" s="1" t="s">
        <v>81</v>
      </c>
      <c r="D2044" s="377">
        <v>240</v>
      </c>
      <c r="E2044" s="1" t="s">
        <v>83</v>
      </c>
      <c r="F2044" s="378">
        <v>46178</v>
      </c>
      <c r="G2044" s="1" t="s">
        <v>6780</v>
      </c>
      <c r="H2044" s="1" t="s">
        <v>6137</v>
      </c>
      <c r="I2044" s="378">
        <v>47273</v>
      </c>
      <c r="J2044" s="1" t="s">
        <v>61</v>
      </c>
      <c r="K2044" s="380">
        <v>0.65082175925926</v>
      </c>
      <c r="L2044" s="378">
        <v>46178</v>
      </c>
      <c r="M2044" s="1" t="s">
        <v>6772</v>
      </c>
      <c r="N2044" s="1" t="s">
        <v>6837</v>
      </c>
    </row>
    <row r="2045" spans="1:14" x14ac:dyDescent="0.25">
      <c r="A2045" s="1" t="s">
        <v>6770</v>
      </c>
      <c r="B2045" s="1" t="s">
        <v>80</v>
      </c>
      <c r="C2045" s="1" t="s">
        <v>81</v>
      </c>
      <c r="D2045" s="377">
        <v>240</v>
      </c>
      <c r="E2045" s="1" t="s">
        <v>83</v>
      </c>
      <c r="F2045" s="378">
        <v>46178</v>
      </c>
      <c r="G2045" s="1" t="s">
        <v>6780</v>
      </c>
      <c r="H2045" s="1" t="s">
        <v>6137</v>
      </c>
      <c r="I2045" s="378">
        <v>47273</v>
      </c>
      <c r="J2045" s="1" t="s">
        <v>61</v>
      </c>
      <c r="K2045" s="380">
        <v>0.46295138888888998</v>
      </c>
      <c r="L2045" s="378">
        <v>46178</v>
      </c>
      <c r="M2045" s="1" t="s">
        <v>6772</v>
      </c>
      <c r="N2045" s="1" t="s">
        <v>6815</v>
      </c>
    </row>
    <row r="2046" spans="1:14" x14ac:dyDescent="0.25">
      <c r="A2046" s="1" t="s">
        <v>6770</v>
      </c>
      <c r="B2046" s="1" t="s">
        <v>80</v>
      </c>
      <c r="C2046" s="1" t="s">
        <v>81</v>
      </c>
      <c r="D2046" s="377">
        <v>240</v>
      </c>
      <c r="E2046" s="1" t="s">
        <v>83</v>
      </c>
      <c r="F2046" s="378">
        <v>46178</v>
      </c>
      <c r="G2046" s="1" t="s">
        <v>6780</v>
      </c>
      <c r="H2046" s="1" t="s">
        <v>6137</v>
      </c>
      <c r="I2046" s="378">
        <v>47273</v>
      </c>
      <c r="J2046" s="1" t="s">
        <v>61</v>
      </c>
      <c r="K2046" s="380">
        <v>0.41317129629630001</v>
      </c>
      <c r="L2046" s="378">
        <v>46178</v>
      </c>
      <c r="M2046" s="1" t="s">
        <v>6772</v>
      </c>
      <c r="N2046" s="1" t="s">
        <v>6811</v>
      </c>
    </row>
    <row r="2047" spans="1:14" x14ac:dyDescent="0.25">
      <c r="A2047" s="1" t="s">
        <v>6770</v>
      </c>
      <c r="B2047" s="1" t="s">
        <v>80</v>
      </c>
      <c r="C2047" s="1" t="s">
        <v>81</v>
      </c>
      <c r="D2047" s="377">
        <v>240</v>
      </c>
      <c r="E2047" s="1" t="s">
        <v>83</v>
      </c>
      <c r="F2047" s="378">
        <v>46178</v>
      </c>
      <c r="G2047" s="1" t="s">
        <v>6780</v>
      </c>
      <c r="H2047" s="1" t="s">
        <v>6137</v>
      </c>
      <c r="I2047" s="378">
        <v>47273</v>
      </c>
      <c r="J2047" s="1" t="s">
        <v>61</v>
      </c>
      <c r="K2047" s="380">
        <v>0.77543981481480995</v>
      </c>
      <c r="L2047" s="378">
        <v>46178</v>
      </c>
      <c r="M2047" s="1" t="s">
        <v>6772</v>
      </c>
      <c r="N2047" s="1" t="s">
        <v>6872</v>
      </c>
    </row>
    <row r="2048" spans="1:14" x14ac:dyDescent="0.25">
      <c r="A2048" s="1" t="s">
        <v>6770</v>
      </c>
      <c r="B2048" s="1" t="s">
        <v>80</v>
      </c>
      <c r="C2048" s="1" t="s">
        <v>81</v>
      </c>
      <c r="D2048" s="377">
        <v>240</v>
      </c>
      <c r="E2048" s="1" t="s">
        <v>83</v>
      </c>
      <c r="F2048" s="378">
        <v>46178</v>
      </c>
      <c r="G2048" s="1" t="s">
        <v>6780</v>
      </c>
      <c r="H2048" s="1" t="s">
        <v>6137</v>
      </c>
      <c r="I2048" s="378">
        <v>47273</v>
      </c>
      <c r="J2048" s="1" t="s">
        <v>61</v>
      </c>
      <c r="K2048" s="380">
        <v>0.46305555555555999</v>
      </c>
      <c r="L2048" s="378">
        <v>46178</v>
      </c>
      <c r="M2048" s="1" t="s">
        <v>6772</v>
      </c>
      <c r="N2048" s="1" t="s">
        <v>6816</v>
      </c>
    </row>
    <row r="2049" spans="1:14" x14ac:dyDescent="0.25">
      <c r="A2049" s="1" t="s">
        <v>6770</v>
      </c>
      <c r="B2049" s="1" t="s">
        <v>80</v>
      </c>
      <c r="C2049" s="1" t="s">
        <v>81</v>
      </c>
      <c r="D2049" s="377">
        <v>240</v>
      </c>
      <c r="E2049" s="1" t="s">
        <v>83</v>
      </c>
      <c r="F2049" s="378">
        <v>46178</v>
      </c>
      <c r="G2049" s="1" t="s">
        <v>6780</v>
      </c>
      <c r="H2049" s="1" t="s">
        <v>6137</v>
      </c>
      <c r="I2049" s="378">
        <v>47273</v>
      </c>
      <c r="J2049" s="1" t="s">
        <v>61</v>
      </c>
      <c r="K2049" s="380">
        <v>0.77486111111111</v>
      </c>
      <c r="L2049" s="378">
        <v>46178</v>
      </c>
      <c r="M2049" s="1" t="s">
        <v>6772</v>
      </c>
      <c r="N2049" s="1" t="s">
        <v>6874</v>
      </c>
    </row>
    <row r="2050" spans="1:14" x14ac:dyDescent="0.25">
      <c r="A2050" s="1" t="s">
        <v>6770</v>
      </c>
      <c r="B2050" s="1" t="s">
        <v>80</v>
      </c>
      <c r="C2050" s="1" t="s">
        <v>81</v>
      </c>
      <c r="D2050" s="377">
        <v>240</v>
      </c>
      <c r="E2050" s="1" t="s">
        <v>83</v>
      </c>
      <c r="F2050" s="378">
        <v>46178</v>
      </c>
      <c r="G2050" s="1" t="s">
        <v>6780</v>
      </c>
      <c r="H2050" s="1" t="s">
        <v>6137</v>
      </c>
      <c r="I2050" s="378">
        <v>47273</v>
      </c>
      <c r="J2050" s="1" t="s">
        <v>61</v>
      </c>
      <c r="K2050" s="380">
        <v>0.56119212962963005</v>
      </c>
      <c r="L2050" s="378">
        <v>46178</v>
      </c>
      <c r="M2050" s="1" t="s">
        <v>6772</v>
      </c>
      <c r="N2050" s="1" t="s">
        <v>6869</v>
      </c>
    </row>
    <row r="2051" spans="1:14" x14ac:dyDescent="0.25">
      <c r="A2051" s="1" t="s">
        <v>6770</v>
      </c>
      <c r="B2051" s="1" t="s">
        <v>80</v>
      </c>
      <c r="C2051" s="1" t="s">
        <v>81</v>
      </c>
      <c r="D2051" s="377">
        <v>240</v>
      </c>
      <c r="E2051" s="1" t="s">
        <v>83</v>
      </c>
      <c r="F2051" s="378">
        <v>46178</v>
      </c>
      <c r="G2051" s="1" t="s">
        <v>6780</v>
      </c>
      <c r="H2051" s="1" t="s">
        <v>6137</v>
      </c>
      <c r="I2051" s="378">
        <v>47273</v>
      </c>
      <c r="J2051" s="1" t="s">
        <v>61</v>
      </c>
      <c r="K2051" s="380">
        <v>0.45993055555556001</v>
      </c>
      <c r="L2051" s="378">
        <v>46178</v>
      </c>
      <c r="M2051" s="1" t="s">
        <v>6772</v>
      </c>
      <c r="N2051" s="1" t="s">
        <v>6823</v>
      </c>
    </row>
    <row r="2052" spans="1:14" x14ac:dyDescent="0.25">
      <c r="A2052" s="1" t="s">
        <v>6770</v>
      </c>
      <c r="B2052" s="1" t="s">
        <v>80</v>
      </c>
      <c r="C2052" s="1" t="s">
        <v>81</v>
      </c>
      <c r="D2052" s="377">
        <v>240</v>
      </c>
      <c r="E2052" s="1" t="s">
        <v>83</v>
      </c>
      <c r="F2052" s="378">
        <v>46178</v>
      </c>
      <c r="G2052" s="1" t="s">
        <v>6780</v>
      </c>
      <c r="H2052" s="1" t="s">
        <v>6137</v>
      </c>
      <c r="I2052" s="378">
        <v>47273</v>
      </c>
      <c r="J2052" s="1" t="s">
        <v>61</v>
      </c>
      <c r="K2052" s="380">
        <v>0.85975694444443995</v>
      </c>
      <c r="L2052" s="378">
        <v>46178</v>
      </c>
      <c r="M2052" s="1" t="s">
        <v>6772</v>
      </c>
      <c r="N2052" s="1" t="s">
        <v>6828</v>
      </c>
    </row>
    <row r="2053" spans="1:14" x14ac:dyDescent="0.25">
      <c r="A2053" s="1" t="s">
        <v>6770</v>
      </c>
      <c r="B2053" s="1" t="s">
        <v>80</v>
      </c>
      <c r="C2053" s="1" t="s">
        <v>81</v>
      </c>
      <c r="D2053" s="377">
        <v>240</v>
      </c>
      <c r="E2053" s="1" t="s">
        <v>83</v>
      </c>
      <c r="F2053" s="378">
        <v>46178</v>
      </c>
      <c r="G2053" s="1" t="s">
        <v>6780</v>
      </c>
      <c r="H2053" s="1" t="s">
        <v>6137</v>
      </c>
      <c r="I2053" s="378">
        <v>47273</v>
      </c>
      <c r="J2053" s="1" t="s">
        <v>61</v>
      </c>
      <c r="K2053" s="380">
        <v>0.51634259259258997</v>
      </c>
      <c r="L2053" s="378">
        <v>46178</v>
      </c>
      <c r="M2053" s="1" t="s">
        <v>6772</v>
      </c>
      <c r="N2053" s="1" t="s">
        <v>6810</v>
      </c>
    </row>
    <row r="2054" spans="1:14" x14ac:dyDescent="0.25">
      <c r="A2054" s="1" t="s">
        <v>6770</v>
      </c>
      <c r="B2054" s="1" t="s">
        <v>80</v>
      </c>
      <c r="C2054" s="1" t="s">
        <v>81</v>
      </c>
      <c r="D2054" s="377">
        <v>240</v>
      </c>
      <c r="E2054" s="1" t="s">
        <v>83</v>
      </c>
      <c r="F2054" s="378">
        <v>46178</v>
      </c>
      <c r="G2054" s="1" t="s">
        <v>6780</v>
      </c>
      <c r="H2054" s="1" t="s">
        <v>6137</v>
      </c>
      <c r="I2054" s="378">
        <v>47273</v>
      </c>
      <c r="J2054" s="1" t="s">
        <v>61</v>
      </c>
      <c r="K2054" s="380">
        <v>0.75318287037037002</v>
      </c>
      <c r="L2054" s="378">
        <v>46178</v>
      </c>
      <c r="M2054" s="1" t="s">
        <v>6772</v>
      </c>
      <c r="N2054" s="1" t="s">
        <v>6842</v>
      </c>
    </row>
    <row r="2055" spans="1:14" x14ac:dyDescent="0.25">
      <c r="A2055" s="1" t="s">
        <v>6770</v>
      </c>
      <c r="B2055" s="1" t="s">
        <v>80</v>
      </c>
      <c r="C2055" s="1" t="s">
        <v>81</v>
      </c>
      <c r="D2055" s="377">
        <v>240</v>
      </c>
      <c r="E2055" s="1" t="s">
        <v>83</v>
      </c>
      <c r="F2055" s="378">
        <v>46178</v>
      </c>
      <c r="G2055" s="1" t="s">
        <v>6780</v>
      </c>
      <c r="H2055" s="1" t="s">
        <v>6137</v>
      </c>
      <c r="I2055" s="378">
        <v>47273</v>
      </c>
      <c r="J2055" s="1" t="s">
        <v>61</v>
      </c>
      <c r="K2055" s="380">
        <v>0.66568287037036999</v>
      </c>
      <c r="L2055" s="378">
        <v>46178</v>
      </c>
      <c r="M2055" s="1" t="s">
        <v>6772</v>
      </c>
      <c r="N2055" s="1" t="s">
        <v>6843</v>
      </c>
    </row>
    <row r="2056" spans="1:14" x14ac:dyDescent="0.25">
      <c r="A2056" s="1" t="s">
        <v>6770</v>
      </c>
      <c r="B2056" s="1" t="s">
        <v>80</v>
      </c>
      <c r="C2056" s="1" t="s">
        <v>81</v>
      </c>
      <c r="D2056" s="377">
        <v>240</v>
      </c>
      <c r="E2056" s="1" t="s">
        <v>83</v>
      </c>
      <c r="F2056" s="378">
        <v>46178</v>
      </c>
      <c r="G2056" s="1" t="s">
        <v>6780</v>
      </c>
      <c r="H2056" s="1" t="s">
        <v>6137</v>
      </c>
      <c r="I2056" s="378">
        <v>47273</v>
      </c>
      <c r="J2056" s="1" t="s">
        <v>61</v>
      </c>
      <c r="K2056" s="380">
        <v>0.54312499999999997</v>
      </c>
      <c r="L2056" s="378">
        <v>46178</v>
      </c>
      <c r="M2056" s="1" t="s">
        <v>6772</v>
      </c>
      <c r="N2056" s="1" t="s">
        <v>6875</v>
      </c>
    </row>
    <row r="2057" spans="1:14" x14ac:dyDescent="0.25">
      <c r="A2057" s="1" t="s">
        <v>6770</v>
      </c>
      <c r="B2057" s="1" t="s">
        <v>80</v>
      </c>
      <c r="C2057" s="1" t="s">
        <v>81</v>
      </c>
      <c r="D2057" s="377">
        <v>240</v>
      </c>
      <c r="E2057" s="1" t="s">
        <v>83</v>
      </c>
      <c r="F2057" s="378">
        <v>46178</v>
      </c>
      <c r="G2057" s="1" t="s">
        <v>6780</v>
      </c>
      <c r="H2057" s="1" t="s">
        <v>6137</v>
      </c>
      <c r="I2057" s="378">
        <v>47273</v>
      </c>
      <c r="J2057" s="1" t="s">
        <v>61</v>
      </c>
      <c r="K2057" s="380">
        <v>0.72537037037037</v>
      </c>
      <c r="L2057" s="378">
        <v>46178</v>
      </c>
      <c r="M2057" s="1" t="s">
        <v>6772</v>
      </c>
      <c r="N2057" s="1" t="s">
        <v>6846</v>
      </c>
    </row>
    <row r="2058" spans="1:14" x14ac:dyDescent="0.25">
      <c r="A2058" s="1" t="s">
        <v>6770</v>
      </c>
      <c r="B2058" s="1" t="s">
        <v>80</v>
      </c>
      <c r="C2058" s="1" t="s">
        <v>81</v>
      </c>
      <c r="D2058" s="377">
        <v>240</v>
      </c>
      <c r="E2058" s="1" t="s">
        <v>83</v>
      </c>
      <c r="F2058" s="378">
        <v>46178</v>
      </c>
      <c r="G2058" s="1" t="s">
        <v>6780</v>
      </c>
      <c r="H2058" s="1" t="s">
        <v>6137</v>
      </c>
      <c r="I2058" s="378">
        <v>47273</v>
      </c>
      <c r="J2058" s="1" t="s">
        <v>61</v>
      </c>
      <c r="K2058" s="380">
        <v>0.51657407407406997</v>
      </c>
      <c r="L2058" s="378">
        <v>46178</v>
      </c>
      <c r="M2058" s="1" t="s">
        <v>6772</v>
      </c>
      <c r="N2058" s="1" t="s">
        <v>6818</v>
      </c>
    </row>
    <row r="2059" spans="1:14" x14ac:dyDescent="0.25">
      <c r="A2059" s="1" t="s">
        <v>6770</v>
      </c>
      <c r="B2059" s="1" t="s">
        <v>80</v>
      </c>
      <c r="C2059" s="1" t="s">
        <v>81</v>
      </c>
      <c r="D2059" s="377">
        <v>240</v>
      </c>
      <c r="E2059" s="1" t="s">
        <v>83</v>
      </c>
      <c r="F2059" s="378">
        <v>46178</v>
      </c>
      <c r="G2059" s="1" t="s">
        <v>6780</v>
      </c>
      <c r="H2059" s="1" t="s">
        <v>6137</v>
      </c>
      <c r="I2059" s="378">
        <v>47273</v>
      </c>
      <c r="J2059" s="1" t="s">
        <v>61</v>
      </c>
      <c r="K2059" s="380">
        <v>0.53094907407406999</v>
      </c>
      <c r="L2059" s="378">
        <v>46178</v>
      </c>
      <c r="M2059" s="1" t="s">
        <v>6772</v>
      </c>
      <c r="N2059" s="1" t="s">
        <v>6866</v>
      </c>
    </row>
    <row r="2060" spans="1:14" x14ac:dyDescent="0.25">
      <c r="A2060" s="1" t="s">
        <v>6770</v>
      </c>
      <c r="B2060" s="1" t="s">
        <v>80</v>
      </c>
      <c r="C2060" s="1" t="s">
        <v>81</v>
      </c>
      <c r="D2060" s="377">
        <v>240</v>
      </c>
      <c r="E2060" s="1" t="s">
        <v>83</v>
      </c>
      <c r="F2060" s="378">
        <v>46178</v>
      </c>
      <c r="G2060" s="1" t="s">
        <v>6780</v>
      </c>
      <c r="H2060" s="1" t="s">
        <v>6137</v>
      </c>
      <c r="I2060" s="378">
        <v>47273</v>
      </c>
      <c r="J2060" s="1" t="s">
        <v>61</v>
      </c>
      <c r="K2060" s="380">
        <v>0.54325231481480996</v>
      </c>
      <c r="L2060" s="378">
        <v>46178</v>
      </c>
      <c r="M2060" s="1" t="s">
        <v>6772</v>
      </c>
      <c r="N2060" s="1" t="s">
        <v>6870</v>
      </c>
    </row>
    <row r="2061" spans="1:14" x14ac:dyDescent="0.25">
      <c r="A2061" s="1" t="s">
        <v>6770</v>
      </c>
      <c r="B2061" s="1" t="s">
        <v>80</v>
      </c>
      <c r="C2061" s="1" t="s">
        <v>81</v>
      </c>
      <c r="D2061" s="377">
        <v>240</v>
      </c>
      <c r="E2061" s="1" t="s">
        <v>83</v>
      </c>
      <c r="F2061" s="378">
        <v>46178</v>
      </c>
      <c r="G2061" s="1" t="s">
        <v>6780</v>
      </c>
      <c r="H2061" s="1" t="s">
        <v>6137</v>
      </c>
      <c r="I2061" s="378">
        <v>47273</v>
      </c>
      <c r="J2061" s="1" t="s">
        <v>61</v>
      </c>
      <c r="K2061" s="380">
        <v>0.72487268518518999</v>
      </c>
      <c r="L2061" s="378">
        <v>46178</v>
      </c>
      <c r="M2061" s="1" t="s">
        <v>6772</v>
      </c>
      <c r="N2061" s="1" t="s">
        <v>6847</v>
      </c>
    </row>
    <row r="2062" spans="1:14" x14ac:dyDescent="0.25">
      <c r="A2062" s="1" t="s">
        <v>6770</v>
      </c>
      <c r="B2062" s="1" t="s">
        <v>80</v>
      </c>
      <c r="C2062" s="1" t="s">
        <v>81</v>
      </c>
      <c r="D2062" s="377">
        <v>240</v>
      </c>
      <c r="E2062" s="1" t="s">
        <v>83</v>
      </c>
      <c r="F2062" s="378">
        <v>46178</v>
      </c>
      <c r="G2062" s="1" t="s">
        <v>6780</v>
      </c>
      <c r="H2062" s="1" t="s">
        <v>6137</v>
      </c>
      <c r="I2062" s="378">
        <v>47273</v>
      </c>
      <c r="J2062" s="1" t="s">
        <v>61</v>
      </c>
      <c r="K2062" s="380">
        <v>0.51612268518519</v>
      </c>
      <c r="L2062" s="378">
        <v>46178</v>
      </c>
      <c r="M2062" s="1" t="s">
        <v>6772</v>
      </c>
      <c r="N2062" s="1" t="s">
        <v>6809</v>
      </c>
    </row>
    <row r="2063" spans="1:14" x14ac:dyDescent="0.25">
      <c r="A2063" s="1" t="s">
        <v>6770</v>
      </c>
      <c r="B2063" s="1" t="s">
        <v>80</v>
      </c>
      <c r="C2063" s="1" t="s">
        <v>81</v>
      </c>
      <c r="D2063" s="377">
        <v>240</v>
      </c>
      <c r="E2063" s="1" t="s">
        <v>83</v>
      </c>
      <c r="F2063" s="378">
        <v>46178</v>
      </c>
      <c r="G2063" s="1" t="s">
        <v>6780</v>
      </c>
      <c r="H2063" s="1" t="s">
        <v>6137</v>
      </c>
      <c r="I2063" s="378">
        <v>47273</v>
      </c>
      <c r="J2063" s="1" t="s">
        <v>61</v>
      </c>
      <c r="K2063" s="380">
        <v>0.75305555555556003</v>
      </c>
      <c r="L2063" s="378">
        <v>46178</v>
      </c>
      <c r="M2063" s="1" t="s">
        <v>6772</v>
      </c>
      <c r="N2063" s="1" t="s">
        <v>6834</v>
      </c>
    </row>
    <row r="2064" spans="1:14" x14ac:dyDescent="0.25">
      <c r="A2064" s="1" t="s">
        <v>6770</v>
      </c>
      <c r="B2064" s="1" t="s">
        <v>80</v>
      </c>
      <c r="C2064" s="1" t="s">
        <v>81</v>
      </c>
      <c r="D2064" s="377">
        <v>240</v>
      </c>
      <c r="E2064" s="1" t="s">
        <v>83</v>
      </c>
      <c r="F2064" s="378">
        <v>46178</v>
      </c>
      <c r="G2064" s="1" t="s">
        <v>6780</v>
      </c>
      <c r="H2064" s="1" t="s">
        <v>6137</v>
      </c>
      <c r="I2064" s="378">
        <v>47273</v>
      </c>
      <c r="J2064" s="1" t="s">
        <v>61</v>
      </c>
      <c r="K2064" s="380">
        <v>0.75658564814814999</v>
      </c>
      <c r="L2064" s="378">
        <v>46178</v>
      </c>
      <c r="M2064" s="1" t="s">
        <v>6772</v>
      </c>
      <c r="N2064" s="1" t="s">
        <v>6833</v>
      </c>
    </row>
    <row r="2065" spans="1:14" x14ac:dyDescent="0.25">
      <c r="A2065" s="1" t="s">
        <v>6770</v>
      </c>
      <c r="B2065" s="1" t="s">
        <v>80</v>
      </c>
      <c r="C2065" s="1" t="s">
        <v>81</v>
      </c>
      <c r="D2065" s="377">
        <v>240</v>
      </c>
      <c r="E2065" s="1" t="s">
        <v>83</v>
      </c>
      <c r="F2065" s="378">
        <v>46178</v>
      </c>
      <c r="G2065" s="1" t="s">
        <v>6780</v>
      </c>
      <c r="H2065" s="1" t="s">
        <v>6137</v>
      </c>
      <c r="I2065" s="378">
        <v>47273</v>
      </c>
      <c r="J2065" s="1" t="s">
        <v>61</v>
      </c>
      <c r="K2065" s="380">
        <v>0.26557870370370001</v>
      </c>
      <c r="L2065" s="378">
        <v>46178</v>
      </c>
      <c r="M2065" s="1" t="s">
        <v>6772</v>
      </c>
      <c r="N2065" s="1" t="s">
        <v>6863</v>
      </c>
    </row>
    <row r="2066" spans="1:14" x14ac:dyDescent="0.25">
      <c r="A2066" s="1" t="s">
        <v>6770</v>
      </c>
      <c r="B2066" s="1" t="s">
        <v>80</v>
      </c>
      <c r="C2066" s="1" t="s">
        <v>81</v>
      </c>
      <c r="D2066" s="377">
        <v>240</v>
      </c>
      <c r="E2066" s="1" t="s">
        <v>83</v>
      </c>
      <c r="F2066" s="378">
        <v>46178</v>
      </c>
      <c r="G2066" s="1" t="s">
        <v>6780</v>
      </c>
      <c r="H2066" s="1" t="s">
        <v>6137</v>
      </c>
      <c r="I2066" s="378">
        <v>47273</v>
      </c>
      <c r="J2066" s="1" t="s">
        <v>61</v>
      </c>
      <c r="K2066" s="380">
        <v>0.89726851851851996</v>
      </c>
      <c r="L2066" s="378">
        <v>46178</v>
      </c>
      <c r="M2066" s="1" t="s">
        <v>6772</v>
      </c>
      <c r="N2066" s="1" t="s">
        <v>6829</v>
      </c>
    </row>
    <row r="2067" spans="1:14" x14ac:dyDescent="0.25">
      <c r="A2067" s="1" t="s">
        <v>6770</v>
      </c>
      <c r="B2067" s="1" t="s">
        <v>80</v>
      </c>
      <c r="C2067" s="1" t="s">
        <v>81</v>
      </c>
      <c r="D2067" s="377">
        <v>240</v>
      </c>
      <c r="E2067" s="1" t="s">
        <v>83</v>
      </c>
      <c r="F2067" s="378">
        <v>46178</v>
      </c>
      <c r="G2067" s="1" t="s">
        <v>6780</v>
      </c>
      <c r="H2067" s="1" t="s">
        <v>6137</v>
      </c>
      <c r="I2067" s="378">
        <v>47273</v>
      </c>
      <c r="J2067" s="1" t="s">
        <v>61</v>
      </c>
      <c r="K2067" s="380">
        <v>0.69334490740740995</v>
      </c>
      <c r="L2067" s="378">
        <v>46178</v>
      </c>
      <c r="M2067" s="1" t="s">
        <v>6772</v>
      </c>
      <c r="N2067" s="1" t="s">
        <v>6857</v>
      </c>
    </row>
    <row r="2068" spans="1:14" x14ac:dyDescent="0.25">
      <c r="A2068" s="1" t="s">
        <v>6770</v>
      </c>
      <c r="B2068" s="1" t="s">
        <v>80</v>
      </c>
      <c r="C2068" s="1" t="s">
        <v>81</v>
      </c>
      <c r="D2068" s="377">
        <v>240</v>
      </c>
      <c r="E2068" s="1" t="s">
        <v>83</v>
      </c>
      <c r="F2068" s="378">
        <v>46178</v>
      </c>
      <c r="G2068" s="1" t="s">
        <v>6780</v>
      </c>
      <c r="H2068" s="1" t="s">
        <v>6137</v>
      </c>
      <c r="I2068" s="378">
        <v>47273</v>
      </c>
      <c r="J2068" s="1" t="s">
        <v>61</v>
      </c>
      <c r="K2068" s="380">
        <v>0.2466087962963</v>
      </c>
      <c r="L2068" s="378">
        <v>46178</v>
      </c>
      <c r="M2068" s="1" t="s">
        <v>6772</v>
      </c>
      <c r="N2068" s="1" t="s">
        <v>6865</v>
      </c>
    </row>
    <row r="2069" spans="1:14" x14ac:dyDescent="0.25">
      <c r="A2069" s="1" t="s">
        <v>6770</v>
      </c>
      <c r="B2069" s="1" t="s">
        <v>80</v>
      </c>
      <c r="C2069" s="1" t="s">
        <v>81</v>
      </c>
      <c r="D2069" s="377">
        <v>240</v>
      </c>
      <c r="E2069" s="1" t="s">
        <v>83</v>
      </c>
      <c r="F2069" s="378">
        <v>46178</v>
      </c>
      <c r="G2069" s="1" t="s">
        <v>6780</v>
      </c>
      <c r="H2069" s="1" t="s">
        <v>6137</v>
      </c>
      <c r="I2069" s="378">
        <v>47273</v>
      </c>
      <c r="J2069" s="1" t="s">
        <v>61</v>
      </c>
      <c r="K2069" s="380">
        <v>0.92670138888888998</v>
      </c>
      <c r="L2069" s="378">
        <v>46178</v>
      </c>
      <c r="M2069" s="1" t="s">
        <v>6772</v>
      </c>
      <c r="N2069" s="1" t="s">
        <v>6826</v>
      </c>
    </row>
    <row r="2070" spans="1:14" x14ac:dyDescent="0.25">
      <c r="A2070" s="1" t="s">
        <v>6770</v>
      </c>
      <c r="B2070" s="1" t="s">
        <v>80</v>
      </c>
      <c r="C2070" s="1" t="s">
        <v>81</v>
      </c>
      <c r="D2070" s="377">
        <v>240</v>
      </c>
      <c r="E2070" s="1" t="s">
        <v>83</v>
      </c>
      <c r="F2070" s="378">
        <v>46178</v>
      </c>
      <c r="G2070" s="1" t="s">
        <v>6780</v>
      </c>
      <c r="H2070" s="1" t="s">
        <v>6137</v>
      </c>
      <c r="I2070" s="378">
        <v>47273</v>
      </c>
      <c r="J2070" s="1" t="s">
        <v>61</v>
      </c>
      <c r="K2070" s="380">
        <v>0.92569444444444005</v>
      </c>
      <c r="L2070" s="378">
        <v>46178</v>
      </c>
      <c r="M2070" s="1" t="s">
        <v>6772</v>
      </c>
      <c r="N2070" s="1" t="s">
        <v>6819</v>
      </c>
    </row>
    <row r="2071" spans="1:14" x14ac:dyDescent="0.25">
      <c r="A2071" s="1" t="s">
        <v>6770</v>
      </c>
      <c r="B2071" s="1" t="s">
        <v>80</v>
      </c>
      <c r="C2071" s="1" t="s">
        <v>81</v>
      </c>
      <c r="D2071" s="377">
        <v>240</v>
      </c>
      <c r="E2071" s="1" t="s">
        <v>83</v>
      </c>
      <c r="F2071" s="378">
        <v>46178</v>
      </c>
      <c r="G2071" s="1" t="s">
        <v>6780</v>
      </c>
      <c r="H2071" s="1" t="s">
        <v>6137</v>
      </c>
      <c r="I2071" s="378">
        <v>47273</v>
      </c>
      <c r="J2071" s="1" t="s">
        <v>61</v>
      </c>
      <c r="K2071" s="380">
        <v>0.22660879629630001</v>
      </c>
      <c r="L2071" s="378">
        <v>46178</v>
      </c>
      <c r="M2071" s="1" t="s">
        <v>6772</v>
      </c>
      <c r="N2071" s="1" t="s">
        <v>6868</v>
      </c>
    </row>
    <row r="2072" spans="1:14" x14ac:dyDescent="0.25">
      <c r="A2072" s="1" t="s">
        <v>6770</v>
      </c>
      <c r="B2072" s="1" t="s">
        <v>80</v>
      </c>
      <c r="C2072" s="1" t="s">
        <v>81</v>
      </c>
      <c r="D2072" s="377">
        <v>240</v>
      </c>
      <c r="E2072" s="1" t="s">
        <v>83</v>
      </c>
      <c r="F2072" s="378">
        <v>46178</v>
      </c>
      <c r="G2072" s="1" t="s">
        <v>6780</v>
      </c>
      <c r="H2072" s="1" t="s">
        <v>6137</v>
      </c>
      <c r="I2072" s="378">
        <v>47273</v>
      </c>
      <c r="J2072" s="1" t="s">
        <v>61</v>
      </c>
      <c r="K2072" s="380">
        <v>6.0185185184999997E-4</v>
      </c>
      <c r="L2072" s="378">
        <v>46178</v>
      </c>
      <c r="M2072" s="1" t="s">
        <v>6772</v>
      </c>
      <c r="N2072" s="1" t="s">
        <v>6831</v>
      </c>
    </row>
    <row r="2073" spans="1:14" x14ac:dyDescent="0.25">
      <c r="A2073" s="1" t="s">
        <v>6770</v>
      </c>
      <c r="B2073" s="1" t="s">
        <v>80</v>
      </c>
      <c r="C2073" s="1" t="s">
        <v>81</v>
      </c>
      <c r="D2073" s="377">
        <v>240</v>
      </c>
      <c r="E2073" s="1" t="s">
        <v>83</v>
      </c>
      <c r="F2073" s="378">
        <v>46178</v>
      </c>
      <c r="G2073" s="1" t="s">
        <v>6780</v>
      </c>
      <c r="H2073" s="1" t="s">
        <v>6137</v>
      </c>
      <c r="I2073" s="378">
        <v>47273</v>
      </c>
      <c r="J2073" s="1" t="s">
        <v>61</v>
      </c>
      <c r="K2073" s="380">
        <v>0.2075462962963</v>
      </c>
      <c r="L2073" s="378">
        <v>46178</v>
      </c>
      <c r="M2073" s="1" t="s">
        <v>6772</v>
      </c>
      <c r="N2073" s="1" t="s">
        <v>6873</v>
      </c>
    </row>
    <row r="2074" spans="1:14" x14ac:dyDescent="0.25">
      <c r="A2074" s="1" t="s">
        <v>6770</v>
      </c>
      <c r="B2074" s="1" t="s">
        <v>80</v>
      </c>
      <c r="C2074" s="1" t="s">
        <v>81</v>
      </c>
      <c r="D2074" s="377">
        <v>240</v>
      </c>
      <c r="E2074" s="1" t="s">
        <v>83</v>
      </c>
      <c r="F2074" s="378">
        <v>46178</v>
      </c>
      <c r="G2074" s="1" t="s">
        <v>6780</v>
      </c>
      <c r="H2074" s="1" t="s">
        <v>6137</v>
      </c>
      <c r="I2074" s="378">
        <v>47273</v>
      </c>
      <c r="J2074" s="1" t="s">
        <v>61</v>
      </c>
      <c r="K2074" s="380">
        <v>0.27973379629630002</v>
      </c>
      <c r="L2074" s="378">
        <v>46178</v>
      </c>
      <c r="M2074" s="1" t="s">
        <v>6772</v>
      </c>
      <c r="N2074" s="1" t="s">
        <v>6836</v>
      </c>
    </row>
    <row r="2075" spans="1:14" x14ac:dyDescent="0.25">
      <c r="A2075" s="1" t="s">
        <v>6770</v>
      </c>
      <c r="B2075" s="1" t="s">
        <v>80</v>
      </c>
      <c r="C2075" s="1" t="s">
        <v>81</v>
      </c>
      <c r="D2075" s="377">
        <v>240</v>
      </c>
      <c r="E2075" s="1" t="s">
        <v>83</v>
      </c>
      <c r="F2075" s="378">
        <v>46178</v>
      </c>
      <c r="G2075" s="1" t="s">
        <v>6780</v>
      </c>
      <c r="H2075" s="1" t="s">
        <v>6137</v>
      </c>
      <c r="I2075" s="378">
        <v>47273</v>
      </c>
      <c r="J2075" s="1" t="s">
        <v>61</v>
      </c>
      <c r="K2075" s="380">
        <v>0.65106481481481004</v>
      </c>
      <c r="L2075" s="378">
        <v>46178</v>
      </c>
      <c r="M2075" s="1" t="s">
        <v>6772</v>
      </c>
      <c r="N2075" s="1" t="s">
        <v>6864</v>
      </c>
    </row>
    <row r="2076" spans="1:14" x14ac:dyDescent="0.25">
      <c r="A2076" s="1" t="s">
        <v>6770</v>
      </c>
      <c r="B2076" s="1" t="s">
        <v>80</v>
      </c>
      <c r="C2076" s="1" t="s">
        <v>81</v>
      </c>
      <c r="D2076" s="377">
        <v>240</v>
      </c>
      <c r="E2076" s="1" t="s">
        <v>83</v>
      </c>
      <c r="F2076" s="378">
        <v>46178</v>
      </c>
      <c r="G2076" s="1" t="s">
        <v>6780</v>
      </c>
      <c r="H2076" s="1" t="s">
        <v>6137</v>
      </c>
      <c r="I2076" s="378">
        <v>47273</v>
      </c>
      <c r="J2076" s="1" t="s">
        <v>61</v>
      </c>
      <c r="K2076" s="380">
        <v>0.21346064814815</v>
      </c>
      <c r="L2076" s="378">
        <v>46178</v>
      </c>
      <c r="M2076" s="1" t="s">
        <v>6772</v>
      </c>
      <c r="N2076" s="1" t="s">
        <v>6839</v>
      </c>
    </row>
    <row r="2077" spans="1:14" x14ac:dyDescent="0.25">
      <c r="A2077" s="1" t="s">
        <v>6770</v>
      </c>
      <c r="B2077" s="1" t="s">
        <v>80</v>
      </c>
      <c r="C2077" s="1" t="s">
        <v>81</v>
      </c>
      <c r="D2077" s="377">
        <v>240</v>
      </c>
      <c r="E2077" s="1" t="s">
        <v>83</v>
      </c>
      <c r="F2077" s="378">
        <v>46178</v>
      </c>
      <c r="G2077" s="1" t="s">
        <v>6780</v>
      </c>
      <c r="H2077" s="1" t="s">
        <v>6137</v>
      </c>
      <c r="I2077" s="378">
        <v>47273</v>
      </c>
      <c r="J2077" s="1" t="s">
        <v>61</v>
      </c>
      <c r="K2077" s="380">
        <v>0.18822916666667</v>
      </c>
      <c r="L2077" s="378">
        <v>46178</v>
      </c>
      <c r="M2077" s="1" t="s">
        <v>6772</v>
      </c>
      <c r="N2077" s="1" t="s">
        <v>6840</v>
      </c>
    </row>
    <row r="2078" spans="1:14" x14ac:dyDescent="0.25">
      <c r="A2078" s="1" t="s">
        <v>6770</v>
      </c>
      <c r="B2078" s="1" t="s">
        <v>80</v>
      </c>
      <c r="C2078" s="1" t="s">
        <v>81</v>
      </c>
      <c r="D2078" s="377">
        <v>240</v>
      </c>
      <c r="E2078" s="1" t="s">
        <v>83</v>
      </c>
      <c r="F2078" s="378">
        <v>46178</v>
      </c>
      <c r="G2078" s="1" t="s">
        <v>6780</v>
      </c>
      <c r="H2078" s="1" t="s">
        <v>6137</v>
      </c>
      <c r="I2078" s="378">
        <v>47273</v>
      </c>
      <c r="J2078" s="1" t="s">
        <v>61</v>
      </c>
      <c r="K2078" s="380">
        <v>0.17125000000000001</v>
      </c>
      <c r="L2078" s="378">
        <v>46178</v>
      </c>
      <c r="M2078" s="1" t="s">
        <v>6772</v>
      </c>
      <c r="N2078" s="1" t="s">
        <v>6848</v>
      </c>
    </row>
    <row r="2079" spans="1:14" x14ac:dyDescent="0.25">
      <c r="A2079" s="1" t="s">
        <v>6770</v>
      </c>
      <c r="B2079" s="1" t="s">
        <v>80</v>
      </c>
      <c r="C2079" s="1" t="s">
        <v>81</v>
      </c>
      <c r="D2079" s="377">
        <v>240</v>
      </c>
      <c r="E2079" s="1" t="s">
        <v>83</v>
      </c>
      <c r="F2079" s="378">
        <v>46178</v>
      </c>
      <c r="G2079" s="1" t="s">
        <v>6780</v>
      </c>
      <c r="H2079" s="1" t="s">
        <v>6137</v>
      </c>
      <c r="I2079" s="378">
        <v>47273</v>
      </c>
      <c r="J2079" s="1" t="s">
        <v>61</v>
      </c>
      <c r="K2079" s="380">
        <v>3.0787037037000001E-3</v>
      </c>
      <c r="L2079" s="378">
        <v>46178</v>
      </c>
      <c r="M2079" s="1" t="s">
        <v>6772</v>
      </c>
      <c r="N2079" s="1" t="s">
        <v>6871</v>
      </c>
    </row>
    <row r="2080" spans="1:14" x14ac:dyDescent="0.25">
      <c r="A2080" s="1" t="s">
        <v>6770</v>
      </c>
      <c r="B2080" s="1" t="s">
        <v>80</v>
      </c>
      <c r="C2080" s="1" t="s">
        <v>81</v>
      </c>
      <c r="D2080" s="377">
        <v>240</v>
      </c>
      <c r="E2080" s="1" t="s">
        <v>83</v>
      </c>
      <c r="F2080" s="378">
        <v>46178</v>
      </c>
      <c r="G2080" s="1" t="s">
        <v>6780</v>
      </c>
      <c r="H2080" s="1" t="s">
        <v>6137</v>
      </c>
      <c r="I2080" s="378">
        <v>47273</v>
      </c>
      <c r="J2080" s="1" t="s">
        <v>61</v>
      </c>
      <c r="K2080" s="380">
        <v>0.17153935185185001</v>
      </c>
      <c r="L2080" s="378">
        <v>46178</v>
      </c>
      <c r="M2080" s="1" t="s">
        <v>6772</v>
      </c>
      <c r="N2080" s="1" t="s">
        <v>6851</v>
      </c>
    </row>
    <row r="2081" spans="1:14" x14ac:dyDescent="0.25">
      <c r="A2081" s="1" t="s">
        <v>6770</v>
      </c>
      <c r="B2081" s="1" t="s">
        <v>80</v>
      </c>
      <c r="C2081" s="1" t="s">
        <v>81</v>
      </c>
      <c r="D2081" s="377">
        <v>240</v>
      </c>
      <c r="E2081" s="1" t="s">
        <v>83</v>
      </c>
      <c r="F2081" s="378">
        <v>46178</v>
      </c>
      <c r="G2081" s="1" t="s">
        <v>6780</v>
      </c>
      <c r="H2081" s="1" t="s">
        <v>6137</v>
      </c>
      <c r="I2081" s="378">
        <v>47273</v>
      </c>
      <c r="J2081" s="1" t="s">
        <v>61</v>
      </c>
      <c r="K2081" s="380">
        <v>0.19245370370369999</v>
      </c>
      <c r="L2081" s="378">
        <v>46178</v>
      </c>
      <c r="M2081" s="1" t="s">
        <v>6772</v>
      </c>
      <c r="N2081" s="1" t="s">
        <v>6856</v>
      </c>
    </row>
    <row r="2082" spans="1:14" x14ac:dyDescent="0.25">
      <c r="A2082" s="1" t="s">
        <v>6770</v>
      </c>
      <c r="B2082" s="1" t="s">
        <v>80</v>
      </c>
      <c r="C2082" s="1" t="s">
        <v>81</v>
      </c>
      <c r="D2082" s="377">
        <v>240</v>
      </c>
      <c r="E2082" s="1" t="s">
        <v>83</v>
      </c>
      <c r="F2082" s="378">
        <v>46178</v>
      </c>
      <c r="G2082" s="1" t="s">
        <v>6780</v>
      </c>
      <c r="H2082" s="1" t="s">
        <v>6137</v>
      </c>
      <c r="I2082" s="378">
        <v>47273</v>
      </c>
      <c r="J2082" s="1" t="s">
        <v>61</v>
      </c>
      <c r="K2082" s="380">
        <v>0.92554398148147998</v>
      </c>
      <c r="L2082" s="378">
        <v>46178</v>
      </c>
      <c r="M2082" s="1" t="s">
        <v>6772</v>
      </c>
      <c r="N2082" s="1" t="s">
        <v>6802</v>
      </c>
    </row>
    <row r="2083" spans="1:14" x14ac:dyDescent="0.25">
      <c r="A2083" s="1" t="s">
        <v>6770</v>
      </c>
      <c r="B2083" s="1" t="s">
        <v>80</v>
      </c>
      <c r="C2083" s="1" t="s">
        <v>81</v>
      </c>
      <c r="D2083" s="377">
        <v>240</v>
      </c>
      <c r="E2083" s="1" t="s">
        <v>83</v>
      </c>
      <c r="F2083" s="378">
        <v>46178</v>
      </c>
      <c r="G2083" s="1" t="s">
        <v>6780</v>
      </c>
      <c r="H2083" s="1" t="s">
        <v>6137</v>
      </c>
      <c r="I2083" s="378">
        <v>47273</v>
      </c>
      <c r="J2083" s="1" t="s">
        <v>61</v>
      </c>
      <c r="K2083" s="380">
        <v>0.14482638888888999</v>
      </c>
      <c r="L2083" s="378">
        <v>46178</v>
      </c>
      <c r="M2083" s="1" t="s">
        <v>6772</v>
      </c>
      <c r="N2083" s="1" t="s">
        <v>6867</v>
      </c>
    </row>
    <row r="2084" spans="1:14" x14ac:dyDescent="0.25">
      <c r="A2084" s="1" t="s">
        <v>6770</v>
      </c>
      <c r="B2084" s="1" t="s">
        <v>80</v>
      </c>
      <c r="C2084" s="1" t="s">
        <v>81</v>
      </c>
      <c r="D2084" s="377">
        <v>240</v>
      </c>
      <c r="E2084" s="1" t="s">
        <v>83</v>
      </c>
      <c r="F2084" s="378">
        <v>46178</v>
      </c>
      <c r="G2084" s="1" t="s">
        <v>6780</v>
      </c>
      <c r="H2084" s="1" t="s">
        <v>6137</v>
      </c>
      <c r="I2084" s="378">
        <v>47273</v>
      </c>
      <c r="J2084" s="1" t="s">
        <v>61</v>
      </c>
      <c r="K2084" s="380">
        <v>0.14422453703704</v>
      </c>
      <c r="L2084" s="378">
        <v>46178</v>
      </c>
      <c r="M2084" s="1" t="s">
        <v>6772</v>
      </c>
      <c r="N2084" s="1" t="s">
        <v>6835</v>
      </c>
    </row>
    <row r="2085" spans="1:14" x14ac:dyDescent="0.25">
      <c r="A2085" s="1" t="s">
        <v>6770</v>
      </c>
      <c r="B2085" s="1" t="s">
        <v>80</v>
      </c>
      <c r="C2085" s="1" t="s">
        <v>81</v>
      </c>
      <c r="D2085" s="377">
        <v>240</v>
      </c>
      <c r="E2085" s="1" t="s">
        <v>83</v>
      </c>
      <c r="F2085" s="378">
        <v>46178</v>
      </c>
      <c r="G2085" s="1" t="s">
        <v>6780</v>
      </c>
      <c r="H2085" s="1" t="s">
        <v>6137</v>
      </c>
      <c r="I2085" s="378">
        <v>47273</v>
      </c>
      <c r="J2085" s="1" t="s">
        <v>61</v>
      </c>
      <c r="K2085" s="380">
        <v>1.528935185185E-2</v>
      </c>
      <c r="L2085" s="378">
        <v>46178</v>
      </c>
      <c r="M2085" s="1" t="s">
        <v>6772</v>
      </c>
      <c r="N2085" s="1" t="s">
        <v>6844</v>
      </c>
    </row>
    <row r="2086" spans="1:14" x14ac:dyDescent="0.25">
      <c r="A2086" s="1" t="s">
        <v>6770</v>
      </c>
      <c r="B2086" s="1" t="s">
        <v>80</v>
      </c>
      <c r="C2086" s="1" t="s">
        <v>81</v>
      </c>
      <c r="D2086" s="377">
        <v>240</v>
      </c>
      <c r="E2086" s="1" t="s">
        <v>83</v>
      </c>
      <c r="F2086" s="378">
        <v>46178</v>
      </c>
      <c r="G2086" s="1" t="s">
        <v>6780</v>
      </c>
      <c r="H2086" s="1" t="s">
        <v>6137</v>
      </c>
      <c r="I2086" s="378">
        <v>47273</v>
      </c>
      <c r="J2086" s="1" t="s">
        <v>61</v>
      </c>
      <c r="K2086" s="380">
        <v>0.95939814814815005</v>
      </c>
      <c r="L2086" s="378">
        <v>46178</v>
      </c>
      <c r="M2086" s="1" t="s">
        <v>6772</v>
      </c>
      <c r="N2086" s="1" t="s">
        <v>6804</v>
      </c>
    </row>
    <row r="2087" spans="1:14" x14ac:dyDescent="0.25">
      <c r="A2087" s="1" t="s">
        <v>6770</v>
      </c>
      <c r="B2087" s="1" t="s">
        <v>80</v>
      </c>
      <c r="C2087" s="1" t="s">
        <v>81</v>
      </c>
      <c r="D2087" s="377">
        <v>240</v>
      </c>
      <c r="E2087" s="1" t="s">
        <v>83</v>
      </c>
      <c r="F2087" s="378">
        <v>46178</v>
      </c>
      <c r="G2087" s="1" t="s">
        <v>6780</v>
      </c>
      <c r="H2087" s="1" t="s">
        <v>6137</v>
      </c>
      <c r="I2087" s="378">
        <v>47273</v>
      </c>
      <c r="J2087" s="1" t="s">
        <v>61</v>
      </c>
      <c r="K2087" s="380">
        <v>7.7268518518519999E-2</v>
      </c>
      <c r="L2087" s="378">
        <v>46178</v>
      </c>
      <c r="M2087" s="1" t="s">
        <v>6772</v>
      </c>
      <c r="N2087" s="1" t="s">
        <v>6841</v>
      </c>
    </row>
    <row r="2088" spans="1:14" x14ac:dyDescent="0.25">
      <c r="A2088" s="1" t="s">
        <v>6770</v>
      </c>
      <c r="B2088" s="1" t="s">
        <v>80</v>
      </c>
      <c r="C2088" s="1" t="s">
        <v>81</v>
      </c>
      <c r="D2088" s="377">
        <v>240</v>
      </c>
      <c r="E2088" s="1" t="s">
        <v>83</v>
      </c>
      <c r="F2088" s="378">
        <v>46178</v>
      </c>
      <c r="G2088" s="1" t="s">
        <v>6780</v>
      </c>
      <c r="H2088" s="1" t="s">
        <v>6137</v>
      </c>
      <c r="I2088" s="378">
        <v>47273</v>
      </c>
      <c r="J2088" s="1" t="s">
        <v>61</v>
      </c>
      <c r="K2088" s="380">
        <v>0.58877314814814996</v>
      </c>
      <c r="L2088" s="378">
        <v>46178</v>
      </c>
      <c r="M2088" s="1" t="s">
        <v>6772</v>
      </c>
      <c r="N2088" s="1" t="s">
        <v>6861</v>
      </c>
    </row>
    <row r="2089" spans="1:14" x14ac:dyDescent="0.25">
      <c r="A2089" s="1" t="s">
        <v>6770</v>
      </c>
      <c r="B2089" s="1" t="s">
        <v>80</v>
      </c>
      <c r="C2089" s="1" t="s">
        <v>81</v>
      </c>
      <c r="D2089" s="377">
        <v>240</v>
      </c>
      <c r="E2089" s="1" t="s">
        <v>83</v>
      </c>
      <c r="F2089" s="378">
        <v>46178</v>
      </c>
      <c r="G2089" s="1" t="s">
        <v>6780</v>
      </c>
      <c r="H2089" s="1" t="s">
        <v>6137</v>
      </c>
      <c r="I2089" s="378">
        <v>47273</v>
      </c>
      <c r="J2089" s="1" t="s">
        <v>61</v>
      </c>
      <c r="K2089" s="380">
        <v>0.58820601851851995</v>
      </c>
      <c r="L2089" s="378">
        <v>46178</v>
      </c>
      <c r="M2089" s="1" t="s">
        <v>6772</v>
      </c>
      <c r="N2089" s="1" t="s">
        <v>6853</v>
      </c>
    </row>
    <row r="2090" spans="1:14" x14ac:dyDescent="0.25">
      <c r="A2090" s="1" t="s">
        <v>6770</v>
      </c>
      <c r="B2090" s="1" t="s">
        <v>80</v>
      </c>
      <c r="C2090" s="1" t="s">
        <v>81</v>
      </c>
      <c r="D2090" s="377">
        <v>240</v>
      </c>
      <c r="E2090" s="1" t="s">
        <v>83</v>
      </c>
      <c r="F2090" s="378">
        <v>46178</v>
      </c>
      <c r="G2090" s="1" t="s">
        <v>6780</v>
      </c>
      <c r="H2090" s="1" t="s">
        <v>6137</v>
      </c>
      <c r="I2090" s="378">
        <v>47273</v>
      </c>
      <c r="J2090" s="1" t="s">
        <v>61</v>
      </c>
      <c r="K2090" s="380">
        <v>0.94708333333332995</v>
      </c>
      <c r="L2090" s="378">
        <v>46178</v>
      </c>
      <c r="M2090" s="1" t="s">
        <v>6772</v>
      </c>
      <c r="N2090" s="1" t="s">
        <v>6806</v>
      </c>
    </row>
    <row r="2091" spans="1:14" x14ac:dyDescent="0.25">
      <c r="A2091" s="1" t="s">
        <v>6770</v>
      </c>
      <c r="B2091" s="1" t="s">
        <v>80</v>
      </c>
      <c r="C2091" s="1" t="s">
        <v>81</v>
      </c>
      <c r="D2091" s="377">
        <v>240</v>
      </c>
      <c r="E2091" s="1" t="s">
        <v>83</v>
      </c>
      <c r="F2091" s="378">
        <v>46178</v>
      </c>
      <c r="G2091" s="1" t="s">
        <v>6780</v>
      </c>
      <c r="H2091" s="1" t="s">
        <v>6137</v>
      </c>
      <c r="I2091" s="378">
        <v>47273</v>
      </c>
      <c r="J2091" s="1" t="s">
        <v>61</v>
      </c>
      <c r="K2091" s="380">
        <v>0.69245370370369996</v>
      </c>
      <c r="L2091" s="378">
        <v>46178</v>
      </c>
      <c r="M2091" s="1" t="s">
        <v>6772</v>
      </c>
      <c r="N2091" s="1" t="s">
        <v>6858</v>
      </c>
    </row>
    <row r="2092" spans="1:14" x14ac:dyDescent="0.25">
      <c r="A2092" s="1" t="s">
        <v>6770</v>
      </c>
      <c r="B2092" s="1" t="s">
        <v>80</v>
      </c>
      <c r="C2092" s="1" t="s">
        <v>81</v>
      </c>
      <c r="D2092" s="377">
        <v>240</v>
      </c>
      <c r="E2092" s="1" t="s">
        <v>83</v>
      </c>
      <c r="F2092" s="378">
        <v>46178</v>
      </c>
      <c r="G2092" s="1" t="s">
        <v>6780</v>
      </c>
      <c r="H2092" s="1" t="s">
        <v>6137</v>
      </c>
      <c r="I2092" s="378">
        <v>47273</v>
      </c>
      <c r="J2092" s="1" t="s">
        <v>61</v>
      </c>
      <c r="K2092" s="380">
        <v>1.7337962962959998E-2</v>
      </c>
      <c r="L2092" s="378">
        <v>46178</v>
      </c>
      <c r="M2092" s="1" t="s">
        <v>6772</v>
      </c>
      <c r="N2092" s="1" t="s">
        <v>6845</v>
      </c>
    </row>
    <row r="2093" spans="1:14" x14ac:dyDescent="0.25">
      <c r="A2093" s="1" t="s">
        <v>6770</v>
      </c>
      <c r="B2093" s="1" t="s">
        <v>80</v>
      </c>
      <c r="C2093" s="1" t="s">
        <v>81</v>
      </c>
      <c r="D2093" s="377">
        <v>240</v>
      </c>
      <c r="E2093" s="1" t="s">
        <v>83</v>
      </c>
      <c r="F2093" s="378">
        <v>46178</v>
      </c>
      <c r="G2093" s="1" t="s">
        <v>6780</v>
      </c>
      <c r="H2093" s="1" t="s">
        <v>6137</v>
      </c>
      <c r="I2093" s="378">
        <v>47273</v>
      </c>
      <c r="J2093" s="1" t="s">
        <v>61</v>
      </c>
      <c r="K2093" s="380">
        <v>0.98162037037036998</v>
      </c>
      <c r="L2093" s="378">
        <v>46178</v>
      </c>
      <c r="M2093" s="1" t="s">
        <v>6772</v>
      </c>
      <c r="N2093" s="1" t="s">
        <v>6821</v>
      </c>
    </row>
    <row r="2094" spans="1:14" x14ac:dyDescent="0.25">
      <c r="A2094" s="1" t="s">
        <v>6770</v>
      </c>
      <c r="B2094" s="1" t="s">
        <v>80</v>
      </c>
      <c r="C2094" s="1" t="s">
        <v>81</v>
      </c>
      <c r="D2094" s="377">
        <v>240</v>
      </c>
      <c r="E2094" s="1" t="s">
        <v>83</v>
      </c>
      <c r="F2094" s="378">
        <v>46178</v>
      </c>
      <c r="G2094" s="1" t="s">
        <v>6780</v>
      </c>
      <c r="H2094" s="1" t="s">
        <v>6137</v>
      </c>
      <c r="I2094" s="378">
        <v>47273</v>
      </c>
      <c r="J2094" s="1" t="s">
        <v>61</v>
      </c>
      <c r="K2094" s="380">
        <v>0.98105324074073996</v>
      </c>
      <c r="L2094" s="378">
        <v>46178</v>
      </c>
      <c r="M2094" s="1" t="s">
        <v>6772</v>
      </c>
      <c r="N2094" s="1" t="s">
        <v>6799</v>
      </c>
    </row>
    <row r="2095" spans="1:14" x14ac:dyDescent="0.25">
      <c r="A2095" s="1" t="s">
        <v>6770</v>
      </c>
      <c r="B2095" s="1" t="s">
        <v>80</v>
      </c>
      <c r="C2095" s="1" t="s">
        <v>81</v>
      </c>
      <c r="D2095" s="377">
        <v>240</v>
      </c>
      <c r="E2095" s="1" t="s">
        <v>83</v>
      </c>
      <c r="F2095" s="378">
        <v>46178</v>
      </c>
      <c r="G2095" s="1" t="s">
        <v>6780</v>
      </c>
      <c r="H2095" s="1" t="s">
        <v>6137</v>
      </c>
      <c r="I2095" s="378">
        <v>47273</v>
      </c>
      <c r="J2095" s="1" t="s">
        <v>61</v>
      </c>
      <c r="K2095" s="380">
        <v>6.0162037037039998E-2</v>
      </c>
      <c r="L2095" s="378">
        <v>46178</v>
      </c>
      <c r="M2095" s="1" t="s">
        <v>6772</v>
      </c>
      <c r="N2095" s="1" t="s">
        <v>6850</v>
      </c>
    </row>
    <row r="2096" spans="1:14" x14ac:dyDescent="0.25">
      <c r="A2096" s="1" t="s">
        <v>6770</v>
      </c>
      <c r="B2096" s="1" t="s">
        <v>80</v>
      </c>
      <c r="C2096" s="1" t="s">
        <v>81</v>
      </c>
      <c r="D2096" s="377">
        <v>240</v>
      </c>
      <c r="E2096" s="1" t="s">
        <v>83</v>
      </c>
      <c r="F2096" s="378">
        <v>46178</v>
      </c>
      <c r="G2096" s="1" t="s">
        <v>6780</v>
      </c>
      <c r="H2096" s="1" t="s">
        <v>6137</v>
      </c>
      <c r="I2096" s="378">
        <v>47273</v>
      </c>
      <c r="J2096" s="1" t="s">
        <v>61</v>
      </c>
      <c r="K2096" s="380">
        <v>0.98271990740741</v>
      </c>
      <c r="L2096" s="378">
        <v>46178</v>
      </c>
      <c r="M2096" s="1" t="s">
        <v>6772</v>
      </c>
      <c r="N2096" s="1" t="s">
        <v>6813</v>
      </c>
    </row>
    <row r="2097" spans="1:14" x14ac:dyDescent="0.25">
      <c r="A2097" s="1" t="s">
        <v>6770</v>
      </c>
      <c r="B2097" s="1" t="s">
        <v>80</v>
      </c>
      <c r="C2097" s="1" t="s">
        <v>81</v>
      </c>
      <c r="D2097" s="377">
        <v>240</v>
      </c>
      <c r="E2097" s="1" t="s">
        <v>83</v>
      </c>
      <c r="F2097" s="378">
        <v>46178</v>
      </c>
      <c r="G2097" s="1" t="s">
        <v>6780</v>
      </c>
      <c r="H2097" s="1" t="s">
        <v>6137</v>
      </c>
      <c r="I2097" s="378">
        <v>47273</v>
      </c>
      <c r="J2097" s="1" t="s">
        <v>61</v>
      </c>
      <c r="K2097" s="380">
        <v>6.5057870370370002E-2</v>
      </c>
      <c r="L2097" s="378">
        <v>46178</v>
      </c>
      <c r="M2097" s="1" t="s">
        <v>6772</v>
      </c>
      <c r="N2097" s="1" t="s">
        <v>6854</v>
      </c>
    </row>
    <row r="2098" spans="1:14" x14ac:dyDescent="0.25">
      <c r="A2098" s="1" t="s">
        <v>6770</v>
      </c>
      <c r="B2098" s="1" t="s">
        <v>80</v>
      </c>
      <c r="C2098" s="1" t="s">
        <v>81</v>
      </c>
      <c r="D2098" s="377">
        <v>240</v>
      </c>
      <c r="E2098" s="1" t="s">
        <v>83</v>
      </c>
      <c r="F2098" s="378">
        <v>46178</v>
      </c>
      <c r="G2098" s="1" t="s">
        <v>6780</v>
      </c>
      <c r="H2098" s="1" t="s">
        <v>6137</v>
      </c>
      <c r="I2098" s="378">
        <v>47273</v>
      </c>
      <c r="J2098" s="1" t="s">
        <v>61</v>
      </c>
      <c r="K2098" s="380">
        <v>4.5532407407409999E-2</v>
      </c>
      <c r="L2098" s="378">
        <v>46178</v>
      </c>
      <c r="M2098" s="1" t="s">
        <v>6772</v>
      </c>
      <c r="N2098" s="1" t="s">
        <v>6859</v>
      </c>
    </row>
    <row r="2099" spans="1:14" x14ac:dyDescent="0.25">
      <c r="A2099" s="1" t="s">
        <v>6770</v>
      </c>
      <c r="B2099" s="1" t="s">
        <v>80</v>
      </c>
      <c r="C2099" s="1" t="s">
        <v>81</v>
      </c>
      <c r="D2099" s="377">
        <v>240</v>
      </c>
      <c r="E2099" s="1" t="s">
        <v>83</v>
      </c>
      <c r="F2099" s="378">
        <v>46178</v>
      </c>
      <c r="G2099" s="1" t="s">
        <v>6780</v>
      </c>
      <c r="H2099" s="1" t="s">
        <v>6137</v>
      </c>
      <c r="I2099" s="378">
        <v>47273</v>
      </c>
      <c r="J2099" s="1" t="s">
        <v>61</v>
      </c>
      <c r="K2099" s="380">
        <v>0.61163194444444002</v>
      </c>
      <c r="L2099" s="378">
        <v>46178</v>
      </c>
      <c r="M2099" s="1" t="s">
        <v>6772</v>
      </c>
      <c r="N2099" s="1" t="s">
        <v>6838</v>
      </c>
    </row>
    <row r="2100" spans="1:14" x14ac:dyDescent="0.25">
      <c r="A2100" s="1" t="s">
        <v>6770</v>
      </c>
      <c r="B2100" s="1" t="s">
        <v>80</v>
      </c>
      <c r="C2100" s="1" t="s">
        <v>81</v>
      </c>
      <c r="D2100" s="377">
        <v>240</v>
      </c>
      <c r="E2100" s="1" t="s">
        <v>83</v>
      </c>
      <c r="F2100" s="378">
        <v>46178</v>
      </c>
      <c r="G2100" s="1" t="s">
        <v>6780</v>
      </c>
      <c r="H2100" s="1" t="s">
        <v>6137</v>
      </c>
      <c r="I2100" s="378">
        <v>47273</v>
      </c>
      <c r="J2100" s="1" t="s">
        <v>61</v>
      </c>
      <c r="K2100" s="380">
        <v>4.5775462962959999E-2</v>
      </c>
      <c r="L2100" s="378">
        <v>46178</v>
      </c>
      <c r="M2100" s="1" t="s">
        <v>6772</v>
      </c>
      <c r="N2100" s="1" t="s">
        <v>6855</v>
      </c>
    </row>
    <row r="2101" spans="1:14" x14ac:dyDescent="0.25">
      <c r="A2101" s="1" t="s">
        <v>6770</v>
      </c>
      <c r="B2101" s="1" t="s">
        <v>80</v>
      </c>
      <c r="C2101" s="1" t="s">
        <v>81</v>
      </c>
      <c r="D2101" s="377">
        <v>240</v>
      </c>
      <c r="E2101" s="1" t="s">
        <v>83</v>
      </c>
      <c r="F2101" s="378">
        <v>46178</v>
      </c>
      <c r="G2101" s="1" t="s">
        <v>6780</v>
      </c>
      <c r="H2101" s="1" t="s">
        <v>6137</v>
      </c>
      <c r="I2101" s="378">
        <v>47273</v>
      </c>
      <c r="J2101" s="1" t="s">
        <v>61</v>
      </c>
      <c r="K2101" s="380">
        <v>0.26682870370369999</v>
      </c>
      <c r="L2101" s="378">
        <v>46178</v>
      </c>
      <c r="M2101" s="1" t="s">
        <v>6772</v>
      </c>
      <c r="N2101" s="1" t="s">
        <v>6805</v>
      </c>
    </row>
    <row r="2102" spans="1:14" x14ac:dyDescent="0.25">
      <c r="A2102" s="1" t="s">
        <v>6770</v>
      </c>
      <c r="B2102" s="1" t="s">
        <v>80</v>
      </c>
      <c r="C2102" s="1" t="s">
        <v>81</v>
      </c>
      <c r="D2102" s="377">
        <v>240</v>
      </c>
      <c r="E2102" s="1" t="s">
        <v>83</v>
      </c>
      <c r="F2102" s="378">
        <v>46178</v>
      </c>
      <c r="G2102" s="1" t="s">
        <v>6780</v>
      </c>
      <c r="H2102" s="1" t="s">
        <v>6137</v>
      </c>
      <c r="I2102" s="378">
        <v>47273</v>
      </c>
      <c r="J2102" s="1" t="s">
        <v>61</v>
      </c>
      <c r="K2102" s="380">
        <v>0.58853009259259004</v>
      </c>
      <c r="L2102" s="378">
        <v>46178</v>
      </c>
      <c r="M2102" s="1" t="s">
        <v>6772</v>
      </c>
      <c r="N2102" s="1" t="s">
        <v>6852</v>
      </c>
    </row>
    <row r="2103" spans="1:14" x14ac:dyDescent="0.25">
      <c r="A2103" s="1" t="s">
        <v>6770</v>
      </c>
      <c r="B2103" s="1" t="s">
        <v>80</v>
      </c>
      <c r="C2103" s="1" t="s">
        <v>81</v>
      </c>
      <c r="D2103" s="377">
        <v>240</v>
      </c>
      <c r="E2103" s="1" t="s">
        <v>83</v>
      </c>
      <c r="F2103" s="378">
        <v>46178</v>
      </c>
      <c r="G2103" s="1" t="s">
        <v>6780</v>
      </c>
      <c r="H2103" s="1" t="s">
        <v>6137</v>
      </c>
      <c r="I2103" s="378">
        <v>47273</v>
      </c>
      <c r="J2103" s="1" t="s">
        <v>61</v>
      </c>
      <c r="K2103" s="380">
        <v>0.66578703703704001</v>
      </c>
      <c r="L2103" s="378">
        <v>46178</v>
      </c>
      <c r="M2103" s="1" t="s">
        <v>6772</v>
      </c>
      <c r="N2103" s="1" t="s">
        <v>6849</v>
      </c>
    </row>
    <row r="2104" spans="1:14" x14ac:dyDescent="0.25">
      <c r="A2104" s="1" t="s">
        <v>6770</v>
      </c>
      <c r="B2104" s="1" t="s">
        <v>80</v>
      </c>
      <c r="C2104" s="1" t="s">
        <v>81</v>
      </c>
      <c r="D2104" s="377">
        <v>240</v>
      </c>
      <c r="E2104" s="1" t="s">
        <v>83</v>
      </c>
      <c r="F2104" s="378">
        <v>46178</v>
      </c>
      <c r="G2104" s="1" t="s">
        <v>6780</v>
      </c>
      <c r="H2104" s="1" t="s">
        <v>6137</v>
      </c>
      <c r="I2104" s="378">
        <v>47273</v>
      </c>
      <c r="J2104" s="1" t="s">
        <v>61</v>
      </c>
      <c r="K2104" s="380">
        <v>0.8702662037037</v>
      </c>
      <c r="L2104" s="378">
        <v>46178</v>
      </c>
      <c r="M2104" s="1" t="s">
        <v>6772</v>
      </c>
      <c r="N2104" s="1" t="s">
        <v>6820</v>
      </c>
    </row>
    <row r="2105" spans="1:14" x14ac:dyDescent="0.25">
      <c r="A2105" s="1" t="s">
        <v>6770</v>
      </c>
      <c r="B2105" s="1" t="s">
        <v>80</v>
      </c>
      <c r="C2105" s="1" t="s">
        <v>81</v>
      </c>
      <c r="D2105" s="377">
        <v>240</v>
      </c>
      <c r="E2105" s="1" t="s">
        <v>83</v>
      </c>
      <c r="F2105" s="378">
        <v>46178</v>
      </c>
      <c r="G2105" s="1" t="s">
        <v>6780</v>
      </c>
      <c r="H2105" s="1" t="s">
        <v>6137</v>
      </c>
      <c r="I2105" s="378">
        <v>47273</v>
      </c>
      <c r="J2105" s="1" t="s">
        <v>61</v>
      </c>
      <c r="K2105" s="380">
        <v>0.86025462962962995</v>
      </c>
      <c r="L2105" s="378">
        <v>46178</v>
      </c>
      <c r="M2105" s="1" t="s">
        <v>6772</v>
      </c>
      <c r="N2105" s="1" t="s">
        <v>6808</v>
      </c>
    </row>
    <row r="2106" spans="1:14" x14ac:dyDescent="0.25">
      <c r="A2106" s="1" t="s">
        <v>6770</v>
      </c>
      <c r="B2106" s="1" t="s">
        <v>80</v>
      </c>
      <c r="C2106" s="1" t="s">
        <v>81</v>
      </c>
      <c r="D2106" s="377">
        <v>240</v>
      </c>
      <c r="E2106" s="1" t="s">
        <v>83</v>
      </c>
      <c r="F2106" s="378">
        <v>46178</v>
      </c>
      <c r="G2106" s="1" t="s">
        <v>6780</v>
      </c>
      <c r="H2106" s="1" t="s">
        <v>6137</v>
      </c>
      <c r="I2106" s="378">
        <v>47273</v>
      </c>
      <c r="J2106" s="1" t="s">
        <v>61</v>
      </c>
      <c r="K2106" s="380">
        <v>0.87046296296296</v>
      </c>
      <c r="L2106" s="378">
        <v>46178</v>
      </c>
      <c r="M2106" s="1" t="s">
        <v>6772</v>
      </c>
      <c r="N2106" s="1" t="s">
        <v>6822</v>
      </c>
    </row>
    <row r="2107" spans="1:14" x14ac:dyDescent="0.25">
      <c r="A2107" s="1" t="s">
        <v>6770</v>
      </c>
      <c r="B2107" s="1" t="s">
        <v>80</v>
      </c>
      <c r="C2107" s="1" t="s">
        <v>81</v>
      </c>
      <c r="D2107" s="377">
        <v>240</v>
      </c>
      <c r="E2107" s="1" t="s">
        <v>83</v>
      </c>
      <c r="F2107" s="378">
        <v>46178</v>
      </c>
      <c r="G2107" s="1" t="s">
        <v>6780</v>
      </c>
      <c r="H2107" s="1" t="s">
        <v>6137</v>
      </c>
      <c r="I2107" s="378">
        <v>47273</v>
      </c>
      <c r="J2107" s="1" t="s">
        <v>61</v>
      </c>
      <c r="K2107" s="380">
        <v>0.41159722222222</v>
      </c>
      <c r="L2107" s="378">
        <v>46178</v>
      </c>
      <c r="M2107" s="1" t="s">
        <v>6772</v>
      </c>
      <c r="N2107" s="1" t="s">
        <v>6825</v>
      </c>
    </row>
    <row r="2108" spans="1:14" x14ac:dyDescent="0.25">
      <c r="A2108" s="1" t="s">
        <v>6770</v>
      </c>
      <c r="B2108" s="1" t="s">
        <v>80</v>
      </c>
      <c r="C2108" s="1" t="s">
        <v>81</v>
      </c>
      <c r="D2108" s="377">
        <v>240</v>
      </c>
      <c r="E2108" s="1" t="s">
        <v>83</v>
      </c>
      <c r="F2108" s="378">
        <v>46178</v>
      </c>
      <c r="G2108" s="1" t="s">
        <v>6780</v>
      </c>
      <c r="H2108" s="1" t="s">
        <v>6137</v>
      </c>
      <c r="I2108" s="378">
        <v>47273</v>
      </c>
      <c r="J2108" s="1" t="s">
        <v>61</v>
      </c>
      <c r="K2108" s="380">
        <v>0.61145833333333</v>
      </c>
      <c r="L2108" s="378">
        <v>46178</v>
      </c>
      <c r="M2108" s="1" t="s">
        <v>6772</v>
      </c>
      <c r="N2108" s="1" t="s">
        <v>6860</v>
      </c>
    </row>
    <row r="2109" spans="1:14" x14ac:dyDescent="0.25">
      <c r="A2109" s="1" t="s">
        <v>6770</v>
      </c>
      <c r="B2109" s="1" t="s">
        <v>80</v>
      </c>
      <c r="C2109" s="1" t="s">
        <v>81</v>
      </c>
      <c r="D2109" s="377">
        <v>240</v>
      </c>
      <c r="E2109" s="1" t="s">
        <v>83</v>
      </c>
      <c r="F2109" s="378">
        <v>46178</v>
      </c>
      <c r="G2109" s="1" t="s">
        <v>6780</v>
      </c>
      <c r="H2109" s="1" t="s">
        <v>6137</v>
      </c>
      <c r="I2109" s="378">
        <v>47273</v>
      </c>
      <c r="J2109" s="1" t="s">
        <v>61</v>
      </c>
      <c r="K2109" s="380">
        <v>0.36018518518518999</v>
      </c>
      <c r="L2109" s="378">
        <v>46178</v>
      </c>
      <c r="M2109" s="1" t="s">
        <v>6772</v>
      </c>
      <c r="N2109" s="1" t="s">
        <v>6807</v>
      </c>
    </row>
    <row r="2110" spans="1:14" x14ac:dyDescent="0.25">
      <c r="A2110" s="1" t="s">
        <v>6770</v>
      </c>
      <c r="B2110" s="1" t="s">
        <v>80</v>
      </c>
      <c r="C2110" s="1" t="s">
        <v>81</v>
      </c>
      <c r="D2110" s="377">
        <v>240</v>
      </c>
      <c r="E2110" s="1" t="s">
        <v>83</v>
      </c>
      <c r="F2110" s="378">
        <v>46178</v>
      </c>
      <c r="G2110" s="1" t="s">
        <v>6780</v>
      </c>
      <c r="H2110" s="1" t="s">
        <v>6137</v>
      </c>
      <c r="I2110" s="378">
        <v>47273</v>
      </c>
      <c r="J2110" s="1" t="s">
        <v>61</v>
      </c>
      <c r="K2110" s="380">
        <v>0.87056712962963001</v>
      </c>
      <c r="L2110" s="378">
        <v>46178</v>
      </c>
      <c r="M2110" s="1" t="s">
        <v>6772</v>
      </c>
      <c r="N2110" s="1" t="s">
        <v>6801</v>
      </c>
    </row>
    <row r="2111" spans="1:14" x14ac:dyDescent="0.25">
      <c r="A2111" s="1" t="s">
        <v>6770</v>
      </c>
      <c r="B2111" s="1" t="s">
        <v>80</v>
      </c>
      <c r="C2111" s="1" t="s">
        <v>81</v>
      </c>
      <c r="D2111" s="377">
        <v>240</v>
      </c>
      <c r="E2111" s="1" t="s">
        <v>83</v>
      </c>
      <c r="F2111" s="378">
        <v>46178</v>
      </c>
      <c r="G2111" s="1" t="s">
        <v>6780</v>
      </c>
      <c r="H2111" s="1" t="s">
        <v>6137</v>
      </c>
      <c r="I2111" s="378">
        <v>47273</v>
      </c>
      <c r="J2111" s="1" t="s">
        <v>61</v>
      </c>
      <c r="K2111" s="380">
        <v>0.3515625</v>
      </c>
      <c r="L2111" s="378">
        <v>46178</v>
      </c>
      <c r="M2111" s="1" t="s">
        <v>6772</v>
      </c>
      <c r="N2111" s="1" t="s">
        <v>6800</v>
      </c>
    </row>
    <row r="2112" spans="1:14" x14ac:dyDescent="0.25">
      <c r="A2112" s="1" t="s">
        <v>6770</v>
      </c>
      <c r="B2112" s="1" t="s">
        <v>80</v>
      </c>
      <c r="C2112" s="1" t="s">
        <v>81</v>
      </c>
      <c r="D2112" s="377">
        <v>240</v>
      </c>
      <c r="E2112" s="1" t="s">
        <v>83</v>
      </c>
      <c r="F2112" s="378">
        <v>46178</v>
      </c>
      <c r="G2112" s="1" t="s">
        <v>6780</v>
      </c>
      <c r="H2112" s="1" t="s">
        <v>6137</v>
      </c>
      <c r="I2112" s="378">
        <v>47273</v>
      </c>
      <c r="J2112" s="1" t="s">
        <v>61</v>
      </c>
      <c r="K2112" s="380">
        <v>0.36160879629629999</v>
      </c>
      <c r="L2112" s="378">
        <v>46178</v>
      </c>
      <c r="M2112" s="1" t="s">
        <v>6772</v>
      </c>
      <c r="N2112" s="1" t="s">
        <v>6817</v>
      </c>
    </row>
    <row r="2113" spans="1:14" x14ac:dyDescent="0.25">
      <c r="A2113" s="1" t="s">
        <v>6770</v>
      </c>
      <c r="B2113" s="1" t="s">
        <v>80</v>
      </c>
      <c r="C2113" s="1" t="s">
        <v>81</v>
      </c>
      <c r="D2113" s="377">
        <v>240</v>
      </c>
      <c r="E2113" s="1" t="s">
        <v>83</v>
      </c>
      <c r="F2113" s="378">
        <v>46178</v>
      </c>
      <c r="G2113" s="1" t="s">
        <v>6780</v>
      </c>
      <c r="H2113" s="1" t="s">
        <v>6137</v>
      </c>
      <c r="I2113" s="378">
        <v>47273</v>
      </c>
      <c r="J2113" s="1" t="s">
        <v>61</v>
      </c>
      <c r="K2113" s="380">
        <v>0.67591435185185</v>
      </c>
      <c r="L2113" s="378">
        <v>46178</v>
      </c>
      <c r="M2113" s="1" t="s">
        <v>6772</v>
      </c>
      <c r="N2113" s="1" t="s">
        <v>6862</v>
      </c>
    </row>
    <row r="2114" spans="1:14" x14ac:dyDescent="0.25">
      <c r="A2114" s="1" t="s">
        <v>6770</v>
      </c>
      <c r="B2114" s="1" t="s">
        <v>80</v>
      </c>
      <c r="C2114" s="1" t="s">
        <v>81</v>
      </c>
      <c r="D2114" s="377">
        <v>240</v>
      </c>
      <c r="E2114" s="1" t="s">
        <v>83</v>
      </c>
      <c r="F2114" s="378">
        <v>46178</v>
      </c>
      <c r="G2114" s="1" t="s">
        <v>6780</v>
      </c>
      <c r="H2114" s="1" t="s">
        <v>6137</v>
      </c>
      <c r="I2114" s="378">
        <v>47273</v>
      </c>
      <c r="J2114" s="1" t="s">
        <v>61</v>
      </c>
      <c r="K2114" s="380">
        <v>0.34487268518518999</v>
      </c>
      <c r="L2114" s="378">
        <v>46178</v>
      </c>
      <c r="M2114" s="1" t="s">
        <v>6772</v>
      </c>
      <c r="N2114" s="1" t="s">
        <v>6830</v>
      </c>
    </row>
    <row r="2115" spans="1:14" x14ac:dyDescent="0.25">
      <c r="A2115" s="1" t="s">
        <v>6770</v>
      </c>
      <c r="B2115" s="1" t="s">
        <v>80</v>
      </c>
      <c r="C2115" s="1" t="s">
        <v>81</v>
      </c>
      <c r="D2115" s="377">
        <v>240</v>
      </c>
      <c r="E2115" s="1" t="s">
        <v>83</v>
      </c>
      <c r="F2115" s="378">
        <v>46178</v>
      </c>
      <c r="G2115" s="1" t="s">
        <v>6780</v>
      </c>
      <c r="H2115" s="1" t="s">
        <v>6137</v>
      </c>
      <c r="I2115" s="378">
        <v>47273</v>
      </c>
      <c r="J2115" s="1" t="s">
        <v>61</v>
      </c>
      <c r="K2115" s="380">
        <v>0.34474537037037001</v>
      </c>
      <c r="L2115" s="378">
        <v>46178</v>
      </c>
      <c r="M2115" s="1" t="s">
        <v>6772</v>
      </c>
      <c r="N2115" s="1" t="s">
        <v>6827</v>
      </c>
    </row>
    <row r="2116" spans="1:14" x14ac:dyDescent="0.25">
      <c r="A2116" s="1" t="s">
        <v>6770</v>
      </c>
      <c r="B2116" s="1" t="s">
        <v>80</v>
      </c>
      <c r="C2116" s="1" t="s">
        <v>81</v>
      </c>
      <c r="D2116" s="377">
        <v>240</v>
      </c>
      <c r="E2116" s="1" t="s">
        <v>83</v>
      </c>
      <c r="F2116" s="378">
        <v>46178</v>
      </c>
      <c r="G2116" s="1" t="s">
        <v>6780</v>
      </c>
      <c r="H2116" s="1" t="s">
        <v>6137</v>
      </c>
      <c r="I2116" s="378">
        <v>47273</v>
      </c>
      <c r="J2116" s="1" t="s">
        <v>61</v>
      </c>
      <c r="K2116" s="380">
        <v>0.34278935185185</v>
      </c>
      <c r="L2116" s="378">
        <v>46178</v>
      </c>
      <c r="M2116" s="1" t="s">
        <v>6772</v>
      </c>
      <c r="N2116" s="1" t="s">
        <v>6824</v>
      </c>
    </row>
    <row r="2117" spans="1:14" x14ac:dyDescent="0.25">
      <c r="A2117" s="1" t="s">
        <v>6770</v>
      </c>
      <c r="B2117" s="1" t="s">
        <v>80</v>
      </c>
      <c r="C2117" s="1" t="s">
        <v>81</v>
      </c>
      <c r="D2117" s="377">
        <v>240</v>
      </c>
      <c r="E2117" s="1" t="s">
        <v>83</v>
      </c>
      <c r="F2117" s="378">
        <v>46178</v>
      </c>
      <c r="G2117" s="1" t="s">
        <v>6780</v>
      </c>
      <c r="H2117" s="1" t="s">
        <v>6137</v>
      </c>
      <c r="I2117" s="378">
        <v>47273</v>
      </c>
      <c r="J2117" s="1" t="s">
        <v>61</v>
      </c>
      <c r="K2117" s="380">
        <v>0.41168981481480998</v>
      </c>
      <c r="L2117" s="378">
        <v>46178</v>
      </c>
      <c r="M2117" s="1" t="s">
        <v>6772</v>
      </c>
      <c r="N2117" s="1" t="s">
        <v>6814</v>
      </c>
    </row>
    <row r="2118" spans="1:14" x14ac:dyDescent="0.25">
      <c r="A2118" s="1" t="s">
        <v>6770</v>
      </c>
      <c r="B2118" s="1" t="s">
        <v>80</v>
      </c>
      <c r="C2118" s="1" t="s">
        <v>81</v>
      </c>
      <c r="D2118" s="377">
        <v>240</v>
      </c>
      <c r="E2118" s="1" t="s">
        <v>83</v>
      </c>
      <c r="F2118" s="378">
        <v>46178</v>
      </c>
      <c r="G2118" s="1" t="s">
        <v>6780</v>
      </c>
      <c r="H2118" s="1" t="s">
        <v>6137</v>
      </c>
      <c r="I2118" s="378">
        <v>47273</v>
      </c>
      <c r="J2118" s="1" t="s">
        <v>61</v>
      </c>
      <c r="K2118" s="380">
        <v>0.90025462962962999</v>
      </c>
      <c r="L2118" s="378">
        <v>46178</v>
      </c>
      <c r="M2118" s="1" t="s">
        <v>6772</v>
      </c>
      <c r="N2118" s="1" t="s">
        <v>6832</v>
      </c>
    </row>
    <row r="2119" spans="1:14" x14ac:dyDescent="0.25">
      <c r="A2119" s="1" t="s">
        <v>6770</v>
      </c>
      <c r="B2119" s="1" t="s">
        <v>80</v>
      </c>
      <c r="C2119" s="1" t="s">
        <v>81</v>
      </c>
      <c r="D2119" s="377">
        <v>240</v>
      </c>
      <c r="E2119" s="1" t="s">
        <v>83</v>
      </c>
      <c r="F2119" s="378">
        <v>46178</v>
      </c>
      <c r="G2119" s="1" t="s">
        <v>6780</v>
      </c>
      <c r="H2119" s="1" t="s">
        <v>6137</v>
      </c>
      <c r="I2119" s="378">
        <v>47273</v>
      </c>
      <c r="J2119" s="1" t="s">
        <v>61</v>
      </c>
      <c r="K2119" s="380">
        <v>0.90033564814815004</v>
      </c>
      <c r="L2119" s="378">
        <v>46178</v>
      </c>
      <c r="M2119" s="1" t="s">
        <v>6772</v>
      </c>
      <c r="N2119" s="1" t="s">
        <v>6803</v>
      </c>
    </row>
    <row r="2120" spans="1:14" x14ac:dyDescent="0.25">
      <c r="A2120" s="1" t="s">
        <v>6770</v>
      </c>
      <c r="B2120" s="1" t="s">
        <v>80</v>
      </c>
      <c r="C2120" s="1" t="s">
        <v>81</v>
      </c>
      <c r="D2120" s="377">
        <v>240</v>
      </c>
      <c r="E2120" s="1" t="s">
        <v>83</v>
      </c>
      <c r="F2120" s="378">
        <v>46178</v>
      </c>
      <c r="G2120" s="1" t="s">
        <v>6780</v>
      </c>
      <c r="H2120" s="1" t="s">
        <v>6137</v>
      </c>
      <c r="I2120" s="378">
        <v>47273</v>
      </c>
      <c r="J2120" s="1" t="s">
        <v>61</v>
      </c>
      <c r="K2120" s="380">
        <v>0.41299768518518998</v>
      </c>
      <c r="L2120" s="378">
        <v>46178</v>
      </c>
      <c r="M2120" s="1" t="s">
        <v>6772</v>
      </c>
      <c r="N2120" s="1" t="s">
        <v>6812</v>
      </c>
    </row>
    <row r="2121" spans="1:14" x14ac:dyDescent="0.25">
      <c r="A2121" s="1" t="s">
        <v>6770</v>
      </c>
      <c r="B2121" s="1" t="s">
        <v>80</v>
      </c>
      <c r="C2121" s="1" t="s">
        <v>81</v>
      </c>
      <c r="D2121" s="377">
        <v>240</v>
      </c>
      <c r="E2121" s="1" t="s">
        <v>83</v>
      </c>
      <c r="F2121" s="378">
        <v>46177</v>
      </c>
      <c r="G2121" s="1" t="s">
        <v>6780</v>
      </c>
      <c r="H2121" s="1" t="s">
        <v>6137</v>
      </c>
      <c r="I2121" s="378">
        <v>47273</v>
      </c>
      <c r="J2121" s="1" t="s">
        <v>61</v>
      </c>
      <c r="K2121" s="380">
        <v>0.93155092592593003</v>
      </c>
      <c r="L2121" s="378">
        <v>46177</v>
      </c>
      <c r="M2121" s="1" t="s">
        <v>6772</v>
      </c>
      <c r="N2121" s="1" t="s">
        <v>6880</v>
      </c>
    </row>
    <row r="2122" spans="1:14" x14ac:dyDescent="0.25">
      <c r="A2122" s="1" t="s">
        <v>6770</v>
      </c>
      <c r="B2122" s="1" t="s">
        <v>80</v>
      </c>
      <c r="C2122" s="1" t="s">
        <v>81</v>
      </c>
      <c r="D2122" s="377">
        <v>240</v>
      </c>
      <c r="E2122" s="1" t="s">
        <v>83</v>
      </c>
      <c r="F2122" s="378">
        <v>46177</v>
      </c>
      <c r="G2122" s="1" t="s">
        <v>6780</v>
      </c>
      <c r="H2122" s="1" t="s">
        <v>6137</v>
      </c>
      <c r="I2122" s="378">
        <v>47273</v>
      </c>
      <c r="J2122" s="1" t="s">
        <v>61</v>
      </c>
      <c r="K2122" s="380">
        <v>0.88921296296296004</v>
      </c>
      <c r="L2122" s="378">
        <v>46177</v>
      </c>
      <c r="M2122" s="1" t="s">
        <v>6772</v>
      </c>
      <c r="N2122" s="1" t="s">
        <v>6876</v>
      </c>
    </row>
    <row r="2123" spans="1:14" x14ac:dyDescent="0.25">
      <c r="A2123" s="1" t="s">
        <v>6770</v>
      </c>
      <c r="B2123" s="1" t="s">
        <v>80</v>
      </c>
      <c r="C2123" s="1" t="s">
        <v>81</v>
      </c>
      <c r="D2123" s="377">
        <v>240</v>
      </c>
      <c r="E2123" s="1" t="s">
        <v>83</v>
      </c>
      <c r="F2123" s="378">
        <v>46177</v>
      </c>
      <c r="G2123" s="1" t="s">
        <v>6780</v>
      </c>
      <c r="H2123" s="1" t="s">
        <v>6137</v>
      </c>
      <c r="I2123" s="378">
        <v>47273</v>
      </c>
      <c r="J2123" s="1" t="s">
        <v>61</v>
      </c>
      <c r="K2123" s="380">
        <v>0.92812499999999998</v>
      </c>
      <c r="L2123" s="378">
        <v>46177</v>
      </c>
      <c r="M2123" s="1" t="s">
        <v>6772</v>
      </c>
      <c r="N2123" s="1" t="s">
        <v>6879</v>
      </c>
    </row>
    <row r="2124" spans="1:14" x14ac:dyDescent="0.25">
      <c r="A2124" s="1" t="s">
        <v>6770</v>
      </c>
      <c r="B2124" s="1" t="s">
        <v>80</v>
      </c>
      <c r="C2124" s="1" t="s">
        <v>81</v>
      </c>
      <c r="D2124" s="377">
        <v>240</v>
      </c>
      <c r="E2124" s="1" t="s">
        <v>83</v>
      </c>
      <c r="F2124" s="378">
        <v>46177</v>
      </c>
      <c r="G2124" s="1" t="s">
        <v>6780</v>
      </c>
      <c r="H2124" s="1" t="s">
        <v>6137</v>
      </c>
      <c r="I2124" s="378">
        <v>47273</v>
      </c>
      <c r="J2124" s="1" t="s">
        <v>61</v>
      </c>
      <c r="K2124" s="380">
        <v>0.92821759259258996</v>
      </c>
      <c r="L2124" s="378">
        <v>46177</v>
      </c>
      <c r="M2124" s="1" t="s">
        <v>6772</v>
      </c>
      <c r="N2124" s="1" t="s">
        <v>6881</v>
      </c>
    </row>
    <row r="2125" spans="1:14" x14ac:dyDescent="0.25">
      <c r="A2125" s="1" t="s">
        <v>6770</v>
      </c>
      <c r="B2125" s="1" t="s">
        <v>80</v>
      </c>
      <c r="C2125" s="1" t="s">
        <v>81</v>
      </c>
      <c r="D2125" s="377">
        <v>240</v>
      </c>
      <c r="E2125" s="1" t="s">
        <v>83</v>
      </c>
      <c r="F2125" s="378">
        <v>46177</v>
      </c>
      <c r="G2125" s="1" t="s">
        <v>6780</v>
      </c>
      <c r="H2125" s="1" t="s">
        <v>6137</v>
      </c>
      <c r="I2125" s="378">
        <v>47273</v>
      </c>
      <c r="J2125" s="1" t="s">
        <v>61</v>
      </c>
      <c r="K2125" s="380">
        <v>0.90597222222221996</v>
      </c>
      <c r="L2125" s="378">
        <v>46177</v>
      </c>
      <c r="M2125" s="1" t="s">
        <v>6772</v>
      </c>
      <c r="N2125" s="1" t="s">
        <v>6878</v>
      </c>
    </row>
    <row r="2126" spans="1:14" x14ac:dyDescent="0.25">
      <c r="A2126" s="1" t="s">
        <v>6770</v>
      </c>
      <c r="B2126" s="1" t="s">
        <v>80</v>
      </c>
      <c r="C2126" s="1" t="s">
        <v>81</v>
      </c>
      <c r="D2126" s="377">
        <v>240</v>
      </c>
      <c r="E2126" s="1" t="s">
        <v>83</v>
      </c>
      <c r="F2126" s="378">
        <v>46177</v>
      </c>
      <c r="G2126" s="1" t="s">
        <v>6780</v>
      </c>
      <c r="H2126" s="1" t="s">
        <v>6137</v>
      </c>
      <c r="I2126" s="378">
        <v>47273</v>
      </c>
      <c r="J2126" s="1" t="s">
        <v>61</v>
      </c>
      <c r="K2126" s="380">
        <v>0.90645833333333004</v>
      </c>
      <c r="L2126" s="378">
        <v>46177</v>
      </c>
      <c r="M2126" s="1" t="s">
        <v>6772</v>
      </c>
      <c r="N2126" s="1" t="s">
        <v>6877</v>
      </c>
    </row>
    <row r="2127" spans="1:14" x14ac:dyDescent="0.25">
      <c r="A2127" s="1" t="s">
        <v>11197</v>
      </c>
      <c r="B2127" s="1" t="s">
        <v>80</v>
      </c>
      <c r="C2127" s="1" t="s">
        <v>81</v>
      </c>
      <c r="D2127" s="377">
        <v>110</v>
      </c>
      <c r="E2127" s="1" t="s">
        <v>83</v>
      </c>
      <c r="F2127" s="378">
        <v>46185</v>
      </c>
      <c r="G2127" s="1" t="s">
        <v>13646</v>
      </c>
      <c r="H2127" s="1" t="s">
        <v>13013</v>
      </c>
      <c r="I2127" s="378">
        <v>47280</v>
      </c>
      <c r="J2127" s="1" t="s">
        <v>61</v>
      </c>
      <c r="K2127" s="380">
        <v>0.26748842592592997</v>
      </c>
      <c r="L2127" s="378">
        <v>46185</v>
      </c>
      <c r="M2127" s="1" t="s">
        <v>11199</v>
      </c>
      <c r="N2127" s="1" t="s">
        <v>13669</v>
      </c>
    </row>
    <row r="2128" spans="1:14" x14ac:dyDescent="0.25">
      <c r="A2128" s="1" t="s">
        <v>11197</v>
      </c>
      <c r="B2128" s="1" t="s">
        <v>80</v>
      </c>
      <c r="C2128" s="1" t="s">
        <v>81</v>
      </c>
      <c r="D2128" s="377">
        <v>110</v>
      </c>
      <c r="E2128" s="1" t="s">
        <v>83</v>
      </c>
      <c r="F2128" s="378">
        <v>46185</v>
      </c>
      <c r="G2128" s="1" t="s">
        <v>13646</v>
      </c>
      <c r="H2128" s="1" t="s">
        <v>13013</v>
      </c>
      <c r="I2128" s="378">
        <v>47280</v>
      </c>
      <c r="J2128" s="1" t="s">
        <v>61</v>
      </c>
      <c r="K2128" s="380">
        <v>0.27798611111110999</v>
      </c>
      <c r="L2128" s="378">
        <v>46185</v>
      </c>
      <c r="M2128" s="1" t="s">
        <v>11199</v>
      </c>
      <c r="N2128" s="1" t="s">
        <v>13668</v>
      </c>
    </row>
    <row r="2129" spans="1:14" x14ac:dyDescent="0.25">
      <c r="A2129" s="1" t="s">
        <v>11197</v>
      </c>
      <c r="B2129" s="1" t="s">
        <v>80</v>
      </c>
      <c r="C2129" s="1" t="s">
        <v>81</v>
      </c>
      <c r="D2129" s="377">
        <v>110</v>
      </c>
      <c r="E2129" s="1" t="s">
        <v>83</v>
      </c>
      <c r="F2129" s="378">
        <v>46185</v>
      </c>
      <c r="G2129" s="1" t="s">
        <v>13646</v>
      </c>
      <c r="H2129" s="1" t="s">
        <v>13013</v>
      </c>
      <c r="I2129" s="378">
        <v>47280</v>
      </c>
      <c r="J2129" s="1" t="s">
        <v>61</v>
      </c>
      <c r="K2129" s="380">
        <v>0.31581018518519</v>
      </c>
      <c r="L2129" s="378">
        <v>46185</v>
      </c>
      <c r="M2129" s="1" t="s">
        <v>11199</v>
      </c>
      <c r="N2129" s="1" t="s">
        <v>13655</v>
      </c>
    </row>
    <row r="2130" spans="1:14" x14ac:dyDescent="0.25">
      <c r="A2130" s="1" t="s">
        <v>11197</v>
      </c>
      <c r="B2130" s="1" t="s">
        <v>80</v>
      </c>
      <c r="C2130" s="1" t="s">
        <v>81</v>
      </c>
      <c r="D2130" s="377">
        <v>110</v>
      </c>
      <c r="E2130" s="1" t="s">
        <v>83</v>
      </c>
      <c r="F2130" s="378">
        <v>46185</v>
      </c>
      <c r="G2130" s="1" t="s">
        <v>13646</v>
      </c>
      <c r="H2130" s="1" t="s">
        <v>13013</v>
      </c>
      <c r="I2130" s="378">
        <v>47280</v>
      </c>
      <c r="J2130" s="1" t="s">
        <v>61</v>
      </c>
      <c r="K2130" s="380">
        <v>0.25824074074073999</v>
      </c>
      <c r="L2130" s="378">
        <v>46185</v>
      </c>
      <c r="M2130" s="1" t="s">
        <v>11199</v>
      </c>
      <c r="N2130" s="1" t="s">
        <v>13672</v>
      </c>
    </row>
    <row r="2131" spans="1:14" x14ac:dyDescent="0.25">
      <c r="A2131" s="1" t="s">
        <v>11197</v>
      </c>
      <c r="B2131" s="1" t="s">
        <v>80</v>
      </c>
      <c r="C2131" s="1" t="s">
        <v>81</v>
      </c>
      <c r="D2131" s="377">
        <v>110</v>
      </c>
      <c r="E2131" s="1" t="s">
        <v>83</v>
      </c>
      <c r="F2131" s="378">
        <v>46185</v>
      </c>
      <c r="G2131" s="1" t="s">
        <v>12368</v>
      </c>
      <c r="H2131" s="1" t="s">
        <v>10933</v>
      </c>
      <c r="I2131" s="378">
        <v>47278</v>
      </c>
      <c r="J2131" s="1" t="s">
        <v>61</v>
      </c>
      <c r="K2131" s="380">
        <v>4.9375000000000002E-2</v>
      </c>
      <c r="L2131" s="378">
        <v>46185</v>
      </c>
      <c r="M2131" s="1" t="s">
        <v>11199</v>
      </c>
      <c r="N2131" s="1" t="s">
        <v>13652</v>
      </c>
    </row>
    <row r="2132" spans="1:14" x14ac:dyDescent="0.25">
      <c r="A2132" s="1" t="s">
        <v>11197</v>
      </c>
      <c r="B2132" s="1" t="s">
        <v>80</v>
      </c>
      <c r="C2132" s="1" t="s">
        <v>81</v>
      </c>
      <c r="D2132" s="377">
        <v>110</v>
      </c>
      <c r="E2132" s="1" t="s">
        <v>83</v>
      </c>
      <c r="F2132" s="378">
        <v>46185</v>
      </c>
      <c r="G2132" s="1" t="s">
        <v>13646</v>
      </c>
      <c r="H2132" s="1" t="s">
        <v>13013</v>
      </c>
      <c r="I2132" s="378">
        <v>47280</v>
      </c>
      <c r="J2132" s="1" t="s">
        <v>61</v>
      </c>
      <c r="K2132" s="380">
        <v>0.18113425925925999</v>
      </c>
      <c r="L2132" s="378">
        <v>46185</v>
      </c>
      <c r="M2132" s="1" t="s">
        <v>11199</v>
      </c>
      <c r="N2132" s="1" t="s">
        <v>13653</v>
      </c>
    </row>
    <row r="2133" spans="1:14" x14ac:dyDescent="0.25">
      <c r="A2133" s="1" t="s">
        <v>11197</v>
      </c>
      <c r="B2133" s="1" t="s">
        <v>80</v>
      </c>
      <c r="C2133" s="1" t="s">
        <v>81</v>
      </c>
      <c r="D2133" s="377">
        <v>110</v>
      </c>
      <c r="E2133" s="1" t="s">
        <v>83</v>
      </c>
      <c r="F2133" s="378">
        <v>46185</v>
      </c>
      <c r="G2133" s="1" t="s">
        <v>12368</v>
      </c>
      <c r="H2133" s="1" t="s">
        <v>10933</v>
      </c>
      <c r="I2133" s="378">
        <v>47278</v>
      </c>
      <c r="J2133" s="1" t="s">
        <v>61</v>
      </c>
      <c r="K2133" s="380">
        <v>0.13931712962963</v>
      </c>
      <c r="L2133" s="378">
        <v>46185</v>
      </c>
      <c r="M2133" s="1" t="s">
        <v>11199</v>
      </c>
      <c r="N2133" s="1" t="s">
        <v>13667</v>
      </c>
    </row>
    <row r="2134" spans="1:14" x14ac:dyDescent="0.25">
      <c r="A2134" s="1" t="s">
        <v>11197</v>
      </c>
      <c r="B2134" s="1" t="s">
        <v>80</v>
      </c>
      <c r="C2134" s="1" t="s">
        <v>81</v>
      </c>
      <c r="D2134" s="377">
        <v>110</v>
      </c>
      <c r="E2134" s="1" t="s">
        <v>83</v>
      </c>
      <c r="F2134" s="378">
        <v>46185</v>
      </c>
      <c r="G2134" s="1" t="s">
        <v>12368</v>
      </c>
      <c r="H2134" s="1" t="s">
        <v>10933</v>
      </c>
      <c r="I2134" s="378">
        <v>47278</v>
      </c>
      <c r="J2134" s="1" t="s">
        <v>61</v>
      </c>
      <c r="K2134" s="380">
        <v>0.13918981481480999</v>
      </c>
      <c r="L2134" s="378">
        <v>46185</v>
      </c>
      <c r="M2134" s="1" t="s">
        <v>11199</v>
      </c>
      <c r="N2134" s="1" t="s">
        <v>13648</v>
      </c>
    </row>
    <row r="2135" spans="1:14" x14ac:dyDescent="0.25">
      <c r="A2135" s="1" t="s">
        <v>11197</v>
      </c>
      <c r="B2135" s="1" t="s">
        <v>80</v>
      </c>
      <c r="C2135" s="1" t="s">
        <v>81</v>
      </c>
      <c r="D2135" s="377">
        <v>110</v>
      </c>
      <c r="E2135" s="1" t="s">
        <v>83</v>
      </c>
      <c r="F2135" s="378">
        <v>46185</v>
      </c>
      <c r="G2135" s="1" t="s">
        <v>13646</v>
      </c>
      <c r="H2135" s="1" t="s">
        <v>13013</v>
      </c>
      <c r="I2135" s="378">
        <v>47280</v>
      </c>
      <c r="J2135" s="1" t="s">
        <v>61</v>
      </c>
      <c r="K2135" s="380">
        <v>0.19344907407407</v>
      </c>
      <c r="L2135" s="378">
        <v>46185</v>
      </c>
      <c r="M2135" s="1" t="s">
        <v>11199</v>
      </c>
      <c r="N2135" s="1" t="s">
        <v>13656</v>
      </c>
    </row>
    <row r="2136" spans="1:14" x14ac:dyDescent="0.25">
      <c r="A2136" s="1" t="s">
        <v>11197</v>
      </c>
      <c r="B2136" s="1" t="s">
        <v>80</v>
      </c>
      <c r="C2136" s="1" t="s">
        <v>81</v>
      </c>
      <c r="D2136" s="377">
        <v>110</v>
      </c>
      <c r="E2136" s="1" t="s">
        <v>83</v>
      </c>
      <c r="F2136" s="378">
        <v>46185</v>
      </c>
      <c r="G2136" s="1" t="s">
        <v>12368</v>
      </c>
      <c r="H2136" s="1" t="s">
        <v>10933</v>
      </c>
      <c r="I2136" s="378">
        <v>47278</v>
      </c>
      <c r="J2136" s="1" t="s">
        <v>61</v>
      </c>
      <c r="K2136" s="380">
        <v>5.9131944444439997E-2</v>
      </c>
      <c r="L2136" s="378">
        <v>46185</v>
      </c>
      <c r="M2136" s="1" t="s">
        <v>11199</v>
      </c>
      <c r="N2136" s="1" t="s">
        <v>13651</v>
      </c>
    </row>
    <row r="2137" spans="1:14" x14ac:dyDescent="0.25">
      <c r="A2137" s="1" t="s">
        <v>11197</v>
      </c>
      <c r="B2137" s="1" t="s">
        <v>80</v>
      </c>
      <c r="C2137" s="1" t="s">
        <v>81</v>
      </c>
      <c r="D2137" s="377">
        <v>110</v>
      </c>
      <c r="E2137" s="1" t="s">
        <v>83</v>
      </c>
      <c r="F2137" s="378">
        <v>46185</v>
      </c>
      <c r="G2137" s="1" t="s">
        <v>12368</v>
      </c>
      <c r="H2137" s="1" t="s">
        <v>10933</v>
      </c>
      <c r="I2137" s="378">
        <v>47278</v>
      </c>
      <c r="J2137" s="1" t="s">
        <v>61</v>
      </c>
      <c r="K2137" s="380">
        <v>0.13486111111110999</v>
      </c>
      <c r="L2137" s="378">
        <v>46185</v>
      </c>
      <c r="M2137" s="1" t="s">
        <v>11199</v>
      </c>
      <c r="N2137" s="1" t="s">
        <v>13665</v>
      </c>
    </row>
    <row r="2138" spans="1:14" x14ac:dyDescent="0.25">
      <c r="A2138" s="1" t="s">
        <v>11197</v>
      </c>
      <c r="B2138" s="1" t="s">
        <v>80</v>
      </c>
      <c r="C2138" s="1" t="s">
        <v>81</v>
      </c>
      <c r="D2138" s="377">
        <v>110</v>
      </c>
      <c r="E2138" s="1" t="s">
        <v>83</v>
      </c>
      <c r="F2138" s="378">
        <v>46185</v>
      </c>
      <c r="G2138" s="1" t="s">
        <v>13646</v>
      </c>
      <c r="H2138" s="1" t="s">
        <v>13013</v>
      </c>
      <c r="I2138" s="378">
        <v>47280</v>
      </c>
      <c r="J2138" s="1" t="s">
        <v>61</v>
      </c>
      <c r="K2138" s="380">
        <v>0.17224537037036999</v>
      </c>
      <c r="L2138" s="378">
        <v>46185</v>
      </c>
      <c r="M2138" s="1" t="s">
        <v>11199</v>
      </c>
      <c r="N2138" s="1" t="s">
        <v>13663</v>
      </c>
    </row>
    <row r="2139" spans="1:14" x14ac:dyDescent="0.25">
      <c r="A2139" s="1" t="s">
        <v>11197</v>
      </c>
      <c r="B2139" s="1" t="s">
        <v>80</v>
      </c>
      <c r="C2139" s="1" t="s">
        <v>81</v>
      </c>
      <c r="D2139" s="377">
        <v>110</v>
      </c>
      <c r="E2139" s="1" t="s">
        <v>83</v>
      </c>
      <c r="F2139" s="378">
        <v>46185</v>
      </c>
      <c r="G2139" s="1" t="s">
        <v>13646</v>
      </c>
      <c r="H2139" s="1" t="s">
        <v>13013</v>
      </c>
      <c r="I2139" s="378">
        <v>47280</v>
      </c>
      <c r="J2139" s="1" t="s">
        <v>61</v>
      </c>
      <c r="K2139" s="380">
        <v>0.24078703703703999</v>
      </c>
      <c r="L2139" s="378">
        <v>46185</v>
      </c>
      <c r="M2139" s="1" t="s">
        <v>11199</v>
      </c>
      <c r="N2139" s="1" t="s">
        <v>13671</v>
      </c>
    </row>
    <row r="2140" spans="1:14" x14ac:dyDescent="0.25">
      <c r="A2140" s="1" t="s">
        <v>11197</v>
      </c>
      <c r="B2140" s="1" t="s">
        <v>80</v>
      </c>
      <c r="C2140" s="1" t="s">
        <v>81</v>
      </c>
      <c r="D2140" s="377">
        <v>110</v>
      </c>
      <c r="E2140" s="1" t="s">
        <v>83</v>
      </c>
      <c r="F2140" s="378">
        <v>46185</v>
      </c>
      <c r="G2140" s="1" t="s">
        <v>12368</v>
      </c>
      <c r="H2140" s="1" t="s">
        <v>10933</v>
      </c>
      <c r="I2140" s="378">
        <v>47278</v>
      </c>
      <c r="J2140" s="1" t="s">
        <v>61</v>
      </c>
      <c r="K2140" s="380">
        <v>0.13402777777777999</v>
      </c>
      <c r="L2140" s="378">
        <v>46185</v>
      </c>
      <c r="M2140" s="1" t="s">
        <v>11199</v>
      </c>
      <c r="N2140" s="1" t="s">
        <v>13670</v>
      </c>
    </row>
    <row r="2141" spans="1:14" x14ac:dyDescent="0.25">
      <c r="A2141" s="1" t="s">
        <v>11197</v>
      </c>
      <c r="B2141" s="1" t="s">
        <v>80</v>
      </c>
      <c r="C2141" s="1" t="s">
        <v>81</v>
      </c>
      <c r="D2141" s="377">
        <v>107</v>
      </c>
      <c r="E2141" s="1" t="s">
        <v>83</v>
      </c>
      <c r="F2141" s="378">
        <v>46185</v>
      </c>
      <c r="G2141" s="1" t="s">
        <v>12368</v>
      </c>
      <c r="H2141" s="1" t="s">
        <v>10933</v>
      </c>
      <c r="I2141" s="378">
        <v>47278</v>
      </c>
      <c r="J2141" s="1" t="s">
        <v>61</v>
      </c>
      <c r="K2141" s="380">
        <v>0.1762037037037</v>
      </c>
      <c r="L2141" s="378">
        <v>46185</v>
      </c>
      <c r="M2141" s="1" t="s">
        <v>11199</v>
      </c>
      <c r="N2141" s="1" t="s">
        <v>13673</v>
      </c>
    </row>
    <row r="2142" spans="1:14" x14ac:dyDescent="0.25">
      <c r="A2142" s="1" t="s">
        <v>11197</v>
      </c>
      <c r="B2142" s="1" t="s">
        <v>80</v>
      </c>
      <c r="C2142" s="1" t="s">
        <v>81</v>
      </c>
      <c r="D2142" s="377">
        <v>110</v>
      </c>
      <c r="E2142" s="1" t="s">
        <v>83</v>
      </c>
      <c r="F2142" s="378">
        <v>46185</v>
      </c>
      <c r="G2142" s="1" t="s">
        <v>12368</v>
      </c>
      <c r="H2142" s="1" t="s">
        <v>10933</v>
      </c>
      <c r="I2142" s="378">
        <v>47278</v>
      </c>
      <c r="J2142" s="1" t="s">
        <v>61</v>
      </c>
      <c r="K2142" s="380">
        <v>0.13416666666666999</v>
      </c>
      <c r="L2142" s="378">
        <v>46185</v>
      </c>
      <c r="M2142" s="1" t="s">
        <v>11199</v>
      </c>
      <c r="N2142" s="1" t="s">
        <v>13674</v>
      </c>
    </row>
    <row r="2143" spans="1:14" x14ac:dyDescent="0.25">
      <c r="A2143" s="1" t="s">
        <v>11197</v>
      </c>
      <c r="B2143" s="1" t="s">
        <v>80</v>
      </c>
      <c r="C2143" s="1" t="s">
        <v>81</v>
      </c>
      <c r="D2143" s="377">
        <v>110</v>
      </c>
      <c r="E2143" s="1" t="s">
        <v>83</v>
      </c>
      <c r="F2143" s="378">
        <v>46185</v>
      </c>
      <c r="G2143" s="1" t="s">
        <v>13646</v>
      </c>
      <c r="H2143" s="1" t="s">
        <v>13013</v>
      </c>
      <c r="I2143" s="378">
        <v>47280</v>
      </c>
      <c r="J2143" s="1" t="s">
        <v>61</v>
      </c>
      <c r="K2143" s="380">
        <v>0.22527777777777999</v>
      </c>
      <c r="L2143" s="378">
        <v>46185</v>
      </c>
      <c r="M2143" s="1" t="s">
        <v>11199</v>
      </c>
      <c r="N2143" s="1" t="s">
        <v>13659</v>
      </c>
    </row>
    <row r="2144" spans="1:14" x14ac:dyDescent="0.25">
      <c r="A2144" s="1" t="s">
        <v>11197</v>
      </c>
      <c r="B2144" s="1" t="s">
        <v>80</v>
      </c>
      <c r="C2144" s="1" t="s">
        <v>81</v>
      </c>
      <c r="D2144" s="377">
        <v>110</v>
      </c>
      <c r="E2144" s="1" t="s">
        <v>83</v>
      </c>
      <c r="F2144" s="378">
        <v>46185</v>
      </c>
      <c r="G2144" s="1" t="s">
        <v>12368</v>
      </c>
      <c r="H2144" s="1" t="s">
        <v>10933</v>
      </c>
      <c r="I2144" s="378">
        <v>47278</v>
      </c>
      <c r="J2144" s="1" t="s">
        <v>61</v>
      </c>
      <c r="K2144" s="380">
        <v>0.13263888888889</v>
      </c>
      <c r="L2144" s="378">
        <v>46185</v>
      </c>
      <c r="M2144" s="1" t="s">
        <v>11199</v>
      </c>
      <c r="N2144" s="1" t="s">
        <v>13649</v>
      </c>
    </row>
    <row r="2145" spans="1:14" x14ac:dyDescent="0.25">
      <c r="A2145" s="1" t="s">
        <v>11197</v>
      </c>
      <c r="B2145" s="1" t="s">
        <v>80</v>
      </c>
      <c r="C2145" s="1" t="s">
        <v>81</v>
      </c>
      <c r="D2145" s="377">
        <v>110</v>
      </c>
      <c r="E2145" s="1" t="s">
        <v>83</v>
      </c>
      <c r="F2145" s="378">
        <v>46185</v>
      </c>
      <c r="G2145" s="1" t="s">
        <v>12368</v>
      </c>
      <c r="H2145" s="1" t="s">
        <v>10933</v>
      </c>
      <c r="I2145" s="378">
        <v>47278</v>
      </c>
      <c r="J2145" s="1" t="s">
        <v>61</v>
      </c>
      <c r="K2145" s="380">
        <v>0.13776620370369999</v>
      </c>
      <c r="L2145" s="378">
        <v>46185</v>
      </c>
      <c r="M2145" s="1" t="s">
        <v>11199</v>
      </c>
      <c r="N2145" s="1" t="s">
        <v>13664</v>
      </c>
    </row>
    <row r="2146" spans="1:14" x14ac:dyDescent="0.25">
      <c r="A2146" s="1" t="s">
        <v>11197</v>
      </c>
      <c r="B2146" s="1" t="s">
        <v>80</v>
      </c>
      <c r="C2146" s="1" t="s">
        <v>81</v>
      </c>
      <c r="D2146" s="377">
        <v>110</v>
      </c>
      <c r="E2146" s="1" t="s">
        <v>83</v>
      </c>
      <c r="F2146" s="378">
        <v>46185</v>
      </c>
      <c r="G2146" s="1" t="s">
        <v>12368</v>
      </c>
      <c r="H2146" s="1" t="s">
        <v>10933</v>
      </c>
      <c r="I2146" s="378">
        <v>47278</v>
      </c>
      <c r="J2146" s="1" t="s">
        <v>61</v>
      </c>
      <c r="K2146" s="380">
        <v>1.5740740740700001E-3</v>
      </c>
      <c r="L2146" s="378">
        <v>46185</v>
      </c>
      <c r="M2146" s="1" t="s">
        <v>11199</v>
      </c>
      <c r="N2146" s="1" t="s">
        <v>13660</v>
      </c>
    </row>
    <row r="2147" spans="1:14" x14ac:dyDescent="0.25">
      <c r="A2147" s="1" t="s">
        <v>11197</v>
      </c>
      <c r="B2147" s="1" t="s">
        <v>80</v>
      </c>
      <c r="C2147" s="1" t="s">
        <v>81</v>
      </c>
      <c r="D2147" s="377">
        <v>110</v>
      </c>
      <c r="E2147" s="1" t="s">
        <v>83</v>
      </c>
      <c r="F2147" s="378">
        <v>46185</v>
      </c>
      <c r="G2147" s="1" t="s">
        <v>13646</v>
      </c>
      <c r="H2147" s="1" t="s">
        <v>13013</v>
      </c>
      <c r="I2147" s="378">
        <v>47280</v>
      </c>
      <c r="J2147" s="1" t="s">
        <v>61</v>
      </c>
      <c r="K2147" s="380">
        <v>0.22546296296296001</v>
      </c>
      <c r="L2147" s="378">
        <v>46185</v>
      </c>
      <c r="M2147" s="1" t="s">
        <v>11199</v>
      </c>
      <c r="N2147" s="1" t="s">
        <v>13647</v>
      </c>
    </row>
    <row r="2148" spans="1:14" x14ac:dyDescent="0.25">
      <c r="A2148" s="1" t="s">
        <v>11197</v>
      </c>
      <c r="B2148" s="1" t="s">
        <v>80</v>
      </c>
      <c r="C2148" s="1" t="s">
        <v>81</v>
      </c>
      <c r="D2148" s="377">
        <v>110</v>
      </c>
      <c r="E2148" s="1" t="s">
        <v>83</v>
      </c>
      <c r="F2148" s="378">
        <v>46185</v>
      </c>
      <c r="G2148" s="1" t="s">
        <v>13646</v>
      </c>
      <c r="H2148" s="1" t="s">
        <v>13013</v>
      </c>
      <c r="I2148" s="378">
        <v>47280</v>
      </c>
      <c r="J2148" s="1" t="s">
        <v>61</v>
      </c>
      <c r="K2148" s="380">
        <v>0.21850694444443999</v>
      </c>
      <c r="L2148" s="378">
        <v>46185</v>
      </c>
      <c r="M2148" s="1" t="s">
        <v>11199</v>
      </c>
      <c r="N2148" s="1" t="s">
        <v>13658</v>
      </c>
    </row>
    <row r="2149" spans="1:14" x14ac:dyDescent="0.25">
      <c r="A2149" s="1" t="s">
        <v>11197</v>
      </c>
      <c r="B2149" s="1" t="s">
        <v>80</v>
      </c>
      <c r="C2149" s="1" t="s">
        <v>81</v>
      </c>
      <c r="D2149" s="377">
        <v>110</v>
      </c>
      <c r="E2149" s="1" t="s">
        <v>83</v>
      </c>
      <c r="F2149" s="378">
        <v>46185</v>
      </c>
      <c r="G2149" s="1" t="s">
        <v>13646</v>
      </c>
      <c r="H2149" s="1" t="s">
        <v>13013</v>
      </c>
      <c r="I2149" s="378">
        <v>47280</v>
      </c>
      <c r="J2149" s="1" t="s">
        <v>61</v>
      </c>
      <c r="K2149" s="380">
        <v>0.24243055555556001</v>
      </c>
      <c r="L2149" s="378">
        <v>46185</v>
      </c>
      <c r="M2149" s="1" t="s">
        <v>11199</v>
      </c>
      <c r="N2149" s="1" t="s">
        <v>13650</v>
      </c>
    </row>
    <row r="2150" spans="1:14" x14ac:dyDescent="0.25">
      <c r="A2150" s="1" t="s">
        <v>11197</v>
      </c>
      <c r="B2150" s="1" t="s">
        <v>80</v>
      </c>
      <c r="C2150" s="1" t="s">
        <v>81</v>
      </c>
      <c r="D2150" s="377">
        <v>110</v>
      </c>
      <c r="E2150" s="1" t="s">
        <v>83</v>
      </c>
      <c r="F2150" s="378">
        <v>46185</v>
      </c>
      <c r="G2150" s="1" t="s">
        <v>13646</v>
      </c>
      <c r="H2150" s="1" t="s">
        <v>13013</v>
      </c>
      <c r="I2150" s="378">
        <v>47280</v>
      </c>
      <c r="J2150" s="1" t="s">
        <v>61</v>
      </c>
      <c r="K2150" s="380">
        <v>0.16427083333333001</v>
      </c>
      <c r="L2150" s="378">
        <v>46185</v>
      </c>
      <c r="M2150" s="1" t="s">
        <v>11199</v>
      </c>
      <c r="N2150" s="1" t="s">
        <v>13661</v>
      </c>
    </row>
    <row r="2151" spans="1:14" x14ac:dyDescent="0.25">
      <c r="A2151" s="1" t="s">
        <v>11197</v>
      </c>
      <c r="B2151" s="1" t="s">
        <v>80</v>
      </c>
      <c r="C2151" s="1" t="s">
        <v>81</v>
      </c>
      <c r="D2151" s="377">
        <v>110</v>
      </c>
      <c r="E2151" s="1" t="s">
        <v>83</v>
      </c>
      <c r="F2151" s="378">
        <v>46185</v>
      </c>
      <c r="G2151" s="1" t="s">
        <v>13646</v>
      </c>
      <c r="H2151" s="1" t="s">
        <v>13013</v>
      </c>
      <c r="I2151" s="378">
        <v>47280</v>
      </c>
      <c r="J2151" s="1" t="s">
        <v>61</v>
      </c>
      <c r="K2151" s="380">
        <v>0.18776620370370001</v>
      </c>
      <c r="L2151" s="378">
        <v>46185</v>
      </c>
      <c r="M2151" s="1" t="s">
        <v>11199</v>
      </c>
      <c r="N2151" s="1" t="s">
        <v>13666</v>
      </c>
    </row>
    <row r="2152" spans="1:14" x14ac:dyDescent="0.25">
      <c r="A2152" s="1" t="s">
        <v>11197</v>
      </c>
      <c r="B2152" s="1" t="s">
        <v>80</v>
      </c>
      <c r="C2152" s="1" t="s">
        <v>81</v>
      </c>
      <c r="D2152" s="377">
        <v>110</v>
      </c>
      <c r="E2152" s="1" t="s">
        <v>83</v>
      </c>
      <c r="F2152" s="378">
        <v>46185</v>
      </c>
      <c r="G2152" s="1" t="s">
        <v>12368</v>
      </c>
      <c r="H2152" s="1" t="s">
        <v>10933</v>
      </c>
      <c r="I2152" s="378">
        <v>47278</v>
      </c>
      <c r="J2152" s="1" t="s">
        <v>61</v>
      </c>
      <c r="K2152" s="380">
        <v>6.0694444444439999E-2</v>
      </c>
      <c r="L2152" s="378">
        <v>46185</v>
      </c>
      <c r="M2152" s="1" t="s">
        <v>11199</v>
      </c>
      <c r="N2152" s="1" t="s">
        <v>13657</v>
      </c>
    </row>
    <row r="2153" spans="1:14" x14ac:dyDescent="0.25">
      <c r="A2153" s="1" t="s">
        <v>11197</v>
      </c>
      <c r="B2153" s="1" t="s">
        <v>80</v>
      </c>
      <c r="C2153" s="1" t="s">
        <v>81</v>
      </c>
      <c r="D2153" s="377">
        <v>110</v>
      </c>
      <c r="E2153" s="1" t="s">
        <v>83</v>
      </c>
      <c r="F2153" s="378">
        <v>46185</v>
      </c>
      <c r="G2153" s="1" t="s">
        <v>12368</v>
      </c>
      <c r="H2153" s="1" t="s">
        <v>10933</v>
      </c>
      <c r="I2153" s="378">
        <v>47278</v>
      </c>
      <c r="J2153" s="1" t="s">
        <v>61</v>
      </c>
      <c r="K2153" s="380">
        <v>1.4351851851899999E-3</v>
      </c>
      <c r="L2153" s="378">
        <v>46185</v>
      </c>
      <c r="M2153" s="1" t="s">
        <v>11199</v>
      </c>
      <c r="N2153" s="1" t="s">
        <v>13654</v>
      </c>
    </row>
    <row r="2154" spans="1:14" x14ac:dyDescent="0.25">
      <c r="A2154" s="1" t="s">
        <v>11197</v>
      </c>
      <c r="B2154" s="1" t="s">
        <v>80</v>
      </c>
      <c r="C2154" s="1" t="s">
        <v>81</v>
      </c>
      <c r="D2154" s="377">
        <v>110</v>
      </c>
      <c r="E2154" s="1" t="s">
        <v>83</v>
      </c>
      <c r="F2154" s="378">
        <v>46185</v>
      </c>
      <c r="G2154" s="1" t="s">
        <v>12368</v>
      </c>
      <c r="H2154" s="1" t="s">
        <v>10933</v>
      </c>
      <c r="I2154" s="378">
        <v>47278</v>
      </c>
      <c r="J2154" s="1" t="s">
        <v>61</v>
      </c>
      <c r="K2154" s="380">
        <v>5.8993055555560003E-2</v>
      </c>
      <c r="L2154" s="378">
        <v>46185</v>
      </c>
      <c r="M2154" s="1" t="s">
        <v>11199</v>
      </c>
      <c r="N2154" s="1" t="s">
        <v>13662</v>
      </c>
    </row>
    <row r="2155" spans="1:14" x14ac:dyDescent="0.25">
      <c r="A2155" s="1" t="s">
        <v>11197</v>
      </c>
      <c r="B2155" s="1" t="s">
        <v>80</v>
      </c>
      <c r="C2155" s="1" t="s">
        <v>81</v>
      </c>
      <c r="D2155" s="377">
        <v>110</v>
      </c>
      <c r="E2155" s="1" t="s">
        <v>83</v>
      </c>
      <c r="F2155" s="378">
        <v>46184</v>
      </c>
      <c r="G2155" s="1" t="s">
        <v>12368</v>
      </c>
      <c r="H2155" s="1" t="s">
        <v>10933</v>
      </c>
      <c r="I2155" s="378">
        <v>47278</v>
      </c>
      <c r="J2155" s="1" t="s">
        <v>61</v>
      </c>
      <c r="K2155" s="380">
        <v>0.72546296296295998</v>
      </c>
      <c r="L2155" s="378">
        <v>46184</v>
      </c>
      <c r="M2155" s="1" t="s">
        <v>11199</v>
      </c>
      <c r="N2155" s="1" t="s">
        <v>13676</v>
      </c>
    </row>
    <row r="2156" spans="1:14" x14ac:dyDescent="0.25">
      <c r="A2156" s="1" t="s">
        <v>11197</v>
      </c>
      <c r="B2156" s="1" t="s">
        <v>80</v>
      </c>
      <c r="C2156" s="1" t="s">
        <v>81</v>
      </c>
      <c r="D2156" s="377">
        <v>110</v>
      </c>
      <c r="E2156" s="1" t="s">
        <v>83</v>
      </c>
      <c r="F2156" s="378">
        <v>46184</v>
      </c>
      <c r="G2156" s="1" t="s">
        <v>12368</v>
      </c>
      <c r="H2156" s="1" t="s">
        <v>10933</v>
      </c>
      <c r="I2156" s="378">
        <v>47278</v>
      </c>
      <c r="J2156" s="1" t="s">
        <v>61</v>
      </c>
      <c r="K2156" s="380">
        <v>0.73094907407406995</v>
      </c>
      <c r="L2156" s="378">
        <v>46184</v>
      </c>
      <c r="M2156" s="1" t="s">
        <v>11199</v>
      </c>
      <c r="N2156" s="1" t="s">
        <v>13693</v>
      </c>
    </row>
    <row r="2157" spans="1:14" x14ac:dyDescent="0.25">
      <c r="A2157" s="1" t="s">
        <v>11197</v>
      </c>
      <c r="B2157" s="1" t="s">
        <v>80</v>
      </c>
      <c r="C2157" s="1" t="s">
        <v>81</v>
      </c>
      <c r="D2157" s="377">
        <v>110</v>
      </c>
      <c r="E2157" s="1" t="s">
        <v>83</v>
      </c>
      <c r="F2157" s="378">
        <v>46184</v>
      </c>
      <c r="G2157" s="1" t="s">
        <v>12368</v>
      </c>
      <c r="H2157" s="1" t="s">
        <v>10933</v>
      </c>
      <c r="I2157" s="378">
        <v>47278</v>
      </c>
      <c r="J2157" s="1" t="s">
        <v>61</v>
      </c>
      <c r="K2157" s="380">
        <v>0.13746527777778</v>
      </c>
      <c r="L2157" s="378">
        <v>46184</v>
      </c>
      <c r="M2157" s="1" t="s">
        <v>11199</v>
      </c>
      <c r="N2157" s="1" t="s">
        <v>12390</v>
      </c>
    </row>
    <row r="2158" spans="1:14" x14ac:dyDescent="0.25">
      <c r="A2158" s="1" t="s">
        <v>11197</v>
      </c>
      <c r="B2158" s="1" t="s">
        <v>80</v>
      </c>
      <c r="C2158" s="1" t="s">
        <v>81</v>
      </c>
      <c r="D2158" s="377">
        <v>110</v>
      </c>
      <c r="E2158" s="1" t="s">
        <v>83</v>
      </c>
      <c r="F2158" s="378">
        <v>46184</v>
      </c>
      <c r="G2158" s="1" t="s">
        <v>12368</v>
      </c>
      <c r="H2158" s="1" t="s">
        <v>10933</v>
      </c>
      <c r="I2158" s="378">
        <v>47278</v>
      </c>
      <c r="J2158" s="1" t="s">
        <v>61</v>
      </c>
      <c r="K2158" s="380">
        <v>0.15519675925925999</v>
      </c>
      <c r="L2158" s="378">
        <v>46184</v>
      </c>
      <c r="M2158" s="1" t="s">
        <v>11199</v>
      </c>
      <c r="N2158" s="1" t="s">
        <v>12374</v>
      </c>
    </row>
    <row r="2159" spans="1:14" x14ac:dyDescent="0.25">
      <c r="A2159" s="1" t="s">
        <v>11197</v>
      </c>
      <c r="B2159" s="1" t="s">
        <v>80</v>
      </c>
      <c r="C2159" s="1" t="s">
        <v>81</v>
      </c>
      <c r="D2159" s="377">
        <v>110</v>
      </c>
      <c r="E2159" s="1" t="s">
        <v>83</v>
      </c>
      <c r="F2159" s="378">
        <v>46184</v>
      </c>
      <c r="G2159" s="1" t="s">
        <v>12368</v>
      </c>
      <c r="H2159" s="1" t="s">
        <v>10933</v>
      </c>
      <c r="I2159" s="378">
        <v>47278</v>
      </c>
      <c r="J2159" s="1" t="s">
        <v>61</v>
      </c>
      <c r="K2159" s="380">
        <v>0.88640046296296005</v>
      </c>
      <c r="L2159" s="378">
        <v>46184</v>
      </c>
      <c r="M2159" s="1" t="s">
        <v>11199</v>
      </c>
      <c r="N2159" s="1" t="s">
        <v>13686</v>
      </c>
    </row>
    <row r="2160" spans="1:14" x14ac:dyDescent="0.25">
      <c r="A2160" s="1" t="s">
        <v>11197</v>
      </c>
      <c r="B2160" s="1" t="s">
        <v>80</v>
      </c>
      <c r="C2160" s="1" t="s">
        <v>81</v>
      </c>
      <c r="D2160" s="377">
        <v>110</v>
      </c>
      <c r="E2160" s="1" t="s">
        <v>83</v>
      </c>
      <c r="F2160" s="378">
        <v>46184</v>
      </c>
      <c r="G2160" s="1" t="s">
        <v>12368</v>
      </c>
      <c r="H2160" s="1" t="s">
        <v>10933</v>
      </c>
      <c r="I2160" s="378">
        <v>47278</v>
      </c>
      <c r="J2160" s="1" t="s">
        <v>61</v>
      </c>
      <c r="K2160" s="380">
        <v>0.15298611111110999</v>
      </c>
      <c r="L2160" s="378">
        <v>46184</v>
      </c>
      <c r="M2160" s="1" t="s">
        <v>11199</v>
      </c>
      <c r="N2160" s="1" t="s">
        <v>12370</v>
      </c>
    </row>
    <row r="2161" spans="1:14" x14ac:dyDescent="0.25">
      <c r="A2161" s="1" t="s">
        <v>11197</v>
      </c>
      <c r="B2161" s="1" t="s">
        <v>80</v>
      </c>
      <c r="C2161" s="1" t="s">
        <v>81</v>
      </c>
      <c r="D2161" s="377">
        <v>110</v>
      </c>
      <c r="E2161" s="1" t="s">
        <v>83</v>
      </c>
      <c r="F2161" s="378">
        <v>46184</v>
      </c>
      <c r="G2161" s="1" t="s">
        <v>12368</v>
      </c>
      <c r="H2161" s="1" t="s">
        <v>10933</v>
      </c>
      <c r="I2161" s="378">
        <v>47278</v>
      </c>
      <c r="J2161" s="1" t="s">
        <v>61</v>
      </c>
      <c r="K2161" s="380">
        <v>0.88958333333332995</v>
      </c>
      <c r="L2161" s="378">
        <v>46184</v>
      </c>
      <c r="M2161" s="1" t="s">
        <v>11199</v>
      </c>
      <c r="N2161" s="1" t="s">
        <v>13688</v>
      </c>
    </row>
    <row r="2162" spans="1:14" x14ac:dyDescent="0.25">
      <c r="A2162" s="1" t="s">
        <v>11197</v>
      </c>
      <c r="B2162" s="1" t="s">
        <v>80</v>
      </c>
      <c r="C2162" s="1" t="s">
        <v>81</v>
      </c>
      <c r="D2162" s="377">
        <v>110</v>
      </c>
      <c r="E2162" s="1" t="s">
        <v>83</v>
      </c>
      <c r="F2162" s="378">
        <v>46184</v>
      </c>
      <c r="G2162" s="1" t="s">
        <v>12368</v>
      </c>
      <c r="H2162" s="1" t="s">
        <v>10933</v>
      </c>
      <c r="I2162" s="378">
        <v>47278</v>
      </c>
      <c r="J2162" s="1" t="s">
        <v>61</v>
      </c>
      <c r="K2162" s="380">
        <v>0.93918981481481001</v>
      </c>
      <c r="L2162" s="378">
        <v>46184</v>
      </c>
      <c r="M2162" s="1" t="s">
        <v>11199</v>
      </c>
      <c r="N2162" s="1" t="s">
        <v>13679</v>
      </c>
    </row>
    <row r="2163" spans="1:14" x14ac:dyDescent="0.25">
      <c r="A2163" s="1" t="s">
        <v>11197</v>
      </c>
      <c r="B2163" s="1" t="s">
        <v>80</v>
      </c>
      <c r="C2163" s="1" t="s">
        <v>81</v>
      </c>
      <c r="D2163" s="377">
        <v>110</v>
      </c>
      <c r="E2163" s="1" t="s">
        <v>83</v>
      </c>
      <c r="F2163" s="378">
        <v>46184</v>
      </c>
      <c r="G2163" s="1" t="s">
        <v>12368</v>
      </c>
      <c r="H2163" s="1" t="s">
        <v>10933</v>
      </c>
      <c r="I2163" s="378">
        <v>47278</v>
      </c>
      <c r="J2163" s="1" t="s">
        <v>61</v>
      </c>
      <c r="K2163" s="380">
        <v>0.86300925925925998</v>
      </c>
      <c r="L2163" s="378">
        <v>46184</v>
      </c>
      <c r="M2163" s="1" t="s">
        <v>11199</v>
      </c>
      <c r="N2163" s="1" t="s">
        <v>13700</v>
      </c>
    </row>
    <row r="2164" spans="1:14" x14ac:dyDescent="0.25">
      <c r="A2164" s="1" t="s">
        <v>11197</v>
      </c>
      <c r="B2164" s="1" t="s">
        <v>80</v>
      </c>
      <c r="C2164" s="1" t="s">
        <v>81</v>
      </c>
      <c r="D2164" s="377">
        <v>110</v>
      </c>
      <c r="E2164" s="1" t="s">
        <v>83</v>
      </c>
      <c r="F2164" s="378">
        <v>46184</v>
      </c>
      <c r="G2164" s="1" t="s">
        <v>12368</v>
      </c>
      <c r="H2164" s="1" t="s">
        <v>10933</v>
      </c>
      <c r="I2164" s="378">
        <v>47278</v>
      </c>
      <c r="J2164" s="1" t="s">
        <v>61</v>
      </c>
      <c r="K2164" s="380">
        <v>0.18109953703703999</v>
      </c>
      <c r="L2164" s="378">
        <v>46184</v>
      </c>
      <c r="M2164" s="1" t="s">
        <v>11199</v>
      </c>
      <c r="N2164" s="1" t="s">
        <v>12378</v>
      </c>
    </row>
    <row r="2165" spans="1:14" x14ac:dyDescent="0.25">
      <c r="A2165" s="1" t="s">
        <v>11197</v>
      </c>
      <c r="B2165" s="1" t="s">
        <v>80</v>
      </c>
      <c r="C2165" s="1" t="s">
        <v>81</v>
      </c>
      <c r="D2165" s="377">
        <v>110</v>
      </c>
      <c r="E2165" s="1" t="s">
        <v>83</v>
      </c>
      <c r="F2165" s="378">
        <v>46184</v>
      </c>
      <c r="G2165" s="1" t="s">
        <v>12368</v>
      </c>
      <c r="H2165" s="1" t="s">
        <v>10933</v>
      </c>
      <c r="I2165" s="378">
        <v>47278</v>
      </c>
      <c r="J2165" s="1" t="s">
        <v>61</v>
      </c>
      <c r="K2165" s="380">
        <v>0.88437500000000002</v>
      </c>
      <c r="L2165" s="378">
        <v>46184</v>
      </c>
      <c r="M2165" s="1" t="s">
        <v>11199</v>
      </c>
      <c r="N2165" s="1" t="s">
        <v>13691</v>
      </c>
    </row>
    <row r="2166" spans="1:14" x14ac:dyDescent="0.25">
      <c r="A2166" s="1" t="s">
        <v>11197</v>
      </c>
      <c r="B2166" s="1" t="s">
        <v>80</v>
      </c>
      <c r="C2166" s="1" t="s">
        <v>81</v>
      </c>
      <c r="D2166" s="377">
        <v>110</v>
      </c>
      <c r="E2166" s="1" t="s">
        <v>83</v>
      </c>
      <c r="F2166" s="378">
        <v>46184</v>
      </c>
      <c r="G2166" s="1" t="s">
        <v>12368</v>
      </c>
      <c r="H2166" s="1" t="s">
        <v>10933</v>
      </c>
      <c r="I2166" s="378">
        <v>47278</v>
      </c>
      <c r="J2166" s="1" t="s">
        <v>61</v>
      </c>
      <c r="K2166" s="380">
        <v>0.67541666666667</v>
      </c>
      <c r="L2166" s="378">
        <v>46184</v>
      </c>
      <c r="M2166" s="1" t="s">
        <v>11199</v>
      </c>
      <c r="N2166" s="1" t="s">
        <v>13271</v>
      </c>
    </row>
    <row r="2167" spans="1:14" x14ac:dyDescent="0.25">
      <c r="A2167" s="1" t="s">
        <v>11197</v>
      </c>
      <c r="B2167" s="1" t="s">
        <v>80</v>
      </c>
      <c r="C2167" s="1" t="s">
        <v>81</v>
      </c>
      <c r="D2167" s="377">
        <v>110</v>
      </c>
      <c r="E2167" s="1" t="s">
        <v>83</v>
      </c>
      <c r="F2167" s="378">
        <v>46184</v>
      </c>
      <c r="G2167" s="1" t="s">
        <v>12368</v>
      </c>
      <c r="H2167" s="1" t="s">
        <v>10933</v>
      </c>
      <c r="I2167" s="378">
        <v>47278</v>
      </c>
      <c r="J2167" s="1" t="s">
        <v>61</v>
      </c>
      <c r="K2167" s="380">
        <v>0.18223379629629999</v>
      </c>
      <c r="L2167" s="378">
        <v>46184</v>
      </c>
      <c r="M2167" s="1" t="s">
        <v>11199</v>
      </c>
      <c r="N2167" s="1" t="s">
        <v>12381</v>
      </c>
    </row>
    <row r="2168" spans="1:14" x14ac:dyDescent="0.25">
      <c r="A2168" s="1" t="s">
        <v>11197</v>
      </c>
      <c r="B2168" s="1" t="s">
        <v>80</v>
      </c>
      <c r="C2168" s="1" t="s">
        <v>81</v>
      </c>
      <c r="D2168" s="377">
        <v>110</v>
      </c>
      <c r="E2168" s="1" t="s">
        <v>83</v>
      </c>
      <c r="F2168" s="378">
        <v>46184</v>
      </c>
      <c r="G2168" s="1" t="s">
        <v>12368</v>
      </c>
      <c r="H2168" s="1" t="s">
        <v>10933</v>
      </c>
      <c r="I2168" s="378">
        <v>47278</v>
      </c>
      <c r="J2168" s="1" t="s">
        <v>61</v>
      </c>
      <c r="K2168" s="380">
        <v>0.69718749999999996</v>
      </c>
      <c r="L2168" s="378">
        <v>46184</v>
      </c>
      <c r="M2168" s="1" t="s">
        <v>11199</v>
      </c>
      <c r="N2168" s="1" t="s">
        <v>13680</v>
      </c>
    </row>
    <row r="2169" spans="1:14" x14ac:dyDescent="0.25">
      <c r="A2169" s="1" t="s">
        <v>11197</v>
      </c>
      <c r="B2169" s="1" t="s">
        <v>80</v>
      </c>
      <c r="C2169" s="1" t="s">
        <v>81</v>
      </c>
      <c r="D2169" s="377">
        <v>110</v>
      </c>
      <c r="E2169" s="1" t="s">
        <v>83</v>
      </c>
      <c r="F2169" s="378">
        <v>46184</v>
      </c>
      <c r="G2169" s="1" t="s">
        <v>12368</v>
      </c>
      <c r="H2169" s="1" t="s">
        <v>10933</v>
      </c>
      <c r="I2169" s="378">
        <v>47278</v>
      </c>
      <c r="J2169" s="1" t="s">
        <v>61</v>
      </c>
      <c r="K2169" s="380">
        <v>0.18237268518519001</v>
      </c>
      <c r="L2169" s="378">
        <v>46184</v>
      </c>
      <c r="M2169" s="1" t="s">
        <v>11199</v>
      </c>
      <c r="N2169" s="1" t="s">
        <v>12382</v>
      </c>
    </row>
    <row r="2170" spans="1:14" x14ac:dyDescent="0.25">
      <c r="A2170" s="1" t="s">
        <v>11197</v>
      </c>
      <c r="B2170" s="1" t="s">
        <v>80</v>
      </c>
      <c r="C2170" s="1" t="s">
        <v>81</v>
      </c>
      <c r="D2170" s="377">
        <v>110</v>
      </c>
      <c r="E2170" s="1" t="s">
        <v>83</v>
      </c>
      <c r="F2170" s="378">
        <v>46184</v>
      </c>
      <c r="G2170" s="1" t="s">
        <v>12368</v>
      </c>
      <c r="H2170" s="1" t="s">
        <v>10933</v>
      </c>
      <c r="I2170" s="378">
        <v>47278</v>
      </c>
      <c r="J2170" s="1" t="s">
        <v>61</v>
      </c>
      <c r="K2170" s="380">
        <v>0.92559027777778002</v>
      </c>
      <c r="L2170" s="378">
        <v>46184</v>
      </c>
      <c r="M2170" s="1" t="s">
        <v>11199</v>
      </c>
      <c r="N2170" s="1" t="s">
        <v>13696</v>
      </c>
    </row>
    <row r="2171" spans="1:14" x14ac:dyDescent="0.25">
      <c r="A2171" s="1" t="s">
        <v>11197</v>
      </c>
      <c r="B2171" s="1" t="s">
        <v>80</v>
      </c>
      <c r="C2171" s="1" t="s">
        <v>81</v>
      </c>
      <c r="D2171" s="377">
        <v>110</v>
      </c>
      <c r="E2171" s="1" t="s">
        <v>83</v>
      </c>
      <c r="F2171" s="378">
        <v>46184</v>
      </c>
      <c r="G2171" s="1" t="s">
        <v>12368</v>
      </c>
      <c r="H2171" s="1" t="s">
        <v>10933</v>
      </c>
      <c r="I2171" s="378">
        <v>47278</v>
      </c>
      <c r="J2171" s="1" t="s">
        <v>61</v>
      </c>
      <c r="K2171" s="380">
        <v>0.24568287037037001</v>
      </c>
      <c r="L2171" s="378">
        <v>46184</v>
      </c>
      <c r="M2171" s="1" t="s">
        <v>11199</v>
      </c>
      <c r="N2171" s="1" t="s">
        <v>12389</v>
      </c>
    </row>
    <row r="2172" spans="1:14" x14ac:dyDescent="0.25">
      <c r="A2172" s="1" t="s">
        <v>11197</v>
      </c>
      <c r="B2172" s="1" t="s">
        <v>80</v>
      </c>
      <c r="C2172" s="1" t="s">
        <v>81</v>
      </c>
      <c r="D2172" s="377">
        <v>110</v>
      </c>
      <c r="E2172" s="1" t="s">
        <v>83</v>
      </c>
      <c r="F2172" s="378">
        <v>46184</v>
      </c>
      <c r="G2172" s="1" t="s">
        <v>12368</v>
      </c>
      <c r="H2172" s="1" t="s">
        <v>10933</v>
      </c>
      <c r="I2172" s="378">
        <v>47278</v>
      </c>
      <c r="J2172" s="1" t="s">
        <v>61</v>
      </c>
      <c r="K2172" s="380">
        <v>0.19603009259258999</v>
      </c>
      <c r="L2172" s="378">
        <v>46184</v>
      </c>
      <c r="M2172" s="1" t="s">
        <v>11199</v>
      </c>
      <c r="N2172" s="1" t="s">
        <v>12387</v>
      </c>
    </row>
    <row r="2173" spans="1:14" x14ac:dyDescent="0.25">
      <c r="A2173" s="1" t="s">
        <v>11197</v>
      </c>
      <c r="B2173" s="1" t="s">
        <v>80</v>
      </c>
      <c r="C2173" s="1" t="s">
        <v>81</v>
      </c>
      <c r="D2173" s="377">
        <v>110</v>
      </c>
      <c r="E2173" s="1" t="s">
        <v>83</v>
      </c>
      <c r="F2173" s="378">
        <v>46184</v>
      </c>
      <c r="G2173" s="1" t="s">
        <v>12368</v>
      </c>
      <c r="H2173" s="1" t="s">
        <v>10933</v>
      </c>
      <c r="I2173" s="378">
        <v>47278</v>
      </c>
      <c r="J2173" s="1" t="s">
        <v>61</v>
      </c>
      <c r="K2173" s="380">
        <v>0.20115740740741</v>
      </c>
      <c r="L2173" s="378">
        <v>46184</v>
      </c>
      <c r="M2173" s="1" t="s">
        <v>11199</v>
      </c>
      <c r="N2173" s="1" t="s">
        <v>12391</v>
      </c>
    </row>
    <row r="2174" spans="1:14" x14ac:dyDescent="0.25">
      <c r="A2174" s="1" t="s">
        <v>11197</v>
      </c>
      <c r="B2174" s="1" t="s">
        <v>80</v>
      </c>
      <c r="C2174" s="1" t="s">
        <v>81</v>
      </c>
      <c r="D2174" s="377">
        <v>110</v>
      </c>
      <c r="E2174" s="1" t="s">
        <v>83</v>
      </c>
      <c r="F2174" s="378">
        <v>46184</v>
      </c>
      <c r="G2174" s="1" t="s">
        <v>12368</v>
      </c>
      <c r="H2174" s="1" t="s">
        <v>10933</v>
      </c>
      <c r="I2174" s="378">
        <v>47278</v>
      </c>
      <c r="J2174" s="1" t="s">
        <v>61</v>
      </c>
      <c r="K2174" s="380">
        <v>0.99814814814815001</v>
      </c>
      <c r="L2174" s="378">
        <v>46184</v>
      </c>
      <c r="M2174" s="1" t="s">
        <v>11199</v>
      </c>
      <c r="N2174" s="1" t="s">
        <v>13695</v>
      </c>
    </row>
    <row r="2175" spans="1:14" x14ac:dyDescent="0.25">
      <c r="A2175" s="1" t="s">
        <v>11197</v>
      </c>
      <c r="B2175" s="1" t="s">
        <v>80</v>
      </c>
      <c r="C2175" s="1" t="s">
        <v>81</v>
      </c>
      <c r="D2175" s="377">
        <v>110</v>
      </c>
      <c r="E2175" s="1" t="s">
        <v>83</v>
      </c>
      <c r="F2175" s="378">
        <v>46184</v>
      </c>
      <c r="G2175" s="1" t="s">
        <v>12368</v>
      </c>
      <c r="H2175" s="1" t="s">
        <v>10933</v>
      </c>
      <c r="I2175" s="378">
        <v>47278</v>
      </c>
      <c r="J2175" s="1" t="s">
        <v>61</v>
      </c>
      <c r="K2175" s="380">
        <v>0.87642361111111</v>
      </c>
      <c r="L2175" s="378">
        <v>46184</v>
      </c>
      <c r="M2175" s="1" t="s">
        <v>11199</v>
      </c>
      <c r="N2175" s="1" t="s">
        <v>13698</v>
      </c>
    </row>
    <row r="2176" spans="1:14" x14ac:dyDescent="0.25">
      <c r="A2176" s="1" t="s">
        <v>11197</v>
      </c>
      <c r="B2176" s="1" t="s">
        <v>80</v>
      </c>
      <c r="C2176" s="1" t="s">
        <v>81</v>
      </c>
      <c r="D2176" s="377">
        <v>110</v>
      </c>
      <c r="E2176" s="1" t="s">
        <v>83</v>
      </c>
      <c r="F2176" s="378">
        <v>46184</v>
      </c>
      <c r="G2176" s="1" t="s">
        <v>12368</v>
      </c>
      <c r="H2176" s="1" t="s">
        <v>10933</v>
      </c>
      <c r="I2176" s="378">
        <v>47278</v>
      </c>
      <c r="J2176" s="1" t="s">
        <v>61</v>
      </c>
      <c r="K2176" s="380">
        <v>0.21784722222222</v>
      </c>
      <c r="L2176" s="378">
        <v>46184</v>
      </c>
      <c r="M2176" s="1" t="s">
        <v>11199</v>
      </c>
      <c r="N2176" s="1" t="s">
        <v>12385</v>
      </c>
    </row>
    <row r="2177" spans="1:14" x14ac:dyDescent="0.25">
      <c r="A2177" s="1" t="s">
        <v>11197</v>
      </c>
      <c r="B2177" s="1" t="s">
        <v>80</v>
      </c>
      <c r="C2177" s="1" t="s">
        <v>81</v>
      </c>
      <c r="D2177" s="377">
        <v>110</v>
      </c>
      <c r="E2177" s="1" t="s">
        <v>83</v>
      </c>
      <c r="F2177" s="378">
        <v>46184</v>
      </c>
      <c r="G2177" s="1" t="s">
        <v>12368</v>
      </c>
      <c r="H2177" s="1" t="s">
        <v>10933</v>
      </c>
      <c r="I2177" s="378">
        <v>47278</v>
      </c>
      <c r="J2177" s="1" t="s">
        <v>61</v>
      </c>
      <c r="K2177" s="380">
        <v>0.70344907407406998</v>
      </c>
      <c r="L2177" s="378">
        <v>46184</v>
      </c>
      <c r="M2177" s="1" t="s">
        <v>11199</v>
      </c>
      <c r="N2177" s="1" t="s">
        <v>13689</v>
      </c>
    </row>
    <row r="2178" spans="1:14" x14ac:dyDescent="0.25">
      <c r="A2178" s="1" t="s">
        <v>11197</v>
      </c>
      <c r="B2178" s="1" t="s">
        <v>80</v>
      </c>
      <c r="C2178" s="1" t="s">
        <v>81</v>
      </c>
      <c r="D2178" s="377">
        <v>110</v>
      </c>
      <c r="E2178" s="1" t="s">
        <v>83</v>
      </c>
      <c r="F2178" s="378">
        <v>46184</v>
      </c>
      <c r="G2178" s="1" t="s">
        <v>12368</v>
      </c>
      <c r="H2178" s="1" t="s">
        <v>10933</v>
      </c>
      <c r="I2178" s="378">
        <v>47278</v>
      </c>
      <c r="J2178" s="1" t="s">
        <v>61</v>
      </c>
      <c r="K2178" s="380">
        <v>0.88355324074074004</v>
      </c>
      <c r="L2178" s="378">
        <v>46184</v>
      </c>
      <c r="M2178" s="1" t="s">
        <v>11199</v>
      </c>
      <c r="N2178" s="1" t="s">
        <v>13694</v>
      </c>
    </row>
    <row r="2179" spans="1:14" x14ac:dyDescent="0.25">
      <c r="A2179" s="1" t="s">
        <v>11197</v>
      </c>
      <c r="B2179" s="1" t="s">
        <v>80</v>
      </c>
      <c r="C2179" s="1" t="s">
        <v>81</v>
      </c>
      <c r="D2179" s="377">
        <v>110</v>
      </c>
      <c r="E2179" s="1" t="s">
        <v>83</v>
      </c>
      <c r="F2179" s="378">
        <v>46184</v>
      </c>
      <c r="G2179" s="1" t="s">
        <v>12368</v>
      </c>
      <c r="H2179" s="1" t="s">
        <v>10933</v>
      </c>
      <c r="I2179" s="378">
        <v>47278</v>
      </c>
      <c r="J2179" s="1" t="s">
        <v>61</v>
      </c>
      <c r="K2179" s="380">
        <v>0.23403935185185001</v>
      </c>
      <c r="L2179" s="378">
        <v>46184</v>
      </c>
      <c r="M2179" s="1" t="s">
        <v>11199</v>
      </c>
      <c r="N2179" s="1" t="s">
        <v>12383</v>
      </c>
    </row>
    <row r="2180" spans="1:14" x14ac:dyDescent="0.25">
      <c r="A2180" s="1" t="s">
        <v>11197</v>
      </c>
      <c r="B2180" s="1" t="s">
        <v>80</v>
      </c>
      <c r="C2180" s="1" t="s">
        <v>81</v>
      </c>
      <c r="D2180" s="377">
        <v>110</v>
      </c>
      <c r="E2180" s="1" t="s">
        <v>83</v>
      </c>
      <c r="F2180" s="378">
        <v>46184</v>
      </c>
      <c r="G2180" s="1" t="s">
        <v>12368</v>
      </c>
      <c r="H2180" s="1" t="s">
        <v>10933</v>
      </c>
      <c r="I2180" s="378">
        <v>47278</v>
      </c>
      <c r="J2180" s="1" t="s">
        <v>61</v>
      </c>
      <c r="K2180" s="380">
        <v>0.96106481481480999</v>
      </c>
      <c r="L2180" s="378">
        <v>46184</v>
      </c>
      <c r="M2180" s="1" t="s">
        <v>11199</v>
      </c>
      <c r="N2180" s="1" t="s">
        <v>13690</v>
      </c>
    </row>
    <row r="2181" spans="1:14" x14ac:dyDescent="0.25">
      <c r="A2181" s="1" t="s">
        <v>11197</v>
      </c>
      <c r="B2181" s="1" t="s">
        <v>80</v>
      </c>
      <c r="C2181" s="1" t="s">
        <v>81</v>
      </c>
      <c r="D2181" s="377">
        <v>110</v>
      </c>
      <c r="E2181" s="1" t="s">
        <v>83</v>
      </c>
      <c r="F2181" s="378">
        <v>46184</v>
      </c>
      <c r="G2181" s="1" t="s">
        <v>12368</v>
      </c>
      <c r="H2181" s="1" t="s">
        <v>10933</v>
      </c>
      <c r="I2181" s="378">
        <v>47278</v>
      </c>
      <c r="J2181" s="1" t="s">
        <v>61</v>
      </c>
      <c r="K2181" s="380">
        <v>0.91289351851851996</v>
      </c>
      <c r="L2181" s="378">
        <v>46184</v>
      </c>
      <c r="M2181" s="1" t="s">
        <v>11199</v>
      </c>
      <c r="N2181" s="1" t="s">
        <v>13684</v>
      </c>
    </row>
    <row r="2182" spans="1:14" x14ac:dyDescent="0.25">
      <c r="A2182" s="1" t="s">
        <v>11197</v>
      </c>
      <c r="B2182" s="1" t="s">
        <v>80</v>
      </c>
      <c r="C2182" s="1" t="s">
        <v>81</v>
      </c>
      <c r="D2182" s="377">
        <v>110</v>
      </c>
      <c r="E2182" s="1" t="s">
        <v>83</v>
      </c>
      <c r="F2182" s="378">
        <v>46184</v>
      </c>
      <c r="G2182" s="1" t="s">
        <v>12368</v>
      </c>
      <c r="H2182" s="1" t="s">
        <v>10933</v>
      </c>
      <c r="I2182" s="378">
        <v>47278</v>
      </c>
      <c r="J2182" s="1" t="s">
        <v>61</v>
      </c>
      <c r="K2182" s="380">
        <v>3.3379629629630002E-2</v>
      </c>
      <c r="L2182" s="378">
        <v>46184</v>
      </c>
      <c r="M2182" s="1" t="s">
        <v>11199</v>
      </c>
      <c r="N2182" s="1" t="s">
        <v>12372</v>
      </c>
    </row>
    <row r="2183" spans="1:14" x14ac:dyDescent="0.25">
      <c r="A2183" s="1" t="s">
        <v>11197</v>
      </c>
      <c r="B2183" s="1" t="s">
        <v>80</v>
      </c>
      <c r="C2183" s="1" t="s">
        <v>81</v>
      </c>
      <c r="D2183" s="377">
        <v>110</v>
      </c>
      <c r="E2183" s="1" t="s">
        <v>83</v>
      </c>
      <c r="F2183" s="378">
        <v>46184</v>
      </c>
      <c r="G2183" s="1" t="s">
        <v>12368</v>
      </c>
      <c r="H2183" s="1" t="s">
        <v>10933</v>
      </c>
      <c r="I2183" s="378">
        <v>47278</v>
      </c>
      <c r="J2183" s="1" t="s">
        <v>61</v>
      </c>
      <c r="K2183" s="380">
        <v>2.75E-2</v>
      </c>
      <c r="L2183" s="378">
        <v>46184</v>
      </c>
      <c r="M2183" s="1" t="s">
        <v>11199</v>
      </c>
      <c r="N2183" s="1" t="s">
        <v>12377</v>
      </c>
    </row>
    <row r="2184" spans="1:14" x14ac:dyDescent="0.25">
      <c r="A2184" s="1" t="s">
        <v>11197</v>
      </c>
      <c r="B2184" s="1" t="s">
        <v>80</v>
      </c>
      <c r="C2184" s="1" t="s">
        <v>81</v>
      </c>
      <c r="D2184" s="377">
        <v>110</v>
      </c>
      <c r="E2184" s="1" t="s">
        <v>83</v>
      </c>
      <c r="F2184" s="378">
        <v>46184</v>
      </c>
      <c r="G2184" s="1" t="s">
        <v>12368</v>
      </c>
      <c r="H2184" s="1" t="s">
        <v>10933</v>
      </c>
      <c r="I2184" s="378">
        <v>47278</v>
      </c>
      <c r="J2184" s="1" t="s">
        <v>61</v>
      </c>
      <c r="K2184" s="380">
        <v>0.77135416666667</v>
      </c>
      <c r="L2184" s="378">
        <v>46184</v>
      </c>
      <c r="M2184" s="1" t="s">
        <v>11199</v>
      </c>
      <c r="N2184" s="1" t="s">
        <v>13699</v>
      </c>
    </row>
    <row r="2185" spans="1:14" x14ac:dyDescent="0.25">
      <c r="A2185" s="1" t="s">
        <v>11197</v>
      </c>
      <c r="B2185" s="1" t="s">
        <v>80</v>
      </c>
      <c r="C2185" s="1" t="s">
        <v>81</v>
      </c>
      <c r="D2185" s="377">
        <v>110</v>
      </c>
      <c r="E2185" s="1" t="s">
        <v>83</v>
      </c>
      <c r="F2185" s="378">
        <v>46184</v>
      </c>
      <c r="G2185" s="1" t="s">
        <v>12368</v>
      </c>
      <c r="H2185" s="1" t="s">
        <v>10933</v>
      </c>
      <c r="I2185" s="378">
        <v>47278</v>
      </c>
      <c r="J2185" s="1" t="s">
        <v>61</v>
      </c>
      <c r="K2185" s="380">
        <v>0.77145833333333003</v>
      </c>
      <c r="L2185" s="378">
        <v>46184</v>
      </c>
      <c r="M2185" s="1" t="s">
        <v>11199</v>
      </c>
      <c r="N2185" s="1" t="s">
        <v>13675</v>
      </c>
    </row>
    <row r="2186" spans="1:14" x14ac:dyDescent="0.25">
      <c r="A2186" s="1" t="s">
        <v>11197</v>
      </c>
      <c r="B2186" s="1" t="s">
        <v>80</v>
      </c>
      <c r="C2186" s="1" t="s">
        <v>81</v>
      </c>
      <c r="D2186" s="377">
        <v>110</v>
      </c>
      <c r="E2186" s="1" t="s">
        <v>83</v>
      </c>
      <c r="F2186" s="378">
        <v>46184</v>
      </c>
      <c r="G2186" s="1" t="s">
        <v>12368</v>
      </c>
      <c r="H2186" s="1" t="s">
        <v>10933</v>
      </c>
      <c r="I2186" s="378">
        <v>47278</v>
      </c>
      <c r="J2186" s="1" t="s">
        <v>61</v>
      </c>
      <c r="K2186" s="380">
        <v>6.1354166666669999E-2</v>
      </c>
      <c r="L2186" s="378">
        <v>46184</v>
      </c>
      <c r="M2186" s="1" t="s">
        <v>11199</v>
      </c>
      <c r="N2186" s="1" t="s">
        <v>12384</v>
      </c>
    </row>
    <row r="2187" spans="1:14" x14ac:dyDescent="0.25">
      <c r="A2187" s="1" t="s">
        <v>11197</v>
      </c>
      <c r="B2187" s="1" t="s">
        <v>80</v>
      </c>
      <c r="C2187" s="1" t="s">
        <v>81</v>
      </c>
      <c r="D2187" s="377">
        <v>110</v>
      </c>
      <c r="E2187" s="1" t="s">
        <v>83</v>
      </c>
      <c r="F2187" s="378">
        <v>46184</v>
      </c>
      <c r="G2187" s="1" t="s">
        <v>12368</v>
      </c>
      <c r="H2187" s="1" t="s">
        <v>10933</v>
      </c>
      <c r="I2187" s="378">
        <v>47278</v>
      </c>
      <c r="J2187" s="1" t="s">
        <v>61</v>
      </c>
      <c r="K2187" s="380">
        <v>0.95172453703703996</v>
      </c>
      <c r="L2187" s="378">
        <v>46184</v>
      </c>
      <c r="M2187" s="1" t="s">
        <v>11199</v>
      </c>
      <c r="N2187" s="1" t="s">
        <v>13697</v>
      </c>
    </row>
    <row r="2188" spans="1:14" x14ac:dyDescent="0.25">
      <c r="A2188" s="1" t="s">
        <v>11197</v>
      </c>
      <c r="B2188" s="1" t="s">
        <v>80</v>
      </c>
      <c r="C2188" s="1" t="s">
        <v>81</v>
      </c>
      <c r="D2188" s="377">
        <v>110</v>
      </c>
      <c r="E2188" s="1" t="s">
        <v>83</v>
      </c>
      <c r="F2188" s="378">
        <v>46184</v>
      </c>
      <c r="G2188" s="1" t="s">
        <v>12368</v>
      </c>
      <c r="H2188" s="1" t="s">
        <v>10933</v>
      </c>
      <c r="I2188" s="378">
        <v>47278</v>
      </c>
      <c r="J2188" s="1" t="s">
        <v>61</v>
      </c>
      <c r="K2188" s="380">
        <v>0.75693287037037005</v>
      </c>
      <c r="L2188" s="378">
        <v>46184</v>
      </c>
      <c r="M2188" s="1" t="s">
        <v>11199</v>
      </c>
      <c r="N2188" s="1" t="s">
        <v>13677</v>
      </c>
    </row>
    <row r="2189" spans="1:14" x14ac:dyDescent="0.25">
      <c r="A2189" s="1" t="s">
        <v>11197</v>
      </c>
      <c r="B2189" s="1" t="s">
        <v>80</v>
      </c>
      <c r="C2189" s="1" t="s">
        <v>81</v>
      </c>
      <c r="D2189" s="377">
        <v>110</v>
      </c>
      <c r="E2189" s="1" t="s">
        <v>83</v>
      </c>
      <c r="F2189" s="378">
        <v>46184</v>
      </c>
      <c r="G2189" s="1" t="s">
        <v>12368</v>
      </c>
      <c r="H2189" s="1" t="s">
        <v>10933</v>
      </c>
      <c r="I2189" s="378">
        <v>47278</v>
      </c>
      <c r="J2189" s="1" t="s">
        <v>61</v>
      </c>
      <c r="K2189" s="380">
        <v>6.0358796296299998E-2</v>
      </c>
      <c r="L2189" s="378">
        <v>46184</v>
      </c>
      <c r="M2189" s="1" t="s">
        <v>11199</v>
      </c>
      <c r="N2189" s="1" t="s">
        <v>12379</v>
      </c>
    </row>
    <row r="2190" spans="1:14" x14ac:dyDescent="0.25">
      <c r="A2190" s="1" t="s">
        <v>11197</v>
      </c>
      <c r="B2190" s="1" t="s">
        <v>80</v>
      </c>
      <c r="C2190" s="1" t="s">
        <v>81</v>
      </c>
      <c r="D2190" s="377">
        <v>110</v>
      </c>
      <c r="E2190" s="1" t="s">
        <v>83</v>
      </c>
      <c r="F2190" s="378">
        <v>46184</v>
      </c>
      <c r="G2190" s="1" t="s">
        <v>12368</v>
      </c>
      <c r="H2190" s="1" t="s">
        <v>10933</v>
      </c>
      <c r="I2190" s="378">
        <v>47278</v>
      </c>
      <c r="J2190" s="1" t="s">
        <v>61</v>
      </c>
      <c r="K2190" s="380">
        <v>2.637731481481E-2</v>
      </c>
      <c r="L2190" s="378">
        <v>46184</v>
      </c>
      <c r="M2190" s="1" t="s">
        <v>11199</v>
      </c>
      <c r="N2190" s="1" t="s">
        <v>12388</v>
      </c>
    </row>
    <row r="2191" spans="1:14" x14ac:dyDescent="0.25">
      <c r="A2191" s="1" t="s">
        <v>11197</v>
      </c>
      <c r="B2191" s="1" t="s">
        <v>80</v>
      </c>
      <c r="C2191" s="1" t="s">
        <v>81</v>
      </c>
      <c r="D2191" s="377">
        <v>110</v>
      </c>
      <c r="E2191" s="1" t="s">
        <v>83</v>
      </c>
      <c r="F2191" s="378">
        <v>46184</v>
      </c>
      <c r="G2191" s="1" t="s">
        <v>12368</v>
      </c>
      <c r="H2191" s="1" t="s">
        <v>10933</v>
      </c>
      <c r="I2191" s="378">
        <v>47278</v>
      </c>
      <c r="J2191" s="1" t="s">
        <v>61</v>
      </c>
      <c r="K2191" s="380">
        <v>0.13059027777778001</v>
      </c>
      <c r="L2191" s="378">
        <v>46184</v>
      </c>
      <c r="M2191" s="1" t="s">
        <v>11199</v>
      </c>
      <c r="N2191" s="1" t="s">
        <v>12369</v>
      </c>
    </row>
    <row r="2192" spans="1:14" x14ac:dyDescent="0.25">
      <c r="A2192" s="1" t="s">
        <v>11197</v>
      </c>
      <c r="B2192" s="1" t="s">
        <v>80</v>
      </c>
      <c r="C2192" s="1" t="s">
        <v>81</v>
      </c>
      <c r="D2192" s="377">
        <v>110</v>
      </c>
      <c r="E2192" s="1" t="s">
        <v>83</v>
      </c>
      <c r="F2192" s="378">
        <v>46184</v>
      </c>
      <c r="G2192" s="1" t="s">
        <v>12368</v>
      </c>
      <c r="H2192" s="1" t="s">
        <v>10933</v>
      </c>
      <c r="I2192" s="378">
        <v>47278</v>
      </c>
      <c r="J2192" s="1" t="s">
        <v>61</v>
      </c>
      <c r="K2192" s="380">
        <v>0.13045138888888999</v>
      </c>
      <c r="L2192" s="378">
        <v>46184</v>
      </c>
      <c r="M2192" s="1" t="s">
        <v>11199</v>
      </c>
      <c r="N2192" s="1" t="s">
        <v>12373</v>
      </c>
    </row>
    <row r="2193" spans="1:14" x14ac:dyDescent="0.25">
      <c r="A2193" s="1" t="s">
        <v>11197</v>
      </c>
      <c r="B2193" s="1" t="s">
        <v>80</v>
      </c>
      <c r="C2193" s="1" t="s">
        <v>81</v>
      </c>
      <c r="D2193" s="377">
        <v>110</v>
      </c>
      <c r="E2193" s="1" t="s">
        <v>83</v>
      </c>
      <c r="F2193" s="378">
        <v>46184</v>
      </c>
      <c r="G2193" s="1" t="s">
        <v>12368</v>
      </c>
      <c r="H2193" s="1" t="s">
        <v>10933</v>
      </c>
      <c r="I2193" s="378">
        <v>47278</v>
      </c>
      <c r="J2193" s="1" t="s">
        <v>61</v>
      </c>
      <c r="K2193" s="380">
        <v>0.74402777777777995</v>
      </c>
      <c r="L2193" s="378">
        <v>46184</v>
      </c>
      <c r="M2193" s="1" t="s">
        <v>11199</v>
      </c>
      <c r="N2193" s="1" t="s">
        <v>13678</v>
      </c>
    </row>
    <row r="2194" spans="1:14" x14ac:dyDescent="0.25">
      <c r="A2194" s="1" t="s">
        <v>11197</v>
      </c>
      <c r="B2194" s="1" t="s">
        <v>80</v>
      </c>
      <c r="C2194" s="1" t="s">
        <v>81</v>
      </c>
      <c r="D2194" s="377">
        <v>110</v>
      </c>
      <c r="E2194" s="1" t="s">
        <v>83</v>
      </c>
      <c r="F2194" s="378">
        <v>46184</v>
      </c>
      <c r="G2194" s="1" t="s">
        <v>12368</v>
      </c>
      <c r="H2194" s="1" t="s">
        <v>10933</v>
      </c>
      <c r="I2194" s="378">
        <v>47278</v>
      </c>
      <c r="J2194" s="1" t="s">
        <v>61</v>
      </c>
      <c r="K2194" s="380">
        <v>0.85359953703703995</v>
      </c>
      <c r="L2194" s="378">
        <v>46184</v>
      </c>
      <c r="M2194" s="1" t="s">
        <v>11199</v>
      </c>
      <c r="N2194" s="1" t="s">
        <v>13687</v>
      </c>
    </row>
    <row r="2195" spans="1:14" x14ac:dyDescent="0.25">
      <c r="A2195" s="1" t="s">
        <v>11197</v>
      </c>
      <c r="B2195" s="1" t="s">
        <v>80</v>
      </c>
      <c r="C2195" s="1" t="s">
        <v>81</v>
      </c>
      <c r="D2195" s="377">
        <v>110</v>
      </c>
      <c r="E2195" s="1" t="s">
        <v>83</v>
      </c>
      <c r="F2195" s="378">
        <v>46184</v>
      </c>
      <c r="G2195" s="1" t="s">
        <v>12368</v>
      </c>
      <c r="H2195" s="1" t="s">
        <v>10933</v>
      </c>
      <c r="I2195" s="378">
        <v>47278</v>
      </c>
      <c r="J2195" s="1" t="s">
        <v>61</v>
      </c>
      <c r="K2195" s="380">
        <v>0.13550925925926</v>
      </c>
      <c r="L2195" s="378">
        <v>46184</v>
      </c>
      <c r="M2195" s="1" t="s">
        <v>11199</v>
      </c>
      <c r="N2195" s="1" t="s">
        <v>12380</v>
      </c>
    </row>
    <row r="2196" spans="1:14" x14ac:dyDescent="0.25">
      <c r="A2196" s="1" t="s">
        <v>11197</v>
      </c>
      <c r="B2196" s="1" t="s">
        <v>80</v>
      </c>
      <c r="C2196" s="1" t="s">
        <v>81</v>
      </c>
      <c r="D2196" s="377">
        <v>110</v>
      </c>
      <c r="E2196" s="1" t="s">
        <v>83</v>
      </c>
      <c r="F2196" s="378">
        <v>46184</v>
      </c>
      <c r="G2196" s="1" t="s">
        <v>12368</v>
      </c>
      <c r="H2196" s="1" t="s">
        <v>10933</v>
      </c>
      <c r="I2196" s="378">
        <v>47278</v>
      </c>
      <c r="J2196" s="1" t="s">
        <v>61</v>
      </c>
      <c r="K2196" s="380">
        <v>2.8240740740699999E-3</v>
      </c>
      <c r="L2196" s="378">
        <v>46184</v>
      </c>
      <c r="M2196" s="1" t="s">
        <v>11199</v>
      </c>
      <c r="N2196" s="1" t="s">
        <v>12386</v>
      </c>
    </row>
    <row r="2197" spans="1:14" x14ac:dyDescent="0.25">
      <c r="A2197" s="1" t="s">
        <v>11197</v>
      </c>
      <c r="B2197" s="1" t="s">
        <v>80</v>
      </c>
      <c r="C2197" s="1" t="s">
        <v>81</v>
      </c>
      <c r="D2197" s="377">
        <v>110</v>
      </c>
      <c r="E2197" s="1" t="s">
        <v>83</v>
      </c>
      <c r="F2197" s="378">
        <v>46184</v>
      </c>
      <c r="G2197" s="1" t="s">
        <v>12368</v>
      </c>
      <c r="H2197" s="1" t="s">
        <v>10933</v>
      </c>
      <c r="I2197" s="378">
        <v>47278</v>
      </c>
      <c r="J2197" s="1" t="s">
        <v>61</v>
      </c>
      <c r="K2197" s="380">
        <v>0.73818287037037</v>
      </c>
      <c r="L2197" s="378">
        <v>46184</v>
      </c>
      <c r="M2197" s="1" t="s">
        <v>11199</v>
      </c>
      <c r="N2197" s="1" t="s">
        <v>13681</v>
      </c>
    </row>
    <row r="2198" spans="1:14" x14ac:dyDescent="0.25">
      <c r="A2198" s="1" t="s">
        <v>11197</v>
      </c>
      <c r="B2198" s="1" t="s">
        <v>80</v>
      </c>
      <c r="C2198" s="1" t="s">
        <v>81</v>
      </c>
      <c r="D2198" s="377">
        <v>110</v>
      </c>
      <c r="E2198" s="1" t="s">
        <v>83</v>
      </c>
      <c r="F2198" s="378">
        <v>46184</v>
      </c>
      <c r="G2198" s="1" t="s">
        <v>12368</v>
      </c>
      <c r="H2198" s="1" t="s">
        <v>10933</v>
      </c>
      <c r="I2198" s="378">
        <v>47278</v>
      </c>
      <c r="J2198" s="1" t="s">
        <v>61</v>
      </c>
      <c r="K2198" s="380">
        <v>0.89077546296295995</v>
      </c>
      <c r="L2198" s="378">
        <v>46184</v>
      </c>
      <c r="M2198" s="1" t="s">
        <v>11199</v>
      </c>
      <c r="N2198" s="1" t="s">
        <v>13682</v>
      </c>
    </row>
    <row r="2199" spans="1:14" x14ac:dyDescent="0.25">
      <c r="A2199" s="1" t="s">
        <v>11197</v>
      </c>
      <c r="B2199" s="1" t="s">
        <v>80</v>
      </c>
      <c r="C2199" s="1" t="s">
        <v>81</v>
      </c>
      <c r="D2199" s="377">
        <v>110</v>
      </c>
      <c r="E2199" s="1" t="s">
        <v>83</v>
      </c>
      <c r="F2199" s="378">
        <v>46184</v>
      </c>
      <c r="G2199" s="1" t="s">
        <v>12368</v>
      </c>
      <c r="H2199" s="1" t="s">
        <v>10933</v>
      </c>
      <c r="I2199" s="378">
        <v>47278</v>
      </c>
      <c r="J2199" s="1" t="s">
        <v>61</v>
      </c>
      <c r="K2199" s="380">
        <v>0.91662037037037003</v>
      </c>
      <c r="L2199" s="378">
        <v>46184</v>
      </c>
      <c r="M2199" s="1" t="s">
        <v>11199</v>
      </c>
      <c r="N2199" s="1" t="s">
        <v>13692</v>
      </c>
    </row>
    <row r="2200" spans="1:14" x14ac:dyDescent="0.25">
      <c r="A2200" s="1" t="s">
        <v>11197</v>
      </c>
      <c r="B2200" s="1" t="s">
        <v>80</v>
      </c>
      <c r="C2200" s="1" t="s">
        <v>81</v>
      </c>
      <c r="D2200" s="377">
        <v>110</v>
      </c>
      <c r="E2200" s="1" t="s">
        <v>83</v>
      </c>
      <c r="F2200" s="378">
        <v>46184</v>
      </c>
      <c r="G2200" s="1" t="s">
        <v>12368</v>
      </c>
      <c r="H2200" s="1" t="s">
        <v>10933</v>
      </c>
      <c r="I2200" s="378">
        <v>47278</v>
      </c>
      <c r="J2200" s="1" t="s">
        <v>61</v>
      </c>
      <c r="K2200" s="380">
        <v>0.13603009259259</v>
      </c>
      <c r="L2200" s="378">
        <v>46184</v>
      </c>
      <c r="M2200" s="1" t="s">
        <v>11199</v>
      </c>
      <c r="N2200" s="1" t="s">
        <v>12376</v>
      </c>
    </row>
    <row r="2201" spans="1:14" x14ac:dyDescent="0.25">
      <c r="A2201" s="1" t="s">
        <v>11197</v>
      </c>
      <c r="B2201" s="1" t="s">
        <v>80</v>
      </c>
      <c r="C2201" s="1" t="s">
        <v>81</v>
      </c>
      <c r="D2201" s="377">
        <v>110</v>
      </c>
      <c r="E2201" s="1" t="s">
        <v>83</v>
      </c>
      <c r="F2201" s="378">
        <v>46184</v>
      </c>
      <c r="G2201" s="1" t="s">
        <v>12368</v>
      </c>
      <c r="H2201" s="1" t="s">
        <v>10933</v>
      </c>
      <c r="I2201" s="378">
        <v>47278</v>
      </c>
      <c r="J2201" s="1" t="s">
        <v>61</v>
      </c>
      <c r="K2201" s="380">
        <v>0.85506944444444</v>
      </c>
      <c r="L2201" s="378">
        <v>46184</v>
      </c>
      <c r="M2201" s="1" t="s">
        <v>11199</v>
      </c>
      <c r="N2201" s="1" t="s">
        <v>13685</v>
      </c>
    </row>
    <row r="2202" spans="1:14" x14ac:dyDescent="0.25">
      <c r="A2202" s="1" t="s">
        <v>11197</v>
      </c>
      <c r="B2202" s="1" t="s">
        <v>80</v>
      </c>
      <c r="C2202" s="1" t="s">
        <v>81</v>
      </c>
      <c r="D2202" s="377">
        <v>110</v>
      </c>
      <c r="E2202" s="1" t="s">
        <v>83</v>
      </c>
      <c r="F2202" s="378">
        <v>46184</v>
      </c>
      <c r="G2202" s="1" t="s">
        <v>12368</v>
      </c>
      <c r="H2202" s="1" t="s">
        <v>10933</v>
      </c>
      <c r="I2202" s="378">
        <v>47278</v>
      </c>
      <c r="J2202" s="1" t="s">
        <v>61</v>
      </c>
      <c r="K2202" s="380">
        <v>0.89991898148147997</v>
      </c>
      <c r="L2202" s="378">
        <v>46184</v>
      </c>
      <c r="M2202" s="1" t="s">
        <v>11199</v>
      </c>
      <c r="N2202" s="1" t="s">
        <v>13683</v>
      </c>
    </row>
    <row r="2203" spans="1:14" x14ac:dyDescent="0.25">
      <c r="A2203" s="1" t="s">
        <v>11197</v>
      </c>
      <c r="B2203" s="1" t="s">
        <v>80</v>
      </c>
      <c r="C2203" s="1" t="s">
        <v>81</v>
      </c>
      <c r="D2203" s="377">
        <v>110</v>
      </c>
      <c r="E2203" s="1" t="s">
        <v>83</v>
      </c>
      <c r="F2203" s="378">
        <v>46184</v>
      </c>
      <c r="G2203" s="1" t="s">
        <v>12368</v>
      </c>
      <c r="H2203" s="1" t="s">
        <v>10933</v>
      </c>
      <c r="I2203" s="378">
        <v>47278</v>
      </c>
      <c r="J2203" s="1" t="s">
        <v>61</v>
      </c>
      <c r="K2203" s="380">
        <v>0.13567129629630001</v>
      </c>
      <c r="L2203" s="378">
        <v>46184</v>
      </c>
      <c r="M2203" s="1" t="s">
        <v>11199</v>
      </c>
      <c r="N2203" s="1" t="s">
        <v>12375</v>
      </c>
    </row>
    <row r="2204" spans="1:14" x14ac:dyDescent="0.25">
      <c r="A2204" s="1" t="s">
        <v>11197</v>
      </c>
      <c r="B2204" s="1" t="s">
        <v>80</v>
      </c>
      <c r="C2204" s="1" t="s">
        <v>81</v>
      </c>
      <c r="D2204" s="377">
        <v>110</v>
      </c>
      <c r="E2204" s="1" t="s">
        <v>83</v>
      </c>
      <c r="F2204" s="378">
        <v>46184</v>
      </c>
      <c r="G2204" s="1" t="s">
        <v>12368</v>
      </c>
      <c r="H2204" s="1" t="s">
        <v>10933</v>
      </c>
      <c r="I2204" s="378">
        <v>47278</v>
      </c>
      <c r="J2204" s="1" t="s">
        <v>61</v>
      </c>
      <c r="K2204" s="380">
        <v>0.14388888888889001</v>
      </c>
      <c r="L2204" s="378">
        <v>46184</v>
      </c>
      <c r="M2204" s="1" t="s">
        <v>11199</v>
      </c>
      <c r="N2204" s="1" t="s">
        <v>12371</v>
      </c>
    </row>
    <row r="2205" spans="1:14" x14ac:dyDescent="0.25">
      <c r="A2205" s="1" t="s">
        <v>11197</v>
      </c>
      <c r="B2205" s="1" t="s">
        <v>80</v>
      </c>
      <c r="C2205" s="1" t="s">
        <v>81</v>
      </c>
      <c r="D2205" s="377">
        <v>110</v>
      </c>
      <c r="E2205" s="1" t="s">
        <v>83</v>
      </c>
      <c r="F2205" s="378">
        <v>46183</v>
      </c>
      <c r="G2205" s="1" t="s">
        <v>11198</v>
      </c>
      <c r="H2205" s="1" t="s">
        <v>10530</v>
      </c>
      <c r="I2205" s="378">
        <v>47278</v>
      </c>
      <c r="J2205" s="1" t="s">
        <v>61</v>
      </c>
      <c r="K2205" s="380">
        <v>0.84793981481480996</v>
      </c>
      <c r="L2205" s="378">
        <v>46183</v>
      </c>
      <c r="M2205" s="1" t="s">
        <v>11199</v>
      </c>
      <c r="N2205" s="1" t="s">
        <v>12414</v>
      </c>
    </row>
    <row r="2206" spans="1:14" x14ac:dyDescent="0.25">
      <c r="A2206" s="1" t="s">
        <v>11197</v>
      </c>
      <c r="B2206" s="1" t="s">
        <v>80</v>
      </c>
      <c r="C2206" s="1" t="s">
        <v>81</v>
      </c>
      <c r="D2206" s="377">
        <v>110</v>
      </c>
      <c r="E2206" s="1" t="s">
        <v>83</v>
      </c>
      <c r="F2206" s="378">
        <v>46183</v>
      </c>
      <c r="G2206" s="1" t="s">
        <v>11198</v>
      </c>
      <c r="H2206" s="1" t="s">
        <v>10530</v>
      </c>
      <c r="I2206" s="378">
        <v>47278</v>
      </c>
      <c r="J2206" s="1" t="s">
        <v>61</v>
      </c>
      <c r="K2206" s="380">
        <v>0.32822916666667001</v>
      </c>
      <c r="L2206" s="378">
        <v>46183</v>
      </c>
      <c r="M2206" s="1" t="s">
        <v>11199</v>
      </c>
      <c r="N2206" s="1" t="s">
        <v>11220</v>
      </c>
    </row>
    <row r="2207" spans="1:14" x14ac:dyDescent="0.25">
      <c r="A2207" s="1" t="s">
        <v>11197</v>
      </c>
      <c r="B2207" s="1" t="s">
        <v>80</v>
      </c>
      <c r="C2207" s="1" t="s">
        <v>81</v>
      </c>
      <c r="D2207" s="377">
        <v>110</v>
      </c>
      <c r="E2207" s="1" t="s">
        <v>83</v>
      </c>
      <c r="F2207" s="378">
        <v>46183</v>
      </c>
      <c r="G2207" s="1" t="s">
        <v>11198</v>
      </c>
      <c r="H2207" s="1" t="s">
        <v>10530</v>
      </c>
      <c r="I2207" s="378">
        <v>47278</v>
      </c>
      <c r="J2207" s="1" t="s">
        <v>61</v>
      </c>
      <c r="K2207" s="380">
        <v>0.67156249999999995</v>
      </c>
      <c r="L2207" s="378">
        <v>46183</v>
      </c>
      <c r="M2207" s="1" t="s">
        <v>11199</v>
      </c>
      <c r="N2207" s="1" t="s">
        <v>12402</v>
      </c>
    </row>
    <row r="2208" spans="1:14" x14ac:dyDescent="0.25">
      <c r="A2208" s="1" t="s">
        <v>11197</v>
      </c>
      <c r="B2208" s="1" t="s">
        <v>80</v>
      </c>
      <c r="C2208" s="1" t="s">
        <v>81</v>
      </c>
      <c r="D2208" s="377">
        <v>110</v>
      </c>
      <c r="E2208" s="1" t="s">
        <v>83</v>
      </c>
      <c r="F2208" s="378">
        <v>46183</v>
      </c>
      <c r="G2208" s="1" t="s">
        <v>11198</v>
      </c>
      <c r="H2208" s="1" t="s">
        <v>10530</v>
      </c>
      <c r="I2208" s="378">
        <v>47278</v>
      </c>
      <c r="J2208" s="1" t="s">
        <v>61</v>
      </c>
      <c r="K2208" s="380">
        <v>2.4386574074070001E-2</v>
      </c>
      <c r="L2208" s="378">
        <v>46183</v>
      </c>
      <c r="M2208" s="1" t="s">
        <v>11199</v>
      </c>
      <c r="N2208" s="1" t="s">
        <v>11215</v>
      </c>
    </row>
    <row r="2209" spans="1:14" x14ac:dyDescent="0.25">
      <c r="A2209" s="1" t="s">
        <v>11197</v>
      </c>
      <c r="B2209" s="1" t="s">
        <v>80</v>
      </c>
      <c r="C2209" s="1" t="s">
        <v>81</v>
      </c>
      <c r="D2209" s="377">
        <v>110</v>
      </c>
      <c r="E2209" s="1" t="s">
        <v>83</v>
      </c>
      <c r="F2209" s="378">
        <v>46183</v>
      </c>
      <c r="G2209" s="1" t="s">
        <v>12368</v>
      </c>
      <c r="H2209" s="1" t="s">
        <v>10933</v>
      </c>
      <c r="I2209" s="378">
        <v>47278</v>
      </c>
      <c r="J2209" s="1" t="s">
        <v>61</v>
      </c>
      <c r="K2209" s="380">
        <v>0.98184027777778005</v>
      </c>
      <c r="L2209" s="378">
        <v>46183</v>
      </c>
      <c r="M2209" s="1" t="s">
        <v>11199</v>
      </c>
      <c r="N2209" s="1" t="s">
        <v>12397</v>
      </c>
    </row>
    <row r="2210" spans="1:14" x14ac:dyDescent="0.25">
      <c r="A2210" s="1" t="s">
        <v>11197</v>
      </c>
      <c r="B2210" s="1" t="s">
        <v>80</v>
      </c>
      <c r="C2210" s="1" t="s">
        <v>81</v>
      </c>
      <c r="D2210" s="377">
        <v>110</v>
      </c>
      <c r="E2210" s="1" t="s">
        <v>83</v>
      </c>
      <c r="F2210" s="378">
        <v>46183</v>
      </c>
      <c r="G2210" s="1" t="s">
        <v>11198</v>
      </c>
      <c r="H2210" s="1" t="s">
        <v>10530</v>
      </c>
      <c r="I2210" s="378">
        <v>47278</v>
      </c>
      <c r="J2210" s="1" t="s">
        <v>61</v>
      </c>
      <c r="K2210" s="380">
        <v>0.68021990740741001</v>
      </c>
      <c r="L2210" s="378">
        <v>46183</v>
      </c>
      <c r="M2210" s="1" t="s">
        <v>11199</v>
      </c>
      <c r="N2210" s="1" t="s">
        <v>12401</v>
      </c>
    </row>
    <row r="2211" spans="1:14" x14ac:dyDescent="0.25">
      <c r="A2211" s="1" t="s">
        <v>11197</v>
      </c>
      <c r="B2211" s="1" t="s">
        <v>80</v>
      </c>
      <c r="C2211" s="1" t="s">
        <v>81</v>
      </c>
      <c r="D2211" s="377">
        <v>110</v>
      </c>
      <c r="E2211" s="1" t="s">
        <v>83</v>
      </c>
      <c r="F2211" s="378">
        <v>46183</v>
      </c>
      <c r="G2211" s="1" t="s">
        <v>11198</v>
      </c>
      <c r="H2211" s="1" t="s">
        <v>10530</v>
      </c>
      <c r="I2211" s="378">
        <v>47278</v>
      </c>
      <c r="J2211" s="1" t="s">
        <v>61</v>
      </c>
      <c r="K2211" s="380">
        <v>0.8546412037037</v>
      </c>
      <c r="L2211" s="378">
        <v>46183</v>
      </c>
      <c r="M2211" s="1" t="s">
        <v>11199</v>
      </c>
      <c r="N2211" s="1" t="s">
        <v>12415</v>
      </c>
    </row>
    <row r="2212" spans="1:14" x14ac:dyDescent="0.25">
      <c r="A2212" s="1" t="s">
        <v>11197</v>
      </c>
      <c r="B2212" s="1" t="s">
        <v>80</v>
      </c>
      <c r="C2212" s="1" t="s">
        <v>81</v>
      </c>
      <c r="D2212" s="377">
        <v>110</v>
      </c>
      <c r="E2212" s="1" t="s">
        <v>83</v>
      </c>
      <c r="F2212" s="378">
        <v>46183</v>
      </c>
      <c r="G2212" s="1" t="s">
        <v>11198</v>
      </c>
      <c r="H2212" s="1" t="s">
        <v>10530</v>
      </c>
      <c r="I2212" s="378">
        <v>47278</v>
      </c>
      <c r="J2212" s="1" t="s">
        <v>61</v>
      </c>
      <c r="K2212" s="380">
        <v>0.70479166666667004</v>
      </c>
      <c r="L2212" s="378">
        <v>46183</v>
      </c>
      <c r="M2212" s="1" t="s">
        <v>11199</v>
      </c>
      <c r="N2212" s="1" t="s">
        <v>12394</v>
      </c>
    </row>
    <row r="2213" spans="1:14" x14ac:dyDescent="0.25">
      <c r="A2213" s="1" t="s">
        <v>11197</v>
      </c>
      <c r="B2213" s="1" t="s">
        <v>80</v>
      </c>
      <c r="C2213" s="1" t="s">
        <v>81</v>
      </c>
      <c r="D2213" s="377">
        <v>110</v>
      </c>
      <c r="E2213" s="1" t="s">
        <v>83</v>
      </c>
      <c r="F2213" s="378">
        <v>46183</v>
      </c>
      <c r="G2213" s="1" t="s">
        <v>12368</v>
      </c>
      <c r="H2213" s="1" t="s">
        <v>10933</v>
      </c>
      <c r="I2213" s="378">
        <v>47278</v>
      </c>
      <c r="J2213" s="1" t="s">
        <v>61</v>
      </c>
      <c r="K2213" s="380">
        <v>0.94730324074074002</v>
      </c>
      <c r="L2213" s="378">
        <v>46183</v>
      </c>
      <c r="M2213" s="1" t="s">
        <v>11199</v>
      </c>
      <c r="N2213" s="1" t="s">
        <v>12411</v>
      </c>
    </row>
    <row r="2214" spans="1:14" x14ac:dyDescent="0.25">
      <c r="A2214" s="1" t="s">
        <v>11197</v>
      </c>
      <c r="B2214" s="1" t="s">
        <v>80</v>
      </c>
      <c r="C2214" s="1" t="s">
        <v>81</v>
      </c>
      <c r="D2214" s="377">
        <v>110</v>
      </c>
      <c r="E2214" s="1" t="s">
        <v>83</v>
      </c>
      <c r="F2214" s="378">
        <v>46183</v>
      </c>
      <c r="G2214" s="1" t="s">
        <v>11198</v>
      </c>
      <c r="H2214" s="1" t="s">
        <v>10530</v>
      </c>
      <c r="I2214" s="378">
        <v>47278</v>
      </c>
      <c r="J2214" s="1" t="s">
        <v>61</v>
      </c>
      <c r="K2214" s="380">
        <v>0.73451388888889002</v>
      </c>
      <c r="L2214" s="378">
        <v>46183</v>
      </c>
      <c r="M2214" s="1" t="s">
        <v>11199</v>
      </c>
      <c r="N2214" s="1" t="s">
        <v>12398</v>
      </c>
    </row>
    <row r="2215" spans="1:14" x14ac:dyDescent="0.25">
      <c r="A2215" s="1" t="s">
        <v>11197</v>
      </c>
      <c r="B2215" s="1" t="s">
        <v>80</v>
      </c>
      <c r="C2215" s="1" t="s">
        <v>81</v>
      </c>
      <c r="D2215" s="377">
        <v>110</v>
      </c>
      <c r="E2215" s="1" t="s">
        <v>83</v>
      </c>
      <c r="F2215" s="378">
        <v>46183</v>
      </c>
      <c r="G2215" s="1" t="s">
        <v>11198</v>
      </c>
      <c r="H2215" s="1" t="s">
        <v>10530</v>
      </c>
      <c r="I2215" s="378">
        <v>47278</v>
      </c>
      <c r="J2215" s="1" t="s">
        <v>61</v>
      </c>
      <c r="K2215" s="380">
        <v>6.4826388888890002E-2</v>
      </c>
      <c r="L2215" s="378">
        <v>46183</v>
      </c>
      <c r="M2215" s="1" t="s">
        <v>11199</v>
      </c>
      <c r="N2215" s="1" t="s">
        <v>11217</v>
      </c>
    </row>
    <row r="2216" spans="1:14" x14ac:dyDescent="0.25">
      <c r="A2216" s="1" t="s">
        <v>11197</v>
      </c>
      <c r="B2216" s="1" t="s">
        <v>80</v>
      </c>
      <c r="C2216" s="1" t="s">
        <v>81</v>
      </c>
      <c r="D2216" s="377">
        <v>110</v>
      </c>
      <c r="E2216" s="1" t="s">
        <v>83</v>
      </c>
      <c r="F2216" s="378">
        <v>46183</v>
      </c>
      <c r="G2216" s="1" t="s">
        <v>11198</v>
      </c>
      <c r="H2216" s="1" t="s">
        <v>10530</v>
      </c>
      <c r="I2216" s="378">
        <v>47278</v>
      </c>
      <c r="J2216" s="1" t="s">
        <v>61</v>
      </c>
      <c r="K2216" s="380">
        <v>0.76561342592592996</v>
      </c>
      <c r="L2216" s="378">
        <v>46183</v>
      </c>
      <c r="M2216" s="1" t="s">
        <v>11199</v>
      </c>
      <c r="N2216" s="1" t="s">
        <v>12422</v>
      </c>
    </row>
    <row r="2217" spans="1:14" x14ac:dyDescent="0.25">
      <c r="A2217" s="1" t="s">
        <v>11197</v>
      </c>
      <c r="B2217" s="1" t="s">
        <v>80</v>
      </c>
      <c r="C2217" s="1" t="s">
        <v>81</v>
      </c>
      <c r="D2217" s="377">
        <v>110</v>
      </c>
      <c r="E2217" s="1" t="s">
        <v>83</v>
      </c>
      <c r="F2217" s="378">
        <v>46183</v>
      </c>
      <c r="G2217" s="1" t="s">
        <v>11198</v>
      </c>
      <c r="H2217" s="1" t="s">
        <v>10530</v>
      </c>
      <c r="I2217" s="378">
        <v>47278</v>
      </c>
      <c r="J2217" s="1" t="s">
        <v>61</v>
      </c>
      <c r="K2217" s="380">
        <v>6.8032407407409998E-2</v>
      </c>
      <c r="L2217" s="378">
        <v>46183</v>
      </c>
      <c r="M2217" s="1" t="s">
        <v>11199</v>
      </c>
      <c r="N2217" s="1" t="s">
        <v>11223</v>
      </c>
    </row>
    <row r="2218" spans="1:14" x14ac:dyDescent="0.25">
      <c r="A2218" s="1" t="s">
        <v>11197</v>
      </c>
      <c r="B2218" s="1" t="s">
        <v>80</v>
      </c>
      <c r="C2218" s="1" t="s">
        <v>81</v>
      </c>
      <c r="D2218" s="377">
        <v>110</v>
      </c>
      <c r="E2218" s="1" t="s">
        <v>83</v>
      </c>
      <c r="F2218" s="378">
        <v>46183</v>
      </c>
      <c r="G2218" s="1" t="s">
        <v>11198</v>
      </c>
      <c r="H2218" s="1" t="s">
        <v>10530</v>
      </c>
      <c r="I2218" s="378">
        <v>47278</v>
      </c>
      <c r="J2218" s="1" t="s">
        <v>61</v>
      </c>
      <c r="K2218" s="380">
        <v>0.27841435185184998</v>
      </c>
      <c r="L2218" s="378">
        <v>46183</v>
      </c>
      <c r="M2218" s="1" t="s">
        <v>11199</v>
      </c>
      <c r="N2218" s="1" t="s">
        <v>11219</v>
      </c>
    </row>
    <row r="2219" spans="1:14" x14ac:dyDescent="0.25">
      <c r="A2219" s="1" t="s">
        <v>11197</v>
      </c>
      <c r="B2219" s="1" t="s">
        <v>80</v>
      </c>
      <c r="C2219" s="1" t="s">
        <v>81</v>
      </c>
      <c r="D2219" s="377">
        <v>110</v>
      </c>
      <c r="E2219" s="1" t="s">
        <v>83</v>
      </c>
      <c r="F2219" s="378">
        <v>46183</v>
      </c>
      <c r="G2219" s="1" t="s">
        <v>12368</v>
      </c>
      <c r="H2219" s="1" t="s">
        <v>10933</v>
      </c>
      <c r="I2219" s="378">
        <v>47278</v>
      </c>
      <c r="J2219" s="1" t="s">
        <v>61</v>
      </c>
      <c r="K2219" s="380">
        <v>0.96050925925926001</v>
      </c>
      <c r="L2219" s="378">
        <v>46183</v>
      </c>
      <c r="M2219" s="1" t="s">
        <v>11199</v>
      </c>
      <c r="N2219" s="1" t="s">
        <v>12420</v>
      </c>
    </row>
    <row r="2220" spans="1:14" x14ac:dyDescent="0.25">
      <c r="A2220" s="1" t="s">
        <v>11197</v>
      </c>
      <c r="B2220" s="1" t="s">
        <v>80</v>
      </c>
      <c r="C2220" s="1" t="s">
        <v>81</v>
      </c>
      <c r="D2220" s="377">
        <v>110</v>
      </c>
      <c r="E2220" s="1" t="s">
        <v>83</v>
      </c>
      <c r="F2220" s="378">
        <v>46183</v>
      </c>
      <c r="G2220" s="1" t="s">
        <v>11198</v>
      </c>
      <c r="H2220" s="1" t="s">
        <v>10530</v>
      </c>
      <c r="I2220" s="378">
        <v>47278</v>
      </c>
      <c r="J2220" s="1" t="s">
        <v>61</v>
      </c>
      <c r="K2220" s="380">
        <v>4.7280092592590001E-2</v>
      </c>
      <c r="L2220" s="378">
        <v>46183</v>
      </c>
      <c r="M2220" s="1" t="s">
        <v>11199</v>
      </c>
      <c r="N2220" s="1" t="s">
        <v>11218</v>
      </c>
    </row>
    <row r="2221" spans="1:14" x14ac:dyDescent="0.25">
      <c r="A2221" s="1" t="s">
        <v>11197</v>
      </c>
      <c r="B2221" s="1" t="s">
        <v>80</v>
      </c>
      <c r="C2221" s="1" t="s">
        <v>81</v>
      </c>
      <c r="D2221" s="377">
        <v>110</v>
      </c>
      <c r="E2221" s="1" t="s">
        <v>83</v>
      </c>
      <c r="F2221" s="378">
        <v>46183</v>
      </c>
      <c r="G2221" s="1" t="s">
        <v>11198</v>
      </c>
      <c r="H2221" s="1" t="s">
        <v>10530</v>
      </c>
      <c r="I2221" s="378">
        <v>47278</v>
      </c>
      <c r="J2221" s="1" t="s">
        <v>61</v>
      </c>
      <c r="K2221" s="380">
        <v>0.84837962962962998</v>
      </c>
      <c r="L2221" s="378">
        <v>46183</v>
      </c>
      <c r="M2221" s="1" t="s">
        <v>11199</v>
      </c>
      <c r="N2221" s="1" t="s">
        <v>12419</v>
      </c>
    </row>
    <row r="2222" spans="1:14" x14ac:dyDescent="0.25">
      <c r="A2222" s="1" t="s">
        <v>11197</v>
      </c>
      <c r="B2222" s="1" t="s">
        <v>80</v>
      </c>
      <c r="C2222" s="1" t="s">
        <v>81</v>
      </c>
      <c r="D2222" s="377">
        <v>110</v>
      </c>
      <c r="E2222" s="1" t="s">
        <v>83</v>
      </c>
      <c r="F2222" s="378">
        <v>46183</v>
      </c>
      <c r="G2222" s="1" t="s">
        <v>11198</v>
      </c>
      <c r="H2222" s="1" t="s">
        <v>10530</v>
      </c>
      <c r="I2222" s="378">
        <v>47278</v>
      </c>
      <c r="J2222" s="1" t="s">
        <v>61</v>
      </c>
      <c r="K2222" s="380">
        <v>0.74819444444444005</v>
      </c>
      <c r="L2222" s="378">
        <v>46183</v>
      </c>
      <c r="M2222" s="1" t="s">
        <v>11199</v>
      </c>
      <c r="N2222" s="1" t="s">
        <v>12404</v>
      </c>
    </row>
    <row r="2223" spans="1:14" x14ac:dyDescent="0.25">
      <c r="A2223" s="1" t="s">
        <v>11197</v>
      </c>
      <c r="B2223" s="1" t="s">
        <v>80</v>
      </c>
      <c r="C2223" s="1" t="s">
        <v>81</v>
      </c>
      <c r="D2223" s="377">
        <v>110</v>
      </c>
      <c r="E2223" s="1" t="s">
        <v>83</v>
      </c>
      <c r="F2223" s="378">
        <v>46183</v>
      </c>
      <c r="G2223" s="1" t="s">
        <v>11198</v>
      </c>
      <c r="H2223" s="1" t="s">
        <v>10530</v>
      </c>
      <c r="I2223" s="378">
        <v>47278</v>
      </c>
      <c r="J2223" s="1" t="s">
        <v>61</v>
      </c>
      <c r="K2223" s="380">
        <v>0.13430555555556001</v>
      </c>
      <c r="L2223" s="378">
        <v>46183</v>
      </c>
      <c r="M2223" s="1" t="s">
        <v>11199</v>
      </c>
      <c r="N2223" s="1" t="s">
        <v>11201</v>
      </c>
    </row>
    <row r="2224" spans="1:14" x14ac:dyDescent="0.25">
      <c r="A2224" s="1" t="s">
        <v>11197</v>
      </c>
      <c r="B2224" s="1" t="s">
        <v>80</v>
      </c>
      <c r="C2224" s="1" t="s">
        <v>81</v>
      </c>
      <c r="D2224" s="377">
        <v>110</v>
      </c>
      <c r="E2224" s="1" t="s">
        <v>83</v>
      </c>
      <c r="F2224" s="378">
        <v>46183</v>
      </c>
      <c r="G2224" s="1" t="s">
        <v>11198</v>
      </c>
      <c r="H2224" s="1" t="s">
        <v>10530</v>
      </c>
      <c r="I2224" s="378">
        <v>47278</v>
      </c>
      <c r="J2224" s="1" t="s">
        <v>61</v>
      </c>
      <c r="K2224" s="380">
        <v>0.74833333333332996</v>
      </c>
      <c r="L2224" s="378">
        <v>46183</v>
      </c>
      <c r="M2224" s="1" t="s">
        <v>11199</v>
      </c>
      <c r="N2224" s="1" t="s">
        <v>12405</v>
      </c>
    </row>
    <row r="2225" spans="1:14" x14ac:dyDescent="0.25">
      <c r="A2225" s="1" t="s">
        <v>11197</v>
      </c>
      <c r="B2225" s="1" t="s">
        <v>80</v>
      </c>
      <c r="C2225" s="1" t="s">
        <v>81</v>
      </c>
      <c r="D2225" s="377">
        <v>110</v>
      </c>
      <c r="E2225" s="1" t="s">
        <v>83</v>
      </c>
      <c r="F2225" s="378">
        <v>46183</v>
      </c>
      <c r="G2225" s="1" t="s">
        <v>11198</v>
      </c>
      <c r="H2225" s="1" t="s">
        <v>10530</v>
      </c>
      <c r="I2225" s="378">
        <v>47278</v>
      </c>
      <c r="J2225" s="1" t="s">
        <v>61</v>
      </c>
      <c r="K2225" s="380">
        <v>6.8460648148150005E-2</v>
      </c>
      <c r="L2225" s="378">
        <v>46183</v>
      </c>
      <c r="M2225" s="1" t="s">
        <v>11199</v>
      </c>
      <c r="N2225" s="1" t="s">
        <v>11200</v>
      </c>
    </row>
    <row r="2226" spans="1:14" x14ac:dyDescent="0.25">
      <c r="A2226" s="1" t="s">
        <v>11197</v>
      </c>
      <c r="B2226" s="1" t="s">
        <v>80</v>
      </c>
      <c r="C2226" s="1" t="s">
        <v>81</v>
      </c>
      <c r="D2226" s="377">
        <v>110</v>
      </c>
      <c r="E2226" s="1" t="s">
        <v>83</v>
      </c>
      <c r="F2226" s="378">
        <v>46183</v>
      </c>
      <c r="G2226" s="1" t="s">
        <v>11198</v>
      </c>
      <c r="H2226" s="1" t="s">
        <v>10530</v>
      </c>
      <c r="I2226" s="378">
        <v>47278</v>
      </c>
      <c r="J2226" s="1" t="s">
        <v>61</v>
      </c>
      <c r="K2226" s="380">
        <v>0.14041666666666999</v>
      </c>
      <c r="L2226" s="378">
        <v>46183</v>
      </c>
      <c r="M2226" s="1" t="s">
        <v>11199</v>
      </c>
      <c r="N2226" s="1" t="s">
        <v>11224</v>
      </c>
    </row>
    <row r="2227" spans="1:14" x14ac:dyDescent="0.25">
      <c r="A2227" s="1" t="s">
        <v>11197</v>
      </c>
      <c r="B2227" s="1" t="s">
        <v>80</v>
      </c>
      <c r="C2227" s="1" t="s">
        <v>81</v>
      </c>
      <c r="D2227" s="377">
        <v>110</v>
      </c>
      <c r="E2227" s="1" t="s">
        <v>83</v>
      </c>
      <c r="F2227" s="378">
        <v>46183</v>
      </c>
      <c r="G2227" s="1" t="s">
        <v>11198</v>
      </c>
      <c r="H2227" s="1" t="s">
        <v>10530</v>
      </c>
      <c r="I2227" s="378">
        <v>47278</v>
      </c>
      <c r="J2227" s="1" t="s">
        <v>61</v>
      </c>
      <c r="K2227" s="380">
        <v>0.76793981481481</v>
      </c>
      <c r="L2227" s="378">
        <v>46183</v>
      </c>
      <c r="M2227" s="1" t="s">
        <v>11199</v>
      </c>
      <c r="N2227" s="1" t="s">
        <v>12392</v>
      </c>
    </row>
    <row r="2228" spans="1:14" x14ac:dyDescent="0.25">
      <c r="A2228" s="1" t="s">
        <v>11197</v>
      </c>
      <c r="B2228" s="1" t="s">
        <v>80</v>
      </c>
      <c r="C2228" s="1" t="s">
        <v>81</v>
      </c>
      <c r="D2228" s="377">
        <v>110</v>
      </c>
      <c r="E2228" s="1" t="s">
        <v>83</v>
      </c>
      <c r="F2228" s="378">
        <v>46183</v>
      </c>
      <c r="G2228" s="1" t="s">
        <v>12368</v>
      </c>
      <c r="H2228" s="1" t="s">
        <v>10933</v>
      </c>
      <c r="I2228" s="378">
        <v>47278</v>
      </c>
      <c r="J2228" s="1" t="s">
        <v>61</v>
      </c>
      <c r="K2228" s="380">
        <v>0.95511574074074002</v>
      </c>
      <c r="L2228" s="378">
        <v>46183</v>
      </c>
      <c r="M2228" s="1" t="s">
        <v>11199</v>
      </c>
      <c r="N2228" s="1" t="s">
        <v>12407</v>
      </c>
    </row>
    <row r="2229" spans="1:14" x14ac:dyDescent="0.25">
      <c r="A2229" s="1" t="s">
        <v>11197</v>
      </c>
      <c r="B2229" s="1" t="s">
        <v>80</v>
      </c>
      <c r="C2229" s="1" t="s">
        <v>81</v>
      </c>
      <c r="D2229" s="377">
        <v>110</v>
      </c>
      <c r="E2229" s="1" t="s">
        <v>83</v>
      </c>
      <c r="F2229" s="378">
        <v>46183</v>
      </c>
      <c r="G2229" s="1" t="s">
        <v>12368</v>
      </c>
      <c r="H2229" s="1" t="s">
        <v>10933</v>
      </c>
      <c r="I2229" s="378">
        <v>47278</v>
      </c>
      <c r="J2229" s="1" t="s">
        <v>61</v>
      </c>
      <c r="K2229" s="380">
        <v>0.99902777777777996</v>
      </c>
      <c r="L2229" s="378">
        <v>46183</v>
      </c>
      <c r="M2229" s="1" t="s">
        <v>11199</v>
      </c>
      <c r="N2229" s="1" t="s">
        <v>12393</v>
      </c>
    </row>
    <row r="2230" spans="1:14" x14ac:dyDescent="0.25">
      <c r="A2230" s="1" t="s">
        <v>11197</v>
      </c>
      <c r="B2230" s="1" t="s">
        <v>80</v>
      </c>
      <c r="C2230" s="1" t="s">
        <v>81</v>
      </c>
      <c r="D2230" s="377">
        <v>110</v>
      </c>
      <c r="E2230" s="1" t="s">
        <v>83</v>
      </c>
      <c r="F2230" s="378">
        <v>46183</v>
      </c>
      <c r="G2230" s="1" t="s">
        <v>11198</v>
      </c>
      <c r="H2230" s="1" t="s">
        <v>10530</v>
      </c>
      <c r="I2230" s="378">
        <v>47278</v>
      </c>
      <c r="J2230" s="1" t="s">
        <v>61</v>
      </c>
      <c r="K2230" s="380">
        <v>0.74943287037036999</v>
      </c>
      <c r="L2230" s="378">
        <v>46183</v>
      </c>
      <c r="M2230" s="1" t="s">
        <v>11199</v>
      </c>
      <c r="N2230" s="1" t="s">
        <v>12408</v>
      </c>
    </row>
    <row r="2231" spans="1:14" x14ac:dyDescent="0.25">
      <c r="A2231" s="1" t="s">
        <v>11197</v>
      </c>
      <c r="B2231" s="1" t="s">
        <v>80</v>
      </c>
      <c r="C2231" s="1" t="s">
        <v>81</v>
      </c>
      <c r="D2231" s="377">
        <v>110</v>
      </c>
      <c r="E2231" s="1" t="s">
        <v>83</v>
      </c>
      <c r="F2231" s="378">
        <v>46183</v>
      </c>
      <c r="G2231" s="1" t="s">
        <v>11198</v>
      </c>
      <c r="H2231" s="1" t="s">
        <v>10530</v>
      </c>
      <c r="I2231" s="378">
        <v>47278</v>
      </c>
      <c r="J2231" s="1" t="s">
        <v>61</v>
      </c>
      <c r="K2231" s="380">
        <v>0.13962962962962999</v>
      </c>
      <c r="L2231" s="378">
        <v>46183</v>
      </c>
      <c r="M2231" s="1" t="s">
        <v>11199</v>
      </c>
      <c r="N2231" s="1" t="s">
        <v>11208</v>
      </c>
    </row>
    <row r="2232" spans="1:14" x14ac:dyDescent="0.25">
      <c r="A2232" s="1" t="s">
        <v>11197</v>
      </c>
      <c r="B2232" s="1" t="s">
        <v>80</v>
      </c>
      <c r="C2232" s="1" t="s">
        <v>81</v>
      </c>
      <c r="D2232" s="377">
        <v>110</v>
      </c>
      <c r="E2232" s="1" t="s">
        <v>83</v>
      </c>
      <c r="F2232" s="378">
        <v>46183</v>
      </c>
      <c r="G2232" s="1" t="s">
        <v>12368</v>
      </c>
      <c r="H2232" s="1" t="s">
        <v>10933</v>
      </c>
      <c r="I2232" s="378">
        <v>47278</v>
      </c>
      <c r="J2232" s="1" t="s">
        <v>61</v>
      </c>
      <c r="K2232" s="380">
        <v>0.91305555555555995</v>
      </c>
      <c r="L2232" s="378">
        <v>46183</v>
      </c>
      <c r="M2232" s="1" t="s">
        <v>11199</v>
      </c>
      <c r="N2232" s="1" t="s">
        <v>12399</v>
      </c>
    </row>
    <row r="2233" spans="1:14" x14ac:dyDescent="0.25">
      <c r="A2233" s="1" t="s">
        <v>11197</v>
      </c>
      <c r="B2233" s="1" t="s">
        <v>80</v>
      </c>
      <c r="C2233" s="1" t="s">
        <v>81</v>
      </c>
      <c r="D2233" s="377">
        <v>110</v>
      </c>
      <c r="E2233" s="1" t="s">
        <v>83</v>
      </c>
      <c r="F2233" s="378">
        <v>46183</v>
      </c>
      <c r="G2233" s="1" t="s">
        <v>11198</v>
      </c>
      <c r="H2233" s="1" t="s">
        <v>10530</v>
      </c>
      <c r="I2233" s="378">
        <v>47278</v>
      </c>
      <c r="J2233" s="1" t="s">
        <v>61</v>
      </c>
      <c r="K2233" s="380">
        <v>0.21248842592593001</v>
      </c>
      <c r="L2233" s="378">
        <v>46183</v>
      </c>
      <c r="M2233" s="1" t="s">
        <v>11199</v>
      </c>
      <c r="N2233" s="1" t="s">
        <v>11205</v>
      </c>
    </row>
    <row r="2234" spans="1:14" x14ac:dyDescent="0.25">
      <c r="A2234" s="1" t="s">
        <v>11197</v>
      </c>
      <c r="B2234" s="1" t="s">
        <v>80</v>
      </c>
      <c r="C2234" s="1" t="s">
        <v>81</v>
      </c>
      <c r="D2234" s="377">
        <v>110</v>
      </c>
      <c r="E2234" s="1" t="s">
        <v>83</v>
      </c>
      <c r="F2234" s="378">
        <v>46183</v>
      </c>
      <c r="G2234" s="1" t="s">
        <v>11198</v>
      </c>
      <c r="H2234" s="1" t="s">
        <v>10530</v>
      </c>
      <c r="I2234" s="378">
        <v>47278</v>
      </c>
      <c r="J2234" s="1" t="s">
        <v>61</v>
      </c>
      <c r="K2234" s="380">
        <v>0.87910879629630001</v>
      </c>
      <c r="L2234" s="378">
        <v>46183</v>
      </c>
      <c r="M2234" s="1" t="s">
        <v>11199</v>
      </c>
      <c r="N2234" s="1" t="s">
        <v>12417</v>
      </c>
    </row>
    <row r="2235" spans="1:14" x14ac:dyDescent="0.25">
      <c r="A2235" s="1" t="s">
        <v>11197</v>
      </c>
      <c r="B2235" s="1" t="s">
        <v>80</v>
      </c>
      <c r="C2235" s="1" t="s">
        <v>81</v>
      </c>
      <c r="D2235" s="377">
        <v>110</v>
      </c>
      <c r="E2235" s="1" t="s">
        <v>83</v>
      </c>
      <c r="F2235" s="378">
        <v>46183</v>
      </c>
      <c r="G2235" s="1" t="s">
        <v>11198</v>
      </c>
      <c r="H2235" s="1" t="s">
        <v>10530</v>
      </c>
      <c r="I2235" s="378">
        <v>47278</v>
      </c>
      <c r="J2235" s="1" t="s">
        <v>61</v>
      </c>
      <c r="K2235" s="380">
        <v>0.22060185185184999</v>
      </c>
      <c r="L2235" s="378">
        <v>46183</v>
      </c>
      <c r="M2235" s="1" t="s">
        <v>11199</v>
      </c>
      <c r="N2235" s="1" t="s">
        <v>11207</v>
      </c>
    </row>
    <row r="2236" spans="1:14" x14ac:dyDescent="0.25">
      <c r="A2236" s="1" t="s">
        <v>11197</v>
      </c>
      <c r="B2236" s="1" t="s">
        <v>80</v>
      </c>
      <c r="C2236" s="1" t="s">
        <v>81</v>
      </c>
      <c r="D2236" s="377">
        <v>110</v>
      </c>
      <c r="E2236" s="1" t="s">
        <v>83</v>
      </c>
      <c r="F2236" s="378">
        <v>46183</v>
      </c>
      <c r="G2236" s="1" t="s">
        <v>11198</v>
      </c>
      <c r="H2236" s="1" t="s">
        <v>10530</v>
      </c>
      <c r="I2236" s="378">
        <v>47278</v>
      </c>
      <c r="J2236" s="1" t="s">
        <v>61</v>
      </c>
      <c r="K2236" s="380">
        <v>0.13996527777778001</v>
      </c>
      <c r="L2236" s="378">
        <v>46183</v>
      </c>
      <c r="M2236" s="1" t="s">
        <v>11199</v>
      </c>
      <c r="N2236" s="1" t="s">
        <v>11211</v>
      </c>
    </row>
    <row r="2237" spans="1:14" x14ac:dyDescent="0.25">
      <c r="A2237" s="1" t="s">
        <v>11197</v>
      </c>
      <c r="B2237" s="1" t="s">
        <v>80</v>
      </c>
      <c r="C2237" s="1" t="s">
        <v>81</v>
      </c>
      <c r="D2237" s="377">
        <v>110</v>
      </c>
      <c r="E2237" s="1" t="s">
        <v>83</v>
      </c>
      <c r="F2237" s="378">
        <v>46183</v>
      </c>
      <c r="G2237" s="1" t="s">
        <v>11198</v>
      </c>
      <c r="H2237" s="1" t="s">
        <v>10530</v>
      </c>
      <c r="I2237" s="378">
        <v>47278</v>
      </c>
      <c r="J2237" s="1" t="s">
        <v>61</v>
      </c>
      <c r="K2237" s="380">
        <v>0.21300925925926001</v>
      </c>
      <c r="L2237" s="378">
        <v>46183</v>
      </c>
      <c r="M2237" s="1" t="s">
        <v>11199</v>
      </c>
      <c r="N2237" s="1" t="s">
        <v>11221</v>
      </c>
    </row>
    <row r="2238" spans="1:14" x14ac:dyDescent="0.25">
      <c r="A2238" s="1" t="s">
        <v>11197</v>
      </c>
      <c r="B2238" s="1" t="s">
        <v>80</v>
      </c>
      <c r="C2238" s="1" t="s">
        <v>81</v>
      </c>
      <c r="D2238" s="377">
        <v>110</v>
      </c>
      <c r="E2238" s="1" t="s">
        <v>83</v>
      </c>
      <c r="F2238" s="378">
        <v>46183</v>
      </c>
      <c r="G2238" s="1" t="s">
        <v>11198</v>
      </c>
      <c r="H2238" s="1" t="s">
        <v>10530</v>
      </c>
      <c r="I2238" s="378">
        <v>47278</v>
      </c>
      <c r="J2238" s="1" t="s">
        <v>61</v>
      </c>
      <c r="K2238" s="380">
        <v>0.85650462962963003</v>
      </c>
      <c r="L2238" s="378">
        <v>46183</v>
      </c>
      <c r="M2238" s="1" t="s">
        <v>11199</v>
      </c>
      <c r="N2238" s="1" t="s">
        <v>12421</v>
      </c>
    </row>
    <row r="2239" spans="1:14" x14ac:dyDescent="0.25">
      <c r="A2239" s="1" t="s">
        <v>11197</v>
      </c>
      <c r="B2239" s="1" t="s">
        <v>80</v>
      </c>
      <c r="C2239" s="1" t="s">
        <v>81</v>
      </c>
      <c r="D2239" s="377">
        <v>110</v>
      </c>
      <c r="E2239" s="1" t="s">
        <v>83</v>
      </c>
      <c r="F2239" s="378">
        <v>46183</v>
      </c>
      <c r="G2239" s="1" t="s">
        <v>11198</v>
      </c>
      <c r="H2239" s="1" t="s">
        <v>10530</v>
      </c>
      <c r="I2239" s="378">
        <v>47278</v>
      </c>
      <c r="J2239" s="1" t="s">
        <v>61</v>
      </c>
      <c r="K2239" s="380">
        <v>0.15188657407407</v>
      </c>
      <c r="L2239" s="378">
        <v>46183</v>
      </c>
      <c r="M2239" s="1" t="s">
        <v>11199</v>
      </c>
      <c r="N2239" s="1" t="s">
        <v>11202</v>
      </c>
    </row>
    <row r="2240" spans="1:14" x14ac:dyDescent="0.25">
      <c r="A2240" s="1" t="s">
        <v>11197</v>
      </c>
      <c r="B2240" s="1" t="s">
        <v>80</v>
      </c>
      <c r="C2240" s="1" t="s">
        <v>81</v>
      </c>
      <c r="D2240" s="377">
        <v>61</v>
      </c>
      <c r="E2240" s="1" t="s">
        <v>83</v>
      </c>
      <c r="F2240" s="378">
        <v>46183</v>
      </c>
      <c r="G2240" s="1" t="s">
        <v>11198</v>
      </c>
      <c r="H2240" s="1" t="s">
        <v>10530</v>
      </c>
      <c r="I2240" s="378">
        <v>47278</v>
      </c>
      <c r="J2240" s="1" t="s">
        <v>61</v>
      </c>
      <c r="K2240" s="380">
        <v>0.92018518518518999</v>
      </c>
      <c r="L2240" s="378">
        <v>46183</v>
      </c>
      <c r="M2240" s="1" t="s">
        <v>11199</v>
      </c>
      <c r="N2240" s="1" t="s">
        <v>12409</v>
      </c>
    </row>
    <row r="2241" spans="1:14" x14ac:dyDescent="0.25">
      <c r="A2241" s="1" t="s">
        <v>11197</v>
      </c>
      <c r="B2241" s="1" t="s">
        <v>80</v>
      </c>
      <c r="C2241" s="1" t="s">
        <v>81</v>
      </c>
      <c r="D2241" s="377">
        <v>110</v>
      </c>
      <c r="E2241" s="1" t="s">
        <v>83</v>
      </c>
      <c r="F2241" s="378">
        <v>46183</v>
      </c>
      <c r="G2241" s="1" t="s">
        <v>11198</v>
      </c>
      <c r="H2241" s="1" t="s">
        <v>10530</v>
      </c>
      <c r="I2241" s="378">
        <v>47278</v>
      </c>
      <c r="J2241" s="1" t="s">
        <v>61</v>
      </c>
      <c r="K2241" s="380">
        <v>0.66005787037037</v>
      </c>
      <c r="L2241" s="378">
        <v>46183</v>
      </c>
      <c r="M2241" s="1" t="s">
        <v>11199</v>
      </c>
      <c r="N2241" s="1" t="s">
        <v>12403</v>
      </c>
    </row>
    <row r="2242" spans="1:14" x14ac:dyDescent="0.25">
      <c r="A2242" s="1" t="s">
        <v>11197</v>
      </c>
      <c r="B2242" s="1" t="s">
        <v>80</v>
      </c>
      <c r="C2242" s="1" t="s">
        <v>81</v>
      </c>
      <c r="D2242" s="377">
        <v>110</v>
      </c>
      <c r="E2242" s="1" t="s">
        <v>83</v>
      </c>
      <c r="F2242" s="378">
        <v>46183</v>
      </c>
      <c r="G2242" s="1" t="s">
        <v>11198</v>
      </c>
      <c r="H2242" s="1" t="s">
        <v>10530</v>
      </c>
      <c r="I2242" s="378">
        <v>47278</v>
      </c>
      <c r="J2242" s="1" t="s">
        <v>61</v>
      </c>
      <c r="K2242" s="380">
        <v>0.20457175925925999</v>
      </c>
      <c r="L2242" s="378">
        <v>46183</v>
      </c>
      <c r="M2242" s="1" t="s">
        <v>11199</v>
      </c>
      <c r="N2242" s="1" t="s">
        <v>11203</v>
      </c>
    </row>
    <row r="2243" spans="1:14" x14ac:dyDescent="0.25">
      <c r="A2243" s="1" t="s">
        <v>11197</v>
      </c>
      <c r="B2243" s="1" t="s">
        <v>80</v>
      </c>
      <c r="C2243" s="1" t="s">
        <v>81</v>
      </c>
      <c r="D2243" s="377">
        <v>110</v>
      </c>
      <c r="E2243" s="1" t="s">
        <v>83</v>
      </c>
      <c r="F2243" s="378">
        <v>46183</v>
      </c>
      <c r="G2243" s="1" t="s">
        <v>11198</v>
      </c>
      <c r="H2243" s="1" t="s">
        <v>10530</v>
      </c>
      <c r="I2243" s="378">
        <v>47278</v>
      </c>
      <c r="J2243" s="1" t="s">
        <v>61</v>
      </c>
      <c r="K2243" s="380">
        <v>0.15020833333333</v>
      </c>
      <c r="L2243" s="378">
        <v>46183</v>
      </c>
      <c r="M2243" s="1" t="s">
        <v>11199</v>
      </c>
      <c r="N2243" s="1" t="s">
        <v>11222</v>
      </c>
    </row>
    <row r="2244" spans="1:14" x14ac:dyDescent="0.25">
      <c r="A2244" s="1" t="s">
        <v>11197</v>
      </c>
      <c r="B2244" s="1" t="s">
        <v>80</v>
      </c>
      <c r="C2244" s="1" t="s">
        <v>81</v>
      </c>
      <c r="D2244" s="377">
        <v>110</v>
      </c>
      <c r="E2244" s="1" t="s">
        <v>83</v>
      </c>
      <c r="F2244" s="378">
        <v>46183</v>
      </c>
      <c r="G2244" s="1" t="s">
        <v>11198</v>
      </c>
      <c r="H2244" s="1" t="s">
        <v>10530</v>
      </c>
      <c r="I2244" s="378">
        <v>47278</v>
      </c>
      <c r="J2244" s="1" t="s">
        <v>61</v>
      </c>
      <c r="K2244" s="380">
        <v>0.85706018518519</v>
      </c>
      <c r="L2244" s="378">
        <v>46183</v>
      </c>
      <c r="M2244" s="1" t="s">
        <v>11199</v>
      </c>
      <c r="N2244" s="1" t="s">
        <v>12396</v>
      </c>
    </row>
    <row r="2245" spans="1:14" x14ac:dyDescent="0.25">
      <c r="A2245" s="1" t="s">
        <v>11197</v>
      </c>
      <c r="B2245" s="1" t="s">
        <v>80</v>
      </c>
      <c r="C2245" s="1" t="s">
        <v>81</v>
      </c>
      <c r="D2245" s="377">
        <v>110</v>
      </c>
      <c r="E2245" s="1" t="s">
        <v>83</v>
      </c>
      <c r="F2245" s="378">
        <v>46183</v>
      </c>
      <c r="G2245" s="1" t="s">
        <v>12368</v>
      </c>
      <c r="H2245" s="1" t="s">
        <v>10933</v>
      </c>
      <c r="I2245" s="378">
        <v>47278</v>
      </c>
      <c r="J2245" s="1" t="s">
        <v>61</v>
      </c>
      <c r="K2245" s="380">
        <v>0.90736111111110995</v>
      </c>
      <c r="L2245" s="378">
        <v>46183</v>
      </c>
      <c r="M2245" s="1" t="s">
        <v>11199</v>
      </c>
      <c r="N2245" s="1" t="s">
        <v>12423</v>
      </c>
    </row>
    <row r="2246" spans="1:14" x14ac:dyDescent="0.25">
      <c r="A2246" s="1" t="s">
        <v>11197</v>
      </c>
      <c r="B2246" s="1" t="s">
        <v>80</v>
      </c>
      <c r="C2246" s="1" t="s">
        <v>81</v>
      </c>
      <c r="D2246" s="377">
        <v>110</v>
      </c>
      <c r="E2246" s="1" t="s">
        <v>83</v>
      </c>
      <c r="F2246" s="378">
        <v>46183</v>
      </c>
      <c r="G2246" s="1" t="s">
        <v>12368</v>
      </c>
      <c r="H2246" s="1" t="s">
        <v>10933</v>
      </c>
      <c r="I2246" s="378">
        <v>47278</v>
      </c>
      <c r="J2246" s="1" t="s">
        <v>61</v>
      </c>
      <c r="K2246" s="380">
        <v>0.92531249999999998</v>
      </c>
      <c r="L2246" s="378">
        <v>46183</v>
      </c>
      <c r="M2246" s="1" t="s">
        <v>11199</v>
      </c>
      <c r="N2246" s="1" t="s">
        <v>12406</v>
      </c>
    </row>
    <row r="2247" spans="1:14" x14ac:dyDescent="0.25">
      <c r="A2247" s="1" t="s">
        <v>11197</v>
      </c>
      <c r="B2247" s="1" t="s">
        <v>80</v>
      </c>
      <c r="C2247" s="1" t="s">
        <v>81</v>
      </c>
      <c r="D2247" s="377">
        <v>110</v>
      </c>
      <c r="E2247" s="1" t="s">
        <v>83</v>
      </c>
      <c r="F2247" s="378">
        <v>46183</v>
      </c>
      <c r="G2247" s="1" t="s">
        <v>11198</v>
      </c>
      <c r="H2247" s="1" t="s">
        <v>10530</v>
      </c>
      <c r="I2247" s="378">
        <v>47278</v>
      </c>
      <c r="J2247" s="1" t="s">
        <v>61</v>
      </c>
      <c r="K2247" s="380">
        <v>1.7731481481479999E-2</v>
      </c>
      <c r="L2247" s="378">
        <v>46183</v>
      </c>
      <c r="M2247" s="1" t="s">
        <v>11199</v>
      </c>
      <c r="N2247" s="1" t="s">
        <v>11210</v>
      </c>
    </row>
    <row r="2248" spans="1:14" x14ac:dyDescent="0.25">
      <c r="A2248" s="1" t="s">
        <v>11197</v>
      </c>
      <c r="B2248" s="1" t="s">
        <v>80</v>
      </c>
      <c r="C2248" s="1" t="s">
        <v>81</v>
      </c>
      <c r="D2248" s="377">
        <v>110</v>
      </c>
      <c r="E2248" s="1" t="s">
        <v>83</v>
      </c>
      <c r="F2248" s="378">
        <v>46183</v>
      </c>
      <c r="G2248" s="1" t="s">
        <v>12368</v>
      </c>
      <c r="H2248" s="1" t="s">
        <v>10933</v>
      </c>
      <c r="I2248" s="378">
        <v>47278</v>
      </c>
      <c r="J2248" s="1" t="s">
        <v>61</v>
      </c>
      <c r="K2248" s="380">
        <v>0.88959490740740998</v>
      </c>
      <c r="L2248" s="378">
        <v>46183</v>
      </c>
      <c r="M2248" s="1" t="s">
        <v>11199</v>
      </c>
      <c r="N2248" s="1" t="s">
        <v>12413</v>
      </c>
    </row>
    <row r="2249" spans="1:14" x14ac:dyDescent="0.25">
      <c r="A2249" s="1" t="s">
        <v>11197</v>
      </c>
      <c r="B2249" s="1" t="s">
        <v>80</v>
      </c>
      <c r="C2249" s="1" t="s">
        <v>81</v>
      </c>
      <c r="D2249" s="377">
        <v>110</v>
      </c>
      <c r="E2249" s="1" t="s">
        <v>83</v>
      </c>
      <c r="F2249" s="378">
        <v>46183</v>
      </c>
      <c r="G2249" s="1" t="s">
        <v>11198</v>
      </c>
      <c r="H2249" s="1" t="s">
        <v>10530</v>
      </c>
      <c r="I2249" s="378">
        <v>47278</v>
      </c>
      <c r="J2249" s="1" t="s">
        <v>61</v>
      </c>
      <c r="K2249" s="380">
        <v>0.87071759259258996</v>
      </c>
      <c r="L2249" s="378">
        <v>46183</v>
      </c>
      <c r="M2249" s="1" t="s">
        <v>11199</v>
      </c>
      <c r="N2249" s="1" t="s">
        <v>12400</v>
      </c>
    </row>
    <row r="2250" spans="1:14" x14ac:dyDescent="0.25">
      <c r="A2250" s="1" t="s">
        <v>11197</v>
      </c>
      <c r="B2250" s="1" t="s">
        <v>80</v>
      </c>
      <c r="C2250" s="1" t="s">
        <v>81</v>
      </c>
      <c r="D2250" s="377">
        <v>110</v>
      </c>
      <c r="E2250" s="1" t="s">
        <v>83</v>
      </c>
      <c r="F2250" s="378">
        <v>46183</v>
      </c>
      <c r="G2250" s="1" t="s">
        <v>11198</v>
      </c>
      <c r="H2250" s="1" t="s">
        <v>10530</v>
      </c>
      <c r="I2250" s="378">
        <v>47278</v>
      </c>
      <c r="J2250" s="1" t="s">
        <v>61</v>
      </c>
      <c r="K2250" s="380">
        <v>0.16197916666667</v>
      </c>
      <c r="L2250" s="378">
        <v>46183</v>
      </c>
      <c r="M2250" s="1" t="s">
        <v>11199</v>
      </c>
      <c r="N2250" s="1" t="s">
        <v>11212</v>
      </c>
    </row>
    <row r="2251" spans="1:14" x14ac:dyDescent="0.25">
      <c r="A2251" s="1" t="s">
        <v>11197</v>
      </c>
      <c r="B2251" s="1" t="s">
        <v>80</v>
      </c>
      <c r="C2251" s="1" t="s">
        <v>81</v>
      </c>
      <c r="D2251" s="377">
        <v>110</v>
      </c>
      <c r="E2251" s="1" t="s">
        <v>83</v>
      </c>
      <c r="F2251" s="378">
        <v>46183</v>
      </c>
      <c r="G2251" s="1" t="s">
        <v>11198</v>
      </c>
      <c r="H2251" s="1" t="s">
        <v>10530</v>
      </c>
      <c r="I2251" s="378">
        <v>47278</v>
      </c>
      <c r="J2251" s="1" t="s">
        <v>61</v>
      </c>
      <c r="K2251" s="380">
        <v>0.18086805555555999</v>
      </c>
      <c r="L2251" s="378">
        <v>46183</v>
      </c>
      <c r="M2251" s="1" t="s">
        <v>11199</v>
      </c>
      <c r="N2251" s="1" t="s">
        <v>11206</v>
      </c>
    </row>
    <row r="2252" spans="1:14" x14ac:dyDescent="0.25">
      <c r="A2252" s="1" t="s">
        <v>11197</v>
      </c>
      <c r="B2252" s="1" t="s">
        <v>80</v>
      </c>
      <c r="C2252" s="1" t="s">
        <v>81</v>
      </c>
      <c r="D2252" s="377">
        <v>110</v>
      </c>
      <c r="E2252" s="1" t="s">
        <v>83</v>
      </c>
      <c r="F2252" s="378">
        <v>46183</v>
      </c>
      <c r="G2252" s="1" t="s">
        <v>11198</v>
      </c>
      <c r="H2252" s="1" t="s">
        <v>10530</v>
      </c>
      <c r="I2252" s="378">
        <v>47278</v>
      </c>
      <c r="J2252" s="1" t="s">
        <v>61</v>
      </c>
      <c r="K2252" s="380">
        <v>0.18078703703703999</v>
      </c>
      <c r="L2252" s="378">
        <v>46183</v>
      </c>
      <c r="M2252" s="1" t="s">
        <v>11199</v>
      </c>
      <c r="N2252" s="1" t="s">
        <v>11216</v>
      </c>
    </row>
    <row r="2253" spans="1:14" x14ac:dyDescent="0.25">
      <c r="A2253" s="1" t="s">
        <v>11197</v>
      </c>
      <c r="B2253" s="1" t="s">
        <v>80</v>
      </c>
      <c r="C2253" s="1" t="s">
        <v>81</v>
      </c>
      <c r="D2253" s="377">
        <v>110</v>
      </c>
      <c r="E2253" s="1" t="s">
        <v>83</v>
      </c>
      <c r="F2253" s="378">
        <v>46183</v>
      </c>
      <c r="G2253" s="1" t="s">
        <v>12368</v>
      </c>
      <c r="H2253" s="1" t="s">
        <v>10933</v>
      </c>
      <c r="I2253" s="378">
        <v>47278</v>
      </c>
      <c r="J2253" s="1" t="s">
        <v>61</v>
      </c>
      <c r="K2253" s="380">
        <v>0.89660879629629997</v>
      </c>
      <c r="L2253" s="378">
        <v>46183</v>
      </c>
      <c r="M2253" s="1" t="s">
        <v>11199</v>
      </c>
      <c r="N2253" s="1" t="s">
        <v>12416</v>
      </c>
    </row>
    <row r="2254" spans="1:14" x14ac:dyDescent="0.25">
      <c r="A2254" s="1" t="s">
        <v>11197</v>
      </c>
      <c r="B2254" s="1" t="s">
        <v>80</v>
      </c>
      <c r="C2254" s="1" t="s">
        <v>81</v>
      </c>
      <c r="D2254" s="377">
        <v>110</v>
      </c>
      <c r="E2254" s="1" t="s">
        <v>83</v>
      </c>
      <c r="F2254" s="378">
        <v>46183</v>
      </c>
      <c r="G2254" s="1" t="s">
        <v>12368</v>
      </c>
      <c r="H2254" s="1" t="s">
        <v>10933</v>
      </c>
      <c r="I2254" s="378">
        <v>47278</v>
      </c>
      <c r="J2254" s="1" t="s">
        <v>61</v>
      </c>
      <c r="K2254" s="380">
        <v>0.93699074074073996</v>
      </c>
      <c r="L2254" s="378">
        <v>46183</v>
      </c>
      <c r="M2254" s="1" t="s">
        <v>11199</v>
      </c>
      <c r="N2254" s="1" t="s">
        <v>12395</v>
      </c>
    </row>
    <row r="2255" spans="1:14" x14ac:dyDescent="0.25">
      <c r="A2255" s="1" t="s">
        <v>11197</v>
      </c>
      <c r="B2255" s="1" t="s">
        <v>80</v>
      </c>
      <c r="C2255" s="1" t="s">
        <v>81</v>
      </c>
      <c r="D2255" s="377">
        <v>110</v>
      </c>
      <c r="E2255" s="1" t="s">
        <v>83</v>
      </c>
      <c r="F2255" s="378">
        <v>46183</v>
      </c>
      <c r="G2255" s="1" t="s">
        <v>11198</v>
      </c>
      <c r="H2255" s="1" t="s">
        <v>10530</v>
      </c>
      <c r="I2255" s="378">
        <v>47278</v>
      </c>
      <c r="J2255" s="1" t="s">
        <v>61</v>
      </c>
      <c r="K2255" s="380">
        <v>0.85560185185185</v>
      </c>
      <c r="L2255" s="378">
        <v>46183</v>
      </c>
      <c r="M2255" s="1" t="s">
        <v>11199</v>
      </c>
      <c r="N2255" s="1" t="s">
        <v>12412</v>
      </c>
    </row>
    <row r="2256" spans="1:14" x14ac:dyDescent="0.25">
      <c r="A2256" s="1" t="s">
        <v>11197</v>
      </c>
      <c r="B2256" s="1" t="s">
        <v>80</v>
      </c>
      <c r="C2256" s="1" t="s">
        <v>81</v>
      </c>
      <c r="D2256" s="377">
        <v>110</v>
      </c>
      <c r="E2256" s="1" t="s">
        <v>83</v>
      </c>
      <c r="F2256" s="378">
        <v>46183</v>
      </c>
      <c r="G2256" s="1" t="s">
        <v>11198</v>
      </c>
      <c r="H2256" s="1" t="s">
        <v>10530</v>
      </c>
      <c r="I2256" s="378">
        <v>47278</v>
      </c>
      <c r="J2256" s="1" t="s">
        <v>61</v>
      </c>
      <c r="K2256" s="380">
        <v>0.84636574074074</v>
      </c>
      <c r="L2256" s="378">
        <v>46183</v>
      </c>
      <c r="M2256" s="1" t="s">
        <v>11199</v>
      </c>
      <c r="N2256" s="1" t="s">
        <v>12410</v>
      </c>
    </row>
    <row r="2257" spans="1:14" x14ac:dyDescent="0.25">
      <c r="A2257" s="1" t="s">
        <v>11197</v>
      </c>
      <c r="B2257" s="1" t="s">
        <v>80</v>
      </c>
      <c r="C2257" s="1" t="s">
        <v>81</v>
      </c>
      <c r="D2257" s="377">
        <v>110</v>
      </c>
      <c r="E2257" s="1" t="s">
        <v>83</v>
      </c>
      <c r="F2257" s="378">
        <v>46183</v>
      </c>
      <c r="G2257" s="1" t="s">
        <v>11198</v>
      </c>
      <c r="H2257" s="1" t="s">
        <v>10530</v>
      </c>
      <c r="I2257" s="378">
        <v>47278</v>
      </c>
      <c r="J2257" s="1" t="s">
        <v>61</v>
      </c>
      <c r="K2257" s="380">
        <v>0.87968749999999996</v>
      </c>
      <c r="L2257" s="378">
        <v>46183</v>
      </c>
      <c r="M2257" s="1" t="s">
        <v>11199</v>
      </c>
      <c r="N2257" s="1" t="s">
        <v>12418</v>
      </c>
    </row>
    <row r="2258" spans="1:14" x14ac:dyDescent="0.25">
      <c r="A2258" s="1" t="s">
        <v>11197</v>
      </c>
      <c r="B2258" s="1" t="s">
        <v>80</v>
      </c>
      <c r="C2258" s="1" t="s">
        <v>81</v>
      </c>
      <c r="D2258" s="377">
        <v>110</v>
      </c>
      <c r="E2258" s="1" t="s">
        <v>83</v>
      </c>
      <c r="F2258" s="378">
        <v>46183</v>
      </c>
      <c r="G2258" s="1" t="s">
        <v>11198</v>
      </c>
      <c r="H2258" s="1" t="s">
        <v>10530</v>
      </c>
      <c r="I2258" s="378">
        <v>47278</v>
      </c>
      <c r="J2258" s="1" t="s">
        <v>61</v>
      </c>
      <c r="K2258" s="380">
        <v>2.5671296296300002E-2</v>
      </c>
      <c r="L2258" s="378">
        <v>46183</v>
      </c>
      <c r="M2258" s="1" t="s">
        <v>11199</v>
      </c>
      <c r="N2258" s="1" t="s">
        <v>11214</v>
      </c>
    </row>
    <row r="2259" spans="1:14" x14ac:dyDescent="0.25">
      <c r="A2259" s="1" t="s">
        <v>11197</v>
      </c>
      <c r="B2259" s="1" t="s">
        <v>80</v>
      </c>
      <c r="C2259" s="1" t="s">
        <v>81</v>
      </c>
      <c r="D2259" s="377">
        <v>110</v>
      </c>
      <c r="E2259" s="1" t="s">
        <v>83</v>
      </c>
      <c r="F2259" s="378">
        <v>46183</v>
      </c>
      <c r="G2259" s="1" t="s">
        <v>11198</v>
      </c>
      <c r="H2259" s="1" t="s">
        <v>10530</v>
      </c>
      <c r="I2259" s="378">
        <v>47278</v>
      </c>
      <c r="J2259" s="1" t="s">
        <v>61</v>
      </c>
      <c r="K2259" s="380">
        <v>2.456018518519E-2</v>
      </c>
      <c r="L2259" s="378">
        <v>46183</v>
      </c>
      <c r="M2259" s="1" t="s">
        <v>11199</v>
      </c>
      <c r="N2259" s="1" t="s">
        <v>11209</v>
      </c>
    </row>
    <row r="2260" spans="1:14" x14ac:dyDescent="0.25">
      <c r="A2260" s="1" t="s">
        <v>11197</v>
      </c>
      <c r="B2260" s="1" t="s">
        <v>80</v>
      </c>
      <c r="C2260" s="1" t="s">
        <v>81</v>
      </c>
      <c r="D2260" s="377">
        <v>110</v>
      </c>
      <c r="E2260" s="1" t="s">
        <v>83</v>
      </c>
      <c r="F2260" s="378">
        <v>46183</v>
      </c>
      <c r="G2260" s="1" t="s">
        <v>11198</v>
      </c>
      <c r="H2260" s="1" t="s">
        <v>10530</v>
      </c>
      <c r="I2260" s="378">
        <v>47278</v>
      </c>
      <c r="J2260" s="1" t="s">
        <v>61</v>
      </c>
      <c r="K2260" s="380">
        <v>0.13422453703703999</v>
      </c>
      <c r="L2260" s="378">
        <v>46183</v>
      </c>
      <c r="M2260" s="1" t="s">
        <v>11199</v>
      </c>
      <c r="N2260" s="1" t="s">
        <v>11213</v>
      </c>
    </row>
    <row r="2261" spans="1:14" x14ac:dyDescent="0.25">
      <c r="A2261" s="1" t="s">
        <v>11197</v>
      </c>
      <c r="B2261" s="1" t="s">
        <v>80</v>
      </c>
      <c r="C2261" s="1" t="s">
        <v>81</v>
      </c>
      <c r="D2261" s="377">
        <v>110</v>
      </c>
      <c r="E2261" s="1" t="s">
        <v>83</v>
      </c>
      <c r="F2261" s="378">
        <v>46183</v>
      </c>
      <c r="G2261" s="1" t="s">
        <v>11198</v>
      </c>
      <c r="H2261" s="1" t="s">
        <v>10530</v>
      </c>
      <c r="I2261" s="378">
        <v>47278</v>
      </c>
      <c r="J2261" s="1" t="s">
        <v>61</v>
      </c>
      <c r="K2261" s="380">
        <v>0.13445601851851999</v>
      </c>
      <c r="L2261" s="378">
        <v>46183</v>
      </c>
      <c r="M2261" s="1" t="s">
        <v>11199</v>
      </c>
      <c r="N2261" s="1" t="s">
        <v>11204</v>
      </c>
    </row>
    <row r="2262" spans="1:14" x14ac:dyDescent="0.25">
      <c r="A2262" s="1" t="s">
        <v>11197</v>
      </c>
      <c r="B2262" s="1" t="s">
        <v>80</v>
      </c>
      <c r="C2262" s="1" t="s">
        <v>81</v>
      </c>
      <c r="D2262" s="377">
        <v>110</v>
      </c>
      <c r="E2262" s="1" t="s">
        <v>83</v>
      </c>
      <c r="F2262" s="378">
        <v>46182</v>
      </c>
      <c r="G2262" s="1" t="s">
        <v>11198</v>
      </c>
      <c r="H2262" s="1" t="s">
        <v>10530</v>
      </c>
      <c r="I2262" s="378">
        <v>47278</v>
      </c>
      <c r="J2262" s="1" t="s">
        <v>61</v>
      </c>
      <c r="K2262" s="380">
        <v>0.92837962962963005</v>
      </c>
      <c r="L2262" s="378">
        <v>46182</v>
      </c>
      <c r="M2262" s="1" t="s">
        <v>11199</v>
      </c>
      <c r="N2262" s="1" t="s">
        <v>11236</v>
      </c>
    </row>
    <row r="2263" spans="1:14" x14ac:dyDescent="0.25">
      <c r="A2263" s="1" t="s">
        <v>11197</v>
      </c>
      <c r="B2263" s="1" t="s">
        <v>80</v>
      </c>
      <c r="C2263" s="1" t="s">
        <v>81</v>
      </c>
      <c r="D2263" s="377">
        <v>110</v>
      </c>
      <c r="E2263" s="1" t="s">
        <v>83</v>
      </c>
      <c r="F2263" s="378">
        <v>46182</v>
      </c>
      <c r="G2263" s="1" t="s">
        <v>11198</v>
      </c>
      <c r="H2263" s="1" t="s">
        <v>10530</v>
      </c>
      <c r="I2263" s="378">
        <v>47278</v>
      </c>
      <c r="J2263" s="1" t="s">
        <v>61</v>
      </c>
      <c r="K2263" s="380">
        <v>0.72025462962963005</v>
      </c>
      <c r="L2263" s="378">
        <v>46182</v>
      </c>
      <c r="M2263" s="1" t="s">
        <v>11199</v>
      </c>
      <c r="N2263" s="1" t="s">
        <v>11231</v>
      </c>
    </row>
    <row r="2264" spans="1:14" x14ac:dyDescent="0.25">
      <c r="A2264" s="1" t="s">
        <v>11197</v>
      </c>
      <c r="B2264" s="1" t="s">
        <v>80</v>
      </c>
      <c r="C2264" s="1" t="s">
        <v>81</v>
      </c>
      <c r="D2264" s="377">
        <v>110</v>
      </c>
      <c r="E2264" s="1" t="s">
        <v>83</v>
      </c>
      <c r="F2264" s="378">
        <v>46182</v>
      </c>
      <c r="G2264" s="1" t="s">
        <v>11198</v>
      </c>
      <c r="H2264" s="1" t="s">
        <v>10530</v>
      </c>
      <c r="I2264" s="378">
        <v>47278</v>
      </c>
      <c r="J2264" s="1" t="s">
        <v>61</v>
      </c>
      <c r="K2264" s="380">
        <v>0.87584490740740994</v>
      </c>
      <c r="L2264" s="378">
        <v>46182</v>
      </c>
      <c r="M2264" s="1" t="s">
        <v>11199</v>
      </c>
      <c r="N2264" s="1" t="s">
        <v>11244</v>
      </c>
    </row>
    <row r="2265" spans="1:14" x14ac:dyDescent="0.25">
      <c r="A2265" s="1" t="s">
        <v>11197</v>
      </c>
      <c r="B2265" s="1" t="s">
        <v>80</v>
      </c>
      <c r="C2265" s="1" t="s">
        <v>81</v>
      </c>
      <c r="D2265" s="377">
        <v>110</v>
      </c>
      <c r="E2265" s="1" t="s">
        <v>83</v>
      </c>
      <c r="F2265" s="378">
        <v>46182</v>
      </c>
      <c r="G2265" s="1" t="s">
        <v>11198</v>
      </c>
      <c r="H2265" s="1" t="s">
        <v>10530</v>
      </c>
      <c r="I2265" s="378">
        <v>47278</v>
      </c>
      <c r="J2265" s="1" t="s">
        <v>61</v>
      </c>
      <c r="K2265" s="380">
        <v>0.87575231481480997</v>
      </c>
      <c r="L2265" s="378">
        <v>46182</v>
      </c>
      <c r="M2265" s="1" t="s">
        <v>11199</v>
      </c>
      <c r="N2265" s="1" t="s">
        <v>11228</v>
      </c>
    </row>
    <row r="2266" spans="1:14" x14ac:dyDescent="0.25">
      <c r="A2266" s="1" t="s">
        <v>11197</v>
      </c>
      <c r="B2266" s="1" t="s">
        <v>80</v>
      </c>
      <c r="C2266" s="1" t="s">
        <v>81</v>
      </c>
      <c r="D2266" s="377">
        <v>110</v>
      </c>
      <c r="E2266" s="1" t="s">
        <v>83</v>
      </c>
      <c r="F2266" s="378">
        <v>46182</v>
      </c>
      <c r="G2266" s="1" t="s">
        <v>11198</v>
      </c>
      <c r="H2266" s="1" t="s">
        <v>10530</v>
      </c>
      <c r="I2266" s="378">
        <v>47278</v>
      </c>
      <c r="J2266" s="1" t="s">
        <v>61</v>
      </c>
      <c r="K2266" s="380">
        <v>0.85969907407406998</v>
      </c>
      <c r="L2266" s="378">
        <v>46182</v>
      </c>
      <c r="M2266" s="1" t="s">
        <v>11199</v>
      </c>
      <c r="N2266" s="1" t="s">
        <v>11242</v>
      </c>
    </row>
    <row r="2267" spans="1:14" x14ac:dyDescent="0.25">
      <c r="A2267" s="1" t="s">
        <v>11197</v>
      </c>
      <c r="B2267" s="1" t="s">
        <v>80</v>
      </c>
      <c r="C2267" s="1" t="s">
        <v>81</v>
      </c>
      <c r="D2267" s="377">
        <v>110</v>
      </c>
      <c r="E2267" s="1" t="s">
        <v>83</v>
      </c>
      <c r="F2267" s="378">
        <v>46182</v>
      </c>
      <c r="G2267" s="1" t="s">
        <v>11198</v>
      </c>
      <c r="H2267" s="1" t="s">
        <v>10530</v>
      </c>
      <c r="I2267" s="378">
        <v>47278</v>
      </c>
      <c r="J2267" s="1" t="s">
        <v>61</v>
      </c>
      <c r="K2267" s="380">
        <v>0.72502314814815005</v>
      </c>
      <c r="L2267" s="378">
        <v>46182</v>
      </c>
      <c r="M2267" s="1" t="s">
        <v>11199</v>
      </c>
      <c r="N2267" s="1" t="s">
        <v>11233</v>
      </c>
    </row>
    <row r="2268" spans="1:14" x14ac:dyDescent="0.25">
      <c r="A2268" s="1" t="s">
        <v>11197</v>
      </c>
      <c r="B2268" s="1" t="s">
        <v>80</v>
      </c>
      <c r="C2268" s="1" t="s">
        <v>81</v>
      </c>
      <c r="D2268" s="377">
        <v>110</v>
      </c>
      <c r="E2268" s="1" t="s">
        <v>83</v>
      </c>
      <c r="F2268" s="378">
        <v>46182</v>
      </c>
      <c r="G2268" s="1" t="s">
        <v>11198</v>
      </c>
      <c r="H2268" s="1" t="s">
        <v>10530</v>
      </c>
      <c r="I2268" s="378">
        <v>47278</v>
      </c>
      <c r="J2268" s="1" t="s">
        <v>61</v>
      </c>
      <c r="K2268" s="380">
        <v>0.98550925925926003</v>
      </c>
      <c r="L2268" s="378">
        <v>46182</v>
      </c>
      <c r="M2268" s="1" t="s">
        <v>11199</v>
      </c>
      <c r="N2268" s="1" t="s">
        <v>11232</v>
      </c>
    </row>
    <row r="2269" spans="1:14" x14ac:dyDescent="0.25">
      <c r="A2269" s="1" t="s">
        <v>11197</v>
      </c>
      <c r="B2269" s="1" t="s">
        <v>80</v>
      </c>
      <c r="C2269" s="1" t="s">
        <v>81</v>
      </c>
      <c r="D2269" s="377">
        <v>110</v>
      </c>
      <c r="E2269" s="1" t="s">
        <v>83</v>
      </c>
      <c r="F2269" s="378">
        <v>46182</v>
      </c>
      <c r="G2269" s="1" t="s">
        <v>11198</v>
      </c>
      <c r="H2269" s="1" t="s">
        <v>10530</v>
      </c>
      <c r="I2269" s="378">
        <v>47278</v>
      </c>
      <c r="J2269" s="1" t="s">
        <v>61</v>
      </c>
      <c r="K2269" s="380">
        <v>0.85924768518519001</v>
      </c>
      <c r="L2269" s="378">
        <v>46182</v>
      </c>
      <c r="M2269" s="1" t="s">
        <v>11199</v>
      </c>
      <c r="N2269" s="1" t="s">
        <v>11225</v>
      </c>
    </row>
    <row r="2270" spans="1:14" x14ac:dyDescent="0.25">
      <c r="A2270" s="1" t="s">
        <v>11197</v>
      </c>
      <c r="B2270" s="1" t="s">
        <v>80</v>
      </c>
      <c r="C2270" s="1" t="s">
        <v>81</v>
      </c>
      <c r="D2270" s="377">
        <v>110</v>
      </c>
      <c r="E2270" s="1" t="s">
        <v>83</v>
      </c>
      <c r="F2270" s="378">
        <v>46182</v>
      </c>
      <c r="G2270" s="1" t="s">
        <v>11198</v>
      </c>
      <c r="H2270" s="1" t="s">
        <v>10530</v>
      </c>
      <c r="I2270" s="378">
        <v>47278</v>
      </c>
      <c r="J2270" s="1" t="s">
        <v>61</v>
      </c>
      <c r="K2270" s="380">
        <v>0.93658564814815004</v>
      </c>
      <c r="L2270" s="378">
        <v>46182</v>
      </c>
      <c r="M2270" s="1" t="s">
        <v>11199</v>
      </c>
      <c r="N2270" s="1" t="s">
        <v>11250</v>
      </c>
    </row>
    <row r="2271" spans="1:14" x14ac:dyDescent="0.25">
      <c r="A2271" s="1" t="s">
        <v>11197</v>
      </c>
      <c r="B2271" s="1" t="s">
        <v>80</v>
      </c>
      <c r="C2271" s="1" t="s">
        <v>81</v>
      </c>
      <c r="D2271" s="377">
        <v>110</v>
      </c>
      <c r="E2271" s="1" t="s">
        <v>83</v>
      </c>
      <c r="F2271" s="378">
        <v>46182</v>
      </c>
      <c r="G2271" s="1" t="s">
        <v>11198</v>
      </c>
      <c r="H2271" s="1" t="s">
        <v>10530</v>
      </c>
      <c r="I2271" s="378">
        <v>47278</v>
      </c>
      <c r="J2271" s="1" t="s">
        <v>61</v>
      </c>
      <c r="K2271" s="380">
        <v>0.97988425925926004</v>
      </c>
      <c r="L2271" s="378">
        <v>46182</v>
      </c>
      <c r="M2271" s="1" t="s">
        <v>11199</v>
      </c>
      <c r="N2271" s="1" t="s">
        <v>11235</v>
      </c>
    </row>
    <row r="2272" spans="1:14" x14ac:dyDescent="0.25">
      <c r="A2272" s="1" t="s">
        <v>11197</v>
      </c>
      <c r="B2272" s="1" t="s">
        <v>80</v>
      </c>
      <c r="C2272" s="1" t="s">
        <v>81</v>
      </c>
      <c r="D2272" s="377">
        <v>110</v>
      </c>
      <c r="E2272" s="1" t="s">
        <v>83</v>
      </c>
      <c r="F2272" s="378">
        <v>46182</v>
      </c>
      <c r="G2272" s="1" t="s">
        <v>11198</v>
      </c>
      <c r="H2272" s="1" t="s">
        <v>10530</v>
      </c>
      <c r="I2272" s="378">
        <v>47278</v>
      </c>
      <c r="J2272" s="1" t="s">
        <v>61</v>
      </c>
      <c r="K2272" s="380">
        <v>0.73700231481481004</v>
      </c>
      <c r="L2272" s="378">
        <v>46182</v>
      </c>
      <c r="M2272" s="1" t="s">
        <v>11199</v>
      </c>
      <c r="N2272" s="1" t="s">
        <v>11237</v>
      </c>
    </row>
    <row r="2273" spans="1:14" x14ac:dyDescent="0.25">
      <c r="A2273" s="1" t="s">
        <v>11197</v>
      </c>
      <c r="B2273" s="1" t="s">
        <v>80</v>
      </c>
      <c r="C2273" s="1" t="s">
        <v>81</v>
      </c>
      <c r="D2273" s="377">
        <v>110</v>
      </c>
      <c r="E2273" s="1" t="s">
        <v>83</v>
      </c>
      <c r="F2273" s="378">
        <v>46182</v>
      </c>
      <c r="G2273" s="1" t="s">
        <v>11198</v>
      </c>
      <c r="H2273" s="1" t="s">
        <v>10530</v>
      </c>
      <c r="I2273" s="378">
        <v>47278</v>
      </c>
      <c r="J2273" s="1" t="s">
        <v>61</v>
      </c>
      <c r="K2273" s="380">
        <v>0.85960648148148</v>
      </c>
      <c r="L2273" s="378">
        <v>46182</v>
      </c>
      <c r="M2273" s="1" t="s">
        <v>11199</v>
      </c>
      <c r="N2273" s="1" t="s">
        <v>11239</v>
      </c>
    </row>
    <row r="2274" spans="1:14" x14ac:dyDescent="0.25">
      <c r="A2274" s="1" t="s">
        <v>11197</v>
      </c>
      <c r="B2274" s="1" t="s">
        <v>80</v>
      </c>
      <c r="C2274" s="1" t="s">
        <v>81</v>
      </c>
      <c r="D2274" s="377">
        <v>110</v>
      </c>
      <c r="E2274" s="1" t="s">
        <v>83</v>
      </c>
      <c r="F2274" s="378">
        <v>46182</v>
      </c>
      <c r="G2274" s="1" t="s">
        <v>11198</v>
      </c>
      <c r="H2274" s="1" t="s">
        <v>10530</v>
      </c>
      <c r="I2274" s="378">
        <v>47278</v>
      </c>
      <c r="J2274" s="1" t="s">
        <v>61</v>
      </c>
      <c r="K2274" s="380">
        <v>0.70011574074074001</v>
      </c>
      <c r="L2274" s="378">
        <v>46182</v>
      </c>
      <c r="M2274" s="1" t="s">
        <v>11199</v>
      </c>
      <c r="N2274" s="1" t="s">
        <v>11229</v>
      </c>
    </row>
    <row r="2275" spans="1:14" x14ac:dyDescent="0.25">
      <c r="A2275" s="1" t="s">
        <v>11197</v>
      </c>
      <c r="B2275" s="1" t="s">
        <v>80</v>
      </c>
      <c r="C2275" s="1" t="s">
        <v>81</v>
      </c>
      <c r="D2275" s="377">
        <v>110</v>
      </c>
      <c r="E2275" s="1" t="s">
        <v>83</v>
      </c>
      <c r="F2275" s="378">
        <v>46182</v>
      </c>
      <c r="G2275" s="1" t="s">
        <v>11198</v>
      </c>
      <c r="H2275" s="1" t="s">
        <v>10530</v>
      </c>
      <c r="I2275" s="378">
        <v>47278</v>
      </c>
      <c r="J2275" s="1" t="s">
        <v>61</v>
      </c>
      <c r="K2275" s="380">
        <v>0.95053240740740996</v>
      </c>
      <c r="L2275" s="378">
        <v>46182</v>
      </c>
      <c r="M2275" s="1" t="s">
        <v>11199</v>
      </c>
      <c r="N2275" s="1" t="s">
        <v>11240</v>
      </c>
    </row>
    <row r="2276" spans="1:14" x14ac:dyDescent="0.25">
      <c r="A2276" s="1" t="s">
        <v>11197</v>
      </c>
      <c r="B2276" s="1" t="s">
        <v>80</v>
      </c>
      <c r="C2276" s="1" t="s">
        <v>81</v>
      </c>
      <c r="D2276" s="377">
        <v>110</v>
      </c>
      <c r="E2276" s="1" t="s">
        <v>83</v>
      </c>
      <c r="F2276" s="378">
        <v>46182</v>
      </c>
      <c r="G2276" s="1" t="s">
        <v>11198</v>
      </c>
      <c r="H2276" s="1" t="s">
        <v>10530</v>
      </c>
      <c r="I2276" s="378">
        <v>47278</v>
      </c>
      <c r="J2276" s="1" t="s">
        <v>61</v>
      </c>
      <c r="K2276" s="380">
        <v>0.95030092592592996</v>
      </c>
      <c r="L2276" s="378">
        <v>46182</v>
      </c>
      <c r="M2276" s="1" t="s">
        <v>11199</v>
      </c>
      <c r="N2276" s="1" t="s">
        <v>11243</v>
      </c>
    </row>
    <row r="2277" spans="1:14" x14ac:dyDescent="0.25">
      <c r="A2277" s="1" t="s">
        <v>11197</v>
      </c>
      <c r="B2277" s="1" t="s">
        <v>80</v>
      </c>
      <c r="C2277" s="1" t="s">
        <v>81</v>
      </c>
      <c r="D2277" s="377">
        <v>110</v>
      </c>
      <c r="E2277" s="1" t="s">
        <v>83</v>
      </c>
      <c r="F2277" s="378">
        <v>46182</v>
      </c>
      <c r="G2277" s="1" t="s">
        <v>11198</v>
      </c>
      <c r="H2277" s="1" t="s">
        <v>10530</v>
      </c>
      <c r="I2277" s="378">
        <v>47278</v>
      </c>
      <c r="J2277" s="1" t="s">
        <v>61</v>
      </c>
      <c r="K2277" s="380">
        <v>0.95792824074074001</v>
      </c>
      <c r="L2277" s="378">
        <v>46182</v>
      </c>
      <c r="M2277" s="1" t="s">
        <v>11199</v>
      </c>
      <c r="N2277" s="1" t="s">
        <v>11241</v>
      </c>
    </row>
    <row r="2278" spans="1:14" x14ac:dyDescent="0.25">
      <c r="A2278" s="1" t="s">
        <v>11197</v>
      </c>
      <c r="B2278" s="1" t="s">
        <v>80</v>
      </c>
      <c r="C2278" s="1" t="s">
        <v>81</v>
      </c>
      <c r="D2278" s="377">
        <v>110</v>
      </c>
      <c r="E2278" s="1" t="s">
        <v>83</v>
      </c>
      <c r="F2278" s="378">
        <v>46182</v>
      </c>
      <c r="G2278" s="1" t="s">
        <v>11198</v>
      </c>
      <c r="H2278" s="1" t="s">
        <v>10530</v>
      </c>
      <c r="I2278" s="378">
        <v>47278</v>
      </c>
      <c r="J2278" s="1" t="s">
        <v>61</v>
      </c>
      <c r="K2278" s="380">
        <v>0.84981481481481003</v>
      </c>
      <c r="L2278" s="378">
        <v>46182</v>
      </c>
      <c r="M2278" s="1" t="s">
        <v>11199</v>
      </c>
      <c r="N2278" s="1" t="s">
        <v>11246</v>
      </c>
    </row>
    <row r="2279" spans="1:14" x14ac:dyDescent="0.25">
      <c r="A2279" s="1" t="s">
        <v>11197</v>
      </c>
      <c r="B2279" s="1" t="s">
        <v>80</v>
      </c>
      <c r="C2279" s="1" t="s">
        <v>81</v>
      </c>
      <c r="D2279" s="377">
        <v>110</v>
      </c>
      <c r="E2279" s="1" t="s">
        <v>83</v>
      </c>
      <c r="F2279" s="378">
        <v>46182</v>
      </c>
      <c r="G2279" s="1" t="s">
        <v>11198</v>
      </c>
      <c r="H2279" s="1" t="s">
        <v>10530</v>
      </c>
      <c r="I2279" s="378">
        <v>47278</v>
      </c>
      <c r="J2279" s="1" t="s">
        <v>61</v>
      </c>
      <c r="K2279" s="380">
        <v>0.76491898148147996</v>
      </c>
      <c r="L2279" s="378">
        <v>46182</v>
      </c>
      <c r="M2279" s="1" t="s">
        <v>11199</v>
      </c>
      <c r="N2279" s="1" t="s">
        <v>11251</v>
      </c>
    </row>
    <row r="2280" spans="1:14" x14ac:dyDescent="0.25">
      <c r="A2280" s="1" t="s">
        <v>11197</v>
      </c>
      <c r="B2280" s="1" t="s">
        <v>80</v>
      </c>
      <c r="C2280" s="1" t="s">
        <v>81</v>
      </c>
      <c r="D2280" s="377">
        <v>110</v>
      </c>
      <c r="E2280" s="1" t="s">
        <v>83</v>
      </c>
      <c r="F2280" s="378">
        <v>46182</v>
      </c>
      <c r="G2280" s="1" t="s">
        <v>11198</v>
      </c>
      <c r="H2280" s="1" t="s">
        <v>10530</v>
      </c>
      <c r="I2280" s="378">
        <v>47278</v>
      </c>
      <c r="J2280" s="1" t="s">
        <v>61</v>
      </c>
      <c r="K2280" s="380">
        <v>0.77854166666667002</v>
      </c>
      <c r="L2280" s="378">
        <v>46182</v>
      </c>
      <c r="M2280" s="1" t="s">
        <v>11199</v>
      </c>
      <c r="N2280" s="1" t="s">
        <v>11249</v>
      </c>
    </row>
    <row r="2281" spans="1:14" x14ac:dyDescent="0.25">
      <c r="A2281" s="1" t="s">
        <v>11197</v>
      </c>
      <c r="B2281" s="1" t="s">
        <v>80</v>
      </c>
      <c r="C2281" s="1" t="s">
        <v>81</v>
      </c>
      <c r="D2281" s="377">
        <v>110</v>
      </c>
      <c r="E2281" s="1" t="s">
        <v>83</v>
      </c>
      <c r="F2281" s="378">
        <v>46182</v>
      </c>
      <c r="G2281" s="1" t="s">
        <v>11198</v>
      </c>
      <c r="H2281" s="1" t="s">
        <v>10530</v>
      </c>
      <c r="I2281" s="378">
        <v>47278</v>
      </c>
      <c r="J2281" s="1" t="s">
        <v>61</v>
      </c>
      <c r="K2281" s="380">
        <v>0.92219907407406998</v>
      </c>
      <c r="L2281" s="378">
        <v>46182</v>
      </c>
      <c r="M2281" s="1" t="s">
        <v>11199</v>
      </c>
      <c r="N2281" s="1" t="s">
        <v>11226</v>
      </c>
    </row>
    <row r="2282" spans="1:14" x14ac:dyDescent="0.25">
      <c r="A2282" s="1" t="s">
        <v>11197</v>
      </c>
      <c r="B2282" s="1" t="s">
        <v>80</v>
      </c>
      <c r="C2282" s="1" t="s">
        <v>81</v>
      </c>
      <c r="D2282" s="377">
        <v>110</v>
      </c>
      <c r="E2282" s="1" t="s">
        <v>83</v>
      </c>
      <c r="F2282" s="378">
        <v>46182</v>
      </c>
      <c r="G2282" s="1" t="s">
        <v>11198</v>
      </c>
      <c r="H2282" s="1" t="s">
        <v>10530</v>
      </c>
      <c r="I2282" s="378">
        <v>47278</v>
      </c>
      <c r="J2282" s="1" t="s">
        <v>61</v>
      </c>
      <c r="K2282" s="380">
        <v>0.77877314814815002</v>
      </c>
      <c r="L2282" s="378">
        <v>46182</v>
      </c>
      <c r="M2282" s="1" t="s">
        <v>11199</v>
      </c>
      <c r="N2282" s="1" t="s">
        <v>11234</v>
      </c>
    </row>
    <row r="2283" spans="1:14" x14ac:dyDescent="0.25">
      <c r="A2283" s="1" t="s">
        <v>11197</v>
      </c>
      <c r="B2283" s="1" t="s">
        <v>80</v>
      </c>
      <c r="C2283" s="1" t="s">
        <v>81</v>
      </c>
      <c r="D2283" s="377">
        <v>110</v>
      </c>
      <c r="E2283" s="1" t="s">
        <v>83</v>
      </c>
      <c r="F2283" s="378">
        <v>46182</v>
      </c>
      <c r="G2283" s="1" t="s">
        <v>11198</v>
      </c>
      <c r="H2283" s="1" t="s">
        <v>10530</v>
      </c>
      <c r="I2283" s="378">
        <v>47278</v>
      </c>
      <c r="J2283" s="1" t="s">
        <v>61</v>
      </c>
      <c r="K2283" s="380">
        <v>0.92210648148148</v>
      </c>
      <c r="L2283" s="378">
        <v>46182</v>
      </c>
      <c r="M2283" s="1" t="s">
        <v>11199</v>
      </c>
      <c r="N2283" s="1" t="s">
        <v>11230</v>
      </c>
    </row>
    <row r="2284" spans="1:14" x14ac:dyDescent="0.25">
      <c r="A2284" s="1" t="s">
        <v>11197</v>
      </c>
      <c r="B2284" s="1" t="s">
        <v>80</v>
      </c>
      <c r="C2284" s="1" t="s">
        <v>81</v>
      </c>
      <c r="D2284" s="377">
        <v>110</v>
      </c>
      <c r="E2284" s="1" t="s">
        <v>83</v>
      </c>
      <c r="F2284" s="378">
        <v>46182</v>
      </c>
      <c r="G2284" s="1" t="s">
        <v>11198</v>
      </c>
      <c r="H2284" s="1" t="s">
        <v>10530</v>
      </c>
      <c r="I2284" s="378">
        <v>47278</v>
      </c>
      <c r="J2284" s="1" t="s">
        <v>61</v>
      </c>
      <c r="K2284" s="380">
        <v>0.89112268518519</v>
      </c>
      <c r="L2284" s="378">
        <v>46182</v>
      </c>
      <c r="M2284" s="1" t="s">
        <v>11199</v>
      </c>
      <c r="N2284" s="1" t="s">
        <v>11252</v>
      </c>
    </row>
    <row r="2285" spans="1:14" x14ac:dyDescent="0.25">
      <c r="A2285" s="1" t="s">
        <v>11197</v>
      </c>
      <c r="B2285" s="1" t="s">
        <v>80</v>
      </c>
      <c r="C2285" s="1" t="s">
        <v>81</v>
      </c>
      <c r="D2285" s="377">
        <v>110</v>
      </c>
      <c r="E2285" s="1" t="s">
        <v>83</v>
      </c>
      <c r="F2285" s="378">
        <v>46182</v>
      </c>
      <c r="G2285" s="1" t="s">
        <v>11198</v>
      </c>
      <c r="H2285" s="1" t="s">
        <v>10530</v>
      </c>
      <c r="I2285" s="378">
        <v>47278</v>
      </c>
      <c r="J2285" s="1" t="s">
        <v>61</v>
      </c>
      <c r="K2285" s="380">
        <v>0.85428240740741002</v>
      </c>
      <c r="L2285" s="378">
        <v>46182</v>
      </c>
      <c r="M2285" s="1" t="s">
        <v>11199</v>
      </c>
      <c r="N2285" s="1" t="s">
        <v>11245</v>
      </c>
    </row>
    <row r="2286" spans="1:14" x14ac:dyDescent="0.25">
      <c r="A2286" s="1" t="s">
        <v>11197</v>
      </c>
      <c r="B2286" s="1" t="s">
        <v>80</v>
      </c>
      <c r="C2286" s="1" t="s">
        <v>81</v>
      </c>
      <c r="D2286" s="377">
        <v>110</v>
      </c>
      <c r="E2286" s="1" t="s">
        <v>83</v>
      </c>
      <c r="F2286" s="378">
        <v>46182</v>
      </c>
      <c r="G2286" s="1" t="s">
        <v>11198</v>
      </c>
      <c r="H2286" s="1" t="s">
        <v>10530</v>
      </c>
      <c r="I2286" s="378">
        <v>47278</v>
      </c>
      <c r="J2286" s="1" t="s">
        <v>61</v>
      </c>
      <c r="K2286" s="380">
        <v>0.86011574074074004</v>
      </c>
      <c r="L2286" s="378">
        <v>46182</v>
      </c>
      <c r="M2286" s="1" t="s">
        <v>11199</v>
      </c>
      <c r="N2286" s="1" t="s">
        <v>11238</v>
      </c>
    </row>
    <row r="2287" spans="1:14" x14ac:dyDescent="0.25">
      <c r="A2287" s="1" t="s">
        <v>11197</v>
      </c>
      <c r="B2287" s="1" t="s">
        <v>80</v>
      </c>
      <c r="C2287" s="1" t="s">
        <v>81</v>
      </c>
      <c r="D2287" s="377">
        <v>110</v>
      </c>
      <c r="E2287" s="1" t="s">
        <v>83</v>
      </c>
      <c r="F2287" s="378">
        <v>46182</v>
      </c>
      <c r="G2287" s="1" t="s">
        <v>11198</v>
      </c>
      <c r="H2287" s="1" t="s">
        <v>10530</v>
      </c>
      <c r="I2287" s="378">
        <v>47278</v>
      </c>
      <c r="J2287" s="1" t="s">
        <v>61</v>
      </c>
      <c r="K2287" s="380">
        <v>0.85114583333333005</v>
      </c>
      <c r="L2287" s="378">
        <v>46182</v>
      </c>
      <c r="M2287" s="1" t="s">
        <v>11199</v>
      </c>
      <c r="N2287" s="1" t="s">
        <v>11247</v>
      </c>
    </row>
    <row r="2288" spans="1:14" x14ac:dyDescent="0.25">
      <c r="A2288" s="1" t="s">
        <v>11197</v>
      </c>
      <c r="B2288" s="1" t="s">
        <v>80</v>
      </c>
      <c r="C2288" s="1" t="s">
        <v>81</v>
      </c>
      <c r="D2288" s="377">
        <v>110</v>
      </c>
      <c r="E2288" s="1" t="s">
        <v>83</v>
      </c>
      <c r="F2288" s="378">
        <v>46182</v>
      </c>
      <c r="G2288" s="1" t="s">
        <v>11198</v>
      </c>
      <c r="H2288" s="1" t="s">
        <v>10530</v>
      </c>
      <c r="I2288" s="378">
        <v>47278</v>
      </c>
      <c r="J2288" s="1" t="s">
        <v>61</v>
      </c>
      <c r="K2288" s="380">
        <v>0.92480324074074005</v>
      </c>
      <c r="L2288" s="378">
        <v>46182</v>
      </c>
      <c r="M2288" s="1" t="s">
        <v>11199</v>
      </c>
      <c r="N2288" s="1" t="s">
        <v>11227</v>
      </c>
    </row>
    <row r="2289" spans="1:14" x14ac:dyDescent="0.25">
      <c r="A2289" s="1" t="s">
        <v>11197</v>
      </c>
      <c r="B2289" s="1" t="s">
        <v>80</v>
      </c>
      <c r="C2289" s="1" t="s">
        <v>81</v>
      </c>
      <c r="D2289" s="377">
        <v>110</v>
      </c>
      <c r="E2289" s="1" t="s">
        <v>83</v>
      </c>
      <c r="F2289" s="378">
        <v>46182</v>
      </c>
      <c r="G2289" s="1" t="s">
        <v>11198</v>
      </c>
      <c r="H2289" s="1" t="s">
        <v>10530</v>
      </c>
      <c r="I2289" s="378">
        <v>47278</v>
      </c>
      <c r="J2289" s="1" t="s">
        <v>61</v>
      </c>
      <c r="K2289" s="380">
        <v>0.75503472222222001</v>
      </c>
      <c r="L2289" s="378">
        <v>46182</v>
      </c>
      <c r="M2289" s="1" t="s">
        <v>11199</v>
      </c>
      <c r="N2289" s="1" t="s">
        <v>11248</v>
      </c>
    </row>
    <row r="2290" spans="1:14" x14ac:dyDescent="0.25">
      <c r="A2290" s="1" t="s">
        <v>6882</v>
      </c>
      <c r="B2290" s="1" t="s">
        <v>80</v>
      </c>
      <c r="C2290" s="1" t="s">
        <v>81</v>
      </c>
      <c r="D2290" s="377">
        <v>110</v>
      </c>
      <c r="E2290" s="1" t="s">
        <v>83</v>
      </c>
      <c r="F2290" s="378">
        <v>46182</v>
      </c>
      <c r="G2290" s="1" t="s">
        <v>9803</v>
      </c>
      <c r="H2290" s="1" t="s">
        <v>9328</v>
      </c>
      <c r="I2290" s="378">
        <v>47277</v>
      </c>
      <c r="J2290" s="1" t="s">
        <v>61</v>
      </c>
      <c r="K2290" s="380">
        <v>2.361111111111E-2</v>
      </c>
      <c r="L2290" s="378">
        <v>46182</v>
      </c>
      <c r="M2290" s="1" t="s">
        <v>6884</v>
      </c>
      <c r="N2290" s="1" t="s">
        <v>9809</v>
      </c>
    </row>
    <row r="2291" spans="1:14" x14ac:dyDescent="0.25">
      <c r="A2291" s="1" t="s">
        <v>6882</v>
      </c>
      <c r="B2291" s="1" t="s">
        <v>80</v>
      </c>
      <c r="C2291" s="1" t="s">
        <v>81</v>
      </c>
      <c r="D2291" s="377">
        <v>110</v>
      </c>
      <c r="E2291" s="1" t="s">
        <v>83</v>
      </c>
      <c r="F2291" s="378">
        <v>46182</v>
      </c>
      <c r="G2291" s="1" t="s">
        <v>9803</v>
      </c>
      <c r="H2291" s="1" t="s">
        <v>9328</v>
      </c>
      <c r="I2291" s="378">
        <v>47277</v>
      </c>
      <c r="J2291" s="1" t="s">
        <v>61</v>
      </c>
      <c r="K2291" s="380">
        <v>0.37949074074074002</v>
      </c>
      <c r="L2291" s="378">
        <v>46182</v>
      </c>
      <c r="M2291" s="1" t="s">
        <v>6884</v>
      </c>
      <c r="N2291" s="1" t="s">
        <v>10650</v>
      </c>
    </row>
    <row r="2292" spans="1:14" x14ac:dyDescent="0.25">
      <c r="A2292" s="1" t="s">
        <v>6882</v>
      </c>
      <c r="B2292" s="1" t="s">
        <v>80</v>
      </c>
      <c r="C2292" s="1" t="s">
        <v>81</v>
      </c>
      <c r="D2292" s="377">
        <v>110</v>
      </c>
      <c r="E2292" s="1" t="s">
        <v>83</v>
      </c>
      <c r="F2292" s="378">
        <v>46182</v>
      </c>
      <c r="G2292" s="1" t="s">
        <v>9803</v>
      </c>
      <c r="H2292" s="1" t="s">
        <v>9328</v>
      </c>
      <c r="I2292" s="378">
        <v>47277</v>
      </c>
      <c r="J2292" s="1" t="s">
        <v>61</v>
      </c>
      <c r="K2292" s="380">
        <v>1.892361111111E-2</v>
      </c>
      <c r="L2292" s="378">
        <v>46182</v>
      </c>
      <c r="M2292" s="1" t="s">
        <v>6884</v>
      </c>
      <c r="N2292" s="1" t="s">
        <v>9805</v>
      </c>
    </row>
    <row r="2293" spans="1:14" x14ac:dyDescent="0.25">
      <c r="A2293" s="1" t="s">
        <v>6882</v>
      </c>
      <c r="B2293" s="1" t="s">
        <v>80</v>
      </c>
      <c r="C2293" s="1" t="s">
        <v>81</v>
      </c>
      <c r="D2293" s="377">
        <v>110</v>
      </c>
      <c r="E2293" s="1" t="s">
        <v>83</v>
      </c>
      <c r="F2293" s="378">
        <v>46182</v>
      </c>
      <c r="G2293" s="1" t="s">
        <v>9803</v>
      </c>
      <c r="H2293" s="1" t="s">
        <v>9328</v>
      </c>
      <c r="I2293" s="378">
        <v>47277</v>
      </c>
      <c r="J2293" s="1" t="s">
        <v>61</v>
      </c>
      <c r="K2293" s="380">
        <v>6.1354166666669999E-2</v>
      </c>
      <c r="L2293" s="378">
        <v>46182</v>
      </c>
      <c r="M2293" s="1" t="s">
        <v>6884</v>
      </c>
      <c r="N2293" s="1" t="s">
        <v>9821</v>
      </c>
    </row>
    <row r="2294" spans="1:14" x14ac:dyDescent="0.25">
      <c r="A2294" s="1" t="s">
        <v>6882</v>
      </c>
      <c r="B2294" s="1" t="s">
        <v>80</v>
      </c>
      <c r="C2294" s="1" t="s">
        <v>81</v>
      </c>
      <c r="D2294" s="377">
        <v>110</v>
      </c>
      <c r="E2294" s="1" t="s">
        <v>83</v>
      </c>
      <c r="F2294" s="378">
        <v>46182</v>
      </c>
      <c r="G2294" s="1" t="s">
        <v>9803</v>
      </c>
      <c r="H2294" s="1" t="s">
        <v>9328</v>
      </c>
      <c r="I2294" s="378">
        <v>47277</v>
      </c>
      <c r="J2294" s="1" t="s">
        <v>61</v>
      </c>
      <c r="K2294" s="380">
        <v>5.5902777777800004E-3</v>
      </c>
      <c r="L2294" s="378">
        <v>46182</v>
      </c>
      <c r="M2294" s="1" t="s">
        <v>6884</v>
      </c>
      <c r="N2294" s="1" t="s">
        <v>9812</v>
      </c>
    </row>
    <row r="2295" spans="1:14" x14ac:dyDescent="0.25">
      <c r="A2295" s="1" t="s">
        <v>6882</v>
      </c>
      <c r="B2295" s="1" t="s">
        <v>80</v>
      </c>
      <c r="C2295" s="1" t="s">
        <v>81</v>
      </c>
      <c r="D2295" s="377">
        <v>110</v>
      </c>
      <c r="E2295" s="1" t="s">
        <v>83</v>
      </c>
      <c r="F2295" s="378">
        <v>46182</v>
      </c>
      <c r="G2295" s="1" t="s">
        <v>9803</v>
      </c>
      <c r="H2295" s="1" t="s">
        <v>9328</v>
      </c>
      <c r="I2295" s="378">
        <v>47277</v>
      </c>
      <c r="J2295" s="1" t="s">
        <v>61</v>
      </c>
      <c r="K2295" s="380">
        <v>0.52195601851852003</v>
      </c>
      <c r="L2295" s="378">
        <v>46182</v>
      </c>
      <c r="M2295" s="1" t="s">
        <v>6884</v>
      </c>
      <c r="N2295" s="1" t="s">
        <v>10654</v>
      </c>
    </row>
    <row r="2296" spans="1:14" x14ac:dyDescent="0.25">
      <c r="A2296" s="1" t="s">
        <v>6882</v>
      </c>
      <c r="B2296" s="1" t="s">
        <v>80</v>
      </c>
      <c r="C2296" s="1" t="s">
        <v>81</v>
      </c>
      <c r="D2296" s="377">
        <v>110</v>
      </c>
      <c r="E2296" s="1" t="s">
        <v>83</v>
      </c>
      <c r="F2296" s="378">
        <v>46182</v>
      </c>
      <c r="G2296" s="1" t="s">
        <v>9803</v>
      </c>
      <c r="H2296" s="1" t="s">
        <v>9328</v>
      </c>
      <c r="I2296" s="378">
        <v>47277</v>
      </c>
      <c r="J2296" s="1" t="s">
        <v>61</v>
      </c>
      <c r="K2296" s="380">
        <v>3.6712962962959998E-2</v>
      </c>
      <c r="L2296" s="378">
        <v>46182</v>
      </c>
      <c r="M2296" s="1" t="s">
        <v>6884</v>
      </c>
      <c r="N2296" s="1" t="s">
        <v>9815</v>
      </c>
    </row>
    <row r="2297" spans="1:14" x14ac:dyDescent="0.25">
      <c r="A2297" s="1" t="s">
        <v>6882</v>
      </c>
      <c r="B2297" s="1" t="s">
        <v>80</v>
      </c>
      <c r="C2297" s="1" t="s">
        <v>81</v>
      </c>
      <c r="D2297" s="377">
        <v>110</v>
      </c>
      <c r="E2297" s="1" t="s">
        <v>83</v>
      </c>
      <c r="F2297" s="378">
        <v>46182</v>
      </c>
      <c r="G2297" s="1" t="s">
        <v>9803</v>
      </c>
      <c r="H2297" s="1" t="s">
        <v>9328</v>
      </c>
      <c r="I2297" s="378">
        <v>47277</v>
      </c>
      <c r="J2297" s="1" t="s">
        <v>61</v>
      </c>
      <c r="K2297" s="380">
        <v>0.44343749999999998</v>
      </c>
      <c r="L2297" s="378">
        <v>46182</v>
      </c>
      <c r="M2297" s="1" t="s">
        <v>6884</v>
      </c>
      <c r="N2297" s="1" t="s">
        <v>10649</v>
      </c>
    </row>
    <row r="2298" spans="1:14" x14ac:dyDescent="0.25">
      <c r="A2298" s="1" t="s">
        <v>6882</v>
      </c>
      <c r="B2298" s="1" t="s">
        <v>80</v>
      </c>
      <c r="C2298" s="1" t="s">
        <v>81</v>
      </c>
      <c r="D2298" s="377">
        <v>110</v>
      </c>
      <c r="E2298" s="1" t="s">
        <v>83</v>
      </c>
      <c r="F2298" s="378">
        <v>46182</v>
      </c>
      <c r="G2298" s="1" t="s">
        <v>9803</v>
      </c>
      <c r="H2298" s="1" t="s">
        <v>9328</v>
      </c>
      <c r="I2298" s="378">
        <v>47277</v>
      </c>
      <c r="J2298" s="1" t="s">
        <v>61</v>
      </c>
      <c r="K2298" s="380">
        <v>0.15902777777777999</v>
      </c>
      <c r="L2298" s="378">
        <v>46182</v>
      </c>
      <c r="M2298" s="1" t="s">
        <v>6884</v>
      </c>
      <c r="N2298" s="1" t="s">
        <v>9806</v>
      </c>
    </row>
    <row r="2299" spans="1:14" x14ac:dyDescent="0.25">
      <c r="A2299" s="1" t="s">
        <v>6882</v>
      </c>
      <c r="B2299" s="1" t="s">
        <v>80</v>
      </c>
      <c r="C2299" s="1" t="s">
        <v>81</v>
      </c>
      <c r="D2299" s="377">
        <v>110</v>
      </c>
      <c r="E2299" s="1" t="s">
        <v>83</v>
      </c>
      <c r="F2299" s="378">
        <v>46182</v>
      </c>
      <c r="G2299" s="1" t="s">
        <v>9803</v>
      </c>
      <c r="H2299" s="1" t="s">
        <v>9328</v>
      </c>
      <c r="I2299" s="378">
        <v>47277</v>
      </c>
      <c r="J2299" s="1" t="s">
        <v>61</v>
      </c>
      <c r="K2299" s="380">
        <v>0.14108796296296</v>
      </c>
      <c r="L2299" s="378">
        <v>46182</v>
      </c>
      <c r="M2299" s="1" t="s">
        <v>6884</v>
      </c>
      <c r="N2299" s="1" t="s">
        <v>9820</v>
      </c>
    </row>
    <row r="2300" spans="1:14" x14ac:dyDescent="0.25">
      <c r="A2300" s="1" t="s">
        <v>6882</v>
      </c>
      <c r="B2300" s="1" t="s">
        <v>80</v>
      </c>
      <c r="C2300" s="1" t="s">
        <v>81</v>
      </c>
      <c r="D2300" s="377">
        <v>110</v>
      </c>
      <c r="E2300" s="1" t="s">
        <v>83</v>
      </c>
      <c r="F2300" s="378">
        <v>46182</v>
      </c>
      <c r="G2300" s="1" t="s">
        <v>9803</v>
      </c>
      <c r="H2300" s="1" t="s">
        <v>9328</v>
      </c>
      <c r="I2300" s="378">
        <v>47277</v>
      </c>
      <c r="J2300" s="1" t="s">
        <v>61</v>
      </c>
      <c r="K2300" s="380">
        <v>0.36491898148148</v>
      </c>
      <c r="L2300" s="378">
        <v>46182</v>
      </c>
      <c r="M2300" s="1" t="s">
        <v>6884</v>
      </c>
      <c r="N2300" s="1" t="s">
        <v>9822</v>
      </c>
    </row>
    <row r="2301" spans="1:14" x14ac:dyDescent="0.25">
      <c r="A2301" s="1" t="s">
        <v>6882</v>
      </c>
      <c r="B2301" s="1" t="s">
        <v>80</v>
      </c>
      <c r="C2301" s="1" t="s">
        <v>81</v>
      </c>
      <c r="D2301" s="377">
        <v>110</v>
      </c>
      <c r="E2301" s="1" t="s">
        <v>83</v>
      </c>
      <c r="F2301" s="378">
        <v>46182</v>
      </c>
      <c r="G2301" s="1" t="s">
        <v>9803</v>
      </c>
      <c r="H2301" s="1" t="s">
        <v>9328</v>
      </c>
      <c r="I2301" s="378">
        <v>47277</v>
      </c>
      <c r="J2301" s="1" t="s">
        <v>61</v>
      </c>
      <c r="K2301" s="380">
        <v>0.43847222222221999</v>
      </c>
      <c r="L2301" s="378">
        <v>46182</v>
      </c>
      <c r="M2301" s="1" t="s">
        <v>6884</v>
      </c>
      <c r="N2301" s="1" t="s">
        <v>10646</v>
      </c>
    </row>
    <row r="2302" spans="1:14" x14ac:dyDescent="0.25">
      <c r="A2302" s="1" t="s">
        <v>6882</v>
      </c>
      <c r="B2302" s="1" t="s">
        <v>80</v>
      </c>
      <c r="C2302" s="1" t="s">
        <v>81</v>
      </c>
      <c r="D2302" s="377">
        <v>110</v>
      </c>
      <c r="E2302" s="1" t="s">
        <v>83</v>
      </c>
      <c r="F2302" s="378">
        <v>46182</v>
      </c>
      <c r="G2302" s="1" t="s">
        <v>9803</v>
      </c>
      <c r="H2302" s="1" t="s">
        <v>9328</v>
      </c>
      <c r="I2302" s="378">
        <v>47277</v>
      </c>
      <c r="J2302" s="1" t="s">
        <v>61</v>
      </c>
      <c r="K2302" s="380">
        <v>7.8240740740700004E-3</v>
      </c>
      <c r="L2302" s="378">
        <v>46182</v>
      </c>
      <c r="M2302" s="1" t="s">
        <v>6884</v>
      </c>
      <c r="N2302" s="1" t="s">
        <v>9827</v>
      </c>
    </row>
    <row r="2303" spans="1:14" x14ac:dyDescent="0.25">
      <c r="A2303" s="1" t="s">
        <v>6882</v>
      </c>
      <c r="B2303" s="1" t="s">
        <v>80</v>
      </c>
      <c r="C2303" s="1" t="s">
        <v>81</v>
      </c>
      <c r="D2303" s="377">
        <v>110</v>
      </c>
      <c r="E2303" s="1" t="s">
        <v>83</v>
      </c>
      <c r="F2303" s="378">
        <v>46182</v>
      </c>
      <c r="G2303" s="1" t="s">
        <v>9803</v>
      </c>
      <c r="H2303" s="1" t="s">
        <v>9328</v>
      </c>
      <c r="I2303" s="378">
        <v>47277</v>
      </c>
      <c r="J2303" s="1" t="s">
        <v>61</v>
      </c>
      <c r="K2303" s="380">
        <v>0.25870370370369999</v>
      </c>
      <c r="L2303" s="378">
        <v>46182</v>
      </c>
      <c r="M2303" s="1" t="s">
        <v>6884</v>
      </c>
      <c r="N2303" s="1" t="s">
        <v>9810</v>
      </c>
    </row>
    <row r="2304" spans="1:14" x14ac:dyDescent="0.25">
      <c r="A2304" s="1" t="s">
        <v>6882</v>
      </c>
      <c r="B2304" s="1" t="s">
        <v>80</v>
      </c>
      <c r="C2304" s="1" t="s">
        <v>81</v>
      </c>
      <c r="D2304" s="377">
        <v>110</v>
      </c>
      <c r="E2304" s="1" t="s">
        <v>83</v>
      </c>
      <c r="F2304" s="378">
        <v>46182</v>
      </c>
      <c r="G2304" s="1" t="s">
        <v>9803</v>
      </c>
      <c r="H2304" s="1" t="s">
        <v>9328</v>
      </c>
      <c r="I2304" s="378">
        <v>47277</v>
      </c>
      <c r="J2304" s="1" t="s">
        <v>61</v>
      </c>
      <c r="K2304" s="380">
        <v>0.15913194444444001</v>
      </c>
      <c r="L2304" s="378">
        <v>46182</v>
      </c>
      <c r="M2304" s="1" t="s">
        <v>6884</v>
      </c>
      <c r="N2304" s="1" t="s">
        <v>9807</v>
      </c>
    </row>
    <row r="2305" spans="1:14" x14ac:dyDescent="0.25">
      <c r="A2305" s="1" t="s">
        <v>6882</v>
      </c>
      <c r="B2305" s="1" t="s">
        <v>80</v>
      </c>
      <c r="C2305" s="1" t="s">
        <v>81</v>
      </c>
      <c r="D2305" s="377">
        <v>110</v>
      </c>
      <c r="E2305" s="1" t="s">
        <v>83</v>
      </c>
      <c r="F2305" s="378">
        <v>46182</v>
      </c>
      <c r="G2305" s="1" t="s">
        <v>9803</v>
      </c>
      <c r="H2305" s="1" t="s">
        <v>9328</v>
      </c>
      <c r="I2305" s="378">
        <v>47277</v>
      </c>
      <c r="J2305" s="1" t="s">
        <v>61</v>
      </c>
      <c r="K2305" s="380">
        <v>3.6944444444439999E-2</v>
      </c>
      <c r="L2305" s="378">
        <v>46182</v>
      </c>
      <c r="M2305" s="1" t="s">
        <v>6884</v>
      </c>
      <c r="N2305" s="1" t="s">
        <v>9828</v>
      </c>
    </row>
    <row r="2306" spans="1:14" x14ac:dyDescent="0.25">
      <c r="A2306" s="1" t="s">
        <v>6882</v>
      </c>
      <c r="B2306" s="1" t="s">
        <v>80</v>
      </c>
      <c r="C2306" s="1" t="s">
        <v>81</v>
      </c>
      <c r="D2306" s="377">
        <v>110</v>
      </c>
      <c r="E2306" s="1" t="s">
        <v>83</v>
      </c>
      <c r="F2306" s="378">
        <v>46182</v>
      </c>
      <c r="G2306" s="1" t="s">
        <v>9803</v>
      </c>
      <c r="H2306" s="1" t="s">
        <v>9328</v>
      </c>
      <c r="I2306" s="378">
        <v>47277</v>
      </c>
      <c r="J2306" s="1" t="s">
        <v>61</v>
      </c>
      <c r="K2306" s="380">
        <v>0.36869212962962999</v>
      </c>
      <c r="L2306" s="378">
        <v>46182</v>
      </c>
      <c r="M2306" s="1" t="s">
        <v>6884</v>
      </c>
      <c r="N2306" s="1" t="s">
        <v>9813</v>
      </c>
    </row>
    <row r="2307" spans="1:14" x14ac:dyDescent="0.25">
      <c r="A2307" s="1" t="s">
        <v>6882</v>
      </c>
      <c r="B2307" s="1" t="s">
        <v>80</v>
      </c>
      <c r="C2307" s="1" t="s">
        <v>81</v>
      </c>
      <c r="D2307" s="377">
        <v>110</v>
      </c>
      <c r="E2307" s="1" t="s">
        <v>83</v>
      </c>
      <c r="F2307" s="378">
        <v>46182</v>
      </c>
      <c r="G2307" s="1" t="s">
        <v>9803</v>
      </c>
      <c r="H2307" s="1" t="s">
        <v>9328</v>
      </c>
      <c r="I2307" s="378">
        <v>47277</v>
      </c>
      <c r="J2307" s="1" t="s">
        <v>61</v>
      </c>
      <c r="K2307" s="380">
        <v>0.20255787037037001</v>
      </c>
      <c r="L2307" s="378">
        <v>46182</v>
      </c>
      <c r="M2307" s="1" t="s">
        <v>6884</v>
      </c>
      <c r="N2307" s="1" t="s">
        <v>9808</v>
      </c>
    </row>
    <row r="2308" spans="1:14" x14ac:dyDescent="0.25">
      <c r="A2308" s="1" t="s">
        <v>6882</v>
      </c>
      <c r="B2308" s="1" t="s">
        <v>80</v>
      </c>
      <c r="C2308" s="1" t="s">
        <v>81</v>
      </c>
      <c r="D2308" s="377">
        <v>110</v>
      </c>
      <c r="E2308" s="1" t="s">
        <v>83</v>
      </c>
      <c r="F2308" s="378">
        <v>46182</v>
      </c>
      <c r="G2308" s="1" t="s">
        <v>9803</v>
      </c>
      <c r="H2308" s="1" t="s">
        <v>9328</v>
      </c>
      <c r="I2308" s="378">
        <v>47277</v>
      </c>
      <c r="J2308" s="1" t="s">
        <v>61</v>
      </c>
      <c r="K2308" s="380">
        <v>0.32973379629630001</v>
      </c>
      <c r="L2308" s="378">
        <v>46182</v>
      </c>
      <c r="M2308" s="1" t="s">
        <v>6884</v>
      </c>
      <c r="N2308" s="1" t="s">
        <v>9824</v>
      </c>
    </row>
    <row r="2309" spans="1:14" x14ac:dyDescent="0.25">
      <c r="A2309" s="1" t="s">
        <v>6882</v>
      </c>
      <c r="B2309" s="1" t="s">
        <v>80</v>
      </c>
      <c r="C2309" s="1" t="s">
        <v>81</v>
      </c>
      <c r="D2309" s="377">
        <v>110</v>
      </c>
      <c r="E2309" s="1" t="s">
        <v>83</v>
      </c>
      <c r="F2309" s="378">
        <v>46182</v>
      </c>
      <c r="G2309" s="1" t="s">
        <v>9803</v>
      </c>
      <c r="H2309" s="1" t="s">
        <v>9328</v>
      </c>
      <c r="I2309" s="378">
        <v>47277</v>
      </c>
      <c r="J2309" s="1" t="s">
        <v>61</v>
      </c>
      <c r="K2309" s="380">
        <v>0.41642361111110998</v>
      </c>
      <c r="L2309" s="378">
        <v>46182</v>
      </c>
      <c r="M2309" s="1" t="s">
        <v>6884</v>
      </c>
      <c r="N2309" s="1" t="s">
        <v>10647</v>
      </c>
    </row>
    <row r="2310" spans="1:14" x14ac:dyDescent="0.25">
      <c r="A2310" s="1" t="s">
        <v>6882</v>
      </c>
      <c r="B2310" s="1" t="s">
        <v>80</v>
      </c>
      <c r="C2310" s="1" t="s">
        <v>81</v>
      </c>
      <c r="D2310" s="377">
        <v>110</v>
      </c>
      <c r="E2310" s="1" t="s">
        <v>83</v>
      </c>
      <c r="F2310" s="378">
        <v>46182</v>
      </c>
      <c r="G2310" s="1" t="s">
        <v>9803</v>
      </c>
      <c r="H2310" s="1" t="s">
        <v>9328</v>
      </c>
      <c r="I2310" s="378">
        <v>47277</v>
      </c>
      <c r="J2310" s="1" t="s">
        <v>61</v>
      </c>
      <c r="K2310" s="380">
        <v>0.34054398148148002</v>
      </c>
      <c r="L2310" s="378">
        <v>46182</v>
      </c>
      <c r="M2310" s="1" t="s">
        <v>6884</v>
      </c>
      <c r="N2310" s="1" t="s">
        <v>9811</v>
      </c>
    </row>
    <row r="2311" spans="1:14" x14ac:dyDescent="0.25">
      <c r="A2311" s="1" t="s">
        <v>6882</v>
      </c>
      <c r="B2311" s="1" t="s">
        <v>80</v>
      </c>
      <c r="C2311" s="1" t="s">
        <v>81</v>
      </c>
      <c r="D2311" s="377">
        <v>92</v>
      </c>
      <c r="E2311" s="1" t="s">
        <v>83</v>
      </c>
      <c r="F2311" s="378">
        <v>46182</v>
      </c>
      <c r="G2311" s="1" t="s">
        <v>9803</v>
      </c>
      <c r="H2311" s="1" t="s">
        <v>9328</v>
      </c>
      <c r="I2311" s="378">
        <v>47277</v>
      </c>
      <c r="J2311" s="1" t="s">
        <v>61</v>
      </c>
      <c r="K2311" s="380">
        <v>0.68187500000000001</v>
      </c>
      <c r="L2311" s="378">
        <v>46182</v>
      </c>
      <c r="M2311" s="1" t="s">
        <v>6884</v>
      </c>
      <c r="N2311" s="1" t="s">
        <v>10928</v>
      </c>
    </row>
    <row r="2312" spans="1:14" x14ac:dyDescent="0.25">
      <c r="A2312" s="1" t="s">
        <v>6882</v>
      </c>
      <c r="B2312" s="1" t="s">
        <v>80</v>
      </c>
      <c r="C2312" s="1" t="s">
        <v>81</v>
      </c>
      <c r="D2312" s="377">
        <v>110</v>
      </c>
      <c r="E2312" s="1" t="s">
        <v>83</v>
      </c>
      <c r="F2312" s="378">
        <v>46182</v>
      </c>
      <c r="G2312" s="1" t="s">
        <v>9803</v>
      </c>
      <c r="H2312" s="1" t="s">
        <v>9328</v>
      </c>
      <c r="I2312" s="378">
        <v>47277</v>
      </c>
      <c r="J2312" s="1" t="s">
        <v>61</v>
      </c>
      <c r="K2312" s="380">
        <v>0.56150462962962999</v>
      </c>
      <c r="L2312" s="378">
        <v>46182</v>
      </c>
      <c r="M2312" s="1" t="s">
        <v>6884</v>
      </c>
      <c r="N2312" s="1" t="s">
        <v>10655</v>
      </c>
    </row>
    <row r="2313" spans="1:14" x14ac:dyDescent="0.25">
      <c r="A2313" s="1" t="s">
        <v>6882</v>
      </c>
      <c r="B2313" s="1" t="s">
        <v>80</v>
      </c>
      <c r="C2313" s="1" t="s">
        <v>81</v>
      </c>
      <c r="D2313" s="377">
        <v>110</v>
      </c>
      <c r="E2313" s="1" t="s">
        <v>83</v>
      </c>
      <c r="F2313" s="378">
        <v>46182</v>
      </c>
      <c r="G2313" s="1" t="s">
        <v>9803</v>
      </c>
      <c r="H2313" s="1" t="s">
        <v>9328</v>
      </c>
      <c r="I2313" s="378">
        <v>47277</v>
      </c>
      <c r="J2313" s="1" t="s">
        <v>61</v>
      </c>
      <c r="K2313" s="380">
        <v>4.4965277777779998E-2</v>
      </c>
      <c r="L2313" s="378">
        <v>46182</v>
      </c>
      <c r="M2313" s="1" t="s">
        <v>6884</v>
      </c>
      <c r="N2313" s="1" t="s">
        <v>9826</v>
      </c>
    </row>
    <row r="2314" spans="1:14" x14ac:dyDescent="0.25">
      <c r="A2314" s="1" t="s">
        <v>6882</v>
      </c>
      <c r="B2314" s="1" t="s">
        <v>80</v>
      </c>
      <c r="C2314" s="1" t="s">
        <v>81</v>
      </c>
      <c r="D2314" s="377">
        <v>110</v>
      </c>
      <c r="E2314" s="1" t="s">
        <v>83</v>
      </c>
      <c r="F2314" s="378">
        <v>46182</v>
      </c>
      <c r="G2314" s="1" t="s">
        <v>9803</v>
      </c>
      <c r="H2314" s="1" t="s">
        <v>9328</v>
      </c>
      <c r="I2314" s="378">
        <v>47277</v>
      </c>
      <c r="J2314" s="1" t="s">
        <v>61</v>
      </c>
      <c r="K2314" s="380">
        <v>0.14217592592593001</v>
      </c>
      <c r="L2314" s="378">
        <v>46182</v>
      </c>
      <c r="M2314" s="1" t="s">
        <v>6884</v>
      </c>
      <c r="N2314" s="1" t="s">
        <v>9817</v>
      </c>
    </row>
    <row r="2315" spans="1:14" x14ac:dyDescent="0.25">
      <c r="A2315" s="1" t="s">
        <v>6882</v>
      </c>
      <c r="B2315" s="1" t="s">
        <v>80</v>
      </c>
      <c r="C2315" s="1" t="s">
        <v>81</v>
      </c>
      <c r="D2315" s="377">
        <v>110</v>
      </c>
      <c r="E2315" s="1" t="s">
        <v>83</v>
      </c>
      <c r="F2315" s="378">
        <v>46182</v>
      </c>
      <c r="G2315" s="1" t="s">
        <v>9803</v>
      </c>
      <c r="H2315" s="1" t="s">
        <v>9328</v>
      </c>
      <c r="I2315" s="378">
        <v>47277</v>
      </c>
      <c r="J2315" s="1" t="s">
        <v>61</v>
      </c>
      <c r="K2315" s="380">
        <v>0.13701388888888999</v>
      </c>
      <c r="L2315" s="378">
        <v>46182</v>
      </c>
      <c r="M2315" s="1" t="s">
        <v>6884</v>
      </c>
      <c r="N2315" s="1" t="s">
        <v>9818</v>
      </c>
    </row>
    <row r="2316" spans="1:14" x14ac:dyDescent="0.25">
      <c r="A2316" s="1" t="s">
        <v>6882</v>
      </c>
      <c r="B2316" s="1" t="s">
        <v>80</v>
      </c>
      <c r="C2316" s="1" t="s">
        <v>81</v>
      </c>
      <c r="D2316" s="377">
        <v>110</v>
      </c>
      <c r="E2316" s="1" t="s">
        <v>83</v>
      </c>
      <c r="F2316" s="378">
        <v>46182</v>
      </c>
      <c r="G2316" s="1" t="s">
        <v>9803</v>
      </c>
      <c r="H2316" s="1" t="s">
        <v>9328</v>
      </c>
      <c r="I2316" s="378">
        <v>47277</v>
      </c>
      <c r="J2316" s="1" t="s">
        <v>61</v>
      </c>
      <c r="K2316" s="380">
        <v>0.59883101851852005</v>
      </c>
      <c r="L2316" s="378">
        <v>46182</v>
      </c>
      <c r="M2316" s="1" t="s">
        <v>6884</v>
      </c>
      <c r="N2316" s="1" t="s">
        <v>10648</v>
      </c>
    </row>
    <row r="2317" spans="1:14" x14ac:dyDescent="0.25">
      <c r="A2317" s="1" t="s">
        <v>6882</v>
      </c>
      <c r="B2317" s="1" t="s">
        <v>80</v>
      </c>
      <c r="C2317" s="1" t="s">
        <v>81</v>
      </c>
      <c r="D2317" s="377">
        <v>110</v>
      </c>
      <c r="E2317" s="1" t="s">
        <v>83</v>
      </c>
      <c r="F2317" s="378">
        <v>46182</v>
      </c>
      <c r="G2317" s="1" t="s">
        <v>9803</v>
      </c>
      <c r="H2317" s="1" t="s">
        <v>9328</v>
      </c>
      <c r="I2317" s="378">
        <v>47277</v>
      </c>
      <c r="J2317" s="1" t="s">
        <v>61</v>
      </c>
      <c r="K2317" s="380">
        <v>0.32983796296295997</v>
      </c>
      <c r="L2317" s="378">
        <v>46182</v>
      </c>
      <c r="M2317" s="1" t="s">
        <v>6884</v>
      </c>
      <c r="N2317" s="1" t="s">
        <v>9823</v>
      </c>
    </row>
    <row r="2318" spans="1:14" x14ac:dyDescent="0.25">
      <c r="A2318" s="1" t="s">
        <v>6882</v>
      </c>
      <c r="B2318" s="1" t="s">
        <v>80</v>
      </c>
      <c r="C2318" s="1" t="s">
        <v>81</v>
      </c>
      <c r="D2318" s="377">
        <v>110</v>
      </c>
      <c r="E2318" s="1" t="s">
        <v>83</v>
      </c>
      <c r="F2318" s="378">
        <v>46182</v>
      </c>
      <c r="G2318" s="1" t="s">
        <v>9803</v>
      </c>
      <c r="H2318" s="1" t="s">
        <v>9328</v>
      </c>
      <c r="I2318" s="378">
        <v>47277</v>
      </c>
      <c r="J2318" s="1" t="s">
        <v>61</v>
      </c>
      <c r="K2318" s="380">
        <v>0.51893518518519</v>
      </c>
      <c r="L2318" s="378">
        <v>46182</v>
      </c>
      <c r="M2318" s="1" t="s">
        <v>6884</v>
      </c>
      <c r="N2318" s="1" t="s">
        <v>10656</v>
      </c>
    </row>
    <row r="2319" spans="1:14" x14ac:dyDescent="0.25">
      <c r="A2319" s="1" t="s">
        <v>6882</v>
      </c>
      <c r="B2319" s="1" t="s">
        <v>80</v>
      </c>
      <c r="C2319" s="1" t="s">
        <v>81</v>
      </c>
      <c r="D2319" s="377">
        <v>110</v>
      </c>
      <c r="E2319" s="1" t="s">
        <v>83</v>
      </c>
      <c r="F2319" s="378">
        <v>46182</v>
      </c>
      <c r="G2319" s="1" t="s">
        <v>9803</v>
      </c>
      <c r="H2319" s="1" t="s">
        <v>9328</v>
      </c>
      <c r="I2319" s="378">
        <v>47277</v>
      </c>
      <c r="J2319" s="1" t="s">
        <v>61</v>
      </c>
      <c r="K2319" s="380">
        <v>0.13690972222222</v>
      </c>
      <c r="L2319" s="378">
        <v>46182</v>
      </c>
      <c r="M2319" s="1" t="s">
        <v>6884</v>
      </c>
      <c r="N2319" s="1" t="s">
        <v>9816</v>
      </c>
    </row>
    <row r="2320" spans="1:14" x14ac:dyDescent="0.25">
      <c r="A2320" s="1" t="s">
        <v>6882</v>
      </c>
      <c r="B2320" s="1" t="s">
        <v>80</v>
      </c>
      <c r="C2320" s="1" t="s">
        <v>81</v>
      </c>
      <c r="D2320" s="377">
        <v>110</v>
      </c>
      <c r="E2320" s="1" t="s">
        <v>83</v>
      </c>
      <c r="F2320" s="378">
        <v>46182</v>
      </c>
      <c r="G2320" s="1" t="s">
        <v>9803</v>
      </c>
      <c r="H2320" s="1" t="s">
        <v>9328</v>
      </c>
      <c r="I2320" s="378">
        <v>47277</v>
      </c>
      <c r="J2320" s="1" t="s">
        <v>61</v>
      </c>
      <c r="K2320" s="380">
        <v>0.39087962962963002</v>
      </c>
      <c r="L2320" s="378">
        <v>46182</v>
      </c>
      <c r="M2320" s="1" t="s">
        <v>6884</v>
      </c>
      <c r="N2320" s="1" t="s">
        <v>10653</v>
      </c>
    </row>
    <row r="2321" spans="1:14" x14ac:dyDescent="0.25">
      <c r="A2321" s="1" t="s">
        <v>6882</v>
      </c>
      <c r="B2321" s="1" t="s">
        <v>80</v>
      </c>
      <c r="C2321" s="1" t="s">
        <v>81</v>
      </c>
      <c r="D2321" s="377">
        <v>110</v>
      </c>
      <c r="E2321" s="1" t="s">
        <v>83</v>
      </c>
      <c r="F2321" s="378">
        <v>46182</v>
      </c>
      <c r="G2321" s="1" t="s">
        <v>9803</v>
      </c>
      <c r="H2321" s="1" t="s">
        <v>9328</v>
      </c>
      <c r="I2321" s="378">
        <v>47277</v>
      </c>
      <c r="J2321" s="1" t="s">
        <v>61</v>
      </c>
      <c r="K2321" s="380">
        <v>0.13820601851851999</v>
      </c>
      <c r="L2321" s="378">
        <v>46182</v>
      </c>
      <c r="M2321" s="1" t="s">
        <v>6884</v>
      </c>
      <c r="N2321" s="1" t="s">
        <v>9814</v>
      </c>
    </row>
    <row r="2322" spans="1:14" x14ac:dyDescent="0.25">
      <c r="A2322" s="1" t="s">
        <v>6882</v>
      </c>
      <c r="B2322" s="1" t="s">
        <v>80</v>
      </c>
      <c r="C2322" s="1" t="s">
        <v>81</v>
      </c>
      <c r="D2322" s="377">
        <v>110</v>
      </c>
      <c r="E2322" s="1" t="s">
        <v>83</v>
      </c>
      <c r="F2322" s="378">
        <v>46182</v>
      </c>
      <c r="G2322" s="1" t="s">
        <v>9803</v>
      </c>
      <c r="H2322" s="1" t="s">
        <v>9328</v>
      </c>
      <c r="I2322" s="378">
        <v>47277</v>
      </c>
      <c r="J2322" s="1" t="s">
        <v>61</v>
      </c>
      <c r="K2322" s="380">
        <v>0.39820601851852</v>
      </c>
      <c r="L2322" s="378">
        <v>46182</v>
      </c>
      <c r="M2322" s="1" t="s">
        <v>6884</v>
      </c>
      <c r="N2322" s="1" t="s">
        <v>10652</v>
      </c>
    </row>
    <row r="2323" spans="1:14" x14ac:dyDescent="0.25">
      <c r="A2323" s="1" t="s">
        <v>6882</v>
      </c>
      <c r="B2323" s="1" t="s">
        <v>80</v>
      </c>
      <c r="C2323" s="1" t="s">
        <v>81</v>
      </c>
      <c r="D2323" s="377">
        <v>110</v>
      </c>
      <c r="E2323" s="1" t="s">
        <v>83</v>
      </c>
      <c r="F2323" s="378">
        <v>46182</v>
      </c>
      <c r="G2323" s="1" t="s">
        <v>9803</v>
      </c>
      <c r="H2323" s="1" t="s">
        <v>9328</v>
      </c>
      <c r="I2323" s="378">
        <v>47277</v>
      </c>
      <c r="J2323" s="1" t="s">
        <v>61</v>
      </c>
      <c r="K2323" s="380">
        <v>7.5798611111109998E-2</v>
      </c>
      <c r="L2323" s="378">
        <v>46182</v>
      </c>
      <c r="M2323" s="1" t="s">
        <v>6884</v>
      </c>
      <c r="N2323" s="1" t="s">
        <v>9819</v>
      </c>
    </row>
    <row r="2324" spans="1:14" x14ac:dyDescent="0.25">
      <c r="A2324" s="1" t="s">
        <v>6882</v>
      </c>
      <c r="B2324" s="1" t="s">
        <v>80</v>
      </c>
      <c r="C2324" s="1" t="s">
        <v>81</v>
      </c>
      <c r="D2324" s="377">
        <v>110</v>
      </c>
      <c r="E2324" s="1" t="s">
        <v>83</v>
      </c>
      <c r="F2324" s="378">
        <v>46182</v>
      </c>
      <c r="G2324" s="1" t="s">
        <v>9803</v>
      </c>
      <c r="H2324" s="1" t="s">
        <v>9328</v>
      </c>
      <c r="I2324" s="378">
        <v>47277</v>
      </c>
      <c r="J2324" s="1" t="s">
        <v>61</v>
      </c>
      <c r="K2324" s="380">
        <v>0.42494212962963002</v>
      </c>
      <c r="L2324" s="378">
        <v>46182</v>
      </c>
      <c r="M2324" s="1" t="s">
        <v>6884</v>
      </c>
      <c r="N2324" s="1" t="s">
        <v>10651</v>
      </c>
    </row>
    <row r="2325" spans="1:14" x14ac:dyDescent="0.25">
      <c r="A2325" s="1" t="s">
        <v>6882</v>
      </c>
      <c r="B2325" s="1" t="s">
        <v>80</v>
      </c>
      <c r="C2325" s="1" t="s">
        <v>81</v>
      </c>
      <c r="D2325" s="377">
        <v>110</v>
      </c>
      <c r="E2325" s="1" t="s">
        <v>83</v>
      </c>
      <c r="F2325" s="378">
        <v>46182</v>
      </c>
      <c r="G2325" s="1" t="s">
        <v>9803</v>
      </c>
      <c r="H2325" s="1" t="s">
        <v>9328</v>
      </c>
      <c r="I2325" s="378">
        <v>47277</v>
      </c>
      <c r="J2325" s="1" t="s">
        <v>61</v>
      </c>
      <c r="K2325" s="380">
        <v>0.34917824074074</v>
      </c>
      <c r="L2325" s="378">
        <v>46182</v>
      </c>
      <c r="M2325" s="1" t="s">
        <v>6884</v>
      </c>
      <c r="N2325" s="1" t="s">
        <v>9825</v>
      </c>
    </row>
    <row r="2326" spans="1:14" x14ac:dyDescent="0.25">
      <c r="A2326" s="1" t="s">
        <v>6882</v>
      </c>
      <c r="B2326" s="1" t="s">
        <v>80</v>
      </c>
      <c r="C2326" s="1" t="s">
        <v>81</v>
      </c>
      <c r="D2326" s="377">
        <v>110</v>
      </c>
      <c r="E2326" s="1" t="s">
        <v>83</v>
      </c>
      <c r="F2326" s="378">
        <v>46182</v>
      </c>
      <c r="G2326" s="1" t="s">
        <v>9803</v>
      </c>
      <c r="H2326" s="1" t="s">
        <v>9328</v>
      </c>
      <c r="I2326" s="378">
        <v>47277</v>
      </c>
      <c r="J2326" s="1" t="s">
        <v>61</v>
      </c>
      <c r="K2326" s="380">
        <v>0.270625</v>
      </c>
      <c r="L2326" s="378">
        <v>46182</v>
      </c>
      <c r="M2326" s="1" t="s">
        <v>6884</v>
      </c>
      <c r="N2326" s="1" t="s">
        <v>9804</v>
      </c>
    </row>
    <row r="2327" spans="1:14" x14ac:dyDescent="0.25">
      <c r="A2327" s="1" t="s">
        <v>6882</v>
      </c>
      <c r="B2327" s="1" t="s">
        <v>80</v>
      </c>
      <c r="C2327" s="1" t="s">
        <v>81</v>
      </c>
      <c r="D2327" s="377">
        <v>110</v>
      </c>
      <c r="E2327" s="1" t="s">
        <v>83</v>
      </c>
      <c r="F2327" s="378">
        <v>46181</v>
      </c>
      <c r="G2327" s="1" t="s">
        <v>6883</v>
      </c>
      <c r="H2327" s="1" t="s">
        <v>6137</v>
      </c>
      <c r="I2327" s="378">
        <v>47273</v>
      </c>
      <c r="J2327" s="1" t="s">
        <v>61</v>
      </c>
      <c r="K2327" s="380">
        <v>0.56626157407406996</v>
      </c>
      <c r="L2327" s="378">
        <v>46181</v>
      </c>
      <c r="M2327" s="1" t="s">
        <v>6884</v>
      </c>
      <c r="N2327" s="1" t="s">
        <v>9852</v>
      </c>
    </row>
    <row r="2328" spans="1:14" x14ac:dyDescent="0.25">
      <c r="A2328" s="1" t="s">
        <v>6882</v>
      </c>
      <c r="B2328" s="1" t="s">
        <v>80</v>
      </c>
      <c r="C2328" s="1" t="s">
        <v>81</v>
      </c>
      <c r="D2328" s="377">
        <v>110</v>
      </c>
      <c r="E2328" s="1" t="s">
        <v>83</v>
      </c>
      <c r="F2328" s="378">
        <v>46181</v>
      </c>
      <c r="G2328" s="1" t="s">
        <v>6883</v>
      </c>
      <c r="H2328" s="1" t="s">
        <v>6137</v>
      </c>
      <c r="I2328" s="378">
        <v>47273</v>
      </c>
      <c r="J2328" s="1" t="s">
        <v>61</v>
      </c>
      <c r="K2328" s="380">
        <v>0.53905092592592996</v>
      </c>
      <c r="L2328" s="378">
        <v>46181</v>
      </c>
      <c r="M2328" s="1" t="s">
        <v>6884</v>
      </c>
      <c r="N2328" s="1" t="s">
        <v>9848</v>
      </c>
    </row>
    <row r="2329" spans="1:14" x14ac:dyDescent="0.25">
      <c r="A2329" s="1" t="s">
        <v>6882</v>
      </c>
      <c r="B2329" s="1" t="s">
        <v>80</v>
      </c>
      <c r="C2329" s="1" t="s">
        <v>81</v>
      </c>
      <c r="D2329" s="377">
        <v>110</v>
      </c>
      <c r="E2329" s="1" t="s">
        <v>83</v>
      </c>
      <c r="F2329" s="378">
        <v>46181</v>
      </c>
      <c r="G2329" s="1" t="s">
        <v>6883</v>
      </c>
      <c r="H2329" s="1" t="s">
        <v>6137</v>
      </c>
      <c r="I2329" s="378">
        <v>47273</v>
      </c>
      <c r="J2329" s="1" t="s">
        <v>61</v>
      </c>
      <c r="K2329" s="380">
        <v>0.58399305555556003</v>
      </c>
      <c r="L2329" s="378">
        <v>46181</v>
      </c>
      <c r="M2329" s="1" t="s">
        <v>6884</v>
      </c>
      <c r="N2329" s="1" t="s">
        <v>9853</v>
      </c>
    </row>
    <row r="2330" spans="1:14" x14ac:dyDescent="0.25">
      <c r="A2330" s="1" t="s">
        <v>6882</v>
      </c>
      <c r="B2330" s="1" t="s">
        <v>80</v>
      </c>
      <c r="C2330" s="1" t="s">
        <v>81</v>
      </c>
      <c r="D2330" s="377">
        <v>110</v>
      </c>
      <c r="E2330" s="1" t="s">
        <v>83</v>
      </c>
      <c r="F2330" s="378">
        <v>46181</v>
      </c>
      <c r="G2330" s="1" t="s">
        <v>6883</v>
      </c>
      <c r="H2330" s="1" t="s">
        <v>6137</v>
      </c>
      <c r="I2330" s="378">
        <v>47273</v>
      </c>
      <c r="J2330" s="1" t="s">
        <v>61</v>
      </c>
      <c r="K2330" s="380">
        <v>0.52099537037037003</v>
      </c>
      <c r="L2330" s="378">
        <v>46181</v>
      </c>
      <c r="M2330" s="1" t="s">
        <v>6884</v>
      </c>
      <c r="N2330" s="1" t="s">
        <v>9839</v>
      </c>
    </row>
    <row r="2331" spans="1:14" x14ac:dyDescent="0.25">
      <c r="A2331" s="1" t="s">
        <v>6882</v>
      </c>
      <c r="B2331" s="1" t="s">
        <v>80</v>
      </c>
      <c r="C2331" s="1" t="s">
        <v>81</v>
      </c>
      <c r="D2331" s="377">
        <v>110</v>
      </c>
      <c r="E2331" s="1" t="s">
        <v>83</v>
      </c>
      <c r="F2331" s="378">
        <v>46181</v>
      </c>
      <c r="G2331" s="1" t="s">
        <v>6883</v>
      </c>
      <c r="H2331" s="1" t="s">
        <v>6137</v>
      </c>
      <c r="I2331" s="378">
        <v>47273</v>
      </c>
      <c r="J2331" s="1" t="s">
        <v>61</v>
      </c>
      <c r="K2331" s="380">
        <v>0.54967592592592995</v>
      </c>
      <c r="L2331" s="378">
        <v>46181</v>
      </c>
      <c r="M2331" s="1" t="s">
        <v>6884</v>
      </c>
      <c r="N2331" s="1" t="s">
        <v>9851</v>
      </c>
    </row>
    <row r="2332" spans="1:14" x14ac:dyDescent="0.25">
      <c r="A2332" s="1" t="s">
        <v>6882</v>
      </c>
      <c r="B2332" s="1" t="s">
        <v>80</v>
      </c>
      <c r="C2332" s="1" t="s">
        <v>81</v>
      </c>
      <c r="D2332" s="377">
        <v>110</v>
      </c>
      <c r="E2332" s="1" t="s">
        <v>83</v>
      </c>
      <c r="F2332" s="378">
        <v>46181</v>
      </c>
      <c r="G2332" s="1" t="s">
        <v>6883</v>
      </c>
      <c r="H2332" s="1" t="s">
        <v>6137</v>
      </c>
      <c r="I2332" s="378">
        <v>47273</v>
      </c>
      <c r="J2332" s="1" t="s">
        <v>61</v>
      </c>
      <c r="K2332" s="380">
        <v>0.52559027777778</v>
      </c>
      <c r="L2332" s="378">
        <v>46181</v>
      </c>
      <c r="M2332" s="1" t="s">
        <v>6884</v>
      </c>
      <c r="N2332" s="1" t="s">
        <v>9845</v>
      </c>
    </row>
    <row r="2333" spans="1:14" x14ac:dyDescent="0.25">
      <c r="A2333" s="1" t="s">
        <v>6882</v>
      </c>
      <c r="B2333" s="1" t="s">
        <v>80</v>
      </c>
      <c r="C2333" s="1" t="s">
        <v>81</v>
      </c>
      <c r="D2333" s="377">
        <v>110</v>
      </c>
      <c r="E2333" s="1" t="s">
        <v>83</v>
      </c>
      <c r="F2333" s="378">
        <v>46181</v>
      </c>
      <c r="G2333" s="1" t="s">
        <v>9803</v>
      </c>
      <c r="H2333" s="1" t="s">
        <v>9328</v>
      </c>
      <c r="I2333" s="378">
        <v>47277</v>
      </c>
      <c r="J2333" s="1" t="s">
        <v>61</v>
      </c>
      <c r="K2333" s="380">
        <v>0.86922453703703995</v>
      </c>
      <c r="L2333" s="378">
        <v>46181</v>
      </c>
      <c r="M2333" s="1" t="s">
        <v>6884</v>
      </c>
      <c r="N2333" s="1" t="s">
        <v>9835</v>
      </c>
    </row>
    <row r="2334" spans="1:14" x14ac:dyDescent="0.25">
      <c r="A2334" s="1" t="s">
        <v>6882</v>
      </c>
      <c r="B2334" s="1" t="s">
        <v>80</v>
      </c>
      <c r="C2334" s="1" t="s">
        <v>81</v>
      </c>
      <c r="D2334" s="377">
        <v>110</v>
      </c>
      <c r="E2334" s="1" t="s">
        <v>83</v>
      </c>
      <c r="F2334" s="378">
        <v>46181</v>
      </c>
      <c r="G2334" s="1" t="s">
        <v>9803</v>
      </c>
      <c r="H2334" s="1" t="s">
        <v>9328</v>
      </c>
      <c r="I2334" s="378">
        <v>47277</v>
      </c>
      <c r="J2334" s="1" t="s">
        <v>61</v>
      </c>
      <c r="K2334" s="380">
        <v>0.87261574074074</v>
      </c>
      <c r="L2334" s="378">
        <v>46181</v>
      </c>
      <c r="M2334" s="1" t="s">
        <v>6884</v>
      </c>
      <c r="N2334" s="1" t="s">
        <v>9837</v>
      </c>
    </row>
    <row r="2335" spans="1:14" x14ac:dyDescent="0.25">
      <c r="A2335" s="1" t="s">
        <v>6882</v>
      </c>
      <c r="B2335" s="1" t="s">
        <v>80</v>
      </c>
      <c r="C2335" s="1" t="s">
        <v>81</v>
      </c>
      <c r="D2335" s="377">
        <v>110</v>
      </c>
      <c r="E2335" s="1" t="s">
        <v>83</v>
      </c>
      <c r="F2335" s="378">
        <v>46181</v>
      </c>
      <c r="G2335" s="1" t="s">
        <v>9803</v>
      </c>
      <c r="H2335" s="1" t="s">
        <v>9328</v>
      </c>
      <c r="I2335" s="378">
        <v>47277</v>
      </c>
      <c r="J2335" s="1" t="s">
        <v>61</v>
      </c>
      <c r="K2335" s="380">
        <v>0.99871527777778002</v>
      </c>
      <c r="L2335" s="378">
        <v>46181</v>
      </c>
      <c r="M2335" s="1" t="s">
        <v>6884</v>
      </c>
      <c r="N2335" s="1" t="s">
        <v>9836</v>
      </c>
    </row>
    <row r="2336" spans="1:14" x14ac:dyDescent="0.25">
      <c r="A2336" s="1" t="s">
        <v>6882</v>
      </c>
      <c r="B2336" s="1" t="s">
        <v>80</v>
      </c>
      <c r="C2336" s="1" t="s">
        <v>81</v>
      </c>
      <c r="D2336" s="377">
        <v>110</v>
      </c>
      <c r="E2336" s="1" t="s">
        <v>83</v>
      </c>
      <c r="F2336" s="378">
        <v>46181</v>
      </c>
      <c r="G2336" s="1" t="s">
        <v>9803</v>
      </c>
      <c r="H2336" s="1" t="s">
        <v>9328</v>
      </c>
      <c r="I2336" s="378">
        <v>47277</v>
      </c>
      <c r="J2336" s="1" t="s">
        <v>61</v>
      </c>
      <c r="K2336" s="380">
        <v>0.86753472222221995</v>
      </c>
      <c r="L2336" s="378">
        <v>46181</v>
      </c>
      <c r="M2336" s="1" t="s">
        <v>6884</v>
      </c>
      <c r="N2336" s="1" t="s">
        <v>9838</v>
      </c>
    </row>
    <row r="2337" spans="1:14" x14ac:dyDescent="0.25">
      <c r="A2337" s="1" t="s">
        <v>6882</v>
      </c>
      <c r="B2337" s="1" t="s">
        <v>80</v>
      </c>
      <c r="C2337" s="1" t="s">
        <v>81</v>
      </c>
      <c r="D2337" s="377">
        <v>110</v>
      </c>
      <c r="E2337" s="1" t="s">
        <v>83</v>
      </c>
      <c r="F2337" s="378">
        <v>46181</v>
      </c>
      <c r="G2337" s="1" t="s">
        <v>9803</v>
      </c>
      <c r="H2337" s="1" t="s">
        <v>9328</v>
      </c>
      <c r="I2337" s="378">
        <v>47277</v>
      </c>
      <c r="J2337" s="1" t="s">
        <v>61</v>
      </c>
      <c r="K2337" s="380">
        <v>0.85601851851851996</v>
      </c>
      <c r="L2337" s="378">
        <v>46181</v>
      </c>
      <c r="M2337" s="1" t="s">
        <v>6884</v>
      </c>
      <c r="N2337" s="1" t="s">
        <v>9840</v>
      </c>
    </row>
    <row r="2338" spans="1:14" x14ac:dyDescent="0.25">
      <c r="A2338" s="1" t="s">
        <v>6882</v>
      </c>
      <c r="B2338" s="1" t="s">
        <v>80</v>
      </c>
      <c r="C2338" s="1" t="s">
        <v>81</v>
      </c>
      <c r="D2338" s="377">
        <v>110</v>
      </c>
      <c r="E2338" s="1" t="s">
        <v>83</v>
      </c>
      <c r="F2338" s="378">
        <v>46181</v>
      </c>
      <c r="G2338" s="1" t="s">
        <v>9803</v>
      </c>
      <c r="H2338" s="1" t="s">
        <v>9328</v>
      </c>
      <c r="I2338" s="378">
        <v>47277</v>
      </c>
      <c r="J2338" s="1" t="s">
        <v>61</v>
      </c>
      <c r="K2338" s="380">
        <v>0.99353009259258995</v>
      </c>
      <c r="L2338" s="378">
        <v>46181</v>
      </c>
      <c r="M2338" s="1" t="s">
        <v>6884</v>
      </c>
      <c r="N2338" s="1" t="s">
        <v>9843</v>
      </c>
    </row>
    <row r="2339" spans="1:14" x14ac:dyDescent="0.25">
      <c r="A2339" s="1" t="s">
        <v>6882</v>
      </c>
      <c r="B2339" s="1" t="s">
        <v>80</v>
      </c>
      <c r="C2339" s="1" t="s">
        <v>81</v>
      </c>
      <c r="D2339" s="377">
        <v>110</v>
      </c>
      <c r="E2339" s="1" t="s">
        <v>83</v>
      </c>
      <c r="F2339" s="378">
        <v>46181</v>
      </c>
      <c r="G2339" s="1" t="s">
        <v>9803</v>
      </c>
      <c r="H2339" s="1" t="s">
        <v>9328</v>
      </c>
      <c r="I2339" s="378">
        <v>47277</v>
      </c>
      <c r="J2339" s="1" t="s">
        <v>61</v>
      </c>
      <c r="K2339" s="380">
        <v>0.88012731481480999</v>
      </c>
      <c r="L2339" s="378">
        <v>46181</v>
      </c>
      <c r="M2339" s="1" t="s">
        <v>6884</v>
      </c>
      <c r="N2339" s="1" t="s">
        <v>9841</v>
      </c>
    </row>
    <row r="2340" spans="1:14" x14ac:dyDescent="0.25">
      <c r="A2340" s="1" t="s">
        <v>6882</v>
      </c>
      <c r="B2340" s="1" t="s">
        <v>80</v>
      </c>
      <c r="C2340" s="1" t="s">
        <v>81</v>
      </c>
      <c r="D2340" s="377">
        <v>110</v>
      </c>
      <c r="E2340" s="1" t="s">
        <v>83</v>
      </c>
      <c r="F2340" s="378">
        <v>46181</v>
      </c>
      <c r="G2340" s="1" t="s">
        <v>9803</v>
      </c>
      <c r="H2340" s="1" t="s">
        <v>9328</v>
      </c>
      <c r="I2340" s="378">
        <v>47277</v>
      </c>
      <c r="J2340" s="1" t="s">
        <v>61</v>
      </c>
      <c r="K2340" s="380">
        <v>0.86902777777777995</v>
      </c>
      <c r="L2340" s="378">
        <v>46181</v>
      </c>
      <c r="M2340" s="1" t="s">
        <v>6884</v>
      </c>
      <c r="N2340" s="1" t="s">
        <v>9842</v>
      </c>
    </row>
    <row r="2341" spans="1:14" x14ac:dyDescent="0.25">
      <c r="A2341" s="1" t="s">
        <v>6882</v>
      </c>
      <c r="B2341" s="1" t="s">
        <v>80</v>
      </c>
      <c r="C2341" s="1" t="s">
        <v>81</v>
      </c>
      <c r="D2341" s="377">
        <v>110</v>
      </c>
      <c r="E2341" s="1" t="s">
        <v>83</v>
      </c>
      <c r="F2341" s="378">
        <v>46181</v>
      </c>
      <c r="G2341" s="1" t="s">
        <v>9803</v>
      </c>
      <c r="H2341" s="1" t="s">
        <v>9328</v>
      </c>
      <c r="I2341" s="378">
        <v>47277</v>
      </c>
      <c r="J2341" s="1" t="s">
        <v>61</v>
      </c>
      <c r="K2341" s="380">
        <v>0.88846064814814996</v>
      </c>
      <c r="L2341" s="378">
        <v>46181</v>
      </c>
      <c r="M2341" s="1" t="s">
        <v>6884</v>
      </c>
      <c r="N2341" s="1" t="s">
        <v>9849</v>
      </c>
    </row>
    <row r="2342" spans="1:14" x14ac:dyDescent="0.25">
      <c r="A2342" s="1" t="s">
        <v>6882</v>
      </c>
      <c r="B2342" s="1" t="s">
        <v>80</v>
      </c>
      <c r="C2342" s="1" t="s">
        <v>81</v>
      </c>
      <c r="D2342" s="377">
        <v>110</v>
      </c>
      <c r="E2342" s="1" t="s">
        <v>83</v>
      </c>
      <c r="F2342" s="378">
        <v>46181</v>
      </c>
      <c r="G2342" s="1" t="s">
        <v>6883</v>
      </c>
      <c r="H2342" s="1" t="s">
        <v>6137</v>
      </c>
      <c r="I2342" s="378">
        <v>47273</v>
      </c>
      <c r="J2342" s="1" t="s">
        <v>61</v>
      </c>
      <c r="K2342" s="380">
        <v>0.70986111111111005</v>
      </c>
      <c r="L2342" s="378">
        <v>46181</v>
      </c>
      <c r="M2342" s="1" t="s">
        <v>6884</v>
      </c>
      <c r="N2342" s="1" t="s">
        <v>9863</v>
      </c>
    </row>
    <row r="2343" spans="1:14" x14ac:dyDescent="0.25">
      <c r="A2343" s="1" t="s">
        <v>6882</v>
      </c>
      <c r="B2343" s="1" t="s">
        <v>80</v>
      </c>
      <c r="C2343" s="1" t="s">
        <v>81</v>
      </c>
      <c r="D2343" s="377">
        <v>110</v>
      </c>
      <c r="E2343" s="1" t="s">
        <v>83</v>
      </c>
      <c r="F2343" s="378">
        <v>46181</v>
      </c>
      <c r="G2343" s="1" t="s">
        <v>6883</v>
      </c>
      <c r="H2343" s="1" t="s">
        <v>6137</v>
      </c>
      <c r="I2343" s="378">
        <v>47273</v>
      </c>
      <c r="J2343" s="1" t="s">
        <v>61</v>
      </c>
      <c r="K2343" s="380">
        <v>0.70942129629630002</v>
      </c>
      <c r="L2343" s="378">
        <v>46181</v>
      </c>
      <c r="M2343" s="1" t="s">
        <v>6884</v>
      </c>
      <c r="N2343" s="1" t="s">
        <v>9862</v>
      </c>
    </row>
    <row r="2344" spans="1:14" x14ac:dyDescent="0.25">
      <c r="A2344" s="1" t="s">
        <v>6882</v>
      </c>
      <c r="B2344" s="1" t="s">
        <v>80</v>
      </c>
      <c r="C2344" s="1" t="s">
        <v>81</v>
      </c>
      <c r="D2344" s="377">
        <v>110</v>
      </c>
      <c r="E2344" s="1" t="s">
        <v>83</v>
      </c>
      <c r="F2344" s="378">
        <v>46181</v>
      </c>
      <c r="G2344" s="1" t="s">
        <v>6883</v>
      </c>
      <c r="H2344" s="1" t="s">
        <v>6137</v>
      </c>
      <c r="I2344" s="378">
        <v>47273</v>
      </c>
      <c r="J2344" s="1" t="s">
        <v>61</v>
      </c>
      <c r="K2344" s="380">
        <v>0.71376157407407004</v>
      </c>
      <c r="L2344" s="378">
        <v>46181</v>
      </c>
      <c r="M2344" s="1" t="s">
        <v>6884</v>
      </c>
      <c r="N2344" s="1" t="s">
        <v>9860</v>
      </c>
    </row>
    <row r="2345" spans="1:14" x14ac:dyDescent="0.25">
      <c r="A2345" s="1" t="s">
        <v>6882</v>
      </c>
      <c r="B2345" s="1" t="s">
        <v>80</v>
      </c>
      <c r="C2345" s="1" t="s">
        <v>81</v>
      </c>
      <c r="D2345" s="377">
        <v>91</v>
      </c>
      <c r="E2345" s="1" t="s">
        <v>83</v>
      </c>
      <c r="F2345" s="378">
        <v>46181</v>
      </c>
      <c r="G2345" s="1" t="s">
        <v>6883</v>
      </c>
      <c r="H2345" s="1" t="s">
        <v>6137</v>
      </c>
      <c r="I2345" s="378">
        <v>47273</v>
      </c>
      <c r="J2345" s="1" t="s">
        <v>61</v>
      </c>
      <c r="K2345" s="380">
        <v>0.87805555555556003</v>
      </c>
      <c r="L2345" s="378">
        <v>46181</v>
      </c>
      <c r="M2345" s="1" t="s">
        <v>6884</v>
      </c>
      <c r="N2345" s="1" t="s">
        <v>9855</v>
      </c>
    </row>
    <row r="2346" spans="1:14" x14ac:dyDescent="0.25">
      <c r="A2346" s="1" t="s">
        <v>6882</v>
      </c>
      <c r="B2346" s="1" t="s">
        <v>80</v>
      </c>
      <c r="C2346" s="1" t="s">
        <v>81</v>
      </c>
      <c r="D2346" s="377">
        <v>110</v>
      </c>
      <c r="E2346" s="1" t="s">
        <v>83</v>
      </c>
      <c r="F2346" s="378">
        <v>46181</v>
      </c>
      <c r="G2346" s="1" t="s">
        <v>6883</v>
      </c>
      <c r="H2346" s="1" t="s">
        <v>6137</v>
      </c>
      <c r="I2346" s="378">
        <v>47273</v>
      </c>
      <c r="J2346" s="1" t="s">
        <v>61</v>
      </c>
      <c r="K2346" s="380">
        <v>0.68760416666667001</v>
      </c>
      <c r="L2346" s="378">
        <v>46181</v>
      </c>
      <c r="M2346" s="1" t="s">
        <v>6884</v>
      </c>
      <c r="N2346" s="1" t="s">
        <v>9859</v>
      </c>
    </row>
    <row r="2347" spans="1:14" x14ac:dyDescent="0.25">
      <c r="A2347" s="1" t="s">
        <v>6882</v>
      </c>
      <c r="B2347" s="1" t="s">
        <v>80</v>
      </c>
      <c r="C2347" s="1" t="s">
        <v>81</v>
      </c>
      <c r="D2347" s="377">
        <v>110</v>
      </c>
      <c r="E2347" s="1" t="s">
        <v>83</v>
      </c>
      <c r="F2347" s="378">
        <v>46181</v>
      </c>
      <c r="G2347" s="1" t="s">
        <v>6883</v>
      </c>
      <c r="H2347" s="1" t="s">
        <v>6137</v>
      </c>
      <c r="I2347" s="378">
        <v>47273</v>
      </c>
      <c r="J2347" s="1" t="s">
        <v>61</v>
      </c>
      <c r="K2347" s="380">
        <v>0.68743055555555999</v>
      </c>
      <c r="L2347" s="378">
        <v>46181</v>
      </c>
      <c r="M2347" s="1" t="s">
        <v>6884</v>
      </c>
      <c r="N2347" s="1" t="s">
        <v>9858</v>
      </c>
    </row>
    <row r="2348" spans="1:14" x14ac:dyDescent="0.25">
      <c r="A2348" s="1" t="s">
        <v>6882</v>
      </c>
      <c r="B2348" s="1" t="s">
        <v>80</v>
      </c>
      <c r="C2348" s="1" t="s">
        <v>81</v>
      </c>
      <c r="D2348" s="377">
        <v>110</v>
      </c>
      <c r="E2348" s="1" t="s">
        <v>83</v>
      </c>
      <c r="F2348" s="378">
        <v>46181</v>
      </c>
      <c r="G2348" s="1" t="s">
        <v>6883</v>
      </c>
      <c r="H2348" s="1" t="s">
        <v>6137</v>
      </c>
      <c r="I2348" s="378">
        <v>47273</v>
      </c>
      <c r="J2348" s="1" t="s">
        <v>61</v>
      </c>
      <c r="K2348" s="380">
        <v>0.70967592592592998</v>
      </c>
      <c r="L2348" s="378">
        <v>46181</v>
      </c>
      <c r="M2348" s="1" t="s">
        <v>6884</v>
      </c>
      <c r="N2348" s="1" t="s">
        <v>9857</v>
      </c>
    </row>
    <row r="2349" spans="1:14" x14ac:dyDescent="0.25">
      <c r="A2349" s="1" t="s">
        <v>6882</v>
      </c>
      <c r="B2349" s="1" t="s">
        <v>80</v>
      </c>
      <c r="C2349" s="1" t="s">
        <v>81</v>
      </c>
      <c r="D2349" s="377">
        <v>110</v>
      </c>
      <c r="E2349" s="1" t="s">
        <v>83</v>
      </c>
      <c r="F2349" s="378">
        <v>46181</v>
      </c>
      <c r="G2349" s="1" t="s">
        <v>9803</v>
      </c>
      <c r="H2349" s="1" t="s">
        <v>9328</v>
      </c>
      <c r="I2349" s="378">
        <v>47277</v>
      </c>
      <c r="J2349" s="1" t="s">
        <v>61</v>
      </c>
      <c r="K2349" s="380">
        <v>0.88263888888888997</v>
      </c>
      <c r="L2349" s="378">
        <v>46181</v>
      </c>
      <c r="M2349" s="1" t="s">
        <v>6884</v>
      </c>
      <c r="N2349" s="1" t="s">
        <v>9861</v>
      </c>
    </row>
    <row r="2350" spans="1:14" x14ac:dyDescent="0.25">
      <c r="A2350" s="1" t="s">
        <v>6882</v>
      </c>
      <c r="B2350" s="1" t="s">
        <v>80</v>
      </c>
      <c r="C2350" s="1" t="s">
        <v>81</v>
      </c>
      <c r="D2350" s="377">
        <v>110</v>
      </c>
      <c r="E2350" s="1" t="s">
        <v>83</v>
      </c>
      <c r="F2350" s="378">
        <v>46181</v>
      </c>
      <c r="G2350" s="1" t="s">
        <v>9803</v>
      </c>
      <c r="H2350" s="1" t="s">
        <v>9328</v>
      </c>
      <c r="I2350" s="378">
        <v>47277</v>
      </c>
      <c r="J2350" s="1" t="s">
        <v>61</v>
      </c>
      <c r="K2350" s="380">
        <v>0.88864583333333003</v>
      </c>
      <c r="L2350" s="378">
        <v>46181</v>
      </c>
      <c r="M2350" s="1" t="s">
        <v>6884</v>
      </c>
      <c r="N2350" s="1" t="s">
        <v>9829</v>
      </c>
    </row>
    <row r="2351" spans="1:14" x14ac:dyDescent="0.25">
      <c r="A2351" s="1" t="s">
        <v>6882</v>
      </c>
      <c r="B2351" s="1" t="s">
        <v>80</v>
      </c>
      <c r="C2351" s="1" t="s">
        <v>81</v>
      </c>
      <c r="D2351" s="377">
        <v>110</v>
      </c>
      <c r="E2351" s="1" t="s">
        <v>83</v>
      </c>
      <c r="F2351" s="378">
        <v>46181</v>
      </c>
      <c r="G2351" s="1" t="s">
        <v>9803</v>
      </c>
      <c r="H2351" s="1" t="s">
        <v>9328</v>
      </c>
      <c r="I2351" s="378">
        <v>47277</v>
      </c>
      <c r="J2351" s="1" t="s">
        <v>61</v>
      </c>
      <c r="K2351" s="380">
        <v>0.89803240740740997</v>
      </c>
      <c r="L2351" s="378">
        <v>46181</v>
      </c>
      <c r="M2351" s="1" t="s">
        <v>6884</v>
      </c>
      <c r="N2351" s="1" t="s">
        <v>9832</v>
      </c>
    </row>
    <row r="2352" spans="1:14" x14ac:dyDescent="0.25">
      <c r="A2352" s="1" t="s">
        <v>6882</v>
      </c>
      <c r="B2352" s="1" t="s">
        <v>80</v>
      </c>
      <c r="C2352" s="1" t="s">
        <v>81</v>
      </c>
      <c r="D2352" s="377">
        <v>110</v>
      </c>
      <c r="E2352" s="1" t="s">
        <v>83</v>
      </c>
      <c r="F2352" s="378">
        <v>46181</v>
      </c>
      <c r="G2352" s="1" t="s">
        <v>9803</v>
      </c>
      <c r="H2352" s="1" t="s">
        <v>9328</v>
      </c>
      <c r="I2352" s="378">
        <v>47277</v>
      </c>
      <c r="J2352" s="1" t="s">
        <v>61</v>
      </c>
      <c r="K2352" s="380">
        <v>0.90651620370370001</v>
      </c>
      <c r="L2352" s="378">
        <v>46181</v>
      </c>
      <c r="M2352" s="1" t="s">
        <v>6884</v>
      </c>
      <c r="N2352" s="1" t="s">
        <v>9834</v>
      </c>
    </row>
    <row r="2353" spans="1:14" x14ac:dyDescent="0.25">
      <c r="A2353" s="1" t="s">
        <v>6882</v>
      </c>
      <c r="B2353" s="1" t="s">
        <v>80</v>
      </c>
      <c r="C2353" s="1" t="s">
        <v>81</v>
      </c>
      <c r="D2353" s="377">
        <v>110</v>
      </c>
      <c r="E2353" s="1" t="s">
        <v>83</v>
      </c>
      <c r="F2353" s="378">
        <v>46181</v>
      </c>
      <c r="G2353" s="1" t="s">
        <v>9803</v>
      </c>
      <c r="H2353" s="1" t="s">
        <v>9328</v>
      </c>
      <c r="I2353" s="378">
        <v>47277</v>
      </c>
      <c r="J2353" s="1" t="s">
        <v>61</v>
      </c>
      <c r="K2353" s="380">
        <v>0.98728009259258998</v>
      </c>
      <c r="L2353" s="378">
        <v>46181</v>
      </c>
      <c r="M2353" s="1" t="s">
        <v>6884</v>
      </c>
      <c r="N2353" s="1" t="s">
        <v>9850</v>
      </c>
    </row>
    <row r="2354" spans="1:14" x14ac:dyDescent="0.25">
      <c r="A2354" s="1" t="s">
        <v>6882</v>
      </c>
      <c r="B2354" s="1" t="s">
        <v>80</v>
      </c>
      <c r="C2354" s="1" t="s">
        <v>81</v>
      </c>
      <c r="D2354" s="377">
        <v>110</v>
      </c>
      <c r="E2354" s="1" t="s">
        <v>83</v>
      </c>
      <c r="F2354" s="378">
        <v>46181</v>
      </c>
      <c r="G2354" s="1" t="s">
        <v>9803</v>
      </c>
      <c r="H2354" s="1" t="s">
        <v>9328</v>
      </c>
      <c r="I2354" s="378">
        <v>47277</v>
      </c>
      <c r="J2354" s="1" t="s">
        <v>61</v>
      </c>
      <c r="K2354" s="380">
        <v>0.76188657407407001</v>
      </c>
      <c r="L2354" s="378">
        <v>46181</v>
      </c>
      <c r="M2354" s="1" t="s">
        <v>6884</v>
      </c>
      <c r="N2354" s="1" t="s">
        <v>9847</v>
      </c>
    </row>
    <row r="2355" spans="1:14" x14ac:dyDescent="0.25">
      <c r="A2355" s="1" t="s">
        <v>6882</v>
      </c>
      <c r="B2355" s="1" t="s">
        <v>80</v>
      </c>
      <c r="C2355" s="1" t="s">
        <v>81</v>
      </c>
      <c r="D2355" s="377">
        <v>110</v>
      </c>
      <c r="E2355" s="1" t="s">
        <v>83</v>
      </c>
      <c r="F2355" s="378">
        <v>46181</v>
      </c>
      <c r="G2355" s="1" t="s">
        <v>9803</v>
      </c>
      <c r="H2355" s="1" t="s">
        <v>9328</v>
      </c>
      <c r="I2355" s="378">
        <v>47277</v>
      </c>
      <c r="J2355" s="1" t="s">
        <v>61</v>
      </c>
      <c r="K2355" s="380">
        <v>0.98704861111110997</v>
      </c>
      <c r="L2355" s="378">
        <v>46181</v>
      </c>
      <c r="M2355" s="1" t="s">
        <v>6884</v>
      </c>
      <c r="N2355" s="1" t="s">
        <v>9846</v>
      </c>
    </row>
    <row r="2356" spans="1:14" x14ac:dyDescent="0.25">
      <c r="A2356" s="1" t="s">
        <v>6882</v>
      </c>
      <c r="B2356" s="1" t="s">
        <v>80</v>
      </c>
      <c r="C2356" s="1" t="s">
        <v>81</v>
      </c>
      <c r="D2356" s="377">
        <v>110</v>
      </c>
      <c r="E2356" s="1" t="s">
        <v>83</v>
      </c>
      <c r="F2356" s="378">
        <v>46181</v>
      </c>
      <c r="G2356" s="1" t="s">
        <v>9803</v>
      </c>
      <c r="H2356" s="1" t="s">
        <v>9328</v>
      </c>
      <c r="I2356" s="378">
        <v>47277</v>
      </c>
      <c r="J2356" s="1" t="s">
        <v>61</v>
      </c>
      <c r="K2356" s="380">
        <v>0.76175925925926002</v>
      </c>
      <c r="L2356" s="378">
        <v>46181</v>
      </c>
      <c r="M2356" s="1" t="s">
        <v>6884</v>
      </c>
      <c r="N2356" s="1" t="s">
        <v>9844</v>
      </c>
    </row>
    <row r="2357" spans="1:14" x14ac:dyDescent="0.25">
      <c r="A2357" s="1" t="s">
        <v>6882</v>
      </c>
      <c r="B2357" s="1" t="s">
        <v>80</v>
      </c>
      <c r="C2357" s="1" t="s">
        <v>81</v>
      </c>
      <c r="D2357" s="377">
        <v>110</v>
      </c>
      <c r="E2357" s="1" t="s">
        <v>83</v>
      </c>
      <c r="F2357" s="378">
        <v>46181</v>
      </c>
      <c r="G2357" s="1" t="s">
        <v>9803</v>
      </c>
      <c r="H2357" s="1" t="s">
        <v>9328</v>
      </c>
      <c r="I2357" s="378">
        <v>47277</v>
      </c>
      <c r="J2357" s="1" t="s">
        <v>61</v>
      </c>
      <c r="K2357" s="380">
        <v>0.91221064814815001</v>
      </c>
      <c r="L2357" s="378">
        <v>46181</v>
      </c>
      <c r="M2357" s="1" t="s">
        <v>6884</v>
      </c>
      <c r="N2357" s="1" t="s">
        <v>9833</v>
      </c>
    </row>
    <row r="2358" spans="1:14" x14ac:dyDescent="0.25">
      <c r="A2358" s="1" t="s">
        <v>6882</v>
      </c>
      <c r="B2358" s="1" t="s">
        <v>80</v>
      </c>
      <c r="C2358" s="1" t="s">
        <v>81</v>
      </c>
      <c r="D2358" s="377">
        <v>110</v>
      </c>
      <c r="E2358" s="1" t="s">
        <v>83</v>
      </c>
      <c r="F2358" s="378">
        <v>46181</v>
      </c>
      <c r="G2358" s="1" t="s">
        <v>6883</v>
      </c>
      <c r="H2358" s="1" t="s">
        <v>6137</v>
      </c>
      <c r="I2358" s="378">
        <v>47273</v>
      </c>
      <c r="J2358" s="1" t="s">
        <v>61</v>
      </c>
      <c r="K2358" s="380">
        <v>0.67101851851852001</v>
      </c>
      <c r="L2358" s="378">
        <v>46181</v>
      </c>
      <c r="M2358" s="1" t="s">
        <v>6884</v>
      </c>
      <c r="N2358" s="1" t="s">
        <v>9856</v>
      </c>
    </row>
    <row r="2359" spans="1:14" x14ac:dyDescent="0.25">
      <c r="A2359" s="1" t="s">
        <v>6882</v>
      </c>
      <c r="B2359" s="1" t="s">
        <v>80</v>
      </c>
      <c r="C2359" s="1" t="s">
        <v>81</v>
      </c>
      <c r="D2359" s="377">
        <v>110</v>
      </c>
      <c r="E2359" s="1" t="s">
        <v>83</v>
      </c>
      <c r="F2359" s="378">
        <v>46181</v>
      </c>
      <c r="G2359" s="1" t="s">
        <v>9803</v>
      </c>
      <c r="H2359" s="1" t="s">
        <v>9328</v>
      </c>
      <c r="I2359" s="378">
        <v>47277</v>
      </c>
      <c r="J2359" s="1" t="s">
        <v>61</v>
      </c>
      <c r="K2359" s="380">
        <v>0.97924768518519001</v>
      </c>
      <c r="L2359" s="378">
        <v>46181</v>
      </c>
      <c r="M2359" s="1" t="s">
        <v>6884</v>
      </c>
      <c r="N2359" s="1" t="s">
        <v>9831</v>
      </c>
    </row>
    <row r="2360" spans="1:14" x14ac:dyDescent="0.25">
      <c r="A2360" s="1" t="s">
        <v>6882</v>
      </c>
      <c r="B2360" s="1" t="s">
        <v>80</v>
      </c>
      <c r="C2360" s="1" t="s">
        <v>81</v>
      </c>
      <c r="D2360" s="377">
        <v>110</v>
      </c>
      <c r="E2360" s="1" t="s">
        <v>83</v>
      </c>
      <c r="F2360" s="378">
        <v>46181</v>
      </c>
      <c r="G2360" s="1" t="s">
        <v>6883</v>
      </c>
      <c r="H2360" s="1" t="s">
        <v>6137</v>
      </c>
      <c r="I2360" s="378">
        <v>47273</v>
      </c>
      <c r="J2360" s="1" t="s">
        <v>61</v>
      </c>
      <c r="K2360" s="380">
        <v>0.67891203703703995</v>
      </c>
      <c r="L2360" s="378">
        <v>46181</v>
      </c>
      <c r="M2360" s="1" t="s">
        <v>6884</v>
      </c>
      <c r="N2360" s="1" t="s">
        <v>9854</v>
      </c>
    </row>
    <row r="2361" spans="1:14" x14ac:dyDescent="0.25">
      <c r="A2361" s="1" t="s">
        <v>6882</v>
      </c>
      <c r="B2361" s="1" t="s">
        <v>80</v>
      </c>
      <c r="C2361" s="1" t="s">
        <v>81</v>
      </c>
      <c r="D2361" s="377">
        <v>110</v>
      </c>
      <c r="E2361" s="1" t="s">
        <v>83</v>
      </c>
      <c r="F2361" s="378">
        <v>46181</v>
      </c>
      <c r="G2361" s="1" t="s">
        <v>9803</v>
      </c>
      <c r="H2361" s="1" t="s">
        <v>9328</v>
      </c>
      <c r="I2361" s="378">
        <v>47277</v>
      </c>
      <c r="J2361" s="1" t="s">
        <v>61</v>
      </c>
      <c r="K2361" s="380">
        <v>0.91864583333333005</v>
      </c>
      <c r="L2361" s="378">
        <v>46181</v>
      </c>
      <c r="M2361" s="1" t="s">
        <v>6884</v>
      </c>
      <c r="N2361" s="1" t="s">
        <v>9830</v>
      </c>
    </row>
    <row r="2362" spans="1:14" x14ac:dyDescent="0.25">
      <c r="A2362" s="1" t="s">
        <v>6882</v>
      </c>
      <c r="B2362" s="1" t="s">
        <v>80</v>
      </c>
      <c r="C2362" s="1" t="s">
        <v>81</v>
      </c>
      <c r="D2362" s="377">
        <v>4</v>
      </c>
      <c r="E2362" s="1" t="s">
        <v>83</v>
      </c>
      <c r="F2362" s="378">
        <v>46179</v>
      </c>
      <c r="G2362" s="1" t="s">
        <v>6883</v>
      </c>
      <c r="H2362" s="1" t="s">
        <v>6137</v>
      </c>
      <c r="I2362" s="378">
        <v>47273</v>
      </c>
      <c r="J2362" s="1" t="s">
        <v>61</v>
      </c>
      <c r="K2362" s="380">
        <v>0.26039351851852</v>
      </c>
      <c r="L2362" s="378">
        <v>46179</v>
      </c>
      <c r="M2362" s="1" t="s">
        <v>6884</v>
      </c>
      <c r="N2362" s="1" t="s">
        <v>6901</v>
      </c>
    </row>
    <row r="2363" spans="1:14" x14ac:dyDescent="0.25">
      <c r="A2363" s="1" t="s">
        <v>6882</v>
      </c>
      <c r="B2363" s="1" t="s">
        <v>80</v>
      </c>
      <c r="C2363" s="1" t="s">
        <v>81</v>
      </c>
      <c r="D2363" s="377">
        <v>110</v>
      </c>
      <c r="E2363" s="1" t="s">
        <v>83</v>
      </c>
      <c r="F2363" s="378">
        <v>46179</v>
      </c>
      <c r="G2363" s="1" t="s">
        <v>6883</v>
      </c>
      <c r="H2363" s="1" t="s">
        <v>6137</v>
      </c>
      <c r="I2363" s="378">
        <v>47273</v>
      </c>
      <c r="J2363" s="1" t="s">
        <v>61</v>
      </c>
      <c r="K2363" s="380">
        <v>3.6226851851849998E-2</v>
      </c>
      <c r="L2363" s="378">
        <v>46179</v>
      </c>
      <c r="M2363" s="1" t="s">
        <v>6884</v>
      </c>
      <c r="N2363" s="1" t="s">
        <v>6891</v>
      </c>
    </row>
    <row r="2364" spans="1:14" x14ac:dyDescent="0.25">
      <c r="A2364" s="1" t="s">
        <v>6882</v>
      </c>
      <c r="B2364" s="1" t="s">
        <v>80</v>
      </c>
      <c r="C2364" s="1" t="s">
        <v>81</v>
      </c>
      <c r="D2364" s="377">
        <v>110</v>
      </c>
      <c r="E2364" s="1" t="s">
        <v>83</v>
      </c>
      <c r="F2364" s="378">
        <v>46179</v>
      </c>
      <c r="G2364" s="1" t="s">
        <v>6883</v>
      </c>
      <c r="H2364" s="1" t="s">
        <v>6137</v>
      </c>
      <c r="I2364" s="378">
        <v>47273</v>
      </c>
      <c r="J2364" s="1" t="s">
        <v>61</v>
      </c>
      <c r="K2364" s="380">
        <v>2.836805555556E-2</v>
      </c>
      <c r="L2364" s="378">
        <v>46179</v>
      </c>
      <c r="M2364" s="1" t="s">
        <v>6884</v>
      </c>
      <c r="N2364" s="1" t="s">
        <v>6896</v>
      </c>
    </row>
    <row r="2365" spans="1:14" x14ac:dyDescent="0.25">
      <c r="A2365" s="1" t="s">
        <v>6882</v>
      </c>
      <c r="B2365" s="1" t="s">
        <v>80</v>
      </c>
      <c r="C2365" s="1" t="s">
        <v>81</v>
      </c>
      <c r="D2365" s="377">
        <v>110</v>
      </c>
      <c r="E2365" s="1" t="s">
        <v>83</v>
      </c>
      <c r="F2365" s="378">
        <v>46179</v>
      </c>
      <c r="G2365" s="1" t="s">
        <v>6883</v>
      </c>
      <c r="H2365" s="1" t="s">
        <v>6137</v>
      </c>
      <c r="I2365" s="378">
        <v>47273</v>
      </c>
      <c r="J2365" s="1" t="s">
        <v>61</v>
      </c>
      <c r="K2365" s="380">
        <v>8.543981481481E-2</v>
      </c>
      <c r="L2365" s="378">
        <v>46179</v>
      </c>
      <c r="M2365" s="1" t="s">
        <v>6884</v>
      </c>
      <c r="N2365" s="1" t="s">
        <v>6897</v>
      </c>
    </row>
    <row r="2366" spans="1:14" x14ac:dyDescent="0.25">
      <c r="A2366" s="1" t="s">
        <v>6882</v>
      </c>
      <c r="B2366" s="1" t="s">
        <v>80</v>
      </c>
      <c r="C2366" s="1" t="s">
        <v>81</v>
      </c>
      <c r="D2366" s="377">
        <v>110</v>
      </c>
      <c r="E2366" s="1" t="s">
        <v>83</v>
      </c>
      <c r="F2366" s="378">
        <v>46179</v>
      </c>
      <c r="G2366" s="1" t="s">
        <v>6883</v>
      </c>
      <c r="H2366" s="1" t="s">
        <v>6137</v>
      </c>
      <c r="I2366" s="378">
        <v>47273</v>
      </c>
      <c r="J2366" s="1" t="s">
        <v>61</v>
      </c>
      <c r="K2366" s="380">
        <v>7.3611111111099997E-3</v>
      </c>
      <c r="L2366" s="378">
        <v>46179</v>
      </c>
      <c r="M2366" s="1" t="s">
        <v>6884</v>
      </c>
      <c r="N2366" s="1" t="s">
        <v>6887</v>
      </c>
    </row>
    <row r="2367" spans="1:14" x14ac:dyDescent="0.25">
      <c r="A2367" s="1" t="s">
        <v>6882</v>
      </c>
      <c r="B2367" s="1" t="s">
        <v>80</v>
      </c>
      <c r="C2367" s="1" t="s">
        <v>81</v>
      </c>
      <c r="D2367" s="377">
        <v>110</v>
      </c>
      <c r="E2367" s="1" t="s">
        <v>83</v>
      </c>
      <c r="F2367" s="378">
        <v>46179</v>
      </c>
      <c r="G2367" s="1" t="s">
        <v>6883</v>
      </c>
      <c r="H2367" s="1" t="s">
        <v>6137</v>
      </c>
      <c r="I2367" s="378">
        <v>47273</v>
      </c>
      <c r="J2367" s="1" t="s">
        <v>61</v>
      </c>
      <c r="K2367" s="380">
        <v>2.0567129629630001E-2</v>
      </c>
      <c r="L2367" s="378">
        <v>46179</v>
      </c>
      <c r="M2367" s="1" t="s">
        <v>6884</v>
      </c>
      <c r="N2367" s="1" t="s">
        <v>6903</v>
      </c>
    </row>
    <row r="2368" spans="1:14" x14ac:dyDescent="0.25">
      <c r="A2368" s="1" t="s">
        <v>6882</v>
      </c>
      <c r="B2368" s="1" t="s">
        <v>80</v>
      </c>
      <c r="C2368" s="1" t="s">
        <v>81</v>
      </c>
      <c r="D2368" s="377">
        <v>110</v>
      </c>
      <c r="E2368" s="1" t="s">
        <v>83</v>
      </c>
      <c r="F2368" s="378">
        <v>46179</v>
      </c>
      <c r="G2368" s="1" t="s">
        <v>6883</v>
      </c>
      <c r="H2368" s="1" t="s">
        <v>6137</v>
      </c>
      <c r="I2368" s="378">
        <v>47273</v>
      </c>
      <c r="J2368" s="1" t="s">
        <v>61</v>
      </c>
      <c r="K2368" s="380">
        <v>9.6643518518500001E-3</v>
      </c>
      <c r="L2368" s="378">
        <v>46179</v>
      </c>
      <c r="M2368" s="1" t="s">
        <v>6884</v>
      </c>
      <c r="N2368" s="1" t="s">
        <v>6906</v>
      </c>
    </row>
    <row r="2369" spans="1:14" x14ac:dyDescent="0.25">
      <c r="A2369" s="1" t="s">
        <v>6882</v>
      </c>
      <c r="B2369" s="1" t="s">
        <v>80</v>
      </c>
      <c r="C2369" s="1" t="s">
        <v>81</v>
      </c>
      <c r="D2369" s="377">
        <v>110</v>
      </c>
      <c r="E2369" s="1" t="s">
        <v>83</v>
      </c>
      <c r="F2369" s="378">
        <v>46179</v>
      </c>
      <c r="G2369" s="1" t="s">
        <v>6883</v>
      </c>
      <c r="H2369" s="1" t="s">
        <v>6137</v>
      </c>
      <c r="I2369" s="378">
        <v>47273</v>
      </c>
      <c r="J2369" s="1" t="s">
        <v>61</v>
      </c>
      <c r="K2369" s="380">
        <v>7.2106481481500001E-3</v>
      </c>
      <c r="L2369" s="378">
        <v>46179</v>
      </c>
      <c r="M2369" s="1" t="s">
        <v>6884</v>
      </c>
      <c r="N2369" s="1" t="s">
        <v>6905</v>
      </c>
    </row>
    <row r="2370" spans="1:14" x14ac:dyDescent="0.25">
      <c r="A2370" s="1" t="s">
        <v>6882</v>
      </c>
      <c r="B2370" s="1" t="s">
        <v>80</v>
      </c>
      <c r="C2370" s="1" t="s">
        <v>81</v>
      </c>
      <c r="D2370" s="377">
        <v>110</v>
      </c>
      <c r="E2370" s="1" t="s">
        <v>83</v>
      </c>
      <c r="F2370" s="378">
        <v>46179</v>
      </c>
      <c r="G2370" s="1" t="s">
        <v>6883</v>
      </c>
      <c r="H2370" s="1" t="s">
        <v>6137</v>
      </c>
      <c r="I2370" s="378">
        <v>47273</v>
      </c>
      <c r="J2370" s="1" t="s">
        <v>61</v>
      </c>
      <c r="K2370" s="380">
        <v>0.17398148148147999</v>
      </c>
      <c r="L2370" s="378">
        <v>46179</v>
      </c>
      <c r="M2370" s="1" t="s">
        <v>6884</v>
      </c>
      <c r="N2370" s="1" t="s">
        <v>6902</v>
      </c>
    </row>
    <row r="2371" spans="1:14" x14ac:dyDescent="0.25">
      <c r="A2371" s="1" t="s">
        <v>6882</v>
      </c>
      <c r="B2371" s="1" t="s">
        <v>80</v>
      </c>
      <c r="C2371" s="1" t="s">
        <v>81</v>
      </c>
      <c r="D2371" s="377">
        <v>110</v>
      </c>
      <c r="E2371" s="1" t="s">
        <v>83</v>
      </c>
      <c r="F2371" s="378">
        <v>46179</v>
      </c>
      <c r="G2371" s="1" t="s">
        <v>6883</v>
      </c>
      <c r="H2371" s="1" t="s">
        <v>6137</v>
      </c>
      <c r="I2371" s="378">
        <v>47273</v>
      </c>
      <c r="J2371" s="1" t="s">
        <v>61</v>
      </c>
      <c r="K2371" s="380">
        <v>0.17874999999999999</v>
      </c>
      <c r="L2371" s="378">
        <v>46179</v>
      </c>
      <c r="M2371" s="1" t="s">
        <v>6884</v>
      </c>
      <c r="N2371" s="1" t="s">
        <v>6894</v>
      </c>
    </row>
    <row r="2372" spans="1:14" x14ac:dyDescent="0.25">
      <c r="A2372" s="1" t="s">
        <v>6882</v>
      </c>
      <c r="B2372" s="1" t="s">
        <v>80</v>
      </c>
      <c r="C2372" s="1" t="s">
        <v>81</v>
      </c>
      <c r="D2372" s="377">
        <v>110</v>
      </c>
      <c r="E2372" s="1" t="s">
        <v>83</v>
      </c>
      <c r="F2372" s="378">
        <v>46179</v>
      </c>
      <c r="G2372" s="1" t="s">
        <v>6883</v>
      </c>
      <c r="H2372" s="1" t="s">
        <v>6137</v>
      </c>
      <c r="I2372" s="378">
        <v>47273</v>
      </c>
      <c r="J2372" s="1" t="s">
        <v>61</v>
      </c>
      <c r="K2372" s="380">
        <v>0.15674768518519</v>
      </c>
      <c r="L2372" s="378">
        <v>46179</v>
      </c>
      <c r="M2372" s="1" t="s">
        <v>6884</v>
      </c>
      <c r="N2372" s="1" t="s">
        <v>6886</v>
      </c>
    </row>
    <row r="2373" spans="1:14" x14ac:dyDescent="0.25">
      <c r="A2373" s="1" t="s">
        <v>6882</v>
      </c>
      <c r="B2373" s="1" t="s">
        <v>80</v>
      </c>
      <c r="C2373" s="1" t="s">
        <v>81</v>
      </c>
      <c r="D2373" s="377">
        <v>110</v>
      </c>
      <c r="E2373" s="1" t="s">
        <v>83</v>
      </c>
      <c r="F2373" s="378">
        <v>46179</v>
      </c>
      <c r="G2373" s="1" t="s">
        <v>6883</v>
      </c>
      <c r="H2373" s="1" t="s">
        <v>6137</v>
      </c>
      <c r="I2373" s="378">
        <v>47273</v>
      </c>
      <c r="J2373" s="1" t="s">
        <v>61</v>
      </c>
      <c r="K2373" s="380">
        <v>0.15313657407407</v>
      </c>
      <c r="L2373" s="378">
        <v>46179</v>
      </c>
      <c r="M2373" s="1" t="s">
        <v>6884</v>
      </c>
      <c r="N2373" s="1" t="s">
        <v>6893</v>
      </c>
    </row>
    <row r="2374" spans="1:14" x14ac:dyDescent="0.25">
      <c r="A2374" s="1" t="s">
        <v>6882</v>
      </c>
      <c r="B2374" s="1" t="s">
        <v>80</v>
      </c>
      <c r="C2374" s="1" t="s">
        <v>81</v>
      </c>
      <c r="D2374" s="377">
        <v>110</v>
      </c>
      <c r="E2374" s="1" t="s">
        <v>83</v>
      </c>
      <c r="F2374" s="378">
        <v>46179</v>
      </c>
      <c r="G2374" s="1" t="s">
        <v>6883</v>
      </c>
      <c r="H2374" s="1" t="s">
        <v>6137</v>
      </c>
      <c r="I2374" s="378">
        <v>47273</v>
      </c>
      <c r="J2374" s="1" t="s">
        <v>61</v>
      </c>
      <c r="K2374" s="380">
        <v>0.21833333333332999</v>
      </c>
      <c r="L2374" s="378">
        <v>46179</v>
      </c>
      <c r="M2374" s="1" t="s">
        <v>6884</v>
      </c>
      <c r="N2374" s="1" t="s">
        <v>6899</v>
      </c>
    </row>
    <row r="2375" spans="1:14" x14ac:dyDescent="0.25">
      <c r="A2375" s="1" t="s">
        <v>6882</v>
      </c>
      <c r="B2375" s="1" t="s">
        <v>80</v>
      </c>
      <c r="C2375" s="1" t="s">
        <v>81</v>
      </c>
      <c r="D2375" s="377">
        <v>110</v>
      </c>
      <c r="E2375" s="1" t="s">
        <v>83</v>
      </c>
      <c r="F2375" s="378">
        <v>46179</v>
      </c>
      <c r="G2375" s="1" t="s">
        <v>6883</v>
      </c>
      <c r="H2375" s="1" t="s">
        <v>6137</v>
      </c>
      <c r="I2375" s="378">
        <v>47273</v>
      </c>
      <c r="J2375" s="1" t="s">
        <v>61</v>
      </c>
      <c r="K2375" s="380">
        <v>0.15141203703704001</v>
      </c>
      <c r="L2375" s="378">
        <v>46179</v>
      </c>
      <c r="M2375" s="1" t="s">
        <v>6884</v>
      </c>
      <c r="N2375" s="1" t="s">
        <v>6895</v>
      </c>
    </row>
    <row r="2376" spans="1:14" x14ac:dyDescent="0.25">
      <c r="A2376" s="1" t="s">
        <v>6882</v>
      </c>
      <c r="B2376" s="1" t="s">
        <v>80</v>
      </c>
      <c r="C2376" s="1" t="s">
        <v>81</v>
      </c>
      <c r="D2376" s="377">
        <v>110</v>
      </c>
      <c r="E2376" s="1" t="s">
        <v>83</v>
      </c>
      <c r="F2376" s="378">
        <v>46179</v>
      </c>
      <c r="G2376" s="1" t="s">
        <v>6883</v>
      </c>
      <c r="H2376" s="1" t="s">
        <v>6137</v>
      </c>
      <c r="I2376" s="378">
        <v>47273</v>
      </c>
      <c r="J2376" s="1" t="s">
        <v>61</v>
      </c>
      <c r="K2376" s="380">
        <v>0.14361111111111</v>
      </c>
      <c r="L2376" s="378">
        <v>46179</v>
      </c>
      <c r="M2376" s="1" t="s">
        <v>6884</v>
      </c>
      <c r="N2376" s="1" t="s">
        <v>6898</v>
      </c>
    </row>
    <row r="2377" spans="1:14" x14ac:dyDescent="0.25">
      <c r="A2377" s="1" t="s">
        <v>6882</v>
      </c>
      <c r="B2377" s="1" t="s">
        <v>80</v>
      </c>
      <c r="C2377" s="1" t="s">
        <v>81</v>
      </c>
      <c r="D2377" s="377">
        <v>110</v>
      </c>
      <c r="E2377" s="1" t="s">
        <v>83</v>
      </c>
      <c r="F2377" s="378">
        <v>46179</v>
      </c>
      <c r="G2377" s="1" t="s">
        <v>6883</v>
      </c>
      <c r="H2377" s="1" t="s">
        <v>6137</v>
      </c>
      <c r="I2377" s="378">
        <v>47273</v>
      </c>
      <c r="J2377" s="1" t="s">
        <v>61</v>
      </c>
      <c r="K2377" s="380">
        <v>0.14042824074074001</v>
      </c>
      <c r="L2377" s="378">
        <v>46179</v>
      </c>
      <c r="M2377" s="1" t="s">
        <v>6884</v>
      </c>
      <c r="N2377" s="1" t="s">
        <v>6888</v>
      </c>
    </row>
    <row r="2378" spans="1:14" x14ac:dyDescent="0.25">
      <c r="A2378" s="1" t="s">
        <v>6882</v>
      </c>
      <c r="B2378" s="1" t="s">
        <v>80</v>
      </c>
      <c r="C2378" s="1" t="s">
        <v>81</v>
      </c>
      <c r="D2378" s="377">
        <v>110</v>
      </c>
      <c r="E2378" s="1" t="s">
        <v>83</v>
      </c>
      <c r="F2378" s="378">
        <v>46179</v>
      </c>
      <c r="G2378" s="1" t="s">
        <v>6883</v>
      </c>
      <c r="H2378" s="1" t="s">
        <v>6137</v>
      </c>
      <c r="I2378" s="378">
        <v>47273</v>
      </c>
      <c r="J2378" s="1" t="s">
        <v>61</v>
      </c>
      <c r="K2378" s="380">
        <v>0.18962962962963001</v>
      </c>
      <c r="L2378" s="378">
        <v>46179</v>
      </c>
      <c r="M2378" s="1" t="s">
        <v>6884</v>
      </c>
      <c r="N2378" s="1" t="s">
        <v>6885</v>
      </c>
    </row>
    <row r="2379" spans="1:14" x14ac:dyDescent="0.25">
      <c r="A2379" s="1" t="s">
        <v>6882</v>
      </c>
      <c r="B2379" s="1" t="s">
        <v>80</v>
      </c>
      <c r="C2379" s="1" t="s">
        <v>81</v>
      </c>
      <c r="D2379" s="377">
        <v>110</v>
      </c>
      <c r="E2379" s="1" t="s">
        <v>83</v>
      </c>
      <c r="F2379" s="378">
        <v>46179</v>
      </c>
      <c r="G2379" s="1" t="s">
        <v>6883</v>
      </c>
      <c r="H2379" s="1" t="s">
        <v>6137</v>
      </c>
      <c r="I2379" s="378">
        <v>47273</v>
      </c>
      <c r="J2379" s="1" t="s">
        <v>61</v>
      </c>
      <c r="K2379" s="380">
        <v>0.24550925925926001</v>
      </c>
      <c r="L2379" s="378">
        <v>46179</v>
      </c>
      <c r="M2379" s="1" t="s">
        <v>6884</v>
      </c>
      <c r="N2379" s="1" t="s">
        <v>6892</v>
      </c>
    </row>
    <row r="2380" spans="1:14" x14ac:dyDescent="0.25">
      <c r="A2380" s="1" t="s">
        <v>6882</v>
      </c>
      <c r="B2380" s="1" t="s">
        <v>80</v>
      </c>
      <c r="C2380" s="1" t="s">
        <v>81</v>
      </c>
      <c r="D2380" s="377">
        <v>110</v>
      </c>
      <c r="E2380" s="1" t="s">
        <v>83</v>
      </c>
      <c r="F2380" s="378">
        <v>46179</v>
      </c>
      <c r="G2380" s="1" t="s">
        <v>6883</v>
      </c>
      <c r="H2380" s="1" t="s">
        <v>6137</v>
      </c>
      <c r="I2380" s="378">
        <v>47273</v>
      </c>
      <c r="J2380" s="1" t="s">
        <v>61</v>
      </c>
      <c r="K2380" s="380">
        <v>0.13564814814814999</v>
      </c>
      <c r="L2380" s="378">
        <v>46179</v>
      </c>
      <c r="M2380" s="1" t="s">
        <v>6884</v>
      </c>
      <c r="N2380" s="1" t="s">
        <v>6904</v>
      </c>
    </row>
    <row r="2381" spans="1:14" x14ac:dyDescent="0.25">
      <c r="A2381" s="1" t="s">
        <v>6882</v>
      </c>
      <c r="B2381" s="1" t="s">
        <v>80</v>
      </c>
      <c r="C2381" s="1" t="s">
        <v>81</v>
      </c>
      <c r="D2381" s="377">
        <v>110</v>
      </c>
      <c r="E2381" s="1" t="s">
        <v>83</v>
      </c>
      <c r="F2381" s="378">
        <v>46179</v>
      </c>
      <c r="G2381" s="1" t="s">
        <v>6883</v>
      </c>
      <c r="H2381" s="1" t="s">
        <v>6137</v>
      </c>
      <c r="I2381" s="378">
        <v>47273</v>
      </c>
      <c r="J2381" s="1" t="s">
        <v>61</v>
      </c>
      <c r="K2381" s="380">
        <v>0.13446759259259</v>
      </c>
      <c r="L2381" s="378">
        <v>46179</v>
      </c>
      <c r="M2381" s="1" t="s">
        <v>6884</v>
      </c>
      <c r="N2381" s="1" t="s">
        <v>6900</v>
      </c>
    </row>
    <row r="2382" spans="1:14" x14ac:dyDescent="0.25">
      <c r="A2382" s="1" t="s">
        <v>6882</v>
      </c>
      <c r="B2382" s="1" t="s">
        <v>80</v>
      </c>
      <c r="C2382" s="1" t="s">
        <v>81</v>
      </c>
      <c r="D2382" s="377">
        <v>110</v>
      </c>
      <c r="E2382" s="1" t="s">
        <v>83</v>
      </c>
      <c r="F2382" s="378">
        <v>46179</v>
      </c>
      <c r="G2382" s="1" t="s">
        <v>6883</v>
      </c>
      <c r="H2382" s="1" t="s">
        <v>6137</v>
      </c>
      <c r="I2382" s="378">
        <v>47273</v>
      </c>
      <c r="J2382" s="1" t="s">
        <v>61</v>
      </c>
      <c r="K2382" s="380">
        <v>0.24559027777778</v>
      </c>
      <c r="L2382" s="378">
        <v>46179</v>
      </c>
      <c r="M2382" s="1" t="s">
        <v>6884</v>
      </c>
      <c r="N2382" s="1" t="s">
        <v>6889</v>
      </c>
    </row>
    <row r="2383" spans="1:14" x14ac:dyDescent="0.25">
      <c r="A2383" s="1" t="s">
        <v>6882</v>
      </c>
      <c r="B2383" s="1" t="s">
        <v>80</v>
      </c>
      <c r="C2383" s="1" t="s">
        <v>81</v>
      </c>
      <c r="D2383" s="377">
        <v>110</v>
      </c>
      <c r="E2383" s="1" t="s">
        <v>83</v>
      </c>
      <c r="F2383" s="378">
        <v>46179</v>
      </c>
      <c r="G2383" s="1" t="s">
        <v>6883</v>
      </c>
      <c r="H2383" s="1" t="s">
        <v>6137</v>
      </c>
      <c r="I2383" s="378">
        <v>47273</v>
      </c>
      <c r="J2383" s="1" t="s">
        <v>61</v>
      </c>
      <c r="K2383" s="380">
        <v>8.554398148148E-2</v>
      </c>
      <c r="L2383" s="378">
        <v>46179</v>
      </c>
      <c r="M2383" s="1" t="s">
        <v>6884</v>
      </c>
      <c r="N2383" s="1" t="s">
        <v>6907</v>
      </c>
    </row>
    <row r="2384" spans="1:14" x14ac:dyDescent="0.25">
      <c r="A2384" s="1" t="s">
        <v>6882</v>
      </c>
      <c r="B2384" s="1" t="s">
        <v>80</v>
      </c>
      <c r="C2384" s="1" t="s">
        <v>81</v>
      </c>
      <c r="D2384" s="377">
        <v>110</v>
      </c>
      <c r="E2384" s="1" t="s">
        <v>83</v>
      </c>
      <c r="F2384" s="378">
        <v>46179</v>
      </c>
      <c r="G2384" s="1" t="s">
        <v>6883</v>
      </c>
      <c r="H2384" s="1" t="s">
        <v>6137</v>
      </c>
      <c r="I2384" s="378">
        <v>47273</v>
      </c>
      <c r="J2384" s="1" t="s">
        <v>61</v>
      </c>
      <c r="K2384" s="380">
        <v>6.4363425925930001E-2</v>
      </c>
      <c r="L2384" s="378">
        <v>46179</v>
      </c>
      <c r="M2384" s="1" t="s">
        <v>6884</v>
      </c>
      <c r="N2384" s="1" t="s">
        <v>6890</v>
      </c>
    </row>
    <row r="2385" spans="1:14" x14ac:dyDescent="0.25">
      <c r="A2385" s="1" t="s">
        <v>6882</v>
      </c>
      <c r="B2385" s="1" t="s">
        <v>80</v>
      </c>
      <c r="C2385" s="1" t="s">
        <v>81</v>
      </c>
      <c r="D2385" s="377">
        <v>110</v>
      </c>
      <c r="E2385" s="1" t="s">
        <v>83</v>
      </c>
      <c r="F2385" s="378">
        <v>46178</v>
      </c>
      <c r="G2385" s="1" t="s">
        <v>6909</v>
      </c>
      <c r="H2385" s="1" t="s">
        <v>6389</v>
      </c>
      <c r="I2385" s="378">
        <v>47272</v>
      </c>
      <c r="J2385" s="1" t="s">
        <v>61</v>
      </c>
      <c r="K2385" s="380">
        <v>0.13839120370370001</v>
      </c>
      <c r="L2385" s="378">
        <v>46178</v>
      </c>
      <c r="M2385" s="1" t="s">
        <v>6884</v>
      </c>
      <c r="N2385" s="1" t="s">
        <v>6960</v>
      </c>
    </row>
    <row r="2386" spans="1:14" x14ac:dyDescent="0.25">
      <c r="A2386" s="1" t="s">
        <v>6882</v>
      </c>
      <c r="B2386" s="1" t="s">
        <v>80</v>
      </c>
      <c r="C2386" s="1" t="s">
        <v>81</v>
      </c>
      <c r="D2386" s="377">
        <v>110</v>
      </c>
      <c r="E2386" s="1" t="s">
        <v>83</v>
      </c>
      <c r="F2386" s="378">
        <v>46178</v>
      </c>
      <c r="G2386" s="1" t="s">
        <v>6883</v>
      </c>
      <c r="H2386" s="1" t="s">
        <v>6137</v>
      </c>
      <c r="I2386" s="378">
        <v>47273</v>
      </c>
      <c r="J2386" s="1" t="s">
        <v>61</v>
      </c>
      <c r="K2386" s="380">
        <v>0.61635416666666998</v>
      </c>
      <c r="L2386" s="378">
        <v>46178</v>
      </c>
      <c r="M2386" s="1" t="s">
        <v>6884</v>
      </c>
      <c r="N2386" s="1" t="s">
        <v>6954</v>
      </c>
    </row>
    <row r="2387" spans="1:14" x14ac:dyDescent="0.25">
      <c r="A2387" s="1" t="s">
        <v>6882</v>
      </c>
      <c r="B2387" s="1" t="s">
        <v>80</v>
      </c>
      <c r="C2387" s="1" t="s">
        <v>81</v>
      </c>
      <c r="D2387" s="377">
        <v>110</v>
      </c>
      <c r="E2387" s="1" t="s">
        <v>83</v>
      </c>
      <c r="F2387" s="378">
        <v>46178</v>
      </c>
      <c r="G2387" s="1" t="s">
        <v>6909</v>
      </c>
      <c r="H2387" s="1" t="s">
        <v>6389</v>
      </c>
      <c r="I2387" s="378">
        <v>47272</v>
      </c>
      <c r="J2387" s="1" t="s">
        <v>61</v>
      </c>
      <c r="K2387" s="380">
        <v>0.14398148148147999</v>
      </c>
      <c r="L2387" s="378">
        <v>46178</v>
      </c>
      <c r="M2387" s="1" t="s">
        <v>6884</v>
      </c>
      <c r="N2387" s="1" t="s">
        <v>6961</v>
      </c>
    </row>
    <row r="2388" spans="1:14" x14ac:dyDescent="0.25">
      <c r="A2388" s="1" t="s">
        <v>6882</v>
      </c>
      <c r="B2388" s="1" t="s">
        <v>80</v>
      </c>
      <c r="C2388" s="1" t="s">
        <v>81</v>
      </c>
      <c r="D2388" s="377">
        <v>110</v>
      </c>
      <c r="E2388" s="1" t="s">
        <v>83</v>
      </c>
      <c r="F2388" s="378">
        <v>46178</v>
      </c>
      <c r="G2388" s="1" t="s">
        <v>6909</v>
      </c>
      <c r="H2388" s="1" t="s">
        <v>6389</v>
      </c>
      <c r="I2388" s="378">
        <v>47272</v>
      </c>
      <c r="J2388" s="1" t="s">
        <v>61</v>
      </c>
      <c r="K2388" s="380">
        <v>7.9965277777779994E-2</v>
      </c>
      <c r="L2388" s="378">
        <v>46178</v>
      </c>
      <c r="M2388" s="1" t="s">
        <v>6884</v>
      </c>
      <c r="N2388" s="1" t="s">
        <v>6967</v>
      </c>
    </row>
    <row r="2389" spans="1:14" x14ac:dyDescent="0.25">
      <c r="A2389" s="1" t="s">
        <v>6882</v>
      </c>
      <c r="B2389" s="1" t="s">
        <v>80</v>
      </c>
      <c r="C2389" s="1" t="s">
        <v>81</v>
      </c>
      <c r="D2389" s="377">
        <v>110</v>
      </c>
      <c r="E2389" s="1" t="s">
        <v>83</v>
      </c>
      <c r="F2389" s="378">
        <v>46178</v>
      </c>
      <c r="G2389" s="1" t="s">
        <v>6883</v>
      </c>
      <c r="H2389" s="1" t="s">
        <v>6137</v>
      </c>
      <c r="I2389" s="378">
        <v>47273</v>
      </c>
      <c r="J2389" s="1" t="s">
        <v>61</v>
      </c>
      <c r="K2389" s="380">
        <v>0.65924768518518995</v>
      </c>
      <c r="L2389" s="378">
        <v>46178</v>
      </c>
      <c r="M2389" s="1" t="s">
        <v>6884</v>
      </c>
      <c r="N2389" s="1" t="s">
        <v>6964</v>
      </c>
    </row>
    <row r="2390" spans="1:14" x14ac:dyDescent="0.25">
      <c r="A2390" s="1" t="s">
        <v>6882</v>
      </c>
      <c r="B2390" s="1" t="s">
        <v>80</v>
      </c>
      <c r="C2390" s="1" t="s">
        <v>81</v>
      </c>
      <c r="D2390" s="377">
        <v>110</v>
      </c>
      <c r="E2390" s="1" t="s">
        <v>83</v>
      </c>
      <c r="F2390" s="378">
        <v>46178</v>
      </c>
      <c r="G2390" s="1" t="s">
        <v>6909</v>
      </c>
      <c r="H2390" s="1" t="s">
        <v>6389</v>
      </c>
      <c r="I2390" s="378">
        <v>47272</v>
      </c>
      <c r="J2390" s="1" t="s">
        <v>61</v>
      </c>
      <c r="K2390" s="380">
        <v>0.13912037037037001</v>
      </c>
      <c r="L2390" s="378">
        <v>46178</v>
      </c>
      <c r="M2390" s="1" t="s">
        <v>6884</v>
      </c>
      <c r="N2390" s="1" t="s">
        <v>6953</v>
      </c>
    </row>
    <row r="2391" spans="1:14" x14ac:dyDescent="0.25">
      <c r="A2391" s="1" t="s">
        <v>6882</v>
      </c>
      <c r="B2391" s="1" t="s">
        <v>80</v>
      </c>
      <c r="C2391" s="1" t="s">
        <v>81</v>
      </c>
      <c r="D2391" s="377">
        <v>110</v>
      </c>
      <c r="E2391" s="1" t="s">
        <v>83</v>
      </c>
      <c r="F2391" s="378">
        <v>46178</v>
      </c>
      <c r="G2391" s="1" t="s">
        <v>6883</v>
      </c>
      <c r="H2391" s="1" t="s">
        <v>6137</v>
      </c>
      <c r="I2391" s="378">
        <v>47273</v>
      </c>
      <c r="J2391" s="1" t="s">
        <v>61</v>
      </c>
      <c r="K2391" s="380">
        <v>0.62185185185184999</v>
      </c>
      <c r="L2391" s="378">
        <v>46178</v>
      </c>
      <c r="M2391" s="1" t="s">
        <v>6884</v>
      </c>
      <c r="N2391" s="1" t="s">
        <v>6956</v>
      </c>
    </row>
    <row r="2392" spans="1:14" x14ac:dyDescent="0.25">
      <c r="A2392" s="1" t="s">
        <v>6882</v>
      </c>
      <c r="B2392" s="1" t="s">
        <v>80</v>
      </c>
      <c r="C2392" s="1" t="s">
        <v>81</v>
      </c>
      <c r="D2392" s="377">
        <v>110</v>
      </c>
      <c r="E2392" s="1" t="s">
        <v>83</v>
      </c>
      <c r="F2392" s="378">
        <v>46178</v>
      </c>
      <c r="G2392" s="1" t="s">
        <v>6909</v>
      </c>
      <c r="H2392" s="1" t="s">
        <v>6389</v>
      </c>
      <c r="I2392" s="378">
        <v>47272</v>
      </c>
      <c r="J2392" s="1" t="s">
        <v>61</v>
      </c>
      <c r="K2392" s="380">
        <v>0.16324074074073999</v>
      </c>
      <c r="L2392" s="378">
        <v>46178</v>
      </c>
      <c r="M2392" s="1" t="s">
        <v>6884</v>
      </c>
      <c r="N2392" s="1" t="s">
        <v>6951</v>
      </c>
    </row>
    <row r="2393" spans="1:14" x14ac:dyDescent="0.25">
      <c r="A2393" s="1" t="s">
        <v>6882</v>
      </c>
      <c r="B2393" s="1" t="s">
        <v>80</v>
      </c>
      <c r="C2393" s="1" t="s">
        <v>81</v>
      </c>
      <c r="D2393" s="377">
        <v>110</v>
      </c>
      <c r="E2393" s="1" t="s">
        <v>83</v>
      </c>
      <c r="F2393" s="378">
        <v>46178</v>
      </c>
      <c r="G2393" s="1" t="s">
        <v>6883</v>
      </c>
      <c r="H2393" s="1" t="s">
        <v>6137</v>
      </c>
      <c r="I2393" s="378">
        <v>47273</v>
      </c>
      <c r="J2393" s="1" t="s">
        <v>61</v>
      </c>
      <c r="K2393" s="380">
        <v>0.89619212962963002</v>
      </c>
      <c r="L2393" s="378">
        <v>46178</v>
      </c>
      <c r="M2393" s="1" t="s">
        <v>6884</v>
      </c>
      <c r="N2393" s="1" t="s">
        <v>6918</v>
      </c>
    </row>
    <row r="2394" spans="1:14" x14ac:dyDescent="0.25">
      <c r="A2394" s="1" t="s">
        <v>6882</v>
      </c>
      <c r="B2394" s="1" t="s">
        <v>80</v>
      </c>
      <c r="C2394" s="1" t="s">
        <v>81</v>
      </c>
      <c r="D2394" s="377">
        <v>110</v>
      </c>
      <c r="E2394" s="1" t="s">
        <v>83</v>
      </c>
      <c r="F2394" s="378">
        <v>46178</v>
      </c>
      <c r="G2394" s="1" t="s">
        <v>6883</v>
      </c>
      <c r="H2394" s="1" t="s">
        <v>6137</v>
      </c>
      <c r="I2394" s="378">
        <v>47273</v>
      </c>
      <c r="J2394" s="1" t="s">
        <v>61</v>
      </c>
      <c r="K2394" s="380">
        <v>0.67582175925926002</v>
      </c>
      <c r="L2394" s="378">
        <v>46178</v>
      </c>
      <c r="M2394" s="1" t="s">
        <v>6884</v>
      </c>
      <c r="N2394" s="1" t="s">
        <v>6908</v>
      </c>
    </row>
    <row r="2395" spans="1:14" x14ac:dyDescent="0.25">
      <c r="A2395" s="1" t="s">
        <v>6882</v>
      </c>
      <c r="B2395" s="1" t="s">
        <v>80</v>
      </c>
      <c r="C2395" s="1" t="s">
        <v>81</v>
      </c>
      <c r="D2395" s="377">
        <v>110</v>
      </c>
      <c r="E2395" s="1" t="s">
        <v>83</v>
      </c>
      <c r="F2395" s="378">
        <v>46178</v>
      </c>
      <c r="G2395" s="1" t="s">
        <v>6883</v>
      </c>
      <c r="H2395" s="1" t="s">
        <v>6137</v>
      </c>
      <c r="I2395" s="378">
        <v>47273</v>
      </c>
      <c r="J2395" s="1" t="s">
        <v>61</v>
      </c>
      <c r="K2395" s="380">
        <v>0.92453703703704004</v>
      </c>
      <c r="L2395" s="378">
        <v>46178</v>
      </c>
      <c r="M2395" s="1" t="s">
        <v>6884</v>
      </c>
      <c r="N2395" s="1" t="s">
        <v>6915</v>
      </c>
    </row>
    <row r="2396" spans="1:14" x14ac:dyDescent="0.25">
      <c r="A2396" s="1" t="s">
        <v>6882</v>
      </c>
      <c r="B2396" s="1" t="s">
        <v>80</v>
      </c>
      <c r="C2396" s="1" t="s">
        <v>81</v>
      </c>
      <c r="D2396" s="377">
        <v>110</v>
      </c>
      <c r="E2396" s="1" t="s">
        <v>83</v>
      </c>
      <c r="F2396" s="378">
        <v>46178</v>
      </c>
      <c r="G2396" s="1" t="s">
        <v>6909</v>
      </c>
      <c r="H2396" s="1" t="s">
        <v>6389</v>
      </c>
      <c r="I2396" s="378">
        <v>47272</v>
      </c>
      <c r="J2396" s="1" t="s">
        <v>61</v>
      </c>
      <c r="K2396" s="380">
        <v>0.15362268518519001</v>
      </c>
      <c r="L2396" s="378">
        <v>46178</v>
      </c>
      <c r="M2396" s="1" t="s">
        <v>6884</v>
      </c>
      <c r="N2396" s="1" t="s">
        <v>6949</v>
      </c>
    </row>
    <row r="2397" spans="1:14" x14ac:dyDescent="0.25">
      <c r="A2397" s="1" t="s">
        <v>6882</v>
      </c>
      <c r="B2397" s="1" t="s">
        <v>80</v>
      </c>
      <c r="C2397" s="1" t="s">
        <v>81</v>
      </c>
      <c r="D2397" s="377">
        <v>110</v>
      </c>
      <c r="E2397" s="1" t="s">
        <v>83</v>
      </c>
      <c r="F2397" s="378">
        <v>46178</v>
      </c>
      <c r="G2397" s="1" t="s">
        <v>6909</v>
      </c>
      <c r="H2397" s="1" t="s">
        <v>6389</v>
      </c>
      <c r="I2397" s="378">
        <v>47272</v>
      </c>
      <c r="J2397" s="1" t="s">
        <v>61</v>
      </c>
      <c r="K2397" s="380">
        <v>0.15325231481481</v>
      </c>
      <c r="L2397" s="378">
        <v>46178</v>
      </c>
      <c r="M2397" s="1" t="s">
        <v>6884</v>
      </c>
      <c r="N2397" s="1" t="s">
        <v>6948</v>
      </c>
    </row>
    <row r="2398" spans="1:14" x14ac:dyDescent="0.25">
      <c r="A2398" s="1" t="s">
        <v>6882</v>
      </c>
      <c r="B2398" s="1" t="s">
        <v>80</v>
      </c>
      <c r="C2398" s="1" t="s">
        <v>81</v>
      </c>
      <c r="D2398" s="377">
        <v>110</v>
      </c>
      <c r="E2398" s="1" t="s">
        <v>83</v>
      </c>
      <c r="F2398" s="378">
        <v>46178</v>
      </c>
      <c r="G2398" s="1" t="s">
        <v>6883</v>
      </c>
      <c r="H2398" s="1" t="s">
        <v>6137</v>
      </c>
      <c r="I2398" s="378">
        <v>47273</v>
      </c>
      <c r="J2398" s="1" t="s">
        <v>61</v>
      </c>
      <c r="K2398" s="380">
        <v>0.8965162037037</v>
      </c>
      <c r="L2398" s="378">
        <v>46178</v>
      </c>
      <c r="M2398" s="1" t="s">
        <v>6884</v>
      </c>
      <c r="N2398" s="1" t="s">
        <v>6939</v>
      </c>
    </row>
    <row r="2399" spans="1:14" x14ac:dyDescent="0.25">
      <c r="A2399" s="1" t="s">
        <v>6882</v>
      </c>
      <c r="B2399" s="1" t="s">
        <v>80</v>
      </c>
      <c r="C2399" s="1" t="s">
        <v>81</v>
      </c>
      <c r="D2399" s="377">
        <v>110</v>
      </c>
      <c r="E2399" s="1" t="s">
        <v>83</v>
      </c>
      <c r="F2399" s="378">
        <v>46178</v>
      </c>
      <c r="G2399" s="1" t="s">
        <v>6909</v>
      </c>
      <c r="H2399" s="1" t="s">
        <v>6389</v>
      </c>
      <c r="I2399" s="378">
        <v>47272</v>
      </c>
      <c r="J2399" s="1" t="s">
        <v>61</v>
      </c>
      <c r="K2399" s="380">
        <v>0.18717592592592999</v>
      </c>
      <c r="L2399" s="378">
        <v>46178</v>
      </c>
      <c r="M2399" s="1" t="s">
        <v>6884</v>
      </c>
      <c r="N2399" s="1" t="s">
        <v>6950</v>
      </c>
    </row>
    <row r="2400" spans="1:14" x14ac:dyDescent="0.25">
      <c r="A2400" s="1" t="s">
        <v>6882</v>
      </c>
      <c r="B2400" s="1" t="s">
        <v>80</v>
      </c>
      <c r="C2400" s="1" t="s">
        <v>81</v>
      </c>
      <c r="D2400" s="377">
        <v>110</v>
      </c>
      <c r="E2400" s="1" t="s">
        <v>83</v>
      </c>
      <c r="F2400" s="378">
        <v>46178</v>
      </c>
      <c r="G2400" s="1" t="s">
        <v>6883</v>
      </c>
      <c r="H2400" s="1" t="s">
        <v>6137</v>
      </c>
      <c r="I2400" s="378">
        <v>47273</v>
      </c>
      <c r="J2400" s="1" t="s">
        <v>61</v>
      </c>
      <c r="K2400" s="380">
        <v>0.66590277777777995</v>
      </c>
      <c r="L2400" s="378">
        <v>46178</v>
      </c>
      <c r="M2400" s="1" t="s">
        <v>6884</v>
      </c>
      <c r="N2400" s="1" t="s">
        <v>6911</v>
      </c>
    </row>
    <row r="2401" spans="1:14" x14ac:dyDescent="0.25">
      <c r="A2401" s="1" t="s">
        <v>6882</v>
      </c>
      <c r="B2401" s="1" t="s">
        <v>80</v>
      </c>
      <c r="C2401" s="1" t="s">
        <v>81</v>
      </c>
      <c r="D2401" s="377">
        <v>23</v>
      </c>
      <c r="E2401" s="1" t="s">
        <v>83</v>
      </c>
      <c r="F2401" s="378">
        <v>46178</v>
      </c>
      <c r="G2401" s="1" t="s">
        <v>6909</v>
      </c>
      <c r="H2401" s="1" t="s">
        <v>6389</v>
      </c>
      <c r="I2401" s="378">
        <v>47272</v>
      </c>
      <c r="J2401" s="1" t="s">
        <v>61</v>
      </c>
      <c r="K2401" s="380">
        <v>0.22929398148148</v>
      </c>
      <c r="L2401" s="378">
        <v>46178</v>
      </c>
      <c r="M2401" s="1" t="s">
        <v>6884</v>
      </c>
      <c r="N2401" s="1" t="s">
        <v>6946</v>
      </c>
    </row>
    <row r="2402" spans="1:14" x14ac:dyDescent="0.25">
      <c r="A2402" s="1" t="s">
        <v>6882</v>
      </c>
      <c r="B2402" s="1" t="s">
        <v>80</v>
      </c>
      <c r="C2402" s="1" t="s">
        <v>81</v>
      </c>
      <c r="D2402" s="377">
        <v>110</v>
      </c>
      <c r="E2402" s="1" t="s">
        <v>83</v>
      </c>
      <c r="F2402" s="378">
        <v>46178</v>
      </c>
      <c r="G2402" s="1" t="s">
        <v>6883</v>
      </c>
      <c r="H2402" s="1" t="s">
        <v>6137</v>
      </c>
      <c r="I2402" s="378">
        <v>47273</v>
      </c>
      <c r="J2402" s="1" t="s">
        <v>61</v>
      </c>
      <c r="K2402" s="380">
        <v>0.91334490740741003</v>
      </c>
      <c r="L2402" s="378">
        <v>46178</v>
      </c>
      <c r="M2402" s="1" t="s">
        <v>6884</v>
      </c>
      <c r="N2402" s="1" t="s">
        <v>6944</v>
      </c>
    </row>
    <row r="2403" spans="1:14" x14ac:dyDescent="0.25">
      <c r="A2403" s="1" t="s">
        <v>6882</v>
      </c>
      <c r="B2403" s="1" t="s">
        <v>80</v>
      </c>
      <c r="C2403" s="1" t="s">
        <v>81</v>
      </c>
      <c r="D2403" s="377">
        <v>110</v>
      </c>
      <c r="E2403" s="1" t="s">
        <v>83</v>
      </c>
      <c r="F2403" s="378">
        <v>46178</v>
      </c>
      <c r="G2403" s="1" t="s">
        <v>6883</v>
      </c>
      <c r="H2403" s="1" t="s">
        <v>6137</v>
      </c>
      <c r="I2403" s="378">
        <v>47273</v>
      </c>
      <c r="J2403" s="1" t="s">
        <v>61</v>
      </c>
      <c r="K2403" s="380">
        <v>0.90293981481481</v>
      </c>
      <c r="L2403" s="378">
        <v>46178</v>
      </c>
      <c r="M2403" s="1" t="s">
        <v>6884</v>
      </c>
      <c r="N2403" s="1" t="s">
        <v>6945</v>
      </c>
    </row>
    <row r="2404" spans="1:14" x14ac:dyDescent="0.25">
      <c r="A2404" s="1" t="s">
        <v>6882</v>
      </c>
      <c r="B2404" s="1" t="s">
        <v>80</v>
      </c>
      <c r="C2404" s="1" t="s">
        <v>81</v>
      </c>
      <c r="D2404" s="377">
        <v>110</v>
      </c>
      <c r="E2404" s="1" t="s">
        <v>83</v>
      </c>
      <c r="F2404" s="378">
        <v>46178</v>
      </c>
      <c r="G2404" s="1" t="s">
        <v>6909</v>
      </c>
      <c r="H2404" s="1" t="s">
        <v>6389</v>
      </c>
      <c r="I2404" s="378">
        <v>47272</v>
      </c>
      <c r="J2404" s="1" t="s">
        <v>61</v>
      </c>
      <c r="K2404" s="380">
        <v>0.18809027777778001</v>
      </c>
      <c r="L2404" s="378">
        <v>46178</v>
      </c>
      <c r="M2404" s="1" t="s">
        <v>6884</v>
      </c>
      <c r="N2404" s="1" t="s">
        <v>6959</v>
      </c>
    </row>
    <row r="2405" spans="1:14" x14ac:dyDescent="0.25">
      <c r="A2405" s="1" t="s">
        <v>6882</v>
      </c>
      <c r="B2405" s="1" t="s">
        <v>80</v>
      </c>
      <c r="C2405" s="1" t="s">
        <v>81</v>
      </c>
      <c r="D2405" s="377">
        <v>110</v>
      </c>
      <c r="E2405" s="1" t="s">
        <v>83</v>
      </c>
      <c r="F2405" s="378">
        <v>46178</v>
      </c>
      <c r="G2405" s="1" t="s">
        <v>6883</v>
      </c>
      <c r="H2405" s="1" t="s">
        <v>6137</v>
      </c>
      <c r="I2405" s="378">
        <v>47273</v>
      </c>
      <c r="J2405" s="1" t="s">
        <v>61</v>
      </c>
      <c r="K2405" s="380">
        <v>0.87034722222222005</v>
      </c>
      <c r="L2405" s="378">
        <v>46178</v>
      </c>
      <c r="M2405" s="1" t="s">
        <v>6884</v>
      </c>
      <c r="N2405" s="1" t="s">
        <v>6924</v>
      </c>
    </row>
    <row r="2406" spans="1:14" x14ac:dyDescent="0.25">
      <c r="A2406" s="1" t="s">
        <v>6882</v>
      </c>
      <c r="B2406" s="1" t="s">
        <v>80</v>
      </c>
      <c r="C2406" s="1" t="s">
        <v>81</v>
      </c>
      <c r="D2406" s="377">
        <v>110</v>
      </c>
      <c r="E2406" s="1" t="s">
        <v>83</v>
      </c>
      <c r="F2406" s="378">
        <v>46178</v>
      </c>
      <c r="G2406" s="1" t="s">
        <v>6883</v>
      </c>
      <c r="H2406" s="1" t="s">
        <v>6137</v>
      </c>
      <c r="I2406" s="378">
        <v>47273</v>
      </c>
      <c r="J2406" s="1" t="s">
        <v>61</v>
      </c>
      <c r="K2406" s="380">
        <v>0.65898148148147995</v>
      </c>
      <c r="L2406" s="378">
        <v>46178</v>
      </c>
      <c r="M2406" s="1" t="s">
        <v>6884</v>
      </c>
      <c r="N2406" s="1" t="s">
        <v>6963</v>
      </c>
    </row>
    <row r="2407" spans="1:14" x14ac:dyDescent="0.25">
      <c r="A2407" s="1" t="s">
        <v>6882</v>
      </c>
      <c r="B2407" s="1" t="s">
        <v>80</v>
      </c>
      <c r="C2407" s="1" t="s">
        <v>81</v>
      </c>
      <c r="D2407" s="377">
        <v>110</v>
      </c>
      <c r="E2407" s="1" t="s">
        <v>83</v>
      </c>
      <c r="F2407" s="378">
        <v>46178</v>
      </c>
      <c r="G2407" s="1" t="s">
        <v>6883</v>
      </c>
      <c r="H2407" s="1" t="s">
        <v>6137</v>
      </c>
      <c r="I2407" s="378">
        <v>47273</v>
      </c>
      <c r="J2407" s="1" t="s">
        <v>61</v>
      </c>
      <c r="K2407" s="380">
        <v>0.90016203703704001</v>
      </c>
      <c r="L2407" s="378">
        <v>46178</v>
      </c>
      <c r="M2407" s="1" t="s">
        <v>6884</v>
      </c>
      <c r="N2407" s="1" t="s">
        <v>6940</v>
      </c>
    </row>
    <row r="2408" spans="1:14" x14ac:dyDescent="0.25">
      <c r="A2408" s="1" t="s">
        <v>6882</v>
      </c>
      <c r="B2408" s="1" t="s">
        <v>80</v>
      </c>
      <c r="C2408" s="1" t="s">
        <v>81</v>
      </c>
      <c r="D2408" s="377">
        <v>110</v>
      </c>
      <c r="E2408" s="1" t="s">
        <v>83</v>
      </c>
      <c r="F2408" s="378">
        <v>46178</v>
      </c>
      <c r="G2408" s="1" t="s">
        <v>6883</v>
      </c>
      <c r="H2408" s="1" t="s">
        <v>6137</v>
      </c>
      <c r="I2408" s="378">
        <v>47273</v>
      </c>
      <c r="J2408" s="1" t="s">
        <v>61</v>
      </c>
      <c r="K2408" s="380">
        <v>0.67636574074073996</v>
      </c>
      <c r="L2408" s="378">
        <v>46178</v>
      </c>
      <c r="M2408" s="1" t="s">
        <v>6884</v>
      </c>
      <c r="N2408" s="1" t="s">
        <v>6962</v>
      </c>
    </row>
    <row r="2409" spans="1:14" x14ac:dyDescent="0.25">
      <c r="A2409" s="1" t="s">
        <v>6882</v>
      </c>
      <c r="B2409" s="1" t="s">
        <v>80</v>
      </c>
      <c r="C2409" s="1" t="s">
        <v>81</v>
      </c>
      <c r="D2409" s="377">
        <v>110</v>
      </c>
      <c r="E2409" s="1" t="s">
        <v>83</v>
      </c>
      <c r="F2409" s="378">
        <v>46178</v>
      </c>
      <c r="G2409" s="1" t="s">
        <v>6883</v>
      </c>
      <c r="H2409" s="1" t="s">
        <v>6137</v>
      </c>
      <c r="I2409" s="378">
        <v>47273</v>
      </c>
      <c r="J2409" s="1" t="s">
        <v>61</v>
      </c>
      <c r="K2409" s="380">
        <v>0.87542824074073999</v>
      </c>
      <c r="L2409" s="378">
        <v>46178</v>
      </c>
      <c r="M2409" s="1" t="s">
        <v>6884</v>
      </c>
      <c r="N2409" s="1" t="s">
        <v>6919</v>
      </c>
    </row>
    <row r="2410" spans="1:14" x14ac:dyDescent="0.25">
      <c r="A2410" s="1" t="s">
        <v>6882</v>
      </c>
      <c r="B2410" s="1" t="s">
        <v>80</v>
      </c>
      <c r="C2410" s="1" t="s">
        <v>81</v>
      </c>
      <c r="D2410" s="377">
        <v>110</v>
      </c>
      <c r="E2410" s="1" t="s">
        <v>83</v>
      </c>
      <c r="F2410" s="378">
        <v>46178</v>
      </c>
      <c r="G2410" s="1" t="s">
        <v>6909</v>
      </c>
      <c r="H2410" s="1" t="s">
        <v>6389</v>
      </c>
      <c r="I2410" s="378">
        <v>47272</v>
      </c>
      <c r="J2410" s="1" t="s">
        <v>61</v>
      </c>
      <c r="K2410" s="380">
        <v>0.22025462962962999</v>
      </c>
      <c r="L2410" s="378">
        <v>46178</v>
      </c>
      <c r="M2410" s="1" t="s">
        <v>6884</v>
      </c>
      <c r="N2410" s="1" t="s">
        <v>6965</v>
      </c>
    </row>
    <row r="2411" spans="1:14" x14ac:dyDescent="0.25">
      <c r="A2411" s="1" t="s">
        <v>6882</v>
      </c>
      <c r="B2411" s="1" t="s">
        <v>80</v>
      </c>
      <c r="C2411" s="1" t="s">
        <v>81</v>
      </c>
      <c r="D2411" s="377">
        <v>110</v>
      </c>
      <c r="E2411" s="1" t="s">
        <v>83</v>
      </c>
      <c r="F2411" s="378">
        <v>46178</v>
      </c>
      <c r="G2411" s="1" t="s">
        <v>6909</v>
      </c>
      <c r="H2411" s="1" t="s">
        <v>6389</v>
      </c>
      <c r="I2411" s="378">
        <v>47272</v>
      </c>
      <c r="J2411" s="1" t="s">
        <v>61</v>
      </c>
      <c r="K2411" s="380">
        <v>7.6643518518519999E-2</v>
      </c>
      <c r="L2411" s="378">
        <v>46178</v>
      </c>
      <c r="M2411" s="1" t="s">
        <v>6884</v>
      </c>
      <c r="N2411" s="1" t="s">
        <v>6966</v>
      </c>
    </row>
    <row r="2412" spans="1:14" x14ac:dyDescent="0.25">
      <c r="A2412" s="1" t="s">
        <v>6882</v>
      </c>
      <c r="B2412" s="1" t="s">
        <v>80</v>
      </c>
      <c r="C2412" s="1" t="s">
        <v>81</v>
      </c>
      <c r="D2412" s="377">
        <v>110</v>
      </c>
      <c r="E2412" s="1" t="s">
        <v>83</v>
      </c>
      <c r="F2412" s="378">
        <v>46178</v>
      </c>
      <c r="G2412" s="1" t="s">
        <v>6883</v>
      </c>
      <c r="H2412" s="1" t="s">
        <v>6137</v>
      </c>
      <c r="I2412" s="378">
        <v>47273</v>
      </c>
      <c r="J2412" s="1" t="s">
        <v>61</v>
      </c>
      <c r="K2412" s="380">
        <v>0.72526620370369999</v>
      </c>
      <c r="L2412" s="378">
        <v>46178</v>
      </c>
      <c r="M2412" s="1" t="s">
        <v>6884</v>
      </c>
      <c r="N2412" s="1" t="s">
        <v>6916</v>
      </c>
    </row>
    <row r="2413" spans="1:14" x14ac:dyDescent="0.25">
      <c r="A2413" s="1" t="s">
        <v>6882</v>
      </c>
      <c r="B2413" s="1" t="s">
        <v>80</v>
      </c>
      <c r="C2413" s="1" t="s">
        <v>81</v>
      </c>
      <c r="D2413" s="377">
        <v>110</v>
      </c>
      <c r="E2413" s="1" t="s">
        <v>83</v>
      </c>
      <c r="F2413" s="378">
        <v>46178</v>
      </c>
      <c r="G2413" s="1" t="s">
        <v>6883</v>
      </c>
      <c r="H2413" s="1" t="s">
        <v>6137</v>
      </c>
      <c r="I2413" s="378">
        <v>47273</v>
      </c>
      <c r="J2413" s="1" t="s">
        <v>61</v>
      </c>
      <c r="K2413" s="380">
        <v>0.77513888888889004</v>
      </c>
      <c r="L2413" s="378">
        <v>46178</v>
      </c>
      <c r="M2413" s="1" t="s">
        <v>6884</v>
      </c>
      <c r="N2413" s="1" t="s">
        <v>6928</v>
      </c>
    </row>
    <row r="2414" spans="1:14" x14ac:dyDescent="0.25">
      <c r="A2414" s="1" t="s">
        <v>6882</v>
      </c>
      <c r="B2414" s="1" t="s">
        <v>80</v>
      </c>
      <c r="C2414" s="1" t="s">
        <v>81</v>
      </c>
      <c r="D2414" s="377">
        <v>110</v>
      </c>
      <c r="E2414" s="1" t="s">
        <v>83</v>
      </c>
      <c r="F2414" s="378">
        <v>46178</v>
      </c>
      <c r="G2414" s="1" t="s">
        <v>6883</v>
      </c>
      <c r="H2414" s="1" t="s">
        <v>6137</v>
      </c>
      <c r="I2414" s="378">
        <v>47273</v>
      </c>
      <c r="J2414" s="1" t="s">
        <v>61</v>
      </c>
      <c r="K2414" s="380">
        <v>0.75248842592593002</v>
      </c>
      <c r="L2414" s="378">
        <v>46178</v>
      </c>
      <c r="M2414" s="1" t="s">
        <v>6884</v>
      </c>
      <c r="N2414" s="1" t="s">
        <v>6929</v>
      </c>
    </row>
    <row r="2415" spans="1:14" x14ac:dyDescent="0.25">
      <c r="A2415" s="1" t="s">
        <v>6882</v>
      </c>
      <c r="B2415" s="1" t="s">
        <v>80</v>
      </c>
      <c r="C2415" s="1" t="s">
        <v>81</v>
      </c>
      <c r="D2415" s="377">
        <v>110</v>
      </c>
      <c r="E2415" s="1" t="s">
        <v>83</v>
      </c>
      <c r="F2415" s="378">
        <v>46178</v>
      </c>
      <c r="G2415" s="1" t="s">
        <v>6883</v>
      </c>
      <c r="H2415" s="1" t="s">
        <v>6137</v>
      </c>
      <c r="I2415" s="378">
        <v>47273</v>
      </c>
      <c r="J2415" s="1" t="s">
        <v>61</v>
      </c>
      <c r="K2415" s="380">
        <v>0.75293981481480998</v>
      </c>
      <c r="L2415" s="378">
        <v>46178</v>
      </c>
      <c r="M2415" s="1" t="s">
        <v>6884</v>
      </c>
      <c r="N2415" s="1" t="s">
        <v>6943</v>
      </c>
    </row>
    <row r="2416" spans="1:14" x14ac:dyDescent="0.25">
      <c r="A2416" s="1" t="s">
        <v>6882</v>
      </c>
      <c r="B2416" s="1" t="s">
        <v>80</v>
      </c>
      <c r="C2416" s="1" t="s">
        <v>81</v>
      </c>
      <c r="D2416" s="377">
        <v>110</v>
      </c>
      <c r="E2416" s="1" t="s">
        <v>83</v>
      </c>
      <c r="F2416" s="378">
        <v>46178</v>
      </c>
      <c r="G2416" s="1" t="s">
        <v>6883</v>
      </c>
      <c r="H2416" s="1" t="s">
        <v>6137</v>
      </c>
      <c r="I2416" s="378">
        <v>47273</v>
      </c>
      <c r="J2416" s="1" t="s">
        <v>61</v>
      </c>
      <c r="K2416" s="380">
        <v>0.72038194444444004</v>
      </c>
      <c r="L2416" s="378">
        <v>46178</v>
      </c>
      <c r="M2416" s="1" t="s">
        <v>6884</v>
      </c>
      <c r="N2416" s="1" t="s">
        <v>6912</v>
      </c>
    </row>
    <row r="2417" spans="1:14" x14ac:dyDescent="0.25">
      <c r="A2417" s="1" t="s">
        <v>6882</v>
      </c>
      <c r="B2417" s="1" t="s">
        <v>80</v>
      </c>
      <c r="C2417" s="1" t="s">
        <v>81</v>
      </c>
      <c r="D2417" s="377">
        <v>110</v>
      </c>
      <c r="E2417" s="1" t="s">
        <v>83</v>
      </c>
      <c r="F2417" s="378">
        <v>46178</v>
      </c>
      <c r="G2417" s="1" t="s">
        <v>6883</v>
      </c>
      <c r="H2417" s="1" t="s">
        <v>6137</v>
      </c>
      <c r="I2417" s="378">
        <v>47273</v>
      </c>
      <c r="J2417" s="1" t="s">
        <v>61</v>
      </c>
      <c r="K2417" s="380">
        <v>0.77590277777778005</v>
      </c>
      <c r="L2417" s="378">
        <v>46178</v>
      </c>
      <c r="M2417" s="1" t="s">
        <v>6884</v>
      </c>
      <c r="N2417" s="1" t="s">
        <v>6930</v>
      </c>
    </row>
    <row r="2418" spans="1:14" x14ac:dyDescent="0.25">
      <c r="A2418" s="1" t="s">
        <v>6882</v>
      </c>
      <c r="B2418" s="1" t="s">
        <v>80</v>
      </c>
      <c r="C2418" s="1" t="s">
        <v>81</v>
      </c>
      <c r="D2418" s="377">
        <v>110</v>
      </c>
      <c r="E2418" s="1" t="s">
        <v>83</v>
      </c>
      <c r="F2418" s="378">
        <v>46178</v>
      </c>
      <c r="G2418" s="1" t="s">
        <v>6883</v>
      </c>
      <c r="H2418" s="1" t="s">
        <v>6137</v>
      </c>
      <c r="I2418" s="378">
        <v>47273</v>
      </c>
      <c r="J2418" s="1" t="s">
        <v>61</v>
      </c>
      <c r="K2418" s="380">
        <v>0.58832175925926</v>
      </c>
      <c r="L2418" s="378">
        <v>46178</v>
      </c>
      <c r="M2418" s="1" t="s">
        <v>6884</v>
      </c>
      <c r="N2418" s="1" t="s">
        <v>6958</v>
      </c>
    </row>
    <row r="2419" spans="1:14" x14ac:dyDescent="0.25">
      <c r="A2419" s="1" t="s">
        <v>6882</v>
      </c>
      <c r="B2419" s="1" t="s">
        <v>80</v>
      </c>
      <c r="C2419" s="1" t="s">
        <v>81</v>
      </c>
      <c r="D2419" s="377">
        <v>110</v>
      </c>
      <c r="E2419" s="1" t="s">
        <v>83</v>
      </c>
      <c r="F2419" s="378">
        <v>46178</v>
      </c>
      <c r="G2419" s="1" t="s">
        <v>6883</v>
      </c>
      <c r="H2419" s="1" t="s">
        <v>6137</v>
      </c>
      <c r="I2419" s="378">
        <v>47273</v>
      </c>
      <c r="J2419" s="1" t="s">
        <v>61</v>
      </c>
      <c r="K2419" s="380">
        <v>0.57033564814814997</v>
      </c>
      <c r="L2419" s="378">
        <v>46178</v>
      </c>
      <c r="M2419" s="1" t="s">
        <v>6884</v>
      </c>
      <c r="N2419" s="1" t="s">
        <v>6957</v>
      </c>
    </row>
    <row r="2420" spans="1:14" x14ac:dyDescent="0.25">
      <c r="A2420" s="1" t="s">
        <v>6882</v>
      </c>
      <c r="B2420" s="1" t="s">
        <v>80</v>
      </c>
      <c r="C2420" s="1" t="s">
        <v>81</v>
      </c>
      <c r="D2420" s="377">
        <v>110</v>
      </c>
      <c r="E2420" s="1" t="s">
        <v>83</v>
      </c>
      <c r="F2420" s="378">
        <v>46178</v>
      </c>
      <c r="G2420" s="1" t="s">
        <v>6883</v>
      </c>
      <c r="H2420" s="1" t="s">
        <v>6137</v>
      </c>
      <c r="I2420" s="378">
        <v>47273</v>
      </c>
      <c r="J2420" s="1" t="s">
        <v>61</v>
      </c>
      <c r="K2420" s="380">
        <v>0.57788194444443997</v>
      </c>
      <c r="L2420" s="378">
        <v>46178</v>
      </c>
      <c r="M2420" s="1" t="s">
        <v>6884</v>
      </c>
      <c r="N2420" s="1" t="s">
        <v>6955</v>
      </c>
    </row>
    <row r="2421" spans="1:14" x14ac:dyDescent="0.25">
      <c r="A2421" s="1" t="s">
        <v>6882</v>
      </c>
      <c r="B2421" s="1" t="s">
        <v>80</v>
      </c>
      <c r="C2421" s="1" t="s">
        <v>81</v>
      </c>
      <c r="D2421" s="377">
        <v>110</v>
      </c>
      <c r="E2421" s="1" t="s">
        <v>83</v>
      </c>
      <c r="F2421" s="378">
        <v>46178</v>
      </c>
      <c r="G2421" s="1" t="s">
        <v>6883</v>
      </c>
      <c r="H2421" s="1" t="s">
        <v>6137</v>
      </c>
      <c r="I2421" s="378">
        <v>47273</v>
      </c>
      <c r="J2421" s="1" t="s">
        <v>61</v>
      </c>
      <c r="K2421" s="380">
        <v>0.78446759259259002</v>
      </c>
      <c r="L2421" s="378">
        <v>46178</v>
      </c>
      <c r="M2421" s="1" t="s">
        <v>6884</v>
      </c>
      <c r="N2421" s="1" t="s">
        <v>6933</v>
      </c>
    </row>
    <row r="2422" spans="1:14" x14ac:dyDescent="0.25">
      <c r="A2422" s="1" t="s">
        <v>6882</v>
      </c>
      <c r="B2422" s="1" t="s">
        <v>80</v>
      </c>
      <c r="C2422" s="1" t="s">
        <v>81</v>
      </c>
      <c r="D2422" s="377">
        <v>110</v>
      </c>
      <c r="E2422" s="1" t="s">
        <v>83</v>
      </c>
      <c r="F2422" s="378">
        <v>46178</v>
      </c>
      <c r="G2422" s="1" t="s">
        <v>6883</v>
      </c>
      <c r="H2422" s="1" t="s">
        <v>6137</v>
      </c>
      <c r="I2422" s="378">
        <v>47273</v>
      </c>
      <c r="J2422" s="1" t="s">
        <v>61</v>
      </c>
      <c r="K2422" s="380">
        <v>0.77699074074074004</v>
      </c>
      <c r="L2422" s="378">
        <v>46178</v>
      </c>
      <c r="M2422" s="1" t="s">
        <v>6884</v>
      </c>
      <c r="N2422" s="1" t="s">
        <v>6942</v>
      </c>
    </row>
    <row r="2423" spans="1:14" x14ac:dyDescent="0.25">
      <c r="A2423" s="1" t="s">
        <v>6882</v>
      </c>
      <c r="B2423" s="1" t="s">
        <v>80</v>
      </c>
      <c r="C2423" s="1" t="s">
        <v>81</v>
      </c>
      <c r="D2423" s="377">
        <v>110</v>
      </c>
      <c r="E2423" s="1" t="s">
        <v>83</v>
      </c>
      <c r="F2423" s="378">
        <v>46178</v>
      </c>
      <c r="G2423" s="1" t="s">
        <v>6883</v>
      </c>
      <c r="H2423" s="1" t="s">
        <v>6137</v>
      </c>
      <c r="I2423" s="378">
        <v>47273</v>
      </c>
      <c r="J2423" s="1" t="s">
        <v>61</v>
      </c>
      <c r="K2423" s="380">
        <v>0.72082175925925995</v>
      </c>
      <c r="L2423" s="378">
        <v>46178</v>
      </c>
      <c r="M2423" s="1" t="s">
        <v>6884</v>
      </c>
      <c r="N2423" s="1" t="s">
        <v>6927</v>
      </c>
    </row>
    <row r="2424" spans="1:14" x14ac:dyDescent="0.25">
      <c r="A2424" s="1" t="s">
        <v>6882</v>
      </c>
      <c r="B2424" s="1" t="s">
        <v>80</v>
      </c>
      <c r="C2424" s="1" t="s">
        <v>81</v>
      </c>
      <c r="D2424" s="377">
        <v>110</v>
      </c>
      <c r="E2424" s="1" t="s">
        <v>83</v>
      </c>
      <c r="F2424" s="378">
        <v>46178</v>
      </c>
      <c r="G2424" s="1" t="s">
        <v>6883</v>
      </c>
      <c r="H2424" s="1" t="s">
        <v>6137</v>
      </c>
      <c r="I2424" s="378">
        <v>47273</v>
      </c>
      <c r="J2424" s="1" t="s">
        <v>61</v>
      </c>
      <c r="K2424" s="380">
        <v>0.86180555555556004</v>
      </c>
      <c r="L2424" s="378">
        <v>46178</v>
      </c>
      <c r="M2424" s="1" t="s">
        <v>6884</v>
      </c>
      <c r="N2424" s="1" t="s">
        <v>6938</v>
      </c>
    </row>
    <row r="2425" spans="1:14" x14ac:dyDescent="0.25">
      <c r="A2425" s="1" t="s">
        <v>6882</v>
      </c>
      <c r="B2425" s="1" t="s">
        <v>80</v>
      </c>
      <c r="C2425" s="1" t="s">
        <v>81</v>
      </c>
      <c r="D2425" s="377">
        <v>110</v>
      </c>
      <c r="E2425" s="1" t="s">
        <v>83</v>
      </c>
      <c r="F2425" s="378">
        <v>46178</v>
      </c>
      <c r="G2425" s="1" t="s">
        <v>6909</v>
      </c>
      <c r="H2425" s="1" t="s">
        <v>6389</v>
      </c>
      <c r="I2425" s="378">
        <v>47272</v>
      </c>
      <c r="J2425" s="1" t="s">
        <v>61</v>
      </c>
      <c r="K2425" s="380">
        <v>5.3472222222199998E-3</v>
      </c>
      <c r="L2425" s="378">
        <v>46178</v>
      </c>
      <c r="M2425" s="1" t="s">
        <v>6884</v>
      </c>
      <c r="N2425" s="1" t="s">
        <v>6910</v>
      </c>
    </row>
    <row r="2426" spans="1:14" x14ac:dyDescent="0.25">
      <c r="A2426" s="1" t="s">
        <v>6882</v>
      </c>
      <c r="B2426" s="1" t="s">
        <v>80</v>
      </c>
      <c r="C2426" s="1" t="s">
        <v>81</v>
      </c>
      <c r="D2426" s="377">
        <v>110</v>
      </c>
      <c r="E2426" s="1" t="s">
        <v>83</v>
      </c>
      <c r="F2426" s="378">
        <v>46178</v>
      </c>
      <c r="G2426" s="1" t="s">
        <v>6909</v>
      </c>
      <c r="H2426" s="1" t="s">
        <v>6389</v>
      </c>
      <c r="I2426" s="378">
        <v>47272</v>
      </c>
      <c r="J2426" s="1" t="s">
        <v>61</v>
      </c>
      <c r="K2426" s="380">
        <v>8.7268518518499993E-3</v>
      </c>
      <c r="L2426" s="378">
        <v>46178</v>
      </c>
      <c r="M2426" s="1" t="s">
        <v>6884</v>
      </c>
      <c r="N2426" s="1" t="s">
        <v>6922</v>
      </c>
    </row>
    <row r="2427" spans="1:14" x14ac:dyDescent="0.25">
      <c r="A2427" s="1" t="s">
        <v>6882</v>
      </c>
      <c r="B2427" s="1" t="s">
        <v>80</v>
      </c>
      <c r="C2427" s="1" t="s">
        <v>81</v>
      </c>
      <c r="D2427" s="377">
        <v>110</v>
      </c>
      <c r="E2427" s="1" t="s">
        <v>83</v>
      </c>
      <c r="F2427" s="378">
        <v>46178</v>
      </c>
      <c r="G2427" s="1" t="s">
        <v>6883</v>
      </c>
      <c r="H2427" s="1" t="s">
        <v>6137</v>
      </c>
      <c r="I2427" s="378">
        <v>47273</v>
      </c>
      <c r="J2427" s="1" t="s">
        <v>61</v>
      </c>
      <c r="K2427" s="380">
        <v>0.859375</v>
      </c>
      <c r="L2427" s="378">
        <v>46178</v>
      </c>
      <c r="M2427" s="1" t="s">
        <v>6884</v>
      </c>
      <c r="N2427" s="1" t="s">
        <v>6937</v>
      </c>
    </row>
    <row r="2428" spans="1:14" x14ac:dyDescent="0.25">
      <c r="A2428" s="1" t="s">
        <v>6882</v>
      </c>
      <c r="B2428" s="1" t="s">
        <v>80</v>
      </c>
      <c r="C2428" s="1" t="s">
        <v>81</v>
      </c>
      <c r="D2428" s="377">
        <v>110</v>
      </c>
      <c r="E2428" s="1" t="s">
        <v>83</v>
      </c>
      <c r="F2428" s="378">
        <v>46178</v>
      </c>
      <c r="G2428" s="1" t="s">
        <v>6883</v>
      </c>
      <c r="H2428" s="1" t="s">
        <v>6137</v>
      </c>
      <c r="I2428" s="378">
        <v>47273</v>
      </c>
      <c r="J2428" s="1" t="s">
        <v>61</v>
      </c>
      <c r="K2428" s="380">
        <v>0.60912037037037003</v>
      </c>
      <c r="L2428" s="378">
        <v>46178</v>
      </c>
      <c r="M2428" s="1" t="s">
        <v>6884</v>
      </c>
      <c r="N2428" s="1" t="s">
        <v>6947</v>
      </c>
    </row>
    <row r="2429" spans="1:14" x14ac:dyDescent="0.25">
      <c r="A2429" s="1" t="s">
        <v>6882</v>
      </c>
      <c r="B2429" s="1" t="s">
        <v>80</v>
      </c>
      <c r="C2429" s="1" t="s">
        <v>81</v>
      </c>
      <c r="D2429" s="377">
        <v>110</v>
      </c>
      <c r="E2429" s="1" t="s">
        <v>83</v>
      </c>
      <c r="F2429" s="378">
        <v>46178</v>
      </c>
      <c r="G2429" s="1" t="s">
        <v>6909</v>
      </c>
      <c r="H2429" s="1" t="s">
        <v>6389</v>
      </c>
      <c r="I2429" s="378">
        <v>47272</v>
      </c>
      <c r="J2429" s="1" t="s">
        <v>61</v>
      </c>
      <c r="K2429" s="380">
        <v>3.7037037037039998E-2</v>
      </c>
      <c r="L2429" s="378">
        <v>46178</v>
      </c>
      <c r="M2429" s="1" t="s">
        <v>6884</v>
      </c>
      <c r="N2429" s="1" t="s">
        <v>6917</v>
      </c>
    </row>
    <row r="2430" spans="1:14" x14ac:dyDescent="0.25">
      <c r="A2430" s="1" t="s">
        <v>6882</v>
      </c>
      <c r="B2430" s="1" t="s">
        <v>80</v>
      </c>
      <c r="C2430" s="1" t="s">
        <v>81</v>
      </c>
      <c r="D2430" s="377">
        <v>110</v>
      </c>
      <c r="E2430" s="1" t="s">
        <v>83</v>
      </c>
      <c r="F2430" s="378">
        <v>46178</v>
      </c>
      <c r="G2430" s="1" t="s">
        <v>6883</v>
      </c>
      <c r="H2430" s="1" t="s">
        <v>6137</v>
      </c>
      <c r="I2430" s="378">
        <v>47273</v>
      </c>
      <c r="J2430" s="1" t="s">
        <v>61</v>
      </c>
      <c r="K2430" s="380">
        <v>0.85880787037036999</v>
      </c>
      <c r="L2430" s="378">
        <v>46178</v>
      </c>
      <c r="M2430" s="1" t="s">
        <v>6884</v>
      </c>
      <c r="N2430" s="1" t="s">
        <v>6934</v>
      </c>
    </row>
    <row r="2431" spans="1:14" x14ac:dyDescent="0.25">
      <c r="A2431" s="1" t="s">
        <v>6882</v>
      </c>
      <c r="B2431" s="1" t="s">
        <v>80</v>
      </c>
      <c r="C2431" s="1" t="s">
        <v>81</v>
      </c>
      <c r="D2431" s="377">
        <v>110</v>
      </c>
      <c r="E2431" s="1" t="s">
        <v>83</v>
      </c>
      <c r="F2431" s="378">
        <v>46178</v>
      </c>
      <c r="G2431" s="1" t="s">
        <v>6909</v>
      </c>
      <c r="H2431" s="1" t="s">
        <v>6389</v>
      </c>
      <c r="I2431" s="378">
        <v>47272</v>
      </c>
      <c r="J2431" s="1" t="s">
        <v>61</v>
      </c>
      <c r="K2431" s="380">
        <v>1.543981481481E-2</v>
      </c>
      <c r="L2431" s="378">
        <v>46178</v>
      </c>
      <c r="M2431" s="1" t="s">
        <v>6884</v>
      </c>
      <c r="N2431" s="1" t="s">
        <v>6913</v>
      </c>
    </row>
    <row r="2432" spans="1:14" x14ac:dyDescent="0.25">
      <c r="A2432" s="1" t="s">
        <v>6882</v>
      </c>
      <c r="B2432" s="1" t="s">
        <v>80</v>
      </c>
      <c r="C2432" s="1" t="s">
        <v>81</v>
      </c>
      <c r="D2432" s="377">
        <v>110</v>
      </c>
      <c r="E2432" s="1" t="s">
        <v>83</v>
      </c>
      <c r="F2432" s="378">
        <v>46178</v>
      </c>
      <c r="G2432" s="1" t="s">
        <v>6883</v>
      </c>
      <c r="H2432" s="1" t="s">
        <v>6137</v>
      </c>
      <c r="I2432" s="378">
        <v>47273</v>
      </c>
      <c r="J2432" s="1" t="s">
        <v>61</v>
      </c>
      <c r="K2432" s="380">
        <v>0.69231481481481005</v>
      </c>
      <c r="L2432" s="378">
        <v>46178</v>
      </c>
      <c r="M2432" s="1" t="s">
        <v>6884</v>
      </c>
      <c r="N2432" s="1" t="s">
        <v>6932</v>
      </c>
    </row>
    <row r="2433" spans="1:14" x14ac:dyDescent="0.25">
      <c r="A2433" s="1" t="s">
        <v>6882</v>
      </c>
      <c r="B2433" s="1" t="s">
        <v>80</v>
      </c>
      <c r="C2433" s="1" t="s">
        <v>81</v>
      </c>
      <c r="D2433" s="377">
        <v>110</v>
      </c>
      <c r="E2433" s="1" t="s">
        <v>83</v>
      </c>
      <c r="F2433" s="378">
        <v>46178</v>
      </c>
      <c r="G2433" s="1" t="s">
        <v>6909</v>
      </c>
      <c r="H2433" s="1" t="s">
        <v>6389</v>
      </c>
      <c r="I2433" s="378">
        <v>47272</v>
      </c>
      <c r="J2433" s="1" t="s">
        <v>61</v>
      </c>
      <c r="K2433" s="380">
        <v>4.5335648148149998E-2</v>
      </c>
      <c r="L2433" s="378">
        <v>46178</v>
      </c>
      <c r="M2433" s="1" t="s">
        <v>6884</v>
      </c>
      <c r="N2433" s="1" t="s">
        <v>6935</v>
      </c>
    </row>
    <row r="2434" spans="1:14" x14ac:dyDescent="0.25">
      <c r="A2434" s="1" t="s">
        <v>6882</v>
      </c>
      <c r="B2434" s="1" t="s">
        <v>80</v>
      </c>
      <c r="C2434" s="1" t="s">
        <v>81</v>
      </c>
      <c r="D2434" s="377">
        <v>110</v>
      </c>
      <c r="E2434" s="1" t="s">
        <v>83</v>
      </c>
      <c r="F2434" s="378">
        <v>46178</v>
      </c>
      <c r="G2434" s="1" t="s">
        <v>6909</v>
      </c>
      <c r="H2434" s="1" t="s">
        <v>6389</v>
      </c>
      <c r="I2434" s="378">
        <v>47272</v>
      </c>
      <c r="J2434" s="1" t="s">
        <v>61</v>
      </c>
      <c r="K2434" s="380">
        <v>3.7465277777779998E-2</v>
      </c>
      <c r="L2434" s="378">
        <v>46178</v>
      </c>
      <c r="M2434" s="1" t="s">
        <v>6884</v>
      </c>
      <c r="N2434" s="1" t="s">
        <v>6936</v>
      </c>
    </row>
    <row r="2435" spans="1:14" x14ac:dyDescent="0.25">
      <c r="A2435" s="1" t="s">
        <v>6882</v>
      </c>
      <c r="B2435" s="1" t="s">
        <v>80</v>
      </c>
      <c r="C2435" s="1" t="s">
        <v>81</v>
      </c>
      <c r="D2435" s="377">
        <v>110</v>
      </c>
      <c r="E2435" s="1" t="s">
        <v>83</v>
      </c>
      <c r="F2435" s="378">
        <v>46178</v>
      </c>
      <c r="G2435" s="1" t="s">
        <v>6883</v>
      </c>
      <c r="H2435" s="1" t="s">
        <v>6137</v>
      </c>
      <c r="I2435" s="378">
        <v>47273</v>
      </c>
      <c r="J2435" s="1" t="s">
        <v>61</v>
      </c>
      <c r="K2435" s="380">
        <v>0.68973379629630005</v>
      </c>
      <c r="L2435" s="378">
        <v>46178</v>
      </c>
      <c r="M2435" s="1" t="s">
        <v>6884</v>
      </c>
      <c r="N2435" s="1" t="s">
        <v>6931</v>
      </c>
    </row>
    <row r="2436" spans="1:14" x14ac:dyDescent="0.25">
      <c r="A2436" s="1" t="s">
        <v>6882</v>
      </c>
      <c r="B2436" s="1" t="s">
        <v>80</v>
      </c>
      <c r="C2436" s="1" t="s">
        <v>81</v>
      </c>
      <c r="D2436" s="377">
        <v>110</v>
      </c>
      <c r="E2436" s="1" t="s">
        <v>83</v>
      </c>
      <c r="F2436" s="378">
        <v>46178</v>
      </c>
      <c r="G2436" s="1" t="s">
        <v>6883</v>
      </c>
      <c r="H2436" s="1" t="s">
        <v>6137</v>
      </c>
      <c r="I2436" s="378">
        <v>47273</v>
      </c>
      <c r="J2436" s="1" t="s">
        <v>61</v>
      </c>
      <c r="K2436" s="380">
        <v>0.96189814814815</v>
      </c>
      <c r="L2436" s="378">
        <v>46178</v>
      </c>
      <c r="M2436" s="1" t="s">
        <v>6884</v>
      </c>
      <c r="N2436" s="1" t="s">
        <v>6941</v>
      </c>
    </row>
    <row r="2437" spans="1:14" x14ac:dyDescent="0.25">
      <c r="A2437" s="1" t="s">
        <v>6882</v>
      </c>
      <c r="B2437" s="1" t="s">
        <v>80</v>
      </c>
      <c r="C2437" s="1" t="s">
        <v>81</v>
      </c>
      <c r="D2437" s="377">
        <v>110</v>
      </c>
      <c r="E2437" s="1" t="s">
        <v>83</v>
      </c>
      <c r="F2437" s="378">
        <v>46178</v>
      </c>
      <c r="G2437" s="1" t="s">
        <v>6883</v>
      </c>
      <c r="H2437" s="1" t="s">
        <v>6137</v>
      </c>
      <c r="I2437" s="378">
        <v>47273</v>
      </c>
      <c r="J2437" s="1" t="s">
        <v>61</v>
      </c>
      <c r="K2437" s="380">
        <v>0.59914351851851999</v>
      </c>
      <c r="L2437" s="378">
        <v>46178</v>
      </c>
      <c r="M2437" s="1" t="s">
        <v>6884</v>
      </c>
      <c r="N2437" s="1" t="s">
        <v>6952</v>
      </c>
    </row>
    <row r="2438" spans="1:14" x14ac:dyDescent="0.25">
      <c r="A2438" s="1" t="s">
        <v>6882</v>
      </c>
      <c r="B2438" s="1" t="s">
        <v>80</v>
      </c>
      <c r="C2438" s="1" t="s">
        <v>81</v>
      </c>
      <c r="D2438" s="377">
        <v>110</v>
      </c>
      <c r="E2438" s="1" t="s">
        <v>83</v>
      </c>
      <c r="F2438" s="378">
        <v>46178</v>
      </c>
      <c r="G2438" s="1" t="s">
        <v>6909</v>
      </c>
      <c r="H2438" s="1" t="s">
        <v>6389</v>
      </c>
      <c r="I2438" s="378">
        <v>47272</v>
      </c>
      <c r="J2438" s="1" t="s">
        <v>61</v>
      </c>
      <c r="K2438" s="380">
        <v>6.6631944444439997E-2</v>
      </c>
      <c r="L2438" s="378">
        <v>46178</v>
      </c>
      <c r="M2438" s="1" t="s">
        <v>6884</v>
      </c>
      <c r="N2438" s="1" t="s">
        <v>6920</v>
      </c>
    </row>
    <row r="2439" spans="1:14" x14ac:dyDescent="0.25">
      <c r="A2439" s="1" t="s">
        <v>6882</v>
      </c>
      <c r="B2439" s="1" t="s">
        <v>80</v>
      </c>
      <c r="C2439" s="1" t="s">
        <v>81</v>
      </c>
      <c r="D2439" s="377">
        <v>110</v>
      </c>
      <c r="E2439" s="1" t="s">
        <v>83</v>
      </c>
      <c r="F2439" s="378">
        <v>46178</v>
      </c>
      <c r="G2439" s="1" t="s">
        <v>6909</v>
      </c>
      <c r="H2439" s="1" t="s">
        <v>6389</v>
      </c>
      <c r="I2439" s="378">
        <v>47272</v>
      </c>
      <c r="J2439" s="1" t="s">
        <v>61</v>
      </c>
      <c r="K2439" s="380">
        <v>6.9432870370370006E-2</v>
      </c>
      <c r="L2439" s="378">
        <v>46178</v>
      </c>
      <c r="M2439" s="1" t="s">
        <v>6884</v>
      </c>
      <c r="N2439" s="1" t="s">
        <v>6921</v>
      </c>
    </row>
    <row r="2440" spans="1:14" x14ac:dyDescent="0.25">
      <c r="A2440" s="1" t="s">
        <v>6882</v>
      </c>
      <c r="B2440" s="1" t="s">
        <v>80</v>
      </c>
      <c r="C2440" s="1" t="s">
        <v>81</v>
      </c>
      <c r="D2440" s="377">
        <v>110</v>
      </c>
      <c r="E2440" s="1" t="s">
        <v>83</v>
      </c>
      <c r="F2440" s="378">
        <v>46178</v>
      </c>
      <c r="G2440" s="1" t="s">
        <v>6883</v>
      </c>
      <c r="H2440" s="1" t="s">
        <v>6137</v>
      </c>
      <c r="I2440" s="378">
        <v>47273</v>
      </c>
      <c r="J2440" s="1" t="s">
        <v>61</v>
      </c>
      <c r="K2440" s="380">
        <v>0.85987268518519</v>
      </c>
      <c r="L2440" s="378">
        <v>46178</v>
      </c>
      <c r="M2440" s="1" t="s">
        <v>6884</v>
      </c>
      <c r="N2440" s="1" t="s">
        <v>6914</v>
      </c>
    </row>
    <row r="2441" spans="1:14" x14ac:dyDescent="0.25">
      <c r="A2441" s="1" t="s">
        <v>6882</v>
      </c>
      <c r="B2441" s="1" t="s">
        <v>80</v>
      </c>
      <c r="C2441" s="1" t="s">
        <v>81</v>
      </c>
      <c r="D2441" s="377">
        <v>110</v>
      </c>
      <c r="E2441" s="1" t="s">
        <v>83</v>
      </c>
      <c r="F2441" s="378">
        <v>46178</v>
      </c>
      <c r="G2441" s="1" t="s">
        <v>6909</v>
      </c>
      <c r="H2441" s="1" t="s">
        <v>6389</v>
      </c>
      <c r="I2441" s="378">
        <v>47272</v>
      </c>
      <c r="J2441" s="1" t="s">
        <v>61</v>
      </c>
      <c r="K2441" s="380">
        <v>0.13732638888889001</v>
      </c>
      <c r="L2441" s="378">
        <v>46178</v>
      </c>
      <c r="M2441" s="1" t="s">
        <v>6884</v>
      </c>
      <c r="N2441" s="1" t="s">
        <v>6923</v>
      </c>
    </row>
    <row r="2442" spans="1:14" x14ac:dyDescent="0.25">
      <c r="A2442" s="1" t="s">
        <v>6882</v>
      </c>
      <c r="B2442" s="1" t="s">
        <v>80</v>
      </c>
      <c r="C2442" s="1" t="s">
        <v>81</v>
      </c>
      <c r="D2442" s="377">
        <v>110</v>
      </c>
      <c r="E2442" s="1" t="s">
        <v>83</v>
      </c>
      <c r="F2442" s="378">
        <v>46178</v>
      </c>
      <c r="G2442" s="1" t="s">
        <v>6909</v>
      </c>
      <c r="H2442" s="1" t="s">
        <v>6389</v>
      </c>
      <c r="I2442" s="378">
        <v>47272</v>
      </c>
      <c r="J2442" s="1" t="s">
        <v>61</v>
      </c>
      <c r="K2442" s="380">
        <v>0.13761574074074001</v>
      </c>
      <c r="L2442" s="378">
        <v>46178</v>
      </c>
      <c r="M2442" s="1" t="s">
        <v>6884</v>
      </c>
      <c r="N2442" s="1" t="s">
        <v>6925</v>
      </c>
    </row>
    <row r="2443" spans="1:14" x14ac:dyDescent="0.25">
      <c r="A2443" s="1" t="s">
        <v>6882</v>
      </c>
      <c r="B2443" s="1" t="s">
        <v>80</v>
      </c>
      <c r="C2443" s="1" t="s">
        <v>81</v>
      </c>
      <c r="D2443" s="377">
        <v>110</v>
      </c>
      <c r="E2443" s="1" t="s">
        <v>83</v>
      </c>
      <c r="F2443" s="378">
        <v>46178</v>
      </c>
      <c r="G2443" s="1" t="s">
        <v>6883</v>
      </c>
      <c r="H2443" s="1" t="s">
        <v>6137</v>
      </c>
      <c r="I2443" s="378">
        <v>47273</v>
      </c>
      <c r="J2443" s="1" t="s">
        <v>61</v>
      </c>
      <c r="K2443" s="380">
        <v>0.73313657407406996</v>
      </c>
      <c r="L2443" s="378">
        <v>46178</v>
      </c>
      <c r="M2443" s="1" t="s">
        <v>6884</v>
      </c>
      <c r="N2443" s="1" t="s">
        <v>6926</v>
      </c>
    </row>
    <row r="2444" spans="1:14" x14ac:dyDescent="0.25">
      <c r="A2444" s="1" t="s">
        <v>6882</v>
      </c>
      <c r="B2444" s="1" t="s">
        <v>80</v>
      </c>
      <c r="C2444" s="1" t="s">
        <v>81</v>
      </c>
      <c r="D2444" s="377">
        <v>110</v>
      </c>
      <c r="E2444" s="1" t="s">
        <v>83</v>
      </c>
      <c r="F2444" s="378">
        <v>46177</v>
      </c>
      <c r="G2444" s="1" t="s">
        <v>6909</v>
      </c>
      <c r="H2444" s="1" t="s">
        <v>6389</v>
      </c>
      <c r="I2444" s="378">
        <v>47272</v>
      </c>
      <c r="J2444" s="1" t="s">
        <v>61</v>
      </c>
      <c r="K2444" s="380">
        <v>0.86846064814815005</v>
      </c>
      <c r="L2444" s="378">
        <v>46177</v>
      </c>
      <c r="M2444" s="1" t="s">
        <v>6884</v>
      </c>
      <c r="N2444" s="1" t="s">
        <v>7058</v>
      </c>
    </row>
    <row r="2445" spans="1:14" x14ac:dyDescent="0.25">
      <c r="A2445" s="1" t="s">
        <v>6882</v>
      </c>
      <c r="B2445" s="1" t="s">
        <v>80</v>
      </c>
      <c r="C2445" s="1" t="s">
        <v>81</v>
      </c>
      <c r="D2445" s="377">
        <v>110</v>
      </c>
      <c r="E2445" s="1" t="s">
        <v>83</v>
      </c>
      <c r="F2445" s="378">
        <v>46177</v>
      </c>
      <c r="G2445" s="1" t="s">
        <v>6909</v>
      </c>
      <c r="H2445" s="1" t="s">
        <v>6389</v>
      </c>
      <c r="I2445" s="378">
        <v>47272</v>
      </c>
      <c r="J2445" s="1" t="s">
        <v>61</v>
      </c>
      <c r="K2445" s="380">
        <v>0.87035879629629997</v>
      </c>
      <c r="L2445" s="378">
        <v>46177</v>
      </c>
      <c r="M2445" s="1" t="s">
        <v>6884</v>
      </c>
      <c r="N2445" s="1" t="s">
        <v>7026</v>
      </c>
    </row>
    <row r="2446" spans="1:14" x14ac:dyDescent="0.25">
      <c r="A2446" s="1" t="s">
        <v>6882</v>
      </c>
      <c r="B2446" s="1" t="s">
        <v>80</v>
      </c>
      <c r="C2446" s="1" t="s">
        <v>81</v>
      </c>
      <c r="D2446" s="377">
        <v>110</v>
      </c>
      <c r="E2446" s="1" t="s">
        <v>83</v>
      </c>
      <c r="F2446" s="378">
        <v>46177</v>
      </c>
      <c r="G2446" s="1" t="s">
        <v>6909</v>
      </c>
      <c r="H2446" s="1" t="s">
        <v>6389</v>
      </c>
      <c r="I2446" s="378">
        <v>47272</v>
      </c>
      <c r="J2446" s="1" t="s">
        <v>61</v>
      </c>
      <c r="K2446" s="380">
        <v>0.86810185185184996</v>
      </c>
      <c r="L2446" s="378">
        <v>46177</v>
      </c>
      <c r="M2446" s="1" t="s">
        <v>6884</v>
      </c>
      <c r="N2446" s="1" t="s">
        <v>6991</v>
      </c>
    </row>
    <row r="2447" spans="1:14" x14ac:dyDescent="0.25">
      <c r="A2447" s="1" t="s">
        <v>6882</v>
      </c>
      <c r="B2447" s="1" t="s">
        <v>80</v>
      </c>
      <c r="C2447" s="1" t="s">
        <v>81</v>
      </c>
      <c r="D2447" s="377">
        <v>110</v>
      </c>
      <c r="E2447" s="1" t="s">
        <v>83</v>
      </c>
      <c r="F2447" s="378">
        <v>46177</v>
      </c>
      <c r="G2447" s="1" t="s">
        <v>6909</v>
      </c>
      <c r="H2447" s="1" t="s">
        <v>6389</v>
      </c>
      <c r="I2447" s="378">
        <v>47272</v>
      </c>
      <c r="J2447" s="1" t="s">
        <v>61</v>
      </c>
      <c r="K2447" s="380">
        <v>0.86552083333332996</v>
      </c>
      <c r="L2447" s="378">
        <v>46177</v>
      </c>
      <c r="M2447" s="1" t="s">
        <v>6884</v>
      </c>
      <c r="N2447" s="1" t="s">
        <v>6984</v>
      </c>
    </row>
    <row r="2448" spans="1:14" x14ac:dyDescent="0.25">
      <c r="A2448" s="1" t="s">
        <v>6882</v>
      </c>
      <c r="B2448" s="1" t="s">
        <v>80</v>
      </c>
      <c r="C2448" s="1" t="s">
        <v>81</v>
      </c>
      <c r="D2448" s="377">
        <v>110</v>
      </c>
      <c r="E2448" s="1" t="s">
        <v>83</v>
      </c>
      <c r="F2448" s="378">
        <v>46177</v>
      </c>
      <c r="G2448" s="1" t="s">
        <v>6909</v>
      </c>
      <c r="H2448" s="1" t="s">
        <v>6389</v>
      </c>
      <c r="I2448" s="378">
        <v>47272</v>
      </c>
      <c r="J2448" s="1" t="s">
        <v>61</v>
      </c>
      <c r="K2448" s="380">
        <v>0.57834490740740996</v>
      </c>
      <c r="L2448" s="378">
        <v>46177</v>
      </c>
      <c r="M2448" s="1" t="s">
        <v>6884</v>
      </c>
      <c r="N2448" s="1" t="s">
        <v>6990</v>
      </c>
    </row>
    <row r="2449" spans="1:14" x14ac:dyDescent="0.25">
      <c r="A2449" s="1" t="s">
        <v>6882</v>
      </c>
      <c r="B2449" s="1" t="s">
        <v>80</v>
      </c>
      <c r="C2449" s="1" t="s">
        <v>81</v>
      </c>
      <c r="D2449" s="377">
        <v>110</v>
      </c>
      <c r="E2449" s="1" t="s">
        <v>83</v>
      </c>
      <c r="F2449" s="378">
        <v>46177</v>
      </c>
      <c r="G2449" s="1" t="s">
        <v>6968</v>
      </c>
      <c r="H2449" s="1" t="s">
        <v>4586</v>
      </c>
      <c r="I2449" s="378">
        <v>47271</v>
      </c>
      <c r="J2449" s="1" t="s">
        <v>61</v>
      </c>
      <c r="K2449" s="380">
        <v>0.22800925925925999</v>
      </c>
      <c r="L2449" s="378">
        <v>46177</v>
      </c>
      <c r="M2449" s="1" t="s">
        <v>6884</v>
      </c>
      <c r="N2449" s="1" t="s">
        <v>7041</v>
      </c>
    </row>
    <row r="2450" spans="1:14" x14ac:dyDescent="0.25">
      <c r="A2450" s="1" t="s">
        <v>6882</v>
      </c>
      <c r="B2450" s="1" t="s">
        <v>80</v>
      </c>
      <c r="C2450" s="1" t="s">
        <v>81</v>
      </c>
      <c r="D2450" s="377">
        <v>110</v>
      </c>
      <c r="E2450" s="1" t="s">
        <v>83</v>
      </c>
      <c r="F2450" s="378">
        <v>46177</v>
      </c>
      <c r="G2450" s="1" t="s">
        <v>6909</v>
      </c>
      <c r="H2450" s="1" t="s">
        <v>6389</v>
      </c>
      <c r="I2450" s="378">
        <v>47272</v>
      </c>
      <c r="J2450" s="1" t="s">
        <v>61</v>
      </c>
      <c r="K2450" s="380">
        <v>0.87390046296295998</v>
      </c>
      <c r="L2450" s="378">
        <v>46177</v>
      </c>
      <c r="M2450" s="1" t="s">
        <v>6884</v>
      </c>
      <c r="N2450" s="1" t="s">
        <v>7036</v>
      </c>
    </row>
    <row r="2451" spans="1:14" x14ac:dyDescent="0.25">
      <c r="A2451" s="1" t="s">
        <v>6882</v>
      </c>
      <c r="B2451" s="1" t="s">
        <v>80</v>
      </c>
      <c r="C2451" s="1" t="s">
        <v>81</v>
      </c>
      <c r="D2451" s="377">
        <v>110</v>
      </c>
      <c r="E2451" s="1" t="s">
        <v>83</v>
      </c>
      <c r="F2451" s="378">
        <v>46177</v>
      </c>
      <c r="G2451" s="1" t="s">
        <v>6968</v>
      </c>
      <c r="H2451" s="1" t="s">
        <v>4586</v>
      </c>
      <c r="I2451" s="378">
        <v>47271</v>
      </c>
      <c r="J2451" s="1" t="s">
        <v>61</v>
      </c>
      <c r="K2451" s="380">
        <v>0.21818287037037001</v>
      </c>
      <c r="L2451" s="378">
        <v>46177</v>
      </c>
      <c r="M2451" s="1" t="s">
        <v>6884</v>
      </c>
      <c r="N2451" s="1" t="s">
        <v>7034</v>
      </c>
    </row>
    <row r="2452" spans="1:14" x14ac:dyDescent="0.25">
      <c r="A2452" s="1" t="s">
        <v>6882</v>
      </c>
      <c r="B2452" s="1" t="s">
        <v>80</v>
      </c>
      <c r="C2452" s="1" t="s">
        <v>81</v>
      </c>
      <c r="D2452" s="377">
        <v>110</v>
      </c>
      <c r="E2452" s="1" t="s">
        <v>83</v>
      </c>
      <c r="F2452" s="378">
        <v>46177</v>
      </c>
      <c r="G2452" s="1" t="s">
        <v>6909</v>
      </c>
      <c r="H2452" s="1" t="s">
        <v>6389</v>
      </c>
      <c r="I2452" s="378">
        <v>47272</v>
      </c>
      <c r="J2452" s="1" t="s">
        <v>61</v>
      </c>
      <c r="K2452" s="380">
        <v>0.75620370370370005</v>
      </c>
      <c r="L2452" s="378">
        <v>46177</v>
      </c>
      <c r="M2452" s="1" t="s">
        <v>6884</v>
      </c>
      <c r="N2452" s="1" t="s">
        <v>7054</v>
      </c>
    </row>
    <row r="2453" spans="1:14" x14ac:dyDescent="0.25">
      <c r="A2453" s="1" t="s">
        <v>6882</v>
      </c>
      <c r="B2453" s="1" t="s">
        <v>80</v>
      </c>
      <c r="C2453" s="1" t="s">
        <v>81</v>
      </c>
      <c r="D2453" s="377">
        <v>110</v>
      </c>
      <c r="E2453" s="1" t="s">
        <v>83</v>
      </c>
      <c r="F2453" s="378">
        <v>46177</v>
      </c>
      <c r="G2453" s="1" t="s">
        <v>6909</v>
      </c>
      <c r="H2453" s="1" t="s">
        <v>6389</v>
      </c>
      <c r="I2453" s="378">
        <v>47272</v>
      </c>
      <c r="J2453" s="1" t="s">
        <v>61</v>
      </c>
      <c r="K2453" s="380">
        <v>0.86445601851852005</v>
      </c>
      <c r="L2453" s="378">
        <v>46177</v>
      </c>
      <c r="M2453" s="1" t="s">
        <v>6884</v>
      </c>
      <c r="N2453" s="1" t="s">
        <v>7005</v>
      </c>
    </row>
    <row r="2454" spans="1:14" x14ac:dyDescent="0.25">
      <c r="A2454" s="1" t="s">
        <v>6882</v>
      </c>
      <c r="B2454" s="1" t="s">
        <v>80</v>
      </c>
      <c r="C2454" s="1" t="s">
        <v>81</v>
      </c>
      <c r="D2454" s="377">
        <v>110</v>
      </c>
      <c r="E2454" s="1" t="s">
        <v>83</v>
      </c>
      <c r="F2454" s="378">
        <v>46177</v>
      </c>
      <c r="G2454" s="1" t="s">
        <v>6909</v>
      </c>
      <c r="H2454" s="1" t="s">
        <v>6389</v>
      </c>
      <c r="I2454" s="378">
        <v>47272</v>
      </c>
      <c r="J2454" s="1" t="s">
        <v>61</v>
      </c>
      <c r="K2454" s="380">
        <v>0.86229166666667001</v>
      </c>
      <c r="L2454" s="378">
        <v>46177</v>
      </c>
      <c r="M2454" s="1" t="s">
        <v>6884</v>
      </c>
      <c r="N2454" s="1" t="s">
        <v>7057</v>
      </c>
    </row>
    <row r="2455" spans="1:14" x14ac:dyDescent="0.25">
      <c r="A2455" s="1" t="s">
        <v>6882</v>
      </c>
      <c r="B2455" s="1" t="s">
        <v>80</v>
      </c>
      <c r="C2455" s="1" t="s">
        <v>81</v>
      </c>
      <c r="D2455" s="377">
        <v>110</v>
      </c>
      <c r="E2455" s="1" t="s">
        <v>83</v>
      </c>
      <c r="F2455" s="378">
        <v>46177</v>
      </c>
      <c r="G2455" s="1" t="s">
        <v>6968</v>
      </c>
      <c r="H2455" s="1" t="s">
        <v>4586</v>
      </c>
      <c r="I2455" s="378">
        <v>47271</v>
      </c>
      <c r="J2455" s="1" t="s">
        <v>61</v>
      </c>
      <c r="K2455" s="380">
        <v>0.24833333333332999</v>
      </c>
      <c r="L2455" s="378">
        <v>46177</v>
      </c>
      <c r="M2455" s="1" t="s">
        <v>6884</v>
      </c>
      <c r="N2455" s="1" t="s">
        <v>7001</v>
      </c>
    </row>
    <row r="2456" spans="1:14" x14ac:dyDescent="0.25">
      <c r="A2456" s="1" t="s">
        <v>6882</v>
      </c>
      <c r="B2456" s="1" t="s">
        <v>80</v>
      </c>
      <c r="C2456" s="1" t="s">
        <v>81</v>
      </c>
      <c r="D2456" s="377">
        <v>110</v>
      </c>
      <c r="E2456" s="1" t="s">
        <v>83</v>
      </c>
      <c r="F2456" s="378">
        <v>46177</v>
      </c>
      <c r="G2456" s="1" t="s">
        <v>6968</v>
      </c>
      <c r="H2456" s="1" t="s">
        <v>4586</v>
      </c>
      <c r="I2456" s="378">
        <v>47271</v>
      </c>
      <c r="J2456" s="1" t="s">
        <v>61</v>
      </c>
      <c r="K2456" s="380">
        <v>0.21832175925926001</v>
      </c>
      <c r="L2456" s="378">
        <v>46177</v>
      </c>
      <c r="M2456" s="1" t="s">
        <v>6884</v>
      </c>
      <c r="N2456" s="1" t="s">
        <v>7031</v>
      </c>
    </row>
    <row r="2457" spans="1:14" x14ac:dyDescent="0.25">
      <c r="A2457" s="1" t="s">
        <v>6882</v>
      </c>
      <c r="B2457" s="1" t="s">
        <v>80</v>
      </c>
      <c r="C2457" s="1" t="s">
        <v>81</v>
      </c>
      <c r="D2457" s="377">
        <v>110</v>
      </c>
      <c r="E2457" s="1" t="s">
        <v>83</v>
      </c>
      <c r="F2457" s="378">
        <v>46177</v>
      </c>
      <c r="G2457" s="1" t="s">
        <v>6968</v>
      </c>
      <c r="H2457" s="1" t="s">
        <v>4586</v>
      </c>
      <c r="I2457" s="378">
        <v>47271</v>
      </c>
      <c r="J2457" s="1" t="s">
        <v>61</v>
      </c>
      <c r="K2457" s="380">
        <v>0.25745370370370002</v>
      </c>
      <c r="L2457" s="378">
        <v>46177</v>
      </c>
      <c r="M2457" s="1" t="s">
        <v>6884</v>
      </c>
      <c r="N2457" s="1" t="s">
        <v>6994</v>
      </c>
    </row>
    <row r="2458" spans="1:14" x14ac:dyDescent="0.25">
      <c r="A2458" s="1" t="s">
        <v>6882</v>
      </c>
      <c r="B2458" s="1" t="s">
        <v>80</v>
      </c>
      <c r="C2458" s="1" t="s">
        <v>81</v>
      </c>
      <c r="D2458" s="377">
        <v>110</v>
      </c>
      <c r="E2458" s="1" t="s">
        <v>83</v>
      </c>
      <c r="F2458" s="378">
        <v>46177</v>
      </c>
      <c r="G2458" s="1" t="s">
        <v>6909</v>
      </c>
      <c r="H2458" s="1" t="s">
        <v>6389</v>
      </c>
      <c r="I2458" s="378">
        <v>47272</v>
      </c>
      <c r="J2458" s="1" t="s">
        <v>61</v>
      </c>
      <c r="K2458" s="380">
        <v>0.88101851851851998</v>
      </c>
      <c r="L2458" s="378">
        <v>46177</v>
      </c>
      <c r="M2458" s="1" t="s">
        <v>6884</v>
      </c>
      <c r="N2458" s="1" t="s">
        <v>7043</v>
      </c>
    </row>
    <row r="2459" spans="1:14" x14ac:dyDescent="0.25">
      <c r="A2459" s="1" t="s">
        <v>6882</v>
      </c>
      <c r="B2459" s="1" t="s">
        <v>80</v>
      </c>
      <c r="C2459" s="1" t="s">
        <v>81</v>
      </c>
      <c r="D2459" s="377">
        <v>110</v>
      </c>
      <c r="E2459" s="1" t="s">
        <v>83</v>
      </c>
      <c r="F2459" s="378">
        <v>46177</v>
      </c>
      <c r="G2459" s="1" t="s">
        <v>6968</v>
      </c>
      <c r="H2459" s="1" t="s">
        <v>4586</v>
      </c>
      <c r="I2459" s="378">
        <v>47271</v>
      </c>
      <c r="J2459" s="1" t="s">
        <v>61</v>
      </c>
      <c r="K2459" s="380">
        <v>1.4745370370369999E-2</v>
      </c>
      <c r="L2459" s="378">
        <v>46177</v>
      </c>
      <c r="M2459" s="1" t="s">
        <v>6884</v>
      </c>
      <c r="N2459" s="1" t="s">
        <v>7032</v>
      </c>
    </row>
    <row r="2460" spans="1:14" x14ac:dyDescent="0.25">
      <c r="A2460" s="1" t="s">
        <v>6882</v>
      </c>
      <c r="B2460" s="1" t="s">
        <v>80</v>
      </c>
      <c r="C2460" s="1" t="s">
        <v>81</v>
      </c>
      <c r="D2460" s="377">
        <v>110</v>
      </c>
      <c r="E2460" s="1" t="s">
        <v>83</v>
      </c>
      <c r="F2460" s="378">
        <v>46177</v>
      </c>
      <c r="G2460" s="1" t="s">
        <v>6968</v>
      </c>
      <c r="H2460" s="1" t="s">
        <v>4586</v>
      </c>
      <c r="I2460" s="378">
        <v>47271</v>
      </c>
      <c r="J2460" s="1" t="s">
        <v>61</v>
      </c>
      <c r="K2460" s="380">
        <v>0.26473379629630001</v>
      </c>
      <c r="L2460" s="378">
        <v>46177</v>
      </c>
      <c r="M2460" s="1" t="s">
        <v>6884</v>
      </c>
      <c r="N2460" s="1" t="s">
        <v>6995</v>
      </c>
    </row>
    <row r="2461" spans="1:14" x14ac:dyDescent="0.25">
      <c r="A2461" s="1" t="s">
        <v>6882</v>
      </c>
      <c r="B2461" s="1" t="s">
        <v>80</v>
      </c>
      <c r="C2461" s="1" t="s">
        <v>81</v>
      </c>
      <c r="D2461" s="377">
        <v>110</v>
      </c>
      <c r="E2461" s="1" t="s">
        <v>83</v>
      </c>
      <c r="F2461" s="378">
        <v>46177</v>
      </c>
      <c r="G2461" s="1" t="s">
        <v>6909</v>
      </c>
      <c r="H2461" s="1" t="s">
        <v>6389</v>
      </c>
      <c r="I2461" s="378">
        <v>47272</v>
      </c>
      <c r="J2461" s="1" t="s">
        <v>61</v>
      </c>
      <c r="K2461" s="380">
        <v>0.85410879629629999</v>
      </c>
      <c r="L2461" s="378">
        <v>46177</v>
      </c>
      <c r="M2461" s="1" t="s">
        <v>6884</v>
      </c>
      <c r="N2461" s="1" t="s">
        <v>7003</v>
      </c>
    </row>
    <row r="2462" spans="1:14" x14ac:dyDescent="0.25">
      <c r="A2462" s="1" t="s">
        <v>6882</v>
      </c>
      <c r="B2462" s="1" t="s">
        <v>80</v>
      </c>
      <c r="C2462" s="1" t="s">
        <v>81</v>
      </c>
      <c r="D2462" s="377">
        <v>110</v>
      </c>
      <c r="E2462" s="1" t="s">
        <v>83</v>
      </c>
      <c r="F2462" s="378">
        <v>46177</v>
      </c>
      <c r="G2462" s="1" t="s">
        <v>6968</v>
      </c>
      <c r="H2462" s="1" t="s">
        <v>4586</v>
      </c>
      <c r="I2462" s="378">
        <v>47271</v>
      </c>
      <c r="J2462" s="1" t="s">
        <v>61</v>
      </c>
      <c r="K2462" s="380">
        <v>0.31752314814815003</v>
      </c>
      <c r="L2462" s="378">
        <v>46177</v>
      </c>
      <c r="M2462" s="1" t="s">
        <v>6884</v>
      </c>
      <c r="N2462" s="1" t="s">
        <v>6996</v>
      </c>
    </row>
    <row r="2463" spans="1:14" x14ac:dyDescent="0.25">
      <c r="A2463" s="1" t="s">
        <v>6882</v>
      </c>
      <c r="B2463" s="1" t="s">
        <v>80</v>
      </c>
      <c r="C2463" s="1" t="s">
        <v>81</v>
      </c>
      <c r="D2463" s="377">
        <v>110</v>
      </c>
      <c r="E2463" s="1" t="s">
        <v>83</v>
      </c>
      <c r="F2463" s="378">
        <v>46177</v>
      </c>
      <c r="G2463" s="1" t="s">
        <v>6909</v>
      </c>
      <c r="H2463" s="1" t="s">
        <v>6389</v>
      </c>
      <c r="I2463" s="378">
        <v>47272</v>
      </c>
      <c r="J2463" s="1" t="s">
        <v>61</v>
      </c>
      <c r="K2463" s="380">
        <v>0.75451388888889004</v>
      </c>
      <c r="L2463" s="378">
        <v>46177</v>
      </c>
      <c r="M2463" s="1" t="s">
        <v>6884</v>
      </c>
      <c r="N2463" s="1" t="s">
        <v>7033</v>
      </c>
    </row>
    <row r="2464" spans="1:14" x14ac:dyDescent="0.25">
      <c r="A2464" s="1" t="s">
        <v>6882</v>
      </c>
      <c r="B2464" s="1" t="s">
        <v>80</v>
      </c>
      <c r="C2464" s="1" t="s">
        <v>81</v>
      </c>
      <c r="D2464" s="377">
        <v>110</v>
      </c>
      <c r="E2464" s="1" t="s">
        <v>83</v>
      </c>
      <c r="F2464" s="378">
        <v>46177</v>
      </c>
      <c r="G2464" s="1" t="s">
        <v>6968</v>
      </c>
      <c r="H2464" s="1" t="s">
        <v>4586</v>
      </c>
      <c r="I2464" s="378">
        <v>47271</v>
      </c>
      <c r="J2464" s="1" t="s">
        <v>61</v>
      </c>
      <c r="K2464" s="380">
        <v>0.27706018518518999</v>
      </c>
      <c r="L2464" s="378">
        <v>46177</v>
      </c>
      <c r="M2464" s="1" t="s">
        <v>6884</v>
      </c>
      <c r="N2464" s="1" t="s">
        <v>6998</v>
      </c>
    </row>
    <row r="2465" spans="1:14" x14ac:dyDescent="0.25">
      <c r="A2465" s="1" t="s">
        <v>6882</v>
      </c>
      <c r="B2465" s="1" t="s">
        <v>80</v>
      </c>
      <c r="C2465" s="1" t="s">
        <v>81</v>
      </c>
      <c r="D2465" s="377">
        <v>110</v>
      </c>
      <c r="E2465" s="1" t="s">
        <v>83</v>
      </c>
      <c r="F2465" s="378">
        <v>46177</v>
      </c>
      <c r="G2465" s="1" t="s">
        <v>6968</v>
      </c>
      <c r="H2465" s="1" t="s">
        <v>4586</v>
      </c>
      <c r="I2465" s="378">
        <v>47271</v>
      </c>
      <c r="J2465" s="1" t="s">
        <v>61</v>
      </c>
      <c r="K2465" s="380">
        <v>0.31707175925926001</v>
      </c>
      <c r="L2465" s="378">
        <v>46177</v>
      </c>
      <c r="M2465" s="1" t="s">
        <v>6884</v>
      </c>
      <c r="N2465" s="1" t="s">
        <v>7007</v>
      </c>
    </row>
    <row r="2466" spans="1:14" x14ac:dyDescent="0.25">
      <c r="A2466" s="1" t="s">
        <v>6882</v>
      </c>
      <c r="B2466" s="1" t="s">
        <v>80</v>
      </c>
      <c r="C2466" s="1" t="s">
        <v>81</v>
      </c>
      <c r="D2466" s="377">
        <v>110</v>
      </c>
      <c r="E2466" s="1" t="s">
        <v>83</v>
      </c>
      <c r="F2466" s="378">
        <v>46177</v>
      </c>
      <c r="G2466" s="1" t="s">
        <v>6909</v>
      </c>
      <c r="H2466" s="1" t="s">
        <v>6389</v>
      </c>
      <c r="I2466" s="378">
        <v>47272</v>
      </c>
      <c r="J2466" s="1" t="s">
        <v>61</v>
      </c>
      <c r="K2466" s="380">
        <v>0.88118055555555996</v>
      </c>
      <c r="L2466" s="378">
        <v>46177</v>
      </c>
      <c r="M2466" s="1" t="s">
        <v>6884</v>
      </c>
      <c r="N2466" s="1" t="s">
        <v>7049</v>
      </c>
    </row>
    <row r="2467" spans="1:14" x14ac:dyDescent="0.25">
      <c r="A2467" s="1" t="s">
        <v>6882</v>
      </c>
      <c r="B2467" s="1" t="s">
        <v>80</v>
      </c>
      <c r="C2467" s="1" t="s">
        <v>81</v>
      </c>
      <c r="D2467" s="377">
        <v>110</v>
      </c>
      <c r="E2467" s="1" t="s">
        <v>83</v>
      </c>
      <c r="F2467" s="378">
        <v>46177</v>
      </c>
      <c r="G2467" s="1" t="s">
        <v>6909</v>
      </c>
      <c r="H2467" s="1" t="s">
        <v>6389</v>
      </c>
      <c r="I2467" s="378">
        <v>47272</v>
      </c>
      <c r="J2467" s="1" t="s">
        <v>61</v>
      </c>
      <c r="K2467" s="380">
        <v>0.62177083333333005</v>
      </c>
      <c r="L2467" s="378">
        <v>46177</v>
      </c>
      <c r="M2467" s="1" t="s">
        <v>6884</v>
      </c>
      <c r="N2467" s="1" t="s">
        <v>7048</v>
      </c>
    </row>
    <row r="2468" spans="1:14" x14ac:dyDescent="0.25">
      <c r="A2468" s="1" t="s">
        <v>6882</v>
      </c>
      <c r="B2468" s="1" t="s">
        <v>80</v>
      </c>
      <c r="C2468" s="1" t="s">
        <v>81</v>
      </c>
      <c r="D2468" s="377">
        <v>110</v>
      </c>
      <c r="E2468" s="1" t="s">
        <v>83</v>
      </c>
      <c r="F2468" s="378">
        <v>46177</v>
      </c>
      <c r="G2468" s="1" t="s">
        <v>6968</v>
      </c>
      <c r="H2468" s="1" t="s">
        <v>4586</v>
      </c>
      <c r="I2468" s="378">
        <v>47271</v>
      </c>
      <c r="J2468" s="1" t="s">
        <v>61</v>
      </c>
      <c r="K2468" s="380">
        <v>2.9027777777780001E-2</v>
      </c>
      <c r="L2468" s="378">
        <v>46177</v>
      </c>
      <c r="M2468" s="1" t="s">
        <v>6884</v>
      </c>
      <c r="N2468" s="1" t="s">
        <v>7056</v>
      </c>
    </row>
    <row r="2469" spans="1:14" x14ac:dyDescent="0.25">
      <c r="A2469" s="1" t="s">
        <v>6882</v>
      </c>
      <c r="B2469" s="1" t="s">
        <v>80</v>
      </c>
      <c r="C2469" s="1" t="s">
        <v>81</v>
      </c>
      <c r="D2469" s="377">
        <v>110</v>
      </c>
      <c r="E2469" s="1" t="s">
        <v>83</v>
      </c>
      <c r="F2469" s="378">
        <v>46177</v>
      </c>
      <c r="G2469" s="1" t="s">
        <v>6909</v>
      </c>
      <c r="H2469" s="1" t="s">
        <v>6389</v>
      </c>
      <c r="I2469" s="378">
        <v>47272</v>
      </c>
      <c r="J2469" s="1" t="s">
        <v>61</v>
      </c>
      <c r="K2469" s="380">
        <v>0.67784722222222005</v>
      </c>
      <c r="L2469" s="378">
        <v>46177</v>
      </c>
      <c r="M2469" s="1" t="s">
        <v>6884</v>
      </c>
      <c r="N2469" s="1" t="s">
        <v>7027</v>
      </c>
    </row>
    <row r="2470" spans="1:14" x14ac:dyDescent="0.25">
      <c r="A2470" s="1" t="s">
        <v>6882</v>
      </c>
      <c r="B2470" s="1" t="s">
        <v>80</v>
      </c>
      <c r="C2470" s="1" t="s">
        <v>81</v>
      </c>
      <c r="D2470" s="377">
        <v>110</v>
      </c>
      <c r="E2470" s="1" t="s">
        <v>83</v>
      </c>
      <c r="F2470" s="378">
        <v>46177</v>
      </c>
      <c r="G2470" s="1" t="s">
        <v>6909</v>
      </c>
      <c r="H2470" s="1" t="s">
        <v>6389</v>
      </c>
      <c r="I2470" s="378">
        <v>47272</v>
      </c>
      <c r="J2470" s="1" t="s">
        <v>61</v>
      </c>
      <c r="K2470" s="380">
        <v>0.56678240740741004</v>
      </c>
      <c r="L2470" s="378">
        <v>46177</v>
      </c>
      <c r="M2470" s="1" t="s">
        <v>6884</v>
      </c>
      <c r="N2470" s="1" t="s">
        <v>6982</v>
      </c>
    </row>
    <row r="2471" spans="1:14" x14ac:dyDescent="0.25">
      <c r="A2471" s="1" t="s">
        <v>6882</v>
      </c>
      <c r="B2471" s="1" t="s">
        <v>80</v>
      </c>
      <c r="C2471" s="1" t="s">
        <v>81</v>
      </c>
      <c r="D2471" s="377">
        <v>110</v>
      </c>
      <c r="E2471" s="1" t="s">
        <v>83</v>
      </c>
      <c r="F2471" s="378">
        <v>46177</v>
      </c>
      <c r="G2471" s="1" t="s">
        <v>6909</v>
      </c>
      <c r="H2471" s="1" t="s">
        <v>6389</v>
      </c>
      <c r="I2471" s="378">
        <v>47272</v>
      </c>
      <c r="J2471" s="1" t="s">
        <v>61</v>
      </c>
      <c r="K2471" s="380">
        <v>0.75495370370369996</v>
      </c>
      <c r="L2471" s="378">
        <v>46177</v>
      </c>
      <c r="M2471" s="1" t="s">
        <v>6884</v>
      </c>
      <c r="N2471" s="1" t="s">
        <v>7013</v>
      </c>
    </row>
    <row r="2472" spans="1:14" x14ac:dyDescent="0.25">
      <c r="A2472" s="1" t="s">
        <v>6882</v>
      </c>
      <c r="B2472" s="1" t="s">
        <v>80</v>
      </c>
      <c r="C2472" s="1" t="s">
        <v>81</v>
      </c>
      <c r="D2472" s="377">
        <v>110</v>
      </c>
      <c r="E2472" s="1" t="s">
        <v>83</v>
      </c>
      <c r="F2472" s="378">
        <v>46177</v>
      </c>
      <c r="G2472" s="1" t="s">
        <v>6909</v>
      </c>
      <c r="H2472" s="1" t="s">
        <v>6389</v>
      </c>
      <c r="I2472" s="378">
        <v>47272</v>
      </c>
      <c r="J2472" s="1" t="s">
        <v>61</v>
      </c>
      <c r="K2472" s="380">
        <v>0.98512731481480997</v>
      </c>
      <c r="L2472" s="378">
        <v>46177</v>
      </c>
      <c r="M2472" s="1" t="s">
        <v>6884</v>
      </c>
      <c r="N2472" s="1" t="s">
        <v>7012</v>
      </c>
    </row>
    <row r="2473" spans="1:14" x14ac:dyDescent="0.25">
      <c r="A2473" s="1" t="s">
        <v>6882</v>
      </c>
      <c r="B2473" s="1" t="s">
        <v>80</v>
      </c>
      <c r="C2473" s="1" t="s">
        <v>81</v>
      </c>
      <c r="D2473" s="377">
        <v>110</v>
      </c>
      <c r="E2473" s="1" t="s">
        <v>83</v>
      </c>
      <c r="F2473" s="378">
        <v>46177</v>
      </c>
      <c r="G2473" s="1" t="s">
        <v>6968</v>
      </c>
      <c r="H2473" s="1" t="s">
        <v>4586</v>
      </c>
      <c r="I2473" s="378">
        <v>47271</v>
      </c>
      <c r="J2473" s="1" t="s">
        <v>61</v>
      </c>
      <c r="K2473" s="380">
        <v>3.890046296296E-2</v>
      </c>
      <c r="L2473" s="378">
        <v>46177</v>
      </c>
      <c r="M2473" s="1" t="s">
        <v>6884</v>
      </c>
      <c r="N2473" s="1" t="s">
        <v>7050</v>
      </c>
    </row>
    <row r="2474" spans="1:14" x14ac:dyDescent="0.25">
      <c r="A2474" s="1" t="s">
        <v>6882</v>
      </c>
      <c r="B2474" s="1" t="s">
        <v>80</v>
      </c>
      <c r="C2474" s="1" t="s">
        <v>81</v>
      </c>
      <c r="D2474" s="377">
        <v>110</v>
      </c>
      <c r="E2474" s="1" t="s">
        <v>83</v>
      </c>
      <c r="F2474" s="378">
        <v>46177</v>
      </c>
      <c r="G2474" s="1" t="s">
        <v>6909</v>
      </c>
      <c r="H2474" s="1" t="s">
        <v>6389</v>
      </c>
      <c r="I2474" s="378">
        <v>47272</v>
      </c>
      <c r="J2474" s="1" t="s">
        <v>61</v>
      </c>
      <c r="K2474" s="380">
        <v>0.98537037037037001</v>
      </c>
      <c r="L2474" s="378">
        <v>46177</v>
      </c>
      <c r="M2474" s="1" t="s">
        <v>6884</v>
      </c>
      <c r="N2474" s="1" t="s">
        <v>7000</v>
      </c>
    </row>
    <row r="2475" spans="1:14" x14ac:dyDescent="0.25">
      <c r="A2475" s="1" t="s">
        <v>6882</v>
      </c>
      <c r="B2475" s="1" t="s">
        <v>80</v>
      </c>
      <c r="C2475" s="1" t="s">
        <v>81</v>
      </c>
      <c r="D2475" s="377">
        <v>110</v>
      </c>
      <c r="E2475" s="1" t="s">
        <v>83</v>
      </c>
      <c r="F2475" s="378">
        <v>46177</v>
      </c>
      <c r="G2475" s="1" t="s">
        <v>6909</v>
      </c>
      <c r="H2475" s="1" t="s">
        <v>6389</v>
      </c>
      <c r="I2475" s="378">
        <v>47272</v>
      </c>
      <c r="J2475" s="1" t="s">
        <v>61</v>
      </c>
      <c r="K2475" s="380">
        <v>0.56944444444443998</v>
      </c>
      <c r="L2475" s="378">
        <v>46177</v>
      </c>
      <c r="M2475" s="1" t="s">
        <v>6884</v>
      </c>
      <c r="N2475" s="1" t="s">
        <v>6981</v>
      </c>
    </row>
    <row r="2476" spans="1:14" x14ac:dyDescent="0.25">
      <c r="A2476" s="1" t="s">
        <v>6882</v>
      </c>
      <c r="B2476" s="1" t="s">
        <v>80</v>
      </c>
      <c r="C2476" s="1" t="s">
        <v>81</v>
      </c>
      <c r="D2476" s="377">
        <v>110</v>
      </c>
      <c r="E2476" s="1" t="s">
        <v>83</v>
      </c>
      <c r="F2476" s="378">
        <v>46177</v>
      </c>
      <c r="G2476" s="1" t="s">
        <v>6909</v>
      </c>
      <c r="H2476" s="1" t="s">
        <v>6389</v>
      </c>
      <c r="I2476" s="378">
        <v>47272</v>
      </c>
      <c r="J2476" s="1" t="s">
        <v>61</v>
      </c>
      <c r="K2476" s="380">
        <v>0.71043981481481</v>
      </c>
      <c r="L2476" s="378">
        <v>46177</v>
      </c>
      <c r="M2476" s="1" t="s">
        <v>6884</v>
      </c>
      <c r="N2476" s="1" t="s">
        <v>6979</v>
      </c>
    </row>
    <row r="2477" spans="1:14" x14ac:dyDescent="0.25">
      <c r="A2477" s="1" t="s">
        <v>6882</v>
      </c>
      <c r="B2477" s="1" t="s">
        <v>80</v>
      </c>
      <c r="C2477" s="1" t="s">
        <v>81</v>
      </c>
      <c r="D2477" s="377">
        <v>110</v>
      </c>
      <c r="E2477" s="1" t="s">
        <v>83</v>
      </c>
      <c r="F2477" s="378">
        <v>46177</v>
      </c>
      <c r="G2477" s="1" t="s">
        <v>6909</v>
      </c>
      <c r="H2477" s="1" t="s">
        <v>6389</v>
      </c>
      <c r="I2477" s="378">
        <v>47272</v>
      </c>
      <c r="J2477" s="1" t="s">
        <v>61</v>
      </c>
      <c r="K2477" s="380">
        <v>0.71159722222221999</v>
      </c>
      <c r="L2477" s="378">
        <v>46177</v>
      </c>
      <c r="M2477" s="1" t="s">
        <v>6884</v>
      </c>
      <c r="N2477" s="1" t="s">
        <v>7002</v>
      </c>
    </row>
    <row r="2478" spans="1:14" x14ac:dyDescent="0.25">
      <c r="A2478" s="1" t="s">
        <v>6882</v>
      </c>
      <c r="B2478" s="1" t="s">
        <v>80</v>
      </c>
      <c r="C2478" s="1" t="s">
        <v>81</v>
      </c>
      <c r="D2478" s="377">
        <v>110</v>
      </c>
      <c r="E2478" s="1" t="s">
        <v>83</v>
      </c>
      <c r="F2478" s="378">
        <v>46177</v>
      </c>
      <c r="G2478" s="1" t="s">
        <v>6909</v>
      </c>
      <c r="H2478" s="1" t="s">
        <v>6389</v>
      </c>
      <c r="I2478" s="378">
        <v>47272</v>
      </c>
      <c r="J2478" s="1" t="s">
        <v>61</v>
      </c>
      <c r="K2478" s="380">
        <v>0.56667824074074002</v>
      </c>
      <c r="L2478" s="378">
        <v>46177</v>
      </c>
      <c r="M2478" s="1" t="s">
        <v>6884</v>
      </c>
      <c r="N2478" s="1" t="s">
        <v>6971</v>
      </c>
    </row>
    <row r="2479" spans="1:14" x14ac:dyDescent="0.25">
      <c r="A2479" s="1" t="s">
        <v>6882</v>
      </c>
      <c r="B2479" s="1" t="s">
        <v>80</v>
      </c>
      <c r="C2479" s="1" t="s">
        <v>81</v>
      </c>
      <c r="D2479" s="377">
        <v>110</v>
      </c>
      <c r="E2479" s="1" t="s">
        <v>83</v>
      </c>
      <c r="F2479" s="378">
        <v>46177</v>
      </c>
      <c r="G2479" s="1" t="s">
        <v>6909</v>
      </c>
      <c r="H2479" s="1" t="s">
        <v>6389</v>
      </c>
      <c r="I2479" s="378">
        <v>47272</v>
      </c>
      <c r="J2479" s="1" t="s">
        <v>61</v>
      </c>
      <c r="K2479" s="380">
        <v>0.66291666666667004</v>
      </c>
      <c r="L2479" s="378">
        <v>46177</v>
      </c>
      <c r="M2479" s="1" t="s">
        <v>6884</v>
      </c>
      <c r="N2479" s="1" t="s">
        <v>7052</v>
      </c>
    </row>
    <row r="2480" spans="1:14" x14ac:dyDescent="0.25">
      <c r="A2480" s="1" t="s">
        <v>6882</v>
      </c>
      <c r="B2480" s="1" t="s">
        <v>80</v>
      </c>
      <c r="C2480" s="1" t="s">
        <v>81</v>
      </c>
      <c r="D2480" s="377">
        <v>110</v>
      </c>
      <c r="E2480" s="1" t="s">
        <v>83</v>
      </c>
      <c r="F2480" s="378">
        <v>46177</v>
      </c>
      <c r="G2480" s="1" t="s">
        <v>6909</v>
      </c>
      <c r="H2480" s="1" t="s">
        <v>6389</v>
      </c>
      <c r="I2480" s="378">
        <v>47272</v>
      </c>
      <c r="J2480" s="1" t="s">
        <v>61</v>
      </c>
      <c r="K2480" s="380">
        <v>0.56638888888889005</v>
      </c>
      <c r="L2480" s="378">
        <v>46177</v>
      </c>
      <c r="M2480" s="1" t="s">
        <v>6884</v>
      </c>
      <c r="N2480" s="1" t="s">
        <v>7019</v>
      </c>
    </row>
    <row r="2481" spans="1:14" x14ac:dyDescent="0.25">
      <c r="A2481" s="1" t="s">
        <v>6882</v>
      </c>
      <c r="B2481" s="1" t="s">
        <v>80</v>
      </c>
      <c r="C2481" s="1" t="s">
        <v>81</v>
      </c>
      <c r="D2481" s="377">
        <v>110</v>
      </c>
      <c r="E2481" s="1" t="s">
        <v>83</v>
      </c>
      <c r="F2481" s="378">
        <v>46177</v>
      </c>
      <c r="G2481" s="1" t="s">
        <v>6909</v>
      </c>
      <c r="H2481" s="1" t="s">
        <v>6389</v>
      </c>
      <c r="I2481" s="378">
        <v>47272</v>
      </c>
      <c r="J2481" s="1" t="s">
        <v>61</v>
      </c>
      <c r="K2481" s="380">
        <v>0.56629629629629996</v>
      </c>
      <c r="L2481" s="378">
        <v>46177</v>
      </c>
      <c r="M2481" s="1" t="s">
        <v>6884</v>
      </c>
      <c r="N2481" s="1" t="s">
        <v>7045</v>
      </c>
    </row>
    <row r="2482" spans="1:14" x14ac:dyDescent="0.25">
      <c r="A2482" s="1" t="s">
        <v>6882</v>
      </c>
      <c r="B2482" s="1" t="s">
        <v>80</v>
      </c>
      <c r="C2482" s="1" t="s">
        <v>81</v>
      </c>
      <c r="D2482" s="377">
        <v>110</v>
      </c>
      <c r="E2482" s="1" t="s">
        <v>83</v>
      </c>
      <c r="F2482" s="378">
        <v>46177</v>
      </c>
      <c r="G2482" s="1" t="s">
        <v>6968</v>
      </c>
      <c r="H2482" s="1" t="s">
        <v>4586</v>
      </c>
      <c r="I2482" s="378">
        <v>47271</v>
      </c>
      <c r="J2482" s="1" t="s">
        <v>61</v>
      </c>
      <c r="K2482" s="380">
        <v>0.42943287037036998</v>
      </c>
      <c r="L2482" s="378">
        <v>46177</v>
      </c>
      <c r="M2482" s="1" t="s">
        <v>6884</v>
      </c>
      <c r="N2482" s="1" t="s">
        <v>7038</v>
      </c>
    </row>
    <row r="2483" spans="1:14" x14ac:dyDescent="0.25">
      <c r="A2483" s="1" t="s">
        <v>6882</v>
      </c>
      <c r="B2483" s="1" t="s">
        <v>80</v>
      </c>
      <c r="C2483" s="1" t="s">
        <v>81</v>
      </c>
      <c r="D2483" s="377">
        <v>110</v>
      </c>
      <c r="E2483" s="1" t="s">
        <v>83</v>
      </c>
      <c r="F2483" s="378">
        <v>46177</v>
      </c>
      <c r="G2483" s="1" t="s">
        <v>6909</v>
      </c>
      <c r="H2483" s="1" t="s">
        <v>6389</v>
      </c>
      <c r="I2483" s="378">
        <v>47272</v>
      </c>
      <c r="J2483" s="1" t="s">
        <v>61</v>
      </c>
      <c r="K2483" s="380">
        <v>0.87021990740740995</v>
      </c>
      <c r="L2483" s="378">
        <v>46177</v>
      </c>
      <c r="M2483" s="1" t="s">
        <v>6884</v>
      </c>
      <c r="N2483" s="1" t="s">
        <v>7024</v>
      </c>
    </row>
    <row r="2484" spans="1:14" x14ac:dyDescent="0.25">
      <c r="A2484" s="1" t="s">
        <v>6882</v>
      </c>
      <c r="B2484" s="1" t="s">
        <v>80</v>
      </c>
      <c r="C2484" s="1" t="s">
        <v>81</v>
      </c>
      <c r="D2484" s="377">
        <v>110</v>
      </c>
      <c r="E2484" s="1" t="s">
        <v>83</v>
      </c>
      <c r="F2484" s="378">
        <v>46177</v>
      </c>
      <c r="G2484" s="1" t="s">
        <v>6909</v>
      </c>
      <c r="H2484" s="1" t="s">
        <v>6389</v>
      </c>
      <c r="I2484" s="378">
        <v>47272</v>
      </c>
      <c r="J2484" s="1" t="s">
        <v>61</v>
      </c>
      <c r="K2484" s="380">
        <v>0.94971064814814998</v>
      </c>
      <c r="L2484" s="378">
        <v>46177</v>
      </c>
      <c r="M2484" s="1" t="s">
        <v>6884</v>
      </c>
      <c r="N2484" s="1" t="s">
        <v>7016</v>
      </c>
    </row>
    <row r="2485" spans="1:14" x14ac:dyDescent="0.25">
      <c r="A2485" s="1" t="s">
        <v>6882</v>
      </c>
      <c r="B2485" s="1" t="s">
        <v>80</v>
      </c>
      <c r="C2485" s="1" t="s">
        <v>81</v>
      </c>
      <c r="D2485" s="377">
        <v>110</v>
      </c>
      <c r="E2485" s="1" t="s">
        <v>83</v>
      </c>
      <c r="F2485" s="378">
        <v>46177</v>
      </c>
      <c r="G2485" s="1" t="s">
        <v>6909</v>
      </c>
      <c r="H2485" s="1" t="s">
        <v>6389</v>
      </c>
      <c r="I2485" s="378">
        <v>47272</v>
      </c>
      <c r="J2485" s="1" t="s">
        <v>61</v>
      </c>
      <c r="K2485" s="380">
        <v>0.57827546296295995</v>
      </c>
      <c r="L2485" s="378">
        <v>46177</v>
      </c>
      <c r="M2485" s="1" t="s">
        <v>6884</v>
      </c>
      <c r="N2485" s="1" t="s">
        <v>7008</v>
      </c>
    </row>
    <row r="2486" spans="1:14" x14ac:dyDescent="0.25">
      <c r="A2486" s="1" t="s">
        <v>6882</v>
      </c>
      <c r="B2486" s="1" t="s">
        <v>80</v>
      </c>
      <c r="C2486" s="1" t="s">
        <v>81</v>
      </c>
      <c r="D2486" s="377">
        <v>110</v>
      </c>
      <c r="E2486" s="1" t="s">
        <v>83</v>
      </c>
      <c r="F2486" s="378">
        <v>46177</v>
      </c>
      <c r="G2486" s="1" t="s">
        <v>6909</v>
      </c>
      <c r="H2486" s="1" t="s">
        <v>6389</v>
      </c>
      <c r="I2486" s="378">
        <v>47272</v>
      </c>
      <c r="J2486" s="1" t="s">
        <v>61</v>
      </c>
      <c r="K2486" s="380">
        <v>0.65681712962963001</v>
      </c>
      <c r="L2486" s="378">
        <v>46177</v>
      </c>
      <c r="M2486" s="1" t="s">
        <v>6884</v>
      </c>
      <c r="N2486" s="1" t="s">
        <v>7042</v>
      </c>
    </row>
    <row r="2487" spans="1:14" x14ac:dyDescent="0.25">
      <c r="A2487" s="1" t="s">
        <v>6882</v>
      </c>
      <c r="B2487" s="1" t="s">
        <v>80</v>
      </c>
      <c r="C2487" s="1" t="s">
        <v>81</v>
      </c>
      <c r="D2487" s="377">
        <v>110</v>
      </c>
      <c r="E2487" s="1" t="s">
        <v>83</v>
      </c>
      <c r="F2487" s="378">
        <v>46177</v>
      </c>
      <c r="G2487" s="1" t="s">
        <v>6909</v>
      </c>
      <c r="H2487" s="1" t="s">
        <v>6389</v>
      </c>
      <c r="I2487" s="378">
        <v>47272</v>
      </c>
      <c r="J2487" s="1" t="s">
        <v>61</v>
      </c>
      <c r="K2487" s="380">
        <v>0.57686342592592998</v>
      </c>
      <c r="L2487" s="378">
        <v>46177</v>
      </c>
      <c r="M2487" s="1" t="s">
        <v>6884</v>
      </c>
      <c r="N2487" s="1" t="s">
        <v>7020</v>
      </c>
    </row>
    <row r="2488" spans="1:14" x14ac:dyDescent="0.25">
      <c r="A2488" s="1" t="s">
        <v>6882</v>
      </c>
      <c r="B2488" s="1" t="s">
        <v>80</v>
      </c>
      <c r="C2488" s="1" t="s">
        <v>81</v>
      </c>
      <c r="D2488" s="377">
        <v>110</v>
      </c>
      <c r="E2488" s="1" t="s">
        <v>83</v>
      </c>
      <c r="F2488" s="378">
        <v>46177</v>
      </c>
      <c r="G2488" s="1" t="s">
        <v>6909</v>
      </c>
      <c r="H2488" s="1" t="s">
        <v>6389</v>
      </c>
      <c r="I2488" s="378">
        <v>47272</v>
      </c>
      <c r="J2488" s="1" t="s">
        <v>61</v>
      </c>
      <c r="K2488" s="380">
        <v>0.87062499999999998</v>
      </c>
      <c r="L2488" s="378">
        <v>46177</v>
      </c>
      <c r="M2488" s="1" t="s">
        <v>6884</v>
      </c>
      <c r="N2488" s="1" t="s">
        <v>7025</v>
      </c>
    </row>
    <row r="2489" spans="1:14" x14ac:dyDescent="0.25">
      <c r="A2489" s="1" t="s">
        <v>6882</v>
      </c>
      <c r="B2489" s="1" t="s">
        <v>80</v>
      </c>
      <c r="C2489" s="1" t="s">
        <v>81</v>
      </c>
      <c r="D2489" s="377">
        <v>110</v>
      </c>
      <c r="E2489" s="1" t="s">
        <v>83</v>
      </c>
      <c r="F2489" s="378">
        <v>46177</v>
      </c>
      <c r="G2489" s="1" t="s">
        <v>6968</v>
      </c>
      <c r="H2489" s="1" t="s">
        <v>4586</v>
      </c>
      <c r="I2489" s="378">
        <v>47271</v>
      </c>
      <c r="J2489" s="1" t="s">
        <v>61</v>
      </c>
      <c r="K2489" s="380">
        <v>0.24133101851852001</v>
      </c>
      <c r="L2489" s="378">
        <v>46177</v>
      </c>
      <c r="M2489" s="1" t="s">
        <v>6884</v>
      </c>
      <c r="N2489" s="1" t="s">
        <v>6986</v>
      </c>
    </row>
    <row r="2490" spans="1:14" x14ac:dyDescent="0.25">
      <c r="A2490" s="1" t="s">
        <v>6882</v>
      </c>
      <c r="B2490" s="1" t="s">
        <v>80</v>
      </c>
      <c r="C2490" s="1" t="s">
        <v>81</v>
      </c>
      <c r="D2490" s="377">
        <v>110</v>
      </c>
      <c r="E2490" s="1" t="s">
        <v>83</v>
      </c>
      <c r="F2490" s="378">
        <v>46177</v>
      </c>
      <c r="G2490" s="1" t="s">
        <v>6909</v>
      </c>
      <c r="H2490" s="1" t="s">
        <v>6389</v>
      </c>
      <c r="I2490" s="378">
        <v>47272</v>
      </c>
      <c r="J2490" s="1" t="s">
        <v>61</v>
      </c>
      <c r="K2490" s="380">
        <v>0.64567129629630005</v>
      </c>
      <c r="L2490" s="378">
        <v>46177</v>
      </c>
      <c r="M2490" s="1" t="s">
        <v>6884</v>
      </c>
      <c r="N2490" s="1" t="s">
        <v>7035</v>
      </c>
    </row>
    <row r="2491" spans="1:14" x14ac:dyDescent="0.25">
      <c r="A2491" s="1" t="s">
        <v>6882</v>
      </c>
      <c r="B2491" s="1" t="s">
        <v>80</v>
      </c>
      <c r="C2491" s="1" t="s">
        <v>81</v>
      </c>
      <c r="D2491" s="377">
        <v>110</v>
      </c>
      <c r="E2491" s="1" t="s">
        <v>83</v>
      </c>
      <c r="F2491" s="378">
        <v>46177</v>
      </c>
      <c r="G2491" s="1" t="s">
        <v>6909</v>
      </c>
      <c r="H2491" s="1" t="s">
        <v>6389</v>
      </c>
      <c r="I2491" s="378">
        <v>47272</v>
      </c>
      <c r="J2491" s="1" t="s">
        <v>61</v>
      </c>
      <c r="K2491" s="380">
        <v>0.57694444444444004</v>
      </c>
      <c r="L2491" s="378">
        <v>46177</v>
      </c>
      <c r="M2491" s="1" t="s">
        <v>6884</v>
      </c>
      <c r="N2491" s="1" t="s">
        <v>6972</v>
      </c>
    </row>
    <row r="2492" spans="1:14" x14ac:dyDescent="0.25">
      <c r="A2492" s="1" t="s">
        <v>6882</v>
      </c>
      <c r="B2492" s="1" t="s">
        <v>80</v>
      </c>
      <c r="C2492" s="1" t="s">
        <v>81</v>
      </c>
      <c r="D2492" s="377">
        <v>110</v>
      </c>
      <c r="E2492" s="1" t="s">
        <v>83</v>
      </c>
      <c r="F2492" s="378">
        <v>46177</v>
      </c>
      <c r="G2492" s="1" t="s">
        <v>6968</v>
      </c>
      <c r="H2492" s="1" t="s">
        <v>4586</v>
      </c>
      <c r="I2492" s="378">
        <v>47271</v>
      </c>
      <c r="J2492" s="1" t="s">
        <v>61</v>
      </c>
      <c r="K2492" s="380">
        <v>0.13315972222222</v>
      </c>
      <c r="L2492" s="378">
        <v>46177</v>
      </c>
      <c r="M2492" s="1" t="s">
        <v>6884</v>
      </c>
      <c r="N2492" s="1" t="s">
        <v>6993</v>
      </c>
    </row>
    <row r="2493" spans="1:14" x14ac:dyDescent="0.25">
      <c r="A2493" s="1" t="s">
        <v>6882</v>
      </c>
      <c r="B2493" s="1" t="s">
        <v>80</v>
      </c>
      <c r="C2493" s="1" t="s">
        <v>81</v>
      </c>
      <c r="D2493" s="377">
        <v>110</v>
      </c>
      <c r="E2493" s="1" t="s">
        <v>83</v>
      </c>
      <c r="F2493" s="378">
        <v>46177</v>
      </c>
      <c r="G2493" s="1" t="s">
        <v>6968</v>
      </c>
      <c r="H2493" s="1" t="s">
        <v>4586</v>
      </c>
      <c r="I2493" s="378">
        <v>47271</v>
      </c>
      <c r="J2493" s="1" t="s">
        <v>61</v>
      </c>
      <c r="K2493" s="380">
        <v>5.6620370370370002E-2</v>
      </c>
      <c r="L2493" s="378">
        <v>46177</v>
      </c>
      <c r="M2493" s="1" t="s">
        <v>6884</v>
      </c>
      <c r="N2493" s="1" t="s">
        <v>6987</v>
      </c>
    </row>
    <row r="2494" spans="1:14" x14ac:dyDescent="0.25">
      <c r="A2494" s="1" t="s">
        <v>6882</v>
      </c>
      <c r="B2494" s="1" t="s">
        <v>80</v>
      </c>
      <c r="C2494" s="1" t="s">
        <v>81</v>
      </c>
      <c r="D2494" s="377">
        <v>110</v>
      </c>
      <c r="E2494" s="1" t="s">
        <v>83</v>
      </c>
      <c r="F2494" s="378">
        <v>46177</v>
      </c>
      <c r="G2494" s="1" t="s">
        <v>6909</v>
      </c>
      <c r="H2494" s="1" t="s">
        <v>6389</v>
      </c>
      <c r="I2494" s="378">
        <v>47272</v>
      </c>
      <c r="J2494" s="1" t="s">
        <v>61</v>
      </c>
      <c r="K2494" s="380">
        <v>0.92922453703704</v>
      </c>
      <c r="L2494" s="378">
        <v>46177</v>
      </c>
      <c r="M2494" s="1" t="s">
        <v>6884</v>
      </c>
      <c r="N2494" s="1" t="s">
        <v>7023</v>
      </c>
    </row>
    <row r="2495" spans="1:14" x14ac:dyDescent="0.25">
      <c r="A2495" s="1" t="s">
        <v>6882</v>
      </c>
      <c r="B2495" s="1" t="s">
        <v>80</v>
      </c>
      <c r="C2495" s="1" t="s">
        <v>81</v>
      </c>
      <c r="D2495" s="377">
        <v>110</v>
      </c>
      <c r="E2495" s="1" t="s">
        <v>83</v>
      </c>
      <c r="F2495" s="378">
        <v>46177</v>
      </c>
      <c r="G2495" s="1" t="s">
        <v>6968</v>
      </c>
      <c r="H2495" s="1" t="s">
        <v>4586</v>
      </c>
      <c r="I2495" s="378">
        <v>47271</v>
      </c>
      <c r="J2495" s="1" t="s">
        <v>61</v>
      </c>
      <c r="K2495" s="380">
        <v>0.13288194444443999</v>
      </c>
      <c r="L2495" s="378">
        <v>46177</v>
      </c>
      <c r="M2495" s="1" t="s">
        <v>6884</v>
      </c>
      <c r="N2495" s="1" t="s">
        <v>6969</v>
      </c>
    </row>
    <row r="2496" spans="1:14" x14ac:dyDescent="0.25">
      <c r="A2496" s="1" t="s">
        <v>6882</v>
      </c>
      <c r="B2496" s="1" t="s">
        <v>80</v>
      </c>
      <c r="C2496" s="1" t="s">
        <v>81</v>
      </c>
      <c r="D2496" s="377">
        <v>110</v>
      </c>
      <c r="E2496" s="1" t="s">
        <v>83</v>
      </c>
      <c r="F2496" s="378">
        <v>46177</v>
      </c>
      <c r="G2496" s="1" t="s">
        <v>6909</v>
      </c>
      <c r="H2496" s="1" t="s">
        <v>6389</v>
      </c>
      <c r="I2496" s="378">
        <v>47272</v>
      </c>
      <c r="J2496" s="1" t="s">
        <v>61</v>
      </c>
      <c r="K2496" s="380">
        <v>0.61489583333332998</v>
      </c>
      <c r="L2496" s="378">
        <v>46177</v>
      </c>
      <c r="M2496" s="1" t="s">
        <v>6884</v>
      </c>
      <c r="N2496" s="1" t="s">
        <v>7014</v>
      </c>
    </row>
    <row r="2497" spans="1:14" x14ac:dyDescent="0.25">
      <c r="A2497" s="1" t="s">
        <v>6882</v>
      </c>
      <c r="B2497" s="1" t="s">
        <v>80</v>
      </c>
      <c r="C2497" s="1" t="s">
        <v>81</v>
      </c>
      <c r="D2497" s="377">
        <v>110</v>
      </c>
      <c r="E2497" s="1" t="s">
        <v>83</v>
      </c>
      <c r="F2497" s="378">
        <v>46177</v>
      </c>
      <c r="G2497" s="1" t="s">
        <v>6909</v>
      </c>
      <c r="H2497" s="1" t="s">
        <v>6389</v>
      </c>
      <c r="I2497" s="378">
        <v>47272</v>
      </c>
      <c r="J2497" s="1" t="s">
        <v>61</v>
      </c>
      <c r="K2497" s="380">
        <v>0.76965277777777996</v>
      </c>
      <c r="L2497" s="378">
        <v>46177</v>
      </c>
      <c r="M2497" s="1" t="s">
        <v>6884</v>
      </c>
      <c r="N2497" s="1" t="s">
        <v>7028</v>
      </c>
    </row>
    <row r="2498" spans="1:14" x14ac:dyDescent="0.25">
      <c r="A2498" s="1" t="s">
        <v>6882</v>
      </c>
      <c r="B2498" s="1" t="s">
        <v>80</v>
      </c>
      <c r="C2498" s="1" t="s">
        <v>81</v>
      </c>
      <c r="D2498" s="377">
        <v>110</v>
      </c>
      <c r="E2498" s="1" t="s">
        <v>83</v>
      </c>
      <c r="F2498" s="378">
        <v>46177</v>
      </c>
      <c r="G2498" s="1" t="s">
        <v>6968</v>
      </c>
      <c r="H2498" s="1" t="s">
        <v>4586</v>
      </c>
      <c r="I2498" s="378">
        <v>47271</v>
      </c>
      <c r="J2498" s="1" t="s">
        <v>61</v>
      </c>
      <c r="K2498" s="380">
        <v>0.35402777777778</v>
      </c>
      <c r="L2498" s="378">
        <v>46177</v>
      </c>
      <c r="M2498" s="1" t="s">
        <v>6884</v>
      </c>
      <c r="N2498" s="1" t="s">
        <v>6973</v>
      </c>
    </row>
    <row r="2499" spans="1:14" x14ac:dyDescent="0.25">
      <c r="A2499" s="1" t="s">
        <v>6882</v>
      </c>
      <c r="B2499" s="1" t="s">
        <v>80</v>
      </c>
      <c r="C2499" s="1" t="s">
        <v>81</v>
      </c>
      <c r="D2499" s="377">
        <v>110</v>
      </c>
      <c r="E2499" s="1" t="s">
        <v>83</v>
      </c>
      <c r="F2499" s="378">
        <v>46177</v>
      </c>
      <c r="G2499" s="1" t="s">
        <v>6909</v>
      </c>
      <c r="H2499" s="1" t="s">
        <v>6389</v>
      </c>
      <c r="I2499" s="378">
        <v>47272</v>
      </c>
      <c r="J2499" s="1" t="s">
        <v>61</v>
      </c>
      <c r="K2499" s="380">
        <v>0.59592592592592997</v>
      </c>
      <c r="L2499" s="378">
        <v>46177</v>
      </c>
      <c r="M2499" s="1" t="s">
        <v>6884</v>
      </c>
      <c r="N2499" s="1" t="s">
        <v>7039</v>
      </c>
    </row>
    <row r="2500" spans="1:14" x14ac:dyDescent="0.25">
      <c r="A2500" s="1" t="s">
        <v>6882</v>
      </c>
      <c r="B2500" s="1" t="s">
        <v>80</v>
      </c>
      <c r="C2500" s="1" t="s">
        <v>81</v>
      </c>
      <c r="D2500" s="377">
        <v>110</v>
      </c>
      <c r="E2500" s="1" t="s">
        <v>83</v>
      </c>
      <c r="F2500" s="378">
        <v>46177</v>
      </c>
      <c r="G2500" s="1" t="s">
        <v>6968</v>
      </c>
      <c r="H2500" s="1" t="s">
        <v>4586</v>
      </c>
      <c r="I2500" s="378">
        <v>47271</v>
      </c>
      <c r="J2500" s="1" t="s">
        <v>61</v>
      </c>
      <c r="K2500" s="380">
        <v>0.36722222222222001</v>
      </c>
      <c r="L2500" s="378">
        <v>46177</v>
      </c>
      <c r="M2500" s="1" t="s">
        <v>6884</v>
      </c>
      <c r="N2500" s="1" t="s">
        <v>6989</v>
      </c>
    </row>
    <row r="2501" spans="1:14" x14ac:dyDescent="0.25">
      <c r="A2501" s="1" t="s">
        <v>6882</v>
      </c>
      <c r="B2501" s="1" t="s">
        <v>80</v>
      </c>
      <c r="C2501" s="1" t="s">
        <v>81</v>
      </c>
      <c r="D2501" s="377">
        <v>110</v>
      </c>
      <c r="E2501" s="1" t="s">
        <v>83</v>
      </c>
      <c r="F2501" s="378">
        <v>46177</v>
      </c>
      <c r="G2501" s="1" t="s">
        <v>6968</v>
      </c>
      <c r="H2501" s="1" t="s">
        <v>4586</v>
      </c>
      <c r="I2501" s="378">
        <v>47271</v>
      </c>
      <c r="J2501" s="1" t="s">
        <v>61</v>
      </c>
      <c r="K2501" s="380">
        <v>0.13607638888889001</v>
      </c>
      <c r="L2501" s="378">
        <v>46177</v>
      </c>
      <c r="M2501" s="1" t="s">
        <v>6884</v>
      </c>
      <c r="N2501" s="1" t="s">
        <v>6975</v>
      </c>
    </row>
    <row r="2502" spans="1:14" x14ac:dyDescent="0.25">
      <c r="A2502" s="1" t="s">
        <v>6882</v>
      </c>
      <c r="B2502" s="1" t="s">
        <v>80</v>
      </c>
      <c r="C2502" s="1" t="s">
        <v>81</v>
      </c>
      <c r="D2502" s="377">
        <v>110</v>
      </c>
      <c r="E2502" s="1" t="s">
        <v>83</v>
      </c>
      <c r="F2502" s="378">
        <v>46177</v>
      </c>
      <c r="G2502" s="1" t="s">
        <v>6968</v>
      </c>
      <c r="H2502" s="1" t="s">
        <v>4586</v>
      </c>
      <c r="I2502" s="378">
        <v>47271</v>
      </c>
      <c r="J2502" s="1" t="s">
        <v>61</v>
      </c>
      <c r="K2502" s="380">
        <v>0.37119212962963</v>
      </c>
      <c r="L2502" s="378">
        <v>46177</v>
      </c>
      <c r="M2502" s="1" t="s">
        <v>6884</v>
      </c>
      <c r="N2502" s="1" t="s">
        <v>7046</v>
      </c>
    </row>
    <row r="2503" spans="1:14" x14ac:dyDescent="0.25">
      <c r="A2503" s="1" t="s">
        <v>6882</v>
      </c>
      <c r="B2503" s="1" t="s">
        <v>80</v>
      </c>
      <c r="C2503" s="1" t="s">
        <v>81</v>
      </c>
      <c r="D2503" s="377">
        <v>110</v>
      </c>
      <c r="E2503" s="1" t="s">
        <v>83</v>
      </c>
      <c r="F2503" s="378">
        <v>46177</v>
      </c>
      <c r="G2503" s="1" t="s">
        <v>6909</v>
      </c>
      <c r="H2503" s="1" t="s">
        <v>6389</v>
      </c>
      <c r="I2503" s="378">
        <v>47272</v>
      </c>
      <c r="J2503" s="1" t="s">
        <v>61</v>
      </c>
      <c r="K2503" s="380">
        <v>0.59376157407407004</v>
      </c>
      <c r="L2503" s="378">
        <v>46177</v>
      </c>
      <c r="M2503" s="1" t="s">
        <v>6884</v>
      </c>
      <c r="N2503" s="1" t="s">
        <v>6978</v>
      </c>
    </row>
    <row r="2504" spans="1:14" x14ac:dyDescent="0.25">
      <c r="A2504" s="1" t="s">
        <v>6882</v>
      </c>
      <c r="B2504" s="1" t="s">
        <v>80</v>
      </c>
      <c r="C2504" s="1" t="s">
        <v>81</v>
      </c>
      <c r="D2504" s="377">
        <v>110</v>
      </c>
      <c r="E2504" s="1" t="s">
        <v>83</v>
      </c>
      <c r="F2504" s="378">
        <v>46177</v>
      </c>
      <c r="G2504" s="1" t="s">
        <v>6909</v>
      </c>
      <c r="H2504" s="1" t="s">
        <v>6389</v>
      </c>
      <c r="I2504" s="378">
        <v>47272</v>
      </c>
      <c r="J2504" s="1" t="s">
        <v>61</v>
      </c>
      <c r="K2504" s="380">
        <v>0.69998842592593002</v>
      </c>
      <c r="L2504" s="378">
        <v>46177</v>
      </c>
      <c r="M2504" s="1" t="s">
        <v>6884</v>
      </c>
      <c r="N2504" s="1" t="s">
        <v>7053</v>
      </c>
    </row>
    <row r="2505" spans="1:14" x14ac:dyDescent="0.25">
      <c r="A2505" s="1" t="s">
        <v>6882</v>
      </c>
      <c r="B2505" s="1" t="s">
        <v>80</v>
      </c>
      <c r="C2505" s="1" t="s">
        <v>81</v>
      </c>
      <c r="D2505" s="377">
        <v>110</v>
      </c>
      <c r="E2505" s="1" t="s">
        <v>83</v>
      </c>
      <c r="F2505" s="378">
        <v>46177</v>
      </c>
      <c r="G2505" s="1" t="s">
        <v>6909</v>
      </c>
      <c r="H2505" s="1" t="s">
        <v>6389</v>
      </c>
      <c r="I2505" s="378">
        <v>47272</v>
      </c>
      <c r="J2505" s="1" t="s">
        <v>61</v>
      </c>
      <c r="K2505" s="380">
        <v>0.94618055555556002</v>
      </c>
      <c r="L2505" s="378">
        <v>46177</v>
      </c>
      <c r="M2505" s="1" t="s">
        <v>6884</v>
      </c>
      <c r="N2505" s="1" t="s">
        <v>6997</v>
      </c>
    </row>
    <row r="2506" spans="1:14" x14ac:dyDescent="0.25">
      <c r="A2506" s="1" t="s">
        <v>6882</v>
      </c>
      <c r="B2506" s="1" t="s">
        <v>80</v>
      </c>
      <c r="C2506" s="1" t="s">
        <v>81</v>
      </c>
      <c r="D2506" s="377">
        <v>110</v>
      </c>
      <c r="E2506" s="1" t="s">
        <v>83</v>
      </c>
      <c r="F2506" s="378">
        <v>46177</v>
      </c>
      <c r="G2506" s="1" t="s">
        <v>6968</v>
      </c>
      <c r="H2506" s="1" t="s">
        <v>4586</v>
      </c>
      <c r="I2506" s="378">
        <v>47271</v>
      </c>
      <c r="J2506" s="1" t="s">
        <v>61</v>
      </c>
      <c r="K2506" s="380">
        <v>0.37381944444443999</v>
      </c>
      <c r="L2506" s="378">
        <v>46177</v>
      </c>
      <c r="M2506" s="1" t="s">
        <v>6884</v>
      </c>
      <c r="N2506" s="1" t="s">
        <v>7055</v>
      </c>
    </row>
    <row r="2507" spans="1:14" x14ac:dyDescent="0.25">
      <c r="A2507" s="1" t="s">
        <v>6882</v>
      </c>
      <c r="B2507" s="1" t="s">
        <v>80</v>
      </c>
      <c r="C2507" s="1" t="s">
        <v>81</v>
      </c>
      <c r="D2507" s="377">
        <v>110</v>
      </c>
      <c r="E2507" s="1" t="s">
        <v>83</v>
      </c>
      <c r="F2507" s="378">
        <v>46177</v>
      </c>
      <c r="G2507" s="1" t="s">
        <v>6909</v>
      </c>
      <c r="H2507" s="1" t="s">
        <v>6389</v>
      </c>
      <c r="I2507" s="378">
        <v>47272</v>
      </c>
      <c r="J2507" s="1" t="s">
        <v>61</v>
      </c>
      <c r="K2507" s="380">
        <v>0.93134259259259</v>
      </c>
      <c r="L2507" s="378">
        <v>46177</v>
      </c>
      <c r="M2507" s="1" t="s">
        <v>6884</v>
      </c>
      <c r="N2507" s="1" t="s">
        <v>7051</v>
      </c>
    </row>
    <row r="2508" spans="1:14" x14ac:dyDescent="0.25">
      <c r="A2508" s="1" t="s">
        <v>6882</v>
      </c>
      <c r="B2508" s="1" t="s">
        <v>80</v>
      </c>
      <c r="C2508" s="1" t="s">
        <v>81</v>
      </c>
      <c r="D2508" s="377">
        <v>110</v>
      </c>
      <c r="E2508" s="1" t="s">
        <v>83</v>
      </c>
      <c r="F2508" s="378">
        <v>46177</v>
      </c>
      <c r="G2508" s="1" t="s">
        <v>6968</v>
      </c>
      <c r="H2508" s="1" t="s">
        <v>4586</v>
      </c>
      <c r="I2508" s="378">
        <v>47271</v>
      </c>
      <c r="J2508" s="1" t="s">
        <v>61</v>
      </c>
      <c r="K2508" s="380">
        <v>7.3923611111109996E-2</v>
      </c>
      <c r="L2508" s="378">
        <v>46177</v>
      </c>
      <c r="M2508" s="1" t="s">
        <v>6884</v>
      </c>
      <c r="N2508" s="1" t="s">
        <v>6980</v>
      </c>
    </row>
    <row r="2509" spans="1:14" x14ac:dyDescent="0.25">
      <c r="A2509" s="1" t="s">
        <v>6882</v>
      </c>
      <c r="B2509" s="1" t="s">
        <v>80</v>
      </c>
      <c r="C2509" s="1" t="s">
        <v>81</v>
      </c>
      <c r="D2509" s="377">
        <v>110</v>
      </c>
      <c r="E2509" s="1" t="s">
        <v>83</v>
      </c>
      <c r="F2509" s="378">
        <v>46177</v>
      </c>
      <c r="G2509" s="1" t="s">
        <v>6909</v>
      </c>
      <c r="H2509" s="1" t="s">
        <v>6389</v>
      </c>
      <c r="I2509" s="378">
        <v>47272</v>
      </c>
      <c r="J2509" s="1" t="s">
        <v>61</v>
      </c>
      <c r="K2509" s="380">
        <v>0.71645833333332998</v>
      </c>
      <c r="L2509" s="378">
        <v>46177</v>
      </c>
      <c r="M2509" s="1" t="s">
        <v>6884</v>
      </c>
      <c r="N2509" s="1" t="s">
        <v>7006</v>
      </c>
    </row>
    <row r="2510" spans="1:14" x14ac:dyDescent="0.25">
      <c r="A2510" s="1" t="s">
        <v>6882</v>
      </c>
      <c r="B2510" s="1" t="s">
        <v>80</v>
      </c>
      <c r="C2510" s="1" t="s">
        <v>81</v>
      </c>
      <c r="D2510" s="377">
        <v>110</v>
      </c>
      <c r="E2510" s="1" t="s">
        <v>83</v>
      </c>
      <c r="F2510" s="378">
        <v>46177</v>
      </c>
      <c r="G2510" s="1" t="s">
        <v>6909</v>
      </c>
      <c r="H2510" s="1" t="s">
        <v>6389</v>
      </c>
      <c r="I2510" s="378">
        <v>47272</v>
      </c>
      <c r="J2510" s="1" t="s">
        <v>61</v>
      </c>
      <c r="K2510" s="380">
        <v>0.71219907407407002</v>
      </c>
      <c r="L2510" s="378">
        <v>46177</v>
      </c>
      <c r="M2510" s="1" t="s">
        <v>6884</v>
      </c>
      <c r="N2510" s="1" t="s">
        <v>7021</v>
      </c>
    </row>
    <row r="2511" spans="1:14" x14ac:dyDescent="0.25">
      <c r="A2511" s="1" t="s">
        <v>6882</v>
      </c>
      <c r="B2511" s="1" t="s">
        <v>80</v>
      </c>
      <c r="C2511" s="1" t="s">
        <v>81</v>
      </c>
      <c r="D2511" s="377">
        <v>110</v>
      </c>
      <c r="E2511" s="1" t="s">
        <v>83</v>
      </c>
      <c r="F2511" s="378">
        <v>46177</v>
      </c>
      <c r="G2511" s="1" t="s">
        <v>6968</v>
      </c>
      <c r="H2511" s="1" t="s">
        <v>4586</v>
      </c>
      <c r="I2511" s="378">
        <v>47271</v>
      </c>
      <c r="J2511" s="1" t="s">
        <v>61</v>
      </c>
      <c r="K2511" s="380">
        <v>0.37809027777777998</v>
      </c>
      <c r="L2511" s="378">
        <v>46177</v>
      </c>
      <c r="M2511" s="1" t="s">
        <v>6884</v>
      </c>
      <c r="N2511" s="1" t="s">
        <v>7030</v>
      </c>
    </row>
    <row r="2512" spans="1:14" x14ac:dyDescent="0.25">
      <c r="A2512" s="1" t="s">
        <v>6882</v>
      </c>
      <c r="B2512" s="1" t="s">
        <v>80</v>
      </c>
      <c r="C2512" s="1" t="s">
        <v>81</v>
      </c>
      <c r="D2512" s="377">
        <v>110</v>
      </c>
      <c r="E2512" s="1" t="s">
        <v>83</v>
      </c>
      <c r="F2512" s="378">
        <v>46177</v>
      </c>
      <c r="G2512" s="1" t="s">
        <v>6968</v>
      </c>
      <c r="H2512" s="1" t="s">
        <v>4586</v>
      </c>
      <c r="I2512" s="378">
        <v>47271</v>
      </c>
      <c r="J2512" s="1" t="s">
        <v>61</v>
      </c>
      <c r="K2512" s="380">
        <v>0.42953703703703999</v>
      </c>
      <c r="L2512" s="378">
        <v>46177</v>
      </c>
      <c r="M2512" s="1" t="s">
        <v>6884</v>
      </c>
      <c r="N2512" s="1" t="s">
        <v>7044</v>
      </c>
    </row>
    <row r="2513" spans="1:14" x14ac:dyDescent="0.25">
      <c r="A2513" s="1" t="s">
        <v>6882</v>
      </c>
      <c r="B2513" s="1" t="s">
        <v>80</v>
      </c>
      <c r="C2513" s="1" t="s">
        <v>81</v>
      </c>
      <c r="D2513" s="377">
        <v>110</v>
      </c>
      <c r="E2513" s="1" t="s">
        <v>83</v>
      </c>
      <c r="F2513" s="378">
        <v>46177</v>
      </c>
      <c r="G2513" s="1" t="s">
        <v>6968</v>
      </c>
      <c r="H2513" s="1" t="s">
        <v>4586</v>
      </c>
      <c r="I2513" s="378">
        <v>47271</v>
      </c>
      <c r="J2513" s="1" t="s">
        <v>61</v>
      </c>
      <c r="K2513" s="380">
        <v>0.39494212962962999</v>
      </c>
      <c r="L2513" s="378">
        <v>46177</v>
      </c>
      <c r="M2513" s="1" t="s">
        <v>6884</v>
      </c>
      <c r="N2513" s="1" t="s">
        <v>7037</v>
      </c>
    </row>
    <row r="2514" spans="1:14" x14ac:dyDescent="0.25">
      <c r="A2514" s="1" t="s">
        <v>6882</v>
      </c>
      <c r="B2514" s="1" t="s">
        <v>80</v>
      </c>
      <c r="C2514" s="1" t="s">
        <v>81</v>
      </c>
      <c r="D2514" s="377">
        <v>110</v>
      </c>
      <c r="E2514" s="1" t="s">
        <v>83</v>
      </c>
      <c r="F2514" s="378">
        <v>46177</v>
      </c>
      <c r="G2514" s="1" t="s">
        <v>6909</v>
      </c>
      <c r="H2514" s="1" t="s">
        <v>6389</v>
      </c>
      <c r="I2514" s="378">
        <v>47272</v>
      </c>
      <c r="J2514" s="1" t="s">
        <v>61</v>
      </c>
      <c r="K2514" s="380">
        <v>0.77236111111111005</v>
      </c>
      <c r="L2514" s="378">
        <v>46177</v>
      </c>
      <c r="M2514" s="1" t="s">
        <v>6884</v>
      </c>
      <c r="N2514" s="1" t="s">
        <v>7040</v>
      </c>
    </row>
    <row r="2515" spans="1:14" x14ac:dyDescent="0.25">
      <c r="A2515" s="1" t="s">
        <v>6882</v>
      </c>
      <c r="B2515" s="1" t="s">
        <v>80</v>
      </c>
      <c r="C2515" s="1" t="s">
        <v>81</v>
      </c>
      <c r="D2515" s="377">
        <v>110</v>
      </c>
      <c r="E2515" s="1" t="s">
        <v>83</v>
      </c>
      <c r="F2515" s="378">
        <v>46177</v>
      </c>
      <c r="G2515" s="1" t="s">
        <v>6909</v>
      </c>
      <c r="H2515" s="1" t="s">
        <v>6389</v>
      </c>
      <c r="I2515" s="378">
        <v>47272</v>
      </c>
      <c r="J2515" s="1" t="s">
        <v>61</v>
      </c>
      <c r="K2515" s="380">
        <v>0.59487268518518999</v>
      </c>
      <c r="L2515" s="378">
        <v>46177</v>
      </c>
      <c r="M2515" s="1" t="s">
        <v>6884</v>
      </c>
      <c r="N2515" s="1" t="s">
        <v>6976</v>
      </c>
    </row>
    <row r="2516" spans="1:14" x14ac:dyDescent="0.25">
      <c r="A2516" s="1" t="s">
        <v>6882</v>
      </c>
      <c r="B2516" s="1" t="s">
        <v>80</v>
      </c>
      <c r="C2516" s="1" t="s">
        <v>81</v>
      </c>
      <c r="D2516" s="377">
        <v>110</v>
      </c>
      <c r="E2516" s="1" t="s">
        <v>83</v>
      </c>
      <c r="F2516" s="378">
        <v>46177</v>
      </c>
      <c r="G2516" s="1" t="s">
        <v>6909</v>
      </c>
      <c r="H2516" s="1" t="s">
        <v>6389</v>
      </c>
      <c r="I2516" s="378">
        <v>47272</v>
      </c>
      <c r="J2516" s="1" t="s">
        <v>61</v>
      </c>
      <c r="K2516" s="380">
        <v>0.93740740740741002</v>
      </c>
      <c r="L2516" s="378">
        <v>46177</v>
      </c>
      <c r="M2516" s="1" t="s">
        <v>6884</v>
      </c>
      <c r="N2516" s="1" t="s">
        <v>6985</v>
      </c>
    </row>
    <row r="2517" spans="1:14" x14ac:dyDescent="0.25">
      <c r="A2517" s="1" t="s">
        <v>6882</v>
      </c>
      <c r="B2517" s="1" t="s">
        <v>80</v>
      </c>
      <c r="C2517" s="1" t="s">
        <v>81</v>
      </c>
      <c r="D2517" s="377">
        <v>110</v>
      </c>
      <c r="E2517" s="1" t="s">
        <v>83</v>
      </c>
      <c r="F2517" s="378">
        <v>46177</v>
      </c>
      <c r="G2517" s="1" t="s">
        <v>6909</v>
      </c>
      <c r="H2517" s="1" t="s">
        <v>6389</v>
      </c>
      <c r="I2517" s="378">
        <v>47272</v>
      </c>
      <c r="J2517" s="1" t="s">
        <v>61</v>
      </c>
      <c r="K2517" s="380">
        <v>0.75516203703703999</v>
      </c>
      <c r="L2517" s="378">
        <v>46177</v>
      </c>
      <c r="M2517" s="1" t="s">
        <v>6884</v>
      </c>
      <c r="N2517" s="1" t="s">
        <v>6992</v>
      </c>
    </row>
    <row r="2518" spans="1:14" x14ac:dyDescent="0.25">
      <c r="A2518" s="1" t="s">
        <v>6882</v>
      </c>
      <c r="B2518" s="1" t="s">
        <v>80</v>
      </c>
      <c r="C2518" s="1" t="s">
        <v>81</v>
      </c>
      <c r="D2518" s="377">
        <v>110</v>
      </c>
      <c r="E2518" s="1" t="s">
        <v>83</v>
      </c>
      <c r="F2518" s="378">
        <v>46177</v>
      </c>
      <c r="G2518" s="1" t="s">
        <v>6968</v>
      </c>
      <c r="H2518" s="1" t="s">
        <v>4586</v>
      </c>
      <c r="I2518" s="378">
        <v>47271</v>
      </c>
      <c r="J2518" s="1" t="s">
        <v>61</v>
      </c>
      <c r="K2518" s="380">
        <v>0.18082175925926</v>
      </c>
      <c r="L2518" s="378">
        <v>46177</v>
      </c>
      <c r="M2518" s="1" t="s">
        <v>6884</v>
      </c>
      <c r="N2518" s="1" t="s">
        <v>6977</v>
      </c>
    </row>
    <row r="2519" spans="1:14" x14ac:dyDescent="0.25">
      <c r="A2519" s="1" t="s">
        <v>6882</v>
      </c>
      <c r="B2519" s="1" t="s">
        <v>80</v>
      </c>
      <c r="C2519" s="1" t="s">
        <v>81</v>
      </c>
      <c r="D2519" s="377">
        <v>110</v>
      </c>
      <c r="E2519" s="1" t="s">
        <v>83</v>
      </c>
      <c r="F2519" s="378">
        <v>46177</v>
      </c>
      <c r="G2519" s="1" t="s">
        <v>6909</v>
      </c>
      <c r="H2519" s="1" t="s">
        <v>6389</v>
      </c>
      <c r="I2519" s="378">
        <v>47272</v>
      </c>
      <c r="J2519" s="1" t="s">
        <v>61</v>
      </c>
      <c r="K2519" s="380">
        <v>0.75526620370370001</v>
      </c>
      <c r="L2519" s="378">
        <v>46177</v>
      </c>
      <c r="M2519" s="1" t="s">
        <v>6884</v>
      </c>
      <c r="N2519" s="1" t="s">
        <v>6983</v>
      </c>
    </row>
    <row r="2520" spans="1:14" x14ac:dyDescent="0.25">
      <c r="A2520" s="1" t="s">
        <v>6882</v>
      </c>
      <c r="B2520" s="1" t="s">
        <v>80</v>
      </c>
      <c r="C2520" s="1" t="s">
        <v>81</v>
      </c>
      <c r="D2520" s="377">
        <v>110</v>
      </c>
      <c r="E2520" s="1" t="s">
        <v>83</v>
      </c>
      <c r="F2520" s="378">
        <v>46177</v>
      </c>
      <c r="G2520" s="1" t="s">
        <v>6909</v>
      </c>
      <c r="H2520" s="1" t="s">
        <v>6389</v>
      </c>
      <c r="I2520" s="378">
        <v>47272</v>
      </c>
      <c r="J2520" s="1" t="s">
        <v>61</v>
      </c>
      <c r="K2520" s="380">
        <v>0.85460648148148</v>
      </c>
      <c r="L2520" s="378">
        <v>46177</v>
      </c>
      <c r="M2520" s="1" t="s">
        <v>6884</v>
      </c>
      <c r="N2520" s="1" t="s">
        <v>6970</v>
      </c>
    </row>
    <row r="2521" spans="1:14" x14ac:dyDescent="0.25">
      <c r="A2521" s="1" t="s">
        <v>6882</v>
      </c>
      <c r="B2521" s="1" t="s">
        <v>80</v>
      </c>
      <c r="C2521" s="1" t="s">
        <v>81</v>
      </c>
      <c r="D2521" s="377">
        <v>110</v>
      </c>
      <c r="E2521" s="1" t="s">
        <v>83</v>
      </c>
      <c r="F2521" s="378">
        <v>46177</v>
      </c>
      <c r="G2521" s="1" t="s">
        <v>6909</v>
      </c>
      <c r="H2521" s="1" t="s">
        <v>6389</v>
      </c>
      <c r="I2521" s="378">
        <v>47272</v>
      </c>
      <c r="J2521" s="1" t="s">
        <v>61</v>
      </c>
      <c r="K2521" s="380">
        <v>0.90585648148148001</v>
      </c>
      <c r="L2521" s="378">
        <v>46177</v>
      </c>
      <c r="M2521" s="1" t="s">
        <v>6884</v>
      </c>
      <c r="N2521" s="1" t="s">
        <v>7011</v>
      </c>
    </row>
    <row r="2522" spans="1:14" x14ac:dyDescent="0.25">
      <c r="A2522" s="1" t="s">
        <v>6882</v>
      </c>
      <c r="B2522" s="1" t="s">
        <v>80</v>
      </c>
      <c r="C2522" s="1" t="s">
        <v>81</v>
      </c>
      <c r="D2522" s="377">
        <v>62</v>
      </c>
      <c r="E2522" s="1" t="s">
        <v>83</v>
      </c>
      <c r="F2522" s="378">
        <v>46177</v>
      </c>
      <c r="G2522" s="1" t="s">
        <v>6968</v>
      </c>
      <c r="H2522" s="1" t="s">
        <v>4586</v>
      </c>
      <c r="I2522" s="378">
        <v>47271</v>
      </c>
      <c r="J2522" s="1" t="s">
        <v>61</v>
      </c>
      <c r="K2522" s="380">
        <v>0.52605324074074</v>
      </c>
      <c r="L2522" s="378">
        <v>46177</v>
      </c>
      <c r="M2522" s="1" t="s">
        <v>6884</v>
      </c>
      <c r="N2522" s="1" t="s">
        <v>7022</v>
      </c>
    </row>
    <row r="2523" spans="1:14" x14ac:dyDescent="0.25">
      <c r="A2523" s="1" t="s">
        <v>6882</v>
      </c>
      <c r="B2523" s="1" t="s">
        <v>80</v>
      </c>
      <c r="C2523" s="1" t="s">
        <v>81</v>
      </c>
      <c r="D2523" s="377">
        <v>110</v>
      </c>
      <c r="E2523" s="1" t="s">
        <v>83</v>
      </c>
      <c r="F2523" s="378">
        <v>46177</v>
      </c>
      <c r="G2523" s="1" t="s">
        <v>6909</v>
      </c>
      <c r="H2523" s="1" t="s">
        <v>6389</v>
      </c>
      <c r="I2523" s="378">
        <v>47272</v>
      </c>
      <c r="J2523" s="1" t="s">
        <v>61</v>
      </c>
      <c r="K2523" s="380">
        <v>0.61984953703704004</v>
      </c>
      <c r="L2523" s="378">
        <v>46177</v>
      </c>
      <c r="M2523" s="1" t="s">
        <v>6884</v>
      </c>
      <c r="N2523" s="1" t="s">
        <v>7047</v>
      </c>
    </row>
    <row r="2524" spans="1:14" x14ac:dyDescent="0.25">
      <c r="A2524" s="1" t="s">
        <v>6882</v>
      </c>
      <c r="B2524" s="1" t="s">
        <v>80</v>
      </c>
      <c r="C2524" s="1" t="s">
        <v>81</v>
      </c>
      <c r="D2524" s="377">
        <v>110</v>
      </c>
      <c r="E2524" s="1" t="s">
        <v>83</v>
      </c>
      <c r="F2524" s="378">
        <v>46177</v>
      </c>
      <c r="G2524" s="1" t="s">
        <v>6909</v>
      </c>
      <c r="H2524" s="1" t="s">
        <v>6389</v>
      </c>
      <c r="I2524" s="378">
        <v>47272</v>
      </c>
      <c r="J2524" s="1" t="s">
        <v>61</v>
      </c>
      <c r="K2524" s="380">
        <v>0.92739583333332998</v>
      </c>
      <c r="L2524" s="378">
        <v>46177</v>
      </c>
      <c r="M2524" s="1" t="s">
        <v>6884</v>
      </c>
      <c r="N2524" s="1" t="s">
        <v>7004</v>
      </c>
    </row>
    <row r="2525" spans="1:14" x14ac:dyDescent="0.25">
      <c r="A2525" s="1" t="s">
        <v>6882</v>
      </c>
      <c r="B2525" s="1" t="s">
        <v>80</v>
      </c>
      <c r="C2525" s="1" t="s">
        <v>81</v>
      </c>
      <c r="D2525" s="377">
        <v>110</v>
      </c>
      <c r="E2525" s="1" t="s">
        <v>83</v>
      </c>
      <c r="F2525" s="378">
        <v>46177</v>
      </c>
      <c r="G2525" s="1" t="s">
        <v>6968</v>
      </c>
      <c r="H2525" s="1" t="s">
        <v>4586</v>
      </c>
      <c r="I2525" s="378">
        <v>47271</v>
      </c>
      <c r="J2525" s="1" t="s">
        <v>61</v>
      </c>
      <c r="K2525" s="380">
        <v>0.14995370370370001</v>
      </c>
      <c r="L2525" s="378">
        <v>46177</v>
      </c>
      <c r="M2525" s="1" t="s">
        <v>6884</v>
      </c>
      <c r="N2525" s="1" t="s">
        <v>6999</v>
      </c>
    </row>
    <row r="2526" spans="1:14" x14ac:dyDescent="0.25">
      <c r="A2526" s="1" t="s">
        <v>6882</v>
      </c>
      <c r="B2526" s="1" t="s">
        <v>80</v>
      </c>
      <c r="C2526" s="1" t="s">
        <v>81</v>
      </c>
      <c r="D2526" s="377">
        <v>110</v>
      </c>
      <c r="E2526" s="1" t="s">
        <v>83</v>
      </c>
      <c r="F2526" s="378">
        <v>46177</v>
      </c>
      <c r="G2526" s="1" t="s">
        <v>6968</v>
      </c>
      <c r="H2526" s="1" t="s">
        <v>4586</v>
      </c>
      <c r="I2526" s="378">
        <v>47271</v>
      </c>
      <c r="J2526" s="1" t="s">
        <v>61</v>
      </c>
      <c r="K2526" s="380">
        <v>0.13583333333333</v>
      </c>
      <c r="L2526" s="378">
        <v>46177</v>
      </c>
      <c r="M2526" s="1" t="s">
        <v>6884</v>
      </c>
      <c r="N2526" s="1" t="s">
        <v>7010</v>
      </c>
    </row>
    <row r="2527" spans="1:14" x14ac:dyDescent="0.25">
      <c r="A2527" s="1" t="s">
        <v>6882</v>
      </c>
      <c r="B2527" s="1" t="s">
        <v>80</v>
      </c>
      <c r="C2527" s="1" t="s">
        <v>81</v>
      </c>
      <c r="D2527" s="377">
        <v>110</v>
      </c>
      <c r="E2527" s="1" t="s">
        <v>83</v>
      </c>
      <c r="F2527" s="378">
        <v>46177</v>
      </c>
      <c r="G2527" s="1" t="s">
        <v>6968</v>
      </c>
      <c r="H2527" s="1" t="s">
        <v>4586</v>
      </c>
      <c r="I2527" s="378">
        <v>47271</v>
      </c>
      <c r="J2527" s="1" t="s">
        <v>61</v>
      </c>
      <c r="K2527" s="380">
        <v>0.13341435185184999</v>
      </c>
      <c r="L2527" s="378">
        <v>46177</v>
      </c>
      <c r="M2527" s="1" t="s">
        <v>6884</v>
      </c>
      <c r="N2527" s="1" t="s">
        <v>7015</v>
      </c>
    </row>
    <row r="2528" spans="1:14" x14ac:dyDescent="0.25">
      <c r="A2528" s="1" t="s">
        <v>6882</v>
      </c>
      <c r="B2528" s="1" t="s">
        <v>80</v>
      </c>
      <c r="C2528" s="1" t="s">
        <v>81</v>
      </c>
      <c r="D2528" s="377">
        <v>110</v>
      </c>
      <c r="E2528" s="1" t="s">
        <v>83</v>
      </c>
      <c r="F2528" s="378">
        <v>46177</v>
      </c>
      <c r="G2528" s="1" t="s">
        <v>6968</v>
      </c>
      <c r="H2528" s="1" t="s">
        <v>4586</v>
      </c>
      <c r="I2528" s="378">
        <v>47271</v>
      </c>
      <c r="J2528" s="1" t="s">
        <v>61</v>
      </c>
      <c r="K2528" s="380">
        <v>5.8576388888890003E-2</v>
      </c>
      <c r="L2528" s="378">
        <v>46177</v>
      </c>
      <c r="M2528" s="1" t="s">
        <v>6884</v>
      </c>
      <c r="N2528" s="1" t="s">
        <v>6988</v>
      </c>
    </row>
    <row r="2529" spans="1:14" x14ac:dyDescent="0.25">
      <c r="A2529" s="1" t="s">
        <v>6882</v>
      </c>
      <c r="B2529" s="1" t="s">
        <v>80</v>
      </c>
      <c r="C2529" s="1" t="s">
        <v>81</v>
      </c>
      <c r="D2529" s="377">
        <v>110</v>
      </c>
      <c r="E2529" s="1" t="s">
        <v>83</v>
      </c>
      <c r="F2529" s="378">
        <v>46177</v>
      </c>
      <c r="G2529" s="1" t="s">
        <v>6968</v>
      </c>
      <c r="H2529" s="1" t="s">
        <v>4586</v>
      </c>
      <c r="I2529" s="378">
        <v>47271</v>
      </c>
      <c r="J2529" s="1" t="s">
        <v>61</v>
      </c>
      <c r="K2529" s="380">
        <v>0.14113425925925999</v>
      </c>
      <c r="L2529" s="378">
        <v>46177</v>
      </c>
      <c r="M2529" s="1" t="s">
        <v>6884</v>
      </c>
      <c r="N2529" s="1" t="s">
        <v>7017</v>
      </c>
    </row>
    <row r="2530" spans="1:14" x14ac:dyDescent="0.25">
      <c r="A2530" s="1" t="s">
        <v>6882</v>
      </c>
      <c r="B2530" s="1" t="s">
        <v>80</v>
      </c>
      <c r="C2530" s="1" t="s">
        <v>81</v>
      </c>
      <c r="D2530" s="377">
        <v>110</v>
      </c>
      <c r="E2530" s="1" t="s">
        <v>83</v>
      </c>
      <c r="F2530" s="378">
        <v>46177</v>
      </c>
      <c r="G2530" s="1" t="s">
        <v>6968</v>
      </c>
      <c r="H2530" s="1" t="s">
        <v>4586</v>
      </c>
      <c r="I2530" s="378">
        <v>47271</v>
      </c>
      <c r="J2530" s="1" t="s">
        <v>61</v>
      </c>
      <c r="K2530" s="380">
        <v>0.13967592592593001</v>
      </c>
      <c r="L2530" s="378">
        <v>46177</v>
      </c>
      <c r="M2530" s="1" t="s">
        <v>6884</v>
      </c>
      <c r="N2530" s="1" t="s">
        <v>7018</v>
      </c>
    </row>
    <row r="2531" spans="1:14" x14ac:dyDescent="0.25">
      <c r="A2531" s="1" t="s">
        <v>6882</v>
      </c>
      <c r="B2531" s="1" t="s">
        <v>80</v>
      </c>
      <c r="C2531" s="1" t="s">
        <v>81</v>
      </c>
      <c r="D2531" s="377">
        <v>110</v>
      </c>
      <c r="E2531" s="1" t="s">
        <v>83</v>
      </c>
      <c r="F2531" s="378">
        <v>46177</v>
      </c>
      <c r="G2531" s="1" t="s">
        <v>6909</v>
      </c>
      <c r="H2531" s="1" t="s">
        <v>6389</v>
      </c>
      <c r="I2531" s="378">
        <v>47272</v>
      </c>
      <c r="J2531" s="1" t="s">
        <v>61</v>
      </c>
      <c r="K2531" s="380">
        <v>0.71228009259258995</v>
      </c>
      <c r="L2531" s="378">
        <v>46177</v>
      </c>
      <c r="M2531" s="1" t="s">
        <v>6884</v>
      </c>
      <c r="N2531" s="1" t="s">
        <v>6974</v>
      </c>
    </row>
    <row r="2532" spans="1:14" x14ac:dyDescent="0.25">
      <c r="A2532" s="1" t="s">
        <v>6882</v>
      </c>
      <c r="B2532" s="1" t="s">
        <v>80</v>
      </c>
      <c r="C2532" s="1" t="s">
        <v>81</v>
      </c>
      <c r="D2532" s="377">
        <v>110</v>
      </c>
      <c r="E2532" s="1" t="s">
        <v>83</v>
      </c>
      <c r="F2532" s="378">
        <v>46177</v>
      </c>
      <c r="G2532" s="1" t="s">
        <v>6968</v>
      </c>
      <c r="H2532" s="1" t="s">
        <v>4586</v>
      </c>
      <c r="I2532" s="378">
        <v>47271</v>
      </c>
      <c r="J2532" s="1" t="s">
        <v>61</v>
      </c>
      <c r="K2532" s="380">
        <v>0.39486111111111</v>
      </c>
      <c r="L2532" s="378">
        <v>46177</v>
      </c>
      <c r="M2532" s="1" t="s">
        <v>6884</v>
      </c>
      <c r="N2532" s="1" t="s">
        <v>7029</v>
      </c>
    </row>
    <row r="2533" spans="1:14" x14ac:dyDescent="0.25">
      <c r="A2533" s="1" t="s">
        <v>6882</v>
      </c>
      <c r="B2533" s="1" t="s">
        <v>80</v>
      </c>
      <c r="C2533" s="1" t="s">
        <v>81</v>
      </c>
      <c r="D2533" s="377">
        <v>110</v>
      </c>
      <c r="E2533" s="1" t="s">
        <v>83</v>
      </c>
      <c r="F2533" s="378">
        <v>46177</v>
      </c>
      <c r="G2533" s="1" t="s">
        <v>6968</v>
      </c>
      <c r="H2533" s="1" t="s">
        <v>4586</v>
      </c>
      <c r="I2533" s="378">
        <v>47271</v>
      </c>
      <c r="J2533" s="1" t="s">
        <v>61</v>
      </c>
      <c r="K2533" s="380">
        <v>0.33075231481480999</v>
      </c>
      <c r="L2533" s="378">
        <v>46177</v>
      </c>
      <c r="M2533" s="1" t="s">
        <v>6884</v>
      </c>
      <c r="N2533" s="1" t="s">
        <v>7009</v>
      </c>
    </row>
    <row r="2534" spans="1:14" x14ac:dyDescent="0.25">
      <c r="A2534" s="1" t="s">
        <v>6882</v>
      </c>
      <c r="B2534" s="1" t="s">
        <v>80</v>
      </c>
      <c r="C2534" s="1" t="s">
        <v>81</v>
      </c>
      <c r="D2534" s="377">
        <v>110</v>
      </c>
      <c r="E2534" s="1" t="s">
        <v>83</v>
      </c>
      <c r="F2534" s="378">
        <v>46176</v>
      </c>
      <c r="G2534" s="1" t="s">
        <v>6968</v>
      </c>
      <c r="H2534" s="1" t="s">
        <v>4586</v>
      </c>
      <c r="I2534" s="378">
        <v>47271</v>
      </c>
      <c r="J2534" s="1" t="s">
        <v>61</v>
      </c>
      <c r="K2534" s="380">
        <v>0.84877314814814997</v>
      </c>
      <c r="L2534" s="378">
        <v>46176</v>
      </c>
      <c r="M2534" s="1" t="s">
        <v>6884</v>
      </c>
      <c r="N2534" s="1" t="s">
        <v>7069</v>
      </c>
    </row>
    <row r="2535" spans="1:14" x14ac:dyDescent="0.25">
      <c r="A2535" s="1" t="s">
        <v>6882</v>
      </c>
      <c r="B2535" s="1" t="s">
        <v>80</v>
      </c>
      <c r="C2535" s="1" t="s">
        <v>81</v>
      </c>
      <c r="D2535" s="377">
        <v>110</v>
      </c>
      <c r="E2535" s="1" t="s">
        <v>83</v>
      </c>
      <c r="F2535" s="378">
        <v>46176</v>
      </c>
      <c r="G2535" s="1" t="s">
        <v>6968</v>
      </c>
      <c r="H2535" s="1" t="s">
        <v>4586</v>
      </c>
      <c r="I2535" s="378">
        <v>47271</v>
      </c>
      <c r="J2535" s="1" t="s">
        <v>61</v>
      </c>
      <c r="K2535" s="380">
        <v>0.68950231481480995</v>
      </c>
      <c r="L2535" s="378">
        <v>46176</v>
      </c>
      <c r="M2535" s="1" t="s">
        <v>6884</v>
      </c>
      <c r="N2535" s="1" t="s">
        <v>7095</v>
      </c>
    </row>
    <row r="2536" spans="1:14" x14ac:dyDescent="0.25">
      <c r="A2536" s="1" t="s">
        <v>6882</v>
      </c>
      <c r="B2536" s="1" t="s">
        <v>80</v>
      </c>
      <c r="C2536" s="1" t="s">
        <v>81</v>
      </c>
      <c r="D2536" s="377">
        <v>110</v>
      </c>
      <c r="E2536" s="1" t="s">
        <v>83</v>
      </c>
      <c r="F2536" s="378">
        <v>46176</v>
      </c>
      <c r="G2536" s="1" t="s">
        <v>6968</v>
      </c>
      <c r="H2536" s="1" t="s">
        <v>4586</v>
      </c>
      <c r="I2536" s="378">
        <v>47271</v>
      </c>
      <c r="J2536" s="1" t="s">
        <v>61</v>
      </c>
      <c r="K2536" s="380">
        <v>0.56584490740741</v>
      </c>
      <c r="L2536" s="378">
        <v>46176</v>
      </c>
      <c r="M2536" s="1" t="s">
        <v>6884</v>
      </c>
      <c r="N2536" s="1" t="s">
        <v>7082</v>
      </c>
    </row>
    <row r="2537" spans="1:14" x14ac:dyDescent="0.25">
      <c r="A2537" s="1" t="s">
        <v>6882</v>
      </c>
      <c r="B2537" s="1" t="s">
        <v>80</v>
      </c>
      <c r="C2537" s="1" t="s">
        <v>81</v>
      </c>
      <c r="D2537" s="377">
        <v>110</v>
      </c>
      <c r="E2537" s="1" t="s">
        <v>83</v>
      </c>
      <c r="F2537" s="378">
        <v>46176</v>
      </c>
      <c r="G2537" s="1" t="s">
        <v>6968</v>
      </c>
      <c r="H2537" s="1" t="s">
        <v>4586</v>
      </c>
      <c r="I2537" s="378">
        <v>47271</v>
      </c>
      <c r="J2537" s="1" t="s">
        <v>61</v>
      </c>
      <c r="K2537" s="380">
        <v>0.56187500000000001</v>
      </c>
      <c r="L2537" s="378">
        <v>46176</v>
      </c>
      <c r="M2537" s="1" t="s">
        <v>6884</v>
      </c>
      <c r="N2537" s="1" t="s">
        <v>7080</v>
      </c>
    </row>
    <row r="2538" spans="1:14" x14ac:dyDescent="0.25">
      <c r="A2538" s="1" t="s">
        <v>6882</v>
      </c>
      <c r="B2538" s="1" t="s">
        <v>80</v>
      </c>
      <c r="C2538" s="1" t="s">
        <v>81</v>
      </c>
      <c r="D2538" s="377">
        <v>110</v>
      </c>
      <c r="E2538" s="1" t="s">
        <v>83</v>
      </c>
      <c r="F2538" s="378">
        <v>46176</v>
      </c>
      <c r="G2538" s="1" t="s">
        <v>6968</v>
      </c>
      <c r="H2538" s="1" t="s">
        <v>4586</v>
      </c>
      <c r="I2538" s="378">
        <v>47271</v>
      </c>
      <c r="J2538" s="1" t="s">
        <v>61</v>
      </c>
      <c r="K2538" s="380">
        <v>0.68664351851852001</v>
      </c>
      <c r="L2538" s="378">
        <v>46176</v>
      </c>
      <c r="M2538" s="1" t="s">
        <v>6884</v>
      </c>
      <c r="N2538" s="1" t="s">
        <v>7092</v>
      </c>
    </row>
    <row r="2539" spans="1:14" x14ac:dyDescent="0.25">
      <c r="A2539" s="1" t="s">
        <v>6882</v>
      </c>
      <c r="B2539" s="1" t="s">
        <v>80</v>
      </c>
      <c r="C2539" s="1" t="s">
        <v>81</v>
      </c>
      <c r="D2539" s="377">
        <v>110</v>
      </c>
      <c r="E2539" s="1" t="s">
        <v>83</v>
      </c>
      <c r="F2539" s="378">
        <v>46176</v>
      </c>
      <c r="G2539" s="1" t="s">
        <v>6968</v>
      </c>
      <c r="H2539" s="1" t="s">
        <v>4586</v>
      </c>
      <c r="I2539" s="378">
        <v>47271</v>
      </c>
      <c r="J2539" s="1" t="s">
        <v>61</v>
      </c>
      <c r="K2539" s="380">
        <v>0.64563657407407005</v>
      </c>
      <c r="L2539" s="378">
        <v>46176</v>
      </c>
      <c r="M2539" s="1" t="s">
        <v>6884</v>
      </c>
      <c r="N2539" s="1" t="s">
        <v>7072</v>
      </c>
    </row>
    <row r="2540" spans="1:14" x14ac:dyDescent="0.25">
      <c r="A2540" s="1" t="s">
        <v>6882</v>
      </c>
      <c r="B2540" s="1" t="s">
        <v>80</v>
      </c>
      <c r="C2540" s="1" t="s">
        <v>81</v>
      </c>
      <c r="D2540" s="377">
        <v>110</v>
      </c>
      <c r="E2540" s="1" t="s">
        <v>83</v>
      </c>
      <c r="F2540" s="378">
        <v>46176</v>
      </c>
      <c r="G2540" s="1" t="s">
        <v>6968</v>
      </c>
      <c r="H2540" s="1" t="s">
        <v>4586</v>
      </c>
      <c r="I2540" s="378">
        <v>47271</v>
      </c>
      <c r="J2540" s="1" t="s">
        <v>61</v>
      </c>
      <c r="K2540" s="380">
        <v>0.70458333333333001</v>
      </c>
      <c r="L2540" s="378">
        <v>46176</v>
      </c>
      <c r="M2540" s="1" t="s">
        <v>6884</v>
      </c>
      <c r="N2540" s="1" t="s">
        <v>7074</v>
      </c>
    </row>
    <row r="2541" spans="1:14" x14ac:dyDescent="0.25">
      <c r="A2541" s="1" t="s">
        <v>6882</v>
      </c>
      <c r="B2541" s="1" t="s">
        <v>80</v>
      </c>
      <c r="C2541" s="1" t="s">
        <v>81</v>
      </c>
      <c r="D2541" s="377">
        <v>110</v>
      </c>
      <c r="E2541" s="1" t="s">
        <v>83</v>
      </c>
      <c r="F2541" s="378">
        <v>46176</v>
      </c>
      <c r="G2541" s="1" t="s">
        <v>6968</v>
      </c>
      <c r="H2541" s="1" t="s">
        <v>4586</v>
      </c>
      <c r="I2541" s="378">
        <v>47271</v>
      </c>
      <c r="J2541" s="1" t="s">
        <v>61</v>
      </c>
      <c r="K2541" s="380">
        <v>0.93964120370369997</v>
      </c>
      <c r="L2541" s="378">
        <v>46176</v>
      </c>
      <c r="M2541" s="1" t="s">
        <v>6884</v>
      </c>
      <c r="N2541" s="1" t="s">
        <v>7091</v>
      </c>
    </row>
    <row r="2542" spans="1:14" x14ac:dyDescent="0.25">
      <c r="A2542" s="1" t="s">
        <v>6882</v>
      </c>
      <c r="B2542" s="1" t="s">
        <v>80</v>
      </c>
      <c r="C2542" s="1" t="s">
        <v>81</v>
      </c>
      <c r="D2542" s="377">
        <v>110</v>
      </c>
      <c r="E2542" s="1" t="s">
        <v>83</v>
      </c>
      <c r="F2542" s="378">
        <v>46176</v>
      </c>
      <c r="G2542" s="1" t="s">
        <v>6968</v>
      </c>
      <c r="H2542" s="1" t="s">
        <v>4586</v>
      </c>
      <c r="I2542" s="378">
        <v>47271</v>
      </c>
      <c r="J2542" s="1" t="s">
        <v>61</v>
      </c>
      <c r="K2542" s="380">
        <v>0.739375</v>
      </c>
      <c r="L2542" s="378">
        <v>46176</v>
      </c>
      <c r="M2542" s="1" t="s">
        <v>6884</v>
      </c>
      <c r="N2542" s="1" t="s">
        <v>7071</v>
      </c>
    </row>
    <row r="2543" spans="1:14" x14ac:dyDescent="0.25">
      <c r="A2543" s="1" t="s">
        <v>6882</v>
      </c>
      <c r="B2543" s="1" t="s">
        <v>80</v>
      </c>
      <c r="C2543" s="1" t="s">
        <v>81</v>
      </c>
      <c r="D2543" s="377">
        <v>110</v>
      </c>
      <c r="E2543" s="1" t="s">
        <v>83</v>
      </c>
      <c r="F2543" s="378">
        <v>46176</v>
      </c>
      <c r="G2543" s="1" t="s">
        <v>6968</v>
      </c>
      <c r="H2543" s="1" t="s">
        <v>4586</v>
      </c>
      <c r="I2543" s="378">
        <v>47271</v>
      </c>
      <c r="J2543" s="1" t="s">
        <v>61</v>
      </c>
      <c r="K2543" s="380">
        <v>0.73380787037036999</v>
      </c>
      <c r="L2543" s="378">
        <v>46176</v>
      </c>
      <c r="M2543" s="1" t="s">
        <v>6884</v>
      </c>
      <c r="N2543" s="1" t="s">
        <v>7096</v>
      </c>
    </row>
    <row r="2544" spans="1:14" x14ac:dyDescent="0.25">
      <c r="A2544" s="1" t="s">
        <v>6882</v>
      </c>
      <c r="B2544" s="1" t="s">
        <v>80</v>
      </c>
      <c r="C2544" s="1" t="s">
        <v>81</v>
      </c>
      <c r="D2544" s="377">
        <v>110</v>
      </c>
      <c r="E2544" s="1" t="s">
        <v>83</v>
      </c>
      <c r="F2544" s="378">
        <v>46176</v>
      </c>
      <c r="G2544" s="1" t="s">
        <v>6968</v>
      </c>
      <c r="H2544" s="1" t="s">
        <v>4586</v>
      </c>
      <c r="I2544" s="378">
        <v>47271</v>
      </c>
      <c r="J2544" s="1" t="s">
        <v>61</v>
      </c>
      <c r="K2544" s="380">
        <v>0.74465277777778005</v>
      </c>
      <c r="L2544" s="378">
        <v>46176</v>
      </c>
      <c r="M2544" s="1" t="s">
        <v>6884</v>
      </c>
      <c r="N2544" s="1" t="s">
        <v>7084</v>
      </c>
    </row>
    <row r="2545" spans="1:14" x14ac:dyDescent="0.25">
      <c r="A2545" s="1" t="s">
        <v>6882</v>
      </c>
      <c r="B2545" s="1" t="s">
        <v>80</v>
      </c>
      <c r="C2545" s="1" t="s">
        <v>81</v>
      </c>
      <c r="D2545" s="377">
        <v>110</v>
      </c>
      <c r="E2545" s="1" t="s">
        <v>83</v>
      </c>
      <c r="F2545" s="378">
        <v>46176</v>
      </c>
      <c r="G2545" s="1" t="s">
        <v>6968</v>
      </c>
      <c r="H2545" s="1" t="s">
        <v>4586</v>
      </c>
      <c r="I2545" s="378">
        <v>47271</v>
      </c>
      <c r="J2545" s="1" t="s">
        <v>61</v>
      </c>
      <c r="K2545" s="380">
        <v>0.85250000000000004</v>
      </c>
      <c r="L2545" s="378">
        <v>46176</v>
      </c>
      <c r="M2545" s="1" t="s">
        <v>6884</v>
      </c>
      <c r="N2545" s="1" t="s">
        <v>7094</v>
      </c>
    </row>
    <row r="2546" spans="1:14" x14ac:dyDescent="0.25">
      <c r="A2546" s="1" t="s">
        <v>6882</v>
      </c>
      <c r="B2546" s="1" t="s">
        <v>80</v>
      </c>
      <c r="C2546" s="1" t="s">
        <v>81</v>
      </c>
      <c r="D2546" s="377">
        <v>110</v>
      </c>
      <c r="E2546" s="1" t="s">
        <v>83</v>
      </c>
      <c r="F2546" s="378">
        <v>46176</v>
      </c>
      <c r="G2546" s="1" t="s">
        <v>6968</v>
      </c>
      <c r="H2546" s="1" t="s">
        <v>4586</v>
      </c>
      <c r="I2546" s="378">
        <v>47271</v>
      </c>
      <c r="J2546" s="1" t="s">
        <v>61</v>
      </c>
      <c r="K2546" s="380">
        <v>0.86056712962963</v>
      </c>
      <c r="L2546" s="378">
        <v>46176</v>
      </c>
      <c r="M2546" s="1" t="s">
        <v>6884</v>
      </c>
      <c r="N2546" s="1" t="s">
        <v>7066</v>
      </c>
    </row>
    <row r="2547" spans="1:14" x14ac:dyDescent="0.25">
      <c r="A2547" s="1" t="s">
        <v>6882</v>
      </c>
      <c r="B2547" s="1" t="s">
        <v>80</v>
      </c>
      <c r="C2547" s="1" t="s">
        <v>81</v>
      </c>
      <c r="D2547" s="377">
        <v>110</v>
      </c>
      <c r="E2547" s="1" t="s">
        <v>83</v>
      </c>
      <c r="F2547" s="378">
        <v>46176</v>
      </c>
      <c r="G2547" s="1" t="s">
        <v>6968</v>
      </c>
      <c r="H2547" s="1" t="s">
        <v>4586</v>
      </c>
      <c r="I2547" s="378">
        <v>47271</v>
      </c>
      <c r="J2547" s="1" t="s">
        <v>61</v>
      </c>
      <c r="K2547" s="380">
        <v>0.90523148148148003</v>
      </c>
      <c r="L2547" s="378">
        <v>46176</v>
      </c>
      <c r="M2547" s="1" t="s">
        <v>6884</v>
      </c>
      <c r="N2547" s="1" t="s">
        <v>7068</v>
      </c>
    </row>
    <row r="2548" spans="1:14" x14ac:dyDescent="0.25">
      <c r="A2548" s="1" t="s">
        <v>6882</v>
      </c>
      <c r="B2548" s="1" t="s">
        <v>80</v>
      </c>
      <c r="C2548" s="1" t="s">
        <v>81</v>
      </c>
      <c r="D2548" s="377">
        <v>110</v>
      </c>
      <c r="E2548" s="1" t="s">
        <v>83</v>
      </c>
      <c r="F2548" s="378">
        <v>46176</v>
      </c>
      <c r="G2548" s="1" t="s">
        <v>6968</v>
      </c>
      <c r="H2548" s="1" t="s">
        <v>4586</v>
      </c>
      <c r="I2548" s="378">
        <v>47271</v>
      </c>
      <c r="J2548" s="1" t="s">
        <v>61</v>
      </c>
      <c r="K2548" s="380">
        <v>0.88865740740740995</v>
      </c>
      <c r="L2548" s="378">
        <v>46176</v>
      </c>
      <c r="M2548" s="1" t="s">
        <v>6884</v>
      </c>
      <c r="N2548" s="1" t="s">
        <v>7087</v>
      </c>
    </row>
    <row r="2549" spans="1:14" x14ac:dyDescent="0.25">
      <c r="A2549" s="1" t="s">
        <v>6882</v>
      </c>
      <c r="B2549" s="1" t="s">
        <v>80</v>
      </c>
      <c r="C2549" s="1" t="s">
        <v>81</v>
      </c>
      <c r="D2549" s="377">
        <v>110</v>
      </c>
      <c r="E2549" s="1" t="s">
        <v>83</v>
      </c>
      <c r="F2549" s="378">
        <v>46176</v>
      </c>
      <c r="G2549" s="1" t="s">
        <v>6968</v>
      </c>
      <c r="H2549" s="1" t="s">
        <v>4586</v>
      </c>
      <c r="I2549" s="378">
        <v>47271</v>
      </c>
      <c r="J2549" s="1" t="s">
        <v>61</v>
      </c>
      <c r="K2549" s="380">
        <v>0.88826388888888996</v>
      </c>
      <c r="L2549" s="378">
        <v>46176</v>
      </c>
      <c r="M2549" s="1" t="s">
        <v>6884</v>
      </c>
      <c r="N2549" s="1" t="s">
        <v>7085</v>
      </c>
    </row>
    <row r="2550" spans="1:14" x14ac:dyDescent="0.25">
      <c r="A2550" s="1" t="s">
        <v>6882</v>
      </c>
      <c r="B2550" s="1" t="s">
        <v>80</v>
      </c>
      <c r="C2550" s="1" t="s">
        <v>81</v>
      </c>
      <c r="D2550" s="377">
        <v>110</v>
      </c>
      <c r="E2550" s="1" t="s">
        <v>83</v>
      </c>
      <c r="F2550" s="378">
        <v>46176</v>
      </c>
      <c r="G2550" s="1" t="s">
        <v>6968</v>
      </c>
      <c r="H2550" s="1" t="s">
        <v>4586</v>
      </c>
      <c r="I2550" s="378">
        <v>47271</v>
      </c>
      <c r="J2550" s="1" t="s">
        <v>61</v>
      </c>
      <c r="K2550" s="380">
        <v>0.76968749999999997</v>
      </c>
      <c r="L2550" s="378">
        <v>46176</v>
      </c>
      <c r="M2550" s="1" t="s">
        <v>6884</v>
      </c>
      <c r="N2550" s="1" t="s">
        <v>7059</v>
      </c>
    </row>
    <row r="2551" spans="1:14" x14ac:dyDescent="0.25">
      <c r="A2551" s="1" t="s">
        <v>6882</v>
      </c>
      <c r="B2551" s="1" t="s">
        <v>80</v>
      </c>
      <c r="C2551" s="1" t="s">
        <v>81</v>
      </c>
      <c r="D2551" s="377">
        <v>110</v>
      </c>
      <c r="E2551" s="1" t="s">
        <v>83</v>
      </c>
      <c r="F2551" s="378">
        <v>46176</v>
      </c>
      <c r="G2551" s="1" t="s">
        <v>6968</v>
      </c>
      <c r="H2551" s="1" t="s">
        <v>4586</v>
      </c>
      <c r="I2551" s="378">
        <v>47271</v>
      </c>
      <c r="J2551" s="1" t="s">
        <v>61</v>
      </c>
      <c r="K2551" s="380">
        <v>0.88476851851852001</v>
      </c>
      <c r="L2551" s="378">
        <v>46176</v>
      </c>
      <c r="M2551" s="1" t="s">
        <v>6884</v>
      </c>
      <c r="N2551" s="1" t="s">
        <v>7088</v>
      </c>
    </row>
    <row r="2552" spans="1:14" x14ac:dyDescent="0.25">
      <c r="A2552" s="1" t="s">
        <v>6882</v>
      </c>
      <c r="B2552" s="1" t="s">
        <v>80</v>
      </c>
      <c r="C2552" s="1" t="s">
        <v>81</v>
      </c>
      <c r="D2552" s="377">
        <v>110</v>
      </c>
      <c r="E2552" s="1" t="s">
        <v>83</v>
      </c>
      <c r="F2552" s="378">
        <v>46176</v>
      </c>
      <c r="G2552" s="1" t="s">
        <v>6968</v>
      </c>
      <c r="H2552" s="1" t="s">
        <v>4586</v>
      </c>
      <c r="I2552" s="378">
        <v>47271</v>
      </c>
      <c r="J2552" s="1" t="s">
        <v>61</v>
      </c>
      <c r="K2552" s="380">
        <v>0.87711805555555999</v>
      </c>
      <c r="L2552" s="378">
        <v>46176</v>
      </c>
      <c r="M2552" s="1" t="s">
        <v>6884</v>
      </c>
      <c r="N2552" s="1" t="s">
        <v>7090</v>
      </c>
    </row>
    <row r="2553" spans="1:14" x14ac:dyDescent="0.25">
      <c r="A2553" s="1" t="s">
        <v>6882</v>
      </c>
      <c r="B2553" s="1" t="s">
        <v>80</v>
      </c>
      <c r="C2553" s="1" t="s">
        <v>81</v>
      </c>
      <c r="D2553" s="377">
        <v>110</v>
      </c>
      <c r="E2553" s="1" t="s">
        <v>83</v>
      </c>
      <c r="F2553" s="378">
        <v>46176</v>
      </c>
      <c r="G2553" s="1" t="s">
        <v>6968</v>
      </c>
      <c r="H2553" s="1" t="s">
        <v>4586</v>
      </c>
      <c r="I2553" s="378">
        <v>47271</v>
      </c>
      <c r="J2553" s="1" t="s">
        <v>61</v>
      </c>
      <c r="K2553" s="380">
        <v>0.77809027777777995</v>
      </c>
      <c r="L2553" s="378">
        <v>46176</v>
      </c>
      <c r="M2553" s="1" t="s">
        <v>6884</v>
      </c>
      <c r="N2553" s="1" t="s">
        <v>7062</v>
      </c>
    </row>
    <row r="2554" spans="1:14" x14ac:dyDescent="0.25">
      <c r="A2554" s="1" t="s">
        <v>6882</v>
      </c>
      <c r="B2554" s="1" t="s">
        <v>80</v>
      </c>
      <c r="C2554" s="1" t="s">
        <v>81</v>
      </c>
      <c r="D2554" s="377">
        <v>110</v>
      </c>
      <c r="E2554" s="1" t="s">
        <v>83</v>
      </c>
      <c r="F2554" s="378">
        <v>46176</v>
      </c>
      <c r="G2554" s="1" t="s">
        <v>6968</v>
      </c>
      <c r="H2554" s="1" t="s">
        <v>4586</v>
      </c>
      <c r="I2554" s="378">
        <v>47271</v>
      </c>
      <c r="J2554" s="1" t="s">
        <v>61</v>
      </c>
      <c r="K2554" s="380">
        <v>0.98473379629629998</v>
      </c>
      <c r="L2554" s="378">
        <v>46176</v>
      </c>
      <c r="M2554" s="1" t="s">
        <v>6884</v>
      </c>
      <c r="N2554" s="1" t="s">
        <v>7083</v>
      </c>
    </row>
    <row r="2555" spans="1:14" x14ac:dyDescent="0.25">
      <c r="A2555" s="1" t="s">
        <v>6882</v>
      </c>
      <c r="B2555" s="1" t="s">
        <v>80</v>
      </c>
      <c r="C2555" s="1" t="s">
        <v>81</v>
      </c>
      <c r="D2555" s="377">
        <v>110</v>
      </c>
      <c r="E2555" s="1" t="s">
        <v>83</v>
      </c>
      <c r="F2555" s="378">
        <v>46176</v>
      </c>
      <c r="G2555" s="1" t="s">
        <v>6968</v>
      </c>
      <c r="H2555" s="1" t="s">
        <v>4586</v>
      </c>
      <c r="I2555" s="378">
        <v>47271</v>
      </c>
      <c r="J2555" s="1" t="s">
        <v>61</v>
      </c>
      <c r="K2555" s="380">
        <v>0.90511574074073997</v>
      </c>
      <c r="L2555" s="378">
        <v>46176</v>
      </c>
      <c r="M2555" s="1" t="s">
        <v>6884</v>
      </c>
      <c r="N2555" s="1" t="s">
        <v>7079</v>
      </c>
    </row>
    <row r="2556" spans="1:14" x14ac:dyDescent="0.25">
      <c r="A2556" s="1" t="s">
        <v>6882</v>
      </c>
      <c r="B2556" s="1" t="s">
        <v>80</v>
      </c>
      <c r="C2556" s="1" t="s">
        <v>81</v>
      </c>
      <c r="D2556" s="377">
        <v>110</v>
      </c>
      <c r="E2556" s="1" t="s">
        <v>83</v>
      </c>
      <c r="F2556" s="378">
        <v>46176</v>
      </c>
      <c r="G2556" s="1" t="s">
        <v>6968</v>
      </c>
      <c r="H2556" s="1" t="s">
        <v>4586</v>
      </c>
      <c r="I2556" s="378">
        <v>47271</v>
      </c>
      <c r="J2556" s="1" t="s">
        <v>61</v>
      </c>
      <c r="K2556" s="380">
        <v>0.90547453703703995</v>
      </c>
      <c r="L2556" s="378">
        <v>46176</v>
      </c>
      <c r="M2556" s="1" t="s">
        <v>6884</v>
      </c>
      <c r="N2556" s="1" t="s">
        <v>7077</v>
      </c>
    </row>
    <row r="2557" spans="1:14" x14ac:dyDescent="0.25">
      <c r="A2557" s="1" t="s">
        <v>6882</v>
      </c>
      <c r="B2557" s="1" t="s">
        <v>80</v>
      </c>
      <c r="C2557" s="1" t="s">
        <v>81</v>
      </c>
      <c r="D2557" s="377">
        <v>110</v>
      </c>
      <c r="E2557" s="1" t="s">
        <v>83</v>
      </c>
      <c r="F2557" s="378">
        <v>46176</v>
      </c>
      <c r="G2557" s="1" t="s">
        <v>6968</v>
      </c>
      <c r="H2557" s="1" t="s">
        <v>4586</v>
      </c>
      <c r="I2557" s="378">
        <v>47271</v>
      </c>
      <c r="J2557" s="1" t="s">
        <v>61</v>
      </c>
      <c r="K2557" s="380">
        <v>0.42614583333333</v>
      </c>
      <c r="L2557" s="378">
        <v>46176</v>
      </c>
      <c r="M2557" s="1" t="s">
        <v>6884</v>
      </c>
      <c r="N2557" s="1" t="s">
        <v>7070</v>
      </c>
    </row>
    <row r="2558" spans="1:14" x14ac:dyDescent="0.25">
      <c r="A2558" s="1" t="s">
        <v>6882</v>
      </c>
      <c r="B2558" s="1" t="s">
        <v>80</v>
      </c>
      <c r="C2558" s="1" t="s">
        <v>81</v>
      </c>
      <c r="D2558" s="377">
        <v>110</v>
      </c>
      <c r="E2558" s="1" t="s">
        <v>83</v>
      </c>
      <c r="F2558" s="378">
        <v>46176</v>
      </c>
      <c r="G2558" s="1" t="s">
        <v>6968</v>
      </c>
      <c r="H2558" s="1" t="s">
        <v>4586</v>
      </c>
      <c r="I2558" s="378">
        <v>47271</v>
      </c>
      <c r="J2558" s="1" t="s">
        <v>61</v>
      </c>
      <c r="K2558" s="380">
        <v>0.52645833333333003</v>
      </c>
      <c r="L2558" s="378">
        <v>46176</v>
      </c>
      <c r="M2558" s="1" t="s">
        <v>6884</v>
      </c>
      <c r="N2558" s="1" t="s">
        <v>7065</v>
      </c>
    </row>
    <row r="2559" spans="1:14" x14ac:dyDescent="0.25">
      <c r="A2559" s="1" t="s">
        <v>6882</v>
      </c>
      <c r="B2559" s="1" t="s">
        <v>80</v>
      </c>
      <c r="C2559" s="1" t="s">
        <v>81</v>
      </c>
      <c r="D2559" s="377">
        <v>110</v>
      </c>
      <c r="E2559" s="1" t="s">
        <v>83</v>
      </c>
      <c r="F2559" s="378">
        <v>46176</v>
      </c>
      <c r="G2559" s="1" t="s">
        <v>6968</v>
      </c>
      <c r="H2559" s="1" t="s">
        <v>4586</v>
      </c>
      <c r="I2559" s="378">
        <v>47271</v>
      </c>
      <c r="J2559" s="1" t="s">
        <v>61</v>
      </c>
      <c r="K2559" s="380">
        <v>0.98505787037036996</v>
      </c>
      <c r="L2559" s="378">
        <v>46176</v>
      </c>
      <c r="M2559" s="1" t="s">
        <v>6884</v>
      </c>
      <c r="N2559" s="1" t="s">
        <v>7089</v>
      </c>
    </row>
    <row r="2560" spans="1:14" x14ac:dyDescent="0.25">
      <c r="A2560" s="1" t="s">
        <v>6882</v>
      </c>
      <c r="B2560" s="1" t="s">
        <v>80</v>
      </c>
      <c r="C2560" s="1" t="s">
        <v>81</v>
      </c>
      <c r="D2560" s="377">
        <v>110</v>
      </c>
      <c r="E2560" s="1" t="s">
        <v>83</v>
      </c>
      <c r="F2560" s="378">
        <v>46176</v>
      </c>
      <c r="G2560" s="1" t="s">
        <v>6968</v>
      </c>
      <c r="H2560" s="1" t="s">
        <v>4586</v>
      </c>
      <c r="I2560" s="378">
        <v>47271</v>
      </c>
      <c r="J2560" s="1" t="s">
        <v>61</v>
      </c>
      <c r="K2560" s="380">
        <v>0.85570601851852002</v>
      </c>
      <c r="L2560" s="378">
        <v>46176</v>
      </c>
      <c r="M2560" s="1" t="s">
        <v>6884</v>
      </c>
      <c r="N2560" s="1" t="s">
        <v>7081</v>
      </c>
    </row>
    <row r="2561" spans="1:14" x14ac:dyDescent="0.25">
      <c r="A2561" s="1" t="s">
        <v>6882</v>
      </c>
      <c r="B2561" s="1" t="s">
        <v>80</v>
      </c>
      <c r="C2561" s="1" t="s">
        <v>81</v>
      </c>
      <c r="D2561" s="377">
        <v>110</v>
      </c>
      <c r="E2561" s="1" t="s">
        <v>83</v>
      </c>
      <c r="F2561" s="378">
        <v>46176</v>
      </c>
      <c r="G2561" s="1" t="s">
        <v>6968</v>
      </c>
      <c r="H2561" s="1" t="s">
        <v>4586</v>
      </c>
      <c r="I2561" s="378">
        <v>47271</v>
      </c>
      <c r="J2561" s="1" t="s">
        <v>61</v>
      </c>
      <c r="K2561" s="380">
        <v>0.53141203703703999</v>
      </c>
      <c r="L2561" s="378">
        <v>46176</v>
      </c>
      <c r="M2561" s="1" t="s">
        <v>6884</v>
      </c>
      <c r="N2561" s="1" t="s">
        <v>7086</v>
      </c>
    </row>
    <row r="2562" spans="1:14" x14ac:dyDescent="0.25">
      <c r="A2562" s="1" t="s">
        <v>6882</v>
      </c>
      <c r="B2562" s="1" t="s">
        <v>80</v>
      </c>
      <c r="C2562" s="1" t="s">
        <v>81</v>
      </c>
      <c r="D2562" s="377">
        <v>110</v>
      </c>
      <c r="E2562" s="1" t="s">
        <v>83</v>
      </c>
      <c r="F2562" s="378">
        <v>46176</v>
      </c>
      <c r="G2562" s="1" t="s">
        <v>6968</v>
      </c>
      <c r="H2562" s="1" t="s">
        <v>4586</v>
      </c>
      <c r="I2562" s="378">
        <v>47271</v>
      </c>
      <c r="J2562" s="1" t="s">
        <v>61</v>
      </c>
      <c r="K2562" s="380">
        <v>0.76991898148147997</v>
      </c>
      <c r="L2562" s="378">
        <v>46176</v>
      </c>
      <c r="M2562" s="1" t="s">
        <v>6884</v>
      </c>
      <c r="N2562" s="1" t="s">
        <v>7067</v>
      </c>
    </row>
    <row r="2563" spans="1:14" x14ac:dyDescent="0.25">
      <c r="A2563" s="1" t="s">
        <v>6882</v>
      </c>
      <c r="B2563" s="1" t="s">
        <v>80</v>
      </c>
      <c r="C2563" s="1" t="s">
        <v>81</v>
      </c>
      <c r="D2563" s="377">
        <v>110</v>
      </c>
      <c r="E2563" s="1" t="s">
        <v>83</v>
      </c>
      <c r="F2563" s="378">
        <v>46176</v>
      </c>
      <c r="G2563" s="1" t="s">
        <v>6968</v>
      </c>
      <c r="H2563" s="1" t="s">
        <v>4586</v>
      </c>
      <c r="I2563" s="378">
        <v>47271</v>
      </c>
      <c r="J2563" s="1" t="s">
        <v>61</v>
      </c>
      <c r="K2563" s="380">
        <v>0.95777777777777995</v>
      </c>
      <c r="L2563" s="378">
        <v>46176</v>
      </c>
      <c r="M2563" s="1" t="s">
        <v>6884</v>
      </c>
      <c r="N2563" s="1" t="s">
        <v>7060</v>
      </c>
    </row>
    <row r="2564" spans="1:14" x14ac:dyDescent="0.25">
      <c r="A2564" s="1" t="s">
        <v>6882</v>
      </c>
      <c r="B2564" s="1" t="s">
        <v>80</v>
      </c>
      <c r="C2564" s="1" t="s">
        <v>81</v>
      </c>
      <c r="D2564" s="377">
        <v>110</v>
      </c>
      <c r="E2564" s="1" t="s">
        <v>83</v>
      </c>
      <c r="F2564" s="378">
        <v>46176</v>
      </c>
      <c r="G2564" s="1" t="s">
        <v>6968</v>
      </c>
      <c r="H2564" s="1" t="s">
        <v>4586</v>
      </c>
      <c r="I2564" s="378">
        <v>47271</v>
      </c>
      <c r="J2564" s="1" t="s">
        <v>61</v>
      </c>
      <c r="K2564" s="380">
        <v>0.85993055555555997</v>
      </c>
      <c r="L2564" s="378">
        <v>46176</v>
      </c>
      <c r="M2564" s="1" t="s">
        <v>6884</v>
      </c>
      <c r="N2564" s="1" t="s">
        <v>7064</v>
      </c>
    </row>
    <row r="2565" spans="1:14" x14ac:dyDescent="0.25">
      <c r="A2565" s="1" t="s">
        <v>6882</v>
      </c>
      <c r="B2565" s="1" t="s">
        <v>80</v>
      </c>
      <c r="C2565" s="1" t="s">
        <v>81</v>
      </c>
      <c r="D2565" s="377">
        <v>110</v>
      </c>
      <c r="E2565" s="1" t="s">
        <v>83</v>
      </c>
      <c r="F2565" s="378">
        <v>46176</v>
      </c>
      <c r="G2565" s="1" t="s">
        <v>6968</v>
      </c>
      <c r="H2565" s="1" t="s">
        <v>4586</v>
      </c>
      <c r="I2565" s="378">
        <v>47271</v>
      </c>
      <c r="J2565" s="1" t="s">
        <v>61</v>
      </c>
      <c r="K2565" s="380">
        <v>0.54947916666666996</v>
      </c>
      <c r="L2565" s="378">
        <v>46176</v>
      </c>
      <c r="M2565" s="1" t="s">
        <v>6884</v>
      </c>
      <c r="N2565" s="1" t="s">
        <v>7078</v>
      </c>
    </row>
    <row r="2566" spans="1:14" x14ac:dyDescent="0.25">
      <c r="A2566" s="1" t="s">
        <v>6882</v>
      </c>
      <c r="B2566" s="1" t="s">
        <v>80</v>
      </c>
      <c r="C2566" s="1" t="s">
        <v>81</v>
      </c>
      <c r="D2566" s="377">
        <v>110</v>
      </c>
      <c r="E2566" s="1" t="s">
        <v>83</v>
      </c>
      <c r="F2566" s="378">
        <v>46176</v>
      </c>
      <c r="G2566" s="1" t="s">
        <v>6968</v>
      </c>
      <c r="H2566" s="1" t="s">
        <v>4586</v>
      </c>
      <c r="I2566" s="378">
        <v>47271</v>
      </c>
      <c r="J2566" s="1" t="s">
        <v>61</v>
      </c>
      <c r="K2566" s="380">
        <v>0.57108796296296005</v>
      </c>
      <c r="L2566" s="378">
        <v>46176</v>
      </c>
      <c r="M2566" s="1" t="s">
        <v>6884</v>
      </c>
      <c r="N2566" s="1" t="s">
        <v>7075</v>
      </c>
    </row>
    <row r="2567" spans="1:14" x14ac:dyDescent="0.25">
      <c r="A2567" s="1" t="s">
        <v>6882</v>
      </c>
      <c r="B2567" s="1" t="s">
        <v>80</v>
      </c>
      <c r="C2567" s="1" t="s">
        <v>81</v>
      </c>
      <c r="D2567" s="377">
        <v>110</v>
      </c>
      <c r="E2567" s="1" t="s">
        <v>83</v>
      </c>
      <c r="F2567" s="378">
        <v>46176</v>
      </c>
      <c r="G2567" s="1" t="s">
        <v>6968</v>
      </c>
      <c r="H2567" s="1" t="s">
        <v>4586</v>
      </c>
      <c r="I2567" s="378">
        <v>47271</v>
      </c>
      <c r="J2567" s="1" t="s">
        <v>61</v>
      </c>
      <c r="K2567" s="380">
        <v>0.54898148148147996</v>
      </c>
      <c r="L2567" s="378">
        <v>46176</v>
      </c>
      <c r="M2567" s="1" t="s">
        <v>6884</v>
      </c>
      <c r="N2567" s="1" t="s">
        <v>7073</v>
      </c>
    </row>
    <row r="2568" spans="1:14" x14ac:dyDescent="0.25">
      <c r="A2568" s="1" t="s">
        <v>6882</v>
      </c>
      <c r="B2568" s="1" t="s">
        <v>80</v>
      </c>
      <c r="C2568" s="1" t="s">
        <v>81</v>
      </c>
      <c r="D2568" s="377">
        <v>110</v>
      </c>
      <c r="E2568" s="1" t="s">
        <v>83</v>
      </c>
      <c r="F2568" s="378">
        <v>46176</v>
      </c>
      <c r="G2568" s="1" t="s">
        <v>6968</v>
      </c>
      <c r="H2568" s="1" t="s">
        <v>4586</v>
      </c>
      <c r="I2568" s="378">
        <v>47271</v>
      </c>
      <c r="J2568" s="1" t="s">
        <v>61</v>
      </c>
      <c r="K2568" s="380">
        <v>0.51425925925925997</v>
      </c>
      <c r="L2568" s="378">
        <v>46176</v>
      </c>
      <c r="M2568" s="1" t="s">
        <v>6884</v>
      </c>
      <c r="N2568" s="1" t="s">
        <v>7063</v>
      </c>
    </row>
    <row r="2569" spans="1:14" x14ac:dyDescent="0.25">
      <c r="A2569" s="1" t="s">
        <v>6882</v>
      </c>
      <c r="B2569" s="1" t="s">
        <v>80</v>
      </c>
      <c r="C2569" s="1" t="s">
        <v>81</v>
      </c>
      <c r="D2569" s="377">
        <v>110</v>
      </c>
      <c r="E2569" s="1" t="s">
        <v>83</v>
      </c>
      <c r="F2569" s="378">
        <v>46176</v>
      </c>
      <c r="G2569" s="1" t="s">
        <v>6968</v>
      </c>
      <c r="H2569" s="1" t="s">
        <v>4586</v>
      </c>
      <c r="I2569" s="378">
        <v>47271</v>
      </c>
      <c r="J2569" s="1" t="s">
        <v>61</v>
      </c>
      <c r="K2569" s="380">
        <v>0.93003472222221995</v>
      </c>
      <c r="L2569" s="378">
        <v>46176</v>
      </c>
      <c r="M2569" s="1" t="s">
        <v>6884</v>
      </c>
      <c r="N2569" s="1" t="s">
        <v>7076</v>
      </c>
    </row>
    <row r="2570" spans="1:14" x14ac:dyDescent="0.25">
      <c r="A2570" s="1" t="s">
        <v>6882</v>
      </c>
      <c r="B2570" s="1" t="s">
        <v>80</v>
      </c>
      <c r="C2570" s="1" t="s">
        <v>81</v>
      </c>
      <c r="D2570" s="377">
        <v>110</v>
      </c>
      <c r="E2570" s="1" t="s">
        <v>83</v>
      </c>
      <c r="F2570" s="378">
        <v>46176</v>
      </c>
      <c r="G2570" s="1" t="s">
        <v>6968</v>
      </c>
      <c r="H2570" s="1" t="s">
        <v>4586</v>
      </c>
      <c r="I2570" s="378">
        <v>47271</v>
      </c>
      <c r="J2570" s="1" t="s">
        <v>61</v>
      </c>
      <c r="K2570" s="380">
        <v>0.95035879629630005</v>
      </c>
      <c r="L2570" s="378">
        <v>46176</v>
      </c>
      <c r="M2570" s="1" t="s">
        <v>6884</v>
      </c>
      <c r="N2570" s="1" t="s">
        <v>7093</v>
      </c>
    </row>
    <row r="2571" spans="1:14" x14ac:dyDescent="0.25">
      <c r="A2571" s="1" t="s">
        <v>6882</v>
      </c>
      <c r="B2571" s="1" t="s">
        <v>80</v>
      </c>
      <c r="C2571" s="1" t="s">
        <v>81</v>
      </c>
      <c r="D2571" s="377">
        <v>110</v>
      </c>
      <c r="E2571" s="1" t="s">
        <v>83</v>
      </c>
      <c r="F2571" s="378">
        <v>46176</v>
      </c>
      <c r="G2571" s="1" t="s">
        <v>6968</v>
      </c>
      <c r="H2571" s="1" t="s">
        <v>4586</v>
      </c>
      <c r="I2571" s="378">
        <v>47271</v>
      </c>
      <c r="J2571" s="1" t="s">
        <v>61</v>
      </c>
      <c r="K2571" s="380">
        <v>0.52528935185184999</v>
      </c>
      <c r="L2571" s="378">
        <v>46176</v>
      </c>
      <c r="M2571" s="1" t="s">
        <v>6884</v>
      </c>
      <c r="N2571" s="1" t="s">
        <v>7061</v>
      </c>
    </row>
    <row r="2572" spans="1:14" x14ac:dyDescent="0.25">
      <c r="A2572" s="1" t="s">
        <v>7097</v>
      </c>
      <c r="B2572" s="1" t="s">
        <v>80</v>
      </c>
      <c r="C2572" s="1" t="s">
        <v>81</v>
      </c>
      <c r="D2572" s="377">
        <v>277</v>
      </c>
      <c r="E2572" s="1" t="s">
        <v>83</v>
      </c>
      <c r="F2572" s="378">
        <v>46182</v>
      </c>
      <c r="G2572" s="1" t="s">
        <v>7098</v>
      </c>
      <c r="H2572" s="1" t="s">
        <v>6137</v>
      </c>
      <c r="I2572" s="378">
        <v>47273</v>
      </c>
      <c r="J2572" s="1" t="s">
        <v>61</v>
      </c>
      <c r="K2572" s="380">
        <v>0.28145833333332998</v>
      </c>
      <c r="L2572" s="378">
        <v>46182</v>
      </c>
      <c r="M2572" s="1" t="s">
        <v>7099</v>
      </c>
      <c r="N2572" s="1" t="s">
        <v>9864</v>
      </c>
    </row>
    <row r="2573" spans="1:14" x14ac:dyDescent="0.25">
      <c r="A2573" s="1" t="s">
        <v>7097</v>
      </c>
      <c r="B2573" s="1" t="s">
        <v>80</v>
      </c>
      <c r="C2573" s="1" t="s">
        <v>81</v>
      </c>
      <c r="D2573" s="377">
        <v>256</v>
      </c>
      <c r="E2573" s="1" t="s">
        <v>83</v>
      </c>
      <c r="F2573" s="378">
        <v>46182</v>
      </c>
      <c r="G2573" s="1" t="s">
        <v>7098</v>
      </c>
      <c r="H2573" s="1" t="s">
        <v>6137</v>
      </c>
      <c r="I2573" s="378">
        <v>47273</v>
      </c>
      <c r="J2573" s="1" t="s">
        <v>61</v>
      </c>
      <c r="K2573" s="380">
        <v>0.60684027777778005</v>
      </c>
      <c r="L2573" s="378">
        <v>46182</v>
      </c>
      <c r="M2573" s="1" t="s">
        <v>7099</v>
      </c>
      <c r="N2573" s="1" t="s">
        <v>10659</v>
      </c>
    </row>
    <row r="2574" spans="1:14" x14ac:dyDescent="0.25">
      <c r="A2574" s="1" t="s">
        <v>7097</v>
      </c>
      <c r="B2574" s="1" t="s">
        <v>80</v>
      </c>
      <c r="C2574" s="1" t="s">
        <v>81</v>
      </c>
      <c r="D2574" s="377">
        <v>434</v>
      </c>
      <c r="E2574" s="1" t="s">
        <v>83</v>
      </c>
      <c r="F2574" s="378">
        <v>46182</v>
      </c>
      <c r="G2574" s="1" t="s">
        <v>7098</v>
      </c>
      <c r="H2574" s="1" t="s">
        <v>6137</v>
      </c>
      <c r="I2574" s="378">
        <v>47273</v>
      </c>
      <c r="J2574" s="1" t="s">
        <v>61</v>
      </c>
      <c r="K2574" s="380">
        <v>0.43677083333333</v>
      </c>
      <c r="L2574" s="378">
        <v>46182</v>
      </c>
      <c r="M2574" s="1" t="s">
        <v>7099</v>
      </c>
      <c r="N2574" s="1" t="s">
        <v>10657</v>
      </c>
    </row>
    <row r="2575" spans="1:14" x14ac:dyDescent="0.25">
      <c r="A2575" s="1" t="s">
        <v>7097</v>
      </c>
      <c r="B2575" s="1" t="s">
        <v>80</v>
      </c>
      <c r="C2575" s="1" t="s">
        <v>81</v>
      </c>
      <c r="D2575" s="377">
        <v>434</v>
      </c>
      <c r="E2575" s="1" t="s">
        <v>83</v>
      </c>
      <c r="F2575" s="378">
        <v>46182</v>
      </c>
      <c r="G2575" s="1" t="s">
        <v>7098</v>
      </c>
      <c r="H2575" s="1" t="s">
        <v>6137</v>
      </c>
      <c r="I2575" s="378">
        <v>47273</v>
      </c>
      <c r="J2575" s="1" t="s">
        <v>61</v>
      </c>
      <c r="K2575" s="380">
        <v>0.44791666666667002</v>
      </c>
      <c r="L2575" s="378">
        <v>46182</v>
      </c>
      <c r="M2575" s="1" t="s">
        <v>7099</v>
      </c>
      <c r="N2575" s="1" t="s">
        <v>10658</v>
      </c>
    </row>
    <row r="2576" spans="1:14" x14ac:dyDescent="0.25">
      <c r="A2576" s="1" t="s">
        <v>7097</v>
      </c>
      <c r="B2576" s="1" t="s">
        <v>80</v>
      </c>
      <c r="C2576" s="1" t="s">
        <v>81</v>
      </c>
      <c r="D2576" s="377">
        <v>434</v>
      </c>
      <c r="E2576" s="1" t="s">
        <v>83</v>
      </c>
      <c r="F2576" s="378">
        <v>46182</v>
      </c>
      <c r="G2576" s="1" t="s">
        <v>7098</v>
      </c>
      <c r="H2576" s="1" t="s">
        <v>6137</v>
      </c>
      <c r="I2576" s="378">
        <v>47273</v>
      </c>
      <c r="J2576" s="1" t="s">
        <v>61</v>
      </c>
      <c r="K2576" s="380">
        <v>0.51687499999999997</v>
      </c>
      <c r="L2576" s="378">
        <v>46182</v>
      </c>
      <c r="M2576" s="1" t="s">
        <v>7099</v>
      </c>
      <c r="N2576" s="1" t="s">
        <v>10660</v>
      </c>
    </row>
    <row r="2577" spans="1:14" x14ac:dyDescent="0.25">
      <c r="A2577" s="1" t="s">
        <v>7097</v>
      </c>
      <c r="B2577" s="1" t="s">
        <v>80</v>
      </c>
      <c r="C2577" s="1" t="s">
        <v>81</v>
      </c>
      <c r="D2577" s="377">
        <v>434</v>
      </c>
      <c r="E2577" s="1" t="s">
        <v>83</v>
      </c>
      <c r="F2577" s="378">
        <v>46181</v>
      </c>
      <c r="G2577" s="1" t="s">
        <v>7098</v>
      </c>
      <c r="H2577" s="1" t="s">
        <v>6137</v>
      </c>
      <c r="I2577" s="378">
        <v>47273</v>
      </c>
      <c r="J2577" s="1" t="s">
        <v>61</v>
      </c>
      <c r="K2577" s="380">
        <v>0.9187962962963</v>
      </c>
      <c r="L2577" s="378">
        <v>46181</v>
      </c>
      <c r="M2577" s="1" t="s">
        <v>7099</v>
      </c>
      <c r="N2577" s="1" t="s">
        <v>9865</v>
      </c>
    </row>
    <row r="2578" spans="1:14" x14ac:dyDescent="0.25">
      <c r="A2578" s="1" t="s">
        <v>7097</v>
      </c>
      <c r="B2578" s="1" t="s">
        <v>80</v>
      </c>
      <c r="C2578" s="1" t="s">
        <v>81</v>
      </c>
      <c r="D2578" s="377">
        <v>361</v>
      </c>
      <c r="E2578" s="1" t="s">
        <v>83</v>
      </c>
      <c r="F2578" s="378">
        <v>46178</v>
      </c>
      <c r="G2578" s="1" t="s">
        <v>7098</v>
      </c>
      <c r="H2578" s="1" t="s">
        <v>6137</v>
      </c>
      <c r="I2578" s="378">
        <v>47273</v>
      </c>
      <c r="J2578" s="1" t="s">
        <v>61</v>
      </c>
      <c r="K2578" s="380">
        <v>0.94668981481480996</v>
      </c>
      <c r="L2578" s="378">
        <v>46178</v>
      </c>
      <c r="M2578" s="1" t="s">
        <v>7099</v>
      </c>
      <c r="N2578" s="1" t="s">
        <v>7104</v>
      </c>
    </row>
    <row r="2579" spans="1:14" x14ac:dyDescent="0.25">
      <c r="A2579" s="1" t="s">
        <v>7097</v>
      </c>
      <c r="B2579" s="1" t="s">
        <v>80</v>
      </c>
      <c r="C2579" s="1" t="s">
        <v>81</v>
      </c>
      <c r="D2579" s="377">
        <v>434</v>
      </c>
      <c r="E2579" s="1" t="s">
        <v>83</v>
      </c>
      <c r="F2579" s="378">
        <v>46178</v>
      </c>
      <c r="G2579" s="1" t="s">
        <v>7098</v>
      </c>
      <c r="H2579" s="1" t="s">
        <v>6137</v>
      </c>
      <c r="I2579" s="378">
        <v>47273</v>
      </c>
      <c r="J2579" s="1" t="s">
        <v>61</v>
      </c>
      <c r="K2579" s="380">
        <v>0.36001157407406997</v>
      </c>
      <c r="L2579" s="378">
        <v>46178</v>
      </c>
      <c r="M2579" s="1" t="s">
        <v>7099</v>
      </c>
      <c r="N2579" s="1" t="s">
        <v>7107</v>
      </c>
    </row>
    <row r="2580" spans="1:14" x14ac:dyDescent="0.25">
      <c r="A2580" s="1" t="s">
        <v>7097</v>
      </c>
      <c r="B2580" s="1" t="s">
        <v>80</v>
      </c>
      <c r="C2580" s="1" t="s">
        <v>81</v>
      </c>
      <c r="D2580" s="377">
        <v>434</v>
      </c>
      <c r="E2580" s="1" t="s">
        <v>83</v>
      </c>
      <c r="F2580" s="378">
        <v>46178</v>
      </c>
      <c r="G2580" s="1" t="s">
        <v>7098</v>
      </c>
      <c r="H2580" s="1" t="s">
        <v>6137</v>
      </c>
      <c r="I2580" s="378">
        <v>47273</v>
      </c>
      <c r="J2580" s="1" t="s">
        <v>61</v>
      </c>
      <c r="K2580" s="380">
        <v>0.24687500000000001</v>
      </c>
      <c r="L2580" s="378">
        <v>46178</v>
      </c>
      <c r="M2580" s="1" t="s">
        <v>7099</v>
      </c>
      <c r="N2580" s="1" t="s">
        <v>7101</v>
      </c>
    </row>
    <row r="2581" spans="1:14" x14ac:dyDescent="0.25">
      <c r="A2581" s="1" t="s">
        <v>7097</v>
      </c>
      <c r="B2581" s="1" t="s">
        <v>80</v>
      </c>
      <c r="C2581" s="1" t="s">
        <v>81</v>
      </c>
      <c r="D2581" s="377">
        <v>434</v>
      </c>
      <c r="E2581" s="1" t="s">
        <v>83</v>
      </c>
      <c r="F2581" s="378">
        <v>46178</v>
      </c>
      <c r="G2581" s="1" t="s">
        <v>7098</v>
      </c>
      <c r="H2581" s="1" t="s">
        <v>6137</v>
      </c>
      <c r="I2581" s="378">
        <v>47273</v>
      </c>
      <c r="J2581" s="1" t="s">
        <v>61</v>
      </c>
      <c r="K2581" s="380">
        <v>0.65062500000000001</v>
      </c>
      <c r="L2581" s="378">
        <v>46178</v>
      </c>
      <c r="M2581" s="1" t="s">
        <v>7099</v>
      </c>
      <c r="N2581" s="1" t="s">
        <v>7105</v>
      </c>
    </row>
    <row r="2582" spans="1:14" x14ac:dyDescent="0.25">
      <c r="A2582" s="1" t="s">
        <v>7097</v>
      </c>
      <c r="B2582" s="1" t="s">
        <v>80</v>
      </c>
      <c r="C2582" s="1" t="s">
        <v>81</v>
      </c>
      <c r="D2582" s="377">
        <v>434</v>
      </c>
      <c r="E2582" s="1" t="s">
        <v>83</v>
      </c>
      <c r="F2582" s="378">
        <v>46178</v>
      </c>
      <c r="G2582" s="1" t="s">
        <v>7098</v>
      </c>
      <c r="H2582" s="1" t="s">
        <v>6137</v>
      </c>
      <c r="I2582" s="378">
        <v>47273</v>
      </c>
      <c r="J2582" s="1" t="s">
        <v>61</v>
      </c>
      <c r="K2582" s="380">
        <v>0.59063657407407</v>
      </c>
      <c r="L2582" s="378">
        <v>46178</v>
      </c>
      <c r="M2582" s="1" t="s">
        <v>7099</v>
      </c>
      <c r="N2582" s="1" t="s">
        <v>7106</v>
      </c>
    </row>
    <row r="2583" spans="1:14" x14ac:dyDescent="0.25">
      <c r="A2583" s="1" t="s">
        <v>7097</v>
      </c>
      <c r="B2583" s="1" t="s">
        <v>80</v>
      </c>
      <c r="C2583" s="1" t="s">
        <v>81</v>
      </c>
      <c r="D2583" s="377">
        <v>434</v>
      </c>
      <c r="E2583" s="1" t="s">
        <v>83</v>
      </c>
      <c r="F2583" s="378">
        <v>46178</v>
      </c>
      <c r="G2583" s="1" t="s">
        <v>7098</v>
      </c>
      <c r="H2583" s="1" t="s">
        <v>6137</v>
      </c>
      <c r="I2583" s="378">
        <v>47273</v>
      </c>
      <c r="J2583" s="1" t="s">
        <v>61</v>
      </c>
      <c r="K2583" s="380">
        <v>0.52043981481481005</v>
      </c>
      <c r="L2583" s="378">
        <v>46178</v>
      </c>
      <c r="M2583" s="1" t="s">
        <v>7099</v>
      </c>
      <c r="N2583" s="1" t="s">
        <v>7103</v>
      </c>
    </row>
    <row r="2584" spans="1:14" x14ac:dyDescent="0.25">
      <c r="A2584" s="1" t="s">
        <v>7097</v>
      </c>
      <c r="B2584" s="1" t="s">
        <v>80</v>
      </c>
      <c r="C2584" s="1" t="s">
        <v>81</v>
      </c>
      <c r="D2584" s="377">
        <v>434</v>
      </c>
      <c r="E2584" s="1" t="s">
        <v>83</v>
      </c>
      <c r="F2584" s="378">
        <v>46178</v>
      </c>
      <c r="G2584" s="1" t="s">
        <v>7098</v>
      </c>
      <c r="H2584" s="1" t="s">
        <v>6137</v>
      </c>
      <c r="I2584" s="378">
        <v>47273</v>
      </c>
      <c r="J2584" s="1" t="s">
        <v>61</v>
      </c>
      <c r="K2584" s="380">
        <v>0.45980324074074003</v>
      </c>
      <c r="L2584" s="378">
        <v>46178</v>
      </c>
      <c r="M2584" s="1" t="s">
        <v>7099</v>
      </c>
      <c r="N2584" s="1" t="s">
        <v>7102</v>
      </c>
    </row>
    <row r="2585" spans="1:14" x14ac:dyDescent="0.25">
      <c r="A2585" s="1" t="s">
        <v>7097</v>
      </c>
      <c r="B2585" s="1" t="s">
        <v>80</v>
      </c>
      <c r="C2585" s="1" t="s">
        <v>81</v>
      </c>
      <c r="D2585" s="377">
        <v>434</v>
      </c>
      <c r="E2585" s="1" t="s">
        <v>83</v>
      </c>
      <c r="F2585" s="378">
        <v>46178</v>
      </c>
      <c r="G2585" s="1" t="s">
        <v>7098</v>
      </c>
      <c r="H2585" s="1" t="s">
        <v>6137</v>
      </c>
      <c r="I2585" s="378">
        <v>47273</v>
      </c>
      <c r="J2585" s="1" t="s">
        <v>61</v>
      </c>
      <c r="K2585" s="380">
        <v>0.27482638888888999</v>
      </c>
      <c r="L2585" s="378">
        <v>46178</v>
      </c>
      <c r="M2585" s="1" t="s">
        <v>7099</v>
      </c>
      <c r="N2585" s="1" t="s">
        <v>7100</v>
      </c>
    </row>
    <row r="2586" spans="1:14" x14ac:dyDescent="0.25">
      <c r="A2586" s="1" t="s">
        <v>7097</v>
      </c>
      <c r="B2586" s="1" t="s">
        <v>80</v>
      </c>
      <c r="C2586" s="1" t="s">
        <v>81</v>
      </c>
      <c r="D2586" s="377">
        <v>434</v>
      </c>
      <c r="E2586" s="1" t="s">
        <v>83</v>
      </c>
      <c r="F2586" s="378">
        <v>46177</v>
      </c>
      <c r="G2586" s="1" t="s">
        <v>7098</v>
      </c>
      <c r="H2586" s="1" t="s">
        <v>6137</v>
      </c>
      <c r="I2586" s="378">
        <v>47273</v>
      </c>
      <c r="J2586" s="1" t="s">
        <v>61</v>
      </c>
      <c r="K2586" s="380">
        <v>0.87092592592592999</v>
      </c>
      <c r="L2586" s="378">
        <v>46177</v>
      </c>
      <c r="M2586" s="1" t="s">
        <v>7099</v>
      </c>
      <c r="N2586" s="1" t="s">
        <v>7112</v>
      </c>
    </row>
    <row r="2587" spans="1:14" x14ac:dyDescent="0.25">
      <c r="A2587" s="1" t="s">
        <v>7097</v>
      </c>
      <c r="B2587" s="1" t="s">
        <v>80</v>
      </c>
      <c r="C2587" s="1" t="s">
        <v>81</v>
      </c>
      <c r="D2587" s="377">
        <v>434</v>
      </c>
      <c r="E2587" s="1" t="s">
        <v>83</v>
      </c>
      <c r="F2587" s="378">
        <v>46177</v>
      </c>
      <c r="G2587" s="1" t="s">
        <v>7098</v>
      </c>
      <c r="H2587" s="1" t="s">
        <v>6137</v>
      </c>
      <c r="I2587" s="378">
        <v>47273</v>
      </c>
      <c r="J2587" s="1" t="s">
        <v>61</v>
      </c>
      <c r="K2587" s="380">
        <v>0.71056712962962998</v>
      </c>
      <c r="L2587" s="378">
        <v>46177</v>
      </c>
      <c r="M2587" s="1" t="s">
        <v>7099</v>
      </c>
      <c r="N2587" s="1" t="s">
        <v>7108</v>
      </c>
    </row>
    <row r="2588" spans="1:14" x14ac:dyDescent="0.25">
      <c r="A2588" s="1" t="s">
        <v>7097</v>
      </c>
      <c r="B2588" s="1" t="s">
        <v>80</v>
      </c>
      <c r="C2588" s="1" t="s">
        <v>81</v>
      </c>
      <c r="D2588" s="377">
        <v>434</v>
      </c>
      <c r="E2588" s="1" t="s">
        <v>83</v>
      </c>
      <c r="F2588" s="378">
        <v>46177</v>
      </c>
      <c r="G2588" s="1" t="s">
        <v>7098</v>
      </c>
      <c r="H2588" s="1" t="s">
        <v>6137</v>
      </c>
      <c r="I2588" s="378">
        <v>47273</v>
      </c>
      <c r="J2588" s="1" t="s">
        <v>61</v>
      </c>
      <c r="K2588" s="380">
        <v>0.86473379629629998</v>
      </c>
      <c r="L2588" s="378">
        <v>46177</v>
      </c>
      <c r="M2588" s="1" t="s">
        <v>7099</v>
      </c>
      <c r="N2588" s="1" t="s">
        <v>7109</v>
      </c>
    </row>
    <row r="2589" spans="1:14" x14ac:dyDescent="0.25">
      <c r="A2589" s="1" t="s">
        <v>7097</v>
      </c>
      <c r="B2589" s="1" t="s">
        <v>80</v>
      </c>
      <c r="C2589" s="1" t="s">
        <v>81</v>
      </c>
      <c r="D2589" s="377">
        <v>434</v>
      </c>
      <c r="E2589" s="1" t="s">
        <v>83</v>
      </c>
      <c r="F2589" s="378">
        <v>46177</v>
      </c>
      <c r="G2589" s="1" t="s">
        <v>7098</v>
      </c>
      <c r="H2589" s="1" t="s">
        <v>6137</v>
      </c>
      <c r="I2589" s="378">
        <v>47273</v>
      </c>
      <c r="J2589" s="1" t="s">
        <v>61</v>
      </c>
      <c r="K2589" s="380">
        <v>0.76237268518518997</v>
      </c>
      <c r="L2589" s="378">
        <v>46177</v>
      </c>
      <c r="M2589" s="1" t="s">
        <v>7099</v>
      </c>
      <c r="N2589" s="1" t="s">
        <v>7110</v>
      </c>
    </row>
    <row r="2590" spans="1:14" x14ac:dyDescent="0.25">
      <c r="A2590" s="1" t="s">
        <v>7097</v>
      </c>
      <c r="B2590" s="1" t="s">
        <v>80</v>
      </c>
      <c r="C2590" s="1" t="s">
        <v>81</v>
      </c>
      <c r="D2590" s="377">
        <v>311</v>
      </c>
      <c r="E2590" s="1" t="s">
        <v>83</v>
      </c>
      <c r="F2590" s="378">
        <v>46177</v>
      </c>
      <c r="G2590" s="1" t="s">
        <v>7098</v>
      </c>
      <c r="H2590" s="1" t="s">
        <v>6137</v>
      </c>
      <c r="I2590" s="378">
        <v>47273</v>
      </c>
      <c r="J2590" s="1" t="s">
        <v>61</v>
      </c>
      <c r="K2590" s="380">
        <v>0.99641203703703995</v>
      </c>
      <c r="L2590" s="378">
        <v>46177</v>
      </c>
      <c r="M2590" s="1" t="s">
        <v>7099</v>
      </c>
      <c r="N2590" s="1" t="s">
        <v>7111</v>
      </c>
    </row>
    <row r="2591" spans="1:14" x14ac:dyDescent="0.25">
      <c r="A2591" s="1" t="s">
        <v>4768</v>
      </c>
      <c r="B2591" s="1" t="s">
        <v>80</v>
      </c>
      <c r="C2591" s="1" t="s">
        <v>81</v>
      </c>
      <c r="D2591" s="377">
        <v>98</v>
      </c>
      <c r="E2591" s="1" t="s">
        <v>83</v>
      </c>
      <c r="F2591" s="378">
        <v>46176</v>
      </c>
      <c r="G2591" s="1" t="s">
        <v>4769</v>
      </c>
      <c r="H2591" s="1" t="s">
        <v>4440</v>
      </c>
      <c r="I2591" s="378">
        <v>47268</v>
      </c>
      <c r="J2591" s="1" t="s">
        <v>61</v>
      </c>
      <c r="K2591" s="380">
        <v>9.1203703703699995E-3</v>
      </c>
      <c r="L2591" s="378">
        <v>46176</v>
      </c>
      <c r="M2591" s="1" t="s">
        <v>4770</v>
      </c>
      <c r="N2591" s="1" t="s">
        <v>5309</v>
      </c>
    </row>
    <row r="2592" spans="1:14" x14ac:dyDescent="0.25">
      <c r="A2592" s="1" t="s">
        <v>4768</v>
      </c>
      <c r="B2592" s="1" t="s">
        <v>80</v>
      </c>
      <c r="C2592" s="1" t="s">
        <v>81</v>
      </c>
      <c r="D2592" s="377">
        <v>98</v>
      </c>
      <c r="E2592" s="1" t="s">
        <v>83</v>
      </c>
      <c r="F2592" s="378">
        <v>46176</v>
      </c>
      <c r="G2592" s="1" t="s">
        <v>4769</v>
      </c>
      <c r="H2592" s="1" t="s">
        <v>4440</v>
      </c>
      <c r="I2592" s="378">
        <v>47268</v>
      </c>
      <c r="J2592" s="1" t="s">
        <v>61</v>
      </c>
      <c r="K2592" s="380">
        <v>8.9236111111099994E-3</v>
      </c>
      <c r="L2592" s="378">
        <v>46176</v>
      </c>
      <c r="M2592" s="1" t="s">
        <v>4770</v>
      </c>
      <c r="N2592" s="1" t="s">
        <v>5310</v>
      </c>
    </row>
    <row r="2593" spans="1:14" x14ac:dyDescent="0.25">
      <c r="A2593" s="1" t="s">
        <v>4768</v>
      </c>
      <c r="B2593" s="1" t="s">
        <v>80</v>
      </c>
      <c r="C2593" s="1" t="s">
        <v>81</v>
      </c>
      <c r="D2593" s="377">
        <v>98</v>
      </c>
      <c r="E2593" s="1" t="s">
        <v>83</v>
      </c>
      <c r="F2593" s="378">
        <v>46175</v>
      </c>
      <c r="G2593" s="1" t="s">
        <v>4769</v>
      </c>
      <c r="H2593" s="1" t="s">
        <v>4440</v>
      </c>
      <c r="I2593" s="378">
        <v>47268</v>
      </c>
      <c r="J2593" s="1" t="s">
        <v>61</v>
      </c>
      <c r="K2593" s="380">
        <v>0.52740740740740999</v>
      </c>
      <c r="L2593" s="378">
        <v>46175</v>
      </c>
      <c r="M2593" s="1" t="s">
        <v>4770</v>
      </c>
      <c r="N2593" s="1" t="s">
        <v>4779</v>
      </c>
    </row>
    <row r="2594" spans="1:14" x14ac:dyDescent="0.25">
      <c r="A2594" s="1" t="s">
        <v>4768</v>
      </c>
      <c r="B2594" s="1" t="s">
        <v>80</v>
      </c>
      <c r="C2594" s="1" t="s">
        <v>81</v>
      </c>
      <c r="D2594" s="377">
        <v>98</v>
      </c>
      <c r="E2594" s="1" t="s">
        <v>83</v>
      </c>
      <c r="F2594" s="378">
        <v>46175</v>
      </c>
      <c r="G2594" s="1" t="s">
        <v>4769</v>
      </c>
      <c r="H2594" s="1" t="s">
        <v>4440</v>
      </c>
      <c r="I2594" s="378">
        <v>47268</v>
      </c>
      <c r="J2594" s="1" t="s">
        <v>61</v>
      </c>
      <c r="K2594" s="380">
        <v>0.77150462962962996</v>
      </c>
      <c r="L2594" s="378">
        <v>46175</v>
      </c>
      <c r="M2594" s="1" t="s">
        <v>4770</v>
      </c>
      <c r="N2594" s="1" t="s">
        <v>5316</v>
      </c>
    </row>
    <row r="2595" spans="1:14" x14ac:dyDescent="0.25">
      <c r="A2595" s="1" t="s">
        <v>4768</v>
      </c>
      <c r="B2595" s="1" t="s">
        <v>80</v>
      </c>
      <c r="C2595" s="1" t="s">
        <v>81</v>
      </c>
      <c r="D2595" s="377">
        <v>98</v>
      </c>
      <c r="E2595" s="1" t="s">
        <v>83</v>
      </c>
      <c r="F2595" s="378">
        <v>46175</v>
      </c>
      <c r="G2595" s="1" t="s">
        <v>4769</v>
      </c>
      <c r="H2595" s="1" t="s">
        <v>4440</v>
      </c>
      <c r="I2595" s="378">
        <v>47268</v>
      </c>
      <c r="J2595" s="1" t="s">
        <v>61</v>
      </c>
      <c r="K2595" s="380">
        <v>0.51086805555556003</v>
      </c>
      <c r="L2595" s="378">
        <v>46175</v>
      </c>
      <c r="M2595" s="1" t="s">
        <v>4770</v>
      </c>
      <c r="N2595" s="1" t="s">
        <v>4780</v>
      </c>
    </row>
    <row r="2596" spans="1:14" x14ac:dyDescent="0.25">
      <c r="A2596" s="1" t="s">
        <v>4768</v>
      </c>
      <c r="B2596" s="1" t="s">
        <v>80</v>
      </c>
      <c r="C2596" s="1" t="s">
        <v>81</v>
      </c>
      <c r="D2596" s="377">
        <v>98</v>
      </c>
      <c r="E2596" s="1" t="s">
        <v>83</v>
      </c>
      <c r="F2596" s="378">
        <v>46175</v>
      </c>
      <c r="G2596" s="1" t="s">
        <v>4769</v>
      </c>
      <c r="H2596" s="1" t="s">
        <v>4440</v>
      </c>
      <c r="I2596" s="378">
        <v>47268</v>
      </c>
      <c r="J2596" s="1" t="s">
        <v>61</v>
      </c>
      <c r="K2596" s="380">
        <v>0.66174768518519</v>
      </c>
      <c r="L2596" s="378">
        <v>46175</v>
      </c>
      <c r="M2596" s="1" t="s">
        <v>4770</v>
      </c>
      <c r="N2596" s="1" t="s">
        <v>4786</v>
      </c>
    </row>
    <row r="2597" spans="1:14" x14ac:dyDescent="0.25">
      <c r="A2597" s="1" t="s">
        <v>4768</v>
      </c>
      <c r="B2597" s="1" t="s">
        <v>80</v>
      </c>
      <c r="C2597" s="1" t="s">
        <v>81</v>
      </c>
      <c r="D2597" s="377">
        <v>98</v>
      </c>
      <c r="E2597" s="1" t="s">
        <v>83</v>
      </c>
      <c r="F2597" s="378">
        <v>46175</v>
      </c>
      <c r="G2597" s="1" t="s">
        <v>4769</v>
      </c>
      <c r="H2597" s="1" t="s">
        <v>4440</v>
      </c>
      <c r="I2597" s="378">
        <v>47268</v>
      </c>
      <c r="J2597" s="1" t="s">
        <v>61</v>
      </c>
      <c r="K2597" s="380">
        <v>0.61966435185184998</v>
      </c>
      <c r="L2597" s="378">
        <v>46175</v>
      </c>
      <c r="M2597" s="1" t="s">
        <v>4770</v>
      </c>
      <c r="N2597" s="1" t="s">
        <v>4777</v>
      </c>
    </row>
    <row r="2598" spans="1:14" x14ac:dyDescent="0.25">
      <c r="A2598" s="1" t="s">
        <v>4768</v>
      </c>
      <c r="B2598" s="1" t="s">
        <v>80</v>
      </c>
      <c r="C2598" s="1" t="s">
        <v>81</v>
      </c>
      <c r="D2598" s="377">
        <v>98</v>
      </c>
      <c r="E2598" s="1" t="s">
        <v>83</v>
      </c>
      <c r="F2598" s="378">
        <v>46175</v>
      </c>
      <c r="G2598" s="1" t="s">
        <v>4769</v>
      </c>
      <c r="H2598" s="1" t="s">
        <v>4440</v>
      </c>
      <c r="I2598" s="378">
        <v>47268</v>
      </c>
      <c r="J2598" s="1" t="s">
        <v>61</v>
      </c>
      <c r="K2598" s="380">
        <v>0.65884259259259004</v>
      </c>
      <c r="L2598" s="378">
        <v>46175</v>
      </c>
      <c r="M2598" s="1" t="s">
        <v>4770</v>
      </c>
      <c r="N2598" s="1" t="s">
        <v>4787</v>
      </c>
    </row>
    <row r="2599" spans="1:14" x14ac:dyDescent="0.25">
      <c r="A2599" s="1" t="s">
        <v>4768</v>
      </c>
      <c r="B2599" s="1" t="s">
        <v>80</v>
      </c>
      <c r="C2599" s="1" t="s">
        <v>81</v>
      </c>
      <c r="D2599" s="377">
        <v>98</v>
      </c>
      <c r="E2599" s="1" t="s">
        <v>83</v>
      </c>
      <c r="F2599" s="378">
        <v>46175</v>
      </c>
      <c r="G2599" s="1" t="s">
        <v>4769</v>
      </c>
      <c r="H2599" s="1" t="s">
        <v>4440</v>
      </c>
      <c r="I2599" s="378">
        <v>47268</v>
      </c>
      <c r="J2599" s="1" t="s">
        <v>61</v>
      </c>
      <c r="K2599" s="380">
        <v>0.57215277777777995</v>
      </c>
      <c r="L2599" s="378">
        <v>46175</v>
      </c>
      <c r="M2599" s="1" t="s">
        <v>4770</v>
      </c>
      <c r="N2599" s="1" t="s">
        <v>4771</v>
      </c>
    </row>
    <row r="2600" spans="1:14" x14ac:dyDescent="0.25">
      <c r="A2600" s="1" t="s">
        <v>4768</v>
      </c>
      <c r="B2600" s="1" t="s">
        <v>80</v>
      </c>
      <c r="C2600" s="1" t="s">
        <v>81</v>
      </c>
      <c r="D2600" s="377">
        <v>98</v>
      </c>
      <c r="E2600" s="1" t="s">
        <v>83</v>
      </c>
      <c r="F2600" s="378">
        <v>46175</v>
      </c>
      <c r="G2600" s="1" t="s">
        <v>4769</v>
      </c>
      <c r="H2600" s="1" t="s">
        <v>4440</v>
      </c>
      <c r="I2600" s="378">
        <v>47268</v>
      </c>
      <c r="J2600" s="1" t="s">
        <v>61</v>
      </c>
      <c r="K2600" s="380">
        <v>0.43376157407407001</v>
      </c>
      <c r="L2600" s="378">
        <v>46175</v>
      </c>
      <c r="M2600" s="1" t="s">
        <v>4770</v>
      </c>
      <c r="N2600" s="1" t="s">
        <v>4772</v>
      </c>
    </row>
    <row r="2601" spans="1:14" x14ac:dyDescent="0.25">
      <c r="A2601" s="1" t="s">
        <v>4768</v>
      </c>
      <c r="B2601" s="1" t="s">
        <v>80</v>
      </c>
      <c r="C2601" s="1" t="s">
        <v>81</v>
      </c>
      <c r="D2601" s="377">
        <v>98</v>
      </c>
      <c r="E2601" s="1" t="s">
        <v>83</v>
      </c>
      <c r="F2601" s="378">
        <v>46175</v>
      </c>
      <c r="G2601" s="1" t="s">
        <v>4769</v>
      </c>
      <c r="H2601" s="1" t="s">
        <v>4440</v>
      </c>
      <c r="I2601" s="378">
        <v>47268</v>
      </c>
      <c r="J2601" s="1" t="s">
        <v>61</v>
      </c>
      <c r="K2601" s="380">
        <v>0.65062500000000001</v>
      </c>
      <c r="L2601" s="378">
        <v>46175</v>
      </c>
      <c r="M2601" s="1" t="s">
        <v>4770</v>
      </c>
      <c r="N2601" s="1" t="s">
        <v>4774</v>
      </c>
    </row>
    <row r="2602" spans="1:14" x14ac:dyDescent="0.25">
      <c r="A2602" s="1" t="s">
        <v>4768</v>
      </c>
      <c r="B2602" s="1" t="s">
        <v>80</v>
      </c>
      <c r="C2602" s="1" t="s">
        <v>81</v>
      </c>
      <c r="D2602" s="377">
        <v>98</v>
      </c>
      <c r="E2602" s="1" t="s">
        <v>83</v>
      </c>
      <c r="F2602" s="378">
        <v>46175</v>
      </c>
      <c r="G2602" s="1" t="s">
        <v>4769</v>
      </c>
      <c r="H2602" s="1" t="s">
        <v>4440</v>
      </c>
      <c r="I2602" s="378">
        <v>47268</v>
      </c>
      <c r="J2602" s="1" t="s">
        <v>61</v>
      </c>
      <c r="K2602" s="380">
        <v>0.72702546296296</v>
      </c>
      <c r="L2602" s="378">
        <v>46175</v>
      </c>
      <c r="M2602" s="1" t="s">
        <v>4770</v>
      </c>
      <c r="N2602" s="1" t="s">
        <v>5311</v>
      </c>
    </row>
    <row r="2603" spans="1:14" x14ac:dyDescent="0.25">
      <c r="A2603" s="1" t="s">
        <v>4768</v>
      </c>
      <c r="B2603" s="1" t="s">
        <v>80</v>
      </c>
      <c r="C2603" s="1" t="s">
        <v>81</v>
      </c>
      <c r="D2603" s="377">
        <v>98</v>
      </c>
      <c r="E2603" s="1" t="s">
        <v>83</v>
      </c>
      <c r="F2603" s="378">
        <v>46175</v>
      </c>
      <c r="G2603" s="1" t="s">
        <v>4769</v>
      </c>
      <c r="H2603" s="1" t="s">
        <v>4440</v>
      </c>
      <c r="I2603" s="378">
        <v>47268</v>
      </c>
      <c r="J2603" s="1" t="s">
        <v>61</v>
      </c>
      <c r="K2603" s="380">
        <v>0.60422453703704004</v>
      </c>
      <c r="L2603" s="378">
        <v>46175</v>
      </c>
      <c r="M2603" s="1" t="s">
        <v>4770</v>
      </c>
      <c r="N2603" s="1" t="s">
        <v>4785</v>
      </c>
    </row>
    <row r="2604" spans="1:14" x14ac:dyDescent="0.25">
      <c r="A2604" s="1" t="s">
        <v>4768</v>
      </c>
      <c r="B2604" s="1" t="s">
        <v>80</v>
      </c>
      <c r="C2604" s="1" t="s">
        <v>81</v>
      </c>
      <c r="D2604" s="377">
        <v>98</v>
      </c>
      <c r="E2604" s="1" t="s">
        <v>83</v>
      </c>
      <c r="F2604" s="378">
        <v>46175</v>
      </c>
      <c r="G2604" s="1" t="s">
        <v>4769</v>
      </c>
      <c r="H2604" s="1" t="s">
        <v>4440</v>
      </c>
      <c r="I2604" s="378">
        <v>47268</v>
      </c>
      <c r="J2604" s="1" t="s">
        <v>61</v>
      </c>
      <c r="K2604" s="380">
        <v>0.91790509259259001</v>
      </c>
      <c r="L2604" s="378">
        <v>46175</v>
      </c>
      <c r="M2604" s="1" t="s">
        <v>4770</v>
      </c>
      <c r="N2604" s="1" t="s">
        <v>5322</v>
      </c>
    </row>
    <row r="2605" spans="1:14" x14ac:dyDescent="0.25">
      <c r="A2605" s="1" t="s">
        <v>4768</v>
      </c>
      <c r="B2605" s="1" t="s">
        <v>80</v>
      </c>
      <c r="C2605" s="1" t="s">
        <v>81</v>
      </c>
      <c r="D2605" s="377">
        <v>98</v>
      </c>
      <c r="E2605" s="1" t="s">
        <v>83</v>
      </c>
      <c r="F2605" s="378">
        <v>46175</v>
      </c>
      <c r="G2605" s="1" t="s">
        <v>4769</v>
      </c>
      <c r="H2605" s="1" t="s">
        <v>4440</v>
      </c>
      <c r="I2605" s="378">
        <v>47268</v>
      </c>
      <c r="J2605" s="1" t="s">
        <v>61</v>
      </c>
      <c r="K2605" s="380">
        <v>0.58456018518519004</v>
      </c>
      <c r="L2605" s="378">
        <v>46175</v>
      </c>
      <c r="M2605" s="1" t="s">
        <v>4770</v>
      </c>
      <c r="N2605" s="1" t="s">
        <v>4773</v>
      </c>
    </row>
    <row r="2606" spans="1:14" x14ac:dyDescent="0.25">
      <c r="A2606" s="1" t="s">
        <v>4768</v>
      </c>
      <c r="B2606" s="1" t="s">
        <v>80</v>
      </c>
      <c r="C2606" s="1" t="s">
        <v>81</v>
      </c>
      <c r="D2606" s="377">
        <v>98</v>
      </c>
      <c r="E2606" s="1" t="s">
        <v>83</v>
      </c>
      <c r="F2606" s="378">
        <v>46175</v>
      </c>
      <c r="G2606" s="1" t="s">
        <v>4769</v>
      </c>
      <c r="H2606" s="1" t="s">
        <v>4440</v>
      </c>
      <c r="I2606" s="378">
        <v>47268</v>
      </c>
      <c r="J2606" s="1" t="s">
        <v>61</v>
      </c>
      <c r="K2606" s="380">
        <v>0.85071759259259006</v>
      </c>
      <c r="L2606" s="378">
        <v>46175</v>
      </c>
      <c r="M2606" s="1" t="s">
        <v>4770</v>
      </c>
      <c r="N2606" s="1" t="s">
        <v>5314</v>
      </c>
    </row>
    <row r="2607" spans="1:14" x14ac:dyDescent="0.25">
      <c r="A2607" s="1" t="s">
        <v>4768</v>
      </c>
      <c r="B2607" s="1" t="s">
        <v>80</v>
      </c>
      <c r="C2607" s="1" t="s">
        <v>81</v>
      </c>
      <c r="D2607" s="377">
        <v>98</v>
      </c>
      <c r="E2607" s="1" t="s">
        <v>83</v>
      </c>
      <c r="F2607" s="378">
        <v>46175</v>
      </c>
      <c r="G2607" s="1" t="s">
        <v>4769</v>
      </c>
      <c r="H2607" s="1" t="s">
        <v>4440</v>
      </c>
      <c r="I2607" s="378">
        <v>47268</v>
      </c>
      <c r="J2607" s="1" t="s">
        <v>61</v>
      </c>
      <c r="K2607" s="380">
        <v>0.72733796296296005</v>
      </c>
      <c r="L2607" s="378">
        <v>46175</v>
      </c>
      <c r="M2607" s="1" t="s">
        <v>4770</v>
      </c>
      <c r="N2607" s="1" t="s">
        <v>5320</v>
      </c>
    </row>
    <row r="2608" spans="1:14" x14ac:dyDescent="0.25">
      <c r="A2608" s="1" t="s">
        <v>4768</v>
      </c>
      <c r="B2608" s="1" t="s">
        <v>80</v>
      </c>
      <c r="C2608" s="1" t="s">
        <v>81</v>
      </c>
      <c r="D2608" s="377">
        <v>98</v>
      </c>
      <c r="E2608" s="1" t="s">
        <v>83</v>
      </c>
      <c r="F2608" s="378">
        <v>46175</v>
      </c>
      <c r="G2608" s="1" t="s">
        <v>4769</v>
      </c>
      <c r="H2608" s="1" t="s">
        <v>4440</v>
      </c>
      <c r="I2608" s="378">
        <v>47268</v>
      </c>
      <c r="J2608" s="1" t="s">
        <v>61</v>
      </c>
      <c r="K2608" s="380">
        <v>0.51875000000000004</v>
      </c>
      <c r="L2608" s="378">
        <v>46175</v>
      </c>
      <c r="M2608" s="1" t="s">
        <v>4770</v>
      </c>
      <c r="N2608" s="1" t="s">
        <v>4778</v>
      </c>
    </row>
    <row r="2609" spans="1:14" x14ac:dyDescent="0.25">
      <c r="A2609" s="1" t="s">
        <v>4768</v>
      </c>
      <c r="B2609" s="1" t="s">
        <v>80</v>
      </c>
      <c r="C2609" s="1" t="s">
        <v>81</v>
      </c>
      <c r="D2609" s="377">
        <v>98</v>
      </c>
      <c r="E2609" s="1" t="s">
        <v>83</v>
      </c>
      <c r="F2609" s="378">
        <v>46175</v>
      </c>
      <c r="G2609" s="1" t="s">
        <v>4769</v>
      </c>
      <c r="H2609" s="1" t="s">
        <v>4440</v>
      </c>
      <c r="I2609" s="378">
        <v>47268</v>
      </c>
      <c r="J2609" s="1" t="s">
        <v>61</v>
      </c>
      <c r="K2609" s="380">
        <v>0.54571759259259001</v>
      </c>
      <c r="L2609" s="378">
        <v>46175</v>
      </c>
      <c r="M2609" s="1" t="s">
        <v>4770</v>
      </c>
      <c r="N2609" s="1" t="s">
        <v>4783</v>
      </c>
    </row>
    <row r="2610" spans="1:14" x14ac:dyDescent="0.25">
      <c r="A2610" s="1" t="s">
        <v>4768</v>
      </c>
      <c r="B2610" s="1" t="s">
        <v>80</v>
      </c>
      <c r="C2610" s="1" t="s">
        <v>81</v>
      </c>
      <c r="D2610" s="377">
        <v>98</v>
      </c>
      <c r="E2610" s="1" t="s">
        <v>83</v>
      </c>
      <c r="F2610" s="378">
        <v>46175</v>
      </c>
      <c r="G2610" s="1" t="s">
        <v>4769</v>
      </c>
      <c r="H2610" s="1" t="s">
        <v>4440</v>
      </c>
      <c r="I2610" s="378">
        <v>47268</v>
      </c>
      <c r="J2610" s="1" t="s">
        <v>61</v>
      </c>
      <c r="K2610" s="380">
        <v>0.51811342592593002</v>
      </c>
      <c r="L2610" s="378">
        <v>46175</v>
      </c>
      <c r="M2610" s="1" t="s">
        <v>4770</v>
      </c>
      <c r="N2610" s="1" t="s">
        <v>4784</v>
      </c>
    </row>
    <row r="2611" spans="1:14" x14ac:dyDescent="0.25">
      <c r="A2611" s="1" t="s">
        <v>4768</v>
      </c>
      <c r="B2611" s="1" t="s">
        <v>80</v>
      </c>
      <c r="C2611" s="1" t="s">
        <v>81</v>
      </c>
      <c r="D2611" s="377">
        <v>98</v>
      </c>
      <c r="E2611" s="1" t="s">
        <v>83</v>
      </c>
      <c r="F2611" s="378">
        <v>46175</v>
      </c>
      <c r="G2611" s="1" t="s">
        <v>4769</v>
      </c>
      <c r="H2611" s="1" t="s">
        <v>4440</v>
      </c>
      <c r="I2611" s="378">
        <v>47268</v>
      </c>
      <c r="J2611" s="1" t="s">
        <v>61</v>
      </c>
      <c r="K2611" s="380">
        <v>0.61077546296296004</v>
      </c>
      <c r="L2611" s="378">
        <v>46175</v>
      </c>
      <c r="M2611" s="1" t="s">
        <v>4770</v>
      </c>
      <c r="N2611" s="1" t="s">
        <v>4782</v>
      </c>
    </row>
    <row r="2612" spans="1:14" x14ac:dyDescent="0.25">
      <c r="A2612" s="1" t="s">
        <v>4768</v>
      </c>
      <c r="B2612" s="1" t="s">
        <v>80</v>
      </c>
      <c r="C2612" s="1" t="s">
        <v>81</v>
      </c>
      <c r="D2612" s="377">
        <v>98</v>
      </c>
      <c r="E2612" s="1" t="s">
        <v>83</v>
      </c>
      <c r="F2612" s="378">
        <v>46175</v>
      </c>
      <c r="G2612" s="1" t="s">
        <v>4769</v>
      </c>
      <c r="H2612" s="1" t="s">
        <v>4440</v>
      </c>
      <c r="I2612" s="378">
        <v>47268</v>
      </c>
      <c r="J2612" s="1" t="s">
        <v>61</v>
      </c>
      <c r="K2612" s="380">
        <v>0.91733796296296</v>
      </c>
      <c r="L2612" s="378">
        <v>46175</v>
      </c>
      <c r="M2612" s="1" t="s">
        <v>4770</v>
      </c>
      <c r="N2612" s="1" t="s">
        <v>5321</v>
      </c>
    </row>
    <row r="2613" spans="1:14" x14ac:dyDescent="0.25">
      <c r="A2613" s="1" t="s">
        <v>4768</v>
      </c>
      <c r="B2613" s="1" t="s">
        <v>80</v>
      </c>
      <c r="C2613" s="1" t="s">
        <v>81</v>
      </c>
      <c r="D2613" s="377">
        <v>98</v>
      </c>
      <c r="E2613" s="1" t="s">
        <v>83</v>
      </c>
      <c r="F2613" s="378">
        <v>46175</v>
      </c>
      <c r="G2613" s="1" t="s">
        <v>4769</v>
      </c>
      <c r="H2613" s="1" t="s">
        <v>4440</v>
      </c>
      <c r="I2613" s="378">
        <v>47268</v>
      </c>
      <c r="J2613" s="1" t="s">
        <v>61</v>
      </c>
      <c r="K2613" s="380">
        <v>0.51865740740740995</v>
      </c>
      <c r="L2613" s="378">
        <v>46175</v>
      </c>
      <c r="M2613" s="1" t="s">
        <v>4770</v>
      </c>
      <c r="N2613" s="1" t="s">
        <v>4781</v>
      </c>
    </row>
    <row r="2614" spans="1:14" x14ac:dyDescent="0.25">
      <c r="A2614" s="1" t="s">
        <v>4768</v>
      </c>
      <c r="B2614" s="1" t="s">
        <v>80</v>
      </c>
      <c r="C2614" s="1" t="s">
        <v>81</v>
      </c>
      <c r="D2614" s="377">
        <v>98</v>
      </c>
      <c r="E2614" s="1" t="s">
        <v>83</v>
      </c>
      <c r="F2614" s="378">
        <v>46175</v>
      </c>
      <c r="G2614" s="1" t="s">
        <v>4769</v>
      </c>
      <c r="H2614" s="1" t="s">
        <v>4440</v>
      </c>
      <c r="I2614" s="378">
        <v>47268</v>
      </c>
      <c r="J2614" s="1" t="s">
        <v>61</v>
      </c>
      <c r="K2614" s="380">
        <v>0.87243055555556004</v>
      </c>
      <c r="L2614" s="378">
        <v>46175</v>
      </c>
      <c r="M2614" s="1" t="s">
        <v>4770</v>
      </c>
      <c r="N2614" s="1" t="s">
        <v>5312</v>
      </c>
    </row>
    <row r="2615" spans="1:14" x14ac:dyDescent="0.25">
      <c r="A2615" s="1" t="s">
        <v>4768</v>
      </c>
      <c r="B2615" s="1" t="s">
        <v>80</v>
      </c>
      <c r="C2615" s="1" t="s">
        <v>81</v>
      </c>
      <c r="D2615" s="377">
        <v>98</v>
      </c>
      <c r="E2615" s="1" t="s">
        <v>83</v>
      </c>
      <c r="F2615" s="378">
        <v>46175</v>
      </c>
      <c r="G2615" s="1" t="s">
        <v>4769</v>
      </c>
      <c r="H2615" s="1" t="s">
        <v>4440</v>
      </c>
      <c r="I2615" s="378">
        <v>47268</v>
      </c>
      <c r="J2615" s="1" t="s">
        <v>61</v>
      </c>
      <c r="K2615" s="380">
        <v>0.74954861111111004</v>
      </c>
      <c r="L2615" s="378">
        <v>46175</v>
      </c>
      <c r="M2615" s="1" t="s">
        <v>4770</v>
      </c>
      <c r="N2615" s="1" t="s">
        <v>5319</v>
      </c>
    </row>
    <row r="2616" spans="1:14" x14ac:dyDescent="0.25">
      <c r="A2616" s="1" t="s">
        <v>4768</v>
      </c>
      <c r="B2616" s="1" t="s">
        <v>80</v>
      </c>
      <c r="C2616" s="1" t="s">
        <v>81</v>
      </c>
      <c r="D2616" s="377">
        <v>98</v>
      </c>
      <c r="E2616" s="1" t="s">
        <v>83</v>
      </c>
      <c r="F2616" s="378">
        <v>46175</v>
      </c>
      <c r="G2616" s="1" t="s">
        <v>4769</v>
      </c>
      <c r="H2616" s="1" t="s">
        <v>4440</v>
      </c>
      <c r="I2616" s="378">
        <v>47268</v>
      </c>
      <c r="J2616" s="1" t="s">
        <v>61</v>
      </c>
      <c r="K2616" s="380">
        <v>0.75761574074074001</v>
      </c>
      <c r="L2616" s="378">
        <v>46175</v>
      </c>
      <c r="M2616" s="1" t="s">
        <v>4770</v>
      </c>
      <c r="N2616" s="1" t="s">
        <v>5317</v>
      </c>
    </row>
    <row r="2617" spans="1:14" x14ac:dyDescent="0.25">
      <c r="A2617" s="1" t="s">
        <v>4768</v>
      </c>
      <c r="B2617" s="1" t="s">
        <v>80</v>
      </c>
      <c r="C2617" s="1" t="s">
        <v>81</v>
      </c>
      <c r="D2617" s="377">
        <v>98</v>
      </c>
      <c r="E2617" s="1" t="s">
        <v>83</v>
      </c>
      <c r="F2617" s="378">
        <v>46175</v>
      </c>
      <c r="G2617" s="1" t="s">
        <v>4769</v>
      </c>
      <c r="H2617" s="1" t="s">
        <v>4440</v>
      </c>
      <c r="I2617" s="378">
        <v>47268</v>
      </c>
      <c r="J2617" s="1" t="s">
        <v>61</v>
      </c>
      <c r="K2617" s="380">
        <v>0.52777777777778001</v>
      </c>
      <c r="L2617" s="378">
        <v>46175</v>
      </c>
      <c r="M2617" s="1" t="s">
        <v>4770</v>
      </c>
      <c r="N2617" s="1" t="s">
        <v>4775</v>
      </c>
    </row>
    <row r="2618" spans="1:14" x14ac:dyDescent="0.25">
      <c r="A2618" s="1" t="s">
        <v>4768</v>
      </c>
      <c r="B2618" s="1" t="s">
        <v>80</v>
      </c>
      <c r="C2618" s="1" t="s">
        <v>81</v>
      </c>
      <c r="D2618" s="377">
        <v>59</v>
      </c>
      <c r="E2618" s="1" t="s">
        <v>83</v>
      </c>
      <c r="F2618" s="378">
        <v>46175</v>
      </c>
      <c r="G2618" s="1" t="s">
        <v>4769</v>
      </c>
      <c r="H2618" s="1" t="s">
        <v>4440</v>
      </c>
      <c r="I2618" s="378">
        <v>47268</v>
      </c>
      <c r="J2618" s="1" t="s">
        <v>61</v>
      </c>
      <c r="K2618" s="380">
        <v>0.90625</v>
      </c>
      <c r="L2618" s="378">
        <v>46175</v>
      </c>
      <c r="M2618" s="1" t="s">
        <v>4770</v>
      </c>
      <c r="N2618" s="1" t="s">
        <v>5313</v>
      </c>
    </row>
    <row r="2619" spans="1:14" x14ac:dyDescent="0.25">
      <c r="A2619" s="1" t="s">
        <v>4768</v>
      </c>
      <c r="B2619" s="1" t="s">
        <v>80</v>
      </c>
      <c r="C2619" s="1" t="s">
        <v>81</v>
      </c>
      <c r="D2619" s="377">
        <v>98</v>
      </c>
      <c r="E2619" s="1" t="s">
        <v>83</v>
      </c>
      <c r="F2619" s="378">
        <v>46175</v>
      </c>
      <c r="G2619" s="1" t="s">
        <v>4769</v>
      </c>
      <c r="H2619" s="1" t="s">
        <v>4440</v>
      </c>
      <c r="I2619" s="378">
        <v>47268</v>
      </c>
      <c r="J2619" s="1" t="s">
        <v>61</v>
      </c>
      <c r="K2619" s="380">
        <v>0.77920138888889001</v>
      </c>
      <c r="L2619" s="378">
        <v>46175</v>
      </c>
      <c r="M2619" s="1" t="s">
        <v>4770</v>
      </c>
      <c r="N2619" s="1" t="s">
        <v>5315</v>
      </c>
    </row>
    <row r="2620" spans="1:14" x14ac:dyDescent="0.25">
      <c r="A2620" s="1" t="s">
        <v>4768</v>
      </c>
      <c r="B2620" s="1" t="s">
        <v>80</v>
      </c>
      <c r="C2620" s="1" t="s">
        <v>81</v>
      </c>
      <c r="D2620" s="377">
        <v>98</v>
      </c>
      <c r="E2620" s="1" t="s">
        <v>83</v>
      </c>
      <c r="F2620" s="378">
        <v>46175</v>
      </c>
      <c r="G2620" s="1" t="s">
        <v>4769</v>
      </c>
      <c r="H2620" s="1" t="s">
        <v>4440</v>
      </c>
      <c r="I2620" s="378">
        <v>47268</v>
      </c>
      <c r="J2620" s="1" t="s">
        <v>61</v>
      </c>
      <c r="K2620" s="380">
        <v>0.44033564814815002</v>
      </c>
      <c r="L2620" s="378">
        <v>46175</v>
      </c>
      <c r="M2620" s="1" t="s">
        <v>4770</v>
      </c>
      <c r="N2620" s="1" t="s">
        <v>4788</v>
      </c>
    </row>
    <row r="2621" spans="1:14" x14ac:dyDescent="0.25">
      <c r="A2621" s="1" t="s">
        <v>4768</v>
      </c>
      <c r="B2621" s="1" t="s">
        <v>80</v>
      </c>
      <c r="C2621" s="1" t="s">
        <v>81</v>
      </c>
      <c r="D2621" s="377">
        <v>98</v>
      </c>
      <c r="E2621" s="1" t="s">
        <v>83</v>
      </c>
      <c r="F2621" s="378">
        <v>46175</v>
      </c>
      <c r="G2621" s="1" t="s">
        <v>4769</v>
      </c>
      <c r="H2621" s="1" t="s">
        <v>4440</v>
      </c>
      <c r="I2621" s="378">
        <v>47268</v>
      </c>
      <c r="J2621" s="1" t="s">
        <v>61</v>
      </c>
      <c r="K2621" s="380">
        <v>0.75003472222222001</v>
      </c>
      <c r="L2621" s="378">
        <v>46175</v>
      </c>
      <c r="M2621" s="1" t="s">
        <v>4770</v>
      </c>
      <c r="N2621" s="1" t="s">
        <v>5318</v>
      </c>
    </row>
    <row r="2622" spans="1:14" x14ac:dyDescent="0.25">
      <c r="A2622" s="1" t="s">
        <v>4768</v>
      </c>
      <c r="B2622" s="1" t="s">
        <v>80</v>
      </c>
      <c r="C2622" s="1" t="s">
        <v>81</v>
      </c>
      <c r="D2622" s="377">
        <v>98</v>
      </c>
      <c r="E2622" s="1" t="s">
        <v>83</v>
      </c>
      <c r="F2622" s="378">
        <v>46175</v>
      </c>
      <c r="G2622" s="1" t="s">
        <v>4769</v>
      </c>
      <c r="H2622" s="1" t="s">
        <v>4440</v>
      </c>
      <c r="I2622" s="378">
        <v>47268</v>
      </c>
      <c r="J2622" s="1" t="s">
        <v>61</v>
      </c>
      <c r="K2622" s="380">
        <v>0.64013888888889003</v>
      </c>
      <c r="L2622" s="378">
        <v>46175</v>
      </c>
      <c r="M2622" s="1" t="s">
        <v>4770</v>
      </c>
      <c r="N2622" s="1" t="s">
        <v>4776</v>
      </c>
    </row>
    <row r="2623" spans="1:14" x14ac:dyDescent="0.25">
      <c r="A2623" s="1" t="s">
        <v>7113</v>
      </c>
      <c r="B2623" s="1" t="s">
        <v>110</v>
      </c>
      <c r="C2623" s="1" t="s">
        <v>81</v>
      </c>
      <c r="D2623" s="377">
        <v>140</v>
      </c>
      <c r="E2623" s="1" t="s">
        <v>83</v>
      </c>
      <c r="F2623" s="378">
        <v>46182</v>
      </c>
      <c r="G2623" s="1" t="s">
        <v>9866</v>
      </c>
      <c r="H2623" s="1" t="s">
        <v>9867</v>
      </c>
      <c r="I2623" s="378">
        <v>47274</v>
      </c>
      <c r="J2623" s="1" t="s">
        <v>61</v>
      </c>
      <c r="K2623" s="380">
        <v>0.52143518518519005</v>
      </c>
      <c r="L2623" s="378">
        <v>46182</v>
      </c>
      <c r="M2623" s="1" t="s">
        <v>7115</v>
      </c>
      <c r="N2623" s="1" t="s">
        <v>10667</v>
      </c>
    </row>
    <row r="2624" spans="1:14" x14ac:dyDescent="0.25">
      <c r="A2624" s="1" t="s">
        <v>7113</v>
      </c>
      <c r="B2624" s="1" t="s">
        <v>110</v>
      </c>
      <c r="C2624" s="1" t="s">
        <v>81</v>
      </c>
      <c r="D2624" s="377">
        <v>140</v>
      </c>
      <c r="E2624" s="1" t="s">
        <v>83</v>
      </c>
      <c r="F2624" s="378">
        <v>46182</v>
      </c>
      <c r="G2624" s="1" t="s">
        <v>10662</v>
      </c>
      <c r="H2624" s="1" t="s">
        <v>10663</v>
      </c>
      <c r="I2624" s="378">
        <v>47274</v>
      </c>
      <c r="J2624" s="1" t="s">
        <v>61</v>
      </c>
      <c r="K2624" s="380">
        <v>0.52210648148147998</v>
      </c>
      <c r="L2624" s="378">
        <v>46182</v>
      </c>
      <c r="M2624" s="1" t="s">
        <v>7115</v>
      </c>
      <c r="N2624" s="1" t="s">
        <v>10664</v>
      </c>
    </row>
    <row r="2625" spans="1:14" x14ac:dyDescent="0.25">
      <c r="A2625" s="1" t="s">
        <v>7113</v>
      </c>
      <c r="B2625" s="1" t="s">
        <v>110</v>
      </c>
      <c r="C2625" s="1" t="s">
        <v>81</v>
      </c>
      <c r="D2625" s="377">
        <v>55</v>
      </c>
      <c r="E2625" s="1" t="s">
        <v>83</v>
      </c>
      <c r="F2625" s="378">
        <v>46182</v>
      </c>
      <c r="G2625" s="1" t="s">
        <v>10662</v>
      </c>
      <c r="H2625" s="1" t="s">
        <v>10663</v>
      </c>
      <c r="I2625" s="378">
        <v>47274</v>
      </c>
      <c r="J2625" s="1" t="s">
        <v>61</v>
      </c>
      <c r="K2625" s="380">
        <v>0.55951388888888998</v>
      </c>
      <c r="L2625" s="378">
        <v>46182</v>
      </c>
      <c r="M2625" s="1" t="s">
        <v>7115</v>
      </c>
      <c r="N2625" s="1" t="s">
        <v>10668</v>
      </c>
    </row>
    <row r="2626" spans="1:14" x14ac:dyDescent="0.25">
      <c r="A2626" s="1" t="s">
        <v>7113</v>
      </c>
      <c r="B2626" s="1" t="s">
        <v>110</v>
      </c>
      <c r="C2626" s="1" t="s">
        <v>81</v>
      </c>
      <c r="D2626" s="377">
        <v>140</v>
      </c>
      <c r="E2626" s="1" t="s">
        <v>83</v>
      </c>
      <c r="F2626" s="378">
        <v>46182</v>
      </c>
      <c r="G2626" s="1" t="s">
        <v>9866</v>
      </c>
      <c r="H2626" s="1" t="s">
        <v>9867</v>
      </c>
      <c r="I2626" s="378">
        <v>47274</v>
      </c>
      <c r="J2626" s="1" t="s">
        <v>61</v>
      </c>
      <c r="K2626" s="380">
        <v>0.55503472222221995</v>
      </c>
      <c r="L2626" s="378">
        <v>46182</v>
      </c>
      <c r="M2626" s="1" t="s">
        <v>7115</v>
      </c>
      <c r="N2626" s="1" t="s">
        <v>10671</v>
      </c>
    </row>
    <row r="2627" spans="1:14" x14ac:dyDescent="0.25">
      <c r="A2627" s="1" t="s">
        <v>7113</v>
      </c>
      <c r="B2627" s="1" t="s">
        <v>110</v>
      </c>
      <c r="C2627" s="1" t="s">
        <v>81</v>
      </c>
      <c r="D2627" s="377">
        <v>140</v>
      </c>
      <c r="E2627" s="1" t="s">
        <v>83</v>
      </c>
      <c r="F2627" s="378">
        <v>46182</v>
      </c>
      <c r="G2627" s="1" t="s">
        <v>9406</v>
      </c>
      <c r="H2627" s="1" t="s">
        <v>7313</v>
      </c>
      <c r="I2627" s="378">
        <v>47274</v>
      </c>
      <c r="J2627" s="1" t="s">
        <v>61</v>
      </c>
      <c r="K2627" s="380">
        <v>0.52203703703703996</v>
      </c>
      <c r="L2627" s="378">
        <v>46182</v>
      </c>
      <c r="M2627" s="1" t="s">
        <v>7115</v>
      </c>
      <c r="N2627" s="1" t="s">
        <v>10666</v>
      </c>
    </row>
    <row r="2628" spans="1:14" x14ac:dyDescent="0.25">
      <c r="A2628" s="1" t="s">
        <v>7113</v>
      </c>
      <c r="B2628" s="1" t="s">
        <v>110</v>
      </c>
      <c r="C2628" s="1" t="s">
        <v>81</v>
      </c>
      <c r="D2628" s="377">
        <v>140</v>
      </c>
      <c r="E2628" s="1" t="s">
        <v>83</v>
      </c>
      <c r="F2628" s="378">
        <v>46182</v>
      </c>
      <c r="G2628" s="1" t="s">
        <v>10662</v>
      </c>
      <c r="H2628" s="1" t="s">
        <v>10663</v>
      </c>
      <c r="I2628" s="378">
        <v>47274</v>
      </c>
      <c r="J2628" s="1" t="s">
        <v>61</v>
      </c>
      <c r="K2628" s="380">
        <v>0.56888888888889</v>
      </c>
      <c r="L2628" s="378">
        <v>46182</v>
      </c>
      <c r="M2628" s="1" t="s">
        <v>7115</v>
      </c>
      <c r="N2628" s="1" t="s">
        <v>10669</v>
      </c>
    </row>
    <row r="2629" spans="1:14" x14ac:dyDescent="0.25">
      <c r="A2629" s="1" t="s">
        <v>7113</v>
      </c>
      <c r="B2629" s="1" t="s">
        <v>110</v>
      </c>
      <c r="C2629" s="1" t="s">
        <v>81</v>
      </c>
      <c r="D2629" s="377">
        <v>24</v>
      </c>
      <c r="E2629" s="1" t="s">
        <v>83</v>
      </c>
      <c r="F2629" s="378">
        <v>46182</v>
      </c>
      <c r="G2629" s="1" t="s">
        <v>9406</v>
      </c>
      <c r="H2629" s="1" t="s">
        <v>7313</v>
      </c>
      <c r="I2629" s="378">
        <v>47274</v>
      </c>
      <c r="J2629" s="1" t="s">
        <v>61</v>
      </c>
      <c r="K2629" s="380">
        <v>0.44892361111111001</v>
      </c>
      <c r="L2629" s="378">
        <v>46182</v>
      </c>
      <c r="M2629" s="1" t="s">
        <v>7115</v>
      </c>
      <c r="N2629" s="1" t="s">
        <v>10677</v>
      </c>
    </row>
    <row r="2630" spans="1:14" x14ac:dyDescent="0.25">
      <c r="A2630" s="1" t="s">
        <v>7113</v>
      </c>
      <c r="B2630" s="1" t="s">
        <v>110</v>
      </c>
      <c r="C2630" s="1" t="s">
        <v>81</v>
      </c>
      <c r="D2630" s="377">
        <v>18</v>
      </c>
      <c r="E2630" s="1" t="s">
        <v>83</v>
      </c>
      <c r="F2630" s="378">
        <v>46182</v>
      </c>
      <c r="G2630" s="1" t="s">
        <v>9866</v>
      </c>
      <c r="H2630" s="1" t="s">
        <v>9867</v>
      </c>
      <c r="I2630" s="378">
        <v>47274</v>
      </c>
      <c r="J2630" s="1" t="s">
        <v>61</v>
      </c>
      <c r="K2630" s="380">
        <v>0.57112268518519005</v>
      </c>
      <c r="L2630" s="378">
        <v>46182</v>
      </c>
      <c r="M2630" s="1" t="s">
        <v>7115</v>
      </c>
      <c r="N2630" s="1" t="s">
        <v>10665</v>
      </c>
    </row>
    <row r="2631" spans="1:14" x14ac:dyDescent="0.25">
      <c r="A2631" s="1" t="s">
        <v>7113</v>
      </c>
      <c r="B2631" s="1" t="s">
        <v>110</v>
      </c>
      <c r="C2631" s="1" t="s">
        <v>81</v>
      </c>
      <c r="D2631" s="377">
        <v>140</v>
      </c>
      <c r="E2631" s="1" t="s">
        <v>83</v>
      </c>
      <c r="F2631" s="378">
        <v>46182</v>
      </c>
      <c r="G2631" s="1" t="s">
        <v>10662</v>
      </c>
      <c r="H2631" s="1" t="s">
        <v>10663</v>
      </c>
      <c r="I2631" s="378">
        <v>47274</v>
      </c>
      <c r="J2631" s="1" t="s">
        <v>61</v>
      </c>
      <c r="K2631" s="380">
        <v>0.40296296296296003</v>
      </c>
      <c r="L2631" s="378">
        <v>46182</v>
      </c>
      <c r="M2631" s="1" t="s">
        <v>7115</v>
      </c>
      <c r="N2631" s="1" t="s">
        <v>10674</v>
      </c>
    </row>
    <row r="2632" spans="1:14" x14ac:dyDescent="0.25">
      <c r="A2632" s="1" t="s">
        <v>7113</v>
      </c>
      <c r="B2632" s="1" t="s">
        <v>110</v>
      </c>
      <c r="C2632" s="1" t="s">
        <v>81</v>
      </c>
      <c r="D2632" s="377">
        <v>80</v>
      </c>
      <c r="E2632" s="1" t="s">
        <v>83</v>
      </c>
      <c r="F2632" s="378">
        <v>46182</v>
      </c>
      <c r="G2632" s="1" t="s">
        <v>9870</v>
      </c>
      <c r="H2632" s="1" t="s">
        <v>9871</v>
      </c>
      <c r="I2632" s="378">
        <v>47274</v>
      </c>
      <c r="J2632" s="1" t="s">
        <v>61</v>
      </c>
      <c r="K2632" s="380">
        <v>0.38075231481480998</v>
      </c>
      <c r="L2632" s="378">
        <v>46182</v>
      </c>
      <c r="M2632" s="1" t="s">
        <v>7115</v>
      </c>
      <c r="N2632" s="1" t="s">
        <v>10675</v>
      </c>
    </row>
    <row r="2633" spans="1:14" x14ac:dyDescent="0.25">
      <c r="A2633" s="1" t="s">
        <v>7113</v>
      </c>
      <c r="B2633" s="1" t="s">
        <v>110</v>
      </c>
      <c r="C2633" s="1" t="s">
        <v>81</v>
      </c>
      <c r="D2633" s="377">
        <v>140</v>
      </c>
      <c r="E2633" s="1" t="s">
        <v>83</v>
      </c>
      <c r="F2633" s="378">
        <v>46182</v>
      </c>
      <c r="G2633" s="1" t="s">
        <v>10662</v>
      </c>
      <c r="H2633" s="1" t="s">
        <v>10663</v>
      </c>
      <c r="I2633" s="378">
        <v>47274</v>
      </c>
      <c r="J2633" s="1" t="s">
        <v>61</v>
      </c>
      <c r="K2633" s="380">
        <v>0.40969907407407002</v>
      </c>
      <c r="L2633" s="378">
        <v>46182</v>
      </c>
      <c r="M2633" s="1" t="s">
        <v>7115</v>
      </c>
      <c r="N2633" s="1" t="s">
        <v>10673</v>
      </c>
    </row>
    <row r="2634" spans="1:14" x14ac:dyDescent="0.25">
      <c r="A2634" s="1" t="s">
        <v>7113</v>
      </c>
      <c r="B2634" s="1" t="s">
        <v>110</v>
      </c>
      <c r="C2634" s="1" t="s">
        <v>81</v>
      </c>
      <c r="D2634" s="377">
        <v>140</v>
      </c>
      <c r="E2634" s="1" t="s">
        <v>83</v>
      </c>
      <c r="F2634" s="378">
        <v>46182</v>
      </c>
      <c r="G2634" s="1" t="s">
        <v>9408</v>
      </c>
      <c r="H2634" s="1" t="s">
        <v>9409</v>
      </c>
      <c r="I2634" s="378">
        <v>47274</v>
      </c>
      <c r="J2634" s="1" t="s">
        <v>61</v>
      </c>
      <c r="K2634" s="380">
        <v>0.3808912037037</v>
      </c>
      <c r="L2634" s="378">
        <v>46182</v>
      </c>
      <c r="M2634" s="1" t="s">
        <v>7115</v>
      </c>
      <c r="N2634" s="1" t="s">
        <v>10676</v>
      </c>
    </row>
    <row r="2635" spans="1:14" x14ac:dyDescent="0.25">
      <c r="A2635" s="1" t="s">
        <v>7113</v>
      </c>
      <c r="B2635" s="1" t="s">
        <v>110</v>
      </c>
      <c r="C2635" s="1" t="s">
        <v>81</v>
      </c>
      <c r="D2635" s="377">
        <v>140</v>
      </c>
      <c r="E2635" s="1" t="s">
        <v>83</v>
      </c>
      <c r="F2635" s="378">
        <v>46182</v>
      </c>
      <c r="G2635" s="1" t="s">
        <v>9406</v>
      </c>
      <c r="H2635" s="1" t="s">
        <v>7313</v>
      </c>
      <c r="I2635" s="378">
        <v>47274</v>
      </c>
      <c r="J2635" s="1" t="s">
        <v>61</v>
      </c>
      <c r="K2635" s="380">
        <v>0.40273148148148002</v>
      </c>
      <c r="L2635" s="378">
        <v>46182</v>
      </c>
      <c r="M2635" s="1" t="s">
        <v>7115</v>
      </c>
      <c r="N2635" s="1" t="s">
        <v>10672</v>
      </c>
    </row>
    <row r="2636" spans="1:14" x14ac:dyDescent="0.25">
      <c r="A2636" s="1" t="s">
        <v>7113</v>
      </c>
      <c r="B2636" s="1" t="s">
        <v>110</v>
      </c>
      <c r="C2636" s="1" t="s">
        <v>81</v>
      </c>
      <c r="D2636" s="377">
        <v>140</v>
      </c>
      <c r="E2636" s="1" t="s">
        <v>83</v>
      </c>
      <c r="F2636" s="378">
        <v>46182</v>
      </c>
      <c r="G2636" s="1" t="s">
        <v>9866</v>
      </c>
      <c r="H2636" s="1" t="s">
        <v>9867</v>
      </c>
      <c r="I2636" s="378">
        <v>47274</v>
      </c>
      <c r="J2636" s="1" t="s">
        <v>61</v>
      </c>
      <c r="K2636" s="380">
        <v>0.41185185185185003</v>
      </c>
      <c r="L2636" s="378">
        <v>46182</v>
      </c>
      <c r="M2636" s="1" t="s">
        <v>7115</v>
      </c>
      <c r="N2636" s="1" t="s">
        <v>10670</v>
      </c>
    </row>
    <row r="2637" spans="1:14" x14ac:dyDescent="0.25">
      <c r="A2637" s="1" t="s">
        <v>7113</v>
      </c>
      <c r="B2637" s="1" t="s">
        <v>110</v>
      </c>
      <c r="C2637" s="1" t="s">
        <v>81</v>
      </c>
      <c r="D2637" s="377">
        <v>140</v>
      </c>
      <c r="E2637" s="1" t="s">
        <v>83</v>
      </c>
      <c r="F2637" s="378">
        <v>46182</v>
      </c>
      <c r="G2637" s="1" t="s">
        <v>9870</v>
      </c>
      <c r="H2637" s="1" t="s">
        <v>9871</v>
      </c>
      <c r="I2637" s="378">
        <v>47274</v>
      </c>
      <c r="J2637" s="1" t="s">
        <v>61</v>
      </c>
      <c r="K2637" s="380">
        <v>0.21023148148147999</v>
      </c>
      <c r="L2637" s="378">
        <v>46182</v>
      </c>
      <c r="M2637" s="1" t="s">
        <v>7115</v>
      </c>
      <c r="N2637" s="1" t="s">
        <v>9876</v>
      </c>
    </row>
    <row r="2638" spans="1:14" x14ac:dyDescent="0.25">
      <c r="A2638" s="1" t="s">
        <v>7113</v>
      </c>
      <c r="B2638" s="1" t="s">
        <v>110</v>
      </c>
      <c r="C2638" s="1" t="s">
        <v>81</v>
      </c>
      <c r="D2638" s="377">
        <v>140</v>
      </c>
      <c r="E2638" s="1" t="s">
        <v>83</v>
      </c>
      <c r="F2638" s="378">
        <v>46182</v>
      </c>
      <c r="G2638" s="1" t="s">
        <v>9870</v>
      </c>
      <c r="H2638" s="1" t="s">
        <v>9871</v>
      </c>
      <c r="I2638" s="378">
        <v>47274</v>
      </c>
      <c r="J2638" s="1" t="s">
        <v>61</v>
      </c>
      <c r="K2638" s="380">
        <v>0.14392361111110999</v>
      </c>
      <c r="L2638" s="378">
        <v>46182</v>
      </c>
      <c r="M2638" s="1" t="s">
        <v>7115</v>
      </c>
      <c r="N2638" s="1" t="s">
        <v>9878</v>
      </c>
    </row>
    <row r="2639" spans="1:14" x14ac:dyDescent="0.25">
      <c r="A2639" s="1" t="s">
        <v>7113</v>
      </c>
      <c r="B2639" s="1" t="s">
        <v>110</v>
      </c>
      <c r="C2639" s="1" t="s">
        <v>81</v>
      </c>
      <c r="D2639" s="377">
        <v>80</v>
      </c>
      <c r="E2639" s="1" t="s">
        <v>83</v>
      </c>
      <c r="F2639" s="378">
        <v>46182</v>
      </c>
      <c r="G2639" s="1" t="s">
        <v>7121</v>
      </c>
      <c r="H2639" s="1" t="s">
        <v>7122</v>
      </c>
      <c r="I2639" s="378">
        <v>47274</v>
      </c>
      <c r="J2639" s="1" t="s">
        <v>61</v>
      </c>
      <c r="K2639" s="380">
        <v>0.20114583333333</v>
      </c>
      <c r="L2639" s="378">
        <v>46182</v>
      </c>
      <c r="M2639" s="1" t="s">
        <v>7115</v>
      </c>
      <c r="N2639" s="1" t="s">
        <v>9869</v>
      </c>
    </row>
    <row r="2640" spans="1:14" x14ac:dyDescent="0.25">
      <c r="A2640" s="1" t="s">
        <v>7113</v>
      </c>
      <c r="B2640" s="1" t="s">
        <v>110</v>
      </c>
      <c r="C2640" s="1" t="s">
        <v>81</v>
      </c>
      <c r="D2640" s="377">
        <v>140</v>
      </c>
      <c r="E2640" s="1" t="s">
        <v>83</v>
      </c>
      <c r="F2640" s="378">
        <v>46182</v>
      </c>
      <c r="G2640" s="1" t="s">
        <v>9870</v>
      </c>
      <c r="H2640" s="1" t="s">
        <v>9871</v>
      </c>
      <c r="I2640" s="378">
        <v>47274</v>
      </c>
      <c r="J2640" s="1" t="s">
        <v>61</v>
      </c>
      <c r="K2640" s="380">
        <v>0.2103587962963</v>
      </c>
      <c r="L2640" s="378">
        <v>46182</v>
      </c>
      <c r="M2640" s="1" t="s">
        <v>7115</v>
      </c>
      <c r="N2640" s="1" t="s">
        <v>9873</v>
      </c>
    </row>
    <row r="2641" spans="1:14" x14ac:dyDescent="0.25">
      <c r="A2641" s="1" t="s">
        <v>7113</v>
      </c>
      <c r="B2641" s="1" t="s">
        <v>110</v>
      </c>
      <c r="C2641" s="1" t="s">
        <v>81</v>
      </c>
      <c r="D2641" s="377">
        <v>140</v>
      </c>
      <c r="E2641" s="1" t="s">
        <v>83</v>
      </c>
      <c r="F2641" s="378">
        <v>46182</v>
      </c>
      <c r="G2641" s="1" t="s">
        <v>9866</v>
      </c>
      <c r="H2641" s="1" t="s">
        <v>9867</v>
      </c>
      <c r="I2641" s="378">
        <v>47274</v>
      </c>
      <c r="J2641" s="1" t="s">
        <v>61</v>
      </c>
      <c r="K2641" s="380">
        <v>0.21241898148148</v>
      </c>
      <c r="L2641" s="378">
        <v>46182</v>
      </c>
      <c r="M2641" s="1" t="s">
        <v>7115</v>
      </c>
      <c r="N2641" s="1" t="s">
        <v>9877</v>
      </c>
    </row>
    <row r="2642" spans="1:14" x14ac:dyDescent="0.25">
      <c r="A2642" s="1" t="s">
        <v>7113</v>
      </c>
      <c r="B2642" s="1" t="s">
        <v>110</v>
      </c>
      <c r="C2642" s="1" t="s">
        <v>81</v>
      </c>
      <c r="D2642" s="377">
        <v>81</v>
      </c>
      <c r="E2642" s="1" t="s">
        <v>83</v>
      </c>
      <c r="F2642" s="378">
        <v>46182</v>
      </c>
      <c r="G2642" s="1" t="s">
        <v>9408</v>
      </c>
      <c r="H2642" s="1" t="s">
        <v>9409</v>
      </c>
      <c r="I2642" s="378">
        <v>47274</v>
      </c>
      <c r="J2642" s="1" t="s">
        <v>61</v>
      </c>
      <c r="K2642" s="380">
        <v>0.45016203703704</v>
      </c>
      <c r="L2642" s="378">
        <v>46182</v>
      </c>
      <c r="M2642" s="1" t="s">
        <v>7115</v>
      </c>
      <c r="N2642" s="1" t="s">
        <v>10661</v>
      </c>
    </row>
    <row r="2643" spans="1:14" x14ac:dyDescent="0.25">
      <c r="A2643" s="1" t="s">
        <v>7113</v>
      </c>
      <c r="B2643" s="1" t="s">
        <v>110</v>
      </c>
      <c r="C2643" s="1" t="s">
        <v>81</v>
      </c>
      <c r="D2643" s="377">
        <v>140</v>
      </c>
      <c r="E2643" s="1" t="s">
        <v>83</v>
      </c>
      <c r="F2643" s="378">
        <v>46182</v>
      </c>
      <c r="G2643" s="1" t="s">
        <v>9870</v>
      </c>
      <c r="H2643" s="1" t="s">
        <v>9871</v>
      </c>
      <c r="I2643" s="378">
        <v>47274</v>
      </c>
      <c r="J2643" s="1" t="s">
        <v>61</v>
      </c>
      <c r="K2643" s="380">
        <v>0.14665509259258999</v>
      </c>
      <c r="L2643" s="378">
        <v>46182</v>
      </c>
      <c r="M2643" s="1" t="s">
        <v>7115</v>
      </c>
      <c r="N2643" s="1" t="s">
        <v>9872</v>
      </c>
    </row>
    <row r="2644" spans="1:14" x14ac:dyDescent="0.25">
      <c r="A2644" s="1" t="s">
        <v>7113</v>
      </c>
      <c r="B2644" s="1" t="s">
        <v>110</v>
      </c>
      <c r="C2644" s="1" t="s">
        <v>81</v>
      </c>
      <c r="D2644" s="377">
        <v>140</v>
      </c>
      <c r="E2644" s="1" t="s">
        <v>83</v>
      </c>
      <c r="F2644" s="378">
        <v>46182</v>
      </c>
      <c r="G2644" s="1" t="s">
        <v>9866</v>
      </c>
      <c r="H2644" s="1" t="s">
        <v>9867</v>
      </c>
      <c r="I2644" s="378">
        <v>47274</v>
      </c>
      <c r="J2644" s="1" t="s">
        <v>61</v>
      </c>
      <c r="K2644" s="380">
        <v>0.33143518518519</v>
      </c>
      <c r="L2644" s="378">
        <v>46182</v>
      </c>
      <c r="M2644" s="1" t="s">
        <v>7115</v>
      </c>
      <c r="N2644" s="1" t="s">
        <v>9868</v>
      </c>
    </row>
    <row r="2645" spans="1:14" x14ac:dyDescent="0.25">
      <c r="A2645" s="1" t="s">
        <v>7113</v>
      </c>
      <c r="B2645" s="1" t="s">
        <v>110</v>
      </c>
      <c r="C2645" s="1" t="s">
        <v>81</v>
      </c>
      <c r="D2645" s="377">
        <v>140</v>
      </c>
      <c r="E2645" s="1" t="s">
        <v>83</v>
      </c>
      <c r="F2645" s="378">
        <v>46182</v>
      </c>
      <c r="G2645" s="1" t="s">
        <v>9866</v>
      </c>
      <c r="H2645" s="1" t="s">
        <v>9867</v>
      </c>
      <c r="I2645" s="378">
        <v>47274</v>
      </c>
      <c r="J2645" s="1" t="s">
        <v>61</v>
      </c>
      <c r="K2645" s="380">
        <v>0.3315162037037</v>
      </c>
      <c r="L2645" s="378">
        <v>46182</v>
      </c>
      <c r="M2645" s="1" t="s">
        <v>7115</v>
      </c>
      <c r="N2645" s="1" t="s">
        <v>9875</v>
      </c>
    </row>
    <row r="2646" spans="1:14" x14ac:dyDescent="0.25">
      <c r="A2646" s="1" t="s">
        <v>7113</v>
      </c>
      <c r="B2646" s="1" t="s">
        <v>110</v>
      </c>
      <c r="C2646" s="1" t="s">
        <v>81</v>
      </c>
      <c r="D2646" s="377">
        <v>140</v>
      </c>
      <c r="E2646" s="1" t="s">
        <v>83</v>
      </c>
      <c r="F2646" s="378">
        <v>46182</v>
      </c>
      <c r="G2646" s="1" t="s">
        <v>7121</v>
      </c>
      <c r="H2646" s="1" t="s">
        <v>7122</v>
      </c>
      <c r="I2646" s="378">
        <v>47274</v>
      </c>
      <c r="J2646" s="1" t="s">
        <v>61</v>
      </c>
      <c r="K2646" s="380">
        <v>0.1437962962963</v>
      </c>
      <c r="L2646" s="378">
        <v>46182</v>
      </c>
      <c r="M2646" s="1" t="s">
        <v>7115</v>
      </c>
      <c r="N2646" s="1" t="s">
        <v>9874</v>
      </c>
    </row>
    <row r="2647" spans="1:14" x14ac:dyDescent="0.25">
      <c r="A2647" s="1" t="s">
        <v>7113</v>
      </c>
      <c r="B2647" s="1" t="s">
        <v>110</v>
      </c>
      <c r="C2647" s="1" t="s">
        <v>81</v>
      </c>
      <c r="D2647" s="377">
        <v>140</v>
      </c>
      <c r="E2647" s="1" t="s">
        <v>83</v>
      </c>
      <c r="F2647" s="378">
        <v>46181</v>
      </c>
      <c r="G2647" s="1" t="s">
        <v>9408</v>
      </c>
      <c r="H2647" s="1" t="s">
        <v>9409</v>
      </c>
      <c r="I2647" s="378">
        <v>47274</v>
      </c>
      <c r="J2647" s="1" t="s">
        <v>61</v>
      </c>
      <c r="K2647" s="380">
        <v>0.60047453703704001</v>
      </c>
      <c r="L2647" s="378">
        <v>46181</v>
      </c>
      <c r="M2647" s="1" t="s">
        <v>7115</v>
      </c>
      <c r="N2647" s="1" t="s">
        <v>9892</v>
      </c>
    </row>
    <row r="2648" spans="1:14" x14ac:dyDescent="0.25">
      <c r="A2648" s="1" t="s">
        <v>7113</v>
      </c>
      <c r="B2648" s="1" t="s">
        <v>110</v>
      </c>
      <c r="C2648" s="1" t="s">
        <v>81</v>
      </c>
      <c r="D2648" s="377">
        <v>140</v>
      </c>
      <c r="E2648" s="1" t="s">
        <v>83</v>
      </c>
      <c r="F2648" s="378">
        <v>46181</v>
      </c>
      <c r="G2648" s="1" t="s">
        <v>9408</v>
      </c>
      <c r="H2648" s="1" t="s">
        <v>9409</v>
      </c>
      <c r="I2648" s="378">
        <v>47274</v>
      </c>
      <c r="J2648" s="1" t="s">
        <v>61</v>
      </c>
      <c r="K2648" s="380">
        <v>0.51694444444443999</v>
      </c>
      <c r="L2648" s="378">
        <v>46181</v>
      </c>
      <c r="M2648" s="1" t="s">
        <v>7115</v>
      </c>
      <c r="N2648" s="1" t="s">
        <v>9885</v>
      </c>
    </row>
    <row r="2649" spans="1:14" x14ac:dyDescent="0.25">
      <c r="A2649" s="1" t="s">
        <v>7113</v>
      </c>
      <c r="B2649" s="1" t="s">
        <v>110</v>
      </c>
      <c r="C2649" s="1" t="s">
        <v>81</v>
      </c>
      <c r="D2649" s="377">
        <v>140</v>
      </c>
      <c r="E2649" s="1" t="s">
        <v>83</v>
      </c>
      <c r="F2649" s="378">
        <v>46181</v>
      </c>
      <c r="G2649" s="1" t="s">
        <v>7121</v>
      </c>
      <c r="H2649" s="1" t="s">
        <v>7122</v>
      </c>
      <c r="I2649" s="378">
        <v>47274</v>
      </c>
      <c r="J2649" s="1" t="s">
        <v>61</v>
      </c>
      <c r="K2649" s="380">
        <v>0.43833333333333002</v>
      </c>
      <c r="L2649" s="378">
        <v>46181</v>
      </c>
      <c r="M2649" s="1" t="s">
        <v>7115</v>
      </c>
      <c r="N2649" s="1" t="s">
        <v>9411</v>
      </c>
    </row>
    <row r="2650" spans="1:14" x14ac:dyDescent="0.25">
      <c r="A2650" s="1" t="s">
        <v>7113</v>
      </c>
      <c r="B2650" s="1" t="s">
        <v>110</v>
      </c>
      <c r="C2650" s="1" t="s">
        <v>81</v>
      </c>
      <c r="D2650" s="377">
        <v>140</v>
      </c>
      <c r="E2650" s="1" t="s">
        <v>83</v>
      </c>
      <c r="F2650" s="378">
        <v>46181</v>
      </c>
      <c r="G2650" s="1" t="s">
        <v>9406</v>
      </c>
      <c r="H2650" s="1" t="s">
        <v>7313</v>
      </c>
      <c r="I2650" s="378">
        <v>47274</v>
      </c>
      <c r="J2650" s="1" t="s">
        <v>61</v>
      </c>
      <c r="K2650" s="380">
        <v>0.67190972222222001</v>
      </c>
      <c r="L2650" s="378">
        <v>46181</v>
      </c>
      <c r="M2650" s="1" t="s">
        <v>7115</v>
      </c>
      <c r="N2650" s="1" t="s">
        <v>9879</v>
      </c>
    </row>
    <row r="2651" spans="1:14" x14ac:dyDescent="0.25">
      <c r="A2651" s="1" t="s">
        <v>7113</v>
      </c>
      <c r="B2651" s="1" t="s">
        <v>110</v>
      </c>
      <c r="C2651" s="1" t="s">
        <v>81</v>
      </c>
      <c r="D2651" s="377">
        <v>140</v>
      </c>
      <c r="E2651" s="1" t="s">
        <v>83</v>
      </c>
      <c r="F2651" s="378">
        <v>46181</v>
      </c>
      <c r="G2651" s="1" t="s">
        <v>9870</v>
      </c>
      <c r="H2651" s="1" t="s">
        <v>9871</v>
      </c>
      <c r="I2651" s="378">
        <v>47274</v>
      </c>
      <c r="J2651" s="1" t="s">
        <v>61</v>
      </c>
      <c r="K2651" s="380">
        <v>0.67174768518519001</v>
      </c>
      <c r="L2651" s="378">
        <v>46181</v>
      </c>
      <c r="M2651" s="1" t="s">
        <v>7115</v>
      </c>
      <c r="N2651" s="1" t="s">
        <v>9880</v>
      </c>
    </row>
    <row r="2652" spans="1:14" x14ac:dyDescent="0.25">
      <c r="A2652" s="1" t="s">
        <v>7113</v>
      </c>
      <c r="B2652" s="1" t="s">
        <v>110</v>
      </c>
      <c r="C2652" s="1" t="s">
        <v>81</v>
      </c>
      <c r="D2652" s="377">
        <v>140</v>
      </c>
      <c r="E2652" s="1" t="s">
        <v>83</v>
      </c>
      <c r="F2652" s="378">
        <v>46181</v>
      </c>
      <c r="G2652" s="1" t="s">
        <v>9406</v>
      </c>
      <c r="H2652" s="1" t="s">
        <v>7313</v>
      </c>
      <c r="I2652" s="378">
        <v>47274</v>
      </c>
      <c r="J2652" s="1" t="s">
        <v>61</v>
      </c>
      <c r="K2652" s="380">
        <v>0.42109953703704001</v>
      </c>
      <c r="L2652" s="378">
        <v>46181</v>
      </c>
      <c r="M2652" s="1" t="s">
        <v>7115</v>
      </c>
      <c r="N2652" s="1" t="s">
        <v>9407</v>
      </c>
    </row>
    <row r="2653" spans="1:14" x14ac:dyDescent="0.25">
      <c r="A2653" s="1" t="s">
        <v>7113</v>
      </c>
      <c r="B2653" s="1" t="s">
        <v>110</v>
      </c>
      <c r="C2653" s="1" t="s">
        <v>81</v>
      </c>
      <c r="D2653" s="377">
        <v>140</v>
      </c>
      <c r="E2653" s="1" t="s">
        <v>83</v>
      </c>
      <c r="F2653" s="378">
        <v>46181</v>
      </c>
      <c r="G2653" s="1" t="s">
        <v>9870</v>
      </c>
      <c r="H2653" s="1" t="s">
        <v>9871</v>
      </c>
      <c r="I2653" s="378">
        <v>47274</v>
      </c>
      <c r="J2653" s="1" t="s">
        <v>61</v>
      </c>
      <c r="K2653" s="380">
        <v>0.51686342592593004</v>
      </c>
      <c r="L2653" s="378">
        <v>46181</v>
      </c>
      <c r="M2653" s="1" t="s">
        <v>7115</v>
      </c>
      <c r="N2653" s="1" t="s">
        <v>9891</v>
      </c>
    </row>
    <row r="2654" spans="1:14" x14ac:dyDescent="0.25">
      <c r="A2654" s="1" t="s">
        <v>7113</v>
      </c>
      <c r="B2654" s="1" t="s">
        <v>110</v>
      </c>
      <c r="C2654" s="1" t="s">
        <v>81</v>
      </c>
      <c r="D2654" s="377">
        <v>140</v>
      </c>
      <c r="E2654" s="1" t="s">
        <v>83</v>
      </c>
      <c r="F2654" s="378">
        <v>46181</v>
      </c>
      <c r="G2654" s="1" t="s">
        <v>9406</v>
      </c>
      <c r="H2654" s="1" t="s">
        <v>7313</v>
      </c>
      <c r="I2654" s="378">
        <v>47274</v>
      </c>
      <c r="J2654" s="1" t="s">
        <v>61</v>
      </c>
      <c r="K2654" s="380">
        <v>0.60056712962962999</v>
      </c>
      <c r="L2654" s="378">
        <v>46181</v>
      </c>
      <c r="M2654" s="1" t="s">
        <v>7115</v>
      </c>
      <c r="N2654" s="1" t="s">
        <v>9894</v>
      </c>
    </row>
    <row r="2655" spans="1:14" x14ac:dyDescent="0.25">
      <c r="A2655" s="1" t="s">
        <v>7113</v>
      </c>
      <c r="B2655" s="1" t="s">
        <v>110</v>
      </c>
      <c r="C2655" s="1" t="s">
        <v>81</v>
      </c>
      <c r="D2655" s="377">
        <v>140</v>
      </c>
      <c r="E2655" s="1" t="s">
        <v>83</v>
      </c>
      <c r="F2655" s="378">
        <v>46181</v>
      </c>
      <c r="G2655" s="1" t="s">
        <v>9406</v>
      </c>
      <c r="H2655" s="1" t="s">
        <v>7313</v>
      </c>
      <c r="I2655" s="378">
        <v>47274</v>
      </c>
      <c r="J2655" s="1" t="s">
        <v>61</v>
      </c>
      <c r="K2655" s="380">
        <v>0.59039351851851996</v>
      </c>
      <c r="L2655" s="378">
        <v>46181</v>
      </c>
      <c r="M2655" s="1" t="s">
        <v>7115</v>
      </c>
      <c r="N2655" s="1" t="s">
        <v>9888</v>
      </c>
    </row>
    <row r="2656" spans="1:14" x14ac:dyDescent="0.25">
      <c r="A2656" s="1" t="s">
        <v>7113</v>
      </c>
      <c r="B2656" s="1" t="s">
        <v>110</v>
      </c>
      <c r="C2656" s="1" t="s">
        <v>81</v>
      </c>
      <c r="D2656" s="377">
        <v>140</v>
      </c>
      <c r="E2656" s="1" t="s">
        <v>83</v>
      </c>
      <c r="F2656" s="378">
        <v>46181</v>
      </c>
      <c r="G2656" s="1" t="s">
        <v>7121</v>
      </c>
      <c r="H2656" s="1" t="s">
        <v>7122</v>
      </c>
      <c r="I2656" s="378">
        <v>47274</v>
      </c>
      <c r="J2656" s="1" t="s">
        <v>61</v>
      </c>
      <c r="K2656" s="380">
        <v>0.68071759259259002</v>
      </c>
      <c r="L2656" s="378">
        <v>46181</v>
      </c>
      <c r="M2656" s="1" t="s">
        <v>7115</v>
      </c>
      <c r="N2656" s="1" t="s">
        <v>9883</v>
      </c>
    </row>
    <row r="2657" spans="1:14" x14ac:dyDescent="0.25">
      <c r="A2657" s="1" t="s">
        <v>7113</v>
      </c>
      <c r="B2657" s="1" t="s">
        <v>110</v>
      </c>
      <c r="C2657" s="1" t="s">
        <v>81</v>
      </c>
      <c r="D2657" s="377">
        <v>140</v>
      </c>
      <c r="E2657" s="1" t="s">
        <v>83</v>
      </c>
      <c r="F2657" s="378">
        <v>46181</v>
      </c>
      <c r="G2657" s="1" t="s">
        <v>9406</v>
      </c>
      <c r="H2657" s="1" t="s">
        <v>7313</v>
      </c>
      <c r="I2657" s="378">
        <v>47274</v>
      </c>
      <c r="J2657" s="1" t="s">
        <v>61</v>
      </c>
      <c r="K2657" s="380">
        <v>0.52079861111111003</v>
      </c>
      <c r="L2657" s="378">
        <v>46181</v>
      </c>
      <c r="M2657" s="1" t="s">
        <v>7115</v>
      </c>
      <c r="N2657" s="1" t="s">
        <v>9890</v>
      </c>
    </row>
    <row r="2658" spans="1:14" x14ac:dyDescent="0.25">
      <c r="A2658" s="1" t="s">
        <v>7113</v>
      </c>
      <c r="B2658" s="1" t="s">
        <v>110</v>
      </c>
      <c r="C2658" s="1" t="s">
        <v>81</v>
      </c>
      <c r="D2658" s="377">
        <v>140</v>
      </c>
      <c r="E2658" s="1" t="s">
        <v>83</v>
      </c>
      <c r="F2658" s="378">
        <v>46181</v>
      </c>
      <c r="G2658" s="1" t="s">
        <v>7121</v>
      </c>
      <c r="H2658" s="1" t="s">
        <v>7122</v>
      </c>
      <c r="I2658" s="378">
        <v>47274</v>
      </c>
      <c r="J2658" s="1" t="s">
        <v>61</v>
      </c>
      <c r="K2658" s="380">
        <v>0.58506944444443998</v>
      </c>
      <c r="L2658" s="378">
        <v>46181</v>
      </c>
      <c r="M2658" s="1" t="s">
        <v>7115</v>
      </c>
      <c r="N2658" s="1" t="s">
        <v>9893</v>
      </c>
    </row>
    <row r="2659" spans="1:14" x14ac:dyDescent="0.25">
      <c r="A2659" s="1" t="s">
        <v>7113</v>
      </c>
      <c r="B2659" s="1" t="s">
        <v>110</v>
      </c>
      <c r="C2659" s="1" t="s">
        <v>81</v>
      </c>
      <c r="D2659" s="377">
        <v>140</v>
      </c>
      <c r="E2659" s="1" t="s">
        <v>83</v>
      </c>
      <c r="F2659" s="378">
        <v>46181</v>
      </c>
      <c r="G2659" s="1" t="s">
        <v>9870</v>
      </c>
      <c r="H2659" s="1" t="s">
        <v>9871</v>
      </c>
      <c r="I2659" s="378">
        <v>47274</v>
      </c>
      <c r="J2659" s="1" t="s">
        <v>61</v>
      </c>
      <c r="K2659" s="380">
        <v>0.52695601851852003</v>
      </c>
      <c r="L2659" s="378">
        <v>46181</v>
      </c>
      <c r="M2659" s="1" t="s">
        <v>7115</v>
      </c>
      <c r="N2659" s="1" t="s">
        <v>9889</v>
      </c>
    </row>
    <row r="2660" spans="1:14" x14ac:dyDescent="0.25">
      <c r="A2660" s="1" t="s">
        <v>7113</v>
      </c>
      <c r="B2660" s="1" t="s">
        <v>110</v>
      </c>
      <c r="C2660" s="1" t="s">
        <v>81</v>
      </c>
      <c r="D2660" s="377">
        <v>140</v>
      </c>
      <c r="E2660" s="1" t="s">
        <v>83</v>
      </c>
      <c r="F2660" s="378">
        <v>46181</v>
      </c>
      <c r="G2660" s="1" t="s">
        <v>9408</v>
      </c>
      <c r="H2660" s="1" t="s">
        <v>9409</v>
      </c>
      <c r="I2660" s="378">
        <v>47274</v>
      </c>
      <c r="J2660" s="1" t="s">
        <v>61</v>
      </c>
      <c r="K2660" s="380">
        <v>0.68053240740740994</v>
      </c>
      <c r="L2660" s="378">
        <v>46181</v>
      </c>
      <c r="M2660" s="1" t="s">
        <v>7115</v>
      </c>
      <c r="N2660" s="1" t="s">
        <v>9881</v>
      </c>
    </row>
    <row r="2661" spans="1:14" x14ac:dyDescent="0.25">
      <c r="A2661" s="1" t="s">
        <v>7113</v>
      </c>
      <c r="B2661" s="1" t="s">
        <v>110</v>
      </c>
      <c r="C2661" s="1" t="s">
        <v>81</v>
      </c>
      <c r="D2661" s="377">
        <v>140</v>
      </c>
      <c r="E2661" s="1" t="s">
        <v>83</v>
      </c>
      <c r="F2661" s="378">
        <v>46181</v>
      </c>
      <c r="G2661" s="1" t="s">
        <v>7121</v>
      </c>
      <c r="H2661" s="1" t="s">
        <v>7122</v>
      </c>
      <c r="I2661" s="378">
        <v>47274</v>
      </c>
      <c r="J2661" s="1" t="s">
        <v>61</v>
      </c>
      <c r="K2661" s="380">
        <v>0.58023148148147996</v>
      </c>
      <c r="L2661" s="378">
        <v>46181</v>
      </c>
      <c r="M2661" s="1" t="s">
        <v>7115</v>
      </c>
      <c r="N2661" s="1" t="s">
        <v>9884</v>
      </c>
    </row>
    <row r="2662" spans="1:14" x14ac:dyDescent="0.25">
      <c r="A2662" s="1" t="s">
        <v>7113</v>
      </c>
      <c r="B2662" s="1" t="s">
        <v>110</v>
      </c>
      <c r="C2662" s="1" t="s">
        <v>81</v>
      </c>
      <c r="D2662" s="377">
        <v>140</v>
      </c>
      <c r="E2662" s="1" t="s">
        <v>83</v>
      </c>
      <c r="F2662" s="378">
        <v>46181</v>
      </c>
      <c r="G2662" s="1" t="s">
        <v>7121</v>
      </c>
      <c r="H2662" s="1" t="s">
        <v>7122</v>
      </c>
      <c r="I2662" s="378">
        <v>47274</v>
      </c>
      <c r="J2662" s="1" t="s">
        <v>61</v>
      </c>
      <c r="K2662" s="380">
        <v>0.67398148148147996</v>
      </c>
      <c r="L2662" s="378">
        <v>46181</v>
      </c>
      <c r="M2662" s="1" t="s">
        <v>7115</v>
      </c>
      <c r="N2662" s="1" t="s">
        <v>9882</v>
      </c>
    </row>
    <row r="2663" spans="1:14" x14ac:dyDescent="0.25">
      <c r="A2663" s="1" t="s">
        <v>7113</v>
      </c>
      <c r="B2663" s="1" t="s">
        <v>110</v>
      </c>
      <c r="C2663" s="1" t="s">
        <v>81</v>
      </c>
      <c r="D2663" s="377">
        <v>140</v>
      </c>
      <c r="E2663" s="1" t="s">
        <v>83</v>
      </c>
      <c r="F2663" s="378">
        <v>46181</v>
      </c>
      <c r="G2663" s="1" t="s">
        <v>9406</v>
      </c>
      <c r="H2663" s="1" t="s">
        <v>7313</v>
      </c>
      <c r="I2663" s="378">
        <v>47274</v>
      </c>
      <c r="J2663" s="1" t="s">
        <v>61</v>
      </c>
      <c r="K2663" s="380">
        <v>0.42101851851852001</v>
      </c>
      <c r="L2663" s="378">
        <v>46181</v>
      </c>
      <c r="M2663" s="1" t="s">
        <v>7115</v>
      </c>
      <c r="N2663" s="1" t="s">
        <v>9412</v>
      </c>
    </row>
    <row r="2664" spans="1:14" x14ac:dyDescent="0.25">
      <c r="A2664" s="1" t="s">
        <v>7113</v>
      </c>
      <c r="B2664" s="1" t="s">
        <v>110</v>
      </c>
      <c r="C2664" s="1" t="s">
        <v>81</v>
      </c>
      <c r="D2664" s="377">
        <v>140</v>
      </c>
      <c r="E2664" s="1" t="s">
        <v>83</v>
      </c>
      <c r="F2664" s="378">
        <v>46181</v>
      </c>
      <c r="G2664" s="1" t="s">
        <v>9408</v>
      </c>
      <c r="H2664" s="1" t="s">
        <v>9409</v>
      </c>
      <c r="I2664" s="378">
        <v>47274</v>
      </c>
      <c r="J2664" s="1" t="s">
        <v>61</v>
      </c>
      <c r="K2664" s="380">
        <v>0.42386574074074002</v>
      </c>
      <c r="L2664" s="378">
        <v>46181</v>
      </c>
      <c r="M2664" s="1" t="s">
        <v>7115</v>
      </c>
      <c r="N2664" s="1" t="s">
        <v>9410</v>
      </c>
    </row>
    <row r="2665" spans="1:14" x14ac:dyDescent="0.25">
      <c r="A2665" s="1" t="s">
        <v>7113</v>
      </c>
      <c r="B2665" s="1" t="s">
        <v>110</v>
      </c>
      <c r="C2665" s="1" t="s">
        <v>81</v>
      </c>
      <c r="D2665" s="377">
        <v>140</v>
      </c>
      <c r="E2665" s="1" t="s">
        <v>83</v>
      </c>
      <c r="F2665" s="378">
        <v>46181</v>
      </c>
      <c r="G2665" s="1" t="s">
        <v>9408</v>
      </c>
      <c r="H2665" s="1" t="s">
        <v>9409</v>
      </c>
      <c r="I2665" s="378">
        <v>47274</v>
      </c>
      <c r="J2665" s="1" t="s">
        <v>61</v>
      </c>
      <c r="K2665" s="380">
        <v>0.67442129629629999</v>
      </c>
      <c r="L2665" s="378">
        <v>46181</v>
      </c>
      <c r="M2665" s="1" t="s">
        <v>7115</v>
      </c>
      <c r="N2665" s="1" t="s">
        <v>9887</v>
      </c>
    </row>
    <row r="2666" spans="1:14" x14ac:dyDescent="0.25">
      <c r="A2666" s="1" t="s">
        <v>7113</v>
      </c>
      <c r="B2666" s="1" t="s">
        <v>110</v>
      </c>
      <c r="C2666" s="1" t="s">
        <v>81</v>
      </c>
      <c r="D2666" s="377">
        <v>140</v>
      </c>
      <c r="E2666" s="1" t="s">
        <v>83</v>
      </c>
      <c r="F2666" s="378">
        <v>46181</v>
      </c>
      <c r="G2666" s="1" t="s">
        <v>9870</v>
      </c>
      <c r="H2666" s="1" t="s">
        <v>9871</v>
      </c>
      <c r="I2666" s="378">
        <v>47274</v>
      </c>
      <c r="J2666" s="1" t="s">
        <v>61</v>
      </c>
      <c r="K2666" s="380">
        <v>0.58518518518519003</v>
      </c>
      <c r="L2666" s="378">
        <v>46181</v>
      </c>
      <c r="M2666" s="1" t="s">
        <v>7115</v>
      </c>
      <c r="N2666" s="1" t="s">
        <v>9886</v>
      </c>
    </row>
    <row r="2667" spans="1:14" x14ac:dyDescent="0.25">
      <c r="A2667" s="1" t="s">
        <v>7113</v>
      </c>
      <c r="B2667" s="1" t="s">
        <v>110</v>
      </c>
      <c r="C2667" s="1" t="s">
        <v>81</v>
      </c>
      <c r="D2667" s="377">
        <v>140</v>
      </c>
      <c r="E2667" s="1" t="s">
        <v>83</v>
      </c>
      <c r="F2667" s="378">
        <v>46181</v>
      </c>
      <c r="G2667" s="1" t="s">
        <v>7121</v>
      </c>
      <c r="H2667" s="1" t="s">
        <v>7122</v>
      </c>
      <c r="I2667" s="378">
        <v>47274</v>
      </c>
      <c r="J2667" s="1" t="s">
        <v>61</v>
      </c>
      <c r="K2667" s="380">
        <v>0.42090277777778001</v>
      </c>
      <c r="L2667" s="378">
        <v>46181</v>
      </c>
      <c r="M2667" s="1" t="s">
        <v>7115</v>
      </c>
      <c r="N2667" s="1" t="s">
        <v>9405</v>
      </c>
    </row>
    <row r="2668" spans="1:14" x14ac:dyDescent="0.25">
      <c r="A2668" s="1" t="s">
        <v>7113</v>
      </c>
      <c r="B2668" s="1" t="s">
        <v>110</v>
      </c>
      <c r="C2668" s="1" t="s">
        <v>81</v>
      </c>
      <c r="D2668" s="377">
        <v>140</v>
      </c>
      <c r="E2668" s="1" t="s">
        <v>83</v>
      </c>
      <c r="F2668" s="378">
        <v>46179</v>
      </c>
      <c r="G2668" s="1" t="s">
        <v>7121</v>
      </c>
      <c r="H2668" s="1" t="s">
        <v>7122</v>
      </c>
      <c r="I2668" s="378">
        <v>47274</v>
      </c>
      <c r="J2668" s="1" t="s">
        <v>61</v>
      </c>
      <c r="K2668" s="380">
        <v>0.27454861111111001</v>
      </c>
      <c r="L2668" s="378">
        <v>46179</v>
      </c>
      <c r="M2668" s="1" t="s">
        <v>7115</v>
      </c>
      <c r="N2668" s="1" t="s">
        <v>7123</v>
      </c>
    </row>
    <row r="2669" spans="1:14" x14ac:dyDescent="0.25">
      <c r="A2669" s="1" t="s">
        <v>7113</v>
      </c>
      <c r="B2669" s="1" t="s">
        <v>110</v>
      </c>
      <c r="C2669" s="1" t="s">
        <v>81</v>
      </c>
      <c r="D2669" s="377">
        <v>140</v>
      </c>
      <c r="E2669" s="1" t="s">
        <v>83</v>
      </c>
      <c r="F2669" s="378">
        <v>46179</v>
      </c>
      <c r="G2669" s="1" t="s">
        <v>7114</v>
      </c>
      <c r="H2669" s="1" t="s">
        <v>6389</v>
      </c>
      <c r="I2669" s="378">
        <v>47272</v>
      </c>
      <c r="J2669" s="1" t="s">
        <v>61</v>
      </c>
      <c r="K2669" s="380">
        <v>8.58912037037E-2</v>
      </c>
      <c r="L2669" s="378">
        <v>46179</v>
      </c>
      <c r="M2669" s="1" t="s">
        <v>7115</v>
      </c>
      <c r="N2669" s="1" t="s">
        <v>7125</v>
      </c>
    </row>
    <row r="2670" spans="1:14" x14ac:dyDescent="0.25">
      <c r="A2670" s="1" t="s">
        <v>7113</v>
      </c>
      <c r="B2670" s="1" t="s">
        <v>110</v>
      </c>
      <c r="C2670" s="1" t="s">
        <v>81</v>
      </c>
      <c r="D2670" s="377">
        <v>104</v>
      </c>
      <c r="E2670" s="1" t="s">
        <v>83</v>
      </c>
      <c r="F2670" s="378">
        <v>46179</v>
      </c>
      <c r="G2670" s="1" t="s">
        <v>7114</v>
      </c>
      <c r="H2670" s="1" t="s">
        <v>6389</v>
      </c>
      <c r="I2670" s="378">
        <v>47272</v>
      </c>
      <c r="J2670" s="1" t="s">
        <v>61</v>
      </c>
      <c r="K2670" s="380">
        <v>0.28092592592593002</v>
      </c>
      <c r="L2670" s="378">
        <v>46179</v>
      </c>
      <c r="M2670" s="1" t="s">
        <v>7115</v>
      </c>
      <c r="N2670" s="1" t="s">
        <v>7126</v>
      </c>
    </row>
    <row r="2671" spans="1:14" x14ac:dyDescent="0.25">
      <c r="A2671" s="1" t="s">
        <v>7113</v>
      </c>
      <c r="B2671" s="1" t="s">
        <v>110</v>
      </c>
      <c r="C2671" s="1" t="s">
        <v>81</v>
      </c>
      <c r="D2671" s="377">
        <v>140</v>
      </c>
      <c r="E2671" s="1" t="s">
        <v>83</v>
      </c>
      <c r="F2671" s="378">
        <v>46179</v>
      </c>
      <c r="G2671" s="1" t="s">
        <v>7114</v>
      </c>
      <c r="H2671" s="1" t="s">
        <v>6389</v>
      </c>
      <c r="I2671" s="378">
        <v>47272</v>
      </c>
      <c r="J2671" s="1" t="s">
        <v>61</v>
      </c>
      <c r="K2671" s="380">
        <v>0.24565972222221999</v>
      </c>
      <c r="L2671" s="378">
        <v>46179</v>
      </c>
      <c r="M2671" s="1" t="s">
        <v>7115</v>
      </c>
      <c r="N2671" s="1" t="s">
        <v>7116</v>
      </c>
    </row>
    <row r="2672" spans="1:14" x14ac:dyDescent="0.25">
      <c r="A2672" s="1" t="s">
        <v>7113</v>
      </c>
      <c r="B2672" s="1" t="s">
        <v>110</v>
      </c>
      <c r="C2672" s="1" t="s">
        <v>81</v>
      </c>
      <c r="D2672" s="377">
        <v>140</v>
      </c>
      <c r="E2672" s="1" t="s">
        <v>83</v>
      </c>
      <c r="F2672" s="378">
        <v>46179</v>
      </c>
      <c r="G2672" s="1" t="s">
        <v>7117</v>
      </c>
      <c r="H2672" s="1" t="s">
        <v>6032</v>
      </c>
      <c r="I2672" s="378">
        <v>47274</v>
      </c>
      <c r="J2672" s="1" t="s">
        <v>61</v>
      </c>
      <c r="K2672" s="380">
        <v>0.24082175925926</v>
      </c>
      <c r="L2672" s="378">
        <v>46179</v>
      </c>
      <c r="M2672" s="1" t="s">
        <v>7115</v>
      </c>
      <c r="N2672" s="1" t="s">
        <v>7118</v>
      </c>
    </row>
    <row r="2673" spans="1:14" x14ac:dyDescent="0.25">
      <c r="A2673" s="1" t="s">
        <v>7113</v>
      </c>
      <c r="B2673" s="1" t="s">
        <v>110</v>
      </c>
      <c r="C2673" s="1" t="s">
        <v>81</v>
      </c>
      <c r="D2673" s="377">
        <v>80</v>
      </c>
      <c r="E2673" s="1" t="s">
        <v>83</v>
      </c>
      <c r="F2673" s="378">
        <v>46179</v>
      </c>
      <c r="G2673" s="1" t="s">
        <v>7117</v>
      </c>
      <c r="H2673" s="1" t="s">
        <v>6032</v>
      </c>
      <c r="I2673" s="378">
        <v>47274</v>
      </c>
      <c r="J2673" s="1" t="s">
        <v>61</v>
      </c>
      <c r="K2673" s="380">
        <v>0.23335648148148</v>
      </c>
      <c r="L2673" s="378">
        <v>46179</v>
      </c>
      <c r="M2673" s="1" t="s">
        <v>7115</v>
      </c>
      <c r="N2673" s="1" t="s">
        <v>7124</v>
      </c>
    </row>
    <row r="2674" spans="1:14" x14ac:dyDescent="0.25">
      <c r="A2674" s="1" t="s">
        <v>7113</v>
      </c>
      <c r="B2674" s="1" t="s">
        <v>110</v>
      </c>
      <c r="C2674" s="1" t="s">
        <v>81</v>
      </c>
      <c r="D2674" s="377">
        <v>140</v>
      </c>
      <c r="E2674" s="1" t="s">
        <v>83</v>
      </c>
      <c r="F2674" s="378">
        <v>46179</v>
      </c>
      <c r="G2674" s="1" t="s">
        <v>7114</v>
      </c>
      <c r="H2674" s="1" t="s">
        <v>6389</v>
      </c>
      <c r="I2674" s="378">
        <v>47272</v>
      </c>
      <c r="J2674" s="1" t="s">
        <v>61</v>
      </c>
      <c r="K2674" s="380">
        <v>0.21822916666667</v>
      </c>
      <c r="L2674" s="378">
        <v>46179</v>
      </c>
      <c r="M2674" s="1" t="s">
        <v>7115</v>
      </c>
      <c r="N2674" s="1" t="s">
        <v>7120</v>
      </c>
    </row>
    <row r="2675" spans="1:14" x14ac:dyDescent="0.25">
      <c r="A2675" s="1" t="s">
        <v>7113</v>
      </c>
      <c r="B2675" s="1" t="s">
        <v>110</v>
      </c>
      <c r="C2675" s="1" t="s">
        <v>81</v>
      </c>
      <c r="D2675" s="377">
        <v>140</v>
      </c>
      <c r="E2675" s="1" t="s">
        <v>83</v>
      </c>
      <c r="F2675" s="378">
        <v>46179</v>
      </c>
      <c r="G2675" s="1" t="s">
        <v>7117</v>
      </c>
      <c r="H2675" s="1" t="s">
        <v>6032</v>
      </c>
      <c r="I2675" s="378">
        <v>47274</v>
      </c>
      <c r="J2675" s="1" t="s">
        <v>61</v>
      </c>
      <c r="K2675" s="380">
        <v>0.17366898148147999</v>
      </c>
      <c r="L2675" s="378">
        <v>46179</v>
      </c>
      <c r="M2675" s="1" t="s">
        <v>7115</v>
      </c>
      <c r="N2675" s="1" t="s">
        <v>7127</v>
      </c>
    </row>
    <row r="2676" spans="1:14" x14ac:dyDescent="0.25">
      <c r="A2676" s="1" t="s">
        <v>7113</v>
      </c>
      <c r="B2676" s="1" t="s">
        <v>110</v>
      </c>
      <c r="C2676" s="1" t="s">
        <v>81</v>
      </c>
      <c r="D2676" s="377">
        <v>140</v>
      </c>
      <c r="E2676" s="1" t="s">
        <v>83</v>
      </c>
      <c r="F2676" s="378">
        <v>46179</v>
      </c>
      <c r="G2676" s="1" t="s">
        <v>7114</v>
      </c>
      <c r="H2676" s="1" t="s">
        <v>6389</v>
      </c>
      <c r="I2676" s="378">
        <v>47272</v>
      </c>
      <c r="J2676" s="1" t="s">
        <v>61</v>
      </c>
      <c r="K2676" s="380">
        <v>0.17378472222221999</v>
      </c>
      <c r="L2676" s="378">
        <v>46179</v>
      </c>
      <c r="M2676" s="1" t="s">
        <v>7115</v>
      </c>
      <c r="N2676" s="1" t="s">
        <v>7119</v>
      </c>
    </row>
    <row r="2677" spans="1:14" x14ac:dyDescent="0.25">
      <c r="A2677" s="1" t="s">
        <v>7113</v>
      </c>
      <c r="B2677" s="1" t="s">
        <v>110</v>
      </c>
      <c r="C2677" s="1" t="s">
        <v>81</v>
      </c>
      <c r="D2677" s="377">
        <v>140</v>
      </c>
      <c r="E2677" s="1" t="s">
        <v>83</v>
      </c>
      <c r="F2677" s="378">
        <v>46179</v>
      </c>
      <c r="G2677" s="1" t="s">
        <v>7117</v>
      </c>
      <c r="H2677" s="1" t="s">
        <v>6032</v>
      </c>
      <c r="I2677" s="378">
        <v>47274</v>
      </c>
      <c r="J2677" s="1" t="s">
        <v>61</v>
      </c>
      <c r="K2677" s="380">
        <v>0.16449074074073999</v>
      </c>
      <c r="L2677" s="378">
        <v>46179</v>
      </c>
      <c r="M2677" s="1" t="s">
        <v>7115</v>
      </c>
      <c r="N2677" s="1" t="s">
        <v>7128</v>
      </c>
    </row>
    <row r="2678" spans="1:14" x14ac:dyDescent="0.25">
      <c r="A2678" s="1" t="s">
        <v>7113</v>
      </c>
      <c r="B2678" s="1" t="s">
        <v>110</v>
      </c>
      <c r="C2678" s="1" t="s">
        <v>81</v>
      </c>
      <c r="D2678" s="377">
        <v>140</v>
      </c>
      <c r="E2678" s="1" t="s">
        <v>83</v>
      </c>
      <c r="F2678" s="378">
        <v>46178</v>
      </c>
      <c r="G2678" s="1" t="s">
        <v>7117</v>
      </c>
      <c r="H2678" s="1" t="s">
        <v>6032</v>
      </c>
      <c r="I2678" s="378">
        <v>47274</v>
      </c>
      <c r="J2678" s="1" t="s">
        <v>61</v>
      </c>
      <c r="K2678" s="380">
        <v>0.65369212962962997</v>
      </c>
      <c r="L2678" s="378">
        <v>46178</v>
      </c>
      <c r="M2678" s="1" t="s">
        <v>7115</v>
      </c>
      <c r="N2678" s="1" t="s">
        <v>7160</v>
      </c>
    </row>
    <row r="2679" spans="1:14" x14ac:dyDescent="0.25">
      <c r="A2679" s="1" t="s">
        <v>7113</v>
      </c>
      <c r="B2679" s="1" t="s">
        <v>110</v>
      </c>
      <c r="C2679" s="1" t="s">
        <v>81</v>
      </c>
      <c r="D2679" s="377">
        <v>140</v>
      </c>
      <c r="E2679" s="1" t="s">
        <v>83</v>
      </c>
      <c r="F2679" s="378">
        <v>46178</v>
      </c>
      <c r="G2679" s="1" t="s">
        <v>7134</v>
      </c>
      <c r="H2679" s="1" t="s">
        <v>7135</v>
      </c>
      <c r="I2679" s="378">
        <v>47273</v>
      </c>
      <c r="J2679" s="1" t="s">
        <v>61</v>
      </c>
      <c r="K2679" s="380">
        <v>0.65398148148148005</v>
      </c>
      <c r="L2679" s="378">
        <v>46178</v>
      </c>
      <c r="M2679" s="1" t="s">
        <v>7115</v>
      </c>
      <c r="N2679" s="1" t="s">
        <v>7156</v>
      </c>
    </row>
    <row r="2680" spans="1:14" x14ac:dyDescent="0.25">
      <c r="A2680" s="1" t="s">
        <v>7113</v>
      </c>
      <c r="B2680" s="1" t="s">
        <v>110</v>
      </c>
      <c r="C2680" s="1" t="s">
        <v>81</v>
      </c>
      <c r="D2680" s="377">
        <v>140</v>
      </c>
      <c r="E2680" s="1" t="s">
        <v>83</v>
      </c>
      <c r="F2680" s="378">
        <v>46178</v>
      </c>
      <c r="G2680" s="1" t="s">
        <v>7114</v>
      </c>
      <c r="H2680" s="1" t="s">
        <v>6389</v>
      </c>
      <c r="I2680" s="378">
        <v>47272</v>
      </c>
      <c r="J2680" s="1" t="s">
        <v>61</v>
      </c>
      <c r="K2680" s="380">
        <v>0.62028935185184997</v>
      </c>
      <c r="L2680" s="378">
        <v>46178</v>
      </c>
      <c r="M2680" s="1" t="s">
        <v>7115</v>
      </c>
      <c r="N2680" s="1" t="s">
        <v>7159</v>
      </c>
    </row>
    <row r="2681" spans="1:14" x14ac:dyDescent="0.25">
      <c r="A2681" s="1" t="s">
        <v>7113</v>
      </c>
      <c r="B2681" s="1" t="s">
        <v>110</v>
      </c>
      <c r="C2681" s="1" t="s">
        <v>81</v>
      </c>
      <c r="D2681" s="377">
        <v>140</v>
      </c>
      <c r="E2681" s="1" t="s">
        <v>83</v>
      </c>
      <c r="F2681" s="378">
        <v>46178</v>
      </c>
      <c r="G2681" s="1" t="s">
        <v>7134</v>
      </c>
      <c r="H2681" s="1" t="s">
        <v>7135</v>
      </c>
      <c r="I2681" s="378">
        <v>47273</v>
      </c>
      <c r="J2681" s="1" t="s">
        <v>61</v>
      </c>
      <c r="K2681" s="380">
        <v>0.65430555555556003</v>
      </c>
      <c r="L2681" s="378">
        <v>46178</v>
      </c>
      <c r="M2681" s="1" t="s">
        <v>7115</v>
      </c>
      <c r="N2681" s="1" t="s">
        <v>7154</v>
      </c>
    </row>
    <row r="2682" spans="1:14" x14ac:dyDescent="0.25">
      <c r="A2682" s="1" t="s">
        <v>7113</v>
      </c>
      <c r="B2682" s="1" t="s">
        <v>110</v>
      </c>
      <c r="C2682" s="1" t="s">
        <v>81</v>
      </c>
      <c r="D2682" s="377">
        <v>140</v>
      </c>
      <c r="E2682" s="1" t="s">
        <v>83</v>
      </c>
      <c r="F2682" s="378">
        <v>46178</v>
      </c>
      <c r="G2682" s="1" t="s">
        <v>7117</v>
      </c>
      <c r="H2682" s="1" t="s">
        <v>6032</v>
      </c>
      <c r="I2682" s="378">
        <v>47274</v>
      </c>
      <c r="J2682" s="1" t="s">
        <v>61</v>
      </c>
      <c r="K2682" s="380">
        <v>0.65409722222222</v>
      </c>
      <c r="L2682" s="378">
        <v>46178</v>
      </c>
      <c r="M2682" s="1" t="s">
        <v>7115</v>
      </c>
      <c r="N2682" s="1" t="s">
        <v>7153</v>
      </c>
    </row>
    <row r="2683" spans="1:14" x14ac:dyDescent="0.25">
      <c r="A2683" s="1" t="s">
        <v>7113</v>
      </c>
      <c r="B2683" s="1" t="s">
        <v>110</v>
      </c>
      <c r="C2683" s="1" t="s">
        <v>81</v>
      </c>
      <c r="D2683" s="377">
        <v>140</v>
      </c>
      <c r="E2683" s="1" t="s">
        <v>83</v>
      </c>
      <c r="F2683" s="378">
        <v>46178</v>
      </c>
      <c r="G2683" s="1" t="s">
        <v>7129</v>
      </c>
      <c r="H2683" s="1" t="s">
        <v>7130</v>
      </c>
      <c r="I2683" s="378">
        <v>47273</v>
      </c>
      <c r="J2683" s="1" t="s">
        <v>61</v>
      </c>
      <c r="K2683" s="380">
        <v>0.65376157407406998</v>
      </c>
      <c r="L2683" s="378">
        <v>46178</v>
      </c>
      <c r="M2683" s="1" t="s">
        <v>7115</v>
      </c>
      <c r="N2683" s="1" t="s">
        <v>7150</v>
      </c>
    </row>
    <row r="2684" spans="1:14" x14ac:dyDescent="0.25">
      <c r="A2684" s="1" t="s">
        <v>7113</v>
      </c>
      <c r="B2684" s="1" t="s">
        <v>110</v>
      </c>
      <c r="C2684" s="1" t="s">
        <v>81</v>
      </c>
      <c r="D2684" s="377">
        <v>140</v>
      </c>
      <c r="E2684" s="1" t="s">
        <v>83</v>
      </c>
      <c r="F2684" s="378">
        <v>46178</v>
      </c>
      <c r="G2684" s="1" t="s">
        <v>7129</v>
      </c>
      <c r="H2684" s="1" t="s">
        <v>7130</v>
      </c>
      <c r="I2684" s="378">
        <v>47273</v>
      </c>
      <c r="J2684" s="1" t="s">
        <v>61</v>
      </c>
      <c r="K2684" s="380">
        <v>0.60309027777778002</v>
      </c>
      <c r="L2684" s="378">
        <v>46178</v>
      </c>
      <c r="M2684" s="1" t="s">
        <v>7115</v>
      </c>
      <c r="N2684" s="1" t="s">
        <v>7137</v>
      </c>
    </row>
    <row r="2685" spans="1:14" x14ac:dyDescent="0.25">
      <c r="A2685" s="1" t="s">
        <v>7113</v>
      </c>
      <c r="B2685" s="1" t="s">
        <v>110</v>
      </c>
      <c r="C2685" s="1" t="s">
        <v>81</v>
      </c>
      <c r="D2685" s="377">
        <v>140</v>
      </c>
      <c r="E2685" s="1" t="s">
        <v>83</v>
      </c>
      <c r="F2685" s="378">
        <v>46178</v>
      </c>
      <c r="G2685" s="1" t="s">
        <v>7114</v>
      </c>
      <c r="H2685" s="1" t="s">
        <v>6389</v>
      </c>
      <c r="I2685" s="378">
        <v>47272</v>
      </c>
      <c r="J2685" s="1" t="s">
        <v>61</v>
      </c>
      <c r="K2685" s="380">
        <v>0.65464120370370005</v>
      </c>
      <c r="L2685" s="378">
        <v>46178</v>
      </c>
      <c r="M2685" s="1" t="s">
        <v>7115</v>
      </c>
      <c r="N2685" s="1" t="s">
        <v>7148</v>
      </c>
    </row>
    <row r="2686" spans="1:14" x14ac:dyDescent="0.25">
      <c r="A2686" s="1" t="s">
        <v>7113</v>
      </c>
      <c r="B2686" s="1" t="s">
        <v>110</v>
      </c>
      <c r="C2686" s="1" t="s">
        <v>81</v>
      </c>
      <c r="D2686" s="377">
        <v>140</v>
      </c>
      <c r="E2686" s="1" t="s">
        <v>83</v>
      </c>
      <c r="F2686" s="378">
        <v>46178</v>
      </c>
      <c r="G2686" s="1" t="s">
        <v>7129</v>
      </c>
      <c r="H2686" s="1" t="s">
        <v>7130</v>
      </c>
      <c r="I2686" s="378">
        <v>47273</v>
      </c>
      <c r="J2686" s="1" t="s">
        <v>61</v>
      </c>
      <c r="K2686" s="380">
        <v>0.59303240740741003</v>
      </c>
      <c r="L2686" s="378">
        <v>46178</v>
      </c>
      <c r="M2686" s="1" t="s">
        <v>7115</v>
      </c>
      <c r="N2686" s="1" t="s">
        <v>7141</v>
      </c>
    </row>
    <row r="2687" spans="1:14" x14ac:dyDescent="0.25">
      <c r="A2687" s="1" t="s">
        <v>7113</v>
      </c>
      <c r="B2687" s="1" t="s">
        <v>110</v>
      </c>
      <c r="C2687" s="1" t="s">
        <v>81</v>
      </c>
      <c r="D2687" s="377">
        <v>140</v>
      </c>
      <c r="E2687" s="1" t="s">
        <v>83</v>
      </c>
      <c r="F2687" s="378">
        <v>46178</v>
      </c>
      <c r="G2687" s="1" t="s">
        <v>7134</v>
      </c>
      <c r="H2687" s="1" t="s">
        <v>7135</v>
      </c>
      <c r="I2687" s="378">
        <v>47273</v>
      </c>
      <c r="J2687" s="1" t="s">
        <v>61</v>
      </c>
      <c r="K2687" s="380">
        <v>0.59295138888888999</v>
      </c>
      <c r="L2687" s="378">
        <v>46178</v>
      </c>
      <c r="M2687" s="1" t="s">
        <v>7115</v>
      </c>
      <c r="N2687" s="1" t="s">
        <v>7136</v>
      </c>
    </row>
    <row r="2688" spans="1:14" x14ac:dyDescent="0.25">
      <c r="A2688" s="1" t="s">
        <v>7113</v>
      </c>
      <c r="B2688" s="1" t="s">
        <v>110</v>
      </c>
      <c r="C2688" s="1" t="s">
        <v>81</v>
      </c>
      <c r="D2688" s="377">
        <v>140</v>
      </c>
      <c r="E2688" s="1" t="s">
        <v>83</v>
      </c>
      <c r="F2688" s="378">
        <v>46178</v>
      </c>
      <c r="G2688" s="1" t="s">
        <v>7117</v>
      </c>
      <c r="H2688" s="1" t="s">
        <v>6032</v>
      </c>
      <c r="I2688" s="378">
        <v>47274</v>
      </c>
      <c r="J2688" s="1" t="s">
        <v>61</v>
      </c>
      <c r="K2688" s="380">
        <v>0.59285879629630001</v>
      </c>
      <c r="L2688" s="378">
        <v>46178</v>
      </c>
      <c r="M2688" s="1" t="s">
        <v>7115</v>
      </c>
      <c r="N2688" s="1" t="s">
        <v>7138</v>
      </c>
    </row>
    <row r="2689" spans="1:14" x14ac:dyDescent="0.25">
      <c r="A2689" s="1" t="s">
        <v>7113</v>
      </c>
      <c r="B2689" s="1" t="s">
        <v>110</v>
      </c>
      <c r="C2689" s="1" t="s">
        <v>81</v>
      </c>
      <c r="D2689" s="377">
        <v>140</v>
      </c>
      <c r="E2689" s="1" t="s">
        <v>83</v>
      </c>
      <c r="F2689" s="378">
        <v>46178</v>
      </c>
      <c r="G2689" s="1" t="s">
        <v>7114</v>
      </c>
      <c r="H2689" s="1" t="s">
        <v>6389</v>
      </c>
      <c r="I2689" s="378">
        <v>47272</v>
      </c>
      <c r="J2689" s="1" t="s">
        <v>61</v>
      </c>
      <c r="K2689" s="380">
        <v>0.56857638888888995</v>
      </c>
      <c r="L2689" s="378">
        <v>46178</v>
      </c>
      <c r="M2689" s="1" t="s">
        <v>7115</v>
      </c>
      <c r="N2689" s="1" t="s">
        <v>7132</v>
      </c>
    </row>
    <row r="2690" spans="1:14" x14ac:dyDescent="0.25">
      <c r="A2690" s="1" t="s">
        <v>7113</v>
      </c>
      <c r="B2690" s="1" t="s">
        <v>110</v>
      </c>
      <c r="C2690" s="1" t="s">
        <v>81</v>
      </c>
      <c r="D2690" s="377">
        <v>140</v>
      </c>
      <c r="E2690" s="1" t="s">
        <v>83</v>
      </c>
      <c r="F2690" s="378">
        <v>46178</v>
      </c>
      <c r="G2690" s="1" t="s">
        <v>7139</v>
      </c>
      <c r="H2690" s="1" t="s">
        <v>6137</v>
      </c>
      <c r="I2690" s="378">
        <v>47273</v>
      </c>
      <c r="J2690" s="1" t="s">
        <v>61</v>
      </c>
      <c r="K2690" s="380">
        <v>3.8124999999999999E-2</v>
      </c>
      <c r="L2690" s="378">
        <v>46178</v>
      </c>
      <c r="M2690" s="1" t="s">
        <v>7115</v>
      </c>
      <c r="N2690" s="1" t="s">
        <v>7162</v>
      </c>
    </row>
    <row r="2691" spans="1:14" x14ac:dyDescent="0.25">
      <c r="A2691" s="1" t="s">
        <v>7113</v>
      </c>
      <c r="B2691" s="1" t="s">
        <v>110</v>
      </c>
      <c r="C2691" s="1" t="s">
        <v>81</v>
      </c>
      <c r="D2691" s="377">
        <v>140</v>
      </c>
      <c r="E2691" s="1" t="s">
        <v>83</v>
      </c>
      <c r="F2691" s="378">
        <v>46178</v>
      </c>
      <c r="G2691" s="1" t="s">
        <v>7117</v>
      </c>
      <c r="H2691" s="1" t="s">
        <v>6032</v>
      </c>
      <c r="I2691" s="378">
        <v>47274</v>
      </c>
      <c r="J2691" s="1" t="s">
        <v>61</v>
      </c>
      <c r="K2691" s="380">
        <v>0.52741898148148003</v>
      </c>
      <c r="L2691" s="378">
        <v>46178</v>
      </c>
      <c r="M2691" s="1" t="s">
        <v>7115</v>
      </c>
      <c r="N2691" s="1" t="s">
        <v>7147</v>
      </c>
    </row>
    <row r="2692" spans="1:14" x14ac:dyDescent="0.25">
      <c r="A2692" s="1" t="s">
        <v>7113</v>
      </c>
      <c r="B2692" s="1" t="s">
        <v>110</v>
      </c>
      <c r="C2692" s="1" t="s">
        <v>81</v>
      </c>
      <c r="D2692" s="377">
        <v>140</v>
      </c>
      <c r="E2692" s="1" t="s">
        <v>83</v>
      </c>
      <c r="F2692" s="378">
        <v>46178</v>
      </c>
      <c r="G2692" s="1" t="s">
        <v>7114</v>
      </c>
      <c r="H2692" s="1" t="s">
        <v>6389</v>
      </c>
      <c r="I2692" s="378">
        <v>47272</v>
      </c>
      <c r="J2692" s="1" t="s">
        <v>61</v>
      </c>
      <c r="K2692" s="380">
        <v>0.52733796296295998</v>
      </c>
      <c r="L2692" s="378">
        <v>46178</v>
      </c>
      <c r="M2692" s="1" t="s">
        <v>7115</v>
      </c>
      <c r="N2692" s="1" t="s">
        <v>7145</v>
      </c>
    </row>
    <row r="2693" spans="1:14" x14ac:dyDescent="0.25">
      <c r="A2693" s="1" t="s">
        <v>7113</v>
      </c>
      <c r="B2693" s="1" t="s">
        <v>110</v>
      </c>
      <c r="C2693" s="1" t="s">
        <v>81</v>
      </c>
      <c r="D2693" s="377">
        <v>140</v>
      </c>
      <c r="E2693" s="1" t="s">
        <v>83</v>
      </c>
      <c r="F2693" s="378">
        <v>46178</v>
      </c>
      <c r="G2693" s="1" t="s">
        <v>7117</v>
      </c>
      <c r="H2693" s="1" t="s">
        <v>6032</v>
      </c>
      <c r="I2693" s="378">
        <v>47274</v>
      </c>
      <c r="J2693" s="1" t="s">
        <v>61</v>
      </c>
      <c r="K2693" s="380">
        <v>0.52408564814814995</v>
      </c>
      <c r="L2693" s="378">
        <v>46178</v>
      </c>
      <c r="M2693" s="1" t="s">
        <v>7115</v>
      </c>
      <c r="N2693" s="1" t="s">
        <v>7146</v>
      </c>
    </row>
    <row r="2694" spans="1:14" x14ac:dyDescent="0.25">
      <c r="A2694" s="1" t="s">
        <v>7113</v>
      </c>
      <c r="B2694" s="1" t="s">
        <v>110</v>
      </c>
      <c r="C2694" s="1" t="s">
        <v>81</v>
      </c>
      <c r="D2694" s="377">
        <v>140</v>
      </c>
      <c r="E2694" s="1" t="s">
        <v>83</v>
      </c>
      <c r="F2694" s="378">
        <v>46178</v>
      </c>
      <c r="G2694" s="1" t="s">
        <v>7129</v>
      </c>
      <c r="H2694" s="1" t="s">
        <v>7130</v>
      </c>
      <c r="I2694" s="378">
        <v>47273</v>
      </c>
      <c r="J2694" s="1" t="s">
        <v>61</v>
      </c>
      <c r="K2694" s="380">
        <v>0.52400462962963001</v>
      </c>
      <c r="L2694" s="378">
        <v>46178</v>
      </c>
      <c r="M2694" s="1" t="s">
        <v>7115</v>
      </c>
      <c r="N2694" s="1" t="s">
        <v>7149</v>
      </c>
    </row>
    <row r="2695" spans="1:14" x14ac:dyDescent="0.25">
      <c r="A2695" s="1" t="s">
        <v>7113</v>
      </c>
      <c r="B2695" s="1" t="s">
        <v>110</v>
      </c>
      <c r="C2695" s="1" t="s">
        <v>81</v>
      </c>
      <c r="D2695" s="377">
        <v>140</v>
      </c>
      <c r="E2695" s="1" t="s">
        <v>83</v>
      </c>
      <c r="F2695" s="378">
        <v>46178</v>
      </c>
      <c r="G2695" s="1" t="s">
        <v>7134</v>
      </c>
      <c r="H2695" s="1" t="s">
        <v>7135</v>
      </c>
      <c r="I2695" s="378">
        <v>47273</v>
      </c>
      <c r="J2695" s="1" t="s">
        <v>61</v>
      </c>
      <c r="K2695" s="380">
        <v>0.53074074074073996</v>
      </c>
      <c r="L2695" s="378">
        <v>46178</v>
      </c>
      <c r="M2695" s="1" t="s">
        <v>7115</v>
      </c>
      <c r="N2695" s="1" t="s">
        <v>7158</v>
      </c>
    </row>
    <row r="2696" spans="1:14" x14ac:dyDescent="0.25">
      <c r="A2696" s="1" t="s">
        <v>7113</v>
      </c>
      <c r="B2696" s="1" t="s">
        <v>110</v>
      </c>
      <c r="C2696" s="1" t="s">
        <v>81</v>
      </c>
      <c r="D2696" s="377">
        <v>140</v>
      </c>
      <c r="E2696" s="1" t="s">
        <v>83</v>
      </c>
      <c r="F2696" s="378">
        <v>46178</v>
      </c>
      <c r="G2696" s="1" t="s">
        <v>7139</v>
      </c>
      <c r="H2696" s="1" t="s">
        <v>6137</v>
      </c>
      <c r="I2696" s="378">
        <v>47273</v>
      </c>
      <c r="J2696" s="1" t="s">
        <v>61</v>
      </c>
      <c r="K2696" s="380">
        <v>0.14924768518518999</v>
      </c>
      <c r="L2696" s="378">
        <v>46178</v>
      </c>
      <c r="M2696" s="1" t="s">
        <v>7115</v>
      </c>
      <c r="N2696" s="1" t="s">
        <v>7143</v>
      </c>
    </row>
    <row r="2697" spans="1:14" x14ac:dyDescent="0.25">
      <c r="A2697" s="1" t="s">
        <v>7113</v>
      </c>
      <c r="B2697" s="1" t="s">
        <v>110</v>
      </c>
      <c r="C2697" s="1" t="s">
        <v>81</v>
      </c>
      <c r="D2697" s="377">
        <v>80</v>
      </c>
      <c r="E2697" s="1" t="s">
        <v>83</v>
      </c>
      <c r="F2697" s="378">
        <v>46178</v>
      </c>
      <c r="G2697" s="1" t="s">
        <v>7139</v>
      </c>
      <c r="H2697" s="1" t="s">
        <v>6137</v>
      </c>
      <c r="I2697" s="378">
        <v>47273</v>
      </c>
      <c r="J2697" s="1" t="s">
        <v>61</v>
      </c>
      <c r="K2697" s="380">
        <v>0.45533564814814997</v>
      </c>
      <c r="L2697" s="378">
        <v>46178</v>
      </c>
      <c r="M2697" s="1" t="s">
        <v>7115</v>
      </c>
      <c r="N2697" s="1" t="s">
        <v>7144</v>
      </c>
    </row>
    <row r="2698" spans="1:14" x14ac:dyDescent="0.25">
      <c r="A2698" s="1" t="s">
        <v>7113</v>
      </c>
      <c r="B2698" s="1" t="s">
        <v>110</v>
      </c>
      <c r="C2698" s="1" t="s">
        <v>81</v>
      </c>
      <c r="D2698" s="377">
        <v>140</v>
      </c>
      <c r="E2698" s="1" t="s">
        <v>83</v>
      </c>
      <c r="F2698" s="378">
        <v>46178</v>
      </c>
      <c r="G2698" s="1" t="s">
        <v>7129</v>
      </c>
      <c r="H2698" s="1" t="s">
        <v>7130</v>
      </c>
      <c r="I2698" s="378">
        <v>47273</v>
      </c>
      <c r="J2698" s="1" t="s">
        <v>61</v>
      </c>
      <c r="K2698" s="380">
        <v>0.44059027777777998</v>
      </c>
      <c r="L2698" s="378">
        <v>46178</v>
      </c>
      <c r="M2698" s="1" t="s">
        <v>7115</v>
      </c>
      <c r="N2698" s="1" t="s">
        <v>7133</v>
      </c>
    </row>
    <row r="2699" spans="1:14" x14ac:dyDescent="0.25">
      <c r="A2699" s="1" t="s">
        <v>7113</v>
      </c>
      <c r="B2699" s="1" t="s">
        <v>110</v>
      </c>
      <c r="C2699" s="1" t="s">
        <v>81</v>
      </c>
      <c r="D2699" s="377">
        <v>140</v>
      </c>
      <c r="E2699" s="1" t="s">
        <v>83</v>
      </c>
      <c r="F2699" s="378">
        <v>46178</v>
      </c>
      <c r="G2699" s="1" t="s">
        <v>7139</v>
      </c>
      <c r="H2699" s="1" t="s">
        <v>6137</v>
      </c>
      <c r="I2699" s="378">
        <v>47273</v>
      </c>
      <c r="J2699" s="1" t="s">
        <v>61</v>
      </c>
      <c r="K2699" s="380">
        <v>0.20443287037037</v>
      </c>
      <c r="L2699" s="378">
        <v>46178</v>
      </c>
      <c r="M2699" s="1" t="s">
        <v>7115</v>
      </c>
      <c r="N2699" s="1" t="s">
        <v>7140</v>
      </c>
    </row>
    <row r="2700" spans="1:14" x14ac:dyDescent="0.25">
      <c r="A2700" s="1" t="s">
        <v>7113</v>
      </c>
      <c r="B2700" s="1" t="s">
        <v>110</v>
      </c>
      <c r="C2700" s="1" t="s">
        <v>81</v>
      </c>
      <c r="D2700" s="377">
        <v>140</v>
      </c>
      <c r="E2700" s="1" t="s">
        <v>83</v>
      </c>
      <c r="F2700" s="378">
        <v>46178</v>
      </c>
      <c r="G2700" s="1" t="s">
        <v>7139</v>
      </c>
      <c r="H2700" s="1" t="s">
        <v>6137</v>
      </c>
      <c r="I2700" s="378">
        <v>47273</v>
      </c>
      <c r="J2700" s="1" t="s">
        <v>61</v>
      </c>
      <c r="K2700" s="380">
        <v>0.43645833333333001</v>
      </c>
      <c r="L2700" s="378">
        <v>46178</v>
      </c>
      <c r="M2700" s="1" t="s">
        <v>7115</v>
      </c>
      <c r="N2700" s="1" t="s">
        <v>7157</v>
      </c>
    </row>
    <row r="2701" spans="1:14" x14ac:dyDescent="0.25">
      <c r="A2701" s="1" t="s">
        <v>7113</v>
      </c>
      <c r="B2701" s="1" t="s">
        <v>110</v>
      </c>
      <c r="C2701" s="1" t="s">
        <v>81</v>
      </c>
      <c r="D2701" s="377">
        <v>140</v>
      </c>
      <c r="E2701" s="1" t="s">
        <v>83</v>
      </c>
      <c r="F2701" s="378">
        <v>46178</v>
      </c>
      <c r="G2701" s="1" t="s">
        <v>7134</v>
      </c>
      <c r="H2701" s="1" t="s">
        <v>7135</v>
      </c>
      <c r="I2701" s="378">
        <v>47273</v>
      </c>
      <c r="J2701" s="1" t="s">
        <v>61</v>
      </c>
      <c r="K2701" s="380">
        <v>0.44075231481480998</v>
      </c>
      <c r="L2701" s="378">
        <v>46178</v>
      </c>
      <c r="M2701" s="1" t="s">
        <v>7115</v>
      </c>
      <c r="N2701" s="1" t="s">
        <v>7151</v>
      </c>
    </row>
    <row r="2702" spans="1:14" x14ac:dyDescent="0.25">
      <c r="A2702" s="1" t="s">
        <v>7113</v>
      </c>
      <c r="B2702" s="1" t="s">
        <v>110</v>
      </c>
      <c r="C2702" s="1" t="s">
        <v>81</v>
      </c>
      <c r="D2702" s="377">
        <v>34</v>
      </c>
      <c r="E2702" s="1" t="s">
        <v>83</v>
      </c>
      <c r="F2702" s="378">
        <v>46178</v>
      </c>
      <c r="G2702" s="1" t="s">
        <v>7129</v>
      </c>
      <c r="H2702" s="1" t="s">
        <v>7130</v>
      </c>
      <c r="I2702" s="378">
        <v>47273</v>
      </c>
      <c r="J2702" s="1" t="s">
        <v>61</v>
      </c>
      <c r="K2702" s="380">
        <v>0.85435185185185003</v>
      </c>
      <c r="L2702" s="378">
        <v>46178</v>
      </c>
      <c r="M2702" s="1" t="s">
        <v>7115</v>
      </c>
      <c r="N2702" s="1" t="s">
        <v>7142</v>
      </c>
    </row>
    <row r="2703" spans="1:14" x14ac:dyDescent="0.25">
      <c r="A2703" s="1" t="s">
        <v>7113</v>
      </c>
      <c r="B2703" s="1" t="s">
        <v>110</v>
      </c>
      <c r="C2703" s="1" t="s">
        <v>81</v>
      </c>
      <c r="D2703" s="377">
        <v>140</v>
      </c>
      <c r="E2703" s="1" t="s">
        <v>83</v>
      </c>
      <c r="F2703" s="378">
        <v>46178</v>
      </c>
      <c r="G2703" s="1" t="s">
        <v>7139</v>
      </c>
      <c r="H2703" s="1" t="s">
        <v>6137</v>
      </c>
      <c r="I2703" s="378">
        <v>47273</v>
      </c>
      <c r="J2703" s="1" t="s">
        <v>61</v>
      </c>
      <c r="K2703" s="380">
        <v>0.43344907407407002</v>
      </c>
      <c r="L2703" s="378">
        <v>46178</v>
      </c>
      <c r="M2703" s="1" t="s">
        <v>7115</v>
      </c>
      <c r="N2703" s="1" t="s">
        <v>7161</v>
      </c>
    </row>
    <row r="2704" spans="1:14" x14ac:dyDescent="0.25">
      <c r="A2704" s="1" t="s">
        <v>7113</v>
      </c>
      <c r="B2704" s="1" t="s">
        <v>110</v>
      </c>
      <c r="C2704" s="1" t="s">
        <v>81</v>
      </c>
      <c r="D2704" s="377">
        <v>140</v>
      </c>
      <c r="E2704" s="1" t="s">
        <v>83</v>
      </c>
      <c r="F2704" s="378">
        <v>46178</v>
      </c>
      <c r="G2704" s="1" t="s">
        <v>7129</v>
      </c>
      <c r="H2704" s="1" t="s">
        <v>7130</v>
      </c>
      <c r="I2704" s="378">
        <v>47273</v>
      </c>
      <c r="J2704" s="1" t="s">
        <v>61</v>
      </c>
      <c r="K2704" s="380">
        <v>0.43354166666666999</v>
      </c>
      <c r="L2704" s="378">
        <v>46178</v>
      </c>
      <c r="M2704" s="1" t="s">
        <v>7115</v>
      </c>
      <c r="N2704" s="1" t="s">
        <v>7131</v>
      </c>
    </row>
    <row r="2705" spans="1:14" x14ac:dyDescent="0.25">
      <c r="A2705" s="1" t="s">
        <v>7113</v>
      </c>
      <c r="B2705" s="1" t="s">
        <v>110</v>
      </c>
      <c r="C2705" s="1" t="s">
        <v>81</v>
      </c>
      <c r="D2705" s="377">
        <v>140</v>
      </c>
      <c r="E2705" s="1" t="s">
        <v>83</v>
      </c>
      <c r="F2705" s="378">
        <v>46178</v>
      </c>
      <c r="G2705" s="1" t="s">
        <v>7139</v>
      </c>
      <c r="H2705" s="1" t="s">
        <v>6137</v>
      </c>
      <c r="I2705" s="378">
        <v>47273</v>
      </c>
      <c r="J2705" s="1" t="s">
        <v>61</v>
      </c>
      <c r="K2705" s="380">
        <v>0.28148148148148</v>
      </c>
      <c r="L2705" s="378">
        <v>46178</v>
      </c>
      <c r="M2705" s="1" t="s">
        <v>7115</v>
      </c>
      <c r="N2705" s="1" t="s">
        <v>7155</v>
      </c>
    </row>
    <row r="2706" spans="1:14" x14ac:dyDescent="0.25">
      <c r="A2706" s="1" t="s">
        <v>7113</v>
      </c>
      <c r="B2706" s="1" t="s">
        <v>110</v>
      </c>
      <c r="C2706" s="1" t="s">
        <v>81</v>
      </c>
      <c r="D2706" s="377">
        <v>140</v>
      </c>
      <c r="E2706" s="1" t="s">
        <v>83</v>
      </c>
      <c r="F2706" s="378">
        <v>46178</v>
      </c>
      <c r="G2706" s="1" t="s">
        <v>7139</v>
      </c>
      <c r="H2706" s="1" t="s">
        <v>6137</v>
      </c>
      <c r="I2706" s="378">
        <v>47273</v>
      </c>
      <c r="J2706" s="1" t="s">
        <v>61</v>
      </c>
      <c r="K2706" s="380">
        <v>0.32520833333332999</v>
      </c>
      <c r="L2706" s="378">
        <v>46178</v>
      </c>
      <c r="M2706" s="1" t="s">
        <v>7115</v>
      </c>
      <c r="N2706" s="1" t="s">
        <v>7152</v>
      </c>
    </row>
    <row r="2707" spans="1:14" x14ac:dyDescent="0.25">
      <c r="A2707" s="1" t="s">
        <v>7113</v>
      </c>
      <c r="B2707" s="1" t="s">
        <v>110</v>
      </c>
      <c r="C2707" s="1" t="s">
        <v>81</v>
      </c>
      <c r="D2707" s="377">
        <v>140</v>
      </c>
      <c r="E2707" s="1" t="s">
        <v>83</v>
      </c>
      <c r="F2707" s="378">
        <v>46177</v>
      </c>
      <c r="G2707" s="1" t="s">
        <v>7163</v>
      </c>
      <c r="H2707" s="1" t="s">
        <v>5776</v>
      </c>
      <c r="I2707" s="378">
        <v>47272</v>
      </c>
      <c r="J2707" s="1" t="s">
        <v>61</v>
      </c>
      <c r="K2707" s="380">
        <v>0.45225694444443998</v>
      </c>
      <c r="L2707" s="378">
        <v>46177</v>
      </c>
      <c r="M2707" s="1" t="s">
        <v>7115</v>
      </c>
      <c r="N2707" s="1" t="s">
        <v>7170</v>
      </c>
    </row>
    <row r="2708" spans="1:14" x14ac:dyDescent="0.25">
      <c r="A2708" s="1" t="s">
        <v>7113</v>
      </c>
      <c r="B2708" s="1" t="s">
        <v>110</v>
      </c>
      <c r="C2708" s="1" t="s">
        <v>81</v>
      </c>
      <c r="D2708" s="377">
        <v>140</v>
      </c>
      <c r="E2708" s="1" t="s">
        <v>83</v>
      </c>
      <c r="F2708" s="378">
        <v>46177</v>
      </c>
      <c r="G2708" s="1" t="s">
        <v>7163</v>
      </c>
      <c r="H2708" s="1" t="s">
        <v>5776</v>
      </c>
      <c r="I2708" s="378">
        <v>47272</v>
      </c>
      <c r="J2708" s="1" t="s">
        <v>61</v>
      </c>
      <c r="K2708" s="380">
        <v>0.43074074074073998</v>
      </c>
      <c r="L2708" s="378">
        <v>46177</v>
      </c>
      <c r="M2708" s="1" t="s">
        <v>7115</v>
      </c>
      <c r="N2708" s="1" t="s">
        <v>7171</v>
      </c>
    </row>
    <row r="2709" spans="1:14" x14ac:dyDescent="0.25">
      <c r="A2709" s="1" t="s">
        <v>7113</v>
      </c>
      <c r="B2709" s="1" t="s">
        <v>110</v>
      </c>
      <c r="C2709" s="1" t="s">
        <v>81</v>
      </c>
      <c r="D2709" s="377">
        <v>36</v>
      </c>
      <c r="E2709" s="1" t="s">
        <v>83</v>
      </c>
      <c r="F2709" s="378">
        <v>46177</v>
      </c>
      <c r="G2709" s="1" t="s">
        <v>7163</v>
      </c>
      <c r="H2709" s="1" t="s">
        <v>5776</v>
      </c>
      <c r="I2709" s="378">
        <v>47272</v>
      </c>
      <c r="J2709" s="1" t="s">
        <v>61</v>
      </c>
      <c r="K2709" s="380">
        <v>0.69928240740740999</v>
      </c>
      <c r="L2709" s="378">
        <v>46177</v>
      </c>
      <c r="M2709" s="1" t="s">
        <v>7115</v>
      </c>
      <c r="N2709" s="1" t="s">
        <v>7169</v>
      </c>
    </row>
    <row r="2710" spans="1:14" x14ac:dyDescent="0.25">
      <c r="A2710" s="1" t="s">
        <v>7113</v>
      </c>
      <c r="B2710" s="1" t="s">
        <v>110</v>
      </c>
      <c r="C2710" s="1" t="s">
        <v>81</v>
      </c>
      <c r="D2710" s="377">
        <v>140</v>
      </c>
      <c r="E2710" s="1" t="s">
        <v>83</v>
      </c>
      <c r="F2710" s="378">
        <v>46177</v>
      </c>
      <c r="G2710" s="1" t="s">
        <v>7163</v>
      </c>
      <c r="H2710" s="1" t="s">
        <v>5776</v>
      </c>
      <c r="I2710" s="378">
        <v>47272</v>
      </c>
      <c r="J2710" s="1" t="s">
        <v>61</v>
      </c>
      <c r="K2710" s="380">
        <v>0.54800925925926003</v>
      </c>
      <c r="L2710" s="378">
        <v>46177</v>
      </c>
      <c r="M2710" s="1" t="s">
        <v>7115</v>
      </c>
      <c r="N2710" s="1" t="s">
        <v>7168</v>
      </c>
    </row>
    <row r="2711" spans="1:14" x14ac:dyDescent="0.25">
      <c r="A2711" s="1" t="s">
        <v>7113</v>
      </c>
      <c r="B2711" s="1" t="s">
        <v>110</v>
      </c>
      <c r="C2711" s="1" t="s">
        <v>81</v>
      </c>
      <c r="D2711" s="377">
        <v>140</v>
      </c>
      <c r="E2711" s="1" t="s">
        <v>83</v>
      </c>
      <c r="F2711" s="378">
        <v>46177</v>
      </c>
      <c r="G2711" s="1" t="s">
        <v>7163</v>
      </c>
      <c r="H2711" s="1" t="s">
        <v>5776</v>
      </c>
      <c r="I2711" s="378">
        <v>47272</v>
      </c>
      <c r="J2711" s="1" t="s">
        <v>61</v>
      </c>
      <c r="K2711" s="380">
        <v>0.65112268518519001</v>
      </c>
      <c r="L2711" s="378">
        <v>46177</v>
      </c>
      <c r="M2711" s="1" t="s">
        <v>7115</v>
      </c>
      <c r="N2711" s="1" t="s">
        <v>7167</v>
      </c>
    </row>
    <row r="2712" spans="1:14" x14ac:dyDescent="0.25">
      <c r="A2712" s="1" t="s">
        <v>7113</v>
      </c>
      <c r="B2712" s="1" t="s">
        <v>110</v>
      </c>
      <c r="C2712" s="1" t="s">
        <v>81</v>
      </c>
      <c r="D2712" s="377">
        <v>140</v>
      </c>
      <c r="E2712" s="1" t="s">
        <v>83</v>
      </c>
      <c r="F2712" s="378">
        <v>46177</v>
      </c>
      <c r="G2712" s="1" t="s">
        <v>7163</v>
      </c>
      <c r="H2712" s="1" t="s">
        <v>5776</v>
      </c>
      <c r="I2712" s="378">
        <v>47272</v>
      </c>
      <c r="J2712" s="1" t="s">
        <v>61</v>
      </c>
      <c r="K2712" s="380">
        <v>0.65668981481481004</v>
      </c>
      <c r="L2712" s="378">
        <v>46177</v>
      </c>
      <c r="M2712" s="1" t="s">
        <v>7115</v>
      </c>
      <c r="N2712" s="1" t="s">
        <v>7172</v>
      </c>
    </row>
    <row r="2713" spans="1:14" x14ac:dyDescent="0.25">
      <c r="A2713" s="1" t="s">
        <v>7113</v>
      </c>
      <c r="B2713" s="1" t="s">
        <v>110</v>
      </c>
      <c r="C2713" s="1" t="s">
        <v>81</v>
      </c>
      <c r="D2713" s="377">
        <v>140</v>
      </c>
      <c r="E2713" s="1" t="s">
        <v>83</v>
      </c>
      <c r="F2713" s="378">
        <v>46177</v>
      </c>
      <c r="G2713" s="1" t="s">
        <v>7139</v>
      </c>
      <c r="H2713" s="1" t="s">
        <v>6137</v>
      </c>
      <c r="I2713" s="378">
        <v>47273</v>
      </c>
      <c r="J2713" s="1" t="s">
        <v>61</v>
      </c>
      <c r="K2713" s="380">
        <v>0.65642361111111003</v>
      </c>
      <c r="L2713" s="378">
        <v>46177</v>
      </c>
      <c r="M2713" s="1" t="s">
        <v>7115</v>
      </c>
      <c r="N2713" s="1" t="s">
        <v>7166</v>
      </c>
    </row>
    <row r="2714" spans="1:14" x14ac:dyDescent="0.25">
      <c r="A2714" s="1" t="s">
        <v>7113</v>
      </c>
      <c r="B2714" s="1" t="s">
        <v>110</v>
      </c>
      <c r="C2714" s="1" t="s">
        <v>81</v>
      </c>
      <c r="D2714" s="377">
        <v>140</v>
      </c>
      <c r="E2714" s="1" t="s">
        <v>83</v>
      </c>
      <c r="F2714" s="378">
        <v>46177</v>
      </c>
      <c r="G2714" s="1" t="s">
        <v>7163</v>
      </c>
      <c r="H2714" s="1" t="s">
        <v>5776</v>
      </c>
      <c r="I2714" s="378">
        <v>47272</v>
      </c>
      <c r="J2714" s="1" t="s">
        <v>61</v>
      </c>
      <c r="K2714" s="380">
        <v>0.71714120370370005</v>
      </c>
      <c r="L2714" s="378">
        <v>46177</v>
      </c>
      <c r="M2714" s="1" t="s">
        <v>7115</v>
      </c>
      <c r="N2714" s="1" t="s">
        <v>7165</v>
      </c>
    </row>
    <row r="2715" spans="1:14" x14ac:dyDescent="0.25">
      <c r="A2715" s="1" t="s">
        <v>7113</v>
      </c>
      <c r="B2715" s="1" t="s">
        <v>110</v>
      </c>
      <c r="C2715" s="1" t="s">
        <v>81</v>
      </c>
      <c r="D2715" s="377">
        <v>140</v>
      </c>
      <c r="E2715" s="1" t="s">
        <v>83</v>
      </c>
      <c r="F2715" s="378">
        <v>46177</v>
      </c>
      <c r="G2715" s="1" t="s">
        <v>7163</v>
      </c>
      <c r="H2715" s="1" t="s">
        <v>5776</v>
      </c>
      <c r="I2715" s="378">
        <v>47272</v>
      </c>
      <c r="J2715" s="1" t="s">
        <v>61</v>
      </c>
      <c r="K2715" s="380">
        <v>0.45233796296296003</v>
      </c>
      <c r="L2715" s="378">
        <v>46177</v>
      </c>
      <c r="M2715" s="1" t="s">
        <v>7115</v>
      </c>
      <c r="N2715" s="1" t="s">
        <v>7164</v>
      </c>
    </row>
    <row r="2716" spans="1:14" x14ac:dyDescent="0.25">
      <c r="A2716" s="1" t="s">
        <v>4192</v>
      </c>
      <c r="B2716" s="1" t="s">
        <v>110</v>
      </c>
      <c r="C2716" s="1" t="s">
        <v>81</v>
      </c>
      <c r="D2716" s="377">
        <v>140</v>
      </c>
      <c r="E2716" s="1" t="s">
        <v>83</v>
      </c>
      <c r="F2716" s="378">
        <v>46184</v>
      </c>
      <c r="G2716" s="1" t="s">
        <v>10678</v>
      </c>
      <c r="H2716" s="1" t="s">
        <v>10679</v>
      </c>
      <c r="I2716" s="378">
        <v>47278</v>
      </c>
      <c r="J2716" s="1" t="s">
        <v>61</v>
      </c>
      <c r="K2716" s="380">
        <v>0.59020833333333</v>
      </c>
      <c r="L2716" s="378">
        <v>46184</v>
      </c>
      <c r="M2716" s="1" t="s">
        <v>4193</v>
      </c>
      <c r="N2716" s="1" t="s">
        <v>13272</v>
      </c>
    </row>
    <row r="2717" spans="1:14" x14ac:dyDescent="0.25">
      <c r="A2717" s="1" t="s">
        <v>4192</v>
      </c>
      <c r="B2717" s="1" t="s">
        <v>110</v>
      </c>
      <c r="C2717" s="1" t="s">
        <v>81</v>
      </c>
      <c r="D2717" s="377">
        <v>2</v>
      </c>
      <c r="E2717" s="1" t="s">
        <v>83</v>
      </c>
      <c r="F2717" s="378">
        <v>46184</v>
      </c>
      <c r="G2717" s="1" t="s">
        <v>10678</v>
      </c>
      <c r="H2717" s="1" t="s">
        <v>10679</v>
      </c>
      <c r="I2717" s="378">
        <v>47278</v>
      </c>
      <c r="J2717" s="1" t="s">
        <v>61</v>
      </c>
      <c r="K2717" s="380">
        <v>0.66603009259259005</v>
      </c>
      <c r="L2717" s="378">
        <v>46184</v>
      </c>
      <c r="M2717" s="1" t="s">
        <v>4193</v>
      </c>
      <c r="N2717" s="1" t="s">
        <v>13274</v>
      </c>
    </row>
    <row r="2718" spans="1:14" x14ac:dyDescent="0.25">
      <c r="A2718" s="1" t="s">
        <v>4192</v>
      </c>
      <c r="B2718" s="1" t="s">
        <v>110</v>
      </c>
      <c r="C2718" s="1" t="s">
        <v>81</v>
      </c>
      <c r="D2718" s="377">
        <v>140</v>
      </c>
      <c r="E2718" s="1" t="s">
        <v>83</v>
      </c>
      <c r="F2718" s="378">
        <v>46184</v>
      </c>
      <c r="G2718" s="1" t="s">
        <v>10678</v>
      </c>
      <c r="H2718" s="1" t="s">
        <v>10679</v>
      </c>
      <c r="I2718" s="378">
        <v>47278</v>
      </c>
      <c r="J2718" s="1" t="s">
        <v>61</v>
      </c>
      <c r="K2718" s="380">
        <v>0.67550925925925998</v>
      </c>
      <c r="L2718" s="378">
        <v>46184</v>
      </c>
      <c r="M2718" s="1" t="s">
        <v>4193</v>
      </c>
      <c r="N2718" s="1" t="s">
        <v>13273</v>
      </c>
    </row>
    <row r="2719" spans="1:14" x14ac:dyDescent="0.25">
      <c r="A2719" s="1" t="s">
        <v>4192</v>
      </c>
      <c r="B2719" s="1" t="s">
        <v>110</v>
      </c>
      <c r="C2719" s="1" t="s">
        <v>81</v>
      </c>
      <c r="D2719" s="377">
        <v>140</v>
      </c>
      <c r="E2719" s="1" t="s">
        <v>83</v>
      </c>
      <c r="F2719" s="378">
        <v>46183</v>
      </c>
      <c r="G2719" s="1" t="s">
        <v>10932</v>
      </c>
      <c r="H2719" s="1" t="s">
        <v>10933</v>
      </c>
      <c r="I2719" s="378">
        <v>47278</v>
      </c>
      <c r="J2719" s="1" t="s">
        <v>61</v>
      </c>
      <c r="K2719" s="380">
        <v>0.26631944444444</v>
      </c>
      <c r="L2719" s="378">
        <v>46183</v>
      </c>
      <c r="M2719" s="1" t="s">
        <v>4193</v>
      </c>
      <c r="N2719" s="1" t="s">
        <v>11257</v>
      </c>
    </row>
    <row r="2720" spans="1:14" x14ac:dyDescent="0.25">
      <c r="A2720" s="1" t="s">
        <v>4192</v>
      </c>
      <c r="B2720" s="1" t="s">
        <v>110</v>
      </c>
      <c r="C2720" s="1" t="s">
        <v>81</v>
      </c>
      <c r="D2720" s="377">
        <v>140</v>
      </c>
      <c r="E2720" s="1" t="s">
        <v>83</v>
      </c>
      <c r="F2720" s="378">
        <v>46183</v>
      </c>
      <c r="G2720" s="1" t="s">
        <v>10678</v>
      </c>
      <c r="H2720" s="1" t="s">
        <v>10679</v>
      </c>
      <c r="I2720" s="378">
        <v>47278</v>
      </c>
      <c r="J2720" s="1" t="s">
        <v>61</v>
      </c>
      <c r="K2720" s="380">
        <v>0.53468749999999998</v>
      </c>
      <c r="L2720" s="378">
        <v>46183</v>
      </c>
      <c r="M2720" s="1" t="s">
        <v>4193</v>
      </c>
      <c r="N2720" s="1" t="s">
        <v>12428</v>
      </c>
    </row>
    <row r="2721" spans="1:14" x14ac:dyDescent="0.25">
      <c r="A2721" s="1" t="s">
        <v>4192</v>
      </c>
      <c r="B2721" s="1" t="s">
        <v>110</v>
      </c>
      <c r="C2721" s="1" t="s">
        <v>81</v>
      </c>
      <c r="D2721" s="377">
        <v>140</v>
      </c>
      <c r="E2721" s="1" t="s">
        <v>83</v>
      </c>
      <c r="F2721" s="378">
        <v>46183</v>
      </c>
      <c r="G2721" s="1" t="s">
        <v>10678</v>
      </c>
      <c r="H2721" s="1" t="s">
        <v>10679</v>
      </c>
      <c r="I2721" s="378">
        <v>47278</v>
      </c>
      <c r="J2721" s="1" t="s">
        <v>61</v>
      </c>
      <c r="K2721" s="380">
        <v>0.51847222222222</v>
      </c>
      <c r="L2721" s="378">
        <v>46183</v>
      </c>
      <c r="M2721" s="1" t="s">
        <v>4193</v>
      </c>
      <c r="N2721" s="1" t="s">
        <v>12427</v>
      </c>
    </row>
    <row r="2722" spans="1:14" x14ac:dyDescent="0.25">
      <c r="A2722" s="1" t="s">
        <v>4192</v>
      </c>
      <c r="B2722" s="1" t="s">
        <v>110</v>
      </c>
      <c r="C2722" s="1" t="s">
        <v>81</v>
      </c>
      <c r="D2722" s="377">
        <v>140</v>
      </c>
      <c r="E2722" s="1" t="s">
        <v>83</v>
      </c>
      <c r="F2722" s="378">
        <v>46183</v>
      </c>
      <c r="G2722" s="1" t="s">
        <v>10929</v>
      </c>
      <c r="H2722" s="1" t="s">
        <v>10530</v>
      </c>
      <c r="I2722" s="378">
        <v>47278</v>
      </c>
      <c r="J2722" s="1" t="s">
        <v>61</v>
      </c>
      <c r="K2722" s="380">
        <v>0.26643518518518999</v>
      </c>
      <c r="L2722" s="378">
        <v>46183</v>
      </c>
      <c r="M2722" s="1" t="s">
        <v>4193</v>
      </c>
      <c r="N2722" s="1" t="s">
        <v>11254</v>
      </c>
    </row>
    <row r="2723" spans="1:14" x14ac:dyDescent="0.25">
      <c r="A2723" s="1" t="s">
        <v>4192</v>
      </c>
      <c r="B2723" s="1" t="s">
        <v>110</v>
      </c>
      <c r="C2723" s="1" t="s">
        <v>81</v>
      </c>
      <c r="D2723" s="377">
        <v>140</v>
      </c>
      <c r="E2723" s="1" t="s">
        <v>83</v>
      </c>
      <c r="F2723" s="378">
        <v>46183</v>
      </c>
      <c r="G2723" s="1" t="s">
        <v>10929</v>
      </c>
      <c r="H2723" s="1" t="s">
        <v>10530</v>
      </c>
      <c r="I2723" s="378">
        <v>47278</v>
      </c>
      <c r="J2723" s="1" t="s">
        <v>61</v>
      </c>
      <c r="K2723" s="380">
        <v>0.26288194444444002</v>
      </c>
      <c r="L2723" s="378">
        <v>46183</v>
      </c>
      <c r="M2723" s="1" t="s">
        <v>4193</v>
      </c>
      <c r="N2723" s="1" t="s">
        <v>11258</v>
      </c>
    </row>
    <row r="2724" spans="1:14" x14ac:dyDescent="0.25">
      <c r="A2724" s="1" t="s">
        <v>4192</v>
      </c>
      <c r="B2724" s="1" t="s">
        <v>110</v>
      </c>
      <c r="C2724" s="1" t="s">
        <v>81</v>
      </c>
      <c r="D2724" s="377">
        <v>140</v>
      </c>
      <c r="E2724" s="1" t="s">
        <v>83</v>
      </c>
      <c r="F2724" s="378">
        <v>46183</v>
      </c>
      <c r="G2724" s="1" t="s">
        <v>10929</v>
      </c>
      <c r="H2724" s="1" t="s">
        <v>10530</v>
      </c>
      <c r="I2724" s="378">
        <v>47278</v>
      </c>
      <c r="J2724" s="1" t="s">
        <v>61</v>
      </c>
      <c r="K2724" s="380">
        <v>0.17667824074074001</v>
      </c>
      <c r="L2724" s="378">
        <v>46183</v>
      </c>
      <c r="M2724" s="1" t="s">
        <v>4193</v>
      </c>
      <c r="N2724" s="1" t="s">
        <v>11264</v>
      </c>
    </row>
    <row r="2725" spans="1:14" x14ac:dyDescent="0.25">
      <c r="A2725" s="1" t="s">
        <v>4192</v>
      </c>
      <c r="B2725" s="1" t="s">
        <v>110</v>
      </c>
      <c r="C2725" s="1" t="s">
        <v>81</v>
      </c>
      <c r="D2725" s="377">
        <v>80</v>
      </c>
      <c r="E2725" s="1" t="s">
        <v>83</v>
      </c>
      <c r="F2725" s="378">
        <v>46183</v>
      </c>
      <c r="G2725" s="1" t="s">
        <v>10932</v>
      </c>
      <c r="H2725" s="1" t="s">
        <v>10933</v>
      </c>
      <c r="I2725" s="378">
        <v>47278</v>
      </c>
      <c r="J2725" s="1" t="s">
        <v>61</v>
      </c>
      <c r="K2725" s="380">
        <v>0.43146990740740998</v>
      </c>
      <c r="L2725" s="378">
        <v>46183</v>
      </c>
      <c r="M2725" s="1" t="s">
        <v>4193</v>
      </c>
      <c r="N2725" s="1" t="s">
        <v>12425</v>
      </c>
    </row>
    <row r="2726" spans="1:14" x14ac:dyDescent="0.25">
      <c r="A2726" s="1" t="s">
        <v>4192</v>
      </c>
      <c r="B2726" s="1" t="s">
        <v>110</v>
      </c>
      <c r="C2726" s="1" t="s">
        <v>81</v>
      </c>
      <c r="D2726" s="377">
        <v>140</v>
      </c>
      <c r="E2726" s="1" t="s">
        <v>83</v>
      </c>
      <c r="F2726" s="378">
        <v>46183</v>
      </c>
      <c r="G2726" s="1" t="s">
        <v>10932</v>
      </c>
      <c r="H2726" s="1" t="s">
        <v>10933</v>
      </c>
      <c r="I2726" s="378">
        <v>47278</v>
      </c>
      <c r="J2726" s="1" t="s">
        <v>61</v>
      </c>
      <c r="K2726" s="380">
        <v>0.27291666666667003</v>
      </c>
      <c r="L2726" s="378">
        <v>46183</v>
      </c>
      <c r="M2726" s="1" t="s">
        <v>4193</v>
      </c>
      <c r="N2726" s="1" t="s">
        <v>11259</v>
      </c>
    </row>
    <row r="2727" spans="1:14" x14ac:dyDescent="0.25">
      <c r="A2727" s="1" t="s">
        <v>4192</v>
      </c>
      <c r="B2727" s="1" t="s">
        <v>110</v>
      </c>
      <c r="C2727" s="1" t="s">
        <v>81</v>
      </c>
      <c r="D2727" s="377">
        <v>140</v>
      </c>
      <c r="E2727" s="1" t="s">
        <v>83</v>
      </c>
      <c r="F2727" s="378">
        <v>46183</v>
      </c>
      <c r="G2727" s="1" t="s">
        <v>10929</v>
      </c>
      <c r="H2727" s="1" t="s">
        <v>10530</v>
      </c>
      <c r="I2727" s="378">
        <v>47278</v>
      </c>
      <c r="J2727" s="1" t="s">
        <v>61</v>
      </c>
      <c r="K2727" s="380">
        <v>0.34826388888888998</v>
      </c>
      <c r="L2727" s="378">
        <v>46183</v>
      </c>
      <c r="M2727" s="1" t="s">
        <v>4193</v>
      </c>
      <c r="N2727" s="1" t="s">
        <v>11256</v>
      </c>
    </row>
    <row r="2728" spans="1:14" x14ac:dyDescent="0.25">
      <c r="A2728" s="1" t="s">
        <v>4192</v>
      </c>
      <c r="B2728" s="1" t="s">
        <v>110</v>
      </c>
      <c r="C2728" s="1" t="s">
        <v>81</v>
      </c>
      <c r="D2728" s="377">
        <v>36</v>
      </c>
      <c r="E2728" s="1" t="s">
        <v>83</v>
      </c>
      <c r="F2728" s="378">
        <v>46183</v>
      </c>
      <c r="G2728" s="1" t="s">
        <v>10929</v>
      </c>
      <c r="H2728" s="1" t="s">
        <v>10530</v>
      </c>
      <c r="I2728" s="378">
        <v>47278</v>
      </c>
      <c r="J2728" s="1" t="s">
        <v>61</v>
      </c>
      <c r="K2728" s="380">
        <v>0.39209490740740999</v>
      </c>
      <c r="L2728" s="378">
        <v>46183</v>
      </c>
      <c r="M2728" s="1" t="s">
        <v>4193</v>
      </c>
      <c r="N2728" s="1" t="s">
        <v>11697</v>
      </c>
    </row>
    <row r="2729" spans="1:14" x14ac:dyDescent="0.25">
      <c r="A2729" s="1" t="s">
        <v>4192</v>
      </c>
      <c r="B2729" s="1" t="s">
        <v>110</v>
      </c>
      <c r="C2729" s="1" t="s">
        <v>81</v>
      </c>
      <c r="D2729" s="377">
        <v>127</v>
      </c>
      <c r="E2729" s="1" t="s">
        <v>83</v>
      </c>
      <c r="F2729" s="378">
        <v>46183</v>
      </c>
      <c r="G2729" s="1" t="s">
        <v>10678</v>
      </c>
      <c r="H2729" s="1" t="s">
        <v>10679</v>
      </c>
      <c r="I2729" s="378">
        <v>47278</v>
      </c>
      <c r="J2729" s="1" t="s">
        <v>61</v>
      </c>
      <c r="K2729" s="380">
        <v>0.64909722222221999</v>
      </c>
      <c r="L2729" s="378">
        <v>46183</v>
      </c>
      <c r="M2729" s="1" t="s">
        <v>4193</v>
      </c>
      <c r="N2729" s="1" t="s">
        <v>12431</v>
      </c>
    </row>
    <row r="2730" spans="1:14" x14ac:dyDescent="0.25">
      <c r="A2730" s="1" t="s">
        <v>4192</v>
      </c>
      <c r="B2730" s="1" t="s">
        <v>110</v>
      </c>
      <c r="C2730" s="1" t="s">
        <v>81</v>
      </c>
      <c r="D2730" s="377">
        <v>140</v>
      </c>
      <c r="E2730" s="1" t="s">
        <v>83</v>
      </c>
      <c r="F2730" s="378">
        <v>46183</v>
      </c>
      <c r="G2730" s="1" t="s">
        <v>10929</v>
      </c>
      <c r="H2730" s="1" t="s">
        <v>10530</v>
      </c>
      <c r="I2730" s="378">
        <v>47278</v>
      </c>
      <c r="J2730" s="1" t="s">
        <v>61</v>
      </c>
      <c r="K2730" s="380">
        <v>0.41864583333333</v>
      </c>
      <c r="L2730" s="378">
        <v>46183</v>
      </c>
      <c r="M2730" s="1" t="s">
        <v>4193</v>
      </c>
      <c r="N2730" s="1" t="s">
        <v>12424</v>
      </c>
    </row>
    <row r="2731" spans="1:14" x14ac:dyDescent="0.25">
      <c r="A2731" s="1" t="s">
        <v>4192</v>
      </c>
      <c r="B2731" s="1" t="s">
        <v>110</v>
      </c>
      <c r="C2731" s="1" t="s">
        <v>81</v>
      </c>
      <c r="D2731" s="377">
        <v>140</v>
      </c>
      <c r="E2731" s="1" t="s">
        <v>83</v>
      </c>
      <c r="F2731" s="378">
        <v>46183</v>
      </c>
      <c r="G2731" s="1" t="s">
        <v>10932</v>
      </c>
      <c r="H2731" s="1" t="s">
        <v>10933</v>
      </c>
      <c r="I2731" s="378">
        <v>47278</v>
      </c>
      <c r="J2731" s="1" t="s">
        <v>61</v>
      </c>
      <c r="K2731" s="380">
        <v>0.17777777777778001</v>
      </c>
      <c r="L2731" s="378">
        <v>46183</v>
      </c>
      <c r="M2731" s="1" t="s">
        <v>4193</v>
      </c>
      <c r="N2731" s="1" t="s">
        <v>11263</v>
      </c>
    </row>
    <row r="2732" spans="1:14" x14ac:dyDescent="0.25">
      <c r="A2732" s="1" t="s">
        <v>4192</v>
      </c>
      <c r="B2732" s="1" t="s">
        <v>110</v>
      </c>
      <c r="C2732" s="1" t="s">
        <v>81</v>
      </c>
      <c r="D2732" s="377">
        <v>140</v>
      </c>
      <c r="E2732" s="1" t="s">
        <v>83</v>
      </c>
      <c r="F2732" s="378">
        <v>46183</v>
      </c>
      <c r="G2732" s="1" t="s">
        <v>10932</v>
      </c>
      <c r="H2732" s="1" t="s">
        <v>10933</v>
      </c>
      <c r="I2732" s="378">
        <v>47278</v>
      </c>
      <c r="J2732" s="1" t="s">
        <v>61</v>
      </c>
      <c r="K2732" s="380">
        <v>0.17755787037036999</v>
      </c>
      <c r="L2732" s="378">
        <v>46183</v>
      </c>
      <c r="M2732" s="1" t="s">
        <v>4193</v>
      </c>
      <c r="N2732" s="1" t="s">
        <v>11255</v>
      </c>
    </row>
    <row r="2733" spans="1:14" x14ac:dyDescent="0.25">
      <c r="A2733" s="1" t="s">
        <v>4192</v>
      </c>
      <c r="B2733" s="1" t="s">
        <v>110</v>
      </c>
      <c r="C2733" s="1" t="s">
        <v>81</v>
      </c>
      <c r="D2733" s="377">
        <v>140</v>
      </c>
      <c r="E2733" s="1" t="s">
        <v>83</v>
      </c>
      <c r="F2733" s="378">
        <v>46183</v>
      </c>
      <c r="G2733" s="1" t="s">
        <v>10932</v>
      </c>
      <c r="H2733" s="1" t="s">
        <v>10933</v>
      </c>
      <c r="I2733" s="378">
        <v>47278</v>
      </c>
      <c r="J2733" s="1" t="s">
        <v>61</v>
      </c>
      <c r="K2733" s="380">
        <v>0.13596064814815001</v>
      </c>
      <c r="L2733" s="378">
        <v>46183</v>
      </c>
      <c r="M2733" s="1" t="s">
        <v>4193</v>
      </c>
      <c r="N2733" s="1" t="s">
        <v>11261</v>
      </c>
    </row>
    <row r="2734" spans="1:14" x14ac:dyDescent="0.25">
      <c r="A2734" s="1" t="s">
        <v>4192</v>
      </c>
      <c r="B2734" s="1" t="s">
        <v>110</v>
      </c>
      <c r="C2734" s="1" t="s">
        <v>81</v>
      </c>
      <c r="D2734" s="377">
        <v>140</v>
      </c>
      <c r="E2734" s="1" t="s">
        <v>83</v>
      </c>
      <c r="F2734" s="378">
        <v>46183</v>
      </c>
      <c r="G2734" s="1" t="s">
        <v>10929</v>
      </c>
      <c r="H2734" s="1" t="s">
        <v>10530</v>
      </c>
      <c r="I2734" s="378">
        <v>47278</v>
      </c>
      <c r="J2734" s="1" t="s">
        <v>61</v>
      </c>
      <c r="K2734" s="380">
        <v>7.9189814814809995E-2</v>
      </c>
      <c r="L2734" s="378">
        <v>46183</v>
      </c>
      <c r="M2734" s="1" t="s">
        <v>4193</v>
      </c>
      <c r="N2734" s="1" t="s">
        <v>11253</v>
      </c>
    </row>
    <row r="2735" spans="1:14" x14ac:dyDescent="0.25">
      <c r="A2735" s="1" t="s">
        <v>4192</v>
      </c>
      <c r="B2735" s="1" t="s">
        <v>110</v>
      </c>
      <c r="C2735" s="1" t="s">
        <v>81</v>
      </c>
      <c r="D2735" s="377">
        <v>140</v>
      </c>
      <c r="E2735" s="1" t="s">
        <v>83</v>
      </c>
      <c r="F2735" s="378">
        <v>46183</v>
      </c>
      <c r="G2735" s="1" t="s">
        <v>10932</v>
      </c>
      <c r="H2735" s="1" t="s">
        <v>10933</v>
      </c>
      <c r="I2735" s="378">
        <v>47278</v>
      </c>
      <c r="J2735" s="1" t="s">
        <v>61</v>
      </c>
      <c r="K2735" s="380">
        <v>0.26303240740741002</v>
      </c>
      <c r="L2735" s="378">
        <v>46183</v>
      </c>
      <c r="M2735" s="1" t="s">
        <v>4193</v>
      </c>
      <c r="N2735" s="1" t="s">
        <v>11262</v>
      </c>
    </row>
    <row r="2736" spans="1:14" x14ac:dyDescent="0.25">
      <c r="A2736" s="1" t="s">
        <v>4192</v>
      </c>
      <c r="B2736" s="1" t="s">
        <v>110</v>
      </c>
      <c r="C2736" s="1" t="s">
        <v>81</v>
      </c>
      <c r="D2736" s="377">
        <v>140</v>
      </c>
      <c r="E2736" s="1" t="s">
        <v>83</v>
      </c>
      <c r="F2736" s="378">
        <v>46183</v>
      </c>
      <c r="G2736" s="1" t="s">
        <v>10929</v>
      </c>
      <c r="H2736" s="1" t="s">
        <v>10530</v>
      </c>
      <c r="I2736" s="378">
        <v>47278</v>
      </c>
      <c r="J2736" s="1" t="s">
        <v>61</v>
      </c>
      <c r="K2736" s="380">
        <v>0.17805555555555999</v>
      </c>
      <c r="L2736" s="378">
        <v>46183</v>
      </c>
      <c r="M2736" s="1" t="s">
        <v>4193</v>
      </c>
      <c r="N2736" s="1" t="s">
        <v>11260</v>
      </c>
    </row>
    <row r="2737" spans="1:14" x14ac:dyDescent="0.25">
      <c r="A2737" s="1" t="s">
        <v>4192</v>
      </c>
      <c r="B2737" s="1" t="s">
        <v>110</v>
      </c>
      <c r="C2737" s="1" t="s">
        <v>81</v>
      </c>
      <c r="D2737" s="377">
        <v>140</v>
      </c>
      <c r="E2737" s="1" t="s">
        <v>83</v>
      </c>
      <c r="F2737" s="378">
        <v>46183</v>
      </c>
      <c r="G2737" s="1" t="s">
        <v>10678</v>
      </c>
      <c r="H2737" s="1" t="s">
        <v>10679</v>
      </c>
      <c r="I2737" s="378">
        <v>47278</v>
      </c>
      <c r="J2737" s="1" t="s">
        <v>61</v>
      </c>
      <c r="K2737" s="380">
        <v>0.43518518518519</v>
      </c>
      <c r="L2737" s="378">
        <v>46183</v>
      </c>
      <c r="M2737" s="1" t="s">
        <v>4193</v>
      </c>
      <c r="N2737" s="1" t="s">
        <v>12426</v>
      </c>
    </row>
    <row r="2738" spans="1:14" x14ac:dyDescent="0.25">
      <c r="A2738" s="1" t="s">
        <v>4192</v>
      </c>
      <c r="B2738" s="1" t="s">
        <v>110</v>
      </c>
      <c r="C2738" s="1" t="s">
        <v>81</v>
      </c>
      <c r="D2738" s="377">
        <v>140</v>
      </c>
      <c r="E2738" s="1" t="s">
        <v>83</v>
      </c>
      <c r="F2738" s="378">
        <v>46183</v>
      </c>
      <c r="G2738" s="1" t="s">
        <v>10678</v>
      </c>
      <c r="H2738" s="1" t="s">
        <v>10679</v>
      </c>
      <c r="I2738" s="378">
        <v>47278</v>
      </c>
      <c r="J2738" s="1" t="s">
        <v>61</v>
      </c>
      <c r="K2738" s="380">
        <v>0.43524305555555998</v>
      </c>
      <c r="L2738" s="378">
        <v>46183</v>
      </c>
      <c r="M2738" s="1" t="s">
        <v>4193</v>
      </c>
      <c r="N2738" s="1" t="s">
        <v>12429</v>
      </c>
    </row>
    <row r="2739" spans="1:14" x14ac:dyDescent="0.25">
      <c r="A2739" s="1" t="s">
        <v>4192</v>
      </c>
      <c r="B2739" s="1" t="s">
        <v>110</v>
      </c>
      <c r="C2739" s="1" t="s">
        <v>81</v>
      </c>
      <c r="D2739" s="377">
        <v>140</v>
      </c>
      <c r="E2739" s="1" t="s">
        <v>83</v>
      </c>
      <c r="F2739" s="378">
        <v>46183</v>
      </c>
      <c r="G2739" s="1" t="s">
        <v>10678</v>
      </c>
      <c r="H2739" s="1" t="s">
        <v>10679</v>
      </c>
      <c r="I2739" s="378">
        <v>47278</v>
      </c>
      <c r="J2739" s="1" t="s">
        <v>61</v>
      </c>
      <c r="K2739" s="380">
        <v>0.53802083333332995</v>
      </c>
      <c r="L2739" s="378">
        <v>46183</v>
      </c>
      <c r="M2739" s="1" t="s">
        <v>4193</v>
      </c>
      <c r="N2739" s="1" t="s">
        <v>12430</v>
      </c>
    </row>
    <row r="2740" spans="1:14" x14ac:dyDescent="0.25">
      <c r="A2740" s="1" t="s">
        <v>4192</v>
      </c>
      <c r="B2740" s="1" t="s">
        <v>110</v>
      </c>
      <c r="C2740" s="1" t="s">
        <v>81</v>
      </c>
      <c r="D2740" s="377">
        <v>140</v>
      </c>
      <c r="E2740" s="1" t="s">
        <v>83</v>
      </c>
      <c r="F2740" s="378">
        <v>46182</v>
      </c>
      <c r="G2740" s="1" t="s">
        <v>10678</v>
      </c>
      <c r="H2740" s="1" t="s">
        <v>10679</v>
      </c>
      <c r="I2740" s="378">
        <v>47278</v>
      </c>
      <c r="J2740" s="1" t="s">
        <v>61</v>
      </c>
      <c r="K2740" s="380">
        <v>0.66718750000000004</v>
      </c>
      <c r="L2740" s="378">
        <v>46182</v>
      </c>
      <c r="M2740" s="1" t="s">
        <v>4193</v>
      </c>
      <c r="N2740" s="1" t="s">
        <v>10931</v>
      </c>
    </row>
    <row r="2741" spans="1:14" x14ac:dyDescent="0.25">
      <c r="A2741" s="1" t="s">
        <v>4192</v>
      </c>
      <c r="B2741" s="1" t="s">
        <v>110</v>
      </c>
      <c r="C2741" s="1" t="s">
        <v>81</v>
      </c>
      <c r="D2741" s="377">
        <v>140</v>
      </c>
      <c r="E2741" s="1" t="s">
        <v>83</v>
      </c>
      <c r="F2741" s="378">
        <v>46182</v>
      </c>
      <c r="G2741" s="1" t="s">
        <v>10678</v>
      </c>
      <c r="H2741" s="1" t="s">
        <v>10679</v>
      </c>
      <c r="I2741" s="378">
        <v>47278</v>
      </c>
      <c r="J2741" s="1" t="s">
        <v>61</v>
      </c>
      <c r="K2741" s="380">
        <v>0.56899305555556001</v>
      </c>
      <c r="L2741" s="378">
        <v>46182</v>
      </c>
      <c r="M2741" s="1" t="s">
        <v>4193</v>
      </c>
      <c r="N2741" s="1" t="s">
        <v>10681</v>
      </c>
    </row>
    <row r="2742" spans="1:14" x14ac:dyDescent="0.25">
      <c r="A2742" s="1" t="s">
        <v>4192</v>
      </c>
      <c r="B2742" s="1" t="s">
        <v>110</v>
      </c>
      <c r="C2742" s="1" t="s">
        <v>81</v>
      </c>
      <c r="D2742" s="377">
        <v>140</v>
      </c>
      <c r="E2742" s="1" t="s">
        <v>83</v>
      </c>
      <c r="F2742" s="378">
        <v>46182</v>
      </c>
      <c r="G2742" s="1" t="s">
        <v>10678</v>
      </c>
      <c r="H2742" s="1" t="s">
        <v>10679</v>
      </c>
      <c r="I2742" s="378">
        <v>47278</v>
      </c>
      <c r="J2742" s="1" t="s">
        <v>61</v>
      </c>
      <c r="K2742" s="380">
        <v>0.55938657407407</v>
      </c>
      <c r="L2742" s="378">
        <v>46182</v>
      </c>
      <c r="M2742" s="1" t="s">
        <v>4193</v>
      </c>
      <c r="N2742" s="1" t="s">
        <v>10680</v>
      </c>
    </row>
    <row r="2743" spans="1:14" x14ac:dyDescent="0.25">
      <c r="A2743" s="1" t="s">
        <v>4192</v>
      </c>
      <c r="B2743" s="1" t="s">
        <v>110</v>
      </c>
      <c r="C2743" s="1" t="s">
        <v>81</v>
      </c>
      <c r="D2743" s="377">
        <v>140</v>
      </c>
      <c r="E2743" s="1" t="s">
        <v>83</v>
      </c>
      <c r="F2743" s="378">
        <v>46182</v>
      </c>
      <c r="G2743" s="1" t="s">
        <v>10678</v>
      </c>
      <c r="H2743" s="1" t="s">
        <v>10679</v>
      </c>
      <c r="I2743" s="378">
        <v>47278</v>
      </c>
      <c r="J2743" s="1" t="s">
        <v>61</v>
      </c>
      <c r="K2743" s="380">
        <v>0.61299768518519004</v>
      </c>
      <c r="L2743" s="378">
        <v>46182</v>
      </c>
      <c r="M2743" s="1" t="s">
        <v>4193</v>
      </c>
      <c r="N2743" s="1" t="s">
        <v>10682</v>
      </c>
    </row>
    <row r="2744" spans="1:14" x14ac:dyDescent="0.25">
      <c r="A2744" s="1" t="s">
        <v>4192</v>
      </c>
      <c r="B2744" s="1" t="s">
        <v>110</v>
      </c>
      <c r="C2744" s="1" t="s">
        <v>81</v>
      </c>
      <c r="D2744" s="377">
        <v>140</v>
      </c>
      <c r="E2744" s="1" t="s">
        <v>83</v>
      </c>
      <c r="F2744" s="378">
        <v>46182</v>
      </c>
      <c r="G2744" s="1" t="s">
        <v>10932</v>
      </c>
      <c r="H2744" s="1" t="s">
        <v>10933</v>
      </c>
      <c r="I2744" s="378">
        <v>47278</v>
      </c>
      <c r="J2744" s="1" t="s">
        <v>61</v>
      </c>
      <c r="K2744" s="380">
        <v>0.68075231481481002</v>
      </c>
      <c r="L2744" s="378">
        <v>46182</v>
      </c>
      <c r="M2744" s="1" t="s">
        <v>4193</v>
      </c>
      <c r="N2744" s="1" t="s">
        <v>10934</v>
      </c>
    </row>
    <row r="2745" spans="1:14" x14ac:dyDescent="0.25">
      <c r="A2745" s="1" t="s">
        <v>4192</v>
      </c>
      <c r="B2745" s="1" t="s">
        <v>110</v>
      </c>
      <c r="C2745" s="1" t="s">
        <v>81</v>
      </c>
      <c r="D2745" s="377">
        <v>140</v>
      </c>
      <c r="E2745" s="1" t="s">
        <v>83</v>
      </c>
      <c r="F2745" s="378">
        <v>46182</v>
      </c>
      <c r="G2745" s="1" t="s">
        <v>10929</v>
      </c>
      <c r="H2745" s="1" t="s">
        <v>10530</v>
      </c>
      <c r="I2745" s="378">
        <v>47278</v>
      </c>
      <c r="J2745" s="1" t="s">
        <v>61</v>
      </c>
      <c r="K2745" s="380">
        <v>0.69836805555556003</v>
      </c>
      <c r="L2745" s="378">
        <v>46182</v>
      </c>
      <c r="M2745" s="1" t="s">
        <v>4193</v>
      </c>
      <c r="N2745" s="1" t="s">
        <v>11265</v>
      </c>
    </row>
    <row r="2746" spans="1:14" x14ac:dyDescent="0.25">
      <c r="A2746" s="1" t="s">
        <v>4192</v>
      </c>
      <c r="B2746" s="1" t="s">
        <v>110</v>
      </c>
      <c r="C2746" s="1" t="s">
        <v>81</v>
      </c>
      <c r="D2746" s="377">
        <v>140</v>
      </c>
      <c r="E2746" s="1" t="s">
        <v>83</v>
      </c>
      <c r="F2746" s="378">
        <v>46182</v>
      </c>
      <c r="G2746" s="1" t="s">
        <v>10929</v>
      </c>
      <c r="H2746" s="1" t="s">
        <v>10530</v>
      </c>
      <c r="I2746" s="378">
        <v>47278</v>
      </c>
      <c r="J2746" s="1" t="s">
        <v>61</v>
      </c>
      <c r="K2746" s="380">
        <v>0.68065972222222004</v>
      </c>
      <c r="L2746" s="378">
        <v>46182</v>
      </c>
      <c r="M2746" s="1" t="s">
        <v>4193</v>
      </c>
      <c r="N2746" s="1" t="s">
        <v>10930</v>
      </c>
    </row>
    <row r="2747" spans="1:14" x14ac:dyDescent="0.25">
      <c r="A2747" s="1" t="s">
        <v>4192</v>
      </c>
      <c r="B2747" s="1" t="s">
        <v>110</v>
      </c>
      <c r="C2747" s="1" t="s">
        <v>81</v>
      </c>
      <c r="D2747" s="377">
        <v>140</v>
      </c>
      <c r="E2747" s="1" t="s">
        <v>83</v>
      </c>
      <c r="F2747" s="378">
        <v>46182</v>
      </c>
      <c r="G2747" s="1" t="s">
        <v>10932</v>
      </c>
      <c r="H2747" s="1" t="s">
        <v>10933</v>
      </c>
      <c r="I2747" s="378">
        <v>47278</v>
      </c>
      <c r="J2747" s="1" t="s">
        <v>61</v>
      </c>
      <c r="K2747" s="380">
        <v>0.66736111111110996</v>
      </c>
      <c r="L2747" s="378">
        <v>46182</v>
      </c>
      <c r="M2747" s="1" t="s">
        <v>4193</v>
      </c>
      <c r="N2747" s="1" t="s">
        <v>10935</v>
      </c>
    </row>
    <row r="2748" spans="1:14" x14ac:dyDescent="0.25">
      <c r="A2748" s="1" t="s">
        <v>4192</v>
      </c>
      <c r="B2748" s="1" t="s">
        <v>110</v>
      </c>
      <c r="C2748" s="1" t="s">
        <v>81</v>
      </c>
      <c r="D2748" s="377">
        <v>140</v>
      </c>
      <c r="E2748" s="1" t="s">
        <v>83</v>
      </c>
      <c r="F2748" s="378">
        <v>46178</v>
      </c>
      <c r="G2748" s="1" t="s">
        <v>7173</v>
      </c>
      <c r="H2748" s="1" t="s">
        <v>7135</v>
      </c>
      <c r="I2748" s="378">
        <v>47273</v>
      </c>
      <c r="J2748" s="1" t="s">
        <v>61</v>
      </c>
      <c r="K2748" s="380">
        <v>4.1354166666670002E-2</v>
      </c>
      <c r="L2748" s="378">
        <v>46178</v>
      </c>
      <c r="M2748" s="1" t="s">
        <v>4193</v>
      </c>
      <c r="N2748" s="1" t="s">
        <v>7182</v>
      </c>
    </row>
    <row r="2749" spans="1:14" x14ac:dyDescent="0.25">
      <c r="A2749" s="1" t="s">
        <v>4192</v>
      </c>
      <c r="B2749" s="1" t="s">
        <v>110</v>
      </c>
      <c r="C2749" s="1" t="s">
        <v>81</v>
      </c>
      <c r="D2749" s="377">
        <v>80</v>
      </c>
      <c r="E2749" s="1" t="s">
        <v>83</v>
      </c>
      <c r="F2749" s="378">
        <v>46178</v>
      </c>
      <c r="G2749" s="1" t="s">
        <v>7175</v>
      </c>
      <c r="H2749" s="1" t="s">
        <v>6137</v>
      </c>
      <c r="I2749" s="378">
        <v>47273</v>
      </c>
      <c r="J2749" s="1" t="s">
        <v>61</v>
      </c>
      <c r="K2749" s="380">
        <v>0.39877314814815001</v>
      </c>
      <c r="L2749" s="378">
        <v>46178</v>
      </c>
      <c r="M2749" s="1" t="s">
        <v>4193</v>
      </c>
      <c r="N2749" s="1" t="s">
        <v>7176</v>
      </c>
    </row>
    <row r="2750" spans="1:14" x14ac:dyDescent="0.25">
      <c r="A2750" s="1" t="s">
        <v>4192</v>
      </c>
      <c r="B2750" s="1" t="s">
        <v>110</v>
      </c>
      <c r="C2750" s="1" t="s">
        <v>81</v>
      </c>
      <c r="D2750" s="377">
        <v>140</v>
      </c>
      <c r="E2750" s="1" t="s">
        <v>83</v>
      </c>
      <c r="F2750" s="378">
        <v>46178</v>
      </c>
      <c r="G2750" s="1" t="s">
        <v>7173</v>
      </c>
      <c r="H2750" s="1" t="s">
        <v>7135</v>
      </c>
      <c r="I2750" s="378">
        <v>47273</v>
      </c>
      <c r="J2750" s="1" t="s">
        <v>61</v>
      </c>
      <c r="K2750" s="380">
        <v>0.14914351851852001</v>
      </c>
      <c r="L2750" s="378">
        <v>46178</v>
      </c>
      <c r="M2750" s="1" t="s">
        <v>4193</v>
      </c>
      <c r="N2750" s="1" t="s">
        <v>7184</v>
      </c>
    </row>
    <row r="2751" spans="1:14" x14ac:dyDescent="0.25">
      <c r="A2751" s="1" t="s">
        <v>4192</v>
      </c>
      <c r="B2751" s="1" t="s">
        <v>110</v>
      </c>
      <c r="C2751" s="1" t="s">
        <v>81</v>
      </c>
      <c r="D2751" s="377">
        <v>84</v>
      </c>
      <c r="E2751" s="1" t="s">
        <v>83</v>
      </c>
      <c r="F2751" s="378">
        <v>46178</v>
      </c>
      <c r="G2751" s="1" t="s">
        <v>7173</v>
      </c>
      <c r="H2751" s="1" t="s">
        <v>7135</v>
      </c>
      <c r="I2751" s="378">
        <v>47273</v>
      </c>
      <c r="J2751" s="1" t="s">
        <v>61</v>
      </c>
      <c r="K2751" s="380">
        <v>0.39886574074073999</v>
      </c>
      <c r="L2751" s="378">
        <v>46178</v>
      </c>
      <c r="M2751" s="1" t="s">
        <v>4193</v>
      </c>
      <c r="N2751" s="1" t="s">
        <v>7178</v>
      </c>
    </row>
    <row r="2752" spans="1:14" x14ac:dyDescent="0.25">
      <c r="A2752" s="1" t="s">
        <v>4192</v>
      </c>
      <c r="B2752" s="1" t="s">
        <v>110</v>
      </c>
      <c r="C2752" s="1" t="s">
        <v>81</v>
      </c>
      <c r="D2752" s="377">
        <v>140</v>
      </c>
      <c r="E2752" s="1" t="s">
        <v>83</v>
      </c>
      <c r="F2752" s="378">
        <v>46178</v>
      </c>
      <c r="G2752" s="1" t="s">
        <v>7173</v>
      </c>
      <c r="H2752" s="1" t="s">
        <v>7135</v>
      </c>
      <c r="I2752" s="378">
        <v>47273</v>
      </c>
      <c r="J2752" s="1" t="s">
        <v>61</v>
      </c>
      <c r="K2752" s="380">
        <v>0.14447916666666999</v>
      </c>
      <c r="L2752" s="378">
        <v>46178</v>
      </c>
      <c r="M2752" s="1" t="s">
        <v>4193</v>
      </c>
      <c r="N2752" s="1" t="s">
        <v>7177</v>
      </c>
    </row>
    <row r="2753" spans="1:14" x14ac:dyDescent="0.25">
      <c r="A2753" s="1" t="s">
        <v>4192</v>
      </c>
      <c r="B2753" s="1" t="s">
        <v>110</v>
      </c>
      <c r="C2753" s="1" t="s">
        <v>81</v>
      </c>
      <c r="D2753" s="377">
        <v>140</v>
      </c>
      <c r="E2753" s="1" t="s">
        <v>83</v>
      </c>
      <c r="F2753" s="378">
        <v>46178</v>
      </c>
      <c r="G2753" s="1" t="s">
        <v>7173</v>
      </c>
      <c r="H2753" s="1" t="s">
        <v>7135</v>
      </c>
      <c r="I2753" s="378">
        <v>47273</v>
      </c>
      <c r="J2753" s="1" t="s">
        <v>61</v>
      </c>
      <c r="K2753" s="380">
        <v>0.21436342592593</v>
      </c>
      <c r="L2753" s="378">
        <v>46178</v>
      </c>
      <c r="M2753" s="1" t="s">
        <v>4193</v>
      </c>
      <c r="N2753" s="1" t="s">
        <v>7183</v>
      </c>
    </row>
    <row r="2754" spans="1:14" x14ac:dyDescent="0.25">
      <c r="A2754" s="1" t="s">
        <v>4192</v>
      </c>
      <c r="B2754" s="1" t="s">
        <v>110</v>
      </c>
      <c r="C2754" s="1" t="s">
        <v>81</v>
      </c>
      <c r="D2754" s="377">
        <v>140</v>
      </c>
      <c r="E2754" s="1" t="s">
        <v>83</v>
      </c>
      <c r="F2754" s="378">
        <v>46178</v>
      </c>
      <c r="G2754" s="1" t="s">
        <v>7173</v>
      </c>
      <c r="H2754" s="1" t="s">
        <v>7135</v>
      </c>
      <c r="I2754" s="378">
        <v>47273</v>
      </c>
      <c r="J2754" s="1" t="s">
        <v>61</v>
      </c>
      <c r="K2754" s="380">
        <v>0.41431712962963002</v>
      </c>
      <c r="L2754" s="378">
        <v>46178</v>
      </c>
      <c r="M2754" s="1" t="s">
        <v>4193</v>
      </c>
      <c r="N2754" s="1" t="s">
        <v>7180</v>
      </c>
    </row>
    <row r="2755" spans="1:14" x14ac:dyDescent="0.25">
      <c r="A2755" s="1" t="s">
        <v>4192</v>
      </c>
      <c r="B2755" s="1" t="s">
        <v>110</v>
      </c>
      <c r="C2755" s="1" t="s">
        <v>81</v>
      </c>
      <c r="D2755" s="377">
        <v>140</v>
      </c>
      <c r="E2755" s="1" t="s">
        <v>83</v>
      </c>
      <c r="F2755" s="378">
        <v>46178</v>
      </c>
      <c r="G2755" s="1" t="s">
        <v>7173</v>
      </c>
      <c r="H2755" s="1" t="s">
        <v>7135</v>
      </c>
      <c r="I2755" s="378">
        <v>47273</v>
      </c>
      <c r="J2755" s="1" t="s">
        <v>61</v>
      </c>
      <c r="K2755" s="380">
        <v>0.43636574074074003</v>
      </c>
      <c r="L2755" s="378">
        <v>46178</v>
      </c>
      <c r="M2755" s="1" t="s">
        <v>4193</v>
      </c>
      <c r="N2755" s="1" t="s">
        <v>7174</v>
      </c>
    </row>
    <row r="2756" spans="1:14" x14ac:dyDescent="0.25">
      <c r="A2756" s="1" t="s">
        <v>4192</v>
      </c>
      <c r="B2756" s="1" t="s">
        <v>110</v>
      </c>
      <c r="C2756" s="1" t="s">
        <v>81</v>
      </c>
      <c r="D2756" s="377">
        <v>140</v>
      </c>
      <c r="E2756" s="1" t="s">
        <v>83</v>
      </c>
      <c r="F2756" s="378">
        <v>46178</v>
      </c>
      <c r="G2756" s="1" t="s">
        <v>7173</v>
      </c>
      <c r="H2756" s="1" t="s">
        <v>7135</v>
      </c>
      <c r="I2756" s="378">
        <v>47273</v>
      </c>
      <c r="J2756" s="1" t="s">
        <v>61</v>
      </c>
      <c r="K2756" s="380">
        <v>0.32511574074074001</v>
      </c>
      <c r="L2756" s="378">
        <v>46178</v>
      </c>
      <c r="M2756" s="1" t="s">
        <v>4193</v>
      </c>
      <c r="N2756" s="1" t="s">
        <v>7181</v>
      </c>
    </row>
    <row r="2757" spans="1:14" x14ac:dyDescent="0.25">
      <c r="A2757" s="1" t="s">
        <v>4192</v>
      </c>
      <c r="B2757" s="1" t="s">
        <v>110</v>
      </c>
      <c r="C2757" s="1" t="s">
        <v>81</v>
      </c>
      <c r="D2757" s="377">
        <v>140</v>
      </c>
      <c r="E2757" s="1" t="s">
        <v>83</v>
      </c>
      <c r="F2757" s="378">
        <v>46178</v>
      </c>
      <c r="G2757" s="1" t="s">
        <v>7175</v>
      </c>
      <c r="H2757" s="1" t="s">
        <v>6137</v>
      </c>
      <c r="I2757" s="378">
        <v>47273</v>
      </c>
      <c r="J2757" s="1" t="s">
        <v>61</v>
      </c>
      <c r="K2757" s="380">
        <v>0.41442129629629998</v>
      </c>
      <c r="L2757" s="378">
        <v>46178</v>
      </c>
      <c r="M2757" s="1" t="s">
        <v>4193</v>
      </c>
      <c r="N2757" s="1" t="s">
        <v>7179</v>
      </c>
    </row>
    <row r="2758" spans="1:14" x14ac:dyDescent="0.25">
      <c r="A2758" s="1" t="s">
        <v>4192</v>
      </c>
      <c r="B2758" s="1" t="s">
        <v>110</v>
      </c>
      <c r="C2758" s="1" t="s">
        <v>81</v>
      </c>
      <c r="D2758" s="377">
        <v>140</v>
      </c>
      <c r="E2758" s="1" t="s">
        <v>83</v>
      </c>
      <c r="F2758" s="378">
        <v>46177</v>
      </c>
      <c r="G2758" s="1" t="s">
        <v>7189</v>
      </c>
      <c r="H2758" s="1" t="s">
        <v>5776</v>
      </c>
      <c r="I2758" s="378">
        <v>47272</v>
      </c>
      <c r="J2758" s="1" t="s">
        <v>61</v>
      </c>
      <c r="K2758" s="380">
        <v>0.45092592592593</v>
      </c>
      <c r="L2758" s="378">
        <v>46177</v>
      </c>
      <c r="M2758" s="1" t="s">
        <v>4193</v>
      </c>
      <c r="N2758" s="1" t="s">
        <v>7207</v>
      </c>
    </row>
    <row r="2759" spans="1:14" x14ac:dyDescent="0.25">
      <c r="A2759" s="1" t="s">
        <v>4192</v>
      </c>
      <c r="B2759" s="1" t="s">
        <v>110</v>
      </c>
      <c r="C2759" s="1" t="s">
        <v>81</v>
      </c>
      <c r="D2759" s="377">
        <v>140</v>
      </c>
      <c r="E2759" s="1" t="s">
        <v>83</v>
      </c>
      <c r="F2759" s="378">
        <v>46177</v>
      </c>
      <c r="G2759" s="1" t="s">
        <v>7185</v>
      </c>
      <c r="H2759" s="1" t="s">
        <v>6389</v>
      </c>
      <c r="I2759" s="378">
        <v>47272</v>
      </c>
      <c r="J2759" s="1" t="s">
        <v>61</v>
      </c>
      <c r="K2759" s="380">
        <v>0.40568287037036999</v>
      </c>
      <c r="L2759" s="378">
        <v>46177</v>
      </c>
      <c r="M2759" s="1" t="s">
        <v>4193</v>
      </c>
      <c r="N2759" s="1" t="s">
        <v>7194</v>
      </c>
    </row>
    <row r="2760" spans="1:14" x14ac:dyDescent="0.25">
      <c r="A2760" s="1" t="s">
        <v>4192</v>
      </c>
      <c r="B2760" s="1" t="s">
        <v>110</v>
      </c>
      <c r="C2760" s="1" t="s">
        <v>81</v>
      </c>
      <c r="D2760" s="377">
        <v>140</v>
      </c>
      <c r="E2760" s="1" t="s">
        <v>83</v>
      </c>
      <c r="F2760" s="378">
        <v>46177</v>
      </c>
      <c r="G2760" s="1" t="s">
        <v>7185</v>
      </c>
      <c r="H2760" s="1" t="s">
        <v>6389</v>
      </c>
      <c r="I2760" s="378">
        <v>47272</v>
      </c>
      <c r="J2760" s="1" t="s">
        <v>61</v>
      </c>
      <c r="K2760" s="380">
        <v>0.27172453703704003</v>
      </c>
      <c r="L2760" s="378">
        <v>46177</v>
      </c>
      <c r="M2760" s="1" t="s">
        <v>4193</v>
      </c>
      <c r="N2760" s="1" t="s">
        <v>7186</v>
      </c>
    </row>
    <row r="2761" spans="1:14" x14ac:dyDescent="0.25">
      <c r="A2761" s="1" t="s">
        <v>4192</v>
      </c>
      <c r="B2761" s="1" t="s">
        <v>110</v>
      </c>
      <c r="C2761" s="1" t="s">
        <v>81</v>
      </c>
      <c r="D2761" s="377">
        <v>140</v>
      </c>
      <c r="E2761" s="1" t="s">
        <v>83</v>
      </c>
      <c r="F2761" s="378">
        <v>46177</v>
      </c>
      <c r="G2761" s="1" t="s">
        <v>7185</v>
      </c>
      <c r="H2761" s="1" t="s">
        <v>6389</v>
      </c>
      <c r="I2761" s="378">
        <v>47272</v>
      </c>
      <c r="J2761" s="1" t="s">
        <v>61</v>
      </c>
      <c r="K2761" s="380">
        <v>0.42097222222222003</v>
      </c>
      <c r="L2761" s="378">
        <v>46177</v>
      </c>
      <c r="M2761" s="1" t="s">
        <v>4193</v>
      </c>
      <c r="N2761" s="1" t="s">
        <v>7201</v>
      </c>
    </row>
    <row r="2762" spans="1:14" x14ac:dyDescent="0.25">
      <c r="A2762" s="1" t="s">
        <v>4192</v>
      </c>
      <c r="B2762" s="1" t="s">
        <v>110</v>
      </c>
      <c r="C2762" s="1" t="s">
        <v>81</v>
      </c>
      <c r="D2762" s="377">
        <v>140</v>
      </c>
      <c r="E2762" s="1" t="s">
        <v>83</v>
      </c>
      <c r="F2762" s="378">
        <v>46177</v>
      </c>
      <c r="G2762" s="1" t="s">
        <v>7189</v>
      </c>
      <c r="H2762" s="1" t="s">
        <v>5776</v>
      </c>
      <c r="I2762" s="378">
        <v>47272</v>
      </c>
      <c r="J2762" s="1" t="s">
        <v>61</v>
      </c>
      <c r="K2762" s="380">
        <v>0.27457175925925997</v>
      </c>
      <c r="L2762" s="378">
        <v>46177</v>
      </c>
      <c r="M2762" s="1" t="s">
        <v>4193</v>
      </c>
      <c r="N2762" s="1" t="s">
        <v>7190</v>
      </c>
    </row>
    <row r="2763" spans="1:14" x14ac:dyDescent="0.25">
      <c r="A2763" s="1" t="s">
        <v>4192</v>
      </c>
      <c r="B2763" s="1" t="s">
        <v>110</v>
      </c>
      <c r="C2763" s="1" t="s">
        <v>81</v>
      </c>
      <c r="D2763" s="377">
        <v>140</v>
      </c>
      <c r="E2763" s="1" t="s">
        <v>83</v>
      </c>
      <c r="F2763" s="378">
        <v>46177</v>
      </c>
      <c r="G2763" s="1" t="s">
        <v>7175</v>
      </c>
      <c r="H2763" s="1" t="s">
        <v>6137</v>
      </c>
      <c r="I2763" s="378">
        <v>47273</v>
      </c>
      <c r="J2763" s="1" t="s">
        <v>61</v>
      </c>
      <c r="K2763" s="380">
        <v>0.53115740740741002</v>
      </c>
      <c r="L2763" s="378">
        <v>46177</v>
      </c>
      <c r="M2763" s="1" t="s">
        <v>4193</v>
      </c>
      <c r="N2763" s="1" t="s">
        <v>7214</v>
      </c>
    </row>
    <row r="2764" spans="1:14" x14ac:dyDescent="0.25">
      <c r="A2764" s="1" t="s">
        <v>4192</v>
      </c>
      <c r="B2764" s="1" t="s">
        <v>110</v>
      </c>
      <c r="C2764" s="1" t="s">
        <v>81</v>
      </c>
      <c r="D2764" s="377">
        <v>140</v>
      </c>
      <c r="E2764" s="1" t="s">
        <v>83</v>
      </c>
      <c r="F2764" s="378">
        <v>46177</v>
      </c>
      <c r="G2764" s="1" t="s">
        <v>7185</v>
      </c>
      <c r="H2764" s="1" t="s">
        <v>6389</v>
      </c>
      <c r="I2764" s="378">
        <v>47272</v>
      </c>
      <c r="J2764" s="1" t="s">
        <v>61</v>
      </c>
      <c r="K2764" s="380">
        <v>0.43082175925925997</v>
      </c>
      <c r="L2764" s="378">
        <v>46177</v>
      </c>
      <c r="M2764" s="1" t="s">
        <v>4193</v>
      </c>
      <c r="N2764" s="1" t="s">
        <v>7203</v>
      </c>
    </row>
    <row r="2765" spans="1:14" x14ac:dyDescent="0.25">
      <c r="A2765" s="1" t="s">
        <v>4192</v>
      </c>
      <c r="B2765" s="1" t="s">
        <v>110</v>
      </c>
      <c r="C2765" s="1" t="s">
        <v>81</v>
      </c>
      <c r="D2765" s="377">
        <v>140</v>
      </c>
      <c r="E2765" s="1" t="s">
        <v>83</v>
      </c>
      <c r="F2765" s="378">
        <v>46177</v>
      </c>
      <c r="G2765" s="1" t="s">
        <v>7175</v>
      </c>
      <c r="H2765" s="1" t="s">
        <v>6137</v>
      </c>
      <c r="I2765" s="378">
        <v>47273</v>
      </c>
      <c r="J2765" s="1" t="s">
        <v>61</v>
      </c>
      <c r="K2765" s="380">
        <v>0.71634259259259003</v>
      </c>
      <c r="L2765" s="378">
        <v>46177</v>
      </c>
      <c r="M2765" s="1" t="s">
        <v>4193</v>
      </c>
      <c r="N2765" s="1" t="s">
        <v>7188</v>
      </c>
    </row>
    <row r="2766" spans="1:14" x14ac:dyDescent="0.25">
      <c r="A2766" s="1" t="s">
        <v>4192</v>
      </c>
      <c r="B2766" s="1" t="s">
        <v>110</v>
      </c>
      <c r="C2766" s="1" t="s">
        <v>81</v>
      </c>
      <c r="D2766" s="377">
        <v>140</v>
      </c>
      <c r="E2766" s="1" t="s">
        <v>83</v>
      </c>
      <c r="F2766" s="378">
        <v>46177</v>
      </c>
      <c r="G2766" s="1" t="s">
        <v>7189</v>
      </c>
      <c r="H2766" s="1" t="s">
        <v>5776</v>
      </c>
      <c r="I2766" s="378">
        <v>47272</v>
      </c>
      <c r="J2766" s="1" t="s">
        <v>61</v>
      </c>
      <c r="K2766" s="380">
        <v>0.41450231481480998</v>
      </c>
      <c r="L2766" s="378">
        <v>46177</v>
      </c>
      <c r="M2766" s="1" t="s">
        <v>4193</v>
      </c>
      <c r="N2766" s="1" t="s">
        <v>7200</v>
      </c>
    </row>
    <row r="2767" spans="1:14" x14ac:dyDescent="0.25">
      <c r="A2767" s="1" t="s">
        <v>4192</v>
      </c>
      <c r="B2767" s="1" t="s">
        <v>110</v>
      </c>
      <c r="C2767" s="1" t="s">
        <v>81</v>
      </c>
      <c r="D2767" s="377">
        <v>140</v>
      </c>
      <c r="E2767" s="1" t="s">
        <v>83</v>
      </c>
      <c r="F2767" s="378">
        <v>46177</v>
      </c>
      <c r="G2767" s="1" t="s">
        <v>7175</v>
      </c>
      <c r="H2767" s="1" t="s">
        <v>6137</v>
      </c>
      <c r="I2767" s="378">
        <v>47273</v>
      </c>
      <c r="J2767" s="1" t="s">
        <v>61</v>
      </c>
      <c r="K2767" s="380">
        <v>0.41052083333333</v>
      </c>
      <c r="L2767" s="378">
        <v>46177</v>
      </c>
      <c r="M2767" s="1" t="s">
        <v>4193</v>
      </c>
      <c r="N2767" s="1" t="s">
        <v>7198</v>
      </c>
    </row>
    <row r="2768" spans="1:14" x14ac:dyDescent="0.25">
      <c r="A2768" s="1" t="s">
        <v>4192</v>
      </c>
      <c r="B2768" s="1" t="s">
        <v>110</v>
      </c>
      <c r="C2768" s="1" t="s">
        <v>81</v>
      </c>
      <c r="D2768" s="377">
        <v>140</v>
      </c>
      <c r="E2768" s="1" t="s">
        <v>83</v>
      </c>
      <c r="F2768" s="378">
        <v>46177</v>
      </c>
      <c r="G2768" s="1" t="s">
        <v>7189</v>
      </c>
      <c r="H2768" s="1" t="s">
        <v>5776</v>
      </c>
      <c r="I2768" s="378">
        <v>47272</v>
      </c>
      <c r="J2768" s="1" t="s">
        <v>61</v>
      </c>
      <c r="K2768" s="380">
        <v>0.44472222222222002</v>
      </c>
      <c r="L2768" s="378">
        <v>46177</v>
      </c>
      <c r="M2768" s="1" t="s">
        <v>4193</v>
      </c>
      <c r="N2768" s="1" t="s">
        <v>7206</v>
      </c>
    </row>
    <row r="2769" spans="1:14" x14ac:dyDescent="0.25">
      <c r="A2769" s="1" t="s">
        <v>4192</v>
      </c>
      <c r="B2769" s="1" t="s">
        <v>110</v>
      </c>
      <c r="C2769" s="1" t="s">
        <v>81</v>
      </c>
      <c r="D2769" s="377">
        <v>6</v>
      </c>
      <c r="E2769" s="1" t="s">
        <v>83</v>
      </c>
      <c r="F2769" s="378">
        <v>46177</v>
      </c>
      <c r="G2769" s="1" t="s">
        <v>7195</v>
      </c>
      <c r="H2769" s="1" t="s">
        <v>7196</v>
      </c>
      <c r="I2769" s="378">
        <v>47271</v>
      </c>
      <c r="J2769" s="1" t="s">
        <v>61</v>
      </c>
      <c r="K2769" s="380">
        <v>4.94212962963E-3</v>
      </c>
      <c r="L2769" s="378">
        <v>46177</v>
      </c>
      <c r="M2769" s="1" t="s">
        <v>4193</v>
      </c>
      <c r="N2769" s="1" t="s">
        <v>7197</v>
      </c>
    </row>
    <row r="2770" spans="1:14" x14ac:dyDescent="0.25">
      <c r="A2770" s="1" t="s">
        <v>4192</v>
      </c>
      <c r="B2770" s="1" t="s">
        <v>110</v>
      </c>
      <c r="C2770" s="1" t="s">
        <v>81</v>
      </c>
      <c r="D2770" s="377">
        <v>140</v>
      </c>
      <c r="E2770" s="1" t="s">
        <v>83</v>
      </c>
      <c r="F2770" s="378">
        <v>46177</v>
      </c>
      <c r="G2770" s="1" t="s">
        <v>7185</v>
      </c>
      <c r="H2770" s="1" t="s">
        <v>6389</v>
      </c>
      <c r="I2770" s="378">
        <v>47272</v>
      </c>
      <c r="J2770" s="1" t="s">
        <v>61</v>
      </c>
      <c r="K2770" s="380">
        <v>0.41034722222221998</v>
      </c>
      <c r="L2770" s="378">
        <v>46177</v>
      </c>
      <c r="M2770" s="1" t="s">
        <v>4193</v>
      </c>
      <c r="N2770" s="1" t="s">
        <v>7199</v>
      </c>
    </row>
    <row r="2771" spans="1:14" x14ac:dyDescent="0.25">
      <c r="A2771" s="1" t="s">
        <v>4192</v>
      </c>
      <c r="B2771" s="1" t="s">
        <v>110</v>
      </c>
      <c r="C2771" s="1" t="s">
        <v>81</v>
      </c>
      <c r="D2771" s="377">
        <v>140</v>
      </c>
      <c r="E2771" s="1" t="s">
        <v>83</v>
      </c>
      <c r="F2771" s="378">
        <v>46177</v>
      </c>
      <c r="G2771" s="1" t="s">
        <v>7189</v>
      </c>
      <c r="H2771" s="1" t="s">
        <v>5776</v>
      </c>
      <c r="I2771" s="378">
        <v>47272</v>
      </c>
      <c r="J2771" s="1" t="s">
        <v>61</v>
      </c>
      <c r="K2771" s="380">
        <v>0.27192129629630002</v>
      </c>
      <c r="L2771" s="378">
        <v>46177</v>
      </c>
      <c r="M2771" s="1" t="s">
        <v>4193</v>
      </c>
      <c r="N2771" s="1" t="s">
        <v>7191</v>
      </c>
    </row>
    <row r="2772" spans="1:14" x14ac:dyDescent="0.25">
      <c r="A2772" s="1" t="s">
        <v>4192</v>
      </c>
      <c r="B2772" s="1" t="s">
        <v>110</v>
      </c>
      <c r="C2772" s="1" t="s">
        <v>81</v>
      </c>
      <c r="D2772" s="377">
        <v>140</v>
      </c>
      <c r="E2772" s="1" t="s">
        <v>83</v>
      </c>
      <c r="F2772" s="378">
        <v>46177</v>
      </c>
      <c r="G2772" s="1" t="s">
        <v>7175</v>
      </c>
      <c r="H2772" s="1" t="s">
        <v>6137</v>
      </c>
      <c r="I2772" s="378">
        <v>47273</v>
      </c>
      <c r="J2772" s="1" t="s">
        <v>61</v>
      </c>
      <c r="K2772" s="380">
        <v>0.41438657407406998</v>
      </c>
      <c r="L2772" s="378">
        <v>46177</v>
      </c>
      <c r="M2772" s="1" t="s">
        <v>4193</v>
      </c>
      <c r="N2772" s="1" t="s">
        <v>7202</v>
      </c>
    </row>
    <row r="2773" spans="1:14" x14ac:dyDescent="0.25">
      <c r="A2773" s="1" t="s">
        <v>4192</v>
      </c>
      <c r="B2773" s="1" t="s">
        <v>110</v>
      </c>
      <c r="C2773" s="1" t="s">
        <v>81</v>
      </c>
      <c r="D2773" s="377">
        <v>140</v>
      </c>
      <c r="E2773" s="1" t="s">
        <v>83</v>
      </c>
      <c r="F2773" s="378">
        <v>46177</v>
      </c>
      <c r="G2773" s="1" t="s">
        <v>7189</v>
      </c>
      <c r="H2773" s="1" t="s">
        <v>5776</v>
      </c>
      <c r="I2773" s="378">
        <v>47272</v>
      </c>
      <c r="J2773" s="1" t="s">
        <v>61</v>
      </c>
      <c r="K2773" s="380">
        <v>0.54780092592592999</v>
      </c>
      <c r="L2773" s="378">
        <v>46177</v>
      </c>
      <c r="M2773" s="1" t="s">
        <v>4193</v>
      </c>
      <c r="N2773" s="1" t="s">
        <v>7215</v>
      </c>
    </row>
    <row r="2774" spans="1:14" x14ac:dyDescent="0.25">
      <c r="A2774" s="1" t="s">
        <v>4192</v>
      </c>
      <c r="B2774" s="1" t="s">
        <v>110</v>
      </c>
      <c r="C2774" s="1" t="s">
        <v>81</v>
      </c>
      <c r="D2774" s="377">
        <v>140</v>
      </c>
      <c r="E2774" s="1" t="s">
        <v>83</v>
      </c>
      <c r="F2774" s="378">
        <v>46177</v>
      </c>
      <c r="G2774" s="1" t="s">
        <v>7185</v>
      </c>
      <c r="H2774" s="1" t="s">
        <v>6389</v>
      </c>
      <c r="I2774" s="378">
        <v>47272</v>
      </c>
      <c r="J2774" s="1" t="s">
        <v>61</v>
      </c>
      <c r="K2774" s="380">
        <v>0.61533564814815001</v>
      </c>
      <c r="L2774" s="378">
        <v>46177</v>
      </c>
      <c r="M2774" s="1" t="s">
        <v>4193</v>
      </c>
      <c r="N2774" s="1" t="s">
        <v>7212</v>
      </c>
    </row>
    <row r="2775" spans="1:14" x14ac:dyDescent="0.25">
      <c r="A2775" s="1" t="s">
        <v>4192</v>
      </c>
      <c r="B2775" s="1" t="s">
        <v>110</v>
      </c>
      <c r="C2775" s="1" t="s">
        <v>81</v>
      </c>
      <c r="D2775" s="377">
        <v>140</v>
      </c>
      <c r="E2775" s="1" t="s">
        <v>83</v>
      </c>
      <c r="F2775" s="378">
        <v>46177</v>
      </c>
      <c r="G2775" s="1" t="s">
        <v>7189</v>
      </c>
      <c r="H2775" s="1" t="s">
        <v>5776</v>
      </c>
      <c r="I2775" s="378">
        <v>47272</v>
      </c>
      <c r="J2775" s="1" t="s">
        <v>61</v>
      </c>
      <c r="K2775" s="380">
        <v>0.55042824074074004</v>
      </c>
      <c r="L2775" s="378">
        <v>46177</v>
      </c>
      <c r="M2775" s="1" t="s">
        <v>4193</v>
      </c>
      <c r="N2775" s="1" t="s">
        <v>7211</v>
      </c>
    </row>
    <row r="2776" spans="1:14" x14ac:dyDescent="0.25">
      <c r="A2776" s="1" t="s">
        <v>4192</v>
      </c>
      <c r="B2776" s="1" t="s">
        <v>110</v>
      </c>
      <c r="C2776" s="1" t="s">
        <v>81</v>
      </c>
      <c r="D2776" s="377">
        <v>140</v>
      </c>
      <c r="E2776" s="1" t="s">
        <v>83</v>
      </c>
      <c r="F2776" s="378">
        <v>46177</v>
      </c>
      <c r="G2776" s="1" t="s">
        <v>7175</v>
      </c>
      <c r="H2776" s="1" t="s">
        <v>6137</v>
      </c>
      <c r="I2776" s="378">
        <v>47273</v>
      </c>
      <c r="J2776" s="1" t="s">
        <v>61</v>
      </c>
      <c r="K2776" s="380">
        <v>0.87545138888888996</v>
      </c>
      <c r="L2776" s="378">
        <v>46177</v>
      </c>
      <c r="M2776" s="1" t="s">
        <v>4193</v>
      </c>
      <c r="N2776" s="1" t="s">
        <v>7193</v>
      </c>
    </row>
    <row r="2777" spans="1:14" x14ac:dyDescent="0.25">
      <c r="A2777" s="1" t="s">
        <v>4192</v>
      </c>
      <c r="B2777" s="1" t="s">
        <v>110</v>
      </c>
      <c r="C2777" s="1" t="s">
        <v>81</v>
      </c>
      <c r="D2777" s="377">
        <v>140</v>
      </c>
      <c r="E2777" s="1" t="s">
        <v>83</v>
      </c>
      <c r="F2777" s="378">
        <v>46177</v>
      </c>
      <c r="G2777" s="1" t="s">
        <v>7175</v>
      </c>
      <c r="H2777" s="1" t="s">
        <v>6137</v>
      </c>
      <c r="I2777" s="378">
        <v>47273</v>
      </c>
      <c r="J2777" s="1" t="s">
        <v>61</v>
      </c>
      <c r="K2777" s="380">
        <v>0.67906250000000001</v>
      </c>
      <c r="L2777" s="378">
        <v>46177</v>
      </c>
      <c r="M2777" s="1" t="s">
        <v>4193</v>
      </c>
      <c r="N2777" s="1" t="s">
        <v>7210</v>
      </c>
    </row>
    <row r="2778" spans="1:14" x14ac:dyDescent="0.25">
      <c r="A2778" s="1" t="s">
        <v>4192</v>
      </c>
      <c r="B2778" s="1" t="s">
        <v>110</v>
      </c>
      <c r="C2778" s="1" t="s">
        <v>81</v>
      </c>
      <c r="D2778" s="377">
        <v>140</v>
      </c>
      <c r="E2778" s="1" t="s">
        <v>83</v>
      </c>
      <c r="F2778" s="378">
        <v>46177</v>
      </c>
      <c r="G2778" s="1" t="s">
        <v>7175</v>
      </c>
      <c r="H2778" s="1" t="s">
        <v>6137</v>
      </c>
      <c r="I2778" s="378">
        <v>47273</v>
      </c>
      <c r="J2778" s="1" t="s">
        <v>61</v>
      </c>
      <c r="K2778" s="380">
        <v>0.66718750000000004</v>
      </c>
      <c r="L2778" s="378">
        <v>46177</v>
      </c>
      <c r="M2778" s="1" t="s">
        <v>4193</v>
      </c>
      <c r="N2778" s="1" t="s">
        <v>7204</v>
      </c>
    </row>
    <row r="2779" spans="1:14" x14ac:dyDescent="0.25">
      <c r="A2779" s="1" t="s">
        <v>4192</v>
      </c>
      <c r="B2779" s="1" t="s">
        <v>110</v>
      </c>
      <c r="C2779" s="1" t="s">
        <v>81</v>
      </c>
      <c r="D2779" s="377">
        <v>84</v>
      </c>
      <c r="E2779" s="1" t="s">
        <v>83</v>
      </c>
      <c r="F2779" s="378">
        <v>46177</v>
      </c>
      <c r="G2779" s="1" t="s">
        <v>7189</v>
      </c>
      <c r="H2779" s="1" t="s">
        <v>5776</v>
      </c>
      <c r="I2779" s="378">
        <v>47272</v>
      </c>
      <c r="J2779" s="1" t="s">
        <v>61</v>
      </c>
      <c r="K2779" s="380">
        <v>0.65803240740740998</v>
      </c>
      <c r="L2779" s="378">
        <v>46177</v>
      </c>
      <c r="M2779" s="1" t="s">
        <v>4193</v>
      </c>
      <c r="N2779" s="1" t="s">
        <v>7209</v>
      </c>
    </row>
    <row r="2780" spans="1:14" x14ac:dyDescent="0.25">
      <c r="A2780" s="1" t="s">
        <v>4192</v>
      </c>
      <c r="B2780" s="1" t="s">
        <v>110</v>
      </c>
      <c r="C2780" s="1" t="s">
        <v>81</v>
      </c>
      <c r="D2780" s="377">
        <v>140</v>
      </c>
      <c r="E2780" s="1" t="s">
        <v>83</v>
      </c>
      <c r="F2780" s="378">
        <v>46177</v>
      </c>
      <c r="G2780" s="1" t="s">
        <v>7173</v>
      </c>
      <c r="H2780" s="1" t="s">
        <v>7135</v>
      </c>
      <c r="I2780" s="378">
        <v>47273</v>
      </c>
      <c r="J2780" s="1" t="s">
        <v>61</v>
      </c>
      <c r="K2780" s="380">
        <v>0.65657407407406998</v>
      </c>
      <c r="L2780" s="378">
        <v>46177</v>
      </c>
      <c r="M2780" s="1" t="s">
        <v>4193</v>
      </c>
      <c r="N2780" s="1" t="s">
        <v>7208</v>
      </c>
    </row>
    <row r="2781" spans="1:14" x14ac:dyDescent="0.25">
      <c r="A2781" s="1" t="s">
        <v>4192</v>
      </c>
      <c r="B2781" s="1" t="s">
        <v>110</v>
      </c>
      <c r="C2781" s="1" t="s">
        <v>81</v>
      </c>
      <c r="D2781" s="377">
        <v>140</v>
      </c>
      <c r="E2781" s="1" t="s">
        <v>83</v>
      </c>
      <c r="F2781" s="378">
        <v>46177</v>
      </c>
      <c r="G2781" s="1" t="s">
        <v>7189</v>
      </c>
      <c r="H2781" s="1" t="s">
        <v>5776</v>
      </c>
      <c r="I2781" s="378">
        <v>47272</v>
      </c>
      <c r="J2781" s="1" t="s">
        <v>61</v>
      </c>
      <c r="K2781" s="380">
        <v>0.87532407407406998</v>
      </c>
      <c r="L2781" s="378">
        <v>46177</v>
      </c>
      <c r="M2781" s="1" t="s">
        <v>4193</v>
      </c>
      <c r="N2781" s="1" t="s">
        <v>7205</v>
      </c>
    </row>
    <row r="2782" spans="1:14" x14ac:dyDescent="0.25">
      <c r="A2782" s="1" t="s">
        <v>4192</v>
      </c>
      <c r="B2782" s="1" t="s">
        <v>110</v>
      </c>
      <c r="C2782" s="1" t="s">
        <v>81</v>
      </c>
      <c r="D2782" s="377">
        <v>140</v>
      </c>
      <c r="E2782" s="1" t="s">
        <v>83</v>
      </c>
      <c r="F2782" s="378">
        <v>46177</v>
      </c>
      <c r="G2782" s="1" t="s">
        <v>7185</v>
      </c>
      <c r="H2782" s="1" t="s">
        <v>6389</v>
      </c>
      <c r="I2782" s="378">
        <v>47272</v>
      </c>
      <c r="J2782" s="1" t="s">
        <v>61</v>
      </c>
      <c r="K2782" s="380">
        <v>0.53343750000000001</v>
      </c>
      <c r="L2782" s="378">
        <v>46177</v>
      </c>
      <c r="M2782" s="1" t="s">
        <v>4193</v>
      </c>
      <c r="N2782" s="1" t="s">
        <v>7213</v>
      </c>
    </row>
    <row r="2783" spans="1:14" x14ac:dyDescent="0.25">
      <c r="A2783" s="1" t="s">
        <v>4192</v>
      </c>
      <c r="B2783" s="1" t="s">
        <v>110</v>
      </c>
      <c r="C2783" s="1" t="s">
        <v>81</v>
      </c>
      <c r="D2783" s="377">
        <v>80</v>
      </c>
      <c r="E2783" s="1" t="s">
        <v>83</v>
      </c>
      <c r="F2783" s="378">
        <v>46177</v>
      </c>
      <c r="G2783" s="1" t="s">
        <v>7185</v>
      </c>
      <c r="H2783" s="1" t="s">
        <v>6389</v>
      </c>
      <c r="I2783" s="378">
        <v>47272</v>
      </c>
      <c r="J2783" s="1" t="s">
        <v>61</v>
      </c>
      <c r="K2783" s="380">
        <v>0.65839120370369997</v>
      </c>
      <c r="L2783" s="378">
        <v>46177</v>
      </c>
      <c r="M2783" s="1" t="s">
        <v>4193</v>
      </c>
      <c r="N2783" s="1" t="s">
        <v>7192</v>
      </c>
    </row>
    <row r="2784" spans="1:14" x14ac:dyDescent="0.25">
      <c r="A2784" s="1" t="s">
        <v>4192</v>
      </c>
      <c r="B2784" s="1" t="s">
        <v>110</v>
      </c>
      <c r="C2784" s="1" t="s">
        <v>81</v>
      </c>
      <c r="D2784" s="377">
        <v>140</v>
      </c>
      <c r="E2784" s="1" t="s">
        <v>83</v>
      </c>
      <c r="F2784" s="378">
        <v>46177</v>
      </c>
      <c r="G2784" s="1" t="s">
        <v>7185</v>
      </c>
      <c r="H2784" s="1" t="s">
        <v>6389</v>
      </c>
      <c r="I2784" s="378">
        <v>47272</v>
      </c>
      <c r="J2784" s="1" t="s">
        <v>61</v>
      </c>
      <c r="K2784" s="380">
        <v>0.27429398148147999</v>
      </c>
      <c r="L2784" s="378">
        <v>46177</v>
      </c>
      <c r="M2784" s="1" t="s">
        <v>4193</v>
      </c>
      <c r="N2784" s="1" t="s">
        <v>7187</v>
      </c>
    </row>
    <row r="2785" spans="1:14" x14ac:dyDescent="0.25">
      <c r="A2785" s="1" t="s">
        <v>4192</v>
      </c>
      <c r="B2785" s="1" t="s">
        <v>110</v>
      </c>
      <c r="C2785" s="1" t="s">
        <v>81</v>
      </c>
      <c r="D2785" s="377">
        <v>140</v>
      </c>
      <c r="E2785" s="1" t="s">
        <v>83</v>
      </c>
      <c r="F2785" s="378">
        <v>46176</v>
      </c>
      <c r="G2785" s="1" t="s">
        <v>7195</v>
      </c>
      <c r="H2785" s="1" t="s">
        <v>7196</v>
      </c>
      <c r="I2785" s="378">
        <v>47271</v>
      </c>
      <c r="J2785" s="1" t="s">
        <v>61</v>
      </c>
      <c r="K2785" s="380">
        <v>0.66901620370369996</v>
      </c>
      <c r="L2785" s="378">
        <v>46176</v>
      </c>
      <c r="M2785" s="1" t="s">
        <v>4193</v>
      </c>
      <c r="N2785" s="1" t="s">
        <v>7224</v>
      </c>
    </row>
    <row r="2786" spans="1:14" x14ac:dyDescent="0.25">
      <c r="A2786" s="1" t="s">
        <v>4192</v>
      </c>
      <c r="B2786" s="1" t="s">
        <v>110</v>
      </c>
      <c r="C2786" s="1" t="s">
        <v>81</v>
      </c>
      <c r="D2786" s="377">
        <v>140</v>
      </c>
      <c r="E2786" s="1" t="s">
        <v>83</v>
      </c>
      <c r="F2786" s="378">
        <v>46176</v>
      </c>
      <c r="G2786" s="1" t="s">
        <v>7195</v>
      </c>
      <c r="H2786" s="1" t="s">
        <v>7196</v>
      </c>
      <c r="I2786" s="378">
        <v>47271</v>
      </c>
      <c r="J2786" s="1" t="s">
        <v>61</v>
      </c>
      <c r="K2786" s="380">
        <v>0.53872685185184999</v>
      </c>
      <c r="L2786" s="378">
        <v>46176</v>
      </c>
      <c r="M2786" s="1" t="s">
        <v>4193</v>
      </c>
      <c r="N2786" s="1" t="s">
        <v>7238</v>
      </c>
    </row>
    <row r="2787" spans="1:14" x14ac:dyDescent="0.25">
      <c r="A2787" s="1" t="s">
        <v>4192</v>
      </c>
      <c r="B2787" s="1" t="s">
        <v>110</v>
      </c>
      <c r="C2787" s="1" t="s">
        <v>81</v>
      </c>
      <c r="D2787" s="377">
        <v>140</v>
      </c>
      <c r="E2787" s="1" t="s">
        <v>83</v>
      </c>
      <c r="F2787" s="378">
        <v>46176</v>
      </c>
      <c r="G2787" s="1" t="s">
        <v>7220</v>
      </c>
      <c r="H2787" s="1" t="s">
        <v>7221</v>
      </c>
      <c r="I2787" s="378">
        <v>47271</v>
      </c>
      <c r="J2787" s="1" t="s">
        <v>61</v>
      </c>
      <c r="K2787" s="380">
        <v>0.51660879629629997</v>
      </c>
      <c r="L2787" s="378">
        <v>46176</v>
      </c>
      <c r="M2787" s="1" t="s">
        <v>4193</v>
      </c>
      <c r="N2787" s="1" t="s">
        <v>7239</v>
      </c>
    </row>
    <row r="2788" spans="1:14" x14ac:dyDescent="0.25">
      <c r="A2788" s="1" t="s">
        <v>4192</v>
      </c>
      <c r="B2788" s="1" t="s">
        <v>110</v>
      </c>
      <c r="C2788" s="1" t="s">
        <v>81</v>
      </c>
      <c r="D2788" s="377">
        <v>140</v>
      </c>
      <c r="E2788" s="1" t="s">
        <v>83</v>
      </c>
      <c r="F2788" s="378">
        <v>46176</v>
      </c>
      <c r="G2788" s="1" t="s">
        <v>7195</v>
      </c>
      <c r="H2788" s="1" t="s">
        <v>7196</v>
      </c>
      <c r="I2788" s="378">
        <v>47271</v>
      </c>
      <c r="J2788" s="1" t="s">
        <v>61</v>
      </c>
      <c r="K2788" s="380">
        <v>0.54071759259259</v>
      </c>
      <c r="L2788" s="378">
        <v>46176</v>
      </c>
      <c r="M2788" s="1" t="s">
        <v>4193</v>
      </c>
      <c r="N2788" s="1" t="s">
        <v>7230</v>
      </c>
    </row>
    <row r="2789" spans="1:14" x14ac:dyDescent="0.25">
      <c r="A2789" s="1" t="s">
        <v>4192</v>
      </c>
      <c r="B2789" s="1" t="s">
        <v>110</v>
      </c>
      <c r="C2789" s="1" t="s">
        <v>81</v>
      </c>
      <c r="D2789" s="377">
        <v>140</v>
      </c>
      <c r="E2789" s="1" t="s">
        <v>83</v>
      </c>
      <c r="F2789" s="378">
        <v>46176</v>
      </c>
      <c r="G2789" s="1" t="s">
        <v>7217</v>
      </c>
      <c r="H2789" s="1" t="s">
        <v>7218</v>
      </c>
      <c r="I2789" s="378">
        <v>47271</v>
      </c>
      <c r="J2789" s="1" t="s">
        <v>61</v>
      </c>
      <c r="K2789" s="380">
        <v>0.53864583333333005</v>
      </c>
      <c r="L2789" s="378">
        <v>46176</v>
      </c>
      <c r="M2789" s="1" t="s">
        <v>4193</v>
      </c>
      <c r="N2789" s="1" t="s">
        <v>7219</v>
      </c>
    </row>
    <row r="2790" spans="1:14" x14ac:dyDescent="0.25">
      <c r="A2790" s="1" t="s">
        <v>4192</v>
      </c>
      <c r="B2790" s="1" t="s">
        <v>110</v>
      </c>
      <c r="C2790" s="1" t="s">
        <v>81</v>
      </c>
      <c r="D2790" s="377">
        <v>140</v>
      </c>
      <c r="E2790" s="1" t="s">
        <v>83</v>
      </c>
      <c r="F2790" s="378">
        <v>46176</v>
      </c>
      <c r="G2790" s="1" t="s">
        <v>7220</v>
      </c>
      <c r="H2790" s="1" t="s">
        <v>7221</v>
      </c>
      <c r="I2790" s="378">
        <v>47271</v>
      </c>
      <c r="J2790" s="1" t="s">
        <v>61</v>
      </c>
      <c r="K2790" s="380">
        <v>0.54721064814815001</v>
      </c>
      <c r="L2790" s="378">
        <v>46176</v>
      </c>
      <c r="M2790" s="1" t="s">
        <v>4193</v>
      </c>
      <c r="N2790" s="1" t="s">
        <v>7232</v>
      </c>
    </row>
    <row r="2791" spans="1:14" x14ac:dyDescent="0.25">
      <c r="A2791" s="1" t="s">
        <v>4192</v>
      </c>
      <c r="B2791" s="1" t="s">
        <v>110</v>
      </c>
      <c r="C2791" s="1" t="s">
        <v>81</v>
      </c>
      <c r="D2791" s="377">
        <v>140</v>
      </c>
      <c r="E2791" s="1" t="s">
        <v>83</v>
      </c>
      <c r="F2791" s="378">
        <v>46176</v>
      </c>
      <c r="G2791" s="1" t="s">
        <v>7195</v>
      </c>
      <c r="H2791" s="1" t="s">
        <v>7196</v>
      </c>
      <c r="I2791" s="378">
        <v>47271</v>
      </c>
      <c r="J2791" s="1" t="s">
        <v>61</v>
      </c>
      <c r="K2791" s="380">
        <v>0.54064814814814999</v>
      </c>
      <c r="L2791" s="378">
        <v>46176</v>
      </c>
      <c r="M2791" s="1" t="s">
        <v>4193</v>
      </c>
      <c r="N2791" s="1" t="s">
        <v>7235</v>
      </c>
    </row>
    <row r="2792" spans="1:14" x14ac:dyDescent="0.25">
      <c r="A2792" s="1" t="s">
        <v>4192</v>
      </c>
      <c r="B2792" s="1" t="s">
        <v>110</v>
      </c>
      <c r="C2792" s="1" t="s">
        <v>81</v>
      </c>
      <c r="D2792" s="377">
        <v>140</v>
      </c>
      <c r="E2792" s="1" t="s">
        <v>83</v>
      </c>
      <c r="F2792" s="378">
        <v>46176</v>
      </c>
      <c r="G2792" s="1" t="s">
        <v>7220</v>
      </c>
      <c r="H2792" s="1" t="s">
        <v>7221</v>
      </c>
      <c r="I2792" s="378">
        <v>47271</v>
      </c>
      <c r="J2792" s="1" t="s">
        <v>61</v>
      </c>
      <c r="K2792" s="380">
        <v>0.55665509259259005</v>
      </c>
      <c r="L2792" s="378">
        <v>46176</v>
      </c>
      <c r="M2792" s="1" t="s">
        <v>4193</v>
      </c>
      <c r="N2792" s="1" t="s">
        <v>7226</v>
      </c>
    </row>
    <row r="2793" spans="1:14" x14ac:dyDescent="0.25">
      <c r="A2793" s="1" t="s">
        <v>4192</v>
      </c>
      <c r="B2793" s="1" t="s">
        <v>110</v>
      </c>
      <c r="C2793" s="1" t="s">
        <v>81</v>
      </c>
      <c r="D2793" s="377">
        <v>140</v>
      </c>
      <c r="E2793" s="1" t="s">
        <v>83</v>
      </c>
      <c r="F2793" s="378">
        <v>46176</v>
      </c>
      <c r="G2793" s="1" t="s">
        <v>7195</v>
      </c>
      <c r="H2793" s="1" t="s">
        <v>7196</v>
      </c>
      <c r="I2793" s="378">
        <v>47271</v>
      </c>
      <c r="J2793" s="1" t="s">
        <v>61</v>
      </c>
      <c r="K2793" s="380">
        <v>0.58768518518518997</v>
      </c>
      <c r="L2793" s="378">
        <v>46176</v>
      </c>
      <c r="M2793" s="1" t="s">
        <v>4193</v>
      </c>
      <c r="N2793" s="1" t="s">
        <v>7228</v>
      </c>
    </row>
    <row r="2794" spans="1:14" x14ac:dyDescent="0.25">
      <c r="A2794" s="1" t="s">
        <v>4192</v>
      </c>
      <c r="B2794" s="1" t="s">
        <v>110</v>
      </c>
      <c r="C2794" s="1" t="s">
        <v>81</v>
      </c>
      <c r="D2794" s="377">
        <v>140</v>
      </c>
      <c r="E2794" s="1" t="s">
        <v>83</v>
      </c>
      <c r="F2794" s="378">
        <v>46176</v>
      </c>
      <c r="G2794" s="1" t="s">
        <v>7217</v>
      </c>
      <c r="H2794" s="1" t="s">
        <v>7218</v>
      </c>
      <c r="I2794" s="378">
        <v>47271</v>
      </c>
      <c r="J2794" s="1" t="s">
        <v>61</v>
      </c>
      <c r="K2794" s="380">
        <v>0.58916666666666995</v>
      </c>
      <c r="L2794" s="378">
        <v>46176</v>
      </c>
      <c r="M2794" s="1" t="s">
        <v>4193</v>
      </c>
      <c r="N2794" s="1" t="s">
        <v>7229</v>
      </c>
    </row>
    <row r="2795" spans="1:14" x14ac:dyDescent="0.25">
      <c r="A2795" s="1" t="s">
        <v>4192</v>
      </c>
      <c r="B2795" s="1" t="s">
        <v>110</v>
      </c>
      <c r="C2795" s="1" t="s">
        <v>81</v>
      </c>
      <c r="D2795" s="377">
        <v>140</v>
      </c>
      <c r="E2795" s="1" t="s">
        <v>83</v>
      </c>
      <c r="F2795" s="378">
        <v>46176</v>
      </c>
      <c r="G2795" s="1" t="s">
        <v>7220</v>
      </c>
      <c r="H2795" s="1" t="s">
        <v>7221</v>
      </c>
      <c r="I2795" s="378">
        <v>47271</v>
      </c>
      <c r="J2795" s="1" t="s">
        <v>61</v>
      </c>
      <c r="K2795" s="380">
        <v>0.58886574074074005</v>
      </c>
      <c r="L2795" s="378">
        <v>46176</v>
      </c>
      <c r="M2795" s="1" t="s">
        <v>4193</v>
      </c>
      <c r="N2795" s="1" t="s">
        <v>7231</v>
      </c>
    </row>
    <row r="2796" spans="1:14" x14ac:dyDescent="0.25">
      <c r="A2796" s="1" t="s">
        <v>4192</v>
      </c>
      <c r="B2796" s="1" t="s">
        <v>110</v>
      </c>
      <c r="C2796" s="1" t="s">
        <v>81</v>
      </c>
      <c r="D2796" s="377">
        <v>140</v>
      </c>
      <c r="E2796" s="1" t="s">
        <v>83</v>
      </c>
      <c r="F2796" s="378">
        <v>46176</v>
      </c>
      <c r="G2796" s="1" t="s">
        <v>7217</v>
      </c>
      <c r="H2796" s="1" t="s">
        <v>7218</v>
      </c>
      <c r="I2796" s="378">
        <v>47271</v>
      </c>
      <c r="J2796" s="1" t="s">
        <v>61</v>
      </c>
      <c r="K2796" s="380">
        <v>0.60002314814815005</v>
      </c>
      <c r="L2796" s="378">
        <v>46176</v>
      </c>
      <c r="M2796" s="1" t="s">
        <v>4193</v>
      </c>
      <c r="N2796" s="1" t="s">
        <v>7236</v>
      </c>
    </row>
    <row r="2797" spans="1:14" x14ac:dyDescent="0.25">
      <c r="A2797" s="1" t="s">
        <v>4192</v>
      </c>
      <c r="B2797" s="1" t="s">
        <v>110</v>
      </c>
      <c r="C2797" s="1" t="s">
        <v>81</v>
      </c>
      <c r="D2797" s="377">
        <v>140</v>
      </c>
      <c r="E2797" s="1" t="s">
        <v>83</v>
      </c>
      <c r="F2797" s="378">
        <v>46176</v>
      </c>
      <c r="G2797" s="1" t="s">
        <v>7220</v>
      </c>
      <c r="H2797" s="1" t="s">
        <v>7221</v>
      </c>
      <c r="I2797" s="378">
        <v>47271</v>
      </c>
      <c r="J2797" s="1" t="s">
        <v>61</v>
      </c>
      <c r="K2797" s="380">
        <v>0.60031250000000003</v>
      </c>
      <c r="L2797" s="378">
        <v>46176</v>
      </c>
      <c r="M2797" s="1" t="s">
        <v>4193</v>
      </c>
      <c r="N2797" s="1" t="s">
        <v>7227</v>
      </c>
    </row>
    <row r="2798" spans="1:14" x14ac:dyDescent="0.25">
      <c r="A2798" s="1" t="s">
        <v>4192</v>
      </c>
      <c r="B2798" s="1" t="s">
        <v>110</v>
      </c>
      <c r="C2798" s="1" t="s">
        <v>81</v>
      </c>
      <c r="D2798" s="377">
        <v>140</v>
      </c>
      <c r="E2798" s="1" t="s">
        <v>83</v>
      </c>
      <c r="F2798" s="378">
        <v>46176</v>
      </c>
      <c r="G2798" s="1" t="s">
        <v>7217</v>
      </c>
      <c r="H2798" s="1" t="s">
        <v>7218</v>
      </c>
      <c r="I2798" s="378">
        <v>47271</v>
      </c>
      <c r="J2798" s="1" t="s">
        <v>61</v>
      </c>
      <c r="K2798" s="380">
        <v>0.60369212962963004</v>
      </c>
      <c r="L2798" s="378">
        <v>46176</v>
      </c>
      <c r="M2798" s="1" t="s">
        <v>4193</v>
      </c>
      <c r="N2798" s="1" t="s">
        <v>7234</v>
      </c>
    </row>
    <row r="2799" spans="1:14" x14ac:dyDescent="0.25">
      <c r="A2799" s="1" t="s">
        <v>4192</v>
      </c>
      <c r="B2799" s="1" t="s">
        <v>110</v>
      </c>
      <c r="C2799" s="1" t="s">
        <v>81</v>
      </c>
      <c r="D2799" s="377">
        <v>23</v>
      </c>
      <c r="E2799" s="1" t="s">
        <v>83</v>
      </c>
      <c r="F2799" s="378">
        <v>46176</v>
      </c>
      <c r="G2799" s="1" t="s">
        <v>4789</v>
      </c>
      <c r="H2799" s="1" t="s">
        <v>4790</v>
      </c>
      <c r="I2799" s="378">
        <v>47271</v>
      </c>
      <c r="J2799" s="1" t="s">
        <v>61</v>
      </c>
      <c r="K2799" s="380">
        <v>0.36121527777778001</v>
      </c>
      <c r="L2799" s="378">
        <v>46176</v>
      </c>
      <c r="M2799" s="1" t="s">
        <v>4193</v>
      </c>
      <c r="N2799" s="1" t="s">
        <v>5323</v>
      </c>
    </row>
    <row r="2800" spans="1:14" x14ac:dyDescent="0.25">
      <c r="A2800" s="1" t="s">
        <v>4192</v>
      </c>
      <c r="B2800" s="1" t="s">
        <v>110</v>
      </c>
      <c r="C2800" s="1" t="s">
        <v>81</v>
      </c>
      <c r="D2800" s="377">
        <v>140</v>
      </c>
      <c r="E2800" s="1" t="s">
        <v>83</v>
      </c>
      <c r="F2800" s="378">
        <v>46176</v>
      </c>
      <c r="G2800" s="1" t="s">
        <v>7220</v>
      </c>
      <c r="H2800" s="1" t="s">
        <v>7221</v>
      </c>
      <c r="I2800" s="378">
        <v>47271</v>
      </c>
      <c r="J2800" s="1" t="s">
        <v>61</v>
      </c>
      <c r="K2800" s="380">
        <v>0.37534722222222</v>
      </c>
      <c r="L2800" s="378">
        <v>46176</v>
      </c>
      <c r="M2800" s="1" t="s">
        <v>4193</v>
      </c>
      <c r="N2800" s="1" t="s">
        <v>7225</v>
      </c>
    </row>
    <row r="2801" spans="1:14" x14ac:dyDescent="0.25">
      <c r="A2801" s="1" t="s">
        <v>4192</v>
      </c>
      <c r="B2801" s="1" t="s">
        <v>110</v>
      </c>
      <c r="C2801" s="1" t="s">
        <v>81</v>
      </c>
      <c r="D2801" s="377">
        <v>140</v>
      </c>
      <c r="E2801" s="1" t="s">
        <v>83</v>
      </c>
      <c r="F2801" s="378">
        <v>46176</v>
      </c>
      <c r="G2801" s="1" t="s">
        <v>7195</v>
      </c>
      <c r="H2801" s="1" t="s">
        <v>7196</v>
      </c>
      <c r="I2801" s="378">
        <v>47271</v>
      </c>
      <c r="J2801" s="1" t="s">
        <v>61</v>
      </c>
      <c r="K2801" s="380">
        <v>0.70690972222222004</v>
      </c>
      <c r="L2801" s="378">
        <v>46176</v>
      </c>
      <c r="M2801" s="1" t="s">
        <v>4193</v>
      </c>
      <c r="N2801" s="1" t="s">
        <v>7237</v>
      </c>
    </row>
    <row r="2802" spans="1:14" x14ac:dyDescent="0.25">
      <c r="A2802" s="1" t="s">
        <v>4192</v>
      </c>
      <c r="B2802" s="1" t="s">
        <v>110</v>
      </c>
      <c r="C2802" s="1" t="s">
        <v>81</v>
      </c>
      <c r="D2802" s="377">
        <v>140</v>
      </c>
      <c r="E2802" s="1" t="s">
        <v>83</v>
      </c>
      <c r="F2802" s="378">
        <v>46176</v>
      </c>
      <c r="G2802" s="1" t="s">
        <v>7220</v>
      </c>
      <c r="H2802" s="1" t="s">
        <v>7221</v>
      </c>
      <c r="I2802" s="378">
        <v>47271</v>
      </c>
      <c r="J2802" s="1" t="s">
        <v>61</v>
      </c>
      <c r="K2802" s="380">
        <v>0.74114583333332995</v>
      </c>
      <c r="L2802" s="378">
        <v>46176</v>
      </c>
      <c r="M2802" s="1" t="s">
        <v>4193</v>
      </c>
      <c r="N2802" s="1" t="s">
        <v>7222</v>
      </c>
    </row>
    <row r="2803" spans="1:14" x14ac:dyDescent="0.25">
      <c r="A2803" s="1" t="s">
        <v>4192</v>
      </c>
      <c r="B2803" s="1" t="s">
        <v>110</v>
      </c>
      <c r="C2803" s="1" t="s">
        <v>81</v>
      </c>
      <c r="D2803" s="377">
        <v>140</v>
      </c>
      <c r="E2803" s="1" t="s">
        <v>83</v>
      </c>
      <c r="F2803" s="378">
        <v>46176</v>
      </c>
      <c r="G2803" s="1" t="s">
        <v>7195</v>
      </c>
      <c r="H2803" s="1" t="s">
        <v>7196</v>
      </c>
      <c r="I2803" s="378">
        <v>47271</v>
      </c>
      <c r="J2803" s="1" t="s">
        <v>61</v>
      </c>
      <c r="K2803" s="380">
        <v>0.37549768518519</v>
      </c>
      <c r="L2803" s="378">
        <v>46176</v>
      </c>
      <c r="M2803" s="1" t="s">
        <v>4193</v>
      </c>
      <c r="N2803" s="1" t="s">
        <v>7216</v>
      </c>
    </row>
    <row r="2804" spans="1:14" x14ac:dyDescent="0.25">
      <c r="A2804" s="1" t="s">
        <v>4192</v>
      </c>
      <c r="B2804" s="1" t="s">
        <v>110</v>
      </c>
      <c r="C2804" s="1" t="s">
        <v>81</v>
      </c>
      <c r="D2804" s="377">
        <v>140</v>
      </c>
      <c r="E2804" s="1" t="s">
        <v>83</v>
      </c>
      <c r="F2804" s="378">
        <v>46176</v>
      </c>
      <c r="G2804" s="1" t="s">
        <v>7217</v>
      </c>
      <c r="H2804" s="1" t="s">
        <v>7218</v>
      </c>
      <c r="I2804" s="378">
        <v>47271</v>
      </c>
      <c r="J2804" s="1" t="s">
        <v>61</v>
      </c>
      <c r="K2804" s="380">
        <v>0.74120370370370003</v>
      </c>
      <c r="L2804" s="378">
        <v>46176</v>
      </c>
      <c r="M2804" s="1" t="s">
        <v>4193</v>
      </c>
      <c r="N2804" s="1" t="s">
        <v>7233</v>
      </c>
    </row>
    <row r="2805" spans="1:14" x14ac:dyDescent="0.25">
      <c r="A2805" s="1" t="s">
        <v>4192</v>
      </c>
      <c r="B2805" s="1" t="s">
        <v>110</v>
      </c>
      <c r="C2805" s="1" t="s">
        <v>81</v>
      </c>
      <c r="D2805" s="377">
        <v>63</v>
      </c>
      <c r="E2805" s="1" t="s">
        <v>83</v>
      </c>
      <c r="F2805" s="378">
        <v>46176</v>
      </c>
      <c r="G2805" s="1" t="s">
        <v>7220</v>
      </c>
      <c r="H2805" s="1" t="s">
        <v>7221</v>
      </c>
      <c r="I2805" s="378">
        <v>47271</v>
      </c>
      <c r="J2805" s="1" t="s">
        <v>61</v>
      </c>
      <c r="K2805" s="380">
        <v>0.68545138888889001</v>
      </c>
      <c r="L2805" s="378">
        <v>46176</v>
      </c>
      <c r="M2805" s="1" t="s">
        <v>4193</v>
      </c>
      <c r="N2805" s="1" t="s">
        <v>7223</v>
      </c>
    </row>
    <row r="2806" spans="1:14" x14ac:dyDescent="0.25">
      <c r="A2806" s="1" t="s">
        <v>4192</v>
      </c>
      <c r="B2806" s="1" t="s">
        <v>110</v>
      </c>
      <c r="C2806" s="1" t="s">
        <v>81</v>
      </c>
      <c r="D2806" s="377">
        <v>24</v>
      </c>
      <c r="E2806" s="1" t="s">
        <v>83</v>
      </c>
      <c r="F2806" s="378">
        <v>46175</v>
      </c>
      <c r="G2806" s="1" t="s">
        <v>4797</v>
      </c>
      <c r="H2806" s="1" t="s">
        <v>4798</v>
      </c>
      <c r="I2806" s="378">
        <v>47271</v>
      </c>
      <c r="J2806" s="1" t="s">
        <v>61</v>
      </c>
      <c r="K2806" s="380">
        <v>0.99744212962962997</v>
      </c>
      <c r="L2806" s="378">
        <v>46175</v>
      </c>
      <c r="M2806" s="1" t="s">
        <v>4193</v>
      </c>
      <c r="N2806" s="1" t="s">
        <v>5324</v>
      </c>
    </row>
    <row r="2807" spans="1:14" x14ac:dyDescent="0.25">
      <c r="A2807" s="1" t="s">
        <v>4192</v>
      </c>
      <c r="B2807" s="1" t="s">
        <v>110</v>
      </c>
      <c r="C2807" s="1" t="s">
        <v>81</v>
      </c>
      <c r="D2807" s="377">
        <v>140</v>
      </c>
      <c r="E2807" s="1" t="s">
        <v>83</v>
      </c>
      <c r="F2807" s="378">
        <v>46175</v>
      </c>
      <c r="G2807" s="1" t="s">
        <v>4792</v>
      </c>
      <c r="H2807" s="1" t="s">
        <v>4586</v>
      </c>
      <c r="I2807" s="378">
        <v>47271</v>
      </c>
      <c r="J2807" s="1" t="s">
        <v>61</v>
      </c>
      <c r="K2807" s="380">
        <v>0.50975694444443997</v>
      </c>
      <c r="L2807" s="378">
        <v>46175</v>
      </c>
      <c r="M2807" s="1" t="s">
        <v>4193</v>
      </c>
      <c r="N2807" s="1" t="s">
        <v>4794</v>
      </c>
    </row>
    <row r="2808" spans="1:14" x14ac:dyDescent="0.25">
      <c r="A2808" s="1" t="s">
        <v>4192</v>
      </c>
      <c r="B2808" s="1" t="s">
        <v>110</v>
      </c>
      <c r="C2808" s="1" t="s">
        <v>81</v>
      </c>
      <c r="D2808" s="377">
        <v>140</v>
      </c>
      <c r="E2808" s="1" t="s">
        <v>83</v>
      </c>
      <c r="F2808" s="378">
        <v>46175</v>
      </c>
      <c r="G2808" s="1" t="s">
        <v>4797</v>
      </c>
      <c r="H2808" s="1" t="s">
        <v>4798</v>
      </c>
      <c r="I2808" s="378">
        <v>47271</v>
      </c>
      <c r="J2808" s="1" t="s">
        <v>61</v>
      </c>
      <c r="K2808" s="380">
        <v>0.44163194444443998</v>
      </c>
      <c r="L2808" s="378">
        <v>46175</v>
      </c>
      <c r="M2808" s="1" t="s">
        <v>4193</v>
      </c>
      <c r="N2808" s="1" t="s">
        <v>4802</v>
      </c>
    </row>
    <row r="2809" spans="1:14" x14ac:dyDescent="0.25">
      <c r="A2809" s="1" t="s">
        <v>4192</v>
      </c>
      <c r="B2809" s="1" t="s">
        <v>110</v>
      </c>
      <c r="C2809" s="1" t="s">
        <v>81</v>
      </c>
      <c r="D2809" s="377">
        <v>140</v>
      </c>
      <c r="E2809" s="1" t="s">
        <v>83</v>
      </c>
      <c r="F2809" s="378">
        <v>46175</v>
      </c>
      <c r="G2809" s="1" t="s">
        <v>4797</v>
      </c>
      <c r="H2809" s="1" t="s">
        <v>4798</v>
      </c>
      <c r="I2809" s="378">
        <v>47271</v>
      </c>
      <c r="J2809" s="1" t="s">
        <v>61</v>
      </c>
      <c r="K2809" s="380">
        <v>0.59394675925925999</v>
      </c>
      <c r="L2809" s="378">
        <v>46175</v>
      </c>
      <c r="M2809" s="1" t="s">
        <v>4193</v>
      </c>
      <c r="N2809" s="1" t="s">
        <v>4805</v>
      </c>
    </row>
    <row r="2810" spans="1:14" x14ac:dyDescent="0.25">
      <c r="A2810" s="1" t="s">
        <v>4192</v>
      </c>
      <c r="B2810" s="1" t="s">
        <v>110</v>
      </c>
      <c r="C2810" s="1" t="s">
        <v>81</v>
      </c>
      <c r="D2810" s="377">
        <v>140</v>
      </c>
      <c r="E2810" s="1" t="s">
        <v>83</v>
      </c>
      <c r="F2810" s="378">
        <v>46175</v>
      </c>
      <c r="G2810" s="1" t="s">
        <v>4792</v>
      </c>
      <c r="H2810" s="1" t="s">
        <v>4586</v>
      </c>
      <c r="I2810" s="378">
        <v>47271</v>
      </c>
      <c r="J2810" s="1" t="s">
        <v>61</v>
      </c>
      <c r="K2810" s="380">
        <v>0.58087962962963002</v>
      </c>
      <c r="L2810" s="378">
        <v>46175</v>
      </c>
      <c r="M2810" s="1" t="s">
        <v>4193</v>
      </c>
      <c r="N2810" s="1" t="s">
        <v>4793</v>
      </c>
    </row>
    <row r="2811" spans="1:14" x14ac:dyDescent="0.25">
      <c r="A2811" s="1" t="s">
        <v>4192</v>
      </c>
      <c r="B2811" s="1" t="s">
        <v>110</v>
      </c>
      <c r="C2811" s="1" t="s">
        <v>81</v>
      </c>
      <c r="D2811" s="377">
        <v>140</v>
      </c>
      <c r="E2811" s="1" t="s">
        <v>83</v>
      </c>
      <c r="F2811" s="378">
        <v>46175</v>
      </c>
      <c r="G2811" s="1" t="s">
        <v>4797</v>
      </c>
      <c r="H2811" s="1" t="s">
        <v>4798</v>
      </c>
      <c r="I2811" s="378">
        <v>47271</v>
      </c>
      <c r="J2811" s="1" t="s">
        <v>61</v>
      </c>
      <c r="K2811" s="380">
        <v>0.44484953703704</v>
      </c>
      <c r="L2811" s="378">
        <v>46175</v>
      </c>
      <c r="M2811" s="1" t="s">
        <v>4193</v>
      </c>
      <c r="N2811" s="1" t="s">
        <v>4806</v>
      </c>
    </row>
    <row r="2812" spans="1:14" x14ac:dyDescent="0.25">
      <c r="A2812" s="1" t="s">
        <v>4192</v>
      </c>
      <c r="B2812" s="1" t="s">
        <v>110</v>
      </c>
      <c r="C2812" s="1" t="s">
        <v>81</v>
      </c>
      <c r="D2812" s="377">
        <v>140</v>
      </c>
      <c r="E2812" s="1" t="s">
        <v>83</v>
      </c>
      <c r="F2812" s="378">
        <v>46175</v>
      </c>
      <c r="G2812" s="1" t="s">
        <v>4797</v>
      </c>
      <c r="H2812" s="1" t="s">
        <v>4798</v>
      </c>
      <c r="I2812" s="378">
        <v>47271</v>
      </c>
      <c r="J2812" s="1" t="s">
        <v>61</v>
      </c>
      <c r="K2812" s="380">
        <v>0.61064814814815005</v>
      </c>
      <c r="L2812" s="378">
        <v>46175</v>
      </c>
      <c r="M2812" s="1" t="s">
        <v>4193</v>
      </c>
      <c r="N2812" s="1" t="s">
        <v>4800</v>
      </c>
    </row>
    <row r="2813" spans="1:14" x14ac:dyDescent="0.25">
      <c r="A2813" s="1" t="s">
        <v>4192</v>
      </c>
      <c r="B2813" s="1" t="s">
        <v>110</v>
      </c>
      <c r="C2813" s="1" t="s">
        <v>81</v>
      </c>
      <c r="D2813" s="377">
        <v>140</v>
      </c>
      <c r="E2813" s="1" t="s">
        <v>83</v>
      </c>
      <c r="F2813" s="378">
        <v>46175</v>
      </c>
      <c r="G2813" s="1" t="s">
        <v>4797</v>
      </c>
      <c r="H2813" s="1" t="s">
        <v>4798</v>
      </c>
      <c r="I2813" s="378">
        <v>47271</v>
      </c>
      <c r="J2813" s="1" t="s">
        <v>61</v>
      </c>
      <c r="K2813" s="380">
        <v>0.64656250000000004</v>
      </c>
      <c r="L2813" s="378">
        <v>46175</v>
      </c>
      <c r="M2813" s="1" t="s">
        <v>4193</v>
      </c>
      <c r="N2813" s="1" t="s">
        <v>4799</v>
      </c>
    </row>
    <row r="2814" spans="1:14" x14ac:dyDescent="0.25">
      <c r="A2814" s="1" t="s">
        <v>4192</v>
      </c>
      <c r="B2814" s="1" t="s">
        <v>110</v>
      </c>
      <c r="C2814" s="1" t="s">
        <v>81</v>
      </c>
      <c r="D2814" s="377">
        <v>140</v>
      </c>
      <c r="E2814" s="1" t="s">
        <v>83</v>
      </c>
      <c r="F2814" s="378">
        <v>46175</v>
      </c>
      <c r="G2814" s="1" t="s">
        <v>4792</v>
      </c>
      <c r="H2814" s="1" t="s">
        <v>4586</v>
      </c>
      <c r="I2814" s="378">
        <v>47271</v>
      </c>
      <c r="J2814" s="1" t="s">
        <v>61</v>
      </c>
      <c r="K2814" s="380">
        <v>0.53184027777777998</v>
      </c>
      <c r="L2814" s="378">
        <v>46175</v>
      </c>
      <c r="M2814" s="1" t="s">
        <v>4193</v>
      </c>
      <c r="N2814" s="1" t="s">
        <v>4801</v>
      </c>
    </row>
    <row r="2815" spans="1:14" x14ac:dyDescent="0.25">
      <c r="A2815" s="1" t="s">
        <v>4192</v>
      </c>
      <c r="B2815" s="1" t="s">
        <v>110</v>
      </c>
      <c r="C2815" s="1" t="s">
        <v>81</v>
      </c>
      <c r="D2815" s="377">
        <v>140</v>
      </c>
      <c r="E2815" s="1" t="s">
        <v>83</v>
      </c>
      <c r="F2815" s="378">
        <v>46175</v>
      </c>
      <c r="G2815" s="1" t="s">
        <v>4792</v>
      </c>
      <c r="H2815" s="1" t="s">
        <v>4586</v>
      </c>
      <c r="I2815" s="378">
        <v>47271</v>
      </c>
      <c r="J2815" s="1" t="s">
        <v>61</v>
      </c>
      <c r="K2815" s="380">
        <v>0.61099537037036999</v>
      </c>
      <c r="L2815" s="378">
        <v>46175</v>
      </c>
      <c r="M2815" s="1" t="s">
        <v>4193</v>
      </c>
      <c r="N2815" s="1" t="s">
        <v>4796</v>
      </c>
    </row>
    <row r="2816" spans="1:14" x14ac:dyDescent="0.25">
      <c r="A2816" s="1" t="s">
        <v>4192</v>
      </c>
      <c r="B2816" s="1" t="s">
        <v>110</v>
      </c>
      <c r="C2816" s="1" t="s">
        <v>81</v>
      </c>
      <c r="D2816" s="377">
        <v>140</v>
      </c>
      <c r="E2816" s="1" t="s">
        <v>83</v>
      </c>
      <c r="F2816" s="378">
        <v>46175</v>
      </c>
      <c r="G2816" s="1" t="s">
        <v>4789</v>
      </c>
      <c r="H2816" s="1" t="s">
        <v>4790</v>
      </c>
      <c r="I2816" s="378">
        <v>47271</v>
      </c>
      <c r="J2816" s="1" t="s">
        <v>61</v>
      </c>
      <c r="K2816" s="380">
        <v>0.57950231481480996</v>
      </c>
      <c r="L2816" s="378">
        <v>46175</v>
      </c>
      <c r="M2816" s="1" t="s">
        <v>4193</v>
      </c>
      <c r="N2816" s="1" t="s">
        <v>4795</v>
      </c>
    </row>
    <row r="2817" spans="1:14" x14ac:dyDescent="0.25">
      <c r="A2817" s="1" t="s">
        <v>4192</v>
      </c>
      <c r="B2817" s="1" t="s">
        <v>110</v>
      </c>
      <c r="C2817" s="1" t="s">
        <v>81</v>
      </c>
      <c r="D2817" s="377">
        <v>140</v>
      </c>
      <c r="E2817" s="1" t="s">
        <v>83</v>
      </c>
      <c r="F2817" s="378">
        <v>46175</v>
      </c>
      <c r="G2817" s="1" t="s">
        <v>4789</v>
      </c>
      <c r="H2817" s="1" t="s">
        <v>4790</v>
      </c>
      <c r="I2817" s="378">
        <v>47271</v>
      </c>
      <c r="J2817" s="1" t="s">
        <v>61</v>
      </c>
      <c r="K2817" s="380">
        <v>0.4447337962963</v>
      </c>
      <c r="L2817" s="378">
        <v>46175</v>
      </c>
      <c r="M2817" s="1" t="s">
        <v>4193</v>
      </c>
      <c r="N2817" s="1" t="s">
        <v>4803</v>
      </c>
    </row>
    <row r="2818" spans="1:14" x14ac:dyDescent="0.25">
      <c r="A2818" s="1" t="s">
        <v>4192</v>
      </c>
      <c r="B2818" s="1" t="s">
        <v>110</v>
      </c>
      <c r="C2818" s="1" t="s">
        <v>81</v>
      </c>
      <c r="D2818" s="377">
        <v>98</v>
      </c>
      <c r="E2818" s="1" t="s">
        <v>83</v>
      </c>
      <c r="F2818" s="378">
        <v>46175</v>
      </c>
      <c r="G2818" s="1" t="s">
        <v>4792</v>
      </c>
      <c r="H2818" s="1" t="s">
        <v>4586</v>
      </c>
      <c r="I2818" s="378">
        <v>47271</v>
      </c>
      <c r="J2818" s="1" t="s">
        <v>61</v>
      </c>
      <c r="K2818" s="380">
        <v>0.66578703703704001</v>
      </c>
      <c r="L2818" s="378">
        <v>46175</v>
      </c>
      <c r="M2818" s="1" t="s">
        <v>4193</v>
      </c>
      <c r="N2818" s="1" t="s">
        <v>5325</v>
      </c>
    </row>
    <row r="2819" spans="1:14" x14ac:dyDescent="0.25">
      <c r="A2819" s="1" t="s">
        <v>4192</v>
      </c>
      <c r="B2819" s="1" t="s">
        <v>110</v>
      </c>
      <c r="C2819" s="1" t="s">
        <v>81</v>
      </c>
      <c r="D2819" s="377">
        <v>140</v>
      </c>
      <c r="E2819" s="1" t="s">
        <v>83</v>
      </c>
      <c r="F2819" s="378">
        <v>46175</v>
      </c>
      <c r="G2819" s="1" t="s">
        <v>4789</v>
      </c>
      <c r="H2819" s="1" t="s">
        <v>4790</v>
      </c>
      <c r="I2819" s="378">
        <v>47271</v>
      </c>
      <c r="J2819" s="1" t="s">
        <v>61</v>
      </c>
      <c r="K2819" s="380">
        <v>0.64233796296295997</v>
      </c>
      <c r="L2819" s="378">
        <v>46175</v>
      </c>
      <c r="M2819" s="1" t="s">
        <v>4193</v>
      </c>
      <c r="N2819" s="1" t="s">
        <v>4791</v>
      </c>
    </row>
    <row r="2820" spans="1:14" x14ac:dyDescent="0.25">
      <c r="A2820" s="1" t="s">
        <v>4192</v>
      </c>
      <c r="B2820" s="1" t="s">
        <v>110</v>
      </c>
      <c r="C2820" s="1" t="s">
        <v>81</v>
      </c>
      <c r="D2820" s="377">
        <v>140</v>
      </c>
      <c r="E2820" s="1" t="s">
        <v>83</v>
      </c>
      <c r="F2820" s="378">
        <v>46175</v>
      </c>
      <c r="G2820" s="1" t="s">
        <v>4792</v>
      </c>
      <c r="H2820" s="1" t="s">
        <v>4586</v>
      </c>
      <c r="I2820" s="378">
        <v>47271</v>
      </c>
      <c r="J2820" s="1" t="s">
        <v>61</v>
      </c>
      <c r="K2820" s="380">
        <v>0.66148148148148</v>
      </c>
      <c r="L2820" s="378">
        <v>46175</v>
      </c>
      <c r="M2820" s="1" t="s">
        <v>4193</v>
      </c>
      <c r="N2820" s="1" t="s">
        <v>4804</v>
      </c>
    </row>
    <row r="2821" spans="1:14" x14ac:dyDescent="0.25">
      <c r="A2821" s="1" t="s">
        <v>3473</v>
      </c>
      <c r="B2821" s="1" t="s">
        <v>80</v>
      </c>
      <c r="C2821" s="1" t="s">
        <v>81</v>
      </c>
      <c r="D2821" s="377">
        <v>117</v>
      </c>
      <c r="E2821" s="1" t="s">
        <v>83</v>
      </c>
      <c r="F2821" s="378">
        <v>46178</v>
      </c>
      <c r="G2821" s="1" t="s">
        <v>7240</v>
      </c>
      <c r="H2821" s="1" t="s">
        <v>6137</v>
      </c>
      <c r="I2821" s="378">
        <v>47273</v>
      </c>
      <c r="J2821" s="1" t="s">
        <v>61</v>
      </c>
      <c r="K2821" s="380">
        <v>9.6874999999999999E-3</v>
      </c>
      <c r="L2821" s="378">
        <v>46178</v>
      </c>
      <c r="M2821" s="1" t="s">
        <v>3474</v>
      </c>
      <c r="N2821" s="1" t="s">
        <v>7242</v>
      </c>
    </row>
    <row r="2822" spans="1:14" x14ac:dyDescent="0.25">
      <c r="A2822" s="1" t="s">
        <v>3473</v>
      </c>
      <c r="B2822" s="1" t="s">
        <v>80</v>
      </c>
      <c r="C2822" s="1" t="s">
        <v>81</v>
      </c>
      <c r="D2822" s="377">
        <v>117</v>
      </c>
      <c r="E2822" s="1" t="s">
        <v>83</v>
      </c>
      <c r="F2822" s="378">
        <v>46178</v>
      </c>
      <c r="G2822" s="1" t="s">
        <v>7240</v>
      </c>
      <c r="H2822" s="1" t="s">
        <v>6137</v>
      </c>
      <c r="I2822" s="378">
        <v>47273</v>
      </c>
      <c r="J2822" s="1" t="s">
        <v>61</v>
      </c>
      <c r="K2822" s="380">
        <v>0.21539351851852001</v>
      </c>
      <c r="L2822" s="378">
        <v>46178</v>
      </c>
      <c r="M2822" s="1" t="s">
        <v>3474</v>
      </c>
      <c r="N2822" s="1" t="s">
        <v>7249</v>
      </c>
    </row>
    <row r="2823" spans="1:14" x14ac:dyDescent="0.25">
      <c r="A2823" s="1" t="s">
        <v>3473</v>
      </c>
      <c r="B2823" s="1" t="s">
        <v>80</v>
      </c>
      <c r="C2823" s="1" t="s">
        <v>81</v>
      </c>
      <c r="D2823" s="377">
        <v>117</v>
      </c>
      <c r="E2823" s="1" t="s">
        <v>83</v>
      </c>
      <c r="F2823" s="378">
        <v>46178</v>
      </c>
      <c r="G2823" s="1" t="s">
        <v>7240</v>
      </c>
      <c r="H2823" s="1" t="s">
        <v>6137</v>
      </c>
      <c r="I2823" s="378">
        <v>47273</v>
      </c>
      <c r="J2823" s="1" t="s">
        <v>61</v>
      </c>
      <c r="K2823" s="380">
        <v>4.5937499999999999E-2</v>
      </c>
      <c r="L2823" s="378">
        <v>46178</v>
      </c>
      <c r="M2823" s="1" t="s">
        <v>3474</v>
      </c>
      <c r="N2823" s="1" t="s">
        <v>7245</v>
      </c>
    </row>
    <row r="2824" spans="1:14" x14ac:dyDescent="0.25">
      <c r="A2824" s="1" t="s">
        <v>3473</v>
      </c>
      <c r="B2824" s="1" t="s">
        <v>80</v>
      </c>
      <c r="C2824" s="1" t="s">
        <v>81</v>
      </c>
      <c r="D2824" s="377">
        <v>117</v>
      </c>
      <c r="E2824" s="1" t="s">
        <v>83</v>
      </c>
      <c r="F2824" s="378">
        <v>46178</v>
      </c>
      <c r="G2824" s="1" t="s">
        <v>7240</v>
      </c>
      <c r="H2824" s="1" t="s">
        <v>6137</v>
      </c>
      <c r="I2824" s="378">
        <v>47273</v>
      </c>
      <c r="J2824" s="1" t="s">
        <v>61</v>
      </c>
      <c r="K2824" s="380">
        <v>0.22880787037037001</v>
      </c>
      <c r="L2824" s="378">
        <v>46178</v>
      </c>
      <c r="M2824" s="1" t="s">
        <v>3474</v>
      </c>
      <c r="N2824" s="1" t="s">
        <v>7244</v>
      </c>
    </row>
    <row r="2825" spans="1:14" x14ac:dyDescent="0.25">
      <c r="A2825" s="1" t="s">
        <v>3473</v>
      </c>
      <c r="B2825" s="1" t="s">
        <v>80</v>
      </c>
      <c r="C2825" s="1" t="s">
        <v>81</v>
      </c>
      <c r="D2825" s="377">
        <v>106</v>
      </c>
      <c r="E2825" s="1" t="s">
        <v>83</v>
      </c>
      <c r="F2825" s="378">
        <v>46178</v>
      </c>
      <c r="G2825" s="1" t="s">
        <v>7240</v>
      </c>
      <c r="H2825" s="1" t="s">
        <v>6137</v>
      </c>
      <c r="I2825" s="378">
        <v>47273</v>
      </c>
      <c r="J2825" s="1" t="s">
        <v>61</v>
      </c>
      <c r="K2825" s="380">
        <v>0.26968750000000002</v>
      </c>
      <c r="L2825" s="378">
        <v>46178</v>
      </c>
      <c r="M2825" s="1" t="s">
        <v>3474</v>
      </c>
      <c r="N2825" s="1" t="s">
        <v>7246</v>
      </c>
    </row>
    <row r="2826" spans="1:14" x14ac:dyDescent="0.25">
      <c r="A2826" s="1" t="s">
        <v>3473</v>
      </c>
      <c r="B2826" s="1" t="s">
        <v>80</v>
      </c>
      <c r="C2826" s="1" t="s">
        <v>81</v>
      </c>
      <c r="D2826" s="377">
        <v>117</v>
      </c>
      <c r="E2826" s="1" t="s">
        <v>83</v>
      </c>
      <c r="F2826" s="378">
        <v>46178</v>
      </c>
      <c r="G2826" s="1" t="s">
        <v>7240</v>
      </c>
      <c r="H2826" s="1" t="s">
        <v>6137</v>
      </c>
      <c r="I2826" s="378">
        <v>47273</v>
      </c>
      <c r="J2826" s="1" t="s">
        <v>61</v>
      </c>
      <c r="K2826" s="380">
        <v>0.14496527777778001</v>
      </c>
      <c r="L2826" s="378">
        <v>46178</v>
      </c>
      <c r="M2826" s="1" t="s">
        <v>3474</v>
      </c>
      <c r="N2826" s="1" t="s">
        <v>7243</v>
      </c>
    </row>
    <row r="2827" spans="1:14" x14ac:dyDescent="0.25">
      <c r="A2827" s="1" t="s">
        <v>3473</v>
      </c>
      <c r="B2827" s="1" t="s">
        <v>80</v>
      </c>
      <c r="C2827" s="1" t="s">
        <v>81</v>
      </c>
      <c r="D2827" s="377">
        <v>117</v>
      </c>
      <c r="E2827" s="1" t="s">
        <v>83</v>
      </c>
      <c r="F2827" s="378">
        <v>46178</v>
      </c>
      <c r="G2827" s="1" t="s">
        <v>7240</v>
      </c>
      <c r="H2827" s="1" t="s">
        <v>6137</v>
      </c>
      <c r="I2827" s="378">
        <v>47273</v>
      </c>
      <c r="J2827" s="1" t="s">
        <v>61</v>
      </c>
      <c r="K2827" s="380">
        <v>0.13688657407407001</v>
      </c>
      <c r="L2827" s="378">
        <v>46178</v>
      </c>
      <c r="M2827" s="1" t="s">
        <v>3474</v>
      </c>
      <c r="N2827" s="1" t="s">
        <v>7250</v>
      </c>
    </row>
    <row r="2828" spans="1:14" x14ac:dyDescent="0.25">
      <c r="A2828" s="1" t="s">
        <v>3473</v>
      </c>
      <c r="B2828" s="1" t="s">
        <v>80</v>
      </c>
      <c r="C2828" s="1" t="s">
        <v>81</v>
      </c>
      <c r="D2828" s="377">
        <v>117</v>
      </c>
      <c r="E2828" s="1" t="s">
        <v>83</v>
      </c>
      <c r="F2828" s="378">
        <v>46178</v>
      </c>
      <c r="G2828" s="1" t="s">
        <v>7240</v>
      </c>
      <c r="H2828" s="1" t="s">
        <v>6137</v>
      </c>
      <c r="I2828" s="378">
        <v>47273</v>
      </c>
      <c r="J2828" s="1" t="s">
        <v>61</v>
      </c>
      <c r="K2828" s="380">
        <v>0.16365740740741</v>
      </c>
      <c r="L2828" s="378">
        <v>46178</v>
      </c>
      <c r="M2828" s="1" t="s">
        <v>3474</v>
      </c>
      <c r="N2828" s="1" t="s">
        <v>7241</v>
      </c>
    </row>
    <row r="2829" spans="1:14" x14ac:dyDescent="0.25">
      <c r="A2829" s="1" t="s">
        <v>3473</v>
      </c>
      <c r="B2829" s="1" t="s">
        <v>80</v>
      </c>
      <c r="C2829" s="1" t="s">
        <v>81</v>
      </c>
      <c r="D2829" s="377">
        <v>117</v>
      </c>
      <c r="E2829" s="1" t="s">
        <v>83</v>
      </c>
      <c r="F2829" s="378">
        <v>46178</v>
      </c>
      <c r="G2829" s="1" t="s">
        <v>7240</v>
      </c>
      <c r="H2829" s="1" t="s">
        <v>6137</v>
      </c>
      <c r="I2829" s="378">
        <v>47273</v>
      </c>
      <c r="J2829" s="1" t="s">
        <v>61</v>
      </c>
      <c r="K2829" s="380">
        <v>0.20130787037037001</v>
      </c>
      <c r="L2829" s="378">
        <v>46178</v>
      </c>
      <c r="M2829" s="1" t="s">
        <v>3474</v>
      </c>
      <c r="N2829" s="1" t="s">
        <v>7248</v>
      </c>
    </row>
    <row r="2830" spans="1:14" x14ac:dyDescent="0.25">
      <c r="A2830" s="1" t="s">
        <v>3473</v>
      </c>
      <c r="B2830" s="1" t="s">
        <v>80</v>
      </c>
      <c r="C2830" s="1" t="s">
        <v>81</v>
      </c>
      <c r="D2830" s="377">
        <v>117</v>
      </c>
      <c r="E2830" s="1" t="s">
        <v>83</v>
      </c>
      <c r="F2830" s="378">
        <v>46178</v>
      </c>
      <c r="G2830" s="1" t="s">
        <v>7240</v>
      </c>
      <c r="H2830" s="1" t="s">
        <v>6137</v>
      </c>
      <c r="I2830" s="378">
        <v>47273</v>
      </c>
      <c r="J2830" s="1" t="s">
        <v>61</v>
      </c>
      <c r="K2830" s="380">
        <v>1.7604166666670001E-2</v>
      </c>
      <c r="L2830" s="378">
        <v>46178</v>
      </c>
      <c r="M2830" s="1" t="s">
        <v>3474</v>
      </c>
      <c r="N2830" s="1" t="s">
        <v>7247</v>
      </c>
    </row>
    <row r="2831" spans="1:14" x14ac:dyDescent="0.25">
      <c r="A2831" s="1" t="s">
        <v>3473</v>
      </c>
      <c r="B2831" s="1" t="s">
        <v>80</v>
      </c>
      <c r="C2831" s="1" t="s">
        <v>81</v>
      </c>
      <c r="D2831" s="377">
        <v>117</v>
      </c>
      <c r="E2831" s="1" t="s">
        <v>83</v>
      </c>
      <c r="F2831" s="378">
        <v>46177</v>
      </c>
      <c r="G2831" s="1" t="s">
        <v>7251</v>
      </c>
      <c r="H2831" s="1" t="s">
        <v>5776</v>
      </c>
      <c r="I2831" s="378">
        <v>47272</v>
      </c>
      <c r="J2831" s="1" t="s">
        <v>61</v>
      </c>
      <c r="K2831" s="380">
        <v>5.5798611111110001E-2</v>
      </c>
      <c r="L2831" s="378">
        <v>46177</v>
      </c>
      <c r="M2831" s="1" t="s">
        <v>3474</v>
      </c>
      <c r="N2831" s="1" t="s">
        <v>7284</v>
      </c>
    </row>
    <row r="2832" spans="1:14" x14ac:dyDescent="0.25">
      <c r="A2832" s="1" t="s">
        <v>3473</v>
      </c>
      <c r="B2832" s="1" t="s">
        <v>80</v>
      </c>
      <c r="C2832" s="1" t="s">
        <v>81</v>
      </c>
      <c r="D2832" s="377">
        <v>117</v>
      </c>
      <c r="E2832" s="1" t="s">
        <v>83</v>
      </c>
      <c r="F2832" s="378">
        <v>46177</v>
      </c>
      <c r="G2832" s="1" t="s">
        <v>7251</v>
      </c>
      <c r="H2832" s="1" t="s">
        <v>5776</v>
      </c>
      <c r="I2832" s="378">
        <v>47272</v>
      </c>
      <c r="J2832" s="1" t="s">
        <v>61</v>
      </c>
      <c r="K2832" s="380">
        <v>2.8807870370370001E-2</v>
      </c>
      <c r="L2832" s="378">
        <v>46177</v>
      </c>
      <c r="M2832" s="1" t="s">
        <v>3474</v>
      </c>
      <c r="N2832" s="1" t="s">
        <v>7277</v>
      </c>
    </row>
    <row r="2833" spans="1:14" x14ac:dyDescent="0.25">
      <c r="A2833" s="1" t="s">
        <v>3473</v>
      </c>
      <c r="B2833" s="1" t="s">
        <v>80</v>
      </c>
      <c r="C2833" s="1" t="s">
        <v>81</v>
      </c>
      <c r="D2833" s="377">
        <v>114</v>
      </c>
      <c r="E2833" s="1" t="s">
        <v>83</v>
      </c>
      <c r="F2833" s="378">
        <v>46177</v>
      </c>
      <c r="G2833" s="1" t="s">
        <v>7251</v>
      </c>
      <c r="H2833" s="1" t="s">
        <v>5776</v>
      </c>
      <c r="I2833" s="378">
        <v>47272</v>
      </c>
      <c r="J2833" s="1" t="s">
        <v>61</v>
      </c>
      <c r="K2833" s="380">
        <v>0.2349537037037</v>
      </c>
      <c r="L2833" s="378">
        <v>46177</v>
      </c>
      <c r="M2833" s="1" t="s">
        <v>3474</v>
      </c>
      <c r="N2833" s="1" t="s">
        <v>7285</v>
      </c>
    </row>
    <row r="2834" spans="1:14" x14ac:dyDescent="0.25">
      <c r="A2834" s="1" t="s">
        <v>3473</v>
      </c>
      <c r="B2834" s="1" t="s">
        <v>80</v>
      </c>
      <c r="C2834" s="1" t="s">
        <v>81</v>
      </c>
      <c r="D2834" s="377">
        <v>117</v>
      </c>
      <c r="E2834" s="1" t="s">
        <v>83</v>
      </c>
      <c r="F2834" s="378">
        <v>46177</v>
      </c>
      <c r="G2834" s="1" t="s">
        <v>7253</v>
      </c>
      <c r="H2834" s="1" t="s">
        <v>6389</v>
      </c>
      <c r="I2834" s="378">
        <v>47272</v>
      </c>
      <c r="J2834" s="1" t="s">
        <v>61</v>
      </c>
      <c r="K2834" s="380">
        <v>0.56275462962962997</v>
      </c>
      <c r="L2834" s="378">
        <v>46177</v>
      </c>
      <c r="M2834" s="1" t="s">
        <v>3474</v>
      </c>
      <c r="N2834" s="1" t="s">
        <v>7264</v>
      </c>
    </row>
    <row r="2835" spans="1:14" x14ac:dyDescent="0.25">
      <c r="A2835" s="1" t="s">
        <v>3473</v>
      </c>
      <c r="B2835" s="1" t="s">
        <v>80</v>
      </c>
      <c r="C2835" s="1" t="s">
        <v>81</v>
      </c>
      <c r="D2835" s="377">
        <v>117</v>
      </c>
      <c r="E2835" s="1" t="s">
        <v>83</v>
      </c>
      <c r="F2835" s="378">
        <v>46177</v>
      </c>
      <c r="G2835" s="1" t="s">
        <v>7240</v>
      </c>
      <c r="H2835" s="1" t="s">
        <v>6137</v>
      </c>
      <c r="I2835" s="378">
        <v>47273</v>
      </c>
      <c r="J2835" s="1" t="s">
        <v>61</v>
      </c>
      <c r="K2835" s="380">
        <v>0.95643518518519</v>
      </c>
      <c r="L2835" s="378">
        <v>46177</v>
      </c>
      <c r="M2835" s="1" t="s">
        <v>3474</v>
      </c>
      <c r="N2835" s="1" t="s">
        <v>7262</v>
      </c>
    </row>
    <row r="2836" spans="1:14" x14ac:dyDescent="0.25">
      <c r="A2836" s="1" t="s">
        <v>3473</v>
      </c>
      <c r="B2836" s="1" t="s">
        <v>80</v>
      </c>
      <c r="C2836" s="1" t="s">
        <v>81</v>
      </c>
      <c r="D2836" s="377">
        <v>117</v>
      </c>
      <c r="E2836" s="1" t="s">
        <v>83</v>
      </c>
      <c r="F2836" s="378">
        <v>46177</v>
      </c>
      <c r="G2836" s="1" t="s">
        <v>7253</v>
      </c>
      <c r="H2836" s="1" t="s">
        <v>6389</v>
      </c>
      <c r="I2836" s="378">
        <v>47272</v>
      </c>
      <c r="J2836" s="1" t="s">
        <v>61</v>
      </c>
      <c r="K2836" s="380">
        <v>0.74840277777777997</v>
      </c>
      <c r="L2836" s="378">
        <v>46177</v>
      </c>
      <c r="M2836" s="1" t="s">
        <v>3474</v>
      </c>
      <c r="N2836" s="1" t="s">
        <v>7278</v>
      </c>
    </row>
    <row r="2837" spans="1:14" x14ac:dyDescent="0.25">
      <c r="A2837" s="1" t="s">
        <v>3473</v>
      </c>
      <c r="B2837" s="1" t="s">
        <v>80</v>
      </c>
      <c r="C2837" s="1" t="s">
        <v>81</v>
      </c>
      <c r="D2837" s="377">
        <v>117</v>
      </c>
      <c r="E2837" s="1" t="s">
        <v>83</v>
      </c>
      <c r="F2837" s="378">
        <v>46177</v>
      </c>
      <c r="G2837" s="1" t="s">
        <v>7251</v>
      </c>
      <c r="H2837" s="1" t="s">
        <v>5776</v>
      </c>
      <c r="I2837" s="378">
        <v>47272</v>
      </c>
      <c r="J2837" s="1" t="s">
        <v>61</v>
      </c>
      <c r="K2837" s="380">
        <v>1.391203703704E-2</v>
      </c>
      <c r="L2837" s="378">
        <v>46177</v>
      </c>
      <c r="M2837" s="1" t="s">
        <v>3474</v>
      </c>
      <c r="N2837" s="1" t="s">
        <v>7281</v>
      </c>
    </row>
    <row r="2838" spans="1:14" x14ac:dyDescent="0.25">
      <c r="A2838" s="1" t="s">
        <v>3473</v>
      </c>
      <c r="B2838" s="1" t="s">
        <v>80</v>
      </c>
      <c r="C2838" s="1" t="s">
        <v>81</v>
      </c>
      <c r="D2838" s="377">
        <v>117</v>
      </c>
      <c r="E2838" s="1" t="s">
        <v>83</v>
      </c>
      <c r="F2838" s="378">
        <v>46177</v>
      </c>
      <c r="G2838" s="1" t="s">
        <v>7253</v>
      </c>
      <c r="H2838" s="1" t="s">
        <v>6389</v>
      </c>
      <c r="I2838" s="378">
        <v>47272</v>
      </c>
      <c r="J2838" s="1" t="s">
        <v>61</v>
      </c>
      <c r="K2838" s="380">
        <v>0.57017361111110998</v>
      </c>
      <c r="L2838" s="378">
        <v>46177</v>
      </c>
      <c r="M2838" s="1" t="s">
        <v>3474</v>
      </c>
      <c r="N2838" s="1" t="s">
        <v>7265</v>
      </c>
    </row>
    <row r="2839" spans="1:14" x14ac:dyDescent="0.25">
      <c r="A2839" s="1" t="s">
        <v>3473</v>
      </c>
      <c r="B2839" s="1" t="s">
        <v>80</v>
      </c>
      <c r="C2839" s="1" t="s">
        <v>81</v>
      </c>
      <c r="D2839" s="377">
        <v>117</v>
      </c>
      <c r="E2839" s="1" t="s">
        <v>83</v>
      </c>
      <c r="F2839" s="378">
        <v>46177</v>
      </c>
      <c r="G2839" s="1" t="s">
        <v>7240</v>
      </c>
      <c r="H2839" s="1" t="s">
        <v>6137</v>
      </c>
      <c r="I2839" s="378">
        <v>47273</v>
      </c>
      <c r="J2839" s="1" t="s">
        <v>61</v>
      </c>
      <c r="K2839" s="380">
        <v>0.9550462962963</v>
      </c>
      <c r="L2839" s="378">
        <v>46177</v>
      </c>
      <c r="M2839" s="1" t="s">
        <v>3474</v>
      </c>
      <c r="N2839" s="1" t="s">
        <v>7261</v>
      </c>
    </row>
    <row r="2840" spans="1:14" x14ac:dyDescent="0.25">
      <c r="A2840" s="1" t="s">
        <v>3473</v>
      </c>
      <c r="B2840" s="1" t="s">
        <v>80</v>
      </c>
      <c r="C2840" s="1" t="s">
        <v>81</v>
      </c>
      <c r="D2840" s="377">
        <v>117</v>
      </c>
      <c r="E2840" s="1" t="s">
        <v>83</v>
      </c>
      <c r="F2840" s="378">
        <v>46177</v>
      </c>
      <c r="G2840" s="1" t="s">
        <v>7253</v>
      </c>
      <c r="H2840" s="1" t="s">
        <v>6389</v>
      </c>
      <c r="I2840" s="378">
        <v>47272</v>
      </c>
      <c r="J2840" s="1" t="s">
        <v>61</v>
      </c>
      <c r="K2840" s="380">
        <v>0.57033564814814997</v>
      </c>
      <c r="L2840" s="378">
        <v>46177</v>
      </c>
      <c r="M2840" s="1" t="s">
        <v>3474</v>
      </c>
      <c r="N2840" s="1" t="s">
        <v>7257</v>
      </c>
    </row>
    <row r="2841" spans="1:14" x14ac:dyDescent="0.25">
      <c r="A2841" s="1" t="s">
        <v>3473</v>
      </c>
      <c r="B2841" s="1" t="s">
        <v>80</v>
      </c>
      <c r="C2841" s="1" t="s">
        <v>81</v>
      </c>
      <c r="D2841" s="377">
        <v>117</v>
      </c>
      <c r="E2841" s="1" t="s">
        <v>83</v>
      </c>
      <c r="F2841" s="378">
        <v>46177</v>
      </c>
      <c r="G2841" s="1" t="s">
        <v>7240</v>
      </c>
      <c r="H2841" s="1" t="s">
        <v>6137</v>
      </c>
      <c r="I2841" s="378">
        <v>47273</v>
      </c>
      <c r="J2841" s="1" t="s">
        <v>61</v>
      </c>
      <c r="K2841" s="380">
        <v>0.93175925925925995</v>
      </c>
      <c r="L2841" s="378">
        <v>46177</v>
      </c>
      <c r="M2841" s="1" t="s">
        <v>3474</v>
      </c>
      <c r="N2841" s="1" t="s">
        <v>7269</v>
      </c>
    </row>
    <row r="2842" spans="1:14" x14ac:dyDescent="0.25">
      <c r="A2842" s="1" t="s">
        <v>3473</v>
      </c>
      <c r="B2842" s="1" t="s">
        <v>80</v>
      </c>
      <c r="C2842" s="1" t="s">
        <v>81</v>
      </c>
      <c r="D2842" s="377">
        <v>117</v>
      </c>
      <c r="E2842" s="1" t="s">
        <v>83</v>
      </c>
      <c r="F2842" s="378">
        <v>46177</v>
      </c>
      <c r="G2842" s="1" t="s">
        <v>7253</v>
      </c>
      <c r="H2842" s="1" t="s">
        <v>6389</v>
      </c>
      <c r="I2842" s="378">
        <v>47272</v>
      </c>
      <c r="J2842" s="1" t="s">
        <v>61</v>
      </c>
      <c r="K2842" s="380">
        <v>0.40504629629630001</v>
      </c>
      <c r="L2842" s="378">
        <v>46177</v>
      </c>
      <c r="M2842" s="1" t="s">
        <v>3474</v>
      </c>
      <c r="N2842" s="1" t="s">
        <v>7270</v>
      </c>
    </row>
    <row r="2843" spans="1:14" x14ac:dyDescent="0.25">
      <c r="A2843" s="1" t="s">
        <v>3473</v>
      </c>
      <c r="B2843" s="1" t="s">
        <v>80</v>
      </c>
      <c r="C2843" s="1" t="s">
        <v>81</v>
      </c>
      <c r="D2843" s="377">
        <v>117</v>
      </c>
      <c r="E2843" s="1" t="s">
        <v>83</v>
      </c>
      <c r="F2843" s="378">
        <v>46177</v>
      </c>
      <c r="G2843" s="1" t="s">
        <v>7240</v>
      </c>
      <c r="H2843" s="1" t="s">
        <v>6137</v>
      </c>
      <c r="I2843" s="378">
        <v>47273</v>
      </c>
      <c r="J2843" s="1" t="s">
        <v>61</v>
      </c>
      <c r="K2843" s="380">
        <v>0.87127314814815005</v>
      </c>
      <c r="L2843" s="378">
        <v>46177</v>
      </c>
      <c r="M2843" s="1" t="s">
        <v>3474</v>
      </c>
      <c r="N2843" s="1" t="s">
        <v>7268</v>
      </c>
    </row>
    <row r="2844" spans="1:14" x14ac:dyDescent="0.25">
      <c r="A2844" s="1" t="s">
        <v>3473</v>
      </c>
      <c r="B2844" s="1" t="s">
        <v>80</v>
      </c>
      <c r="C2844" s="1" t="s">
        <v>81</v>
      </c>
      <c r="D2844" s="377">
        <v>117</v>
      </c>
      <c r="E2844" s="1" t="s">
        <v>83</v>
      </c>
      <c r="F2844" s="378">
        <v>46177</v>
      </c>
      <c r="G2844" s="1" t="s">
        <v>7253</v>
      </c>
      <c r="H2844" s="1" t="s">
        <v>6389</v>
      </c>
      <c r="I2844" s="378">
        <v>47272</v>
      </c>
      <c r="J2844" s="1" t="s">
        <v>61</v>
      </c>
      <c r="K2844" s="380">
        <v>0.75562499999999999</v>
      </c>
      <c r="L2844" s="378">
        <v>46177</v>
      </c>
      <c r="M2844" s="1" t="s">
        <v>3474</v>
      </c>
      <c r="N2844" s="1" t="s">
        <v>7258</v>
      </c>
    </row>
    <row r="2845" spans="1:14" x14ac:dyDescent="0.25">
      <c r="A2845" s="1" t="s">
        <v>3473</v>
      </c>
      <c r="B2845" s="1" t="s">
        <v>80</v>
      </c>
      <c r="C2845" s="1" t="s">
        <v>81</v>
      </c>
      <c r="D2845" s="377">
        <v>117</v>
      </c>
      <c r="E2845" s="1" t="s">
        <v>83</v>
      </c>
      <c r="F2845" s="378">
        <v>46177</v>
      </c>
      <c r="G2845" s="1" t="s">
        <v>7251</v>
      </c>
      <c r="H2845" s="1" t="s">
        <v>5776</v>
      </c>
      <c r="I2845" s="378">
        <v>47272</v>
      </c>
      <c r="J2845" s="1" t="s">
        <v>61</v>
      </c>
      <c r="K2845" s="380">
        <v>0.21508101851851999</v>
      </c>
      <c r="L2845" s="378">
        <v>46177</v>
      </c>
      <c r="M2845" s="1" t="s">
        <v>3474</v>
      </c>
      <c r="N2845" s="1" t="s">
        <v>7273</v>
      </c>
    </row>
    <row r="2846" spans="1:14" x14ac:dyDescent="0.25">
      <c r="A2846" s="1" t="s">
        <v>3473</v>
      </c>
      <c r="B2846" s="1" t="s">
        <v>80</v>
      </c>
      <c r="C2846" s="1" t="s">
        <v>81</v>
      </c>
      <c r="D2846" s="377">
        <v>117</v>
      </c>
      <c r="E2846" s="1" t="s">
        <v>83</v>
      </c>
      <c r="F2846" s="378">
        <v>46177</v>
      </c>
      <c r="G2846" s="1" t="s">
        <v>7253</v>
      </c>
      <c r="H2846" s="1" t="s">
        <v>6389</v>
      </c>
      <c r="I2846" s="378">
        <v>47272</v>
      </c>
      <c r="J2846" s="1" t="s">
        <v>61</v>
      </c>
      <c r="K2846" s="380">
        <v>0.76244212962962998</v>
      </c>
      <c r="L2846" s="378">
        <v>46177</v>
      </c>
      <c r="M2846" s="1" t="s">
        <v>3474</v>
      </c>
      <c r="N2846" s="1" t="s">
        <v>7254</v>
      </c>
    </row>
    <row r="2847" spans="1:14" x14ac:dyDescent="0.25">
      <c r="A2847" s="1" t="s">
        <v>3473</v>
      </c>
      <c r="B2847" s="1" t="s">
        <v>80</v>
      </c>
      <c r="C2847" s="1" t="s">
        <v>81</v>
      </c>
      <c r="D2847" s="377">
        <v>117</v>
      </c>
      <c r="E2847" s="1" t="s">
        <v>83</v>
      </c>
      <c r="F2847" s="378">
        <v>46177</v>
      </c>
      <c r="G2847" s="1" t="s">
        <v>7253</v>
      </c>
      <c r="H2847" s="1" t="s">
        <v>6389</v>
      </c>
      <c r="I2847" s="378">
        <v>47272</v>
      </c>
      <c r="J2847" s="1" t="s">
        <v>61</v>
      </c>
      <c r="K2847" s="380">
        <v>0.66708333333333003</v>
      </c>
      <c r="L2847" s="378">
        <v>46177</v>
      </c>
      <c r="M2847" s="1" t="s">
        <v>3474</v>
      </c>
      <c r="N2847" s="1" t="s">
        <v>7271</v>
      </c>
    </row>
    <row r="2848" spans="1:14" x14ac:dyDescent="0.25">
      <c r="A2848" s="1" t="s">
        <v>3473</v>
      </c>
      <c r="B2848" s="1" t="s">
        <v>80</v>
      </c>
      <c r="C2848" s="1" t="s">
        <v>81</v>
      </c>
      <c r="D2848" s="377">
        <v>117</v>
      </c>
      <c r="E2848" s="1" t="s">
        <v>83</v>
      </c>
      <c r="F2848" s="378">
        <v>46177</v>
      </c>
      <c r="G2848" s="1" t="s">
        <v>7240</v>
      </c>
      <c r="H2848" s="1" t="s">
        <v>6137</v>
      </c>
      <c r="I2848" s="378">
        <v>47273</v>
      </c>
      <c r="J2848" s="1" t="s">
        <v>61</v>
      </c>
      <c r="K2848" s="380">
        <v>0.92909722222222002</v>
      </c>
      <c r="L2848" s="378">
        <v>46177</v>
      </c>
      <c r="M2848" s="1" t="s">
        <v>3474</v>
      </c>
      <c r="N2848" s="1" t="s">
        <v>7282</v>
      </c>
    </row>
    <row r="2849" spans="1:14" x14ac:dyDescent="0.25">
      <c r="A2849" s="1" t="s">
        <v>3473</v>
      </c>
      <c r="B2849" s="1" t="s">
        <v>80</v>
      </c>
      <c r="C2849" s="1" t="s">
        <v>81</v>
      </c>
      <c r="D2849" s="377">
        <v>117</v>
      </c>
      <c r="E2849" s="1" t="s">
        <v>83</v>
      </c>
      <c r="F2849" s="378">
        <v>46177</v>
      </c>
      <c r="G2849" s="1" t="s">
        <v>7251</v>
      </c>
      <c r="H2849" s="1" t="s">
        <v>5776</v>
      </c>
      <c r="I2849" s="378">
        <v>47272</v>
      </c>
      <c r="J2849" s="1" t="s">
        <v>61</v>
      </c>
      <c r="K2849" s="380">
        <v>2.0057870370370001E-2</v>
      </c>
      <c r="L2849" s="378">
        <v>46177</v>
      </c>
      <c r="M2849" s="1" t="s">
        <v>3474</v>
      </c>
      <c r="N2849" s="1" t="s">
        <v>7259</v>
      </c>
    </row>
    <row r="2850" spans="1:14" x14ac:dyDescent="0.25">
      <c r="A2850" s="1" t="s">
        <v>3473</v>
      </c>
      <c r="B2850" s="1" t="s">
        <v>80</v>
      </c>
      <c r="C2850" s="1" t="s">
        <v>81</v>
      </c>
      <c r="D2850" s="377">
        <v>117</v>
      </c>
      <c r="E2850" s="1" t="s">
        <v>83</v>
      </c>
      <c r="F2850" s="378">
        <v>46177</v>
      </c>
      <c r="G2850" s="1" t="s">
        <v>7240</v>
      </c>
      <c r="H2850" s="1" t="s">
        <v>6137</v>
      </c>
      <c r="I2850" s="378">
        <v>47273</v>
      </c>
      <c r="J2850" s="1" t="s">
        <v>61</v>
      </c>
      <c r="K2850" s="380">
        <v>0.88174768518518998</v>
      </c>
      <c r="L2850" s="378">
        <v>46177</v>
      </c>
      <c r="M2850" s="1" t="s">
        <v>3474</v>
      </c>
      <c r="N2850" s="1" t="s">
        <v>7255</v>
      </c>
    </row>
    <row r="2851" spans="1:14" x14ac:dyDescent="0.25">
      <c r="A2851" s="1" t="s">
        <v>3473</v>
      </c>
      <c r="B2851" s="1" t="s">
        <v>80</v>
      </c>
      <c r="C2851" s="1" t="s">
        <v>81</v>
      </c>
      <c r="D2851" s="377">
        <v>117</v>
      </c>
      <c r="E2851" s="1" t="s">
        <v>83</v>
      </c>
      <c r="F2851" s="378">
        <v>46177</v>
      </c>
      <c r="G2851" s="1" t="s">
        <v>7253</v>
      </c>
      <c r="H2851" s="1" t="s">
        <v>6389</v>
      </c>
      <c r="I2851" s="378">
        <v>47272</v>
      </c>
      <c r="J2851" s="1" t="s">
        <v>61</v>
      </c>
      <c r="K2851" s="380">
        <v>0.56961805555556</v>
      </c>
      <c r="L2851" s="378">
        <v>46177</v>
      </c>
      <c r="M2851" s="1" t="s">
        <v>3474</v>
      </c>
      <c r="N2851" s="1" t="s">
        <v>7274</v>
      </c>
    </row>
    <row r="2852" spans="1:14" x14ac:dyDescent="0.25">
      <c r="A2852" s="1" t="s">
        <v>3473</v>
      </c>
      <c r="B2852" s="1" t="s">
        <v>80</v>
      </c>
      <c r="C2852" s="1" t="s">
        <v>81</v>
      </c>
      <c r="D2852" s="377">
        <v>117</v>
      </c>
      <c r="E2852" s="1" t="s">
        <v>83</v>
      </c>
      <c r="F2852" s="378">
        <v>46177</v>
      </c>
      <c r="G2852" s="1" t="s">
        <v>7253</v>
      </c>
      <c r="H2852" s="1" t="s">
        <v>6389</v>
      </c>
      <c r="I2852" s="378">
        <v>47272</v>
      </c>
      <c r="J2852" s="1" t="s">
        <v>61</v>
      </c>
      <c r="K2852" s="380">
        <v>0.70050925925926</v>
      </c>
      <c r="L2852" s="378">
        <v>46177</v>
      </c>
      <c r="M2852" s="1" t="s">
        <v>3474</v>
      </c>
      <c r="N2852" s="1" t="s">
        <v>7260</v>
      </c>
    </row>
    <row r="2853" spans="1:14" x14ac:dyDescent="0.25">
      <c r="A2853" s="1" t="s">
        <v>3473</v>
      </c>
      <c r="B2853" s="1" t="s">
        <v>80</v>
      </c>
      <c r="C2853" s="1" t="s">
        <v>81</v>
      </c>
      <c r="D2853" s="377">
        <v>117</v>
      </c>
      <c r="E2853" s="1" t="s">
        <v>83</v>
      </c>
      <c r="F2853" s="378">
        <v>46177</v>
      </c>
      <c r="G2853" s="1" t="s">
        <v>7251</v>
      </c>
      <c r="H2853" s="1" t="s">
        <v>5776</v>
      </c>
      <c r="I2853" s="378">
        <v>47272</v>
      </c>
      <c r="J2853" s="1" t="s">
        <v>61</v>
      </c>
      <c r="K2853" s="380">
        <v>0.14123842592593</v>
      </c>
      <c r="L2853" s="378">
        <v>46177</v>
      </c>
      <c r="M2853" s="1" t="s">
        <v>3474</v>
      </c>
      <c r="N2853" s="1" t="s">
        <v>7267</v>
      </c>
    </row>
    <row r="2854" spans="1:14" x14ac:dyDescent="0.25">
      <c r="A2854" s="1" t="s">
        <v>3473</v>
      </c>
      <c r="B2854" s="1" t="s">
        <v>80</v>
      </c>
      <c r="C2854" s="1" t="s">
        <v>81</v>
      </c>
      <c r="D2854" s="377">
        <v>70</v>
      </c>
      <c r="E2854" s="1" t="s">
        <v>83</v>
      </c>
      <c r="F2854" s="378">
        <v>46177</v>
      </c>
      <c r="G2854" s="1" t="s">
        <v>7253</v>
      </c>
      <c r="H2854" s="1" t="s">
        <v>6389</v>
      </c>
      <c r="I2854" s="378">
        <v>47272</v>
      </c>
      <c r="J2854" s="1" t="s">
        <v>61</v>
      </c>
      <c r="K2854" s="380">
        <v>0.88049768518519</v>
      </c>
      <c r="L2854" s="378">
        <v>46177</v>
      </c>
      <c r="M2854" s="1" t="s">
        <v>3474</v>
      </c>
      <c r="N2854" s="1" t="s">
        <v>7263</v>
      </c>
    </row>
    <row r="2855" spans="1:14" x14ac:dyDescent="0.25">
      <c r="A2855" s="1" t="s">
        <v>3473</v>
      </c>
      <c r="B2855" s="1" t="s">
        <v>80</v>
      </c>
      <c r="C2855" s="1" t="s">
        <v>81</v>
      </c>
      <c r="D2855" s="377">
        <v>117</v>
      </c>
      <c r="E2855" s="1" t="s">
        <v>83</v>
      </c>
      <c r="F2855" s="378">
        <v>46177</v>
      </c>
      <c r="G2855" s="1" t="s">
        <v>7251</v>
      </c>
      <c r="H2855" s="1" t="s">
        <v>5776</v>
      </c>
      <c r="I2855" s="378">
        <v>47272</v>
      </c>
      <c r="J2855" s="1" t="s">
        <v>61</v>
      </c>
      <c r="K2855" s="380">
        <v>0.14003472222221999</v>
      </c>
      <c r="L2855" s="378">
        <v>46177</v>
      </c>
      <c r="M2855" s="1" t="s">
        <v>3474</v>
      </c>
      <c r="N2855" s="1" t="s">
        <v>7252</v>
      </c>
    </row>
    <row r="2856" spans="1:14" x14ac:dyDescent="0.25">
      <c r="A2856" s="1" t="s">
        <v>3473</v>
      </c>
      <c r="B2856" s="1" t="s">
        <v>80</v>
      </c>
      <c r="C2856" s="1" t="s">
        <v>81</v>
      </c>
      <c r="D2856" s="377">
        <v>117</v>
      </c>
      <c r="E2856" s="1" t="s">
        <v>83</v>
      </c>
      <c r="F2856" s="378">
        <v>46177</v>
      </c>
      <c r="G2856" s="1" t="s">
        <v>7253</v>
      </c>
      <c r="H2856" s="1" t="s">
        <v>6389</v>
      </c>
      <c r="I2856" s="378">
        <v>47272</v>
      </c>
      <c r="J2856" s="1" t="s">
        <v>61</v>
      </c>
      <c r="K2856" s="380">
        <v>0.70101851851852004</v>
      </c>
      <c r="L2856" s="378">
        <v>46177</v>
      </c>
      <c r="M2856" s="1" t="s">
        <v>3474</v>
      </c>
      <c r="N2856" s="1" t="s">
        <v>7266</v>
      </c>
    </row>
    <row r="2857" spans="1:14" x14ac:dyDescent="0.25">
      <c r="A2857" s="1" t="s">
        <v>3473</v>
      </c>
      <c r="B2857" s="1" t="s">
        <v>80</v>
      </c>
      <c r="C2857" s="1" t="s">
        <v>81</v>
      </c>
      <c r="D2857" s="377">
        <v>117</v>
      </c>
      <c r="E2857" s="1" t="s">
        <v>83</v>
      </c>
      <c r="F2857" s="378">
        <v>46177</v>
      </c>
      <c r="G2857" s="1" t="s">
        <v>7253</v>
      </c>
      <c r="H2857" s="1" t="s">
        <v>6389</v>
      </c>
      <c r="I2857" s="378">
        <v>47272</v>
      </c>
      <c r="J2857" s="1" t="s">
        <v>61</v>
      </c>
      <c r="K2857" s="380">
        <v>0.87495370370369996</v>
      </c>
      <c r="L2857" s="378">
        <v>46177</v>
      </c>
      <c r="M2857" s="1" t="s">
        <v>3474</v>
      </c>
      <c r="N2857" s="1" t="s">
        <v>7256</v>
      </c>
    </row>
    <row r="2858" spans="1:14" x14ac:dyDescent="0.25">
      <c r="A2858" s="1" t="s">
        <v>3473</v>
      </c>
      <c r="B2858" s="1" t="s">
        <v>80</v>
      </c>
      <c r="C2858" s="1" t="s">
        <v>81</v>
      </c>
      <c r="D2858" s="377">
        <v>117</v>
      </c>
      <c r="E2858" s="1" t="s">
        <v>83</v>
      </c>
      <c r="F2858" s="378">
        <v>46177</v>
      </c>
      <c r="G2858" s="1" t="s">
        <v>7240</v>
      </c>
      <c r="H2858" s="1" t="s">
        <v>6137</v>
      </c>
      <c r="I2858" s="378">
        <v>47273</v>
      </c>
      <c r="J2858" s="1" t="s">
        <v>61</v>
      </c>
      <c r="K2858" s="380">
        <v>0.87401620370370003</v>
      </c>
      <c r="L2858" s="378">
        <v>46177</v>
      </c>
      <c r="M2858" s="1" t="s">
        <v>3474</v>
      </c>
      <c r="N2858" s="1" t="s">
        <v>7276</v>
      </c>
    </row>
    <row r="2859" spans="1:14" x14ac:dyDescent="0.25">
      <c r="A2859" s="1" t="s">
        <v>3473</v>
      </c>
      <c r="B2859" s="1" t="s">
        <v>80</v>
      </c>
      <c r="C2859" s="1" t="s">
        <v>81</v>
      </c>
      <c r="D2859" s="377">
        <v>117</v>
      </c>
      <c r="E2859" s="1" t="s">
        <v>83</v>
      </c>
      <c r="F2859" s="378">
        <v>46177</v>
      </c>
      <c r="G2859" s="1" t="s">
        <v>7253</v>
      </c>
      <c r="H2859" s="1" t="s">
        <v>6389</v>
      </c>
      <c r="I2859" s="378">
        <v>47272</v>
      </c>
      <c r="J2859" s="1" t="s">
        <v>61</v>
      </c>
      <c r="K2859" s="380">
        <v>0.52436342592592999</v>
      </c>
      <c r="L2859" s="378">
        <v>46177</v>
      </c>
      <c r="M2859" s="1" t="s">
        <v>3474</v>
      </c>
      <c r="N2859" s="1" t="s">
        <v>7279</v>
      </c>
    </row>
    <row r="2860" spans="1:14" x14ac:dyDescent="0.25">
      <c r="A2860" s="1" t="s">
        <v>3473</v>
      </c>
      <c r="B2860" s="1" t="s">
        <v>80</v>
      </c>
      <c r="C2860" s="1" t="s">
        <v>81</v>
      </c>
      <c r="D2860" s="377">
        <v>117</v>
      </c>
      <c r="E2860" s="1" t="s">
        <v>83</v>
      </c>
      <c r="F2860" s="378">
        <v>46177</v>
      </c>
      <c r="G2860" s="1" t="s">
        <v>7253</v>
      </c>
      <c r="H2860" s="1" t="s">
        <v>6389</v>
      </c>
      <c r="I2860" s="378">
        <v>47272</v>
      </c>
      <c r="J2860" s="1" t="s">
        <v>61</v>
      </c>
      <c r="K2860" s="380">
        <v>0.87488425925926006</v>
      </c>
      <c r="L2860" s="378">
        <v>46177</v>
      </c>
      <c r="M2860" s="1" t="s">
        <v>3474</v>
      </c>
      <c r="N2860" s="1" t="s">
        <v>7272</v>
      </c>
    </row>
    <row r="2861" spans="1:14" x14ac:dyDescent="0.25">
      <c r="A2861" s="1" t="s">
        <v>3473</v>
      </c>
      <c r="B2861" s="1" t="s">
        <v>80</v>
      </c>
      <c r="C2861" s="1" t="s">
        <v>81</v>
      </c>
      <c r="D2861" s="377">
        <v>117</v>
      </c>
      <c r="E2861" s="1" t="s">
        <v>83</v>
      </c>
      <c r="F2861" s="378">
        <v>46177</v>
      </c>
      <c r="G2861" s="1" t="s">
        <v>7253</v>
      </c>
      <c r="H2861" s="1" t="s">
        <v>6389</v>
      </c>
      <c r="I2861" s="378">
        <v>47272</v>
      </c>
      <c r="J2861" s="1" t="s">
        <v>61</v>
      </c>
      <c r="K2861" s="380">
        <v>0.56246527777777999</v>
      </c>
      <c r="L2861" s="378">
        <v>46177</v>
      </c>
      <c r="M2861" s="1" t="s">
        <v>3474</v>
      </c>
      <c r="N2861" s="1" t="s">
        <v>7280</v>
      </c>
    </row>
    <row r="2862" spans="1:14" x14ac:dyDescent="0.25">
      <c r="A2862" s="1" t="s">
        <v>3473</v>
      </c>
      <c r="B2862" s="1" t="s">
        <v>80</v>
      </c>
      <c r="C2862" s="1" t="s">
        <v>81</v>
      </c>
      <c r="D2862" s="377">
        <v>117</v>
      </c>
      <c r="E2862" s="1" t="s">
        <v>83</v>
      </c>
      <c r="F2862" s="378">
        <v>46177</v>
      </c>
      <c r="G2862" s="1" t="s">
        <v>7251</v>
      </c>
      <c r="H2862" s="1" t="s">
        <v>5776</v>
      </c>
      <c r="I2862" s="378">
        <v>47272</v>
      </c>
      <c r="J2862" s="1" t="s">
        <v>61</v>
      </c>
      <c r="K2862" s="380">
        <v>7.4224537037040003E-2</v>
      </c>
      <c r="L2862" s="378">
        <v>46177</v>
      </c>
      <c r="M2862" s="1" t="s">
        <v>3474</v>
      </c>
      <c r="N2862" s="1" t="s">
        <v>7283</v>
      </c>
    </row>
    <row r="2863" spans="1:14" x14ac:dyDescent="0.25">
      <c r="A2863" s="1" t="s">
        <v>3473</v>
      </c>
      <c r="B2863" s="1" t="s">
        <v>80</v>
      </c>
      <c r="C2863" s="1" t="s">
        <v>81</v>
      </c>
      <c r="D2863" s="377">
        <v>117</v>
      </c>
      <c r="E2863" s="1" t="s">
        <v>83</v>
      </c>
      <c r="F2863" s="378">
        <v>46177</v>
      </c>
      <c r="G2863" s="1" t="s">
        <v>7253</v>
      </c>
      <c r="H2863" s="1" t="s">
        <v>6389</v>
      </c>
      <c r="I2863" s="378">
        <v>47272</v>
      </c>
      <c r="J2863" s="1" t="s">
        <v>61</v>
      </c>
      <c r="K2863" s="380">
        <v>0.52577546296295996</v>
      </c>
      <c r="L2863" s="378">
        <v>46177</v>
      </c>
      <c r="M2863" s="1" t="s">
        <v>3474</v>
      </c>
      <c r="N2863" s="1" t="s">
        <v>7275</v>
      </c>
    </row>
    <row r="2864" spans="1:14" x14ac:dyDescent="0.25">
      <c r="A2864" s="1" t="s">
        <v>3473</v>
      </c>
      <c r="B2864" s="1" t="s">
        <v>80</v>
      </c>
      <c r="C2864" s="1" t="s">
        <v>81</v>
      </c>
      <c r="D2864" s="377">
        <v>117</v>
      </c>
      <c r="E2864" s="1" t="s">
        <v>83</v>
      </c>
      <c r="F2864" s="378">
        <v>46176</v>
      </c>
      <c r="G2864" s="1" t="s">
        <v>5336</v>
      </c>
      <c r="H2864" s="1" t="s">
        <v>4798</v>
      </c>
      <c r="I2864" s="378">
        <v>47271</v>
      </c>
      <c r="J2864" s="1" t="s">
        <v>61</v>
      </c>
      <c r="K2864" s="380">
        <v>0.51322916666666996</v>
      </c>
      <c r="L2864" s="378">
        <v>46176</v>
      </c>
      <c r="M2864" s="1" t="s">
        <v>3474</v>
      </c>
      <c r="N2864" s="1" t="s">
        <v>7296</v>
      </c>
    </row>
    <row r="2865" spans="1:14" x14ac:dyDescent="0.25">
      <c r="A2865" s="1" t="s">
        <v>3473</v>
      </c>
      <c r="B2865" s="1" t="s">
        <v>80</v>
      </c>
      <c r="C2865" s="1" t="s">
        <v>81</v>
      </c>
      <c r="D2865" s="377">
        <v>117</v>
      </c>
      <c r="E2865" s="1" t="s">
        <v>83</v>
      </c>
      <c r="F2865" s="378">
        <v>46176</v>
      </c>
      <c r="G2865" s="1" t="s">
        <v>5336</v>
      </c>
      <c r="H2865" s="1" t="s">
        <v>4798</v>
      </c>
      <c r="I2865" s="378">
        <v>47271</v>
      </c>
      <c r="J2865" s="1" t="s">
        <v>61</v>
      </c>
      <c r="K2865" s="380">
        <v>0.51364583333333003</v>
      </c>
      <c r="L2865" s="378">
        <v>46176</v>
      </c>
      <c r="M2865" s="1" t="s">
        <v>3474</v>
      </c>
      <c r="N2865" s="1" t="s">
        <v>7295</v>
      </c>
    </row>
    <row r="2866" spans="1:14" x14ac:dyDescent="0.25">
      <c r="A2866" s="1" t="s">
        <v>3473</v>
      </c>
      <c r="B2866" s="1" t="s">
        <v>80</v>
      </c>
      <c r="C2866" s="1" t="s">
        <v>81</v>
      </c>
      <c r="D2866" s="377">
        <v>117</v>
      </c>
      <c r="E2866" s="1" t="s">
        <v>83</v>
      </c>
      <c r="F2866" s="378">
        <v>46176</v>
      </c>
      <c r="G2866" s="1" t="s">
        <v>5336</v>
      </c>
      <c r="H2866" s="1" t="s">
        <v>4798</v>
      </c>
      <c r="I2866" s="378">
        <v>47271</v>
      </c>
      <c r="J2866" s="1" t="s">
        <v>61</v>
      </c>
      <c r="K2866" s="380">
        <v>0.66115740740741002</v>
      </c>
      <c r="L2866" s="378">
        <v>46176</v>
      </c>
      <c r="M2866" s="1" t="s">
        <v>3474</v>
      </c>
      <c r="N2866" s="1" t="s">
        <v>7289</v>
      </c>
    </row>
    <row r="2867" spans="1:14" x14ac:dyDescent="0.25">
      <c r="A2867" s="1" t="s">
        <v>3473</v>
      </c>
      <c r="B2867" s="1" t="s">
        <v>80</v>
      </c>
      <c r="C2867" s="1" t="s">
        <v>81</v>
      </c>
      <c r="D2867" s="377">
        <v>117</v>
      </c>
      <c r="E2867" s="1" t="s">
        <v>83</v>
      </c>
      <c r="F2867" s="378">
        <v>46176</v>
      </c>
      <c r="G2867" s="1" t="s">
        <v>5326</v>
      </c>
      <c r="H2867" s="1" t="s">
        <v>4790</v>
      </c>
      <c r="I2867" s="378">
        <v>47271</v>
      </c>
      <c r="J2867" s="1" t="s">
        <v>61</v>
      </c>
      <c r="K2867" s="380">
        <v>0.21081018518519001</v>
      </c>
      <c r="L2867" s="378">
        <v>46176</v>
      </c>
      <c r="M2867" s="1" t="s">
        <v>3474</v>
      </c>
      <c r="N2867" s="1" t="s">
        <v>5341</v>
      </c>
    </row>
    <row r="2868" spans="1:14" x14ac:dyDescent="0.25">
      <c r="A2868" s="1" t="s">
        <v>3473</v>
      </c>
      <c r="B2868" s="1" t="s">
        <v>80</v>
      </c>
      <c r="C2868" s="1" t="s">
        <v>81</v>
      </c>
      <c r="D2868" s="377">
        <v>117</v>
      </c>
      <c r="E2868" s="1" t="s">
        <v>83</v>
      </c>
      <c r="F2868" s="378">
        <v>46176</v>
      </c>
      <c r="G2868" s="1" t="s">
        <v>7251</v>
      </c>
      <c r="H2868" s="1" t="s">
        <v>5776</v>
      </c>
      <c r="I2868" s="378">
        <v>47272</v>
      </c>
      <c r="J2868" s="1" t="s">
        <v>61</v>
      </c>
      <c r="K2868" s="380">
        <v>0.88701388888888999</v>
      </c>
      <c r="L2868" s="378">
        <v>46176</v>
      </c>
      <c r="M2868" s="1" t="s">
        <v>3474</v>
      </c>
      <c r="N2868" s="1" t="s">
        <v>7291</v>
      </c>
    </row>
    <row r="2869" spans="1:14" x14ac:dyDescent="0.25">
      <c r="A2869" s="1" t="s">
        <v>3473</v>
      </c>
      <c r="B2869" s="1" t="s">
        <v>80</v>
      </c>
      <c r="C2869" s="1" t="s">
        <v>81</v>
      </c>
      <c r="D2869" s="377">
        <v>117</v>
      </c>
      <c r="E2869" s="1" t="s">
        <v>83</v>
      </c>
      <c r="F2869" s="378">
        <v>46176</v>
      </c>
      <c r="G2869" s="1" t="s">
        <v>5336</v>
      </c>
      <c r="H2869" s="1" t="s">
        <v>4798</v>
      </c>
      <c r="I2869" s="378">
        <v>47271</v>
      </c>
      <c r="J2869" s="1" t="s">
        <v>61</v>
      </c>
      <c r="K2869" s="380">
        <v>0.52687499999999998</v>
      </c>
      <c r="L2869" s="378">
        <v>46176</v>
      </c>
      <c r="M2869" s="1" t="s">
        <v>3474</v>
      </c>
      <c r="N2869" s="1" t="s">
        <v>7292</v>
      </c>
    </row>
    <row r="2870" spans="1:14" x14ac:dyDescent="0.25">
      <c r="A2870" s="1" t="s">
        <v>3473</v>
      </c>
      <c r="B2870" s="1" t="s">
        <v>80</v>
      </c>
      <c r="C2870" s="1" t="s">
        <v>81</v>
      </c>
      <c r="D2870" s="377">
        <v>117</v>
      </c>
      <c r="E2870" s="1" t="s">
        <v>83</v>
      </c>
      <c r="F2870" s="378">
        <v>46176</v>
      </c>
      <c r="G2870" s="1" t="s">
        <v>5326</v>
      </c>
      <c r="H2870" s="1" t="s">
        <v>4790</v>
      </c>
      <c r="I2870" s="378">
        <v>47271</v>
      </c>
      <c r="J2870" s="1" t="s">
        <v>61</v>
      </c>
      <c r="K2870" s="380">
        <v>0.13667824074074</v>
      </c>
      <c r="L2870" s="378">
        <v>46176</v>
      </c>
      <c r="M2870" s="1" t="s">
        <v>3474</v>
      </c>
      <c r="N2870" s="1" t="s">
        <v>5335</v>
      </c>
    </row>
    <row r="2871" spans="1:14" x14ac:dyDescent="0.25">
      <c r="A2871" s="1" t="s">
        <v>3473</v>
      </c>
      <c r="B2871" s="1" t="s">
        <v>80</v>
      </c>
      <c r="C2871" s="1" t="s">
        <v>81</v>
      </c>
      <c r="D2871" s="377">
        <v>117</v>
      </c>
      <c r="E2871" s="1" t="s">
        <v>83</v>
      </c>
      <c r="F2871" s="378">
        <v>46176</v>
      </c>
      <c r="G2871" s="1" t="s">
        <v>5336</v>
      </c>
      <c r="H2871" s="1" t="s">
        <v>4798</v>
      </c>
      <c r="I2871" s="378">
        <v>47271</v>
      </c>
      <c r="J2871" s="1" t="s">
        <v>61</v>
      </c>
      <c r="K2871" s="380">
        <v>0.36241898148148</v>
      </c>
      <c r="L2871" s="378">
        <v>46176</v>
      </c>
      <c r="M2871" s="1" t="s">
        <v>3474</v>
      </c>
      <c r="N2871" s="1" t="s">
        <v>5337</v>
      </c>
    </row>
    <row r="2872" spans="1:14" x14ac:dyDescent="0.25">
      <c r="A2872" s="1" t="s">
        <v>3473</v>
      </c>
      <c r="B2872" s="1" t="s">
        <v>80</v>
      </c>
      <c r="C2872" s="1" t="s">
        <v>81</v>
      </c>
      <c r="D2872" s="377">
        <v>117</v>
      </c>
      <c r="E2872" s="1" t="s">
        <v>83</v>
      </c>
      <c r="F2872" s="378">
        <v>46176</v>
      </c>
      <c r="G2872" s="1" t="s">
        <v>7251</v>
      </c>
      <c r="H2872" s="1" t="s">
        <v>5776</v>
      </c>
      <c r="I2872" s="378">
        <v>47272</v>
      </c>
      <c r="J2872" s="1" t="s">
        <v>61</v>
      </c>
      <c r="K2872" s="380">
        <v>0.77140046296296005</v>
      </c>
      <c r="L2872" s="378">
        <v>46176</v>
      </c>
      <c r="M2872" s="1" t="s">
        <v>3474</v>
      </c>
      <c r="N2872" s="1" t="s">
        <v>7302</v>
      </c>
    </row>
    <row r="2873" spans="1:14" x14ac:dyDescent="0.25">
      <c r="A2873" s="1" t="s">
        <v>3473</v>
      </c>
      <c r="B2873" s="1" t="s">
        <v>80</v>
      </c>
      <c r="C2873" s="1" t="s">
        <v>81</v>
      </c>
      <c r="D2873" s="377">
        <v>103</v>
      </c>
      <c r="E2873" s="1" t="s">
        <v>83</v>
      </c>
      <c r="F2873" s="378">
        <v>46176</v>
      </c>
      <c r="G2873" s="1" t="s">
        <v>5336</v>
      </c>
      <c r="H2873" s="1" t="s">
        <v>4798</v>
      </c>
      <c r="I2873" s="378">
        <v>47271</v>
      </c>
      <c r="J2873" s="1" t="s">
        <v>61</v>
      </c>
      <c r="K2873" s="380">
        <v>0.77111111111110997</v>
      </c>
      <c r="L2873" s="378">
        <v>46176</v>
      </c>
      <c r="M2873" s="1" t="s">
        <v>3474</v>
      </c>
      <c r="N2873" s="1" t="s">
        <v>7308</v>
      </c>
    </row>
    <row r="2874" spans="1:14" x14ac:dyDescent="0.25">
      <c r="A2874" s="1" t="s">
        <v>3473</v>
      </c>
      <c r="B2874" s="1" t="s">
        <v>80</v>
      </c>
      <c r="C2874" s="1" t="s">
        <v>81</v>
      </c>
      <c r="D2874" s="377">
        <v>117</v>
      </c>
      <c r="E2874" s="1" t="s">
        <v>83</v>
      </c>
      <c r="F2874" s="378">
        <v>46176</v>
      </c>
      <c r="G2874" s="1" t="s">
        <v>5326</v>
      </c>
      <c r="H2874" s="1" t="s">
        <v>4790</v>
      </c>
      <c r="I2874" s="378">
        <v>47271</v>
      </c>
      <c r="J2874" s="1" t="s">
        <v>61</v>
      </c>
      <c r="K2874" s="380">
        <v>0.25738425925926001</v>
      </c>
      <c r="L2874" s="378">
        <v>46176</v>
      </c>
      <c r="M2874" s="1" t="s">
        <v>3474</v>
      </c>
      <c r="N2874" s="1" t="s">
        <v>5338</v>
      </c>
    </row>
    <row r="2875" spans="1:14" x14ac:dyDescent="0.25">
      <c r="A2875" s="1" t="s">
        <v>3473</v>
      </c>
      <c r="B2875" s="1" t="s">
        <v>80</v>
      </c>
      <c r="C2875" s="1" t="s">
        <v>81</v>
      </c>
      <c r="D2875" s="377">
        <v>38</v>
      </c>
      <c r="E2875" s="1" t="s">
        <v>83</v>
      </c>
      <c r="F2875" s="378">
        <v>46176</v>
      </c>
      <c r="G2875" s="1" t="s">
        <v>5326</v>
      </c>
      <c r="H2875" s="1" t="s">
        <v>4790</v>
      </c>
      <c r="I2875" s="378">
        <v>47271</v>
      </c>
      <c r="J2875" s="1" t="s">
        <v>61</v>
      </c>
      <c r="K2875" s="380">
        <v>0.39574074074074</v>
      </c>
      <c r="L2875" s="378">
        <v>46176</v>
      </c>
      <c r="M2875" s="1" t="s">
        <v>3474</v>
      </c>
      <c r="N2875" s="1" t="s">
        <v>7287</v>
      </c>
    </row>
    <row r="2876" spans="1:14" x14ac:dyDescent="0.25">
      <c r="A2876" s="1" t="s">
        <v>3473</v>
      </c>
      <c r="B2876" s="1" t="s">
        <v>80</v>
      </c>
      <c r="C2876" s="1" t="s">
        <v>81</v>
      </c>
      <c r="D2876" s="377">
        <v>117</v>
      </c>
      <c r="E2876" s="1" t="s">
        <v>83</v>
      </c>
      <c r="F2876" s="378">
        <v>46176</v>
      </c>
      <c r="G2876" s="1" t="s">
        <v>5336</v>
      </c>
      <c r="H2876" s="1" t="s">
        <v>4798</v>
      </c>
      <c r="I2876" s="378">
        <v>47271</v>
      </c>
      <c r="J2876" s="1" t="s">
        <v>61</v>
      </c>
      <c r="K2876" s="380">
        <v>0.65804398148148002</v>
      </c>
      <c r="L2876" s="378">
        <v>46176</v>
      </c>
      <c r="M2876" s="1" t="s">
        <v>3474</v>
      </c>
      <c r="N2876" s="1" t="s">
        <v>7288</v>
      </c>
    </row>
    <row r="2877" spans="1:14" x14ac:dyDescent="0.25">
      <c r="A2877" s="1" t="s">
        <v>3473</v>
      </c>
      <c r="B2877" s="1" t="s">
        <v>80</v>
      </c>
      <c r="C2877" s="1" t="s">
        <v>81</v>
      </c>
      <c r="D2877" s="377">
        <v>117</v>
      </c>
      <c r="E2877" s="1" t="s">
        <v>83</v>
      </c>
      <c r="F2877" s="378">
        <v>46176</v>
      </c>
      <c r="G2877" s="1" t="s">
        <v>5326</v>
      </c>
      <c r="H2877" s="1" t="s">
        <v>4790</v>
      </c>
      <c r="I2877" s="378">
        <v>47271</v>
      </c>
      <c r="J2877" s="1" t="s">
        <v>61</v>
      </c>
      <c r="K2877" s="380">
        <v>1.7893518518519998E-2</v>
      </c>
      <c r="L2877" s="378">
        <v>46176</v>
      </c>
      <c r="M2877" s="1" t="s">
        <v>3474</v>
      </c>
      <c r="N2877" s="1" t="s">
        <v>5329</v>
      </c>
    </row>
    <row r="2878" spans="1:14" x14ac:dyDescent="0.25">
      <c r="A2878" s="1" t="s">
        <v>3473</v>
      </c>
      <c r="B2878" s="1" t="s">
        <v>80</v>
      </c>
      <c r="C2878" s="1" t="s">
        <v>81</v>
      </c>
      <c r="D2878" s="377">
        <v>117</v>
      </c>
      <c r="E2878" s="1" t="s">
        <v>83</v>
      </c>
      <c r="F2878" s="378">
        <v>46176</v>
      </c>
      <c r="G2878" s="1" t="s">
        <v>5326</v>
      </c>
      <c r="H2878" s="1" t="s">
        <v>4790</v>
      </c>
      <c r="I2878" s="378">
        <v>47271</v>
      </c>
      <c r="J2878" s="1" t="s">
        <v>61</v>
      </c>
      <c r="K2878" s="380">
        <v>0.14461805555556001</v>
      </c>
      <c r="L2878" s="378">
        <v>46176</v>
      </c>
      <c r="M2878" s="1" t="s">
        <v>3474</v>
      </c>
      <c r="N2878" s="1" t="s">
        <v>5333</v>
      </c>
    </row>
    <row r="2879" spans="1:14" x14ac:dyDescent="0.25">
      <c r="A2879" s="1" t="s">
        <v>3473</v>
      </c>
      <c r="B2879" s="1" t="s">
        <v>80</v>
      </c>
      <c r="C2879" s="1" t="s">
        <v>81</v>
      </c>
      <c r="D2879" s="377">
        <v>117</v>
      </c>
      <c r="E2879" s="1" t="s">
        <v>83</v>
      </c>
      <c r="F2879" s="378">
        <v>46176</v>
      </c>
      <c r="G2879" s="1" t="s">
        <v>5336</v>
      </c>
      <c r="H2879" s="1" t="s">
        <v>4798</v>
      </c>
      <c r="I2879" s="378">
        <v>47271</v>
      </c>
      <c r="J2879" s="1" t="s">
        <v>61</v>
      </c>
      <c r="K2879" s="380">
        <v>0.44005787037036997</v>
      </c>
      <c r="L2879" s="378">
        <v>46176</v>
      </c>
      <c r="M2879" s="1" t="s">
        <v>3474</v>
      </c>
      <c r="N2879" s="1" t="s">
        <v>7299</v>
      </c>
    </row>
    <row r="2880" spans="1:14" x14ac:dyDescent="0.25">
      <c r="A2880" s="1" t="s">
        <v>3473</v>
      </c>
      <c r="B2880" s="1" t="s">
        <v>80</v>
      </c>
      <c r="C2880" s="1" t="s">
        <v>81</v>
      </c>
      <c r="D2880" s="377">
        <v>117</v>
      </c>
      <c r="E2880" s="1" t="s">
        <v>83</v>
      </c>
      <c r="F2880" s="378">
        <v>46176</v>
      </c>
      <c r="G2880" s="1" t="s">
        <v>5326</v>
      </c>
      <c r="H2880" s="1" t="s">
        <v>4790</v>
      </c>
      <c r="I2880" s="378">
        <v>47271</v>
      </c>
      <c r="J2880" s="1" t="s">
        <v>61</v>
      </c>
      <c r="K2880" s="380">
        <v>8.3912037036999992E-3</v>
      </c>
      <c r="L2880" s="378">
        <v>46176</v>
      </c>
      <c r="M2880" s="1" t="s">
        <v>3474</v>
      </c>
      <c r="N2880" s="1" t="s">
        <v>5334</v>
      </c>
    </row>
    <row r="2881" spans="1:14" x14ac:dyDescent="0.25">
      <c r="A2881" s="1" t="s">
        <v>3473</v>
      </c>
      <c r="B2881" s="1" t="s">
        <v>80</v>
      </c>
      <c r="C2881" s="1" t="s">
        <v>81</v>
      </c>
      <c r="D2881" s="377">
        <v>117</v>
      </c>
      <c r="E2881" s="1" t="s">
        <v>83</v>
      </c>
      <c r="F2881" s="378">
        <v>46176</v>
      </c>
      <c r="G2881" s="1" t="s">
        <v>5336</v>
      </c>
      <c r="H2881" s="1" t="s">
        <v>4798</v>
      </c>
      <c r="I2881" s="378">
        <v>47271</v>
      </c>
      <c r="J2881" s="1" t="s">
        <v>61</v>
      </c>
      <c r="K2881" s="380">
        <v>0.68983796296295996</v>
      </c>
      <c r="L2881" s="378">
        <v>46176</v>
      </c>
      <c r="M2881" s="1" t="s">
        <v>3474</v>
      </c>
      <c r="N2881" s="1" t="s">
        <v>7300</v>
      </c>
    </row>
    <row r="2882" spans="1:14" x14ac:dyDescent="0.25">
      <c r="A2882" s="1" t="s">
        <v>3473</v>
      </c>
      <c r="B2882" s="1" t="s">
        <v>80</v>
      </c>
      <c r="C2882" s="1" t="s">
        <v>81</v>
      </c>
      <c r="D2882" s="377">
        <v>117</v>
      </c>
      <c r="E2882" s="1" t="s">
        <v>83</v>
      </c>
      <c r="F2882" s="378">
        <v>46176</v>
      </c>
      <c r="G2882" s="1" t="s">
        <v>7251</v>
      </c>
      <c r="H2882" s="1" t="s">
        <v>5776</v>
      </c>
      <c r="I2882" s="378">
        <v>47272</v>
      </c>
      <c r="J2882" s="1" t="s">
        <v>61</v>
      </c>
      <c r="K2882" s="380">
        <v>0.85981481481481004</v>
      </c>
      <c r="L2882" s="378">
        <v>46176</v>
      </c>
      <c r="M2882" s="1" t="s">
        <v>3474</v>
      </c>
      <c r="N2882" s="1" t="s">
        <v>7306</v>
      </c>
    </row>
    <row r="2883" spans="1:14" x14ac:dyDescent="0.25">
      <c r="A2883" s="1" t="s">
        <v>3473</v>
      </c>
      <c r="B2883" s="1" t="s">
        <v>80</v>
      </c>
      <c r="C2883" s="1" t="s">
        <v>81</v>
      </c>
      <c r="D2883" s="377">
        <v>117</v>
      </c>
      <c r="E2883" s="1" t="s">
        <v>83</v>
      </c>
      <c r="F2883" s="378">
        <v>46176</v>
      </c>
      <c r="G2883" s="1" t="s">
        <v>5336</v>
      </c>
      <c r="H2883" s="1" t="s">
        <v>4798</v>
      </c>
      <c r="I2883" s="378">
        <v>47271</v>
      </c>
      <c r="J2883" s="1" t="s">
        <v>61</v>
      </c>
      <c r="K2883" s="380">
        <v>0.58758101851851996</v>
      </c>
      <c r="L2883" s="378">
        <v>46176</v>
      </c>
      <c r="M2883" s="1" t="s">
        <v>3474</v>
      </c>
      <c r="N2883" s="1" t="s">
        <v>7303</v>
      </c>
    </row>
    <row r="2884" spans="1:14" x14ac:dyDescent="0.25">
      <c r="A2884" s="1" t="s">
        <v>3473</v>
      </c>
      <c r="B2884" s="1" t="s">
        <v>80</v>
      </c>
      <c r="C2884" s="1" t="s">
        <v>81</v>
      </c>
      <c r="D2884" s="377">
        <v>117</v>
      </c>
      <c r="E2884" s="1" t="s">
        <v>83</v>
      </c>
      <c r="F2884" s="378">
        <v>46176</v>
      </c>
      <c r="G2884" s="1" t="s">
        <v>7251</v>
      </c>
      <c r="H2884" s="1" t="s">
        <v>5776</v>
      </c>
      <c r="I2884" s="378">
        <v>47272</v>
      </c>
      <c r="J2884" s="1" t="s">
        <v>61</v>
      </c>
      <c r="K2884" s="380">
        <v>0.85971064814815001</v>
      </c>
      <c r="L2884" s="378">
        <v>46176</v>
      </c>
      <c r="M2884" s="1" t="s">
        <v>3474</v>
      </c>
      <c r="N2884" s="1" t="s">
        <v>7305</v>
      </c>
    </row>
    <row r="2885" spans="1:14" x14ac:dyDescent="0.25">
      <c r="A2885" s="1" t="s">
        <v>3473</v>
      </c>
      <c r="B2885" s="1" t="s">
        <v>80</v>
      </c>
      <c r="C2885" s="1" t="s">
        <v>81</v>
      </c>
      <c r="D2885" s="377">
        <v>117</v>
      </c>
      <c r="E2885" s="1" t="s">
        <v>83</v>
      </c>
      <c r="F2885" s="378">
        <v>46176</v>
      </c>
      <c r="G2885" s="1" t="s">
        <v>7251</v>
      </c>
      <c r="H2885" s="1" t="s">
        <v>5776</v>
      </c>
      <c r="I2885" s="378">
        <v>47272</v>
      </c>
      <c r="J2885" s="1" t="s">
        <v>61</v>
      </c>
      <c r="K2885" s="380">
        <v>0.94371527777777997</v>
      </c>
      <c r="L2885" s="378">
        <v>46176</v>
      </c>
      <c r="M2885" s="1" t="s">
        <v>3474</v>
      </c>
      <c r="N2885" s="1" t="s">
        <v>7297</v>
      </c>
    </row>
    <row r="2886" spans="1:14" x14ac:dyDescent="0.25">
      <c r="A2886" s="1" t="s">
        <v>3473</v>
      </c>
      <c r="B2886" s="1" t="s">
        <v>80</v>
      </c>
      <c r="C2886" s="1" t="s">
        <v>81</v>
      </c>
      <c r="D2886" s="377">
        <v>117</v>
      </c>
      <c r="E2886" s="1" t="s">
        <v>83</v>
      </c>
      <c r="F2886" s="378">
        <v>46176</v>
      </c>
      <c r="G2886" s="1" t="s">
        <v>5326</v>
      </c>
      <c r="H2886" s="1" t="s">
        <v>4790</v>
      </c>
      <c r="I2886" s="378">
        <v>47271</v>
      </c>
      <c r="J2886" s="1" t="s">
        <v>61</v>
      </c>
      <c r="K2886" s="380">
        <v>3.4282407407410002E-2</v>
      </c>
      <c r="L2886" s="378">
        <v>46176</v>
      </c>
      <c r="M2886" s="1" t="s">
        <v>3474</v>
      </c>
      <c r="N2886" s="1" t="s">
        <v>5331</v>
      </c>
    </row>
    <row r="2887" spans="1:14" x14ac:dyDescent="0.25">
      <c r="A2887" s="1" t="s">
        <v>3473</v>
      </c>
      <c r="B2887" s="1" t="s">
        <v>80</v>
      </c>
      <c r="C2887" s="1" t="s">
        <v>81</v>
      </c>
      <c r="D2887" s="377">
        <v>117</v>
      </c>
      <c r="E2887" s="1" t="s">
        <v>83</v>
      </c>
      <c r="F2887" s="378">
        <v>46176</v>
      </c>
      <c r="G2887" s="1" t="s">
        <v>5326</v>
      </c>
      <c r="H2887" s="1" t="s">
        <v>4790</v>
      </c>
      <c r="I2887" s="378">
        <v>47271</v>
      </c>
      <c r="J2887" s="1" t="s">
        <v>61</v>
      </c>
      <c r="K2887" s="380">
        <v>0.27445601851851997</v>
      </c>
      <c r="L2887" s="378">
        <v>46176</v>
      </c>
      <c r="M2887" s="1" t="s">
        <v>3474</v>
      </c>
      <c r="N2887" s="1" t="s">
        <v>5327</v>
      </c>
    </row>
    <row r="2888" spans="1:14" x14ac:dyDescent="0.25">
      <c r="A2888" s="1" t="s">
        <v>3473</v>
      </c>
      <c r="B2888" s="1" t="s">
        <v>80</v>
      </c>
      <c r="C2888" s="1" t="s">
        <v>81</v>
      </c>
      <c r="D2888" s="377">
        <v>117</v>
      </c>
      <c r="E2888" s="1" t="s">
        <v>83</v>
      </c>
      <c r="F2888" s="378">
        <v>46176</v>
      </c>
      <c r="G2888" s="1" t="s">
        <v>5326</v>
      </c>
      <c r="H2888" s="1" t="s">
        <v>4790</v>
      </c>
      <c r="I2888" s="378">
        <v>47271</v>
      </c>
      <c r="J2888" s="1" t="s">
        <v>61</v>
      </c>
      <c r="K2888" s="380">
        <v>0.13657407407406999</v>
      </c>
      <c r="L2888" s="378">
        <v>46176</v>
      </c>
      <c r="M2888" s="1" t="s">
        <v>3474</v>
      </c>
      <c r="N2888" s="1" t="s">
        <v>5340</v>
      </c>
    </row>
    <row r="2889" spans="1:14" x14ac:dyDescent="0.25">
      <c r="A2889" s="1" t="s">
        <v>3473</v>
      </c>
      <c r="B2889" s="1" t="s">
        <v>80</v>
      </c>
      <c r="C2889" s="1" t="s">
        <v>81</v>
      </c>
      <c r="D2889" s="377">
        <v>117</v>
      </c>
      <c r="E2889" s="1" t="s">
        <v>83</v>
      </c>
      <c r="F2889" s="378">
        <v>46176</v>
      </c>
      <c r="G2889" s="1" t="s">
        <v>5336</v>
      </c>
      <c r="H2889" s="1" t="s">
        <v>4798</v>
      </c>
      <c r="I2889" s="378">
        <v>47271</v>
      </c>
      <c r="J2889" s="1" t="s">
        <v>61</v>
      </c>
      <c r="K2889" s="380">
        <v>0.73699074074074</v>
      </c>
      <c r="L2889" s="378">
        <v>46176</v>
      </c>
      <c r="M2889" s="1" t="s">
        <v>3474</v>
      </c>
      <c r="N2889" s="1" t="s">
        <v>7307</v>
      </c>
    </row>
    <row r="2890" spans="1:14" x14ac:dyDescent="0.25">
      <c r="A2890" s="1" t="s">
        <v>3473</v>
      </c>
      <c r="B2890" s="1" t="s">
        <v>80</v>
      </c>
      <c r="C2890" s="1" t="s">
        <v>81</v>
      </c>
      <c r="D2890" s="377">
        <v>117</v>
      </c>
      <c r="E2890" s="1" t="s">
        <v>83</v>
      </c>
      <c r="F2890" s="378">
        <v>46176</v>
      </c>
      <c r="G2890" s="1" t="s">
        <v>7251</v>
      </c>
      <c r="H2890" s="1" t="s">
        <v>5776</v>
      </c>
      <c r="I2890" s="378">
        <v>47272</v>
      </c>
      <c r="J2890" s="1" t="s">
        <v>61</v>
      </c>
      <c r="K2890" s="380">
        <v>0.95844907407406998</v>
      </c>
      <c r="L2890" s="378">
        <v>46176</v>
      </c>
      <c r="M2890" s="1" t="s">
        <v>3474</v>
      </c>
      <c r="N2890" s="1" t="s">
        <v>7298</v>
      </c>
    </row>
    <row r="2891" spans="1:14" x14ac:dyDescent="0.25">
      <c r="A2891" s="1" t="s">
        <v>3473</v>
      </c>
      <c r="B2891" s="1" t="s">
        <v>80</v>
      </c>
      <c r="C2891" s="1" t="s">
        <v>81</v>
      </c>
      <c r="D2891" s="377">
        <v>117</v>
      </c>
      <c r="E2891" s="1" t="s">
        <v>83</v>
      </c>
      <c r="F2891" s="378">
        <v>46176</v>
      </c>
      <c r="G2891" s="1" t="s">
        <v>5326</v>
      </c>
      <c r="H2891" s="1" t="s">
        <v>4790</v>
      </c>
      <c r="I2891" s="378">
        <v>47271</v>
      </c>
      <c r="J2891" s="1" t="s">
        <v>61</v>
      </c>
      <c r="K2891" s="380">
        <v>0.31899305555556001</v>
      </c>
      <c r="L2891" s="378">
        <v>46176</v>
      </c>
      <c r="M2891" s="1" t="s">
        <v>3474</v>
      </c>
      <c r="N2891" s="1" t="s">
        <v>5330</v>
      </c>
    </row>
    <row r="2892" spans="1:14" x14ac:dyDescent="0.25">
      <c r="A2892" s="1" t="s">
        <v>3473</v>
      </c>
      <c r="B2892" s="1" t="s">
        <v>80</v>
      </c>
      <c r="C2892" s="1" t="s">
        <v>81</v>
      </c>
      <c r="D2892" s="377">
        <v>117</v>
      </c>
      <c r="E2892" s="1" t="s">
        <v>83</v>
      </c>
      <c r="F2892" s="378">
        <v>46176</v>
      </c>
      <c r="G2892" s="1" t="s">
        <v>5326</v>
      </c>
      <c r="H2892" s="1" t="s">
        <v>4790</v>
      </c>
      <c r="I2892" s="378">
        <v>47271</v>
      </c>
      <c r="J2892" s="1" t="s">
        <v>61</v>
      </c>
      <c r="K2892" s="380">
        <v>0.14482638888888999</v>
      </c>
      <c r="L2892" s="378">
        <v>46176</v>
      </c>
      <c r="M2892" s="1" t="s">
        <v>3474</v>
      </c>
      <c r="N2892" s="1" t="s">
        <v>5328</v>
      </c>
    </row>
    <row r="2893" spans="1:14" x14ac:dyDescent="0.25">
      <c r="A2893" s="1" t="s">
        <v>3473</v>
      </c>
      <c r="B2893" s="1" t="s">
        <v>80</v>
      </c>
      <c r="C2893" s="1" t="s">
        <v>81</v>
      </c>
      <c r="D2893" s="377">
        <v>117</v>
      </c>
      <c r="E2893" s="1" t="s">
        <v>83</v>
      </c>
      <c r="F2893" s="378">
        <v>46176</v>
      </c>
      <c r="G2893" s="1" t="s">
        <v>5326</v>
      </c>
      <c r="H2893" s="1" t="s">
        <v>4790</v>
      </c>
      <c r="I2893" s="378">
        <v>47271</v>
      </c>
      <c r="J2893" s="1" t="s">
        <v>61</v>
      </c>
      <c r="K2893" s="380">
        <v>0.13688657407407001</v>
      </c>
      <c r="L2893" s="378">
        <v>46176</v>
      </c>
      <c r="M2893" s="1" t="s">
        <v>3474</v>
      </c>
      <c r="N2893" s="1" t="s">
        <v>5339</v>
      </c>
    </row>
    <row r="2894" spans="1:14" x14ac:dyDescent="0.25">
      <c r="A2894" s="1" t="s">
        <v>3473</v>
      </c>
      <c r="B2894" s="1" t="s">
        <v>80</v>
      </c>
      <c r="C2894" s="1" t="s">
        <v>81</v>
      </c>
      <c r="D2894" s="377">
        <v>117</v>
      </c>
      <c r="E2894" s="1" t="s">
        <v>83</v>
      </c>
      <c r="F2894" s="378">
        <v>46176</v>
      </c>
      <c r="G2894" s="1" t="s">
        <v>7251</v>
      </c>
      <c r="H2894" s="1" t="s">
        <v>5776</v>
      </c>
      <c r="I2894" s="378">
        <v>47272</v>
      </c>
      <c r="J2894" s="1" t="s">
        <v>61</v>
      </c>
      <c r="K2894" s="380">
        <v>0.90155092592593</v>
      </c>
      <c r="L2894" s="378">
        <v>46176</v>
      </c>
      <c r="M2894" s="1" t="s">
        <v>3474</v>
      </c>
      <c r="N2894" s="1" t="s">
        <v>7290</v>
      </c>
    </row>
    <row r="2895" spans="1:14" x14ac:dyDescent="0.25">
      <c r="A2895" s="1" t="s">
        <v>3473</v>
      </c>
      <c r="B2895" s="1" t="s">
        <v>80</v>
      </c>
      <c r="C2895" s="1" t="s">
        <v>81</v>
      </c>
      <c r="D2895" s="377">
        <v>117</v>
      </c>
      <c r="E2895" s="1" t="s">
        <v>83</v>
      </c>
      <c r="F2895" s="378">
        <v>46176</v>
      </c>
      <c r="G2895" s="1" t="s">
        <v>5336</v>
      </c>
      <c r="H2895" s="1" t="s">
        <v>4798</v>
      </c>
      <c r="I2895" s="378">
        <v>47271</v>
      </c>
      <c r="J2895" s="1" t="s">
        <v>61</v>
      </c>
      <c r="K2895" s="380">
        <v>0.59988425925926003</v>
      </c>
      <c r="L2895" s="378">
        <v>46176</v>
      </c>
      <c r="M2895" s="1" t="s">
        <v>3474</v>
      </c>
      <c r="N2895" s="1" t="s">
        <v>7309</v>
      </c>
    </row>
    <row r="2896" spans="1:14" x14ac:dyDescent="0.25">
      <c r="A2896" s="1" t="s">
        <v>3473</v>
      </c>
      <c r="B2896" s="1" t="s">
        <v>80</v>
      </c>
      <c r="C2896" s="1" t="s">
        <v>81</v>
      </c>
      <c r="D2896" s="377">
        <v>117</v>
      </c>
      <c r="E2896" s="1" t="s">
        <v>83</v>
      </c>
      <c r="F2896" s="378">
        <v>46176</v>
      </c>
      <c r="G2896" s="1" t="s">
        <v>7251</v>
      </c>
      <c r="H2896" s="1" t="s">
        <v>5776</v>
      </c>
      <c r="I2896" s="378">
        <v>47272</v>
      </c>
      <c r="J2896" s="1" t="s">
        <v>61</v>
      </c>
      <c r="K2896" s="380">
        <v>0.92982638888889002</v>
      </c>
      <c r="L2896" s="378">
        <v>46176</v>
      </c>
      <c r="M2896" s="1" t="s">
        <v>3474</v>
      </c>
      <c r="N2896" s="1" t="s">
        <v>7293</v>
      </c>
    </row>
    <row r="2897" spans="1:14" x14ac:dyDescent="0.25">
      <c r="A2897" s="1" t="s">
        <v>3473</v>
      </c>
      <c r="B2897" s="1" t="s">
        <v>80</v>
      </c>
      <c r="C2897" s="1" t="s">
        <v>81</v>
      </c>
      <c r="D2897" s="377">
        <v>117</v>
      </c>
      <c r="E2897" s="1" t="s">
        <v>83</v>
      </c>
      <c r="F2897" s="378">
        <v>46176</v>
      </c>
      <c r="G2897" s="1" t="s">
        <v>5336</v>
      </c>
      <c r="H2897" s="1" t="s">
        <v>4798</v>
      </c>
      <c r="I2897" s="378">
        <v>47271</v>
      </c>
      <c r="J2897" s="1" t="s">
        <v>61</v>
      </c>
      <c r="K2897" s="380">
        <v>0.70150462962963001</v>
      </c>
      <c r="L2897" s="378">
        <v>46176</v>
      </c>
      <c r="M2897" s="1" t="s">
        <v>3474</v>
      </c>
      <c r="N2897" s="1" t="s">
        <v>7294</v>
      </c>
    </row>
    <row r="2898" spans="1:14" x14ac:dyDescent="0.25">
      <c r="A2898" s="1" t="s">
        <v>3473</v>
      </c>
      <c r="B2898" s="1" t="s">
        <v>80</v>
      </c>
      <c r="C2898" s="1" t="s">
        <v>81</v>
      </c>
      <c r="D2898" s="377">
        <v>117</v>
      </c>
      <c r="E2898" s="1" t="s">
        <v>83</v>
      </c>
      <c r="F2898" s="378">
        <v>46176</v>
      </c>
      <c r="G2898" s="1" t="s">
        <v>5336</v>
      </c>
      <c r="H2898" s="1" t="s">
        <v>4798</v>
      </c>
      <c r="I2898" s="378">
        <v>47271</v>
      </c>
      <c r="J2898" s="1" t="s">
        <v>61</v>
      </c>
      <c r="K2898" s="380">
        <v>0.56989583333333005</v>
      </c>
      <c r="L2898" s="378">
        <v>46176</v>
      </c>
      <c r="M2898" s="1" t="s">
        <v>3474</v>
      </c>
      <c r="N2898" s="1" t="s">
        <v>7310</v>
      </c>
    </row>
    <row r="2899" spans="1:14" x14ac:dyDescent="0.25">
      <c r="A2899" s="1" t="s">
        <v>3473</v>
      </c>
      <c r="B2899" s="1" t="s">
        <v>80</v>
      </c>
      <c r="C2899" s="1" t="s">
        <v>81</v>
      </c>
      <c r="D2899" s="377">
        <v>117</v>
      </c>
      <c r="E2899" s="1" t="s">
        <v>83</v>
      </c>
      <c r="F2899" s="378">
        <v>46176</v>
      </c>
      <c r="G2899" s="1" t="s">
        <v>5336</v>
      </c>
      <c r="H2899" s="1" t="s">
        <v>4798</v>
      </c>
      <c r="I2899" s="378">
        <v>47271</v>
      </c>
      <c r="J2899" s="1" t="s">
        <v>61</v>
      </c>
      <c r="K2899" s="380">
        <v>0.73597222222222003</v>
      </c>
      <c r="L2899" s="378">
        <v>46176</v>
      </c>
      <c r="M2899" s="1" t="s">
        <v>3474</v>
      </c>
      <c r="N2899" s="1" t="s">
        <v>7304</v>
      </c>
    </row>
    <row r="2900" spans="1:14" x14ac:dyDescent="0.25">
      <c r="A2900" s="1" t="s">
        <v>3473</v>
      </c>
      <c r="B2900" s="1" t="s">
        <v>80</v>
      </c>
      <c r="C2900" s="1" t="s">
        <v>81</v>
      </c>
      <c r="D2900" s="377">
        <v>117</v>
      </c>
      <c r="E2900" s="1" t="s">
        <v>83</v>
      </c>
      <c r="F2900" s="378">
        <v>46176</v>
      </c>
      <c r="G2900" s="1" t="s">
        <v>5336</v>
      </c>
      <c r="H2900" s="1" t="s">
        <v>4798</v>
      </c>
      <c r="I2900" s="378">
        <v>47271</v>
      </c>
      <c r="J2900" s="1" t="s">
        <v>61</v>
      </c>
      <c r="K2900" s="380">
        <v>0.39564814814815003</v>
      </c>
      <c r="L2900" s="378">
        <v>46176</v>
      </c>
      <c r="M2900" s="1" t="s">
        <v>3474</v>
      </c>
      <c r="N2900" s="1" t="s">
        <v>7286</v>
      </c>
    </row>
    <row r="2901" spans="1:14" x14ac:dyDescent="0.25">
      <c r="A2901" s="1" t="s">
        <v>3473</v>
      </c>
      <c r="B2901" s="1" t="s">
        <v>80</v>
      </c>
      <c r="C2901" s="1" t="s">
        <v>81</v>
      </c>
      <c r="D2901" s="377">
        <v>117</v>
      </c>
      <c r="E2901" s="1" t="s">
        <v>83</v>
      </c>
      <c r="F2901" s="378">
        <v>46176</v>
      </c>
      <c r="G2901" s="1" t="s">
        <v>5336</v>
      </c>
      <c r="H2901" s="1" t="s">
        <v>4798</v>
      </c>
      <c r="I2901" s="378">
        <v>47271</v>
      </c>
      <c r="J2901" s="1" t="s">
        <v>61</v>
      </c>
      <c r="K2901" s="380">
        <v>0.52694444444444</v>
      </c>
      <c r="L2901" s="378">
        <v>46176</v>
      </c>
      <c r="M2901" s="1" t="s">
        <v>3474</v>
      </c>
      <c r="N2901" s="1" t="s">
        <v>7301</v>
      </c>
    </row>
    <row r="2902" spans="1:14" x14ac:dyDescent="0.25">
      <c r="A2902" s="1" t="s">
        <v>3473</v>
      </c>
      <c r="B2902" s="1" t="s">
        <v>80</v>
      </c>
      <c r="C2902" s="1" t="s">
        <v>81</v>
      </c>
      <c r="D2902" s="377">
        <v>117</v>
      </c>
      <c r="E2902" s="1" t="s">
        <v>83</v>
      </c>
      <c r="F2902" s="378">
        <v>46176</v>
      </c>
      <c r="G2902" s="1" t="s">
        <v>5326</v>
      </c>
      <c r="H2902" s="1" t="s">
        <v>4790</v>
      </c>
      <c r="I2902" s="378">
        <v>47271</v>
      </c>
      <c r="J2902" s="1" t="s">
        <v>61</v>
      </c>
      <c r="K2902" s="380">
        <v>0.25851851851851998</v>
      </c>
      <c r="L2902" s="378">
        <v>46176</v>
      </c>
      <c r="M2902" s="1" t="s">
        <v>3474</v>
      </c>
      <c r="N2902" s="1" t="s">
        <v>5332</v>
      </c>
    </row>
    <row r="2903" spans="1:14" x14ac:dyDescent="0.25">
      <c r="A2903" s="1" t="s">
        <v>3473</v>
      </c>
      <c r="B2903" s="1" t="s">
        <v>80</v>
      </c>
      <c r="C2903" s="1" t="s">
        <v>81</v>
      </c>
      <c r="D2903" s="377">
        <v>17</v>
      </c>
      <c r="E2903" s="1" t="s">
        <v>83</v>
      </c>
      <c r="F2903" s="378">
        <v>46175</v>
      </c>
      <c r="G2903" s="1" t="s">
        <v>4807</v>
      </c>
      <c r="H2903" s="1" t="s">
        <v>4586</v>
      </c>
      <c r="I2903" s="378">
        <v>47271</v>
      </c>
      <c r="J2903" s="1" t="s">
        <v>61</v>
      </c>
      <c r="K2903" s="380">
        <v>0.90760416666666999</v>
      </c>
      <c r="L2903" s="378">
        <v>46175</v>
      </c>
      <c r="M2903" s="1" t="s">
        <v>3474</v>
      </c>
      <c r="N2903" s="1" t="s">
        <v>5348</v>
      </c>
    </row>
    <row r="2904" spans="1:14" x14ac:dyDescent="0.25">
      <c r="A2904" s="1" t="s">
        <v>3473</v>
      </c>
      <c r="B2904" s="1" t="s">
        <v>80</v>
      </c>
      <c r="C2904" s="1" t="s">
        <v>81</v>
      </c>
      <c r="D2904" s="377">
        <v>117</v>
      </c>
      <c r="E2904" s="1" t="s">
        <v>83</v>
      </c>
      <c r="F2904" s="378">
        <v>46175</v>
      </c>
      <c r="G2904" s="1" t="s">
        <v>5326</v>
      </c>
      <c r="H2904" s="1" t="s">
        <v>4790</v>
      </c>
      <c r="I2904" s="378">
        <v>47271</v>
      </c>
      <c r="J2904" s="1" t="s">
        <v>61</v>
      </c>
      <c r="K2904" s="380">
        <v>0.95599537037036997</v>
      </c>
      <c r="L2904" s="378">
        <v>46175</v>
      </c>
      <c r="M2904" s="1" t="s">
        <v>3474</v>
      </c>
      <c r="N2904" s="1" t="s">
        <v>5345</v>
      </c>
    </row>
    <row r="2905" spans="1:14" x14ac:dyDescent="0.25">
      <c r="A2905" s="1" t="s">
        <v>3473</v>
      </c>
      <c r="B2905" s="1" t="s">
        <v>80</v>
      </c>
      <c r="C2905" s="1" t="s">
        <v>81</v>
      </c>
      <c r="D2905" s="377">
        <v>117</v>
      </c>
      <c r="E2905" s="1" t="s">
        <v>83</v>
      </c>
      <c r="F2905" s="378">
        <v>46175</v>
      </c>
      <c r="G2905" s="1" t="s">
        <v>4807</v>
      </c>
      <c r="H2905" s="1" t="s">
        <v>4586</v>
      </c>
      <c r="I2905" s="378">
        <v>47271</v>
      </c>
      <c r="J2905" s="1" t="s">
        <v>61</v>
      </c>
      <c r="K2905" s="380">
        <v>0.87153935185185005</v>
      </c>
      <c r="L2905" s="378">
        <v>46175</v>
      </c>
      <c r="M2905" s="1" t="s">
        <v>3474</v>
      </c>
      <c r="N2905" s="1" t="s">
        <v>5343</v>
      </c>
    </row>
    <row r="2906" spans="1:14" x14ac:dyDescent="0.25">
      <c r="A2906" s="1" t="s">
        <v>3473</v>
      </c>
      <c r="B2906" s="1" t="s">
        <v>80</v>
      </c>
      <c r="C2906" s="1" t="s">
        <v>81</v>
      </c>
      <c r="D2906" s="377">
        <v>117</v>
      </c>
      <c r="E2906" s="1" t="s">
        <v>83</v>
      </c>
      <c r="F2906" s="378">
        <v>46175</v>
      </c>
      <c r="G2906" s="1" t="s">
        <v>4807</v>
      </c>
      <c r="H2906" s="1" t="s">
        <v>4586</v>
      </c>
      <c r="I2906" s="378">
        <v>47271</v>
      </c>
      <c r="J2906" s="1" t="s">
        <v>61</v>
      </c>
      <c r="K2906" s="380">
        <v>0.91829861111111</v>
      </c>
      <c r="L2906" s="378">
        <v>46175</v>
      </c>
      <c r="M2906" s="1" t="s">
        <v>3474</v>
      </c>
      <c r="N2906" s="1" t="s">
        <v>5353</v>
      </c>
    </row>
    <row r="2907" spans="1:14" x14ac:dyDescent="0.25">
      <c r="A2907" s="1" t="s">
        <v>3473</v>
      </c>
      <c r="B2907" s="1" t="s">
        <v>80</v>
      </c>
      <c r="C2907" s="1" t="s">
        <v>81</v>
      </c>
      <c r="D2907" s="377">
        <v>117</v>
      </c>
      <c r="E2907" s="1" t="s">
        <v>83</v>
      </c>
      <c r="F2907" s="378">
        <v>46175</v>
      </c>
      <c r="G2907" s="1" t="s">
        <v>5326</v>
      </c>
      <c r="H2907" s="1" t="s">
        <v>4790</v>
      </c>
      <c r="I2907" s="378">
        <v>47271</v>
      </c>
      <c r="J2907" s="1" t="s">
        <v>61</v>
      </c>
      <c r="K2907" s="380">
        <v>0.90312499999999996</v>
      </c>
      <c r="L2907" s="378">
        <v>46175</v>
      </c>
      <c r="M2907" s="1" t="s">
        <v>3474</v>
      </c>
      <c r="N2907" s="1" t="s">
        <v>5352</v>
      </c>
    </row>
    <row r="2908" spans="1:14" x14ac:dyDescent="0.25">
      <c r="A2908" s="1" t="s">
        <v>3473</v>
      </c>
      <c r="B2908" s="1" t="s">
        <v>80</v>
      </c>
      <c r="C2908" s="1" t="s">
        <v>81</v>
      </c>
      <c r="D2908" s="377">
        <v>117</v>
      </c>
      <c r="E2908" s="1" t="s">
        <v>83</v>
      </c>
      <c r="F2908" s="378">
        <v>46175</v>
      </c>
      <c r="G2908" s="1" t="s">
        <v>4807</v>
      </c>
      <c r="H2908" s="1" t="s">
        <v>4586</v>
      </c>
      <c r="I2908" s="378">
        <v>47271</v>
      </c>
      <c r="J2908" s="1" t="s">
        <v>61</v>
      </c>
      <c r="K2908" s="380">
        <v>0.57939814814815005</v>
      </c>
      <c r="L2908" s="378">
        <v>46175</v>
      </c>
      <c r="M2908" s="1" t="s">
        <v>3474</v>
      </c>
      <c r="N2908" s="1" t="s">
        <v>4809</v>
      </c>
    </row>
    <row r="2909" spans="1:14" x14ac:dyDescent="0.25">
      <c r="A2909" s="1" t="s">
        <v>3473</v>
      </c>
      <c r="B2909" s="1" t="s">
        <v>80</v>
      </c>
      <c r="C2909" s="1" t="s">
        <v>81</v>
      </c>
      <c r="D2909" s="377">
        <v>117</v>
      </c>
      <c r="E2909" s="1" t="s">
        <v>83</v>
      </c>
      <c r="F2909" s="378">
        <v>46175</v>
      </c>
      <c r="G2909" s="1" t="s">
        <v>4807</v>
      </c>
      <c r="H2909" s="1" t="s">
        <v>4586</v>
      </c>
      <c r="I2909" s="378">
        <v>47271</v>
      </c>
      <c r="J2909" s="1" t="s">
        <v>61</v>
      </c>
      <c r="K2909" s="380">
        <v>0.44148148148147998</v>
      </c>
      <c r="L2909" s="378">
        <v>46175</v>
      </c>
      <c r="M2909" s="1" t="s">
        <v>3474</v>
      </c>
      <c r="N2909" s="1" t="s">
        <v>4810</v>
      </c>
    </row>
    <row r="2910" spans="1:14" x14ac:dyDescent="0.25">
      <c r="A2910" s="1" t="s">
        <v>3473</v>
      </c>
      <c r="B2910" s="1" t="s">
        <v>80</v>
      </c>
      <c r="C2910" s="1" t="s">
        <v>81</v>
      </c>
      <c r="D2910" s="377">
        <v>117</v>
      </c>
      <c r="E2910" s="1" t="s">
        <v>83</v>
      </c>
      <c r="F2910" s="378">
        <v>46175</v>
      </c>
      <c r="G2910" s="1" t="s">
        <v>4807</v>
      </c>
      <c r="H2910" s="1" t="s">
        <v>4586</v>
      </c>
      <c r="I2910" s="378">
        <v>47271</v>
      </c>
      <c r="J2910" s="1" t="s">
        <v>61</v>
      </c>
      <c r="K2910" s="380">
        <v>0.50983796296296002</v>
      </c>
      <c r="L2910" s="378">
        <v>46175</v>
      </c>
      <c r="M2910" s="1" t="s">
        <v>3474</v>
      </c>
      <c r="N2910" s="1" t="s">
        <v>4814</v>
      </c>
    </row>
    <row r="2911" spans="1:14" x14ac:dyDescent="0.25">
      <c r="A2911" s="1" t="s">
        <v>3473</v>
      </c>
      <c r="B2911" s="1" t="s">
        <v>80</v>
      </c>
      <c r="C2911" s="1" t="s">
        <v>81</v>
      </c>
      <c r="D2911" s="377">
        <v>117</v>
      </c>
      <c r="E2911" s="1" t="s">
        <v>83</v>
      </c>
      <c r="F2911" s="378">
        <v>46175</v>
      </c>
      <c r="G2911" s="1" t="s">
        <v>4807</v>
      </c>
      <c r="H2911" s="1" t="s">
        <v>4586</v>
      </c>
      <c r="I2911" s="378">
        <v>47271</v>
      </c>
      <c r="J2911" s="1" t="s">
        <v>61</v>
      </c>
      <c r="K2911" s="380">
        <v>0.5265162037037</v>
      </c>
      <c r="L2911" s="378">
        <v>46175</v>
      </c>
      <c r="M2911" s="1" t="s">
        <v>3474</v>
      </c>
      <c r="N2911" s="1" t="s">
        <v>4813</v>
      </c>
    </row>
    <row r="2912" spans="1:14" x14ac:dyDescent="0.25">
      <c r="A2912" s="1" t="s">
        <v>3473</v>
      </c>
      <c r="B2912" s="1" t="s">
        <v>80</v>
      </c>
      <c r="C2912" s="1" t="s">
        <v>81</v>
      </c>
      <c r="D2912" s="377">
        <v>117</v>
      </c>
      <c r="E2912" s="1" t="s">
        <v>83</v>
      </c>
      <c r="F2912" s="378">
        <v>46175</v>
      </c>
      <c r="G2912" s="1" t="s">
        <v>4807</v>
      </c>
      <c r="H2912" s="1" t="s">
        <v>4586</v>
      </c>
      <c r="I2912" s="378">
        <v>47271</v>
      </c>
      <c r="J2912" s="1" t="s">
        <v>61</v>
      </c>
      <c r="K2912" s="380">
        <v>0.91810185185185</v>
      </c>
      <c r="L2912" s="378">
        <v>46175</v>
      </c>
      <c r="M2912" s="1" t="s">
        <v>3474</v>
      </c>
      <c r="N2912" s="1" t="s">
        <v>5344</v>
      </c>
    </row>
    <row r="2913" spans="1:14" x14ac:dyDescent="0.25">
      <c r="A2913" s="1" t="s">
        <v>3473</v>
      </c>
      <c r="B2913" s="1" t="s">
        <v>80</v>
      </c>
      <c r="C2913" s="1" t="s">
        <v>81</v>
      </c>
      <c r="D2913" s="377">
        <v>117</v>
      </c>
      <c r="E2913" s="1" t="s">
        <v>83</v>
      </c>
      <c r="F2913" s="378">
        <v>46175</v>
      </c>
      <c r="G2913" s="1" t="s">
        <v>4807</v>
      </c>
      <c r="H2913" s="1" t="s">
        <v>4586</v>
      </c>
      <c r="I2913" s="378">
        <v>47271</v>
      </c>
      <c r="J2913" s="1" t="s">
        <v>61</v>
      </c>
      <c r="K2913" s="380">
        <v>0.65096064814815002</v>
      </c>
      <c r="L2913" s="378">
        <v>46175</v>
      </c>
      <c r="M2913" s="1" t="s">
        <v>3474</v>
      </c>
      <c r="N2913" s="1" t="s">
        <v>4812</v>
      </c>
    </row>
    <row r="2914" spans="1:14" x14ac:dyDescent="0.25">
      <c r="A2914" s="1" t="s">
        <v>3473</v>
      </c>
      <c r="B2914" s="1" t="s">
        <v>80</v>
      </c>
      <c r="C2914" s="1" t="s">
        <v>81</v>
      </c>
      <c r="D2914" s="377">
        <v>117</v>
      </c>
      <c r="E2914" s="1" t="s">
        <v>83</v>
      </c>
      <c r="F2914" s="378">
        <v>46175</v>
      </c>
      <c r="G2914" s="1" t="s">
        <v>4807</v>
      </c>
      <c r="H2914" s="1" t="s">
        <v>4586</v>
      </c>
      <c r="I2914" s="378">
        <v>47271</v>
      </c>
      <c r="J2914" s="1" t="s">
        <v>61</v>
      </c>
      <c r="K2914" s="380">
        <v>0.42586805555556001</v>
      </c>
      <c r="L2914" s="378">
        <v>46175</v>
      </c>
      <c r="M2914" s="1" t="s">
        <v>3474</v>
      </c>
      <c r="N2914" s="1" t="s">
        <v>4808</v>
      </c>
    </row>
    <row r="2915" spans="1:14" x14ac:dyDescent="0.25">
      <c r="A2915" s="1" t="s">
        <v>3473</v>
      </c>
      <c r="B2915" s="1" t="s">
        <v>80</v>
      </c>
      <c r="C2915" s="1" t="s">
        <v>81</v>
      </c>
      <c r="D2915" s="377">
        <v>117</v>
      </c>
      <c r="E2915" s="1" t="s">
        <v>83</v>
      </c>
      <c r="F2915" s="378">
        <v>46175</v>
      </c>
      <c r="G2915" s="1" t="s">
        <v>4807</v>
      </c>
      <c r="H2915" s="1" t="s">
        <v>4586</v>
      </c>
      <c r="I2915" s="378">
        <v>47271</v>
      </c>
      <c r="J2915" s="1" t="s">
        <v>61</v>
      </c>
      <c r="K2915" s="380">
        <v>0.41484953703703997</v>
      </c>
      <c r="L2915" s="378">
        <v>46175</v>
      </c>
      <c r="M2915" s="1" t="s">
        <v>3474</v>
      </c>
      <c r="N2915" s="1" t="s">
        <v>4815</v>
      </c>
    </row>
    <row r="2916" spans="1:14" x14ac:dyDescent="0.25">
      <c r="A2916" s="1" t="s">
        <v>3473</v>
      </c>
      <c r="B2916" s="1" t="s">
        <v>80</v>
      </c>
      <c r="C2916" s="1" t="s">
        <v>81</v>
      </c>
      <c r="D2916" s="377">
        <v>117</v>
      </c>
      <c r="E2916" s="1" t="s">
        <v>83</v>
      </c>
      <c r="F2916" s="378">
        <v>46175</v>
      </c>
      <c r="G2916" s="1" t="s">
        <v>4807</v>
      </c>
      <c r="H2916" s="1" t="s">
        <v>4586</v>
      </c>
      <c r="I2916" s="378">
        <v>47271</v>
      </c>
      <c r="J2916" s="1" t="s">
        <v>61</v>
      </c>
      <c r="K2916" s="380">
        <v>0.75894675925926003</v>
      </c>
      <c r="L2916" s="378">
        <v>46175</v>
      </c>
      <c r="M2916" s="1" t="s">
        <v>3474</v>
      </c>
      <c r="N2916" s="1" t="s">
        <v>5347</v>
      </c>
    </row>
    <row r="2917" spans="1:14" x14ac:dyDescent="0.25">
      <c r="A2917" s="1" t="s">
        <v>3473</v>
      </c>
      <c r="B2917" s="1" t="s">
        <v>80</v>
      </c>
      <c r="C2917" s="1" t="s">
        <v>81</v>
      </c>
      <c r="D2917" s="377">
        <v>117</v>
      </c>
      <c r="E2917" s="1" t="s">
        <v>83</v>
      </c>
      <c r="F2917" s="378">
        <v>46175</v>
      </c>
      <c r="G2917" s="1" t="s">
        <v>4807</v>
      </c>
      <c r="H2917" s="1" t="s">
        <v>4586</v>
      </c>
      <c r="I2917" s="378">
        <v>47271</v>
      </c>
      <c r="J2917" s="1" t="s">
        <v>61</v>
      </c>
      <c r="K2917" s="380">
        <v>0.73821759259259001</v>
      </c>
      <c r="L2917" s="378">
        <v>46175</v>
      </c>
      <c r="M2917" s="1" t="s">
        <v>3474</v>
      </c>
      <c r="N2917" s="1" t="s">
        <v>5351</v>
      </c>
    </row>
    <row r="2918" spans="1:14" x14ac:dyDescent="0.25">
      <c r="A2918" s="1" t="s">
        <v>3473</v>
      </c>
      <c r="B2918" s="1" t="s">
        <v>80</v>
      </c>
      <c r="C2918" s="1" t="s">
        <v>81</v>
      </c>
      <c r="D2918" s="377">
        <v>117</v>
      </c>
      <c r="E2918" s="1" t="s">
        <v>83</v>
      </c>
      <c r="F2918" s="378">
        <v>46175</v>
      </c>
      <c r="G2918" s="1" t="s">
        <v>4807</v>
      </c>
      <c r="H2918" s="1" t="s">
        <v>4586</v>
      </c>
      <c r="I2918" s="378">
        <v>47271</v>
      </c>
      <c r="J2918" s="1" t="s">
        <v>61</v>
      </c>
      <c r="K2918" s="380">
        <v>0.72887731481481</v>
      </c>
      <c r="L2918" s="378">
        <v>46175</v>
      </c>
      <c r="M2918" s="1" t="s">
        <v>3474</v>
      </c>
      <c r="N2918" s="1" t="s">
        <v>5350</v>
      </c>
    </row>
    <row r="2919" spans="1:14" x14ac:dyDescent="0.25">
      <c r="A2919" s="1" t="s">
        <v>3473</v>
      </c>
      <c r="B2919" s="1" t="s">
        <v>80</v>
      </c>
      <c r="C2919" s="1" t="s">
        <v>81</v>
      </c>
      <c r="D2919" s="377">
        <v>117</v>
      </c>
      <c r="E2919" s="1" t="s">
        <v>83</v>
      </c>
      <c r="F2919" s="378">
        <v>46175</v>
      </c>
      <c r="G2919" s="1" t="s">
        <v>4807</v>
      </c>
      <c r="H2919" s="1" t="s">
        <v>4586</v>
      </c>
      <c r="I2919" s="378">
        <v>47271</v>
      </c>
      <c r="J2919" s="1" t="s">
        <v>61</v>
      </c>
      <c r="K2919" s="380">
        <v>0.71668981481480998</v>
      </c>
      <c r="L2919" s="378">
        <v>46175</v>
      </c>
      <c r="M2919" s="1" t="s">
        <v>3474</v>
      </c>
      <c r="N2919" s="1" t="s">
        <v>5346</v>
      </c>
    </row>
    <row r="2920" spans="1:14" x14ac:dyDescent="0.25">
      <c r="A2920" s="1" t="s">
        <v>3473</v>
      </c>
      <c r="B2920" s="1" t="s">
        <v>80</v>
      </c>
      <c r="C2920" s="1" t="s">
        <v>81</v>
      </c>
      <c r="D2920" s="377">
        <v>117</v>
      </c>
      <c r="E2920" s="1" t="s">
        <v>83</v>
      </c>
      <c r="F2920" s="378">
        <v>46175</v>
      </c>
      <c r="G2920" s="1" t="s">
        <v>4807</v>
      </c>
      <c r="H2920" s="1" t="s">
        <v>4586</v>
      </c>
      <c r="I2920" s="378">
        <v>47271</v>
      </c>
      <c r="J2920" s="1" t="s">
        <v>61</v>
      </c>
      <c r="K2920" s="380">
        <v>0.75733796296295997</v>
      </c>
      <c r="L2920" s="378">
        <v>46175</v>
      </c>
      <c r="M2920" s="1" t="s">
        <v>3474</v>
      </c>
      <c r="N2920" s="1" t="s">
        <v>5349</v>
      </c>
    </row>
    <row r="2921" spans="1:14" x14ac:dyDescent="0.25">
      <c r="A2921" s="1" t="s">
        <v>3473</v>
      </c>
      <c r="B2921" s="1" t="s">
        <v>80</v>
      </c>
      <c r="C2921" s="1" t="s">
        <v>81</v>
      </c>
      <c r="D2921" s="377">
        <v>117</v>
      </c>
      <c r="E2921" s="1" t="s">
        <v>83</v>
      </c>
      <c r="F2921" s="378">
        <v>46175</v>
      </c>
      <c r="G2921" s="1" t="s">
        <v>5326</v>
      </c>
      <c r="H2921" s="1" t="s">
        <v>4790</v>
      </c>
      <c r="I2921" s="378">
        <v>47271</v>
      </c>
      <c r="J2921" s="1" t="s">
        <v>61</v>
      </c>
      <c r="K2921" s="380">
        <v>0.98258101851851998</v>
      </c>
      <c r="L2921" s="378">
        <v>46175</v>
      </c>
      <c r="M2921" s="1" t="s">
        <v>3474</v>
      </c>
      <c r="N2921" s="1" t="s">
        <v>5342</v>
      </c>
    </row>
    <row r="2922" spans="1:14" x14ac:dyDescent="0.25">
      <c r="A2922" s="1" t="s">
        <v>3473</v>
      </c>
      <c r="B2922" s="1" t="s">
        <v>80</v>
      </c>
      <c r="C2922" s="1" t="s">
        <v>81</v>
      </c>
      <c r="D2922" s="377">
        <v>117</v>
      </c>
      <c r="E2922" s="1" t="s">
        <v>83</v>
      </c>
      <c r="F2922" s="378">
        <v>46175</v>
      </c>
      <c r="G2922" s="1" t="s">
        <v>4807</v>
      </c>
      <c r="H2922" s="1" t="s">
        <v>4586</v>
      </c>
      <c r="I2922" s="378">
        <v>47271</v>
      </c>
      <c r="J2922" s="1" t="s">
        <v>61</v>
      </c>
      <c r="K2922" s="380">
        <v>0.51013888888889003</v>
      </c>
      <c r="L2922" s="378">
        <v>46175</v>
      </c>
      <c r="M2922" s="1" t="s">
        <v>3474</v>
      </c>
      <c r="N2922" s="1" t="s">
        <v>4811</v>
      </c>
    </row>
    <row r="2923" spans="1:14" x14ac:dyDescent="0.25">
      <c r="A2923" s="1" t="s">
        <v>7311</v>
      </c>
      <c r="B2923" s="1" t="s">
        <v>80</v>
      </c>
      <c r="C2923" s="1" t="s">
        <v>81</v>
      </c>
      <c r="D2923" s="377">
        <v>113</v>
      </c>
      <c r="E2923" s="1" t="s">
        <v>83</v>
      </c>
      <c r="F2923" s="378">
        <v>46184</v>
      </c>
      <c r="G2923" s="1" t="s">
        <v>12437</v>
      </c>
      <c r="H2923" s="1" t="s">
        <v>12438</v>
      </c>
      <c r="I2923" s="378">
        <v>47279</v>
      </c>
      <c r="J2923" s="1" t="s">
        <v>61</v>
      </c>
      <c r="K2923" s="380">
        <v>0.59774305555555995</v>
      </c>
      <c r="L2923" s="378">
        <v>46184</v>
      </c>
      <c r="M2923" s="1" t="s">
        <v>7314</v>
      </c>
      <c r="N2923" s="1" t="s">
        <v>13277</v>
      </c>
    </row>
    <row r="2924" spans="1:14" x14ac:dyDescent="0.25">
      <c r="A2924" s="1" t="s">
        <v>7311</v>
      </c>
      <c r="B2924" s="1" t="s">
        <v>80</v>
      </c>
      <c r="C2924" s="1" t="s">
        <v>81</v>
      </c>
      <c r="D2924" s="377">
        <v>117</v>
      </c>
      <c r="E2924" s="1" t="s">
        <v>83</v>
      </c>
      <c r="F2924" s="378">
        <v>46184</v>
      </c>
      <c r="G2924" s="1" t="s">
        <v>12437</v>
      </c>
      <c r="H2924" s="1" t="s">
        <v>12438</v>
      </c>
      <c r="I2924" s="378">
        <v>47279</v>
      </c>
      <c r="J2924" s="1" t="s">
        <v>61</v>
      </c>
      <c r="K2924" s="380">
        <v>0.42847222222221998</v>
      </c>
      <c r="L2924" s="378">
        <v>46184</v>
      </c>
      <c r="M2924" s="1" t="s">
        <v>7314</v>
      </c>
      <c r="N2924" s="1" t="s">
        <v>13076</v>
      </c>
    </row>
    <row r="2925" spans="1:14" x14ac:dyDescent="0.25">
      <c r="A2925" s="1" t="s">
        <v>7311</v>
      </c>
      <c r="B2925" s="1" t="s">
        <v>80</v>
      </c>
      <c r="C2925" s="1" t="s">
        <v>81</v>
      </c>
      <c r="D2925" s="377">
        <v>117</v>
      </c>
      <c r="E2925" s="1" t="s">
        <v>83</v>
      </c>
      <c r="F2925" s="378">
        <v>46184</v>
      </c>
      <c r="G2925" s="1" t="s">
        <v>12437</v>
      </c>
      <c r="H2925" s="1" t="s">
        <v>12438</v>
      </c>
      <c r="I2925" s="378">
        <v>47279</v>
      </c>
      <c r="J2925" s="1" t="s">
        <v>61</v>
      </c>
      <c r="K2925" s="380">
        <v>0.42839120370369999</v>
      </c>
      <c r="L2925" s="378">
        <v>46184</v>
      </c>
      <c r="M2925" s="1" t="s">
        <v>7314</v>
      </c>
      <c r="N2925" s="1" t="s">
        <v>13075</v>
      </c>
    </row>
    <row r="2926" spans="1:14" x14ac:dyDescent="0.25">
      <c r="A2926" s="1" t="s">
        <v>7311</v>
      </c>
      <c r="B2926" s="1" t="s">
        <v>80</v>
      </c>
      <c r="C2926" s="1" t="s">
        <v>81</v>
      </c>
      <c r="D2926" s="377">
        <v>117</v>
      </c>
      <c r="E2926" s="1" t="s">
        <v>83</v>
      </c>
      <c r="F2926" s="378">
        <v>46184</v>
      </c>
      <c r="G2926" s="1" t="s">
        <v>12437</v>
      </c>
      <c r="H2926" s="1" t="s">
        <v>12438</v>
      </c>
      <c r="I2926" s="378">
        <v>47279</v>
      </c>
      <c r="J2926" s="1" t="s">
        <v>61</v>
      </c>
      <c r="K2926" s="380">
        <v>0.51960648148148003</v>
      </c>
      <c r="L2926" s="378">
        <v>46184</v>
      </c>
      <c r="M2926" s="1" t="s">
        <v>7314</v>
      </c>
      <c r="N2926" s="1" t="s">
        <v>13276</v>
      </c>
    </row>
    <row r="2927" spans="1:14" x14ac:dyDescent="0.25">
      <c r="A2927" s="1" t="s">
        <v>7311</v>
      </c>
      <c r="B2927" s="1" t="s">
        <v>80</v>
      </c>
      <c r="C2927" s="1" t="s">
        <v>81</v>
      </c>
      <c r="D2927" s="377">
        <v>117</v>
      </c>
      <c r="E2927" s="1" t="s">
        <v>83</v>
      </c>
      <c r="F2927" s="378">
        <v>46184</v>
      </c>
      <c r="G2927" s="1" t="s">
        <v>12437</v>
      </c>
      <c r="H2927" s="1" t="s">
        <v>12438</v>
      </c>
      <c r="I2927" s="378">
        <v>47279</v>
      </c>
      <c r="J2927" s="1" t="s">
        <v>61</v>
      </c>
      <c r="K2927" s="380">
        <v>0.20640046296296</v>
      </c>
      <c r="L2927" s="378">
        <v>46184</v>
      </c>
      <c r="M2927" s="1" t="s">
        <v>7314</v>
      </c>
      <c r="N2927" s="1" t="s">
        <v>12444</v>
      </c>
    </row>
    <row r="2928" spans="1:14" x14ac:dyDescent="0.25">
      <c r="A2928" s="1" t="s">
        <v>7311</v>
      </c>
      <c r="B2928" s="1" t="s">
        <v>80</v>
      </c>
      <c r="C2928" s="1" t="s">
        <v>81</v>
      </c>
      <c r="D2928" s="377">
        <v>117</v>
      </c>
      <c r="E2928" s="1" t="s">
        <v>83</v>
      </c>
      <c r="F2928" s="378">
        <v>46184</v>
      </c>
      <c r="G2928" s="1" t="s">
        <v>12437</v>
      </c>
      <c r="H2928" s="1" t="s">
        <v>12438</v>
      </c>
      <c r="I2928" s="378">
        <v>47279</v>
      </c>
      <c r="J2928" s="1" t="s">
        <v>61</v>
      </c>
      <c r="K2928" s="380">
        <v>0.18635416666667001</v>
      </c>
      <c r="L2928" s="378">
        <v>46184</v>
      </c>
      <c r="M2928" s="1" t="s">
        <v>7314</v>
      </c>
      <c r="N2928" s="1" t="s">
        <v>12441</v>
      </c>
    </row>
    <row r="2929" spans="1:14" x14ac:dyDescent="0.25">
      <c r="A2929" s="1" t="s">
        <v>7311</v>
      </c>
      <c r="B2929" s="1" t="s">
        <v>80</v>
      </c>
      <c r="C2929" s="1" t="s">
        <v>81</v>
      </c>
      <c r="D2929" s="377">
        <v>117</v>
      </c>
      <c r="E2929" s="1" t="s">
        <v>83</v>
      </c>
      <c r="F2929" s="378">
        <v>46184</v>
      </c>
      <c r="G2929" s="1" t="s">
        <v>12432</v>
      </c>
      <c r="H2929" s="1" t="s">
        <v>11683</v>
      </c>
      <c r="I2929" s="378">
        <v>47279</v>
      </c>
      <c r="J2929" s="1" t="s">
        <v>61</v>
      </c>
      <c r="K2929" s="380">
        <v>0.1308912037037</v>
      </c>
      <c r="L2929" s="378">
        <v>46184</v>
      </c>
      <c r="M2929" s="1" t="s">
        <v>7314</v>
      </c>
      <c r="N2929" s="1" t="s">
        <v>12433</v>
      </c>
    </row>
    <row r="2930" spans="1:14" x14ac:dyDescent="0.25">
      <c r="A2930" s="1" t="s">
        <v>7311</v>
      </c>
      <c r="B2930" s="1" t="s">
        <v>80</v>
      </c>
      <c r="C2930" s="1" t="s">
        <v>81</v>
      </c>
      <c r="D2930" s="377">
        <v>117</v>
      </c>
      <c r="E2930" s="1" t="s">
        <v>83</v>
      </c>
      <c r="F2930" s="378">
        <v>46184</v>
      </c>
      <c r="G2930" s="1" t="s">
        <v>12437</v>
      </c>
      <c r="H2930" s="1" t="s">
        <v>12438</v>
      </c>
      <c r="I2930" s="378">
        <v>47279</v>
      </c>
      <c r="J2930" s="1" t="s">
        <v>61</v>
      </c>
      <c r="K2930" s="380">
        <v>0.23755787037036999</v>
      </c>
      <c r="L2930" s="378">
        <v>46184</v>
      </c>
      <c r="M2930" s="1" t="s">
        <v>7314</v>
      </c>
      <c r="N2930" s="1" t="s">
        <v>12445</v>
      </c>
    </row>
    <row r="2931" spans="1:14" x14ac:dyDescent="0.25">
      <c r="A2931" s="1" t="s">
        <v>7311</v>
      </c>
      <c r="B2931" s="1" t="s">
        <v>80</v>
      </c>
      <c r="C2931" s="1" t="s">
        <v>81</v>
      </c>
      <c r="D2931" s="377">
        <v>117</v>
      </c>
      <c r="E2931" s="1" t="s">
        <v>83</v>
      </c>
      <c r="F2931" s="378">
        <v>46184</v>
      </c>
      <c r="G2931" s="1" t="s">
        <v>12437</v>
      </c>
      <c r="H2931" s="1" t="s">
        <v>12438</v>
      </c>
      <c r="I2931" s="378">
        <v>47279</v>
      </c>
      <c r="J2931" s="1" t="s">
        <v>61</v>
      </c>
      <c r="K2931" s="380">
        <v>0.55978009259258998</v>
      </c>
      <c r="L2931" s="378">
        <v>46184</v>
      </c>
      <c r="M2931" s="1" t="s">
        <v>7314</v>
      </c>
      <c r="N2931" s="1" t="s">
        <v>13275</v>
      </c>
    </row>
    <row r="2932" spans="1:14" x14ac:dyDescent="0.25">
      <c r="A2932" s="1" t="s">
        <v>7311</v>
      </c>
      <c r="B2932" s="1" t="s">
        <v>80</v>
      </c>
      <c r="C2932" s="1" t="s">
        <v>81</v>
      </c>
      <c r="D2932" s="377">
        <v>117</v>
      </c>
      <c r="E2932" s="1" t="s">
        <v>83</v>
      </c>
      <c r="F2932" s="378">
        <v>46184</v>
      </c>
      <c r="G2932" s="1" t="s">
        <v>12437</v>
      </c>
      <c r="H2932" s="1" t="s">
        <v>12438</v>
      </c>
      <c r="I2932" s="378">
        <v>47279</v>
      </c>
      <c r="J2932" s="1" t="s">
        <v>61</v>
      </c>
      <c r="K2932" s="380">
        <v>0.1306712962963</v>
      </c>
      <c r="L2932" s="378">
        <v>46184</v>
      </c>
      <c r="M2932" s="1" t="s">
        <v>7314</v>
      </c>
      <c r="N2932" s="1" t="s">
        <v>12440</v>
      </c>
    </row>
    <row r="2933" spans="1:14" x14ac:dyDescent="0.25">
      <c r="A2933" s="1" t="s">
        <v>7311</v>
      </c>
      <c r="B2933" s="1" t="s">
        <v>80</v>
      </c>
      <c r="C2933" s="1" t="s">
        <v>81</v>
      </c>
      <c r="D2933" s="377">
        <v>117</v>
      </c>
      <c r="E2933" s="1" t="s">
        <v>83</v>
      </c>
      <c r="F2933" s="378">
        <v>46184</v>
      </c>
      <c r="G2933" s="1" t="s">
        <v>12437</v>
      </c>
      <c r="H2933" s="1" t="s">
        <v>12438</v>
      </c>
      <c r="I2933" s="378">
        <v>47279</v>
      </c>
      <c r="J2933" s="1" t="s">
        <v>61</v>
      </c>
      <c r="K2933" s="380">
        <v>0.25336805555556002</v>
      </c>
      <c r="L2933" s="378">
        <v>46184</v>
      </c>
      <c r="M2933" s="1" t="s">
        <v>7314</v>
      </c>
      <c r="N2933" s="1" t="s">
        <v>12443</v>
      </c>
    </row>
    <row r="2934" spans="1:14" x14ac:dyDescent="0.25">
      <c r="A2934" s="1" t="s">
        <v>7311</v>
      </c>
      <c r="B2934" s="1" t="s">
        <v>80</v>
      </c>
      <c r="C2934" s="1" t="s">
        <v>81</v>
      </c>
      <c r="D2934" s="377">
        <v>117</v>
      </c>
      <c r="E2934" s="1" t="s">
        <v>83</v>
      </c>
      <c r="F2934" s="378">
        <v>46184</v>
      </c>
      <c r="G2934" s="1" t="s">
        <v>12437</v>
      </c>
      <c r="H2934" s="1" t="s">
        <v>12438</v>
      </c>
      <c r="I2934" s="378">
        <v>47279</v>
      </c>
      <c r="J2934" s="1" t="s">
        <v>61</v>
      </c>
      <c r="K2934" s="380">
        <v>0.54531249999999998</v>
      </c>
      <c r="L2934" s="378">
        <v>46184</v>
      </c>
      <c r="M2934" s="1" t="s">
        <v>7314</v>
      </c>
      <c r="N2934" s="1" t="s">
        <v>13279</v>
      </c>
    </row>
    <row r="2935" spans="1:14" x14ac:dyDescent="0.25">
      <c r="A2935" s="1" t="s">
        <v>7311</v>
      </c>
      <c r="B2935" s="1" t="s">
        <v>80</v>
      </c>
      <c r="C2935" s="1" t="s">
        <v>81</v>
      </c>
      <c r="D2935" s="377">
        <v>117</v>
      </c>
      <c r="E2935" s="1" t="s">
        <v>83</v>
      </c>
      <c r="F2935" s="378">
        <v>46184</v>
      </c>
      <c r="G2935" s="1" t="s">
        <v>12437</v>
      </c>
      <c r="H2935" s="1" t="s">
        <v>12438</v>
      </c>
      <c r="I2935" s="378">
        <v>47279</v>
      </c>
      <c r="J2935" s="1" t="s">
        <v>61</v>
      </c>
      <c r="K2935" s="380">
        <v>0.34274305555556001</v>
      </c>
      <c r="L2935" s="378">
        <v>46184</v>
      </c>
      <c r="M2935" s="1" t="s">
        <v>7314</v>
      </c>
      <c r="N2935" s="1" t="s">
        <v>13074</v>
      </c>
    </row>
    <row r="2936" spans="1:14" x14ac:dyDescent="0.25">
      <c r="A2936" s="1" t="s">
        <v>7311</v>
      </c>
      <c r="B2936" s="1" t="s">
        <v>80</v>
      </c>
      <c r="C2936" s="1" t="s">
        <v>81</v>
      </c>
      <c r="D2936" s="377">
        <v>117</v>
      </c>
      <c r="E2936" s="1" t="s">
        <v>83</v>
      </c>
      <c r="F2936" s="378">
        <v>46184</v>
      </c>
      <c r="G2936" s="1" t="s">
        <v>12437</v>
      </c>
      <c r="H2936" s="1" t="s">
        <v>12438</v>
      </c>
      <c r="I2936" s="378">
        <v>47279</v>
      </c>
      <c r="J2936" s="1" t="s">
        <v>61</v>
      </c>
      <c r="K2936" s="380">
        <v>0.15070601851852</v>
      </c>
      <c r="L2936" s="378">
        <v>46184</v>
      </c>
      <c r="M2936" s="1" t="s">
        <v>7314</v>
      </c>
      <c r="N2936" s="1" t="s">
        <v>12442</v>
      </c>
    </row>
    <row r="2937" spans="1:14" x14ac:dyDescent="0.25">
      <c r="A2937" s="1" t="s">
        <v>7311</v>
      </c>
      <c r="B2937" s="1" t="s">
        <v>80</v>
      </c>
      <c r="C2937" s="1" t="s">
        <v>81</v>
      </c>
      <c r="D2937" s="377">
        <v>117</v>
      </c>
      <c r="E2937" s="1" t="s">
        <v>83</v>
      </c>
      <c r="F2937" s="378">
        <v>46184</v>
      </c>
      <c r="G2937" s="1" t="s">
        <v>12432</v>
      </c>
      <c r="H2937" s="1" t="s">
        <v>11683</v>
      </c>
      <c r="I2937" s="378">
        <v>47279</v>
      </c>
      <c r="J2937" s="1" t="s">
        <v>61</v>
      </c>
      <c r="K2937" s="380">
        <v>3.7511574074069999E-2</v>
      </c>
      <c r="L2937" s="378">
        <v>46184</v>
      </c>
      <c r="M2937" s="1" t="s">
        <v>7314</v>
      </c>
      <c r="N2937" s="1" t="s">
        <v>12436</v>
      </c>
    </row>
    <row r="2938" spans="1:14" x14ac:dyDescent="0.25">
      <c r="A2938" s="1" t="s">
        <v>7311</v>
      </c>
      <c r="B2938" s="1" t="s">
        <v>80</v>
      </c>
      <c r="C2938" s="1" t="s">
        <v>81</v>
      </c>
      <c r="D2938" s="377">
        <v>117</v>
      </c>
      <c r="E2938" s="1" t="s">
        <v>83</v>
      </c>
      <c r="F2938" s="378">
        <v>46184</v>
      </c>
      <c r="G2938" s="1" t="s">
        <v>12432</v>
      </c>
      <c r="H2938" s="1" t="s">
        <v>11683</v>
      </c>
      <c r="I2938" s="378">
        <v>47279</v>
      </c>
      <c r="J2938" s="1" t="s">
        <v>61</v>
      </c>
      <c r="K2938" s="380">
        <v>3.7638888888889999E-2</v>
      </c>
      <c r="L2938" s="378">
        <v>46184</v>
      </c>
      <c r="M2938" s="1" t="s">
        <v>7314</v>
      </c>
      <c r="N2938" s="1" t="s">
        <v>12434</v>
      </c>
    </row>
    <row r="2939" spans="1:14" x14ac:dyDescent="0.25">
      <c r="A2939" s="1" t="s">
        <v>7311</v>
      </c>
      <c r="B2939" s="1" t="s">
        <v>80</v>
      </c>
      <c r="C2939" s="1" t="s">
        <v>81</v>
      </c>
      <c r="D2939" s="377">
        <v>117</v>
      </c>
      <c r="E2939" s="1" t="s">
        <v>83</v>
      </c>
      <c r="F2939" s="378">
        <v>46184</v>
      </c>
      <c r="G2939" s="1" t="s">
        <v>12437</v>
      </c>
      <c r="H2939" s="1" t="s">
        <v>12438</v>
      </c>
      <c r="I2939" s="378">
        <v>47279</v>
      </c>
      <c r="J2939" s="1" t="s">
        <v>61</v>
      </c>
      <c r="K2939" s="380">
        <v>0.35878472222222002</v>
      </c>
      <c r="L2939" s="378">
        <v>46184</v>
      </c>
      <c r="M2939" s="1" t="s">
        <v>7314</v>
      </c>
      <c r="N2939" s="1" t="s">
        <v>13077</v>
      </c>
    </row>
    <row r="2940" spans="1:14" x14ac:dyDescent="0.25">
      <c r="A2940" s="1" t="s">
        <v>7311</v>
      </c>
      <c r="B2940" s="1" t="s">
        <v>80</v>
      </c>
      <c r="C2940" s="1" t="s">
        <v>81</v>
      </c>
      <c r="D2940" s="377">
        <v>117</v>
      </c>
      <c r="E2940" s="1" t="s">
        <v>83</v>
      </c>
      <c r="F2940" s="378">
        <v>46184</v>
      </c>
      <c r="G2940" s="1" t="s">
        <v>12432</v>
      </c>
      <c r="H2940" s="1" t="s">
        <v>11683</v>
      </c>
      <c r="I2940" s="378">
        <v>47279</v>
      </c>
      <c r="J2940" s="1" t="s">
        <v>61</v>
      </c>
      <c r="K2940" s="380">
        <v>1.7071759259260001E-2</v>
      </c>
      <c r="L2940" s="378">
        <v>46184</v>
      </c>
      <c r="M2940" s="1" t="s">
        <v>7314</v>
      </c>
      <c r="N2940" s="1" t="s">
        <v>12435</v>
      </c>
    </row>
    <row r="2941" spans="1:14" x14ac:dyDescent="0.25">
      <c r="A2941" s="1" t="s">
        <v>7311</v>
      </c>
      <c r="B2941" s="1" t="s">
        <v>80</v>
      </c>
      <c r="C2941" s="1" t="s">
        <v>81</v>
      </c>
      <c r="D2941" s="377">
        <v>117</v>
      </c>
      <c r="E2941" s="1" t="s">
        <v>83</v>
      </c>
      <c r="F2941" s="378">
        <v>46184</v>
      </c>
      <c r="G2941" s="1" t="s">
        <v>12437</v>
      </c>
      <c r="H2941" s="1" t="s">
        <v>12438</v>
      </c>
      <c r="I2941" s="378">
        <v>47279</v>
      </c>
      <c r="J2941" s="1" t="s">
        <v>61</v>
      </c>
      <c r="K2941" s="380">
        <v>0.54858796296295997</v>
      </c>
      <c r="L2941" s="378">
        <v>46184</v>
      </c>
      <c r="M2941" s="1" t="s">
        <v>7314</v>
      </c>
      <c r="N2941" s="1" t="s">
        <v>13278</v>
      </c>
    </row>
    <row r="2942" spans="1:14" x14ac:dyDescent="0.25">
      <c r="A2942" s="1" t="s">
        <v>7311</v>
      </c>
      <c r="B2942" s="1" t="s">
        <v>80</v>
      </c>
      <c r="C2942" s="1" t="s">
        <v>81</v>
      </c>
      <c r="D2942" s="377">
        <v>117</v>
      </c>
      <c r="E2942" s="1" t="s">
        <v>83</v>
      </c>
      <c r="F2942" s="378">
        <v>46184</v>
      </c>
      <c r="G2942" s="1" t="s">
        <v>12437</v>
      </c>
      <c r="H2942" s="1" t="s">
        <v>12438</v>
      </c>
      <c r="I2942" s="378">
        <v>47279</v>
      </c>
      <c r="J2942" s="1" t="s">
        <v>61</v>
      </c>
      <c r="K2942" s="380">
        <v>0.37502314814815002</v>
      </c>
      <c r="L2942" s="378">
        <v>46184</v>
      </c>
      <c r="M2942" s="1" t="s">
        <v>7314</v>
      </c>
      <c r="N2942" s="1" t="s">
        <v>13078</v>
      </c>
    </row>
    <row r="2943" spans="1:14" x14ac:dyDescent="0.25">
      <c r="A2943" s="1" t="s">
        <v>7311</v>
      </c>
      <c r="B2943" s="1" t="s">
        <v>80</v>
      </c>
      <c r="C2943" s="1" t="s">
        <v>81</v>
      </c>
      <c r="D2943" s="377">
        <v>117</v>
      </c>
      <c r="E2943" s="1" t="s">
        <v>83</v>
      </c>
      <c r="F2943" s="378">
        <v>46184</v>
      </c>
      <c r="G2943" s="1" t="s">
        <v>12437</v>
      </c>
      <c r="H2943" s="1" t="s">
        <v>12438</v>
      </c>
      <c r="I2943" s="378">
        <v>47279</v>
      </c>
      <c r="J2943" s="1" t="s">
        <v>61</v>
      </c>
      <c r="K2943" s="380">
        <v>0.15082175925926</v>
      </c>
      <c r="L2943" s="378">
        <v>46184</v>
      </c>
      <c r="M2943" s="1" t="s">
        <v>7314</v>
      </c>
      <c r="N2943" s="1" t="s">
        <v>12439</v>
      </c>
    </row>
    <row r="2944" spans="1:14" x14ac:dyDescent="0.25">
      <c r="A2944" s="1" t="s">
        <v>7311</v>
      </c>
      <c r="B2944" s="1" t="s">
        <v>80</v>
      </c>
      <c r="C2944" s="1" t="s">
        <v>81</v>
      </c>
      <c r="D2944" s="377">
        <v>117</v>
      </c>
      <c r="E2944" s="1" t="s">
        <v>83</v>
      </c>
      <c r="F2944" s="378">
        <v>46183</v>
      </c>
      <c r="G2944" s="1" t="s">
        <v>11266</v>
      </c>
      <c r="H2944" s="1" t="s">
        <v>10933</v>
      </c>
      <c r="I2944" s="378">
        <v>47278</v>
      </c>
      <c r="J2944" s="1" t="s">
        <v>61</v>
      </c>
      <c r="K2944" s="380">
        <v>0.22888888888889</v>
      </c>
      <c r="L2944" s="378">
        <v>46183</v>
      </c>
      <c r="M2944" s="1" t="s">
        <v>7314</v>
      </c>
      <c r="N2944" s="1" t="s">
        <v>11271</v>
      </c>
    </row>
    <row r="2945" spans="1:14" x14ac:dyDescent="0.25">
      <c r="A2945" s="1" t="s">
        <v>7311</v>
      </c>
      <c r="B2945" s="1" t="s">
        <v>80</v>
      </c>
      <c r="C2945" s="1" t="s">
        <v>81</v>
      </c>
      <c r="D2945" s="377">
        <v>117</v>
      </c>
      <c r="E2945" s="1" t="s">
        <v>83</v>
      </c>
      <c r="F2945" s="378">
        <v>46183</v>
      </c>
      <c r="G2945" s="1" t="s">
        <v>11266</v>
      </c>
      <c r="H2945" s="1" t="s">
        <v>10933</v>
      </c>
      <c r="I2945" s="378">
        <v>47278</v>
      </c>
      <c r="J2945" s="1" t="s">
        <v>61</v>
      </c>
      <c r="K2945" s="380">
        <v>0.44596064814815001</v>
      </c>
      <c r="L2945" s="378">
        <v>46183</v>
      </c>
      <c r="M2945" s="1" t="s">
        <v>7314</v>
      </c>
      <c r="N2945" s="1" t="s">
        <v>12452</v>
      </c>
    </row>
    <row r="2946" spans="1:14" x14ac:dyDescent="0.25">
      <c r="A2946" s="1" t="s">
        <v>7311</v>
      </c>
      <c r="B2946" s="1" t="s">
        <v>80</v>
      </c>
      <c r="C2946" s="1" t="s">
        <v>81</v>
      </c>
      <c r="D2946" s="377">
        <v>117</v>
      </c>
      <c r="E2946" s="1" t="s">
        <v>83</v>
      </c>
      <c r="F2946" s="378">
        <v>46183</v>
      </c>
      <c r="G2946" s="1" t="s">
        <v>11266</v>
      </c>
      <c r="H2946" s="1" t="s">
        <v>10933</v>
      </c>
      <c r="I2946" s="378">
        <v>47278</v>
      </c>
      <c r="J2946" s="1" t="s">
        <v>61</v>
      </c>
      <c r="K2946" s="380">
        <v>0.35237268518518999</v>
      </c>
      <c r="L2946" s="378">
        <v>46183</v>
      </c>
      <c r="M2946" s="1" t="s">
        <v>7314</v>
      </c>
      <c r="N2946" s="1" t="s">
        <v>11274</v>
      </c>
    </row>
    <row r="2947" spans="1:14" x14ac:dyDescent="0.25">
      <c r="A2947" s="1" t="s">
        <v>7311</v>
      </c>
      <c r="B2947" s="1" t="s">
        <v>80</v>
      </c>
      <c r="C2947" s="1" t="s">
        <v>81</v>
      </c>
      <c r="D2947" s="377">
        <v>117</v>
      </c>
      <c r="E2947" s="1" t="s">
        <v>83</v>
      </c>
      <c r="F2947" s="378">
        <v>46183</v>
      </c>
      <c r="G2947" s="1" t="s">
        <v>12432</v>
      </c>
      <c r="H2947" s="1" t="s">
        <v>11683</v>
      </c>
      <c r="I2947" s="378">
        <v>47279</v>
      </c>
      <c r="J2947" s="1" t="s">
        <v>61</v>
      </c>
      <c r="K2947" s="380">
        <v>0.99405092592593003</v>
      </c>
      <c r="L2947" s="378">
        <v>46183</v>
      </c>
      <c r="M2947" s="1" t="s">
        <v>7314</v>
      </c>
      <c r="N2947" s="1" t="s">
        <v>12451</v>
      </c>
    </row>
    <row r="2948" spans="1:14" x14ac:dyDescent="0.25">
      <c r="A2948" s="1" t="s">
        <v>7311</v>
      </c>
      <c r="B2948" s="1" t="s">
        <v>80</v>
      </c>
      <c r="C2948" s="1" t="s">
        <v>81</v>
      </c>
      <c r="D2948" s="377">
        <v>117</v>
      </c>
      <c r="E2948" s="1" t="s">
        <v>83</v>
      </c>
      <c r="F2948" s="378">
        <v>46183</v>
      </c>
      <c r="G2948" s="1" t="s">
        <v>12432</v>
      </c>
      <c r="H2948" s="1" t="s">
        <v>11683</v>
      </c>
      <c r="I2948" s="378">
        <v>47279</v>
      </c>
      <c r="J2948" s="1" t="s">
        <v>61</v>
      </c>
      <c r="K2948" s="380">
        <v>0.74738425925926</v>
      </c>
      <c r="L2948" s="378">
        <v>46183</v>
      </c>
      <c r="M2948" s="1" t="s">
        <v>7314</v>
      </c>
      <c r="N2948" s="1" t="s">
        <v>12449</v>
      </c>
    </row>
    <row r="2949" spans="1:14" x14ac:dyDescent="0.25">
      <c r="A2949" s="1" t="s">
        <v>7311</v>
      </c>
      <c r="B2949" s="1" t="s">
        <v>80</v>
      </c>
      <c r="C2949" s="1" t="s">
        <v>81</v>
      </c>
      <c r="D2949" s="377">
        <v>117</v>
      </c>
      <c r="E2949" s="1" t="s">
        <v>83</v>
      </c>
      <c r="F2949" s="378">
        <v>46183</v>
      </c>
      <c r="G2949" s="1" t="s">
        <v>11266</v>
      </c>
      <c r="H2949" s="1" t="s">
        <v>10933</v>
      </c>
      <c r="I2949" s="378">
        <v>47278</v>
      </c>
      <c r="J2949" s="1" t="s">
        <v>61</v>
      </c>
      <c r="K2949" s="380">
        <v>0.39612268518519</v>
      </c>
      <c r="L2949" s="378">
        <v>46183</v>
      </c>
      <c r="M2949" s="1" t="s">
        <v>7314</v>
      </c>
      <c r="N2949" s="1" t="s">
        <v>12461</v>
      </c>
    </row>
    <row r="2950" spans="1:14" x14ac:dyDescent="0.25">
      <c r="A2950" s="1" t="s">
        <v>7311</v>
      </c>
      <c r="B2950" s="1" t="s">
        <v>80</v>
      </c>
      <c r="C2950" s="1" t="s">
        <v>81</v>
      </c>
      <c r="D2950" s="377">
        <v>117</v>
      </c>
      <c r="E2950" s="1" t="s">
        <v>83</v>
      </c>
      <c r="F2950" s="378">
        <v>46183</v>
      </c>
      <c r="G2950" s="1" t="s">
        <v>12432</v>
      </c>
      <c r="H2950" s="1" t="s">
        <v>11683</v>
      </c>
      <c r="I2950" s="378">
        <v>47279</v>
      </c>
      <c r="J2950" s="1" t="s">
        <v>61</v>
      </c>
      <c r="K2950" s="380">
        <v>0.74811342592593</v>
      </c>
      <c r="L2950" s="378">
        <v>46183</v>
      </c>
      <c r="M2950" s="1" t="s">
        <v>7314</v>
      </c>
      <c r="N2950" s="1" t="s">
        <v>12466</v>
      </c>
    </row>
    <row r="2951" spans="1:14" x14ac:dyDescent="0.25">
      <c r="A2951" s="1" t="s">
        <v>7311</v>
      </c>
      <c r="B2951" s="1" t="s">
        <v>80</v>
      </c>
      <c r="C2951" s="1" t="s">
        <v>81</v>
      </c>
      <c r="D2951" s="377">
        <v>117</v>
      </c>
      <c r="E2951" s="1" t="s">
        <v>83</v>
      </c>
      <c r="F2951" s="378">
        <v>46183</v>
      </c>
      <c r="G2951" s="1" t="s">
        <v>11266</v>
      </c>
      <c r="H2951" s="1" t="s">
        <v>10933</v>
      </c>
      <c r="I2951" s="378">
        <v>47278</v>
      </c>
      <c r="J2951" s="1" t="s">
        <v>61</v>
      </c>
      <c r="K2951" s="380">
        <v>0.33396990740741</v>
      </c>
      <c r="L2951" s="378">
        <v>46183</v>
      </c>
      <c r="M2951" s="1" t="s">
        <v>7314</v>
      </c>
      <c r="N2951" s="1" t="s">
        <v>11267</v>
      </c>
    </row>
    <row r="2952" spans="1:14" x14ac:dyDescent="0.25">
      <c r="A2952" s="1" t="s">
        <v>7311</v>
      </c>
      <c r="B2952" s="1" t="s">
        <v>80</v>
      </c>
      <c r="C2952" s="1" t="s">
        <v>81</v>
      </c>
      <c r="D2952" s="377">
        <v>117</v>
      </c>
      <c r="E2952" s="1" t="s">
        <v>83</v>
      </c>
      <c r="F2952" s="378">
        <v>46183</v>
      </c>
      <c r="G2952" s="1" t="s">
        <v>11266</v>
      </c>
      <c r="H2952" s="1" t="s">
        <v>10933</v>
      </c>
      <c r="I2952" s="378">
        <v>47278</v>
      </c>
      <c r="J2952" s="1" t="s">
        <v>61</v>
      </c>
      <c r="K2952" s="380">
        <v>0.25142361111111</v>
      </c>
      <c r="L2952" s="378">
        <v>46183</v>
      </c>
      <c r="M2952" s="1" t="s">
        <v>7314</v>
      </c>
      <c r="N2952" s="1" t="s">
        <v>11269</v>
      </c>
    </row>
    <row r="2953" spans="1:14" x14ac:dyDescent="0.25">
      <c r="A2953" s="1" t="s">
        <v>7311</v>
      </c>
      <c r="B2953" s="1" t="s">
        <v>80</v>
      </c>
      <c r="C2953" s="1" t="s">
        <v>81</v>
      </c>
      <c r="D2953" s="377">
        <v>117</v>
      </c>
      <c r="E2953" s="1" t="s">
        <v>83</v>
      </c>
      <c r="F2953" s="378">
        <v>46183</v>
      </c>
      <c r="G2953" s="1" t="s">
        <v>11266</v>
      </c>
      <c r="H2953" s="1" t="s">
        <v>10933</v>
      </c>
      <c r="I2953" s="378">
        <v>47278</v>
      </c>
      <c r="J2953" s="1" t="s">
        <v>61</v>
      </c>
      <c r="K2953" s="380">
        <v>0.32086805555555997</v>
      </c>
      <c r="L2953" s="378">
        <v>46183</v>
      </c>
      <c r="M2953" s="1" t="s">
        <v>7314</v>
      </c>
      <c r="N2953" s="1" t="s">
        <v>11270</v>
      </c>
    </row>
    <row r="2954" spans="1:14" x14ac:dyDescent="0.25">
      <c r="A2954" s="1" t="s">
        <v>7311</v>
      </c>
      <c r="B2954" s="1" t="s">
        <v>80</v>
      </c>
      <c r="C2954" s="1" t="s">
        <v>81</v>
      </c>
      <c r="D2954" s="377">
        <v>117</v>
      </c>
      <c r="E2954" s="1" t="s">
        <v>83</v>
      </c>
      <c r="F2954" s="378">
        <v>46183</v>
      </c>
      <c r="G2954" s="1" t="s">
        <v>10936</v>
      </c>
      <c r="H2954" s="1" t="s">
        <v>10530</v>
      </c>
      <c r="I2954" s="378">
        <v>47278</v>
      </c>
      <c r="J2954" s="1" t="s">
        <v>61</v>
      </c>
      <c r="K2954" s="380">
        <v>4.707175925926E-2</v>
      </c>
      <c r="L2954" s="378">
        <v>46183</v>
      </c>
      <c r="M2954" s="1" t="s">
        <v>7314</v>
      </c>
      <c r="N2954" s="1" t="s">
        <v>11275</v>
      </c>
    </row>
    <row r="2955" spans="1:14" x14ac:dyDescent="0.25">
      <c r="A2955" s="1" t="s">
        <v>7311</v>
      </c>
      <c r="B2955" s="1" t="s">
        <v>80</v>
      </c>
      <c r="C2955" s="1" t="s">
        <v>81</v>
      </c>
      <c r="D2955" s="377">
        <v>111</v>
      </c>
      <c r="E2955" s="1" t="s">
        <v>83</v>
      </c>
      <c r="F2955" s="378">
        <v>46183</v>
      </c>
      <c r="G2955" s="1" t="s">
        <v>10936</v>
      </c>
      <c r="H2955" s="1" t="s">
        <v>10530</v>
      </c>
      <c r="I2955" s="378">
        <v>47278</v>
      </c>
      <c r="J2955" s="1" t="s">
        <v>61</v>
      </c>
      <c r="K2955" s="380">
        <v>0.13587962962962999</v>
      </c>
      <c r="L2955" s="378">
        <v>46183</v>
      </c>
      <c r="M2955" s="1" t="s">
        <v>7314</v>
      </c>
      <c r="N2955" s="1" t="s">
        <v>11268</v>
      </c>
    </row>
    <row r="2956" spans="1:14" x14ac:dyDescent="0.25">
      <c r="A2956" s="1" t="s">
        <v>7311</v>
      </c>
      <c r="B2956" s="1" t="s">
        <v>80</v>
      </c>
      <c r="C2956" s="1" t="s">
        <v>81</v>
      </c>
      <c r="D2956" s="377">
        <v>117</v>
      </c>
      <c r="E2956" s="1" t="s">
        <v>83</v>
      </c>
      <c r="F2956" s="378">
        <v>46183</v>
      </c>
      <c r="G2956" s="1" t="s">
        <v>12432</v>
      </c>
      <c r="H2956" s="1" t="s">
        <v>11683</v>
      </c>
      <c r="I2956" s="378">
        <v>47279</v>
      </c>
      <c r="J2956" s="1" t="s">
        <v>61</v>
      </c>
      <c r="K2956" s="380">
        <v>0.71031250000000001</v>
      </c>
      <c r="L2956" s="378">
        <v>46183</v>
      </c>
      <c r="M2956" s="1" t="s">
        <v>7314</v>
      </c>
      <c r="N2956" s="1" t="s">
        <v>12447</v>
      </c>
    </row>
    <row r="2957" spans="1:14" x14ac:dyDescent="0.25">
      <c r="A2957" s="1" t="s">
        <v>7311</v>
      </c>
      <c r="B2957" s="1" t="s">
        <v>80</v>
      </c>
      <c r="C2957" s="1" t="s">
        <v>81</v>
      </c>
      <c r="D2957" s="377">
        <v>117</v>
      </c>
      <c r="E2957" s="1" t="s">
        <v>83</v>
      </c>
      <c r="F2957" s="378">
        <v>46183</v>
      </c>
      <c r="G2957" s="1" t="s">
        <v>12432</v>
      </c>
      <c r="H2957" s="1" t="s">
        <v>11683</v>
      </c>
      <c r="I2957" s="378">
        <v>47279</v>
      </c>
      <c r="J2957" s="1" t="s">
        <v>61</v>
      </c>
      <c r="K2957" s="380">
        <v>0.93792824074073999</v>
      </c>
      <c r="L2957" s="378">
        <v>46183</v>
      </c>
      <c r="M2957" s="1" t="s">
        <v>7314</v>
      </c>
      <c r="N2957" s="1" t="s">
        <v>12460</v>
      </c>
    </row>
    <row r="2958" spans="1:14" x14ac:dyDescent="0.25">
      <c r="A2958" s="1" t="s">
        <v>7311</v>
      </c>
      <c r="B2958" s="1" t="s">
        <v>80</v>
      </c>
      <c r="C2958" s="1" t="s">
        <v>81</v>
      </c>
      <c r="D2958" s="377">
        <v>117</v>
      </c>
      <c r="E2958" s="1" t="s">
        <v>83</v>
      </c>
      <c r="F2958" s="378">
        <v>46183</v>
      </c>
      <c r="G2958" s="1" t="s">
        <v>11266</v>
      </c>
      <c r="H2958" s="1" t="s">
        <v>10933</v>
      </c>
      <c r="I2958" s="378">
        <v>47278</v>
      </c>
      <c r="J2958" s="1" t="s">
        <v>61</v>
      </c>
      <c r="K2958" s="380">
        <v>0.59120370370370001</v>
      </c>
      <c r="L2958" s="378">
        <v>46183</v>
      </c>
      <c r="M2958" s="1" t="s">
        <v>7314</v>
      </c>
      <c r="N2958" s="1" t="s">
        <v>12456</v>
      </c>
    </row>
    <row r="2959" spans="1:14" x14ac:dyDescent="0.25">
      <c r="A2959" s="1" t="s">
        <v>7311</v>
      </c>
      <c r="B2959" s="1" t="s">
        <v>80</v>
      </c>
      <c r="C2959" s="1" t="s">
        <v>81</v>
      </c>
      <c r="D2959" s="377">
        <v>99</v>
      </c>
      <c r="E2959" s="1" t="s">
        <v>83</v>
      </c>
      <c r="F2959" s="378">
        <v>46183</v>
      </c>
      <c r="G2959" s="1" t="s">
        <v>11266</v>
      </c>
      <c r="H2959" s="1" t="s">
        <v>10933</v>
      </c>
      <c r="I2959" s="378">
        <v>47278</v>
      </c>
      <c r="J2959" s="1" t="s">
        <v>61</v>
      </c>
      <c r="K2959" s="380">
        <v>0.66457175925926004</v>
      </c>
      <c r="L2959" s="378">
        <v>46183</v>
      </c>
      <c r="M2959" s="1" t="s">
        <v>7314</v>
      </c>
      <c r="N2959" s="1" t="s">
        <v>12464</v>
      </c>
    </row>
    <row r="2960" spans="1:14" x14ac:dyDescent="0.25">
      <c r="A2960" s="1" t="s">
        <v>7311</v>
      </c>
      <c r="B2960" s="1" t="s">
        <v>80</v>
      </c>
      <c r="C2960" s="1" t="s">
        <v>81</v>
      </c>
      <c r="D2960" s="377">
        <v>117</v>
      </c>
      <c r="E2960" s="1" t="s">
        <v>83</v>
      </c>
      <c r="F2960" s="378">
        <v>46183</v>
      </c>
      <c r="G2960" s="1" t="s">
        <v>12432</v>
      </c>
      <c r="H2960" s="1" t="s">
        <v>11683</v>
      </c>
      <c r="I2960" s="378">
        <v>47279</v>
      </c>
      <c r="J2960" s="1" t="s">
        <v>61</v>
      </c>
      <c r="K2960" s="380">
        <v>0.89543981481481005</v>
      </c>
      <c r="L2960" s="378">
        <v>46183</v>
      </c>
      <c r="M2960" s="1" t="s">
        <v>7314</v>
      </c>
      <c r="N2960" s="1" t="s">
        <v>12462</v>
      </c>
    </row>
    <row r="2961" spans="1:14" x14ac:dyDescent="0.25">
      <c r="A2961" s="1" t="s">
        <v>7311</v>
      </c>
      <c r="B2961" s="1" t="s">
        <v>80</v>
      </c>
      <c r="C2961" s="1" t="s">
        <v>81</v>
      </c>
      <c r="D2961" s="377">
        <v>117</v>
      </c>
      <c r="E2961" s="1" t="s">
        <v>83</v>
      </c>
      <c r="F2961" s="378">
        <v>46183</v>
      </c>
      <c r="G2961" s="1" t="s">
        <v>11266</v>
      </c>
      <c r="H2961" s="1" t="s">
        <v>10933</v>
      </c>
      <c r="I2961" s="378">
        <v>47278</v>
      </c>
      <c r="J2961" s="1" t="s">
        <v>61</v>
      </c>
      <c r="K2961" s="380">
        <v>0.2987962962963</v>
      </c>
      <c r="L2961" s="378">
        <v>46183</v>
      </c>
      <c r="M2961" s="1" t="s">
        <v>7314</v>
      </c>
      <c r="N2961" s="1" t="s">
        <v>11272</v>
      </c>
    </row>
    <row r="2962" spans="1:14" x14ac:dyDescent="0.25">
      <c r="A2962" s="1" t="s">
        <v>7311</v>
      </c>
      <c r="B2962" s="1" t="s">
        <v>80</v>
      </c>
      <c r="C2962" s="1" t="s">
        <v>81</v>
      </c>
      <c r="D2962" s="377">
        <v>117</v>
      </c>
      <c r="E2962" s="1" t="s">
        <v>83</v>
      </c>
      <c r="F2962" s="378">
        <v>46183</v>
      </c>
      <c r="G2962" s="1" t="s">
        <v>12432</v>
      </c>
      <c r="H2962" s="1" t="s">
        <v>11683</v>
      </c>
      <c r="I2962" s="378">
        <v>47279</v>
      </c>
      <c r="J2962" s="1" t="s">
        <v>61</v>
      </c>
      <c r="K2962" s="380">
        <v>0.89524305555556005</v>
      </c>
      <c r="L2962" s="378">
        <v>46183</v>
      </c>
      <c r="M2962" s="1" t="s">
        <v>7314</v>
      </c>
      <c r="N2962" s="1" t="s">
        <v>12465</v>
      </c>
    </row>
    <row r="2963" spans="1:14" x14ac:dyDescent="0.25">
      <c r="A2963" s="1" t="s">
        <v>7311</v>
      </c>
      <c r="B2963" s="1" t="s">
        <v>80</v>
      </c>
      <c r="C2963" s="1" t="s">
        <v>81</v>
      </c>
      <c r="D2963" s="377">
        <v>117</v>
      </c>
      <c r="E2963" s="1" t="s">
        <v>83</v>
      </c>
      <c r="F2963" s="378">
        <v>46183</v>
      </c>
      <c r="G2963" s="1" t="s">
        <v>11266</v>
      </c>
      <c r="H2963" s="1" t="s">
        <v>10933</v>
      </c>
      <c r="I2963" s="378">
        <v>47278</v>
      </c>
      <c r="J2963" s="1" t="s">
        <v>61</v>
      </c>
      <c r="K2963" s="380">
        <v>0.44332175925925998</v>
      </c>
      <c r="L2963" s="378">
        <v>46183</v>
      </c>
      <c r="M2963" s="1" t="s">
        <v>7314</v>
      </c>
      <c r="N2963" s="1" t="s">
        <v>12446</v>
      </c>
    </row>
    <row r="2964" spans="1:14" x14ac:dyDescent="0.25">
      <c r="A2964" s="1" t="s">
        <v>7311</v>
      </c>
      <c r="B2964" s="1" t="s">
        <v>80</v>
      </c>
      <c r="C2964" s="1" t="s">
        <v>81</v>
      </c>
      <c r="D2964" s="377">
        <v>117</v>
      </c>
      <c r="E2964" s="1" t="s">
        <v>83</v>
      </c>
      <c r="F2964" s="378">
        <v>46183</v>
      </c>
      <c r="G2964" s="1" t="s">
        <v>10936</v>
      </c>
      <c r="H2964" s="1" t="s">
        <v>10530</v>
      </c>
      <c r="I2964" s="378">
        <v>47278</v>
      </c>
      <c r="J2964" s="1" t="s">
        <v>61</v>
      </c>
      <c r="K2964" s="380">
        <v>1.7465277777780001E-2</v>
      </c>
      <c r="L2964" s="378">
        <v>46183</v>
      </c>
      <c r="M2964" s="1" t="s">
        <v>7314</v>
      </c>
      <c r="N2964" s="1" t="s">
        <v>11276</v>
      </c>
    </row>
    <row r="2965" spans="1:14" x14ac:dyDescent="0.25">
      <c r="A2965" s="1" t="s">
        <v>7311</v>
      </c>
      <c r="B2965" s="1" t="s">
        <v>80</v>
      </c>
      <c r="C2965" s="1" t="s">
        <v>81</v>
      </c>
      <c r="D2965" s="377">
        <v>117</v>
      </c>
      <c r="E2965" s="1" t="s">
        <v>83</v>
      </c>
      <c r="F2965" s="378">
        <v>46183</v>
      </c>
      <c r="G2965" s="1" t="s">
        <v>11266</v>
      </c>
      <c r="H2965" s="1" t="s">
        <v>10933</v>
      </c>
      <c r="I2965" s="378">
        <v>47278</v>
      </c>
      <c r="J2965" s="1" t="s">
        <v>61</v>
      </c>
      <c r="K2965" s="380">
        <v>0.59597222222222002</v>
      </c>
      <c r="L2965" s="378">
        <v>46183</v>
      </c>
      <c r="M2965" s="1" t="s">
        <v>7314</v>
      </c>
      <c r="N2965" s="1" t="s">
        <v>12458</v>
      </c>
    </row>
    <row r="2966" spans="1:14" x14ac:dyDescent="0.25">
      <c r="A2966" s="1" t="s">
        <v>7311</v>
      </c>
      <c r="B2966" s="1" t="s">
        <v>80</v>
      </c>
      <c r="C2966" s="1" t="s">
        <v>81</v>
      </c>
      <c r="D2966" s="377">
        <v>117</v>
      </c>
      <c r="E2966" s="1" t="s">
        <v>83</v>
      </c>
      <c r="F2966" s="378">
        <v>46183</v>
      </c>
      <c r="G2966" s="1" t="s">
        <v>11266</v>
      </c>
      <c r="H2966" s="1" t="s">
        <v>10933</v>
      </c>
      <c r="I2966" s="378">
        <v>47278</v>
      </c>
      <c r="J2966" s="1" t="s">
        <v>61</v>
      </c>
      <c r="K2966" s="380">
        <v>0.37827546296296</v>
      </c>
      <c r="L2966" s="378">
        <v>46183</v>
      </c>
      <c r="M2966" s="1" t="s">
        <v>7314</v>
      </c>
      <c r="N2966" s="1" t="s">
        <v>11698</v>
      </c>
    </row>
    <row r="2967" spans="1:14" x14ac:dyDescent="0.25">
      <c r="A2967" s="1" t="s">
        <v>7311</v>
      </c>
      <c r="B2967" s="1" t="s">
        <v>80</v>
      </c>
      <c r="C2967" s="1" t="s">
        <v>81</v>
      </c>
      <c r="D2967" s="377">
        <v>117</v>
      </c>
      <c r="E2967" s="1" t="s">
        <v>83</v>
      </c>
      <c r="F2967" s="378">
        <v>46183</v>
      </c>
      <c r="G2967" s="1" t="s">
        <v>12432</v>
      </c>
      <c r="H2967" s="1" t="s">
        <v>11683</v>
      </c>
      <c r="I2967" s="378">
        <v>47279</v>
      </c>
      <c r="J2967" s="1" t="s">
        <v>61</v>
      </c>
      <c r="K2967" s="380">
        <v>0.90708333333333002</v>
      </c>
      <c r="L2967" s="378">
        <v>46183</v>
      </c>
      <c r="M2967" s="1" t="s">
        <v>7314</v>
      </c>
      <c r="N2967" s="1" t="s">
        <v>12467</v>
      </c>
    </row>
    <row r="2968" spans="1:14" x14ac:dyDescent="0.25">
      <c r="A2968" s="1" t="s">
        <v>7311</v>
      </c>
      <c r="B2968" s="1" t="s">
        <v>80</v>
      </c>
      <c r="C2968" s="1" t="s">
        <v>81</v>
      </c>
      <c r="D2968" s="377">
        <v>117</v>
      </c>
      <c r="E2968" s="1" t="s">
        <v>83</v>
      </c>
      <c r="F2968" s="378">
        <v>46183</v>
      </c>
      <c r="G2968" s="1" t="s">
        <v>11266</v>
      </c>
      <c r="H2968" s="1" t="s">
        <v>10933</v>
      </c>
      <c r="I2968" s="378">
        <v>47278</v>
      </c>
      <c r="J2968" s="1" t="s">
        <v>61</v>
      </c>
      <c r="K2968" s="380">
        <v>0.22858796296296</v>
      </c>
      <c r="L2968" s="378">
        <v>46183</v>
      </c>
      <c r="M2968" s="1" t="s">
        <v>7314</v>
      </c>
      <c r="N2968" s="1" t="s">
        <v>11273</v>
      </c>
    </row>
    <row r="2969" spans="1:14" x14ac:dyDescent="0.25">
      <c r="A2969" s="1" t="s">
        <v>7311</v>
      </c>
      <c r="B2969" s="1" t="s">
        <v>80</v>
      </c>
      <c r="C2969" s="1" t="s">
        <v>81</v>
      </c>
      <c r="D2969" s="377">
        <v>117</v>
      </c>
      <c r="E2969" s="1" t="s">
        <v>83</v>
      </c>
      <c r="F2969" s="378">
        <v>46183</v>
      </c>
      <c r="G2969" s="1" t="s">
        <v>12432</v>
      </c>
      <c r="H2969" s="1" t="s">
        <v>11683</v>
      </c>
      <c r="I2969" s="378">
        <v>47279</v>
      </c>
      <c r="J2969" s="1" t="s">
        <v>61</v>
      </c>
      <c r="K2969" s="380">
        <v>0.76608796296296</v>
      </c>
      <c r="L2969" s="378">
        <v>46183</v>
      </c>
      <c r="M2969" s="1" t="s">
        <v>7314</v>
      </c>
      <c r="N2969" s="1" t="s">
        <v>12457</v>
      </c>
    </row>
    <row r="2970" spans="1:14" x14ac:dyDescent="0.25">
      <c r="A2970" s="1" t="s">
        <v>7311</v>
      </c>
      <c r="B2970" s="1" t="s">
        <v>80</v>
      </c>
      <c r="C2970" s="1" t="s">
        <v>81</v>
      </c>
      <c r="D2970" s="377">
        <v>117</v>
      </c>
      <c r="E2970" s="1" t="s">
        <v>83</v>
      </c>
      <c r="F2970" s="378">
        <v>46183</v>
      </c>
      <c r="G2970" s="1" t="s">
        <v>12432</v>
      </c>
      <c r="H2970" s="1" t="s">
        <v>11683</v>
      </c>
      <c r="I2970" s="378">
        <v>47279</v>
      </c>
      <c r="J2970" s="1" t="s">
        <v>61</v>
      </c>
      <c r="K2970" s="380">
        <v>0.85677083333333004</v>
      </c>
      <c r="L2970" s="378">
        <v>46183</v>
      </c>
      <c r="M2970" s="1" t="s">
        <v>7314</v>
      </c>
      <c r="N2970" s="1" t="s">
        <v>12459</v>
      </c>
    </row>
    <row r="2971" spans="1:14" x14ac:dyDescent="0.25">
      <c r="A2971" s="1" t="s">
        <v>7311</v>
      </c>
      <c r="B2971" s="1" t="s">
        <v>80</v>
      </c>
      <c r="C2971" s="1" t="s">
        <v>81</v>
      </c>
      <c r="D2971" s="377">
        <v>117</v>
      </c>
      <c r="E2971" s="1" t="s">
        <v>83</v>
      </c>
      <c r="F2971" s="378">
        <v>46183</v>
      </c>
      <c r="G2971" s="1" t="s">
        <v>11266</v>
      </c>
      <c r="H2971" s="1" t="s">
        <v>10933</v>
      </c>
      <c r="I2971" s="378">
        <v>47278</v>
      </c>
      <c r="J2971" s="1" t="s">
        <v>61</v>
      </c>
      <c r="K2971" s="380">
        <v>0.44328703703703998</v>
      </c>
      <c r="L2971" s="378">
        <v>46183</v>
      </c>
      <c r="M2971" s="1" t="s">
        <v>7314</v>
      </c>
      <c r="N2971" s="1" t="s">
        <v>12454</v>
      </c>
    </row>
    <row r="2972" spans="1:14" x14ac:dyDescent="0.25">
      <c r="A2972" s="1" t="s">
        <v>7311</v>
      </c>
      <c r="B2972" s="1" t="s">
        <v>80</v>
      </c>
      <c r="C2972" s="1" t="s">
        <v>81</v>
      </c>
      <c r="D2972" s="377">
        <v>117</v>
      </c>
      <c r="E2972" s="1" t="s">
        <v>83</v>
      </c>
      <c r="F2972" s="378">
        <v>46183</v>
      </c>
      <c r="G2972" s="1" t="s">
        <v>12432</v>
      </c>
      <c r="H2972" s="1" t="s">
        <v>11683</v>
      </c>
      <c r="I2972" s="378">
        <v>47279</v>
      </c>
      <c r="J2972" s="1" t="s">
        <v>61</v>
      </c>
      <c r="K2972" s="380">
        <v>0.93089120370370004</v>
      </c>
      <c r="L2972" s="378">
        <v>46183</v>
      </c>
      <c r="M2972" s="1" t="s">
        <v>7314</v>
      </c>
      <c r="N2972" s="1" t="s">
        <v>12455</v>
      </c>
    </row>
    <row r="2973" spans="1:14" x14ac:dyDescent="0.25">
      <c r="A2973" s="1" t="s">
        <v>7311</v>
      </c>
      <c r="B2973" s="1" t="s">
        <v>80</v>
      </c>
      <c r="C2973" s="1" t="s">
        <v>81</v>
      </c>
      <c r="D2973" s="377">
        <v>117</v>
      </c>
      <c r="E2973" s="1" t="s">
        <v>83</v>
      </c>
      <c r="F2973" s="378">
        <v>46183</v>
      </c>
      <c r="G2973" s="1" t="s">
        <v>11266</v>
      </c>
      <c r="H2973" s="1" t="s">
        <v>10933</v>
      </c>
      <c r="I2973" s="378">
        <v>47278</v>
      </c>
      <c r="J2973" s="1" t="s">
        <v>61</v>
      </c>
      <c r="K2973" s="380">
        <v>0.50803240740740996</v>
      </c>
      <c r="L2973" s="378">
        <v>46183</v>
      </c>
      <c r="M2973" s="1" t="s">
        <v>7314</v>
      </c>
      <c r="N2973" s="1" t="s">
        <v>12448</v>
      </c>
    </row>
    <row r="2974" spans="1:14" x14ac:dyDescent="0.25">
      <c r="A2974" s="1" t="s">
        <v>7311</v>
      </c>
      <c r="B2974" s="1" t="s">
        <v>80</v>
      </c>
      <c r="C2974" s="1" t="s">
        <v>81</v>
      </c>
      <c r="D2974" s="377">
        <v>117</v>
      </c>
      <c r="E2974" s="1" t="s">
        <v>83</v>
      </c>
      <c r="F2974" s="378">
        <v>46183</v>
      </c>
      <c r="G2974" s="1" t="s">
        <v>11266</v>
      </c>
      <c r="H2974" s="1" t="s">
        <v>10933</v>
      </c>
      <c r="I2974" s="378">
        <v>47278</v>
      </c>
      <c r="J2974" s="1" t="s">
        <v>61</v>
      </c>
      <c r="K2974" s="380">
        <v>0.51839120370369995</v>
      </c>
      <c r="L2974" s="378">
        <v>46183</v>
      </c>
      <c r="M2974" s="1" t="s">
        <v>7314</v>
      </c>
      <c r="N2974" s="1" t="s">
        <v>12468</v>
      </c>
    </row>
    <row r="2975" spans="1:14" x14ac:dyDescent="0.25">
      <c r="A2975" s="1" t="s">
        <v>7311</v>
      </c>
      <c r="B2975" s="1" t="s">
        <v>80</v>
      </c>
      <c r="C2975" s="1" t="s">
        <v>81</v>
      </c>
      <c r="D2975" s="377">
        <v>117</v>
      </c>
      <c r="E2975" s="1" t="s">
        <v>83</v>
      </c>
      <c r="F2975" s="378">
        <v>46183</v>
      </c>
      <c r="G2975" s="1" t="s">
        <v>11266</v>
      </c>
      <c r="H2975" s="1" t="s">
        <v>10933</v>
      </c>
      <c r="I2975" s="378">
        <v>47278</v>
      </c>
      <c r="J2975" s="1" t="s">
        <v>61</v>
      </c>
      <c r="K2975" s="380">
        <v>0.51815972222221995</v>
      </c>
      <c r="L2975" s="378">
        <v>46183</v>
      </c>
      <c r="M2975" s="1" t="s">
        <v>7314</v>
      </c>
      <c r="N2975" s="1" t="s">
        <v>12469</v>
      </c>
    </row>
    <row r="2976" spans="1:14" x14ac:dyDescent="0.25">
      <c r="A2976" s="1" t="s">
        <v>7311</v>
      </c>
      <c r="B2976" s="1" t="s">
        <v>80</v>
      </c>
      <c r="C2976" s="1" t="s">
        <v>81</v>
      </c>
      <c r="D2976" s="377">
        <v>117</v>
      </c>
      <c r="E2976" s="1" t="s">
        <v>83</v>
      </c>
      <c r="F2976" s="378">
        <v>46183</v>
      </c>
      <c r="G2976" s="1" t="s">
        <v>11266</v>
      </c>
      <c r="H2976" s="1" t="s">
        <v>10933</v>
      </c>
      <c r="I2976" s="378">
        <v>47278</v>
      </c>
      <c r="J2976" s="1" t="s">
        <v>61</v>
      </c>
      <c r="K2976" s="380">
        <v>0.41682870370370001</v>
      </c>
      <c r="L2976" s="378">
        <v>46183</v>
      </c>
      <c r="M2976" s="1" t="s">
        <v>7314</v>
      </c>
      <c r="N2976" s="1" t="s">
        <v>12450</v>
      </c>
    </row>
    <row r="2977" spans="1:14" x14ac:dyDescent="0.25">
      <c r="A2977" s="1" t="s">
        <v>7311</v>
      </c>
      <c r="B2977" s="1" t="s">
        <v>80</v>
      </c>
      <c r="C2977" s="1" t="s">
        <v>81</v>
      </c>
      <c r="D2977" s="377">
        <v>117</v>
      </c>
      <c r="E2977" s="1" t="s">
        <v>83</v>
      </c>
      <c r="F2977" s="378">
        <v>46183</v>
      </c>
      <c r="G2977" s="1" t="s">
        <v>12432</v>
      </c>
      <c r="H2977" s="1" t="s">
        <v>11683</v>
      </c>
      <c r="I2977" s="378">
        <v>47279</v>
      </c>
      <c r="J2977" s="1" t="s">
        <v>61</v>
      </c>
      <c r="K2977" s="380">
        <v>0.67168981481481005</v>
      </c>
      <c r="L2977" s="378">
        <v>46183</v>
      </c>
      <c r="M2977" s="1" t="s">
        <v>7314</v>
      </c>
      <c r="N2977" s="1" t="s">
        <v>12453</v>
      </c>
    </row>
    <row r="2978" spans="1:14" x14ac:dyDescent="0.25">
      <c r="A2978" s="1" t="s">
        <v>7311</v>
      </c>
      <c r="B2978" s="1" t="s">
        <v>80</v>
      </c>
      <c r="C2978" s="1" t="s">
        <v>81</v>
      </c>
      <c r="D2978" s="377">
        <v>117</v>
      </c>
      <c r="E2978" s="1" t="s">
        <v>83</v>
      </c>
      <c r="F2978" s="378">
        <v>46183</v>
      </c>
      <c r="G2978" s="1" t="s">
        <v>12432</v>
      </c>
      <c r="H2978" s="1" t="s">
        <v>11683</v>
      </c>
      <c r="I2978" s="378">
        <v>47279</v>
      </c>
      <c r="J2978" s="1" t="s">
        <v>61</v>
      </c>
      <c r="K2978" s="380">
        <v>0.85668981481480999</v>
      </c>
      <c r="L2978" s="378">
        <v>46183</v>
      </c>
      <c r="M2978" s="1" t="s">
        <v>7314</v>
      </c>
      <c r="N2978" s="1" t="s">
        <v>12463</v>
      </c>
    </row>
    <row r="2979" spans="1:14" x14ac:dyDescent="0.25">
      <c r="A2979" s="1" t="s">
        <v>7311</v>
      </c>
      <c r="B2979" s="1" t="s">
        <v>80</v>
      </c>
      <c r="C2979" s="1" t="s">
        <v>81</v>
      </c>
      <c r="D2979" s="377">
        <v>117</v>
      </c>
      <c r="E2979" s="1" t="s">
        <v>83</v>
      </c>
      <c r="F2979" s="378">
        <v>46182</v>
      </c>
      <c r="G2979" s="1" t="s">
        <v>10936</v>
      </c>
      <c r="H2979" s="1" t="s">
        <v>10530</v>
      </c>
      <c r="I2979" s="378">
        <v>47278</v>
      </c>
      <c r="J2979" s="1" t="s">
        <v>61</v>
      </c>
      <c r="K2979" s="380">
        <v>0.72521990740741005</v>
      </c>
      <c r="L2979" s="378">
        <v>46182</v>
      </c>
      <c r="M2979" s="1" t="s">
        <v>7314</v>
      </c>
      <c r="N2979" s="1" t="s">
        <v>11283</v>
      </c>
    </row>
    <row r="2980" spans="1:14" x14ac:dyDescent="0.25">
      <c r="A2980" s="1" t="s">
        <v>7311</v>
      </c>
      <c r="B2980" s="1" t="s">
        <v>80</v>
      </c>
      <c r="C2980" s="1" t="s">
        <v>81</v>
      </c>
      <c r="D2980" s="377">
        <v>117</v>
      </c>
      <c r="E2980" s="1" t="s">
        <v>83</v>
      </c>
      <c r="F2980" s="378">
        <v>46182</v>
      </c>
      <c r="G2980" s="1" t="s">
        <v>9895</v>
      </c>
      <c r="H2980" s="1" t="s">
        <v>9328</v>
      </c>
      <c r="I2980" s="378">
        <v>47277</v>
      </c>
      <c r="J2980" s="1" t="s">
        <v>61</v>
      </c>
      <c r="K2980" s="380">
        <v>1.921296296296E-2</v>
      </c>
      <c r="L2980" s="378">
        <v>46182</v>
      </c>
      <c r="M2980" s="1" t="s">
        <v>7314</v>
      </c>
      <c r="N2980" s="1" t="s">
        <v>9908</v>
      </c>
    </row>
    <row r="2981" spans="1:14" x14ac:dyDescent="0.25">
      <c r="A2981" s="1" t="s">
        <v>7311</v>
      </c>
      <c r="B2981" s="1" t="s">
        <v>80</v>
      </c>
      <c r="C2981" s="1" t="s">
        <v>81</v>
      </c>
      <c r="D2981" s="377">
        <v>117</v>
      </c>
      <c r="E2981" s="1" t="s">
        <v>83</v>
      </c>
      <c r="F2981" s="378">
        <v>46182</v>
      </c>
      <c r="G2981" s="1" t="s">
        <v>10936</v>
      </c>
      <c r="H2981" s="1" t="s">
        <v>10530</v>
      </c>
      <c r="I2981" s="378">
        <v>47278</v>
      </c>
      <c r="J2981" s="1" t="s">
        <v>61</v>
      </c>
      <c r="K2981" s="380">
        <v>0.99967592592593002</v>
      </c>
      <c r="L2981" s="378">
        <v>46182</v>
      </c>
      <c r="M2981" s="1" t="s">
        <v>7314</v>
      </c>
      <c r="N2981" s="1" t="s">
        <v>11284</v>
      </c>
    </row>
    <row r="2982" spans="1:14" x14ac:dyDescent="0.25">
      <c r="A2982" s="1" t="s">
        <v>7311</v>
      </c>
      <c r="B2982" s="1" t="s">
        <v>80</v>
      </c>
      <c r="C2982" s="1" t="s">
        <v>81</v>
      </c>
      <c r="D2982" s="377">
        <v>117</v>
      </c>
      <c r="E2982" s="1" t="s">
        <v>83</v>
      </c>
      <c r="F2982" s="378">
        <v>46182</v>
      </c>
      <c r="G2982" s="1" t="s">
        <v>10936</v>
      </c>
      <c r="H2982" s="1" t="s">
        <v>10530</v>
      </c>
      <c r="I2982" s="378">
        <v>47278</v>
      </c>
      <c r="J2982" s="1" t="s">
        <v>61</v>
      </c>
      <c r="K2982" s="380">
        <v>0.95041666666667002</v>
      </c>
      <c r="L2982" s="378">
        <v>46182</v>
      </c>
      <c r="M2982" s="1" t="s">
        <v>7314</v>
      </c>
      <c r="N2982" s="1" t="s">
        <v>11281</v>
      </c>
    </row>
    <row r="2983" spans="1:14" x14ac:dyDescent="0.25">
      <c r="A2983" s="1" t="s">
        <v>7311</v>
      </c>
      <c r="B2983" s="1" t="s">
        <v>80</v>
      </c>
      <c r="C2983" s="1" t="s">
        <v>81</v>
      </c>
      <c r="D2983" s="377">
        <v>117</v>
      </c>
      <c r="E2983" s="1" t="s">
        <v>83</v>
      </c>
      <c r="F2983" s="378">
        <v>46182</v>
      </c>
      <c r="G2983" s="1" t="s">
        <v>9897</v>
      </c>
      <c r="H2983" s="1" t="s">
        <v>9898</v>
      </c>
      <c r="I2983" s="378">
        <v>47277</v>
      </c>
      <c r="J2983" s="1" t="s">
        <v>61</v>
      </c>
      <c r="K2983" s="380">
        <v>0.39211805555556001</v>
      </c>
      <c r="L2983" s="378">
        <v>46182</v>
      </c>
      <c r="M2983" s="1" t="s">
        <v>7314</v>
      </c>
      <c r="N2983" s="1" t="s">
        <v>10684</v>
      </c>
    </row>
    <row r="2984" spans="1:14" x14ac:dyDescent="0.25">
      <c r="A2984" s="1" t="s">
        <v>7311</v>
      </c>
      <c r="B2984" s="1" t="s">
        <v>80</v>
      </c>
      <c r="C2984" s="1" t="s">
        <v>81</v>
      </c>
      <c r="D2984" s="377">
        <v>117</v>
      </c>
      <c r="E2984" s="1" t="s">
        <v>83</v>
      </c>
      <c r="F2984" s="378">
        <v>46182</v>
      </c>
      <c r="G2984" s="1" t="s">
        <v>10936</v>
      </c>
      <c r="H2984" s="1" t="s">
        <v>10530</v>
      </c>
      <c r="I2984" s="378">
        <v>47278</v>
      </c>
      <c r="J2984" s="1" t="s">
        <v>61</v>
      </c>
      <c r="K2984" s="380">
        <v>0.69373842592593005</v>
      </c>
      <c r="L2984" s="378">
        <v>46182</v>
      </c>
      <c r="M2984" s="1" t="s">
        <v>7314</v>
      </c>
      <c r="N2984" s="1" t="s">
        <v>10938</v>
      </c>
    </row>
    <row r="2985" spans="1:14" x14ac:dyDescent="0.25">
      <c r="A2985" s="1" t="s">
        <v>7311</v>
      </c>
      <c r="B2985" s="1" t="s">
        <v>80</v>
      </c>
      <c r="C2985" s="1" t="s">
        <v>81</v>
      </c>
      <c r="D2985" s="377">
        <v>117</v>
      </c>
      <c r="E2985" s="1" t="s">
        <v>83</v>
      </c>
      <c r="F2985" s="378">
        <v>46182</v>
      </c>
      <c r="G2985" s="1" t="s">
        <v>9897</v>
      </c>
      <c r="H2985" s="1" t="s">
        <v>9898</v>
      </c>
      <c r="I2985" s="378">
        <v>47277</v>
      </c>
      <c r="J2985" s="1" t="s">
        <v>61</v>
      </c>
      <c r="K2985" s="380">
        <v>0.37049768518519</v>
      </c>
      <c r="L2985" s="378">
        <v>46182</v>
      </c>
      <c r="M2985" s="1" t="s">
        <v>7314</v>
      </c>
      <c r="N2985" s="1" t="s">
        <v>9903</v>
      </c>
    </row>
    <row r="2986" spans="1:14" x14ac:dyDescent="0.25">
      <c r="A2986" s="1" t="s">
        <v>7311</v>
      </c>
      <c r="B2986" s="1" t="s">
        <v>80</v>
      </c>
      <c r="C2986" s="1" t="s">
        <v>81</v>
      </c>
      <c r="D2986" s="377">
        <v>117</v>
      </c>
      <c r="E2986" s="1" t="s">
        <v>83</v>
      </c>
      <c r="F2986" s="378">
        <v>46182</v>
      </c>
      <c r="G2986" s="1" t="s">
        <v>9897</v>
      </c>
      <c r="H2986" s="1" t="s">
        <v>9898</v>
      </c>
      <c r="I2986" s="378">
        <v>47277</v>
      </c>
      <c r="J2986" s="1" t="s">
        <v>61</v>
      </c>
      <c r="K2986" s="380">
        <v>0.23285879629629999</v>
      </c>
      <c r="L2986" s="378">
        <v>46182</v>
      </c>
      <c r="M2986" s="1" t="s">
        <v>7314</v>
      </c>
      <c r="N2986" s="1" t="s">
        <v>9912</v>
      </c>
    </row>
    <row r="2987" spans="1:14" x14ac:dyDescent="0.25">
      <c r="A2987" s="1" t="s">
        <v>7311</v>
      </c>
      <c r="B2987" s="1" t="s">
        <v>80</v>
      </c>
      <c r="C2987" s="1" t="s">
        <v>81</v>
      </c>
      <c r="D2987" s="377">
        <v>117</v>
      </c>
      <c r="E2987" s="1" t="s">
        <v>83</v>
      </c>
      <c r="F2987" s="378">
        <v>46182</v>
      </c>
      <c r="G2987" s="1" t="s">
        <v>10936</v>
      </c>
      <c r="H2987" s="1" t="s">
        <v>10530</v>
      </c>
      <c r="I2987" s="378">
        <v>47278</v>
      </c>
      <c r="J2987" s="1" t="s">
        <v>61</v>
      </c>
      <c r="K2987" s="380">
        <v>0.7371875</v>
      </c>
      <c r="L2987" s="378">
        <v>46182</v>
      </c>
      <c r="M2987" s="1" t="s">
        <v>7314</v>
      </c>
      <c r="N2987" s="1" t="s">
        <v>11282</v>
      </c>
    </row>
    <row r="2988" spans="1:14" x14ac:dyDescent="0.25">
      <c r="A2988" s="1" t="s">
        <v>7311</v>
      </c>
      <c r="B2988" s="1" t="s">
        <v>80</v>
      </c>
      <c r="C2988" s="1" t="s">
        <v>81</v>
      </c>
      <c r="D2988" s="377">
        <v>117</v>
      </c>
      <c r="E2988" s="1" t="s">
        <v>83</v>
      </c>
      <c r="F2988" s="378">
        <v>46182</v>
      </c>
      <c r="G2988" s="1" t="s">
        <v>9895</v>
      </c>
      <c r="H2988" s="1" t="s">
        <v>9328</v>
      </c>
      <c r="I2988" s="378">
        <v>47277</v>
      </c>
      <c r="J2988" s="1" t="s">
        <v>61</v>
      </c>
      <c r="K2988" s="380">
        <v>4.4074074074069998E-2</v>
      </c>
      <c r="L2988" s="378">
        <v>46182</v>
      </c>
      <c r="M2988" s="1" t="s">
        <v>7314</v>
      </c>
      <c r="N2988" s="1" t="s">
        <v>9909</v>
      </c>
    </row>
    <row r="2989" spans="1:14" x14ac:dyDescent="0.25">
      <c r="A2989" s="1" t="s">
        <v>7311</v>
      </c>
      <c r="B2989" s="1" t="s">
        <v>80</v>
      </c>
      <c r="C2989" s="1" t="s">
        <v>81</v>
      </c>
      <c r="D2989" s="377">
        <v>117</v>
      </c>
      <c r="E2989" s="1" t="s">
        <v>83</v>
      </c>
      <c r="F2989" s="378">
        <v>46182</v>
      </c>
      <c r="G2989" s="1" t="s">
        <v>9895</v>
      </c>
      <c r="H2989" s="1" t="s">
        <v>9328</v>
      </c>
      <c r="I2989" s="378">
        <v>47277</v>
      </c>
      <c r="J2989" s="1" t="s">
        <v>61</v>
      </c>
      <c r="K2989" s="380">
        <v>3.890046296296E-2</v>
      </c>
      <c r="L2989" s="378">
        <v>46182</v>
      </c>
      <c r="M2989" s="1" t="s">
        <v>7314</v>
      </c>
      <c r="N2989" s="1" t="s">
        <v>9906</v>
      </c>
    </row>
    <row r="2990" spans="1:14" x14ac:dyDescent="0.25">
      <c r="A2990" s="1" t="s">
        <v>7311</v>
      </c>
      <c r="B2990" s="1" t="s">
        <v>80</v>
      </c>
      <c r="C2990" s="1" t="s">
        <v>81</v>
      </c>
      <c r="D2990" s="377">
        <v>117</v>
      </c>
      <c r="E2990" s="1" t="s">
        <v>83</v>
      </c>
      <c r="F2990" s="378">
        <v>46182</v>
      </c>
      <c r="G2990" s="1" t="s">
        <v>9895</v>
      </c>
      <c r="H2990" s="1" t="s">
        <v>9328</v>
      </c>
      <c r="I2990" s="378">
        <v>47277</v>
      </c>
      <c r="J2990" s="1" t="s">
        <v>61</v>
      </c>
      <c r="K2990" s="380">
        <v>1.966435185185E-2</v>
      </c>
      <c r="L2990" s="378">
        <v>46182</v>
      </c>
      <c r="M2990" s="1" t="s">
        <v>7314</v>
      </c>
      <c r="N2990" s="1" t="s">
        <v>9901</v>
      </c>
    </row>
    <row r="2991" spans="1:14" x14ac:dyDescent="0.25">
      <c r="A2991" s="1" t="s">
        <v>7311</v>
      </c>
      <c r="B2991" s="1" t="s">
        <v>80</v>
      </c>
      <c r="C2991" s="1" t="s">
        <v>81</v>
      </c>
      <c r="D2991" s="377">
        <v>117</v>
      </c>
      <c r="E2991" s="1" t="s">
        <v>83</v>
      </c>
      <c r="F2991" s="378">
        <v>46182</v>
      </c>
      <c r="G2991" s="1" t="s">
        <v>10936</v>
      </c>
      <c r="H2991" s="1" t="s">
        <v>10530</v>
      </c>
      <c r="I2991" s="378">
        <v>47278</v>
      </c>
      <c r="J2991" s="1" t="s">
        <v>61</v>
      </c>
      <c r="K2991" s="380">
        <v>0.75384259259259001</v>
      </c>
      <c r="L2991" s="378">
        <v>46182</v>
      </c>
      <c r="M2991" s="1" t="s">
        <v>7314</v>
      </c>
      <c r="N2991" s="1" t="s">
        <v>11280</v>
      </c>
    </row>
    <row r="2992" spans="1:14" x14ac:dyDescent="0.25">
      <c r="A2992" s="1" t="s">
        <v>7311</v>
      </c>
      <c r="B2992" s="1" t="s">
        <v>80</v>
      </c>
      <c r="C2992" s="1" t="s">
        <v>81</v>
      </c>
      <c r="D2992" s="377">
        <v>117</v>
      </c>
      <c r="E2992" s="1" t="s">
        <v>83</v>
      </c>
      <c r="F2992" s="378">
        <v>46182</v>
      </c>
      <c r="G2992" s="1" t="s">
        <v>10936</v>
      </c>
      <c r="H2992" s="1" t="s">
        <v>10530</v>
      </c>
      <c r="I2992" s="378">
        <v>47278</v>
      </c>
      <c r="J2992" s="1" t="s">
        <v>61</v>
      </c>
      <c r="K2992" s="380">
        <v>0.94621527777778003</v>
      </c>
      <c r="L2992" s="378">
        <v>46182</v>
      </c>
      <c r="M2992" s="1" t="s">
        <v>7314</v>
      </c>
      <c r="N2992" s="1" t="s">
        <v>11279</v>
      </c>
    </row>
    <row r="2993" spans="1:14" x14ac:dyDescent="0.25">
      <c r="A2993" s="1" t="s">
        <v>7311</v>
      </c>
      <c r="B2993" s="1" t="s">
        <v>80</v>
      </c>
      <c r="C2993" s="1" t="s">
        <v>81</v>
      </c>
      <c r="D2993" s="377">
        <v>117</v>
      </c>
      <c r="E2993" s="1" t="s">
        <v>83</v>
      </c>
      <c r="F2993" s="378">
        <v>46182</v>
      </c>
      <c r="G2993" s="1" t="s">
        <v>10936</v>
      </c>
      <c r="H2993" s="1" t="s">
        <v>10530</v>
      </c>
      <c r="I2993" s="378">
        <v>47278</v>
      </c>
      <c r="J2993" s="1" t="s">
        <v>61</v>
      </c>
      <c r="K2993" s="380">
        <v>0.67317129629630001</v>
      </c>
      <c r="L2993" s="378">
        <v>46182</v>
      </c>
      <c r="M2993" s="1" t="s">
        <v>7314</v>
      </c>
      <c r="N2993" s="1" t="s">
        <v>10937</v>
      </c>
    </row>
    <row r="2994" spans="1:14" x14ac:dyDescent="0.25">
      <c r="A2994" s="1" t="s">
        <v>7311</v>
      </c>
      <c r="B2994" s="1" t="s">
        <v>80</v>
      </c>
      <c r="C2994" s="1" t="s">
        <v>81</v>
      </c>
      <c r="D2994" s="377">
        <v>117</v>
      </c>
      <c r="E2994" s="1" t="s">
        <v>83</v>
      </c>
      <c r="F2994" s="378">
        <v>46182</v>
      </c>
      <c r="G2994" s="1" t="s">
        <v>9897</v>
      </c>
      <c r="H2994" s="1" t="s">
        <v>9898</v>
      </c>
      <c r="I2994" s="378">
        <v>47277</v>
      </c>
      <c r="J2994" s="1" t="s">
        <v>61</v>
      </c>
      <c r="K2994" s="380">
        <v>0.23298611111111001</v>
      </c>
      <c r="L2994" s="378">
        <v>46182</v>
      </c>
      <c r="M2994" s="1" t="s">
        <v>7314</v>
      </c>
      <c r="N2994" s="1" t="s">
        <v>9902</v>
      </c>
    </row>
    <row r="2995" spans="1:14" x14ac:dyDescent="0.25">
      <c r="A2995" s="1" t="s">
        <v>7311</v>
      </c>
      <c r="B2995" s="1" t="s">
        <v>80</v>
      </c>
      <c r="C2995" s="1" t="s">
        <v>81</v>
      </c>
      <c r="D2995" s="377">
        <v>117</v>
      </c>
      <c r="E2995" s="1" t="s">
        <v>83</v>
      </c>
      <c r="F2995" s="378">
        <v>46182</v>
      </c>
      <c r="G2995" s="1" t="s">
        <v>10936</v>
      </c>
      <c r="H2995" s="1" t="s">
        <v>10530</v>
      </c>
      <c r="I2995" s="378">
        <v>47278</v>
      </c>
      <c r="J2995" s="1" t="s">
        <v>61</v>
      </c>
      <c r="K2995" s="380">
        <v>0.86126157407407</v>
      </c>
      <c r="L2995" s="378">
        <v>46182</v>
      </c>
      <c r="M2995" s="1" t="s">
        <v>7314</v>
      </c>
      <c r="N2995" s="1" t="s">
        <v>11287</v>
      </c>
    </row>
    <row r="2996" spans="1:14" x14ac:dyDescent="0.25">
      <c r="A2996" s="1" t="s">
        <v>7311</v>
      </c>
      <c r="B2996" s="1" t="s">
        <v>80</v>
      </c>
      <c r="C2996" s="1" t="s">
        <v>81</v>
      </c>
      <c r="D2996" s="377">
        <v>117</v>
      </c>
      <c r="E2996" s="1" t="s">
        <v>83</v>
      </c>
      <c r="F2996" s="378">
        <v>46182</v>
      </c>
      <c r="G2996" s="1" t="s">
        <v>9897</v>
      </c>
      <c r="H2996" s="1" t="s">
        <v>9898</v>
      </c>
      <c r="I2996" s="378">
        <v>47277</v>
      </c>
      <c r="J2996" s="1" t="s">
        <v>61</v>
      </c>
      <c r="K2996" s="380">
        <v>0.33899305555555997</v>
      </c>
      <c r="L2996" s="378">
        <v>46182</v>
      </c>
      <c r="M2996" s="1" t="s">
        <v>7314</v>
      </c>
      <c r="N2996" s="1" t="s">
        <v>9914</v>
      </c>
    </row>
    <row r="2997" spans="1:14" x14ac:dyDescent="0.25">
      <c r="A2997" s="1" t="s">
        <v>7311</v>
      </c>
      <c r="B2997" s="1" t="s">
        <v>80</v>
      </c>
      <c r="C2997" s="1" t="s">
        <v>81</v>
      </c>
      <c r="D2997" s="377">
        <v>117</v>
      </c>
      <c r="E2997" s="1" t="s">
        <v>83</v>
      </c>
      <c r="F2997" s="378">
        <v>46182</v>
      </c>
      <c r="G2997" s="1" t="s">
        <v>9895</v>
      </c>
      <c r="H2997" s="1" t="s">
        <v>9328</v>
      </c>
      <c r="I2997" s="378">
        <v>47277</v>
      </c>
      <c r="J2997" s="1" t="s">
        <v>61</v>
      </c>
      <c r="K2997" s="380">
        <v>0.15190972222221999</v>
      </c>
      <c r="L2997" s="378">
        <v>46182</v>
      </c>
      <c r="M2997" s="1" t="s">
        <v>7314</v>
      </c>
      <c r="N2997" s="1" t="s">
        <v>9896</v>
      </c>
    </row>
    <row r="2998" spans="1:14" x14ac:dyDescent="0.25">
      <c r="A2998" s="1" t="s">
        <v>7311</v>
      </c>
      <c r="B2998" s="1" t="s">
        <v>80</v>
      </c>
      <c r="C2998" s="1" t="s">
        <v>81</v>
      </c>
      <c r="D2998" s="377">
        <v>117</v>
      </c>
      <c r="E2998" s="1" t="s">
        <v>83</v>
      </c>
      <c r="F2998" s="378">
        <v>46182</v>
      </c>
      <c r="G2998" s="1" t="s">
        <v>9897</v>
      </c>
      <c r="H2998" s="1" t="s">
        <v>9898</v>
      </c>
      <c r="I2998" s="378">
        <v>47277</v>
      </c>
      <c r="J2998" s="1" t="s">
        <v>61</v>
      </c>
      <c r="K2998" s="380">
        <v>0.15178240740741</v>
      </c>
      <c r="L2998" s="378">
        <v>46182</v>
      </c>
      <c r="M2998" s="1" t="s">
        <v>7314</v>
      </c>
      <c r="N2998" s="1" t="s">
        <v>9904</v>
      </c>
    </row>
    <row r="2999" spans="1:14" x14ac:dyDescent="0.25">
      <c r="A2999" s="1" t="s">
        <v>7311</v>
      </c>
      <c r="B2999" s="1" t="s">
        <v>80</v>
      </c>
      <c r="C2999" s="1" t="s">
        <v>81</v>
      </c>
      <c r="D2999" s="377">
        <v>117</v>
      </c>
      <c r="E2999" s="1" t="s">
        <v>83</v>
      </c>
      <c r="F2999" s="378">
        <v>46182</v>
      </c>
      <c r="G2999" s="1" t="s">
        <v>9897</v>
      </c>
      <c r="H2999" s="1" t="s">
        <v>9898</v>
      </c>
      <c r="I2999" s="378">
        <v>47277</v>
      </c>
      <c r="J2999" s="1" t="s">
        <v>61</v>
      </c>
      <c r="K2999" s="380">
        <v>0.45225694444443998</v>
      </c>
      <c r="L2999" s="378">
        <v>46182</v>
      </c>
      <c r="M2999" s="1" t="s">
        <v>7314</v>
      </c>
      <c r="N2999" s="1" t="s">
        <v>10686</v>
      </c>
    </row>
    <row r="3000" spans="1:14" x14ac:dyDescent="0.25">
      <c r="A3000" s="1" t="s">
        <v>7311</v>
      </c>
      <c r="B3000" s="1" t="s">
        <v>80</v>
      </c>
      <c r="C3000" s="1" t="s">
        <v>81</v>
      </c>
      <c r="D3000" s="377">
        <v>117</v>
      </c>
      <c r="E3000" s="1" t="s">
        <v>83</v>
      </c>
      <c r="F3000" s="378">
        <v>46182</v>
      </c>
      <c r="G3000" s="1" t="s">
        <v>9897</v>
      </c>
      <c r="H3000" s="1" t="s">
        <v>9898</v>
      </c>
      <c r="I3000" s="378">
        <v>47277</v>
      </c>
      <c r="J3000" s="1" t="s">
        <v>61</v>
      </c>
      <c r="K3000" s="380">
        <v>0.51990740740741004</v>
      </c>
      <c r="L3000" s="378">
        <v>46182</v>
      </c>
      <c r="M3000" s="1" t="s">
        <v>7314</v>
      </c>
      <c r="N3000" s="1" t="s">
        <v>10687</v>
      </c>
    </row>
    <row r="3001" spans="1:14" x14ac:dyDescent="0.25">
      <c r="A3001" s="1" t="s">
        <v>7311</v>
      </c>
      <c r="B3001" s="1" t="s">
        <v>80</v>
      </c>
      <c r="C3001" s="1" t="s">
        <v>81</v>
      </c>
      <c r="D3001" s="377">
        <v>86</v>
      </c>
      <c r="E3001" s="1" t="s">
        <v>83</v>
      </c>
      <c r="F3001" s="378">
        <v>46182</v>
      </c>
      <c r="G3001" s="1" t="s">
        <v>9897</v>
      </c>
      <c r="H3001" s="1" t="s">
        <v>9898</v>
      </c>
      <c r="I3001" s="378">
        <v>47277</v>
      </c>
      <c r="J3001" s="1" t="s">
        <v>61</v>
      </c>
      <c r="K3001" s="380">
        <v>0.59703703703704003</v>
      </c>
      <c r="L3001" s="378">
        <v>46182</v>
      </c>
      <c r="M3001" s="1" t="s">
        <v>7314</v>
      </c>
      <c r="N3001" s="1" t="s">
        <v>10683</v>
      </c>
    </row>
    <row r="3002" spans="1:14" x14ac:dyDescent="0.25">
      <c r="A3002" s="1" t="s">
        <v>7311</v>
      </c>
      <c r="B3002" s="1" t="s">
        <v>80</v>
      </c>
      <c r="C3002" s="1" t="s">
        <v>81</v>
      </c>
      <c r="D3002" s="377">
        <v>117</v>
      </c>
      <c r="E3002" s="1" t="s">
        <v>83</v>
      </c>
      <c r="F3002" s="378">
        <v>46182</v>
      </c>
      <c r="G3002" s="1" t="s">
        <v>9897</v>
      </c>
      <c r="H3002" s="1" t="s">
        <v>9898</v>
      </c>
      <c r="I3002" s="378">
        <v>47277</v>
      </c>
      <c r="J3002" s="1" t="s">
        <v>61</v>
      </c>
      <c r="K3002" s="380">
        <v>0.28178240740741001</v>
      </c>
      <c r="L3002" s="378">
        <v>46182</v>
      </c>
      <c r="M3002" s="1" t="s">
        <v>7314</v>
      </c>
      <c r="N3002" s="1" t="s">
        <v>9905</v>
      </c>
    </row>
    <row r="3003" spans="1:14" x14ac:dyDescent="0.25">
      <c r="A3003" s="1" t="s">
        <v>7311</v>
      </c>
      <c r="B3003" s="1" t="s">
        <v>80</v>
      </c>
      <c r="C3003" s="1" t="s">
        <v>81</v>
      </c>
      <c r="D3003" s="377">
        <v>117</v>
      </c>
      <c r="E3003" s="1" t="s">
        <v>83</v>
      </c>
      <c r="F3003" s="378">
        <v>46182</v>
      </c>
      <c r="G3003" s="1" t="s">
        <v>9895</v>
      </c>
      <c r="H3003" s="1" t="s">
        <v>9328</v>
      </c>
      <c r="I3003" s="378">
        <v>47277</v>
      </c>
      <c r="J3003" s="1" t="s">
        <v>61</v>
      </c>
      <c r="K3003" s="380">
        <v>8.3912037036999992E-3</v>
      </c>
      <c r="L3003" s="378">
        <v>46182</v>
      </c>
      <c r="M3003" s="1" t="s">
        <v>7314</v>
      </c>
      <c r="N3003" s="1" t="s">
        <v>9915</v>
      </c>
    </row>
    <row r="3004" spans="1:14" x14ac:dyDescent="0.25">
      <c r="A3004" s="1" t="s">
        <v>7311</v>
      </c>
      <c r="B3004" s="1" t="s">
        <v>80</v>
      </c>
      <c r="C3004" s="1" t="s">
        <v>81</v>
      </c>
      <c r="D3004" s="377">
        <v>117</v>
      </c>
      <c r="E3004" s="1" t="s">
        <v>83</v>
      </c>
      <c r="F3004" s="378">
        <v>46182</v>
      </c>
      <c r="G3004" s="1" t="s">
        <v>10936</v>
      </c>
      <c r="H3004" s="1" t="s">
        <v>10530</v>
      </c>
      <c r="I3004" s="378">
        <v>47278</v>
      </c>
      <c r="J3004" s="1" t="s">
        <v>61</v>
      </c>
      <c r="K3004" s="380">
        <v>0.92230324074073999</v>
      </c>
      <c r="L3004" s="378">
        <v>46182</v>
      </c>
      <c r="M3004" s="1" t="s">
        <v>7314</v>
      </c>
      <c r="N3004" s="1" t="s">
        <v>11278</v>
      </c>
    </row>
    <row r="3005" spans="1:14" x14ac:dyDescent="0.25">
      <c r="A3005" s="1" t="s">
        <v>7311</v>
      </c>
      <c r="B3005" s="1" t="s">
        <v>80</v>
      </c>
      <c r="C3005" s="1" t="s">
        <v>81</v>
      </c>
      <c r="D3005" s="377">
        <v>117</v>
      </c>
      <c r="E3005" s="1" t="s">
        <v>83</v>
      </c>
      <c r="F3005" s="378">
        <v>46182</v>
      </c>
      <c r="G3005" s="1" t="s">
        <v>9895</v>
      </c>
      <c r="H3005" s="1" t="s">
        <v>9328</v>
      </c>
      <c r="I3005" s="378">
        <v>47277</v>
      </c>
      <c r="J3005" s="1" t="s">
        <v>61</v>
      </c>
      <c r="K3005" s="380">
        <v>0.13938657407407001</v>
      </c>
      <c r="L3005" s="378">
        <v>46182</v>
      </c>
      <c r="M3005" s="1" t="s">
        <v>7314</v>
      </c>
      <c r="N3005" s="1" t="s">
        <v>9900</v>
      </c>
    </row>
    <row r="3006" spans="1:14" x14ac:dyDescent="0.25">
      <c r="A3006" s="1" t="s">
        <v>7311</v>
      </c>
      <c r="B3006" s="1" t="s">
        <v>80</v>
      </c>
      <c r="C3006" s="1" t="s">
        <v>81</v>
      </c>
      <c r="D3006" s="377">
        <v>117</v>
      </c>
      <c r="E3006" s="1" t="s">
        <v>83</v>
      </c>
      <c r="F3006" s="378">
        <v>46182</v>
      </c>
      <c r="G3006" s="1" t="s">
        <v>9897</v>
      </c>
      <c r="H3006" s="1" t="s">
        <v>9898</v>
      </c>
      <c r="I3006" s="378">
        <v>47277</v>
      </c>
      <c r="J3006" s="1" t="s">
        <v>61</v>
      </c>
      <c r="K3006" s="380">
        <v>0.52134259259258997</v>
      </c>
      <c r="L3006" s="378">
        <v>46182</v>
      </c>
      <c r="M3006" s="1" t="s">
        <v>7314</v>
      </c>
      <c r="N3006" s="1" t="s">
        <v>10690</v>
      </c>
    </row>
    <row r="3007" spans="1:14" x14ac:dyDescent="0.25">
      <c r="A3007" s="1" t="s">
        <v>7311</v>
      </c>
      <c r="B3007" s="1" t="s">
        <v>80</v>
      </c>
      <c r="C3007" s="1" t="s">
        <v>81</v>
      </c>
      <c r="D3007" s="377">
        <v>117</v>
      </c>
      <c r="E3007" s="1" t="s">
        <v>83</v>
      </c>
      <c r="F3007" s="378">
        <v>46182</v>
      </c>
      <c r="G3007" s="1" t="s">
        <v>9897</v>
      </c>
      <c r="H3007" s="1" t="s">
        <v>9898</v>
      </c>
      <c r="I3007" s="378">
        <v>47277</v>
      </c>
      <c r="J3007" s="1" t="s">
        <v>61</v>
      </c>
      <c r="K3007" s="380">
        <v>0.28243055555556001</v>
      </c>
      <c r="L3007" s="378">
        <v>46182</v>
      </c>
      <c r="M3007" s="1" t="s">
        <v>7314</v>
      </c>
      <c r="N3007" s="1" t="s">
        <v>9899</v>
      </c>
    </row>
    <row r="3008" spans="1:14" x14ac:dyDescent="0.25">
      <c r="A3008" s="1" t="s">
        <v>7311</v>
      </c>
      <c r="B3008" s="1" t="s">
        <v>80</v>
      </c>
      <c r="C3008" s="1" t="s">
        <v>81</v>
      </c>
      <c r="D3008" s="377">
        <v>117</v>
      </c>
      <c r="E3008" s="1" t="s">
        <v>83</v>
      </c>
      <c r="F3008" s="378">
        <v>46182</v>
      </c>
      <c r="G3008" s="1" t="s">
        <v>9895</v>
      </c>
      <c r="H3008" s="1" t="s">
        <v>9328</v>
      </c>
      <c r="I3008" s="378">
        <v>47277</v>
      </c>
      <c r="J3008" s="1" t="s">
        <v>61</v>
      </c>
      <c r="K3008" s="380">
        <v>1.288194444444E-2</v>
      </c>
      <c r="L3008" s="378">
        <v>46182</v>
      </c>
      <c r="M3008" s="1" t="s">
        <v>7314</v>
      </c>
      <c r="N3008" s="1" t="s">
        <v>9913</v>
      </c>
    </row>
    <row r="3009" spans="1:14" x14ac:dyDescent="0.25">
      <c r="A3009" s="1" t="s">
        <v>7311</v>
      </c>
      <c r="B3009" s="1" t="s">
        <v>80</v>
      </c>
      <c r="C3009" s="1" t="s">
        <v>81</v>
      </c>
      <c r="D3009" s="377">
        <v>117</v>
      </c>
      <c r="E3009" s="1" t="s">
        <v>83</v>
      </c>
      <c r="F3009" s="378">
        <v>46182</v>
      </c>
      <c r="G3009" s="1" t="s">
        <v>9897</v>
      </c>
      <c r="H3009" s="1" t="s">
        <v>9898</v>
      </c>
      <c r="I3009" s="378">
        <v>47277</v>
      </c>
      <c r="J3009" s="1" t="s">
        <v>61</v>
      </c>
      <c r="K3009" s="380">
        <v>0.57895833333333002</v>
      </c>
      <c r="L3009" s="378">
        <v>46182</v>
      </c>
      <c r="M3009" s="1" t="s">
        <v>7314</v>
      </c>
      <c r="N3009" s="1" t="s">
        <v>10689</v>
      </c>
    </row>
    <row r="3010" spans="1:14" x14ac:dyDescent="0.25">
      <c r="A3010" s="1" t="s">
        <v>7311</v>
      </c>
      <c r="B3010" s="1" t="s">
        <v>80</v>
      </c>
      <c r="C3010" s="1" t="s">
        <v>81</v>
      </c>
      <c r="D3010" s="377">
        <v>117</v>
      </c>
      <c r="E3010" s="1" t="s">
        <v>83</v>
      </c>
      <c r="F3010" s="378">
        <v>46182</v>
      </c>
      <c r="G3010" s="1" t="s">
        <v>9897</v>
      </c>
      <c r="H3010" s="1" t="s">
        <v>9898</v>
      </c>
      <c r="I3010" s="378">
        <v>47277</v>
      </c>
      <c r="J3010" s="1" t="s">
        <v>61</v>
      </c>
      <c r="K3010" s="380">
        <v>0.30228009259258998</v>
      </c>
      <c r="L3010" s="378">
        <v>46182</v>
      </c>
      <c r="M3010" s="1" t="s">
        <v>7314</v>
      </c>
      <c r="N3010" s="1" t="s">
        <v>9907</v>
      </c>
    </row>
    <row r="3011" spans="1:14" x14ac:dyDescent="0.25">
      <c r="A3011" s="1" t="s">
        <v>7311</v>
      </c>
      <c r="B3011" s="1" t="s">
        <v>80</v>
      </c>
      <c r="C3011" s="1" t="s">
        <v>81</v>
      </c>
      <c r="D3011" s="377">
        <v>117</v>
      </c>
      <c r="E3011" s="1" t="s">
        <v>83</v>
      </c>
      <c r="F3011" s="378">
        <v>46182</v>
      </c>
      <c r="G3011" s="1" t="s">
        <v>10936</v>
      </c>
      <c r="H3011" s="1" t="s">
        <v>10530</v>
      </c>
      <c r="I3011" s="378">
        <v>47278</v>
      </c>
      <c r="J3011" s="1" t="s">
        <v>61</v>
      </c>
      <c r="K3011" s="380">
        <v>0.92271990740740994</v>
      </c>
      <c r="L3011" s="378">
        <v>46182</v>
      </c>
      <c r="M3011" s="1" t="s">
        <v>7314</v>
      </c>
      <c r="N3011" s="1" t="s">
        <v>11277</v>
      </c>
    </row>
    <row r="3012" spans="1:14" x14ac:dyDescent="0.25">
      <c r="A3012" s="1" t="s">
        <v>7311</v>
      </c>
      <c r="B3012" s="1" t="s">
        <v>80</v>
      </c>
      <c r="C3012" s="1" t="s">
        <v>81</v>
      </c>
      <c r="D3012" s="377">
        <v>117</v>
      </c>
      <c r="E3012" s="1" t="s">
        <v>83</v>
      </c>
      <c r="F3012" s="378">
        <v>46182</v>
      </c>
      <c r="G3012" s="1" t="s">
        <v>10936</v>
      </c>
      <c r="H3012" s="1" t="s">
        <v>10530</v>
      </c>
      <c r="I3012" s="378">
        <v>47278</v>
      </c>
      <c r="J3012" s="1" t="s">
        <v>61</v>
      </c>
      <c r="K3012" s="380">
        <v>0.86114583333332995</v>
      </c>
      <c r="L3012" s="378">
        <v>46182</v>
      </c>
      <c r="M3012" s="1" t="s">
        <v>7314</v>
      </c>
      <c r="N3012" s="1" t="s">
        <v>11286</v>
      </c>
    </row>
    <row r="3013" spans="1:14" x14ac:dyDescent="0.25">
      <c r="A3013" s="1" t="s">
        <v>7311</v>
      </c>
      <c r="B3013" s="1" t="s">
        <v>80</v>
      </c>
      <c r="C3013" s="1" t="s">
        <v>81</v>
      </c>
      <c r="D3013" s="377">
        <v>117</v>
      </c>
      <c r="E3013" s="1" t="s">
        <v>83</v>
      </c>
      <c r="F3013" s="378">
        <v>46182</v>
      </c>
      <c r="G3013" s="1" t="s">
        <v>10936</v>
      </c>
      <c r="H3013" s="1" t="s">
        <v>10530</v>
      </c>
      <c r="I3013" s="378">
        <v>47278</v>
      </c>
      <c r="J3013" s="1" t="s">
        <v>61</v>
      </c>
      <c r="K3013" s="380">
        <v>0.64473379629630001</v>
      </c>
      <c r="L3013" s="378">
        <v>46182</v>
      </c>
      <c r="M3013" s="1" t="s">
        <v>7314</v>
      </c>
      <c r="N3013" s="1" t="s">
        <v>10939</v>
      </c>
    </row>
    <row r="3014" spans="1:14" x14ac:dyDescent="0.25">
      <c r="A3014" s="1" t="s">
        <v>7311</v>
      </c>
      <c r="B3014" s="1" t="s">
        <v>80</v>
      </c>
      <c r="C3014" s="1" t="s">
        <v>81</v>
      </c>
      <c r="D3014" s="377">
        <v>117</v>
      </c>
      <c r="E3014" s="1" t="s">
        <v>83</v>
      </c>
      <c r="F3014" s="378">
        <v>46182</v>
      </c>
      <c r="G3014" s="1" t="s">
        <v>9897</v>
      </c>
      <c r="H3014" s="1" t="s">
        <v>9898</v>
      </c>
      <c r="I3014" s="378">
        <v>47277</v>
      </c>
      <c r="J3014" s="1" t="s">
        <v>61</v>
      </c>
      <c r="K3014" s="380">
        <v>0.37033564814815001</v>
      </c>
      <c r="L3014" s="378">
        <v>46182</v>
      </c>
      <c r="M3014" s="1" t="s">
        <v>7314</v>
      </c>
      <c r="N3014" s="1" t="s">
        <v>9911</v>
      </c>
    </row>
    <row r="3015" spans="1:14" x14ac:dyDescent="0.25">
      <c r="A3015" s="1" t="s">
        <v>7311</v>
      </c>
      <c r="B3015" s="1" t="s">
        <v>80</v>
      </c>
      <c r="C3015" s="1" t="s">
        <v>81</v>
      </c>
      <c r="D3015" s="377">
        <v>117</v>
      </c>
      <c r="E3015" s="1" t="s">
        <v>83</v>
      </c>
      <c r="F3015" s="378">
        <v>46182</v>
      </c>
      <c r="G3015" s="1" t="s">
        <v>9897</v>
      </c>
      <c r="H3015" s="1" t="s">
        <v>9898</v>
      </c>
      <c r="I3015" s="378">
        <v>47277</v>
      </c>
      <c r="J3015" s="1" t="s">
        <v>61</v>
      </c>
      <c r="K3015" s="380">
        <v>0.55496527777778004</v>
      </c>
      <c r="L3015" s="378">
        <v>46182</v>
      </c>
      <c r="M3015" s="1" t="s">
        <v>7314</v>
      </c>
      <c r="N3015" s="1" t="s">
        <v>10688</v>
      </c>
    </row>
    <row r="3016" spans="1:14" x14ac:dyDescent="0.25">
      <c r="A3016" s="1" t="s">
        <v>7311</v>
      </c>
      <c r="B3016" s="1" t="s">
        <v>80</v>
      </c>
      <c r="C3016" s="1" t="s">
        <v>81</v>
      </c>
      <c r="D3016" s="377">
        <v>117</v>
      </c>
      <c r="E3016" s="1" t="s">
        <v>83</v>
      </c>
      <c r="F3016" s="378">
        <v>46182</v>
      </c>
      <c r="G3016" s="1" t="s">
        <v>9895</v>
      </c>
      <c r="H3016" s="1" t="s">
        <v>9328</v>
      </c>
      <c r="I3016" s="378">
        <v>47277</v>
      </c>
      <c r="J3016" s="1" t="s">
        <v>61</v>
      </c>
      <c r="K3016" s="380">
        <v>0.13625000000000001</v>
      </c>
      <c r="L3016" s="378">
        <v>46182</v>
      </c>
      <c r="M3016" s="1" t="s">
        <v>7314</v>
      </c>
      <c r="N3016" s="1" t="s">
        <v>9910</v>
      </c>
    </row>
    <row r="3017" spans="1:14" x14ac:dyDescent="0.25">
      <c r="A3017" s="1" t="s">
        <v>7311</v>
      </c>
      <c r="B3017" s="1" t="s">
        <v>80</v>
      </c>
      <c r="C3017" s="1" t="s">
        <v>81</v>
      </c>
      <c r="D3017" s="377">
        <v>117</v>
      </c>
      <c r="E3017" s="1" t="s">
        <v>83</v>
      </c>
      <c r="F3017" s="378">
        <v>46182</v>
      </c>
      <c r="G3017" s="1" t="s">
        <v>9897</v>
      </c>
      <c r="H3017" s="1" t="s">
        <v>9898</v>
      </c>
      <c r="I3017" s="378">
        <v>47277</v>
      </c>
      <c r="J3017" s="1" t="s">
        <v>61</v>
      </c>
      <c r="K3017" s="380">
        <v>0.42585648148147998</v>
      </c>
      <c r="L3017" s="378">
        <v>46182</v>
      </c>
      <c r="M3017" s="1" t="s">
        <v>7314</v>
      </c>
      <c r="N3017" s="1" t="s">
        <v>10685</v>
      </c>
    </row>
    <row r="3018" spans="1:14" x14ac:dyDescent="0.25">
      <c r="A3018" s="1" t="s">
        <v>7311</v>
      </c>
      <c r="B3018" s="1" t="s">
        <v>80</v>
      </c>
      <c r="C3018" s="1" t="s">
        <v>81</v>
      </c>
      <c r="D3018" s="377">
        <v>117</v>
      </c>
      <c r="E3018" s="1" t="s">
        <v>83</v>
      </c>
      <c r="F3018" s="378">
        <v>46182</v>
      </c>
      <c r="G3018" s="1" t="s">
        <v>10936</v>
      </c>
      <c r="H3018" s="1" t="s">
        <v>10530</v>
      </c>
      <c r="I3018" s="378">
        <v>47278</v>
      </c>
      <c r="J3018" s="1" t="s">
        <v>61</v>
      </c>
      <c r="K3018" s="380">
        <v>0.86045138888888995</v>
      </c>
      <c r="L3018" s="378">
        <v>46182</v>
      </c>
      <c r="M3018" s="1" t="s">
        <v>7314</v>
      </c>
      <c r="N3018" s="1" t="s">
        <v>11285</v>
      </c>
    </row>
    <row r="3019" spans="1:14" x14ac:dyDescent="0.25">
      <c r="A3019" s="1" t="s">
        <v>7311</v>
      </c>
      <c r="B3019" s="1" t="s">
        <v>80</v>
      </c>
      <c r="C3019" s="1" t="s">
        <v>81</v>
      </c>
      <c r="D3019" s="377">
        <v>117</v>
      </c>
      <c r="E3019" s="1" t="s">
        <v>83</v>
      </c>
      <c r="F3019" s="378">
        <v>46181</v>
      </c>
      <c r="G3019" s="1" t="s">
        <v>7312</v>
      </c>
      <c r="H3019" s="1" t="s">
        <v>7313</v>
      </c>
      <c r="I3019" s="378">
        <v>47274</v>
      </c>
      <c r="J3019" s="1" t="s">
        <v>61</v>
      </c>
      <c r="K3019" s="380">
        <v>0.43571759259259002</v>
      </c>
      <c r="L3019" s="378">
        <v>46181</v>
      </c>
      <c r="M3019" s="1" t="s">
        <v>7314</v>
      </c>
      <c r="N3019" s="1" t="s">
        <v>9414</v>
      </c>
    </row>
    <row r="3020" spans="1:14" x14ac:dyDescent="0.25">
      <c r="A3020" s="1" t="s">
        <v>7311</v>
      </c>
      <c r="B3020" s="1" t="s">
        <v>80</v>
      </c>
      <c r="C3020" s="1" t="s">
        <v>81</v>
      </c>
      <c r="D3020" s="377">
        <v>117</v>
      </c>
      <c r="E3020" s="1" t="s">
        <v>83</v>
      </c>
      <c r="F3020" s="378">
        <v>46181</v>
      </c>
      <c r="G3020" s="1" t="s">
        <v>7312</v>
      </c>
      <c r="H3020" s="1" t="s">
        <v>7313</v>
      </c>
      <c r="I3020" s="378">
        <v>47274</v>
      </c>
      <c r="J3020" s="1" t="s">
        <v>61</v>
      </c>
      <c r="K3020" s="380">
        <v>0.42368055555556</v>
      </c>
      <c r="L3020" s="378">
        <v>46181</v>
      </c>
      <c r="M3020" s="1" t="s">
        <v>7314</v>
      </c>
      <c r="N3020" s="1" t="s">
        <v>9413</v>
      </c>
    </row>
    <row r="3021" spans="1:14" x14ac:dyDescent="0.25">
      <c r="A3021" s="1" t="s">
        <v>7311</v>
      </c>
      <c r="B3021" s="1" t="s">
        <v>80</v>
      </c>
      <c r="C3021" s="1" t="s">
        <v>81</v>
      </c>
      <c r="D3021" s="377">
        <v>117</v>
      </c>
      <c r="E3021" s="1" t="s">
        <v>83</v>
      </c>
      <c r="F3021" s="378">
        <v>46181</v>
      </c>
      <c r="G3021" s="1" t="s">
        <v>9895</v>
      </c>
      <c r="H3021" s="1" t="s">
        <v>9328</v>
      </c>
      <c r="I3021" s="378">
        <v>47277</v>
      </c>
      <c r="J3021" s="1" t="s">
        <v>61</v>
      </c>
      <c r="K3021" s="380">
        <v>0.76156250000000003</v>
      </c>
      <c r="L3021" s="378">
        <v>46181</v>
      </c>
      <c r="M3021" s="1" t="s">
        <v>7314</v>
      </c>
      <c r="N3021" s="1" t="s">
        <v>9920</v>
      </c>
    </row>
    <row r="3022" spans="1:14" x14ac:dyDescent="0.25">
      <c r="A3022" s="1" t="s">
        <v>7311</v>
      </c>
      <c r="B3022" s="1" t="s">
        <v>80</v>
      </c>
      <c r="C3022" s="1" t="s">
        <v>81</v>
      </c>
      <c r="D3022" s="377">
        <v>58</v>
      </c>
      <c r="E3022" s="1" t="s">
        <v>83</v>
      </c>
      <c r="F3022" s="378">
        <v>46181</v>
      </c>
      <c r="G3022" s="1" t="s">
        <v>7312</v>
      </c>
      <c r="H3022" s="1" t="s">
        <v>7313</v>
      </c>
      <c r="I3022" s="378">
        <v>47274</v>
      </c>
      <c r="J3022" s="1" t="s">
        <v>61</v>
      </c>
      <c r="K3022" s="380">
        <v>0.67423611111111004</v>
      </c>
      <c r="L3022" s="378">
        <v>46181</v>
      </c>
      <c r="M3022" s="1" t="s">
        <v>7314</v>
      </c>
      <c r="N3022" s="1" t="s">
        <v>9928</v>
      </c>
    </row>
    <row r="3023" spans="1:14" x14ac:dyDescent="0.25">
      <c r="A3023" s="1" t="s">
        <v>7311</v>
      </c>
      <c r="B3023" s="1" t="s">
        <v>80</v>
      </c>
      <c r="C3023" s="1" t="s">
        <v>81</v>
      </c>
      <c r="D3023" s="377">
        <v>117</v>
      </c>
      <c r="E3023" s="1" t="s">
        <v>83</v>
      </c>
      <c r="F3023" s="378">
        <v>46181</v>
      </c>
      <c r="G3023" s="1" t="s">
        <v>7312</v>
      </c>
      <c r="H3023" s="1" t="s">
        <v>7313</v>
      </c>
      <c r="I3023" s="378">
        <v>47274</v>
      </c>
      <c r="J3023" s="1" t="s">
        <v>61</v>
      </c>
      <c r="K3023" s="380">
        <v>0.61346064814815005</v>
      </c>
      <c r="L3023" s="378">
        <v>46181</v>
      </c>
      <c r="M3023" s="1" t="s">
        <v>7314</v>
      </c>
      <c r="N3023" s="1" t="s">
        <v>9930</v>
      </c>
    </row>
    <row r="3024" spans="1:14" x14ac:dyDescent="0.25">
      <c r="A3024" s="1" t="s">
        <v>7311</v>
      </c>
      <c r="B3024" s="1" t="s">
        <v>80</v>
      </c>
      <c r="C3024" s="1" t="s">
        <v>81</v>
      </c>
      <c r="D3024" s="377">
        <v>117</v>
      </c>
      <c r="E3024" s="1" t="s">
        <v>83</v>
      </c>
      <c r="F3024" s="378">
        <v>46181</v>
      </c>
      <c r="G3024" s="1" t="s">
        <v>7312</v>
      </c>
      <c r="H3024" s="1" t="s">
        <v>7313</v>
      </c>
      <c r="I3024" s="378">
        <v>47274</v>
      </c>
      <c r="J3024" s="1" t="s">
        <v>61</v>
      </c>
      <c r="K3024" s="380">
        <v>0.55226851851851999</v>
      </c>
      <c r="L3024" s="378">
        <v>46181</v>
      </c>
      <c r="M3024" s="1" t="s">
        <v>7314</v>
      </c>
      <c r="N3024" s="1" t="s">
        <v>9925</v>
      </c>
    </row>
    <row r="3025" spans="1:14" x14ac:dyDescent="0.25">
      <c r="A3025" s="1" t="s">
        <v>7311</v>
      </c>
      <c r="B3025" s="1" t="s">
        <v>80</v>
      </c>
      <c r="C3025" s="1" t="s">
        <v>81</v>
      </c>
      <c r="D3025" s="377">
        <v>117</v>
      </c>
      <c r="E3025" s="1" t="s">
        <v>83</v>
      </c>
      <c r="F3025" s="378">
        <v>46181</v>
      </c>
      <c r="G3025" s="1" t="s">
        <v>7312</v>
      </c>
      <c r="H3025" s="1" t="s">
        <v>7313</v>
      </c>
      <c r="I3025" s="378">
        <v>47274</v>
      </c>
      <c r="J3025" s="1" t="s">
        <v>61</v>
      </c>
      <c r="K3025" s="380">
        <v>0.52072916666667002</v>
      </c>
      <c r="L3025" s="378">
        <v>46181</v>
      </c>
      <c r="M3025" s="1" t="s">
        <v>7314</v>
      </c>
      <c r="N3025" s="1" t="s">
        <v>9927</v>
      </c>
    </row>
    <row r="3026" spans="1:14" x14ac:dyDescent="0.25">
      <c r="A3026" s="1" t="s">
        <v>7311</v>
      </c>
      <c r="B3026" s="1" t="s">
        <v>80</v>
      </c>
      <c r="C3026" s="1" t="s">
        <v>81</v>
      </c>
      <c r="D3026" s="377">
        <v>117</v>
      </c>
      <c r="E3026" s="1" t="s">
        <v>83</v>
      </c>
      <c r="F3026" s="378">
        <v>46181</v>
      </c>
      <c r="G3026" s="1" t="s">
        <v>9895</v>
      </c>
      <c r="H3026" s="1" t="s">
        <v>9328</v>
      </c>
      <c r="I3026" s="378">
        <v>47277</v>
      </c>
      <c r="J3026" s="1" t="s">
        <v>61</v>
      </c>
      <c r="K3026" s="380">
        <v>0.87251157407406998</v>
      </c>
      <c r="L3026" s="378">
        <v>46181</v>
      </c>
      <c r="M3026" s="1" t="s">
        <v>7314</v>
      </c>
      <c r="N3026" s="1" t="s">
        <v>9921</v>
      </c>
    </row>
    <row r="3027" spans="1:14" x14ac:dyDescent="0.25">
      <c r="A3027" s="1" t="s">
        <v>7311</v>
      </c>
      <c r="B3027" s="1" t="s">
        <v>80</v>
      </c>
      <c r="C3027" s="1" t="s">
        <v>81</v>
      </c>
      <c r="D3027" s="377">
        <v>117</v>
      </c>
      <c r="E3027" s="1" t="s">
        <v>83</v>
      </c>
      <c r="F3027" s="378">
        <v>46181</v>
      </c>
      <c r="G3027" s="1" t="s">
        <v>7312</v>
      </c>
      <c r="H3027" s="1" t="s">
        <v>7313</v>
      </c>
      <c r="I3027" s="378">
        <v>47274</v>
      </c>
      <c r="J3027" s="1" t="s">
        <v>61</v>
      </c>
      <c r="K3027" s="380">
        <v>0.61320601851851997</v>
      </c>
      <c r="L3027" s="378">
        <v>46181</v>
      </c>
      <c r="M3027" s="1" t="s">
        <v>7314</v>
      </c>
      <c r="N3027" s="1" t="s">
        <v>9929</v>
      </c>
    </row>
    <row r="3028" spans="1:14" x14ac:dyDescent="0.25">
      <c r="A3028" s="1" t="s">
        <v>7311</v>
      </c>
      <c r="B3028" s="1" t="s">
        <v>80</v>
      </c>
      <c r="C3028" s="1" t="s">
        <v>81</v>
      </c>
      <c r="D3028" s="377">
        <v>117</v>
      </c>
      <c r="E3028" s="1" t="s">
        <v>83</v>
      </c>
      <c r="F3028" s="378">
        <v>46181</v>
      </c>
      <c r="G3028" s="1" t="s">
        <v>9895</v>
      </c>
      <c r="H3028" s="1" t="s">
        <v>9328</v>
      </c>
      <c r="I3028" s="378">
        <v>47277</v>
      </c>
      <c r="J3028" s="1" t="s">
        <v>61</v>
      </c>
      <c r="K3028" s="380">
        <v>0.88451388888889004</v>
      </c>
      <c r="L3028" s="378">
        <v>46181</v>
      </c>
      <c r="M3028" s="1" t="s">
        <v>7314</v>
      </c>
      <c r="N3028" s="1" t="s">
        <v>9919</v>
      </c>
    </row>
    <row r="3029" spans="1:14" x14ac:dyDescent="0.25">
      <c r="A3029" s="1" t="s">
        <v>7311</v>
      </c>
      <c r="B3029" s="1" t="s">
        <v>80</v>
      </c>
      <c r="C3029" s="1" t="s">
        <v>81</v>
      </c>
      <c r="D3029" s="377">
        <v>117</v>
      </c>
      <c r="E3029" s="1" t="s">
        <v>83</v>
      </c>
      <c r="F3029" s="378">
        <v>46181</v>
      </c>
      <c r="G3029" s="1" t="s">
        <v>9895</v>
      </c>
      <c r="H3029" s="1" t="s">
        <v>9328</v>
      </c>
      <c r="I3029" s="378">
        <v>47277</v>
      </c>
      <c r="J3029" s="1" t="s">
        <v>61</v>
      </c>
      <c r="K3029" s="380">
        <v>0.71019675925925996</v>
      </c>
      <c r="L3029" s="378">
        <v>46181</v>
      </c>
      <c r="M3029" s="1" t="s">
        <v>7314</v>
      </c>
      <c r="N3029" s="1" t="s">
        <v>9923</v>
      </c>
    </row>
    <row r="3030" spans="1:14" x14ac:dyDescent="0.25">
      <c r="A3030" s="1" t="s">
        <v>7311</v>
      </c>
      <c r="B3030" s="1" t="s">
        <v>80</v>
      </c>
      <c r="C3030" s="1" t="s">
        <v>81</v>
      </c>
      <c r="D3030" s="377">
        <v>117</v>
      </c>
      <c r="E3030" s="1" t="s">
        <v>83</v>
      </c>
      <c r="F3030" s="378">
        <v>46181</v>
      </c>
      <c r="G3030" s="1" t="s">
        <v>9895</v>
      </c>
      <c r="H3030" s="1" t="s">
        <v>9328</v>
      </c>
      <c r="I3030" s="378">
        <v>47277</v>
      </c>
      <c r="J3030" s="1" t="s">
        <v>61</v>
      </c>
      <c r="K3030" s="380">
        <v>0.88459490740740998</v>
      </c>
      <c r="L3030" s="378">
        <v>46181</v>
      </c>
      <c r="M3030" s="1" t="s">
        <v>7314</v>
      </c>
      <c r="N3030" s="1" t="s">
        <v>9917</v>
      </c>
    </row>
    <row r="3031" spans="1:14" x14ac:dyDescent="0.25">
      <c r="A3031" s="1" t="s">
        <v>7311</v>
      </c>
      <c r="B3031" s="1" t="s">
        <v>80</v>
      </c>
      <c r="C3031" s="1" t="s">
        <v>81</v>
      </c>
      <c r="D3031" s="377">
        <v>117</v>
      </c>
      <c r="E3031" s="1" t="s">
        <v>83</v>
      </c>
      <c r="F3031" s="378">
        <v>46181</v>
      </c>
      <c r="G3031" s="1" t="s">
        <v>7312</v>
      </c>
      <c r="H3031" s="1" t="s">
        <v>7313</v>
      </c>
      <c r="I3031" s="378">
        <v>47274</v>
      </c>
      <c r="J3031" s="1" t="s">
        <v>61</v>
      </c>
      <c r="K3031" s="380">
        <v>0.52754629629630001</v>
      </c>
      <c r="L3031" s="378">
        <v>46181</v>
      </c>
      <c r="M3031" s="1" t="s">
        <v>7314</v>
      </c>
      <c r="N3031" s="1" t="s">
        <v>9926</v>
      </c>
    </row>
    <row r="3032" spans="1:14" x14ac:dyDescent="0.25">
      <c r="A3032" s="1" t="s">
        <v>7311</v>
      </c>
      <c r="B3032" s="1" t="s">
        <v>80</v>
      </c>
      <c r="C3032" s="1" t="s">
        <v>81</v>
      </c>
      <c r="D3032" s="377">
        <v>117</v>
      </c>
      <c r="E3032" s="1" t="s">
        <v>83</v>
      </c>
      <c r="F3032" s="378">
        <v>46181</v>
      </c>
      <c r="G3032" s="1" t="s">
        <v>9895</v>
      </c>
      <c r="H3032" s="1" t="s">
        <v>9328</v>
      </c>
      <c r="I3032" s="378">
        <v>47277</v>
      </c>
      <c r="J3032" s="1" t="s">
        <v>61</v>
      </c>
      <c r="K3032" s="380">
        <v>0.74067129629630002</v>
      </c>
      <c r="L3032" s="378">
        <v>46181</v>
      </c>
      <c r="M3032" s="1" t="s">
        <v>7314</v>
      </c>
      <c r="N3032" s="1" t="s">
        <v>9918</v>
      </c>
    </row>
    <row r="3033" spans="1:14" x14ac:dyDescent="0.25">
      <c r="A3033" s="1" t="s">
        <v>7311</v>
      </c>
      <c r="B3033" s="1" t="s">
        <v>80</v>
      </c>
      <c r="C3033" s="1" t="s">
        <v>81</v>
      </c>
      <c r="D3033" s="377">
        <v>117</v>
      </c>
      <c r="E3033" s="1" t="s">
        <v>83</v>
      </c>
      <c r="F3033" s="378">
        <v>46181</v>
      </c>
      <c r="G3033" s="1" t="s">
        <v>7312</v>
      </c>
      <c r="H3033" s="1" t="s">
        <v>7313</v>
      </c>
      <c r="I3033" s="378">
        <v>47274</v>
      </c>
      <c r="J3033" s="1" t="s">
        <v>61</v>
      </c>
      <c r="K3033" s="380">
        <v>0.58013888888888998</v>
      </c>
      <c r="L3033" s="378">
        <v>46181</v>
      </c>
      <c r="M3033" s="1" t="s">
        <v>7314</v>
      </c>
      <c r="N3033" s="1" t="s">
        <v>9924</v>
      </c>
    </row>
    <row r="3034" spans="1:14" x14ac:dyDescent="0.25">
      <c r="A3034" s="1" t="s">
        <v>7311</v>
      </c>
      <c r="B3034" s="1" t="s">
        <v>80</v>
      </c>
      <c r="C3034" s="1" t="s">
        <v>81</v>
      </c>
      <c r="D3034" s="377">
        <v>117</v>
      </c>
      <c r="E3034" s="1" t="s">
        <v>83</v>
      </c>
      <c r="F3034" s="378">
        <v>46181</v>
      </c>
      <c r="G3034" s="1" t="s">
        <v>7312</v>
      </c>
      <c r="H3034" s="1" t="s">
        <v>7313</v>
      </c>
      <c r="I3034" s="378">
        <v>47274</v>
      </c>
      <c r="J3034" s="1" t="s">
        <v>61</v>
      </c>
      <c r="K3034" s="380">
        <v>0.37778935185184997</v>
      </c>
      <c r="L3034" s="378">
        <v>46181</v>
      </c>
      <c r="M3034" s="1" t="s">
        <v>7314</v>
      </c>
      <c r="N3034" s="1" t="s">
        <v>7315</v>
      </c>
    </row>
    <row r="3035" spans="1:14" x14ac:dyDescent="0.25">
      <c r="A3035" s="1" t="s">
        <v>7311</v>
      </c>
      <c r="B3035" s="1" t="s">
        <v>80</v>
      </c>
      <c r="C3035" s="1" t="s">
        <v>81</v>
      </c>
      <c r="D3035" s="377">
        <v>117</v>
      </c>
      <c r="E3035" s="1" t="s">
        <v>83</v>
      </c>
      <c r="F3035" s="378">
        <v>46181</v>
      </c>
      <c r="G3035" s="1" t="s">
        <v>9895</v>
      </c>
      <c r="H3035" s="1" t="s">
        <v>9328</v>
      </c>
      <c r="I3035" s="378">
        <v>47277</v>
      </c>
      <c r="J3035" s="1" t="s">
        <v>61</v>
      </c>
      <c r="K3035" s="380">
        <v>0.91276620370369999</v>
      </c>
      <c r="L3035" s="378">
        <v>46181</v>
      </c>
      <c r="M3035" s="1" t="s">
        <v>7314</v>
      </c>
      <c r="N3035" s="1" t="s">
        <v>9922</v>
      </c>
    </row>
    <row r="3036" spans="1:14" x14ac:dyDescent="0.25">
      <c r="A3036" s="1" t="s">
        <v>7311</v>
      </c>
      <c r="B3036" s="1" t="s">
        <v>80</v>
      </c>
      <c r="C3036" s="1" t="s">
        <v>81</v>
      </c>
      <c r="D3036" s="377">
        <v>117</v>
      </c>
      <c r="E3036" s="1" t="s">
        <v>83</v>
      </c>
      <c r="F3036" s="378">
        <v>46181</v>
      </c>
      <c r="G3036" s="1" t="s">
        <v>7312</v>
      </c>
      <c r="H3036" s="1" t="s">
        <v>7313</v>
      </c>
      <c r="I3036" s="378">
        <v>47274</v>
      </c>
      <c r="J3036" s="1" t="s">
        <v>61</v>
      </c>
      <c r="K3036" s="380">
        <v>0.40526620370369998</v>
      </c>
      <c r="L3036" s="378">
        <v>46181</v>
      </c>
      <c r="M3036" s="1" t="s">
        <v>7314</v>
      </c>
      <c r="N3036" s="1" t="s">
        <v>9355</v>
      </c>
    </row>
    <row r="3037" spans="1:14" x14ac:dyDescent="0.25">
      <c r="A3037" s="1" t="s">
        <v>7311</v>
      </c>
      <c r="B3037" s="1" t="s">
        <v>80</v>
      </c>
      <c r="C3037" s="1" t="s">
        <v>81</v>
      </c>
      <c r="D3037" s="377">
        <v>117</v>
      </c>
      <c r="E3037" s="1" t="s">
        <v>83</v>
      </c>
      <c r="F3037" s="378">
        <v>46181</v>
      </c>
      <c r="G3037" s="1" t="s">
        <v>9895</v>
      </c>
      <c r="H3037" s="1" t="s">
        <v>9328</v>
      </c>
      <c r="I3037" s="378">
        <v>47277</v>
      </c>
      <c r="J3037" s="1" t="s">
        <v>61</v>
      </c>
      <c r="K3037" s="380">
        <v>0.90468749999999998</v>
      </c>
      <c r="L3037" s="378">
        <v>46181</v>
      </c>
      <c r="M3037" s="1" t="s">
        <v>7314</v>
      </c>
      <c r="N3037" s="1" t="s">
        <v>9916</v>
      </c>
    </row>
    <row r="3038" spans="1:14" x14ac:dyDescent="0.25">
      <c r="A3038" s="1" t="s">
        <v>7311</v>
      </c>
      <c r="B3038" s="1" t="s">
        <v>80</v>
      </c>
      <c r="C3038" s="1" t="s">
        <v>81</v>
      </c>
      <c r="D3038" s="377">
        <v>87</v>
      </c>
      <c r="E3038" s="1" t="s">
        <v>83</v>
      </c>
      <c r="F3038" s="378">
        <v>46179</v>
      </c>
      <c r="G3038" s="1" t="s">
        <v>7312</v>
      </c>
      <c r="H3038" s="1" t="s">
        <v>7313</v>
      </c>
      <c r="I3038" s="378">
        <v>47274</v>
      </c>
      <c r="J3038" s="1" t="s">
        <v>61</v>
      </c>
      <c r="K3038" s="380">
        <v>0.22459490740741</v>
      </c>
      <c r="L3038" s="378">
        <v>46179</v>
      </c>
      <c r="M3038" s="1" t="s">
        <v>7314</v>
      </c>
      <c r="N3038" s="1" t="s">
        <v>7320</v>
      </c>
    </row>
    <row r="3039" spans="1:14" x14ac:dyDescent="0.25">
      <c r="A3039" s="1" t="s">
        <v>7311</v>
      </c>
      <c r="B3039" s="1" t="s">
        <v>80</v>
      </c>
      <c r="C3039" s="1" t="s">
        <v>81</v>
      </c>
      <c r="D3039" s="377">
        <v>117</v>
      </c>
      <c r="E3039" s="1" t="s">
        <v>83</v>
      </c>
      <c r="F3039" s="378">
        <v>46179</v>
      </c>
      <c r="G3039" s="1" t="s">
        <v>7312</v>
      </c>
      <c r="H3039" s="1" t="s">
        <v>7313</v>
      </c>
      <c r="I3039" s="378">
        <v>47274</v>
      </c>
      <c r="J3039" s="1" t="s">
        <v>61</v>
      </c>
      <c r="K3039" s="380">
        <v>0.15327546296295999</v>
      </c>
      <c r="L3039" s="378">
        <v>46179</v>
      </c>
      <c r="M3039" s="1" t="s">
        <v>7314</v>
      </c>
      <c r="N3039" s="1" t="s">
        <v>7322</v>
      </c>
    </row>
    <row r="3040" spans="1:14" x14ac:dyDescent="0.25">
      <c r="A3040" s="1" t="s">
        <v>7311</v>
      </c>
      <c r="B3040" s="1" t="s">
        <v>80</v>
      </c>
      <c r="C3040" s="1" t="s">
        <v>81</v>
      </c>
      <c r="D3040" s="377">
        <v>80</v>
      </c>
      <c r="E3040" s="1" t="s">
        <v>83</v>
      </c>
      <c r="F3040" s="378">
        <v>46179</v>
      </c>
      <c r="G3040" s="1" t="s">
        <v>7317</v>
      </c>
      <c r="H3040" s="1" t="s">
        <v>6032</v>
      </c>
      <c r="I3040" s="378">
        <v>47274</v>
      </c>
      <c r="J3040" s="1" t="s">
        <v>61</v>
      </c>
      <c r="K3040" s="380">
        <v>8.4097222222220006E-2</v>
      </c>
      <c r="L3040" s="378">
        <v>46179</v>
      </c>
      <c r="M3040" s="1" t="s">
        <v>7314</v>
      </c>
      <c r="N3040" s="1" t="s">
        <v>7319</v>
      </c>
    </row>
    <row r="3041" spans="1:14" x14ac:dyDescent="0.25">
      <c r="A3041" s="1" t="s">
        <v>7311</v>
      </c>
      <c r="B3041" s="1" t="s">
        <v>80</v>
      </c>
      <c r="C3041" s="1" t="s">
        <v>81</v>
      </c>
      <c r="D3041" s="377">
        <v>117</v>
      </c>
      <c r="E3041" s="1" t="s">
        <v>83</v>
      </c>
      <c r="F3041" s="378">
        <v>46179</v>
      </c>
      <c r="G3041" s="1" t="s">
        <v>7317</v>
      </c>
      <c r="H3041" s="1" t="s">
        <v>6032</v>
      </c>
      <c r="I3041" s="378">
        <v>47274</v>
      </c>
      <c r="J3041" s="1" t="s">
        <v>61</v>
      </c>
      <c r="K3041" s="380">
        <v>3.140046296296E-2</v>
      </c>
      <c r="L3041" s="378">
        <v>46179</v>
      </c>
      <c r="M3041" s="1" t="s">
        <v>7314</v>
      </c>
      <c r="N3041" s="1" t="s">
        <v>7318</v>
      </c>
    </row>
    <row r="3042" spans="1:14" x14ac:dyDescent="0.25">
      <c r="A3042" s="1" t="s">
        <v>7311</v>
      </c>
      <c r="B3042" s="1" t="s">
        <v>80</v>
      </c>
      <c r="C3042" s="1" t="s">
        <v>81</v>
      </c>
      <c r="D3042" s="377">
        <v>117</v>
      </c>
      <c r="E3042" s="1" t="s">
        <v>83</v>
      </c>
      <c r="F3042" s="378">
        <v>46179</v>
      </c>
      <c r="G3042" s="1" t="s">
        <v>7312</v>
      </c>
      <c r="H3042" s="1" t="s">
        <v>7313</v>
      </c>
      <c r="I3042" s="378">
        <v>47274</v>
      </c>
      <c r="J3042" s="1" t="s">
        <v>61</v>
      </c>
      <c r="K3042" s="380">
        <v>0.14839120370369999</v>
      </c>
      <c r="L3042" s="378">
        <v>46179</v>
      </c>
      <c r="M3042" s="1" t="s">
        <v>7314</v>
      </c>
      <c r="N3042" s="1" t="s">
        <v>7324</v>
      </c>
    </row>
    <row r="3043" spans="1:14" x14ac:dyDescent="0.25">
      <c r="A3043" s="1" t="s">
        <v>7311</v>
      </c>
      <c r="B3043" s="1" t="s">
        <v>80</v>
      </c>
      <c r="C3043" s="1" t="s">
        <v>81</v>
      </c>
      <c r="D3043" s="377">
        <v>117</v>
      </c>
      <c r="E3043" s="1" t="s">
        <v>83</v>
      </c>
      <c r="F3043" s="378">
        <v>46179</v>
      </c>
      <c r="G3043" s="1" t="s">
        <v>7312</v>
      </c>
      <c r="H3043" s="1" t="s">
        <v>7313</v>
      </c>
      <c r="I3043" s="378">
        <v>47274</v>
      </c>
      <c r="J3043" s="1" t="s">
        <v>61</v>
      </c>
      <c r="K3043" s="380">
        <v>0.14856481481480999</v>
      </c>
      <c r="L3043" s="378">
        <v>46179</v>
      </c>
      <c r="M3043" s="1" t="s">
        <v>7314</v>
      </c>
      <c r="N3043" s="1" t="s">
        <v>7323</v>
      </c>
    </row>
    <row r="3044" spans="1:14" x14ac:dyDescent="0.25">
      <c r="A3044" s="1" t="s">
        <v>7311</v>
      </c>
      <c r="B3044" s="1" t="s">
        <v>80</v>
      </c>
      <c r="C3044" s="1" t="s">
        <v>81</v>
      </c>
      <c r="D3044" s="377">
        <v>117</v>
      </c>
      <c r="E3044" s="1" t="s">
        <v>83</v>
      </c>
      <c r="F3044" s="378">
        <v>46179</v>
      </c>
      <c r="G3044" s="1" t="s">
        <v>7312</v>
      </c>
      <c r="H3044" s="1" t="s">
        <v>7313</v>
      </c>
      <c r="I3044" s="378">
        <v>47274</v>
      </c>
      <c r="J3044" s="1" t="s">
        <v>61</v>
      </c>
      <c r="K3044" s="380">
        <v>0.22263888888889</v>
      </c>
      <c r="L3044" s="378">
        <v>46179</v>
      </c>
      <c r="M3044" s="1" t="s">
        <v>7314</v>
      </c>
      <c r="N3044" s="1" t="s">
        <v>7316</v>
      </c>
    </row>
    <row r="3045" spans="1:14" x14ac:dyDescent="0.25">
      <c r="A3045" s="1" t="s">
        <v>7311</v>
      </c>
      <c r="B3045" s="1" t="s">
        <v>80</v>
      </c>
      <c r="C3045" s="1" t="s">
        <v>81</v>
      </c>
      <c r="D3045" s="377">
        <v>117</v>
      </c>
      <c r="E3045" s="1" t="s">
        <v>83</v>
      </c>
      <c r="F3045" s="378">
        <v>46179</v>
      </c>
      <c r="G3045" s="1" t="s">
        <v>7312</v>
      </c>
      <c r="H3045" s="1" t="s">
        <v>7313</v>
      </c>
      <c r="I3045" s="378">
        <v>47274</v>
      </c>
      <c r="J3045" s="1" t="s">
        <v>61</v>
      </c>
      <c r="K3045" s="380">
        <v>8.570601851852E-2</v>
      </c>
      <c r="L3045" s="378">
        <v>46179</v>
      </c>
      <c r="M3045" s="1" t="s">
        <v>7314</v>
      </c>
      <c r="N3045" s="1" t="s">
        <v>7321</v>
      </c>
    </row>
    <row r="3046" spans="1:14" x14ac:dyDescent="0.25">
      <c r="A3046" s="1" t="s">
        <v>7311</v>
      </c>
      <c r="B3046" s="1" t="s">
        <v>80</v>
      </c>
      <c r="C3046" s="1" t="s">
        <v>81</v>
      </c>
      <c r="D3046" s="377">
        <v>117</v>
      </c>
      <c r="E3046" s="1" t="s">
        <v>83</v>
      </c>
      <c r="F3046" s="378">
        <v>46178</v>
      </c>
      <c r="G3046" s="1" t="s">
        <v>7317</v>
      </c>
      <c r="H3046" s="1" t="s">
        <v>6032</v>
      </c>
      <c r="I3046" s="378">
        <v>47274</v>
      </c>
      <c r="J3046" s="1" t="s">
        <v>61</v>
      </c>
      <c r="K3046" s="380">
        <v>0.52418981481480997</v>
      </c>
      <c r="L3046" s="378">
        <v>46178</v>
      </c>
      <c r="M3046" s="1" t="s">
        <v>7314</v>
      </c>
      <c r="N3046" s="1" t="s">
        <v>7325</v>
      </c>
    </row>
    <row r="3047" spans="1:14" x14ac:dyDescent="0.25">
      <c r="A3047" s="1" t="s">
        <v>7311</v>
      </c>
      <c r="B3047" s="1" t="s">
        <v>80</v>
      </c>
      <c r="C3047" s="1" t="s">
        <v>81</v>
      </c>
      <c r="D3047" s="377">
        <v>117</v>
      </c>
      <c r="E3047" s="1" t="s">
        <v>83</v>
      </c>
      <c r="F3047" s="378">
        <v>46178</v>
      </c>
      <c r="G3047" s="1" t="s">
        <v>7317</v>
      </c>
      <c r="H3047" s="1" t="s">
        <v>6032</v>
      </c>
      <c r="I3047" s="378">
        <v>47274</v>
      </c>
      <c r="J3047" s="1" t="s">
        <v>61</v>
      </c>
      <c r="K3047" s="380">
        <v>0.77636574074074005</v>
      </c>
      <c r="L3047" s="378">
        <v>46178</v>
      </c>
      <c r="M3047" s="1" t="s">
        <v>7314</v>
      </c>
      <c r="N3047" s="1" t="s">
        <v>7332</v>
      </c>
    </row>
    <row r="3048" spans="1:14" x14ac:dyDescent="0.25">
      <c r="A3048" s="1" t="s">
        <v>7311</v>
      </c>
      <c r="B3048" s="1" t="s">
        <v>80</v>
      </c>
      <c r="C3048" s="1" t="s">
        <v>81</v>
      </c>
      <c r="D3048" s="377">
        <v>117</v>
      </c>
      <c r="E3048" s="1" t="s">
        <v>83</v>
      </c>
      <c r="F3048" s="378">
        <v>46178</v>
      </c>
      <c r="G3048" s="1" t="s">
        <v>7317</v>
      </c>
      <c r="H3048" s="1" t="s">
        <v>6032</v>
      </c>
      <c r="I3048" s="378">
        <v>47274</v>
      </c>
      <c r="J3048" s="1" t="s">
        <v>61</v>
      </c>
      <c r="K3048" s="380">
        <v>0.57628472222222005</v>
      </c>
      <c r="L3048" s="378">
        <v>46178</v>
      </c>
      <c r="M3048" s="1" t="s">
        <v>7314</v>
      </c>
      <c r="N3048" s="1" t="s">
        <v>7336</v>
      </c>
    </row>
    <row r="3049" spans="1:14" x14ac:dyDescent="0.25">
      <c r="A3049" s="1" t="s">
        <v>7311</v>
      </c>
      <c r="B3049" s="1" t="s">
        <v>80</v>
      </c>
      <c r="C3049" s="1" t="s">
        <v>81</v>
      </c>
      <c r="D3049" s="377">
        <v>117</v>
      </c>
      <c r="E3049" s="1" t="s">
        <v>83</v>
      </c>
      <c r="F3049" s="378">
        <v>46178</v>
      </c>
      <c r="G3049" s="1" t="s">
        <v>7317</v>
      </c>
      <c r="H3049" s="1" t="s">
        <v>6032</v>
      </c>
      <c r="I3049" s="378">
        <v>47274</v>
      </c>
      <c r="J3049" s="1" t="s">
        <v>61</v>
      </c>
      <c r="K3049" s="380">
        <v>0.69047453703703998</v>
      </c>
      <c r="L3049" s="378">
        <v>46178</v>
      </c>
      <c r="M3049" s="1" t="s">
        <v>7314</v>
      </c>
      <c r="N3049" s="1" t="s">
        <v>7327</v>
      </c>
    </row>
    <row r="3050" spans="1:14" x14ac:dyDescent="0.25">
      <c r="A3050" s="1" t="s">
        <v>7311</v>
      </c>
      <c r="B3050" s="1" t="s">
        <v>80</v>
      </c>
      <c r="C3050" s="1" t="s">
        <v>81</v>
      </c>
      <c r="D3050" s="377">
        <v>117</v>
      </c>
      <c r="E3050" s="1" t="s">
        <v>83</v>
      </c>
      <c r="F3050" s="378">
        <v>46178</v>
      </c>
      <c r="G3050" s="1" t="s">
        <v>7317</v>
      </c>
      <c r="H3050" s="1" t="s">
        <v>6032</v>
      </c>
      <c r="I3050" s="378">
        <v>47274</v>
      </c>
      <c r="J3050" s="1" t="s">
        <v>61</v>
      </c>
      <c r="K3050" s="380">
        <v>0.99821759259259002</v>
      </c>
      <c r="L3050" s="378">
        <v>46178</v>
      </c>
      <c r="M3050" s="1" t="s">
        <v>7314</v>
      </c>
      <c r="N3050" s="1" t="s">
        <v>7335</v>
      </c>
    </row>
    <row r="3051" spans="1:14" x14ac:dyDescent="0.25">
      <c r="A3051" s="1" t="s">
        <v>7311</v>
      </c>
      <c r="B3051" s="1" t="s">
        <v>80</v>
      </c>
      <c r="C3051" s="1" t="s">
        <v>81</v>
      </c>
      <c r="D3051" s="377">
        <v>117</v>
      </c>
      <c r="E3051" s="1" t="s">
        <v>83</v>
      </c>
      <c r="F3051" s="378">
        <v>46178</v>
      </c>
      <c r="G3051" s="1" t="s">
        <v>7317</v>
      </c>
      <c r="H3051" s="1" t="s">
        <v>6032</v>
      </c>
      <c r="I3051" s="378">
        <v>47274</v>
      </c>
      <c r="J3051" s="1" t="s">
        <v>61</v>
      </c>
      <c r="K3051" s="380">
        <v>0.91356481481481</v>
      </c>
      <c r="L3051" s="378">
        <v>46178</v>
      </c>
      <c r="M3051" s="1" t="s">
        <v>7314</v>
      </c>
      <c r="N3051" s="1" t="s">
        <v>7331</v>
      </c>
    </row>
    <row r="3052" spans="1:14" x14ac:dyDescent="0.25">
      <c r="A3052" s="1" t="s">
        <v>7311</v>
      </c>
      <c r="B3052" s="1" t="s">
        <v>80</v>
      </c>
      <c r="C3052" s="1" t="s">
        <v>81</v>
      </c>
      <c r="D3052" s="377">
        <v>117</v>
      </c>
      <c r="E3052" s="1" t="s">
        <v>83</v>
      </c>
      <c r="F3052" s="378">
        <v>46178</v>
      </c>
      <c r="G3052" s="1" t="s">
        <v>7317</v>
      </c>
      <c r="H3052" s="1" t="s">
        <v>6032</v>
      </c>
      <c r="I3052" s="378">
        <v>47274</v>
      </c>
      <c r="J3052" s="1" t="s">
        <v>61</v>
      </c>
      <c r="K3052" s="380">
        <v>0.77648148148148</v>
      </c>
      <c r="L3052" s="378">
        <v>46178</v>
      </c>
      <c r="M3052" s="1" t="s">
        <v>7314</v>
      </c>
      <c r="N3052" s="1" t="s">
        <v>7337</v>
      </c>
    </row>
    <row r="3053" spans="1:14" x14ac:dyDescent="0.25">
      <c r="A3053" s="1" t="s">
        <v>7311</v>
      </c>
      <c r="B3053" s="1" t="s">
        <v>80</v>
      </c>
      <c r="C3053" s="1" t="s">
        <v>81</v>
      </c>
      <c r="D3053" s="377">
        <v>117</v>
      </c>
      <c r="E3053" s="1" t="s">
        <v>83</v>
      </c>
      <c r="F3053" s="378">
        <v>46178</v>
      </c>
      <c r="G3053" s="1" t="s">
        <v>7317</v>
      </c>
      <c r="H3053" s="1" t="s">
        <v>6032</v>
      </c>
      <c r="I3053" s="378">
        <v>47274</v>
      </c>
      <c r="J3053" s="1" t="s">
        <v>61</v>
      </c>
      <c r="K3053" s="380">
        <v>0.93394675925925996</v>
      </c>
      <c r="L3053" s="378">
        <v>46178</v>
      </c>
      <c r="M3053" s="1" t="s">
        <v>7314</v>
      </c>
      <c r="N3053" s="1" t="s">
        <v>7328</v>
      </c>
    </row>
    <row r="3054" spans="1:14" x14ac:dyDescent="0.25">
      <c r="A3054" s="1" t="s">
        <v>7311</v>
      </c>
      <c r="B3054" s="1" t="s">
        <v>80</v>
      </c>
      <c r="C3054" s="1" t="s">
        <v>81</v>
      </c>
      <c r="D3054" s="377">
        <v>117</v>
      </c>
      <c r="E3054" s="1" t="s">
        <v>83</v>
      </c>
      <c r="F3054" s="378">
        <v>46178</v>
      </c>
      <c r="G3054" s="1" t="s">
        <v>7317</v>
      </c>
      <c r="H3054" s="1" t="s">
        <v>6032</v>
      </c>
      <c r="I3054" s="378">
        <v>47274</v>
      </c>
      <c r="J3054" s="1" t="s">
        <v>61</v>
      </c>
      <c r="K3054" s="380">
        <v>0.85946759259258998</v>
      </c>
      <c r="L3054" s="378">
        <v>46178</v>
      </c>
      <c r="M3054" s="1" t="s">
        <v>7314</v>
      </c>
      <c r="N3054" s="1" t="s">
        <v>7326</v>
      </c>
    </row>
    <row r="3055" spans="1:14" x14ac:dyDescent="0.25">
      <c r="A3055" s="1" t="s">
        <v>7311</v>
      </c>
      <c r="B3055" s="1" t="s">
        <v>80</v>
      </c>
      <c r="C3055" s="1" t="s">
        <v>81</v>
      </c>
      <c r="D3055" s="377">
        <v>117</v>
      </c>
      <c r="E3055" s="1" t="s">
        <v>83</v>
      </c>
      <c r="F3055" s="378">
        <v>46178</v>
      </c>
      <c r="G3055" s="1" t="s">
        <v>7317</v>
      </c>
      <c r="H3055" s="1" t="s">
        <v>6032</v>
      </c>
      <c r="I3055" s="378">
        <v>47274</v>
      </c>
      <c r="J3055" s="1" t="s">
        <v>61</v>
      </c>
      <c r="K3055" s="380">
        <v>0.62045138888888995</v>
      </c>
      <c r="L3055" s="378">
        <v>46178</v>
      </c>
      <c r="M3055" s="1" t="s">
        <v>7314</v>
      </c>
      <c r="N3055" s="1" t="s">
        <v>7329</v>
      </c>
    </row>
    <row r="3056" spans="1:14" x14ac:dyDescent="0.25">
      <c r="A3056" s="1" t="s">
        <v>7311</v>
      </c>
      <c r="B3056" s="1" t="s">
        <v>80</v>
      </c>
      <c r="C3056" s="1" t="s">
        <v>81</v>
      </c>
      <c r="D3056" s="377">
        <v>117</v>
      </c>
      <c r="E3056" s="1" t="s">
        <v>83</v>
      </c>
      <c r="F3056" s="378">
        <v>46178</v>
      </c>
      <c r="G3056" s="1" t="s">
        <v>7317</v>
      </c>
      <c r="H3056" s="1" t="s">
        <v>6032</v>
      </c>
      <c r="I3056" s="378">
        <v>47274</v>
      </c>
      <c r="J3056" s="1" t="s">
        <v>61</v>
      </c>
      <c r="K3056" s="380">
        <v>0.99974537037037003</v>
      </c>
      <c r="L3056" s="378">
        <v>46178</v>
      </c>
      <c r="M3056" s="1" t="s">
        <v>7314</v>
      </c>
      <c r="N3056" s="1" t="s">
        <v>7333</v>
      </c>
    </row>
    <row r="3057" spans="1:14" x14ac:dyDescent="0.25">
      <c r="A3057" s="1" t="s">
        <v>7311</v>
      </c>
      <c r="B3057" s="1" t="s">
        <v>80</v>
      </c>
      <c r="C3057" s="1" t="s">
        <v>81</v>
      </c>
      <c r="D3057" s="377">
        <v>117</v>
      </c>
      <c r="E3057" s="1" t="s">
        <v>83</v>
      </c>
      <c r="F3057" s="378">
        <v>46178</v>
      </c>
      <c r="G3057" s="1" t="s">
        <v>7317</v>
      </c>
      <c r="H3057" s="1" t="s">
        <v>6032</v>
      </c>
      <c r="I3057" s="378">
        <v>47274</v>
      </c>
      <c r="J3057" s="1" t="s">
        <v>61</v>
      </c>
      <c r="K3057" s="380">
        <v>0.61873842592592998</v>
      </c>
      <c r="L3057" s="378">
        <v>46178</v>
      </c>
      <c r="M3057" s="1" t="s">
        <v>7314</v>
      </c>
      <c r="N3057" s="1" t="s">
        <v>7330</v>
      </c>
    </row>
    <row r="3058" spans="1:14" x14ac:dyDescent="0.25">
      <c r="A3058" s="1" t="s">
        <v>7311</v>
      </c>
      <c r="B3058" s="1" t="s">
        <v>80</v>
      </c>
      <c r="C3058" s="1" t="s">
        <v>81</v>
      </c>
      <c r="D3058" s="377">
        <v>117</v>
      </c>
      <c r="E3058" s="1" t="s">
        <v>83</v>
      </c>
      <c r="F3058" s="378">
        <v>46178</v>
      </c>
      <c r="G3058" s="1" t="s">
        <v>7317</v>
      </c>
      <c r="H3058" s="1" t="s">
        <v>6032</v>
      </c>
      <c r="I3058" s="378">
        <v>47274</v>
      </c>
      <c r="J3058" s="1" t="s">
        <v>61</v>
      </c>
      <c r="K3058" s="380">
        <v>0.5762037037037</v>
      </c>
      <c r="L3058" s="378">
        <v>46178</v>
      </c>
      <c r="M3058" s="1" t="s">
        <v>7314</v>
      </c>
      <c r="N3058" s="1" t="s">
        <v>7334</v>
      </c>
    </row>
    <row r="3059" spans="1:14" x14ac:dyDescent="0.25">
      <c r="A3059" s="1" t="s">
        <v>7311</v>
      </c>
      <c r="B3059" s="1" t="s">
        <v>80</v>
      </c>
      <c r="C3059" s="1" t="s">
        <v>81</v>
      </c>
      <c r="D3059" s="377">
        <v>117</v>
      </c>
      <c r="E3059" s="1" t="s">
        <v>83</v>
      </c>
      <c r="F3059" s="378">
        <v>46178</v>
      </c>
      <c r="G3059" s="1" t="s">
        <v>7317</v>
      </c>
      <c r="H3059" s="1" t="s">
        <v>6032</v>
      </c>
      <c r="I3059" s="378">
        <v>47274</v>
      </c>
      <c r="J3059" s="1" t="s">
        <v>61</v>
      </c>
      <c r="K3059" s="380">
        <v>0.52428240740740994</v>
      </c>
      <c r="L3059" s="378">
        <v>46178</v>
      </c>
      <c r="M3059" s="1" t="s">
        <v>7314</v>
      </c>
      <c r="N3059" s="1" t="s">
        <v>7338</v>
      </c>
    </row>
    <row r="3060" spans="1:14" x14ac:dyDescent="0.25">
      <c r="A3060" s="1" t="s">
        <v>13701</v>
      </c>
      <c r="B3060" s="1" t="s">
        <v>80</v>
      </c>
      <c r="C3060" s="1" t="s">
        <v>81</v>
      </c>
      <c r="D3060" s="377">
        <v>117</v>
      </c>
      <c r="E3060" s="1" t="s">
        <v>83</v>
      </c>
      <c r="F3060" s="378">
        <v>46185</v>
      </c>
      <c r="G3060" s="1" t="s">
        <v>13707</v>
      </c>
      <c r="H3060" s="1" t="s">
        <v>13013</v>
      </c>
      <c r="I3060" s="378">
        <v>47280</v>
      </c>
      <c r="J3060" s="1" t="s">
        <v>61</v>
      </c>
      <c r="K3060" s="380">
        <v>0.13476851851852001</v>
      </c>
      <c r="L3060" s="378">
        <v>46185</v>
      </c>
      <c r="M3060" s="1" t="s">
        <v>13704</v>
      </c>
      <c r="N3060" s="1" t="s">
        <v>13714</v>
      </c>
    </row>
    <row r="3061" spans="1:14" x14ac:dyDescent="0.25">
      <c r="A3061" s="1" t="s">
        <v>13701</v>
      </c>
      <c r="B3061" s="1" t="s">
        <v>80</v>
      </c>
      <c r="C3061" s="1" t="s">
        <v>81</v>
      </c>
      <c r="D3061" s="377">
        <v>117</v>
      </c>
      <c r="E3061" s="1" t="s">
        <v>83</v>
      </c>
      <c r="F3061" s="378">
        <v>46185</v>
      </c>
      <c r="G3061" s="1" t="s">
        <v>13702</v>
      </c>
      <c r="H3061" s="1" t="s">
        <v>13703</v>
      </c>
      <c r="I3061" s="378">
        <v>47281</v>
      </c>
      <c r="J3061" s="1" t="s">
        <v>61</v>
      </c>
      <c r="K3061" s="380">
        <v>0.55953703703704005</v>
      </c>
      <c r="L3061" s="378">
        <v>46185</v>
      </c>
      <c r="M3061" s="1" t="s">
        <v>13704</v>
      </c>
      <c r="N3061" s="1" t="s">
        <v>14282</v>
      </c>
    </row>
    <row r="3062" spans="1:14" x14ac:dyDescent="0.25">
      <c r="A3062" s="1" t="s">
        <v>13701</v>
      </c>
      <c r="B3062" s="1" t="s">
        <v>80</v>
      </c>
      <c r="C3062" s="1" t="s">
        <v>81</v>
      </c>
      <c r="D3062" s="377">
        <v>117</v>
      </c>
      <c r="E3062" s="1" t="s">
        <v>83</v>
      </c>
      <c r="F3062" s="378">
        <v>46185</v>
      </c>
      <c r="G3062" s="1" t="s">
        <v>13702</v>
      </c>
      <c r="H3062" s="1" t="s">
        <v>13703</v>
      </c>
      <c r="I3062" s="378">
        <v>47281</v>
      </c>
      <c r="J3062" s="1" t="s">
        <v>61</v>
      </c>
      <c r="K3062" s="380">
        <v>0.31399305555556001</v>
      </c>
      <c r="L3062" s="378">
        <v>46185</v>
      </c>
      <c r="M3062" s="1" t="s">
        <v>13704</v>
      </c>
      <c r="N3062" s="1" t="s">
        <v>13711</v>
      </c>
    </row>
    <row r="3063" spans="1:14" x14ac:dyDescent="0.25">
      <c r="A3063" s="1" t="s">
        <v>13701</v>
      </c>
      <c r="B3063" s="1" t="s">
        <v>80</v>
      </c>
      <c r="C3063" s="1" t="s">
        <v>81</v>
      </c>
      <c r="D3063" s="377">
        <v>117</v>
      </c>
      <c r="E3063" s="1" t="s">
        <v>83</v>
      </c>
      <c r="F3063" s="378">
        <v>46185</v>
      </c>
      <c r="G3063" s="1" t="s">
        <v>13702</v>
      </c>
      <c r="H3063" s="1" t="s">
        <v>13703</v>
      </c>
      <c r="I3063" s="378">
        <v>47281</v>
      </c>
      <c r="J3063" s="1" t="s">
        <v>61</v>
      </c>
      <c r="K3063" s="380">
        <v>0.21171296296295999</v>
      </c>
      <c r="L3063" s="378">
        <v>46185</v>
      </c>
      <c r="M3063" s="1" t="s">
        <v>13704</v>
      </c>
      <c r="N3063" s="1" t="s">
        <v>13705</v>
      </c>
    </row>
    <row r="3064" spans="1:14" x14ac:dyDescent="0.25">
      <c r="A3064" s="1" t="s">
        <v>13701</v>
      </c>
      <c r="B3064" s="1" t="s">
        <v>80</v>
      </c>
      <c r="C3064" s="1" t="s">
        <v>81</v>
      </c>
      <c r="D3064" s="377">
        <v>117</v>
      </c>
      <c r="E3064" s="1" t="s">
        <v>83</v>
      </c>
      <c r="F3064" s="378">
        <v>46185</v>
      </c>
      <c r="G3064" s="1" t="s">
        <v>13702</v>
      </c>
      <c r="H3064" s="1" t="s">
        <v>13703</v>
      </c>
      <c r="I3064" s="378">
        <v>47281</v>
      </c>
      <c r="J3064" s="1" t="s">
        <v>61</v>
      </c>
      <c r="K3064" s="380">
        <v>0.23694444444443999</v>
      </c>
      <c r="L3064" s="378">
        <v>46185</v>
      </c>
      <c r="M3064" s="1" t="s">
        <v>13704</v>
      </c>
      <c r="N3064" s="1" t="s">
        <v>13706</v>
      </c>
    </row>
    <row r="3065" spans="1:14" x14ac:dyDescent="0.25">
      <c r="A3065" s="1" t="s">
        <v>13701</v>
      </c>
      <c r="B3065" s="1" t="s">
        <v>80</v>
      </c>
      <c r="C3065" s="1" t="s">
        <v>81</v>
      </c>
      <c r="D3065" s="377">
        <v>117</v>
      </c>
      <c r="E3065" s="1" t="s">
        <v>83</v>
      </c>
      <c r="F3065" s="378">
        <v>46185</v>
      </c>
      <c r="G3065" s="1" t="s">
        <v>13702</v>
      </c>
      <c r="H3065" s="1" t="s">
        <v>13703</v>
      </c>
      <c r="I3065" s="378">
        <v>47281</v>
      </c>
      <c r="J3065" s="1" t="s">
        <v>61</v>
      </c>
      <c r="K3065" s="380">
        <v>0.27244212962962999</v>
      </c>
      <c r="L3065" s="378">
        <v>46185</v>
      </c>
      <c r="M3065" s="1" t="s">
        <v>13704</v>
      </c>
      <c r="N3065" s="1" t="s">
        <v>13712</v>
      </c>
    </row>
    <row r="3066" spans="1:14" x14ac:dyDescent="0.25">
      <c r="A3066" s="1" t="s">
        <v>13701</v>
      </c>
      <c r="B3066" s="1" t="s">
        <v>80</v>
      </c>
      <c r="C3066" s="1" t="s">
        <v>81</v>
      </c>
      <c r="D3066" s="377">
        <v>117</v>
      </c>
      <c r="E3066" s="1" t="s">
        <v>83</v>
      </c>
      <c r="F3066" s="378">
        <v>46185</v>
      </c>
      <c r="G3066" s="1" t="s">
        <v>13707</v>
      </c>
      <c r="H3066" s="1" t="s">
        <v>13013</v>
      </c>
      <c r="I3066" s="378">
        <v>47280</v>
      </c>
      <c r="J3066" s="1" t="s">
        <v>61</v>
      </c>
      <c r="K3066" s="380">
        <v>0.18128472222222</v>
      </c>
      <c r="L3066" s="378">
        <v>46185</v>
      </c>
      <c r="M3066" s="1" t="s">
        <v>13704</v>
      </c>
      <c r="N3066" s="1" t="s">
        <v>13708</v>
      </c>
    </row>
    <row r="3067" spans="1:14" x14ac:dyDescent="0.25">
      <c r="A3067" s="1" t="s">
        <v>13701</v>
      </c>
      <c r="B3067" s="1" t="s">
        <v>80</v>
      </c>
      <c r="C3067" s="1" t="s">
        <v>81</v>
      </c>
      <c r="D3067" s="377">
        <v>117</v>
      </c>
      <c r="E3067" s="1" t="s">
        <v>83</v>
      </c>
      <c r="F3067" s="378">
        <v>46185</v>
      </c>
      <c r="G3067" s="1" t="s">
        <v>13702</v>
      </c>
      <c r="H3067" s="1" t="s">
        <v>13703</v>
      </c>
      <c r="I3067" s="378">
        <v>47281</v>
      </c>
      <c r="J3067" s="1" t="s">
        <v>61</v>
      </c>
      <c r="K3067" s="380">
        <v>0.52358796296295995</v>
      </c>
      <c r="L3067" s="378">
        <v>46185</v>
      </c>
      <c r="M3067" s="1" t="s">
        <v>13704</v>
      </c>
      <c r="N3067" s="1" t="s">
        <v>14283</v>
      </c>
    </row>
    <row r="3068" spans="1:14" x14ac:dyDescent="0.25">
      <c r="A3068" s="1" t="s">
        <v>13701</v>
      </c>
      <c r="B3068" s="1" t="s">
        <v>80</v>
      </c>
      <c r="C3068" s="1" t="s">
        <v>81</v>
      </c>
      <c r="D3068" s="377">
        <v>117</v>
      </c>
      <c r="E3068" s="1" t="s">
        <v>83</v>
      </c>
      <c r="F3068" s="378">
        <v>46185</v>
      </c>
      <c r="G3068" s="1" t="s">
        <v>13702</v>
      </c>
      <c r="H3068" s="1" t="s">
        <v>13703</v>
      </c>
      <c r="I3068" s="378">
        <v>47281</v>
      </c>
      <c r="J3068" s="1" t="s">
        <v>61</v>
      </c>
      <c r="K3068" s="380">
        <v>0.41780092592592999</v>
      </c>
      <c r="L3068" s="378">
        <v>46185</v>
      </c>
      <c r="M3068" s="1" t="s">
        <v>13704</v>
      </c>
      <c r="N3068" s="1" t="s">
        <v>14284</v>
      </c>
    </row>
    <row r="3069" spans="1:14" x14ac:dyDescent="0.25">
      <c r="A3069" s="1" t="s">
        <v>13701</v>
      </c>
      <c r="B3069" s="1" t="s">
        <v>80</v>
      </c>
      <c r="C3069" s="1" t="s">
        <v>81</v>
      </c>
      <c r="D3069" s="377">
        <v>117</v>
      </c>
      <c r="E3069" s="1" t="s">
        <v>83</v>
      </c>
      <c r="F3069" s="378">
        <v>46185</v>
      </c>
      <c r="G3069" s="1" t="s">
        <v>13702</v>
      </c>
      <c r="H3069" s="1" t="s">
        <v>13703</v>
      </c>
      <c r="I3069" s="378">
        <v>47281</v>
      </c>
      <c r="J3069" s="1" t="s">
        <v>61</v>
      </c>
      <c r="K3069" s="380">
        <v>0.33680555555556002</v>
      </c>
      <c r="L3069" s="378">
        <v>46185</v>
      </c>
      <c r="M3069" s="1" t="s">
        <v>13704</v>
      </c>
      <c r="N3069" s="1" t="s">
        <v>13718</v>
      </c>
    </row>
    <row r="3070" spans="1:14" x14ac:dyDescent="0.25">
      <c r="A3070" s="1" t="s">
        <v>13701</v>
      </c>
      <c r="B3070" s="1" t="s">
        <v>80</v>
      </c>
      <c r="C3070" s="1" t="s">
        <v>81</v>
      </c>
      <c r="D3070" s="377">
        <v>117</v>
      </c>
      <c r="E3070" s="1" t="s">
        <v>83</v>
      </c>
      <c r="F3070" s="378">
        <v>46185</v>
      </c>
      <c r="G3070" s="1" t="s">
        <v>13707</v>
      </c>
      <c r="H3070" s="1" t="s">
        <v>13013</v>
      </c>
      <c r="I3070" s="378">
        <v>47280</v>
      </c>
      <c r="J3070" s="1" t="s">
        <v>61</v>
      </c>
      <c r="K3070" s="380">
        <v>0.14469907407407001</v>
      </c>
      <c r="L3070" s="378">
        <v>46185</v>
      </c>
      <c r="M3070" s="1" t="s">
        <v>13704</v>
      </c>
      <c r="N3070" s="1" t="s">
        <v>13713</v>
      </c>
    </row>
    <row r="3071" spans="1:14" x14ac:dyDescent="0.25">
      <c r="A3071" s="1" t="s">
        <v>13701</v>
      </c>
      <c r="B3071" s="1" t="s">
        <v>80</v>
      </c>
      <c r="C3071" s="1" t="s">
        <v>81</v>
      </c>
      <c r="D3071" s="377">
        <v>117</v>
      </c>
      <c r="E3071" s="1" t="s">
        <v>83</v>
      </c>
      <c r="F3071" s="378">
        <v>46185</v>
      </c>
      <c r="G3071" s="1" t="s">
        <v>13702</v>
      </c>
      <c r="H3071" s="1" t="s">
        <v>13703</v>
      </c>
      <c r="I3071" s="378">
        <v>47281</v>
      </c>
      <c r="J3071" s="1" t="s">
        <v>61</v>
      </c>
      <c r="K3071" s="380">
        <v>0.41788194444443999</v>
      </c>
      <c r="L3071" s="378">
        <v>46185</v>
      </c>
      <c r="M3071" s="1" t="s">
        <v>13704</v>
      </c>
      <c r="N3071" s="1" t="s">
        <v>14285</v>
      </c>
    </row>
    <row r="3072" spans="1:14" x14ac:dyDescent="0.25">
      <c r="A3072" s="1" t="s">
        <v>13701</v>
      </c>
      <c r="B3072" s="1" t="s">
        <v>80</v>
      </c>
      <c r="C3072" s="1" t="s">
        <v>81</v>
      </c>
      <c r="D3072" s="377">
        <v>117</v>
      </c>
      <c r="E3072" s="1" t="s">
        <v>83</v>
      </c>
      <c r="F3072" s="378">
        <v>46185</v>
      </c>
      <c r="G3072" s="1" t="s">
        <v>13702</v>
      </c>
      <c r="H3072" s="1" t="s">
        <v>13703</v>
      </c>
      <c r="I3072" s="378">
        <v>47281</v>
      </c>
      <c r="J3072" s="1" t="s">
        <v>61</v>
      </c>
      <c r="K3072" s="380">
        <v>0.43379629629630001</v>
      </c>
      <c r="L3072" s="378">
        <v>46185</v>
      </c>
      <c r="M3072" s="1" t="s">
        <v>13704</v>
      </c>
      <c r="N3072" s="1" t="s">
        <v>14286</v>
      </c>
    </row>
    <row r="3073" spans="1:14" x14ac:dyDescent="0.25">
      <c r="A3073" s="1" t="s">
        <v>13701</v>
      </c>
      <c r="B3073" s="1" t="s">
        <v>80</v>
      </c>
      <c r="C3073" s="1" t="s">
        <v>81</v>
      </c>
      <c r="D3073" s="377">
        <v>117</v>
      </c>
      <c r="E3073" s="1" t="s">
        <v>83</v>
      </c>
      <c r="F3073" s="378">
        <v>46185</v>
      </c>
      <c r="G3073" s="1" t="s">
        <v>13702</v>
      </c>
      <c r="H3073" s="1" t="s">
        <v>13703</v>
      </c>
      <c r="I3073" s="378">
        <v>47281</v>
      </c>
      <c r="J3073" s="1" t="s">
        <v>61</v>
      </c>
      <c r="K3073" s="380">
        <v>0.51707175925925997</v>
      </c>
      <c r="L3073" s="378">
        <v>46185</v>
      </c>
      <c r="M3073" s="1" t="s">
        <v>13704</v>
      </c>
      <c r="N3073" s="1" t="s">
        <v>14287</v>
      </c>
    </row>
    <row r="3074" spans="1:14" x14ac:dyDescent="0.25">
      <c r="A3074" s="1" t="s">
        <v>13701</v>
      </c>
      <c r="B3074" s="1" t="s">
        <v>80</v>
      </c>
      <c r="C3074" s="1" t="s">
        <v>81</v>
      </c>
      <c r="D3074" s="377">
        <v>117</v>
      </c>
      <c r="E3074" s="1" t="s">
        <v>83</v>
      </c>
      <c r="F3074" s="378">
        <v>46185</v>
      </c>
      <c r="G3074" s="1" t="s">
        <v>13707</v>
      </c>
      <c r="H3074" s="1" t="s">
        <v>13013</v>
      </c>
      <c r="I3074" s="378">
        <v>47280</v>
      </c>
      <c r="J3074" s="1" t="s">
        <v>61</v>
      </c>
      <c r="K3074" s="380">
        <v>5.46412037037E-2</v>
      </c>
      <c r="L3074" s="378">
        <v>46185</v>
      </c>
      <c r="M3074" s="1" t="s">
        <v>13704</v>
      </c>
      <c r="N3074" s="1" t="s">
        <v>13710</v>
      </c>
    </row>
    <row r="3075" spans="1:14" x14ac:dyDescent="0.25">
      <c r="A3075" s="1" t="s">
        <v>13701</v>
      </c>
      <c r="B3075" s="1" t="s">
        <v>80</v>
      </c>
      <c r="C3075" s="1" t="s">
        <v>81</v>
      </c>
      <c r="D3075" s="377">
        <v>117</v>
      </c>
      <c r="E3075" s="1" t="s">
        <v>83</v>
      </c>
      <c r="F3075" s="378">
        <v>46185</v>
      </c>
      <c r="G3075" s="1" t="s">
        <v>13702</v>
      </c>
      <c r="H3075" s="1" t="s">
        <v>13703</v>
      </c>
      <c r="I3075" s="378">
        <v>47281</v>
      </c>
      <c r="J3075" s="1" t="s">
        <v>61</v>
      </c>
      <c r="K3075" s="380">
        <v>0.53015046296295998</v>
      </c>
      <c r="L3075" s="378">
        <v>46185</v>
      </c>
      <c r="M3075" s="1" t="s">
        <v>13704</v>
      </c>
      <c r="N3075" s="1" t="s">
        <v>14288</v>
      </c>
    </row>
    <row r="3076" spans="1:14" x14ac:dyDescent="0.25">
      <c r="A3076" s="1" t="s">
        <v>13701</v>
      </c>
      <c r="B3076" s="1" t="s">
        <v>80</v>
      </c>
      <c r="C3076" s="1" t="s">
        <v>81</v>
      </c>
      <c r="D3076" s="377">
        <v>117</v>
      </c>
      <c r="E3076" s="1" t="s">
        <v>83</v>
      </c>
      <c r="F3076" s="378">
        <v>46185</v>
      </c>
      <c r="G3076" s="1" t="s">
        <v>13702</v>
      </c>
      <c r="H3076" s="1" t="s">
        <v>13703</v>
      </c>
      <c r="I3076" s="378">
        <v>47281</v>
      </c>
      <c r="J3076" s="1" t="s">
        <v>61</v>
      </c>
      <c r="K3076" s="380">
        <v>0.39606481481480998</v>
      </c>
      <c r="L3076" s="378">
        <v>46185</v>
      </c>
      <c r="M3076" s="1" t="s">
        <v>13704</v>
      </c>
      <c r="N3076" s="1" t="s">
        <v>14289</v>
      </c>
    </row>
    <row r="3077" spans="1:14" x14ac:dyDescent="0.25">
      <c r="A3077" s="1" t="s">
        <v>13701</v>
      </c>
      <c r="B3077" s="1" t="s">
        <v>80</v>
      </c>
      <c r="C3077" s="1" t="s">
        <v>81</v>
      </c>
      <c r="D3077" s="377">
        <v>117</v>
      </c>
      <c r="E3077" s="1" t="s">
        <v>83</v>
      </c>
      <c r="F3077" s="378">
        <v>46185</v>
      </c>
      <c r="G3077" s="1" t="s">
        <v>13707</v>
      </c>
      <c r="H3077" s="1" t="s">
        <v>13013</v>
      </c>
      <c r="I3077" s="378">
        <v>47280</v>
      </c>
      <c r="J3077" s="1" t="s">
        <v>61</v>
      </c>
      <c r="K3077" s="380">
        <v>0.13456018518519</v>
      </c>
      <c r="L3077" s="378">
        <v>46185</v>
      </c>
      <c r="M3077" s="1" t="s">
        <v>13704</v>
      </c>
      <c r="N3077" s="1" t="s">
        <v>13709</v>
      </c>
    </row>
    <row r="3078" spans="1:14" x14ac:dyDescent="0.25">
      <c r="A3078" s="1" t="s">
        <v>13701</v>
      </c>
      <c r="B3078" s="1" t="s">
        <v>80</v>
      </c>
      <c r="C3078" s="1" t="s">
        <v>81</v>
      </c>
      <c r="D3078" s="377">
        <v>117</v>
      </c>
      <c r="E3078" s="1" t="s">
        <v>83</v>
      </c>
      <c r="F3078" s="378">
        <v>46185</v>
      </c>
      <c r="G3078" s="1" t="s">
        <v>13707</v>
      </c>
      <c r="H3078" s="1" t="s">
        <v>13013</v>
      </c>
      <c r="I3078" s="378">
        <v>47280</v>
      </c>
      <c r="J3078" s="1" t="s">
        <v>61</v>
      </c>
      <c r="K3078" s="380">
        <v>0.20815972222222001</v>
      </c>
      <c r="L3078" s="378">
        <v>46185</v>
      </c>
      <c r="M3078" s="1" t="s">
        <v>13704</v>
      </c>
      <c r="N3078" s="1" t="s">
        <v>13715</v>
      </c>
    </row>
    <row r="3079" spans="1:14" x14ac:dyDescent="0.25">
      <c r="A3079" s="1" t="s">
        <v>13701</v>
      </c>
      <c r="B3079" s="1" t="s">
        <v>80</v>
      </c>
      <c r="C3079" s="1" t="s">
        <v>81</v>
      </c>
      <c r="D3079" s="377">
        <v>117</v>
      </c>
      <c r="E3079" s="1" t="s">
        <v>83</v>
      </c>
      <c r="F3079" s="378">
        <v>46185</v>
      </c>
      <c r="G3079" s="1" t="s">
        <v>13707</v>
      </c>
      <c r="H3079" s="1" t="s">
        <v>13013</v>
      </c>
      <c r="I3079" s="378">
        <v>47280</v>
      </c>
      <c r="J3079" s="1" t="s">
        <v>61</v>
      </c>
      <c r="K3079" s="380">
        <v>1.4039351851850001E-2</v>
      </c>
      <c r="L3079" s="378">
        <v>46185</v>
      </c>
      <c r="M3079" s="1" t="s">
        <v>13704</v>
      </c>
      <c r="N3079" s="1" t="s">
        <v>13716</v>
      </c>
    </row>
    <row r="3080" spans="1:14" x14ac:dyDescent="0.25">
      <c r="A3080" s="1" t="s">
        <v>13701</v>
      </c>
      <c r="B3080" s="1" t="s">
        <v>80</v>
      </c>
      <c r="C3080" s="1" t="s">
        <v>81</v>
      </c>
      <c r="D3080" s="377">
        <v>117</v>
      </c>
      <c r="E3080" s="1" t="s">
        <v>83</v>
      </c>
      <c r="F3080" s="378">
        <v>46185</v>
      </c>
      <c r="G3080" s="1" t="s">
        <v>13702</v>
      </c>
      <c r="H3080" s="1" t="s">
        <v>13703</v>
      </c>
      <c r="I3080" s="378">
        <v>47281</v>
      </c>
      <c r="J3080" s="1" t="s">
        <v>61</v>
      </c>
      <c r="K3080" s="380">
        <v>0.56452546296296002</v>
      </c>
      <c r="L3080" s="378">
        <v>46185</v>
      </c>
      <c r="M3080" s="1" t="s">
        <v>13704</v>
      </c>
      <c r="N3080" s="1" t="s">
        <v>14290</v>
      </c>
    </row>
    <row r="3081" spans="1:14" x14ac:dyDescent="0.25">
      <c r="A3081" s="1" t="s">
        <v>13701</v>
      </c>
      <c r="B3081" s="1" t="s">
        <v>80</v>
      </c>
      <c r="C3081" s="1" t="s">
        <v>81</v>
      </c>
      <c r="D3081" s="377">
        <v>48</v>
      </c>
      <c r="E3081" s="1" t="s">
        <v>83</v>
      </c>
      <c r="F3081" s="378">
        <v>46185</v>
      </c>
      <c r="G3081" s="1" t="s">
        <v>13707</v>
      </c>
      <c r="H3081" s="1" t="s">
        <v>13013</v>
      </c>
      <c r="I3081" s="378">
        <v>47280</v>
      </c>
      <c r="J3081" s="1" t="s">
        <v>61</v>
      </c>
      <c r="K3081" s="380">
        <v>0.23603009259259</v>
      </c>
      <c r="L3081" s="378">
        <v>46185</v>
      </c>
      <c r="M3081" s="1" t="s">
        <v>13704</v>
      </c>
      <c r="N3081" s="1" t="s">
        <v>13717</v>
      </c>
    </row>
    <row r="3082" spans="1:14" x14ac:dyDescent="0.25">
      <c r="A3082" s="1" t="s">
        <v>13701</v>
      </c>
      <c r="B3082" s="1" t="s">
        <v>80</v>
      </c>
      <c r="C3082" s="1" t="s">
        <v>81</v>
      </c>
      <c r="D3082" s="377">
        <v>117</v>
      </c>
      <c r="E3082" s="1" t="s">
        <v>83</v>
      </c>
      <c r="F3082" s="378">
        <v>46185</v>
      </c>
      <c r="G3082" s="1" t="s">
        <v>13702</v>
      </c>
      <c r="H3082" s="1" t="s">
        <v>13703</v>
      </c>
      <c r="I3082" s="378">
        <v>47281</v>
      </c>
      <c r="J3082" s="1" t="s">
        <v>61</v>
      </c>
      <c r="K3082" s="380">
        <v>0.39598379629629998</v>
      </c>
      <c r="L3082" s="378">
        <v>46185</v>
      </c>
      <c r="M3082" s="1" t="s">
        <v>13704</v>
      </c>
      <c r="N3082" s="1" t="s">
        <v>14291</v>
      </c>
    </row>
    <row r="3083" spans="1:14" x14ac:dyDescent="0.25">
      <c r="A3083" s="1" t="s">
        <v>13701</v>
      </c>
      <c r="B3083" s="1" t="s">
        <v>80</v>
      </c>
      <c r="C3083" s="1" t="s">
        <v>81</v>
      </c>
      <c r="D3083" s="377">
        <v>89</v>
      </c>
      <c r="E3083" s="1" t="s">
        <v>83</v>
      </c>
      <c r="F3083" s="378">
        <v>46185</v>
      </c>
      <c r="G3083" s="1" t="s">
        <v>13702</v>
      </c>
      <c r="H3083" s="1" t="s">
        <v>13703</v>
      </c>
      <c r="I3083" s="378">
        <v>47281</v>
      </c>
      <c r="J3083" s="1" t="s">
        <v>61</v>
      </c>
      <c r="K3083" s="380">
        <v>0.57739583333333</v>
      </c>
      <c r="L3083" s="378">
        <v>46185</v>
      </c>
      <c r="M3083" s="1" t="s">
        <v>13704</v>
      </c>
      <c r="N3083" s="1" t="s">
        <v>14292</v>
      </c>
    </row>
    <row r="3084" spans="1:14" x14ac:dyDescent="0.25">
      <c r="A3084" s="1" t="s">
        <v>13701</v>
      </c>
      <c r="B3084" s="1" t="s">
        <v>80</v>
      </c>
      <c r="C3084" s="1" t="s">
        <v>81</v>
      </c>
      <c r="D3084" s="377">
        <v>117</v>
      </c>
      <c r="E3084" s="1" t="s">
        <v>83</v>
      </c>
      <c r="F3084" s="378">
        <v>46185</v>
      </c>
      <c r="G3084" s="1" t="s">
        <v>13702</v>
      </c>
      <c r="H3084" s="1" t="s">
        <v>13703</v>
      </c>
      <c r="I3084" s="378">
        <v>47281</v>
      </c>
      <c r="J3084" s="1" t="s">
        <v>61</v>
      </c>
      <c r="K3084" s="380">
        <v>0.52368055555556003</v>
      </c>
      <c r="L3084" s="378">
        <v>46185</v>
      </c>
      <c r="M3084" s="1" t="s">
        <v>13704</v>
      </c>
      <c r="N3084" s="1" t="s">
        <v>14293</v>
      </c>
    </row>
    <row r="3085" spans="1:14" x14ac:dyDescent="0.25">
      <c r="A3085" s="1" t="s">
        <v>13701</v>
      </c>
      <c r="B3085" s="1" t="s">
        <v>80</v>
      </c>
      <c r="C3085" s="1" t="s">
        <v>81</v>
      </c>
      <c r="D3085" s="377">
        <v>117</v>
      </c>
      <c r="E3085" s="1" t="s">
        <v>83</v>
      </c>
      <c r="F3085" s="378">
        <v>46184</v>
      </c>
      <c r="G3085" s="1" t="s">
        <v>13707</v>
      </c>
      <c r="H3085" s="1" t="s">
        <v>13013</v>
      </c>
      <c r="I3085" s="378">
        <v>47280</v>
      </c>
      <c r="J3085" s="1" t="s">
        <v>61</v>
      </c>
      <c r="K3085" s="380">
        <v>0.91700231481480998</v>
      </c>
      <c r="L3085" s="378">
        <v>46184</v>
      </c>
      <c r="M3085" s="1" t="s">
        <v>13704</v>
      </c>
      <c r="N3085" s="1" t="s">
        <v>13721</v>
      </c>
    </row>
    <row r="3086" spans="1:14" x14ac:dyDescent="0.25">
      <c r="A3086" s="1" t="s">
        <v>13701</v>
      </c>
      <c r="B3086" s="1" t="s">
        <v>80</v>
      </c>
      <c r="C3086" s="1" t="s">
        <v>81</v>
      </c>
      <c r="D3086" s="377">
        <v>117</v>
      </c>
      <c r="E3086" s="1" t="s">
        <v>83</v>
      </c>
      <c r="F3086" s="378">
        <v>46184</v>
      </c>
      <c r="G3086" s="1" t="s">
        <v>13707</v>
      </c>
      <c r="H3086" s="1" t="s">
        <v>13013</v>
      </c>
      <c r="I3086" s="378">
        <v>47280</v>
      </c>
      <c r="J3086" s="1" t="s">
        <v>61</v>
      </c>
      <c r="K3086" s="380">
        <v>0.98361111111110999</v>
      </c>
      <c r="L3086" s="378">
        <v>46184</v>
      </c>
      <c r="M3086" s="1" t="s">
        <v>13704</v>
      </c>
      <c r="N3086" s="1" t="s">
        <v>13720</v>
      </c>
    </row>
    <row r="3087" spans="1:14" x14ac:dyDescent="0.25">
      <c r="A3087" s="1" t="s">
        <v>13701</v>
      </c>
      <c r="B3087" s="1" t="s">
        <v>80</v>
      </c>
      <c r="C3087" s="1" t="s">
        <v>81</v>
      </c>
      <c r="D3087" s="377">
        <v>117</v>
      </c>
      <c r="E3087" s="1" t="s">
        <v>83</v>
      </c>
      <c r="F3087" s="378">
        <v>46184</v>
      </c>
      <c r="G3087" s="1" t="s">
        <v>13707</v>
      </c>
      <c r="H3087" s="1" t="s">
        <v>13013</v>
      </c>
      <c r="I3087" s="378">
        <v>47280</v>
      </c>
      <c r="J3087" s="1" t="s">
        <v>61</v>
      </c>
      <c r="K3087" s="380">
        <v>0.85518518518519004</v>
      </c>
      <c r="L3087" s="378">
        <v>46184</v>
      </c>
      <c r="M3087" s="1" t="s">
        <v>13704</v>
      </c>
      <c r="N3087" s="1" t="s">
        <v>13719</v>
      </c>
    </row>
    <row r="3088" spans="1:14" x14ac:dyDescent="0.25">
      <c r="A3088" s="1" t="s">
        <v>13701</v>
      </c>
      <c r="B3088" s="1" t="s">
        <v>80</v>
      </c>
      <c r="C3088" s="1" t="s">
        <v>81</v>
      </c>
      <c r="D3088" s="377">
        <v>117</v>
      </c>
      <c r="E3088" s="1" t="s">
        <v>83</v>
      </c>
      <c r="F3088" s="378">
        <v>46184</v>
      </c>
      <c r="G3088" s="1" t="s">
        <v>13707</v>
      </c>
      <c r="H3088" s="1" t="s">
        <v>13013</v>
      </c>
      <c r="I3088" s="378">
        <v>47280</v>
      </c>
      <c r="J3088" s="1" t="s">
        <v>61</v>
      </c>
      <c r="K3088" s="380">
        <v>0.99864583333333001</v>
      </c>
      <c r="L3088" s="378">
        <v>46184</v>
      </c>
      <c r="M3088" s="1" t="s">
        <v>13704</v>
      </c>
      <c r="N3088" s="1" t="s">
        <v>13727</v>
      </c>
    </row>
    <row r="3089" spans="1:14" x14ac:dyDescent="0.25">
      <c r="A3089" s="1" t="s">
        <v>13701</v>
      </c>
      <c r="B3089" s="1" t="s">
        <v>80</v>
      </c>
      <c r="C3089" s="1" t="s">
        <v>81</v>
      </c>
      <c r="D3089" s="377">
        <v>117</v>
      </c>
      <c r="E3089" s="1" t="s">
        <v>83</v>
      </c>
      <c r="F3089" s="378">
        <v>46184</v>
      </c>
      <c r="G3089" s="1" t="s">
        <v>13707</v>
      </c>
      <c r="H3089" s="1" t="s">
        <v>13013</v>
      </c>
      <c r="I3089" s="378">
        <v>47280</v>
      </c>
      <c r="J3089" s="1" t="s">
        <v>61</v>
      </c>
      <c r="K3089" s="380">
        <v>0.85607638888889004</v>
      </c>
      <c r="L3089" s="378">
        <v>46184</v>
      </c>
      <c r="M3089" s="1" t="s">
        <v>13704</v>
      </c>
      <c r="N3089" s="1" t="s">
        <v>13724</v>
      </c>
    </row>
    <row r="3090" spans="1:14" x14ac:dyDescent="0.25">
      <c r="A3090" s="1" t="s">
        <v>13701</v>
      </c>
      <c r="B3090" s="1" t="s">
        <v>80</v>
      </c>
      <c r="C3090" s="1" t="s">
        <v>81</v>
      </c>
      <c r="D3090" s="377">
        <v>117</v>
      </c>
      <c r="E3090" s="1" t="s">
        <v>83</v>
      </c>
      <c r="F3090" s="378">
        <v>46184</v>
      </c>
      <c r="G3090" s="1" t="s">
        <v>13707</v>
      </c>
      <c r="H3090" s="1" t="s">
        <v>13013</v>
      </c>
      <c r="I3090" s="378">
        <v>47280</v>
      </c>
      <c r="J3090" s="1" t="s">
        <v>61</v>
      </c>
      <c r="K3090" s="380">
        <v>0.86762731481481004</v>
      </c>
      <c r="L3090" s="378">
        <v>46184</v>
      </c>
      <c r="M3090" s="1" t="s">
        <v>13704</v>
      </c>
      <c r="N3090" s="1" t="s">
        <v>13723</v>
      </c>
    </row>
    <row r="3091" spans="1:14" x14ac:dyDescent="0.25">
      <c r="A3091" s="1" t="s">
        <v>13701</v>
      </c>
      <c r="B3091" s="1" t="s">
        <v>80</v>
      </c>
      <c r="C3091" s="1" t="s">
        <v>81</v>
      </c>
      <c r="D3091" s="377">
        <v>117</v>
      </c>
      <c r="E3091" s="1" t="s">
        <v>83</v>
      </c>
      <c r="F3091" s="378">
        <v>46184</v>
      </c>
      <c r="G3091" s="1" t="s">
        <v>13707</v>
      </c>
      <c r="H3091" s="1" t="s">
        <v>13013</v>
      </c>
      <c r="I3091" s="378">
        <v>47280</v>
      </c>
      <c r="J3091" s="1" t="s">
        <v>61</v>
      </c>
      <c r="K3091" s="380">
        <v>0.91686342592592995</v>
      </c>
      <c r="L3091" s="378">
        <v>46184</v>
      </c>
      <c r="M3091" s="1" t="s">
        <v>13704</v>
      </c>
      <c r="N3091" s="1" t="s">
        <v>13726</v>
      </c>
    </row>
    <row r="3092" spans="1:14" x14ac:dyDescent="0.25">
      <c r="A3092" s="1" t="s">
        <v>13701</v>
      </c>
      <c r="B3092" s="1" t="s">
        <v>80</v>
      </c>
      <c r="C3092" s="1" t="s">
        <v>81</v>
      </c>
      <c r="D3092" s="377">
        <v>117</v>
      </c>
      <c r="E3092" s="1" t="s">
        <v>83</v>
      </c>
      <c r="F3092" s="378">
        <v>46184</v>
      </c>
      <c r="G3092" s="1" t="s">
        <v>13707</v>
      </c>
      <c r="H3092" s="1" t="s">
        <v>13013</v>
      </c>
      <c r="I3092" s="378">
        <v>47280</v>
      </c>
      <c r="J3092" s="1" t="s">
        <v>61</v>
      </c>
      <c r="K3092" s="380">
        <v>0.75916666666666999</v>
      </c>
      <c r="L3092" s="378">
        <v>46184</v>
      </c>
      <c r="M3092" s="1" t="s">
        <v>13704</v>
      </c>
      <c r="N3092" s="1" t="s">
        <v>13725</v>
      </c>
    </row>
    <row r="3093" spans="1:14" x14ac:dyDescent="0.25">
      <c r="A3093" s="1" t="s">
        <v>13701</v>
      </c>
      <c r="B3093" s="1" t="s">
        <v>80</v>
      </c>
      <c r="C3093" s="1" t="s">
        <v>81</v>
      </c>
      <c r="D3093" s="377">
        <v>117</v>
      </c>
      <c r="E3093" s="1" t="s">
        <v>83</v>
      </c>
      <c r="F3093" s="378">
        <v>46184</v>
      </c>
      <c r="G3093" s="1" t="s">
        <v>13707</v>
      </c>
      <c r="H3093" s="1" t="s">
        <v>13013</v>
      </c>
      <c r="I3093" s="378">
        <v>47280</v>
      </c>
      <c r="J3093" s="1" t="s">
        <v>61</v>
      </c>
      <c r="K3093" s="380">
        <v>0.93910879629629995</v>
      </c>
      <c r="L3093" s="378">
        <v>46184</v>
      </c>
      <c r="M3093" s="1" t="s">
        <v>13704</v>
      </c>
      <c r="N3093" s="1" t="s">
        <v>13722</v>
      </c>
    </row>
    <row r="3094" spans="1:14" x14ac:dyDescent="0.25">
      <c r="A3094" s="1" t="s">
        <v>7339</v>
      </c>
      <c r="B3094" s="1" t="s">
        <v>80</v>
      </c>
      <c r="C3094" s="1" t="s">
        <v>81</v>
      </c>
      <c r="D3094" s="377">
        <v>140</v>
      </c>
      <c r="E3094" s="1" t="s">
        <v>83</v>
      </c>
      <c r="F3094" s="378">
        <v>46178</v>
      </c>
      <c r="G3094" s="1" t="s">
        <v>7340</v>
      </c>
      <c r="H3094" s="1" t="s">
        <v>5776</v>
      </c>
      <c r="I3094" s="378">
        <v>47272</v>
      </c>
      <c r="J3094" s="1" t="s">
        <v>61</v>
      </c>
      <c r="K3094" s="380">
        <v>5.46296296296E-3</v>
      </c>
      <c r="L3094" s="378">
        <v>46178</v>
      </c>
      <c r="M3094" s="1" t="s">
        <v>7341</v>
      </c>
      <c r="N3094" s="1" t="s">
        <v>7374</v>
      </c>
    </row>
    <row r="3095" spans="1:14" x14ac:dyDescent="0.25">
      <c r="A3095" s="1" t="s">
        <v>7339</v>
      </c>
      <c r="B3095" s="1" t="s">
        <v>80</v>
      </c>
      <c r="C3095" s="1" t="s">
        <v>81</v>
      </c>
      <c r="D3095" s="377">
        <v>140</v>
      </c>
      <c r="E3095" s="1" t="s">
        <v>83</v>
      </c>
      <c r="F3095" s="378">
        <v>46178</v>
      </c>
      <c r="G3095" s="1" t="s">
        <v>7340</v>
      </c>
      <c r="H3095" s="1" t="s">
        <v>5776</v>
      </c>
      <c r="I3095" s="378">
        <v>47272</v>
      </c>
      <c r="J3095" s="1" t="s">
        <v>61</v>
      </c>
      <c r="K3095" s="380">
        <v>0.22004629629629999</v>
      </c>
      <c r="L3095" s="378">
        <v>46178</v>
      </c>
      <c r="M3095" s="1" t="s">
        <v>7341</v>
      </c>
      <c r="N3095" s="1" t="s">
        <v>7355</v>
      </c>
    </row>
    <row r="3096" spans="1:14" x14ac:dyDescent="0.25">
      <c r="A3096" s="1" t="s">
        <v>7339</v>
      </c>
      <c r="B3096" s="1" t="s">
        <v>80</v>
      </c>
      <c r="C3096" s="1" t="s">
        <v>81</v>
      </c>
      <c r="D3096" s="377">
        <v>140</v>
      </c>
      <c r="E3096" s="1" t="s">
        <v>83</v>
      </c>
      <c r="F3096" s="378">
        <v>46178</v>
      </c>
      <c r="G3096" s="1" t="s">
        <v>7340</v>
      </c>
      <c r="H3096" s="1" t="s">
        <v>5776</v>
      </c>
      <c r="I3096" s="378">
        <v>47272</v>
      </c>
      <c r="J3096" s="1" t="s">
        <v>61</v>
      </c>
      <c r="K3096" s="380">
        <v>0.21361111111111</v>
      </c>
      <c r="L3096" s="378">
        <v>46178</v>
      </c>
      <c r="M3096" s="1" t="s">
        <v>7341</v>
      </c>
      <c r="N3096" s="1" t="s">
        <v>7353</v>
      </c>
    </row>
    <row r="3097" spans="1:14" x14ac:dyDescent="0.25">
      <c r="A3097" s="1" t="s">
        <v>7339</v>
      </c>
      <c r="B3097" s="1" t="s">
        <v>80</v>
      </c>
      <c r="C3097" s="1" t="s">
        <v>81</v>
      </c>
      <c r="D3097" s="377">
        <v>140</v>
      </c>
      <c r="E3097" s="1" t="s">
        <v>83</v>
      </c>
      <c r="F3097" s="378">
        <v>46178</v>
      </c>
      <c r="G3097" s="1" t="s">
        <v>7340</v>
      </c>
      <c r="H3097" s="1" t="s">
        <v>5776</v>
      </c>
      <c r="I3097" s="378">
        <v>47272</v>
      </c>
      <c r="J3097" s="1" t="s">
        <v>61</v>
      </c>
      <c r="K3097" s="380">
        <v>0.20363425925925999</v>
      </c>
      <c r="L3097" s="378">
        <v>46178</v>
      </c>
      <c r="M3097" s="1" t="s">
        <v>7341</v>
      </c>
      <c r="N3097" s="1" t="s">
        <v>7349</v>
      </c>
    </row>
    <row r="3098" spans="1:14" x14ac:dyDescent="0.25">
      <c r="A3098" s="1" t="s">
        <v>7339</v>
      </c>
      <c r="B3098" s="1" t="s">
        <v>80</v>
      </c>
      <c r="C3098" s="1" t="s">
        <v>81</v>
      </c>
      <c r="D3098" s="377">
        <v>140</v>
      </c>
      <c r="E3098" s="1" t="s">
        <v>83</v>
      </c>
      <c r="F3098" s="378">
        <v>46178</v>
      </c>
      <c r="G3098" s="1" t="s">
        <v>7340</v>
      </c>
      <c r="H3098" s="1" t="s">
        <v>5776</v>
      </c>
      <c r="I3098" s="378">
        <v>47272</v>
      </c>
      <c r="J3098" s="1" t="s">
        <v>61</v>
      </c>
      <c r="K3098" s="380">
        <v>0.20414351851852</v>
      </c>
      <c r="L3098" s="378">
        <v>46178</v>
      </c>
      <c r="M3098" s="1" t="s">
        <v>7341</v>
      </c>
      <c r="N3098" s="1" t="s">
        <v>7350</v>
      </c>
    </row>
    <row r="3099" spans="1:14" x14ac:dyDescent="0.25">
      <c r="A3099" s="1" t="s">
        <v>7339</v>
      </c>
      <c r="B3099" s="1" t="s">
        <v>80</v>
      </c>
      <c r="C3099" s="1" t="s">
        <v>81</v>
      </c>
      <c r="D3099" s="377">
        <v>140</v>
      </c>
      <c r="E3099" s="1" t="s">
        <v>83</v>
      </c>
      <c r="F3099" s="378">
        <v>46178</v>
      </c>
      <c r="G3099" s="1" t="s">
        <v>7340</v>
      </c>
      <c r="H3099" s="1" t="s">
        <v>5776</v>
      </c>
      <c r="I3099" s="378">
        <v>47272</v>
      </c>
      <c r="J3099" s="1" t="s">
        <v>61</v>
      </c>
      <c r="K3099" s="380">
        <v>0.22425925925925999</v>
      </c>
      <c r="L3099" s="378">
        <v>46178</v>
      </c>
      <c r="M3099" s="1" t="s">
        <v>7341</v>
      </c>
      <c r="N3099" s="1" t="s">
        <v>7356</v>
      </c>
    </row>
    <row r="3100" spans="1:14" x14ac:dyDescent="0.25">
      <c r="A3100" s="1" t="s">
        <v>7339</v>
      </c>
      <c r="B3100" s="1" t="s">
        <v>80</v>
      </c>
      <c r="C3100" s="1" t="s">
        <v>81</v>
      </c>
      <c r="D3100" s="377">
        <v>140</v>
      </c>
      <c r="E3100" s="1" t="s">
        <v>83</v>
      </c>
      <c r="F3100" s="378">
        <v>46178</v>
      </c>
      <c r="G3100" s="1" t="s">
        <v>7340</v>
      </c>
      <c r="H3100" s="1" t="s">
        <v>5776</v>
      </c>
      <c r="I3100" s="378">
        <v>47272</v>
      </c>
      <c r="J3100" s="1" t="s">
        <v>61</v>
      </c>
      <c r="K3100" s="380">
        <v>0.20216435185185</v>
      </c>
      <c r="L3100" s="378">
        <v>46178</v>
      </c>
      <c r="M3100" s="1" t="s">
        <v>7341</v>
      </c>
      <c r="N3100" s="1" t="s">
        <v>7351</v>
      </c>
    </row>
    <row r="3101" spans="1:14" x14ac:dyDescent="0.25">
      <c r="A3101" s="1" t="s">
        <v>7339</v>
      </c>
      <c r="B3101" s="1" t="s">
        <v>80</v>
      </c>
      <c r="C3101" s="1" t="s">
        <v>81</v>
      </c>
      <c r="D3101" s="377">
        <v>140</v>
      </c>
      <c r="E3101" s="1" t="s">
        <v>83</v>
      </c>
      <c r="F3101" s="378">
        <v>46178</v>
      </c>
      <c r="G3101" s="1" t="s">
        <v>7340</v>
      </c>
      <c r="H3101" s="1" t="s">
        <v>5776</v>
      </c>
      <c r="I3101" s="378">
        <v>47272</v>
      </c>
      <c r="J3101" s="1" t="s">
        <v>61</v>
      </c>
      <c r="K3101" s="380">
        <v>0.22615740740741</v>
      </c>
      <c r="L3101" s="378">
        <v>46178</v>
      </c>
      <c r="M3101" s="1" t="s">
        <v>7341</v>
      </c>
      <c r="N3101" s="1" t="s">
        <v>7352</v>
      </c>
    </row>
    <row r="3102" spans="1:14" x14ac:dyDescent="0.25">
      <c r="A3102" s="1" t="s">
        <v>7339</v>
      </c>
      <c r="B3102" s="1" t="s">
        <v>80</v>
      </c>
      <c r="C3102" s="1" t="s">
        <v>81</v>
      </c>
      <c r="D3102" s="377">
        <v>140</v>
      </c>
      <c r="E3102" s="1" t="s">
        <v>83</v>
      </c>
      <c r="F3102" s="378">
        <v>46178</v>
      </c>
      <c r="G3102" s="1" t="s">
        <v>7340</v>
      </c>
      <c r="H3102" s="1" t="s">
        <v>5776</v>
      </c>
      <c r="I3102" s="378">
        <v>47272</v>
      </c>
      <c r="J3102" s="1" t="s">
        <v>61</v>
      </c>
      <c r="K3102" s="380">
        <v>3.8368055555559999E-2</v>
      </c>
      <c r="L3102" s="378">
        <v>46178</v>
      </c>
      <c r="M3102" s="1" t="s">
        <v>7341</v>
      </c>
      <c r="N3102" s="1" t="s">
        <v>7367</v>
      </c>
    </row>
    <row r="3103" spans="1:14" x14ac:dyDescent="0.25">
      <c r="A3103" s="1" t="s">
        <v>7339</v>
      </c>
      <c r="B3103" s="1" t="s">
        <v>80</v>
      </c>
      <c r="C3103" s="1" t="s">
        <v>81</v>
      </c>
      <c r="D3103" s="377">
        <v>140</v>
      </c>
      <c r="E3103" s="1" t="s">
        <v>83</v>
      </c>
      <c r="F3103" s="378">
        <v>46178</v>
      </c>
      <c r="G3103" s="1" t="s">
        <v>7340</v>
      </c>
      <c r="H3103" s="1" t="s">
        <v>5776</v>
      </c>
      <c r="I3103" s="378">
        <v>47272</v>
      </c>
      <c r="J3103" s="1" t="s">
        <v>61</v>
      </c>
      <c r="K3103" s="380">
        <v>0.17521990740741</v>
      </c>
      <c r="L3103" s="378">
        <v>46178</v>
      </c>
      <c r="M3103" s="1" t="s">
        <v>7341</v>
      </c>
      <c r="N3103" s="1" t="s">
        <v>7363</v>
      </c>
    </row>
    <row r="3104" spans="1:14" x14ac:dyDescent="0.25">
      <c r="A3104" s="1" t="s">
        <v>7339</v>
      </c>
      <c r="B3104" s="1" t="s">
        <v>80</v>
      </c>
      <c r="C3104" s="1" t="s">
        <v>81</v>
      </c>
      <c r="D3104" s="377">
        <v>140</v>
      </c>
      <c r="E3104" s="1" t="s">
        <v>83</v>
      </c>
      <c r="F3104" s="378">
        <v>46178</v>
      </c>
      <c r="G3104" s="1" t="s">
        <v>7340</v>
      </c>
      <c r="H3104" s="1" t="s">
        <v>5776</v>
      </c>
      <c r="I3104" s="378">
        <v>47272</v>
      </c>
      <c r="J3104" s="1" t="s">
        <v>61</v>
      </c>
      <c r="K3104" s="380">
        <v>0.17503472222222</v>
      </c>
      <c r="L3104" s="378">
        <v>46178</v>
      </c>
      <c r="M3104" s="1" t="s">
        <v>7341</v>
      </c>
      <c r="N3104" s="1" t="s">
        <v>7366</v>
      </c>
    </row>
    <row r="3105" spans="1:14" x14ac:dyDescent="0.25">
      <c r="A3105" s="1" t="s">
        <v>7339</v>
      </c>
      <c r="B3105" s="1" t="s">
        <v>80</v>
      </c>
      <c r="C3105" s="1" t="s">
        <v>81</v>
      </c>
      <c r="D3105" s="377">
        <v>140</v>
      </c>
      <c r="E3105" s="1" t="s">
        <v>83</v>
      </c>
      <c r="F3105" s="378">
        <v>46178</v>
      </c>
      <c r="G3105" s="1" t="s">
        <v>7340</v>
      </c>
      <c r="H3105" s="1" t="s">
        <v>5776</v>
      </c>
      <c r="I3105" s="378">
        <v>47272</v>
      </c>
      <c r="J3105" s="1" t="s">
        <v>61</v>
      </c>
      <c r="K3105" s="380">
        <v>1.552083333333E-2</v>
      </c>
      <c r="L3105" s="378">
        <v>46178</v>
      </c>
      <c r="M3105" s="1" t="s">
        <v>7341</v>
      </c>
      <c r="N3105" s="1" t="s">
        <v>7354</v>
      </c>
    </row>
    <row r="3106" spans="1:14" x14ac:dyDescent="0.25">
      <c r="A3106" s="1" t="s">
        <v>7339</v>
      </c>
      <c r="B3106" s="1" t="s">
        <v>80</v>
      </c>
      <c r="C3106" s="1" t="s">
        <v>81</v>
      </c>
      <c r="D3106" s="377">
        <v>140</v>
      </c>
      <c r="E3106" s="1" t="s">
        <v>83</v>
      </c>
      <c r="F3106" s="378">
        <v>46178</v>
      </c>
      <c r="G3106" s="1" t="s">
        <v>7340</v>
      </c>
      <c r="H3106" s="1" t="s">
        <v>5776</v>
      </c>
      <c r="I3106" s="378">
        <v>47272</v>
      </c>
      <c r="J3106" s="1" t="s">
        <v>61</v>
      </c>
      <c r="K3106" s="380">
        <v>0.16128472222222001</v>
      </c>
      <c r="L3106" s="378">
        <v>46178</v>
      </c>
      <c r="M3106" s="1" t="s">
        <v>7341</v>
      </c>
      <c r="N3106" s="1" t="s">
        <v>7368</v>
      </c>
    </row>
    <row r="3107" spans="1:14" x14ac:dyDescent="0.25">
      <c r="A3107" s="1" t="s">
        <v>7339</v>
      </c>
      <c r="B3107" s="1" t="s">
        <v>80</v>
      </c>
      <c r="C3107" s="1" t="s">
        <v>81</v>
      </c>
      <c r="D3107" s="377">
        <v>140</v>
      </c>
      <c r="E3107" s="1" t="s">
        <v>83</v>
      </c>
      <c r="F3107" s="378">
        <v>46178</v>
      </c>
      <c r="G3107" s="1" t="s">
        <v>7340</v>
      </c>
      <c r="H3107" s="1" t="s">
        <v>5776</v>
      </c>
      <c r="I3107" s="378">
        <v>47272</v>
      </c>
      <c r="J3107" s="1" t="s">
        <v>61</v>
      </c>
      <c r="K3107" s="380">
        <v>7.2662037037039995E-2</v>
      </c>
      <c r="L3107" s="378">
        <v>46178</v>
      </c>
      <c r="M3107" s="1" t="s">
        <v>7341</v>
      </c>
      <c r="N3107" s="1" t="s">
        <v>7370</v>
      </c>
    </row>
    <row r="3108" spans="1:14" x14ac:dyDescent="0.25">
      <c r="A3108" s="1" t="s">
        <v>7339</v>
      </c>
      <c r="B3108" s="1" t="s">
        <v>80</v>
      </c>
      <c r="C3108" s="1" t="s">
        <v>81</v>
      </c>
      <c r="D3108" s="377">
        <v>140</v>
      </c>
      <c r="E3108" s="1" t="s">
        <v>83</v>
      </c>
      <c r="F3108" s="378">
        <v>46178</v>
      </c>
      <c r="G3108" s="1" t="s">
        <v>7340</v>
      </c>
      <c r="H3108" s="1" t="s">
        <v>5776</v>
      </c>
      <c r="I3108" s="378">
        <v>47272</v>
      </c>
      <c r="J3108" s="1" t="s">
        <v>61</v>
      </c>
      <c r="K3108" s="380">
        <v>0.16138888888889</v>
      </c>
      <c r="L3108" s="378">
        <v>46178</v>
      </c>
      <c r="M3108" s="1" t="s">
        <v>7341</v>
      </c>
      <c r="N3108" s="1" t="s">
        <v>7373</v>
      </c>
    </row>
    <row r="3109" spans="1:14" x14ac:dyDescent="0.25">
      <c r="A3109" s="1" t="s">
        <v>7339</v>
      </c>
      <c r="B3109" s="1" t="s">
        <v>80</v>
      </c>
      <c r="C3109" s="1" t="s">
        <v>81</v>
      </c>
      <c r="D3109" s="377">
        <v>140</v>
      </c>
      <c r="E3109" s="1" t="s">
        <v>83</v>
      </c>
      <c r="F3109" s="378">
        <v>46178</v>
      </c>
      <c r="G3109" s="1" t="s">
        <v>7340</v>
      </c>
      <c r="H3109" s="1" t="s">
        <v>5776</v>
      </c>
      <c r="I3109" s="378">
        <v>47272</v>
      </c>
      <c r="J3109" s="1" t="s">
        <v>61</v>
      </c>
      <c r="K3109" s="380">
        <v>0.14906249999999999</v>
      </c>
      <c r="L3109" s="378">
        <v>46178</v>
      </c>
      <c r="M3109" s="1" t="s">
        <v>7341</v>
      </c>
      <c r="N3109" s="1" t="s">
        <v>7343</v>
      </c>
    </row>
    <row r="3110" spans="1:14" x14ac:dyDescent="0.25">
      <c r="A3110" s="1" t="s">
        <v>7339</v>
      </c>
      <c r="B3110" s="1" t="s">
        <v>80</v>
      </c>
      <c r="C3110" s="1" t="s">
        <v>81</v>
      </c>
      <c r="D3110" s="377">
        <v>140</v>
      </c>
      <c r="E3110" s="1" t="s">
        <v>83</v>
      </c>
      <c r="F3110" s="378">
        <v>46178</v>
      </c>
      <c r="G3110" s="1" t="s">
        <v>7340</v>
      </c>
      <c r="H3110" s="1" t="s">
        <v>5776</v>
      </c>
      <c r="I3110" s="378">
        <v>47272</v>
      </c>
      <c r="J3110" s="1" t="s">
        <v>61</v>
      </c>
      <c r="K3110" s="380">
        <v>0.14384259259259</v>
      </c>
      <c r="L3110" s="378">
        <v>46178</v>
      </c>
      <c r="M3110" s="1" t="s">
        <v>7341</v>
      </c>
      <c r="N3110" s="1" t="s">
        <v>7347</v>
      </c>
    </row>
    <row r="3111" spans="1:14" x14ac:dyDescent="0.25">
      <c r="A3111" s="1" t="s">
        <v>7339</v>
      </c>
      <c r="B3111" s="1" t="s">
        <v>80</v>
      </c>
      <c r="C3111" s="1" t="s">
        <v>81</v>
      </c>
      <c r="D3111" s="377">
        <v>140</v>
      </c>
      <c r="E3111" s="1" t="s">
        <v>83</v>
      </c>
      <c r="F3111" s="378">
        <v>46178</v>
      </c>
      <c r="G3111" s="1" t="s">
        <v>7340</v>
      </c>
      <c r="H3111" s="1" t="s">
        <v>5776</v>
      </c>
      <c r="I3111" s="378">
        <v>47272</v>
      </c>
      <c r="J3111" s="1" t="s">
        <v>61</v>
      </c>
      <c r="K3111" s="380">
        <v>0.14626157407407001</v>
      </c>
      <c r="L3111" s="378">
        <v>46178</v>
      </c>
      <c r="M3111" s="1" t="s">
        <v>7341</v>
      </c>
      <c r="N3111" s="1" t="s">
        <v>7346</v>
      </c>
    </row>
    <row r="3112" spans="1:14" x14ac:dyDescent="0.25">
      <c r="A3112" s="1" t="s">
        <v>7339</v>
      </c>
      <c r="B3112" s="1" t="s">
        <v>80</v>
      </c>
      <c r="C3112" s="1" t="s">
        <v>81</v>
      </c>
      <c r="D3112" s="377">
        <v>140</v>
      </c>
      <c r="E3112" s="1" t="s">
        <v>83</v>
      </c>
      <c r="F3112" s="378">
        <v>46178</v>
      </c>
      <c r="G3112" s="1" t="s">
        <v>7340</v>
      </c>
      <c r="H3112" s="1" t="s">
        <v>5776</v>
      </c>
      <c r="I3112" s="378">
        <v>47272</v>
      </c>
      <c r="J3112" s="1" t="s">
        <v>61</v>
      </c>
      <c r="K3112" s="380">
        <v>0.14531250000000001</v>
      </c>
      <c r="L3112" s="378">
        <v>46178</v>
      </c>
      <c r="M3112" s="1" t="s">
        <v>7341</v>
      </c>
      <c r="N3112" s="1" t="s">
        <v>7344</v>
      </c>
    </row>
    <row r="3113" spans="1:14" x14ac:dyDescent="0.25">
      <c r="A3113" s="1" t="s">
        <v>7339</v>
      </c>
      <c r="B3113" s="1" t="s">
        <v>80</v>
      </c>
      <c r="C3113" s="1" t="s">
        <v>81</v>
      </c>
      <c r="D3113" s="377">
        <v>140</v>
      </c>
      <c r="E3113" s="1" t="s">
        <v>83</v>
      </c>
      <c r="F3113" s="378">
        <v>46178</v>
      </c>
      <c r="G3113" s="1" t="s">
        <v>7340</v>
      </c>
      <c r="H3113" s="1" t="s">
        <v>5776</v>
      </c>
      <c r="I3113" s="378">
        <v>47272</v>
      </c>
      <c r="J3113" s="1" t="s">
        <v>61</v>
      </c>
      <c r="K3113" s="380">
        <v>8.9004629629599995E-3</v>
      </c>
      <c r="L3113" s="378">
        <v>46178</v>
      </c>
      <c r="M3113" s="1" t="s">
        <v>7341</v>
      </c>
      <c r="N3113" s="1" t="s">
        <v>7358</v>
      </c>
    </row>
    <row r="3114" spans="1:14" x14ac:dyDescent="0.25">
      <c r="A3114" s="1" t="s">
        <v>7339</v>
      </c>
      <c r="B3114" s="1" t="s">
        <v>80</v>
      </c>
      <c r="C3114" s="1" t="s">
        <v>81</v>
      </c>
      <c r="D3114" s="377">
        <v>140</v>
      </c>
      <c r="E3114" s="1" t="s">
        <v>83</v>
      </c>
      <c r="F3114" s="378">
        <v>46178</v>
      </c>
      <c r="G3114" s="1" t="s">
        <v>7340</v>
      </c>
      <c r="H3114" s="1" t="s">
        <v>5776</v>
      </c>
      <c r="I3114" s="378">
        <v>47272</v>
      </c>
      <c r="J3114" s="1" t="s">
        <v>61</v>
      </c>
      <c r="K3114" s="380">
        <v>9.5023148148100003E-3</v>
      </c>
      <c r="L3114" s="378">
        <v>46178</v>
      </c>
      <c r="M3114" s="1" t="s">
        <v>7341</v>
      </c>
      <c r="N3114" s="1" t="s">
        <v>7359</v>
      </c>
    </row>
    <row r="3115" spans="1:14" x14ac:dyDescent="0.25">
      <c r="A3115" s="1" t="s">
        <v>7339</v>
      </c>
      <c r="B3115" s="1" t="s">
        <v>80</v>
      </c>
      <c r="C3115" s="1" t="s">
        <v>81</v>
      </c>
      <c r="D3115" s="377">
        <v>140</v>
      </c>
      <c r="E3115" s="1" t="s">
        <v>83</v>
      </c>
      <c r="F3115" s="378">
        <v>46178</v>
      </c>
      <c r="G3115" s="1" t="s">
        <v>7340</v>
      </c>
      <c r="H3115" s="1" t="s">
        <v>5776</v>
      </c>
      <c r="I3115" s="378">
        <v>47272</v>
      </c>
      <c r="J3115" s="1" t="s">
        <v>61</v>
      </c>
      <c r="K3115" s="380">
        <v>0.13678240740740999</v>
      </c>
      <c r="L3115" s="378">
        <v>46178</v>
      </c>
      <c r="M3115" s="1" t="s">
        <v>7341</v>
      </c>
      <c r="N3115" s="1" t="s">
        <v>7348</v>
      </c>
    </row>
    <row r="3116" spans="1:14" x14ac:dyDescent="0.25">
      <c r="A3116" s="1" t="s">
        <v>7339</v>
      </c>
      <c r="B3116" s="1" t="s">
        <v>80</v>
      </c>
      <c r="C3116" s="1" t="s">
        <v>81</v>
      </c>
      <c r="D3116" s="377">
        <v>140</v>
      </c>
      <c r="E3116" s="1" t="s">
        <v>83</v>
      </c>
      <c r="F3116" s="378">
        <v>46178</v>
      </c>
      <c r="G3116" s="1" t="s">
        <v>7340</v>
      </c>
      <c r="H3116" s="1" t="s">
        <v>5776</v>
      </c>
      <c r="I3116" s="378">
        <v>47272</v>
      </c>
      <c r="J3116" s="1" t="s">
        <v>61</v>
      </c>
      <c r="K3116" s="380">
        <v>0.13719907407407</v>
      </c>
      <c r="L3116" s="378">
        <v>46178</v>
      </c>
      <c r="M3116" s="1" t="s">
        <v>7341</v>
      </c>
      <c r="N3116" s="1" t="s">
        <v>7371</v>
      </c>
    </row>
    <row r="3117" spans="1:14" x14ac:dyDescent="0.25">
      <c r="A3117" s="1" t="s">
        <v>7339</v>
      </c>
      <c r="B3117" s="1" t="s">
        <v>80</v>
      </c>
      <c r="C3117" s="1" t="s">
        <v>81</v>
      </c>
      <c r="D3117" s="377">
        <v>8</v>
      </c>
      <c r="E3117" s="1" t="s">
        <v>83</v>
      </c>
      <c r="F3117" s="378">
        <v>46178</v>
      </c>
      <c r="G3117" s="1" t="s">
        <v>7360</v>
      </c>
      <c r="H3117" s="1" t="s">
        <v>4586</v>
      </c>
      <c r="I3117" s="378">
        <v>47271</v>
      </c>
      <c r="J3117" s="1" t="s">
        <v>61</v>
      </c>
      <c r="K3117" s="380">
        <v>1.315972222222E-2</v>
      </c>
      <c r="L3117" s="378">
        <v>46178</v>
      </c>
      <c r="M3117" s="1" t="s">
        <v>7341</v>
      </c>
      <c r="N3117" s="1" t="s">
        <v>7361</v>
      </c>
    </row>
    <row r="3118" spans="1:14" x14ac:dyDescent="0.25">
      <c r="A3118" s="1" t="s">
        <v>7339</v>
      </c>
      <c r="B3118" s="1" t="s">
        <v>80</v>
      </c>
      <c r="C3118" s="1" t="s">
        <v>81</v>
      </c>
      <c r="D3118" s="377">
        <v>140</v>
      </c>
      <c r="E3118" s="1" t="s">
        <v>83</v>
      </c>
      <c r="F3118" s="378">
        <v>46178</v>
      </c>
      <c r="G3118" s="1" t="s">
        <v>7340</v>
      </c>
      <c r="H3118" s="1" t="s">
        <v>5776</v>
      </c>
      <c r="I3118" s="378">
        <v>47272</v>
      </c>
      <c r="J3118" s="1" t="s">
        <v>61</v>
      </c>
      <c r="K3118" s="380">
        <v>7.7175925925930006E-2</v>
      </c>
      <c r="L3118" s="378">
        <v>46178</v>
      </c>
      <c r="M3118" s="1" t="s">
        <v>7341</v>
      </c>
      <c r="N3118" s="1" t="s">
        <v>7342</v>
      </c>
    </row>
    <row r="3119" spans="1:14" x14ac:dyDescent="0.25">
      <c r="A3119" s="1" t="s">
        <v>7339</v>
      </c>
      <c r="B3119" s="1" t="s">
        <v>80</v>
      </c>
      <c r="C3119" s="1" t="s">
        <v>81</v>
      </c>
      <c r="D3119" s="377">
        <v>140</v>
      </c>
      <c r="E3119" s="1" t="s">
        <v>83</v>
      </c>
      <c r="F3119" s="378">
        <v>46178</v>
      </c>
      <c r="G3119" s="1" t="s">
        <v>7340</v>
      </c>
      <c r="H3119" s="1" t="s">
        <v>5776</v>
      </c>
      <c r="I3119" s="378">
        <v>47272</v>
      </c>
      <c r="J3119" s="1" t="s">
        <v>61</v>
      </c>
      <c r="K3119" s="380">
        <v>0.13778935185185001</v>
      </c>
      <c r="L3119" s="378">
        <v>46178</v>
      </c>
      <c r="M3119" s="1" t="s">
        <v>7341</v>
      </c>
      <c r="N3119" s="1" t="s">
        <v>7372</v>
      </c>
    </row>
    <row r="3120" spans="1:14" x14ac:dyDescent="0.25">
      <c r="A3120" s="1" t="s">
        <v>7339</v>
      </c>
      <c r="B3120" s="1" t="s">
        <v>80</v>
      </c>
      <c r="C3120" s="1" t="s">
        <v>81</v>
      </c>
      <c r="D3120" s="377">
        <v>140</v>
      </c>
      <c r="E3120" s="1" t="s">
        <v>83</v>
      </c>
      <c r="F3120" s="378">
        <v>46178</v>
      </c>
      <c r="G3120" s="1" t="s">
        <v>7340</v>
      </c>
      <c r="H3120" s="1" t="s">
        <v>5776</v>
      </c>
      <c r="I3120" s="378">
        <v>47272</v>
      </c>
      <c r="J3120" s="1" t="s">
        <v>61</v>
      </c>
      <c r="K3120" s="380">
        <v>7.7349537037040006E-2</v>
      </c>
      <c r="L3120" s="378">
        <v>46178</v>
      </c>
      <c r="M3120" s="1" t="s">
        <v>7341</v>
      </c>
      <c r="N3120" s="1" t="s">
        <v>7345</v>
      </c>
    </row>
    <row r="3121" spans="1:14" x14ac:dyDescent="0.25">
      <c r="A3121" s="1" t="s">
        <v>7339</v>
      </c>
      <c r="B3121" s="1" t="s">
        <v>80</v>
      </c>
      <c r="C3121" s="1" t="s">
        <v>81</v>
      </c>
      <c r="D3121" s="377">
        <v>140</v>
      </c>
      <c r="E3121" s="1" t="s">
        <v>83</v>
      </c>
      <c r="F3121" s="378">
        <v>46178</v>
      </c>
      <c r="G3121" s="1" t="s">
        <v>7340</v>
      </c>
      <c r="H3121" s="1" t="s">
        <v>5776</v>
      </c>
      <c r="I3121" s="378">
        <v>47272</v>
      </c>
      <c r="J3121" s="1" t="s">
        <v>61</v>
      </c>
      <c r="K3121" s="380">
        <v>6.6782407407409997E-2</v>
      </c>
      <c r="L3121" s="378">
        <v>46178</v>
      </c>
      <c r="M3121" s="1" t="s">
        <v>7341</v>
      </c>
      <c r="N3121" s="1" t="s">
        <v>7375</v>
      </c>
    </row>
    <row r="3122" spans="1:14" x14ac:dyDescent="0.25">
      <c r="A3122" s="1" t="s">
        <v>7339</v>
      </c>
      <c r="B3122" s="1" t="s">
        <v>80</v>
      </c>
      <c r="C3122" s="1" t="s">
        <v>81</v>
      </c>
      <c r="D3122" s="377">
        <v>140</v>
      </c>
      <c r="E3122" s="1" t="s">
        <v>83</v>
      </c>
      <c r="F3122" s="378">
        <v>46178</v>
      </c>
      <c r="G3122" s="1" t="s">
        <v>7340</v>
      </c>
      <c r="H3122" s="1" t="s">
        <v>5776</v>
      </c>
      <c r="I3122" s="378">
        <v>47272</v>
      </c>
      <c r="J3122" s="1" t="s">
        <v>61</v>
      </c>
      <c r="K3122" s="380">
        <v>3.6886574074069998E-2</v>
      </c>
      <c r="L3122" s="378">
        <v>46178</v>
      </c>
      <c r="M3122" s="1" t="s">
        <v>7341</v>
      </c>
      <c r="N3122" s="1" t="s">
        <v>7365</v>
      </c>
    </row>
    <row r="3123" spans="1:14" x14ac:dyDescent="0.25">
      <c r="A3123" s="1" t="s">
        <v>7339</v>
      </c>
      <c r="B3123" s="1" t="s">
        <v>80</v>
      </c>
      <c r="C3123" s="1" t="s">
        <v>81</v>
      </c>
      <c r="D3123" s="377">
        <v>140</v>
      </c>
      <c r="E3123" s="1" t="s">
        <v>83</v>
      </c>
      <c r="F3123" s="378">
        <v>46178</v>
      </c>
      <c r="G3123" s="1" t="s">
        <v>7340</v>
      </c>
      <c r="H3123" s="1" t="s">
        <v>5776</v>
      </c>
      <c r="I3123" s="378">
        <v>47272</v>
      </c>
      <c r="J3123" s="1" t="s">
        <v>61</v>
      </c>
      <c r="K3123" s="380">
        <v>2.302083333333E-2</v>
      </c>
      <c r="L3123" s="378">
        <v>46178</v>
      </c>
      <c r="M3123" s="1" t="s">
        <v>7341</v>
      </c>
      <c r="N3123" s="1" t="s">
        <v>7364</v>
      </c>
    </row>
    <row r="3124" spans="1:14" x14ac:dyDescent="0.25">
      <c r="A3124" s="1" t="s">
        <v>7339</v>
      </c>
      <c r="B3124" s="1" t="s">
        <v>80</v>
      </c>
      <c r="C3124" s="1" t="s">
        <v>81</v>
      </c>
      <c r="D3124" s="377">
        <v>140</v>
      </c>
      <c r="E3124" s="1" t="s">
        <v>83</v>
      </c>
      <c r="F3124" s="378">
        <v>46178</v>
      </c>
      <c r="G3124" s="1" t="s">
        <v>7340</v>
      </c>
      <c r="H3124" s="1" t="s">
        <v>5776</v>
      </c>
      <c r="I3124" s="378">
        <v>47272</v>
      </c>
      <c r="J3124" s="1" t="s">
        <v>61</v>
      </c>
      <c r="K3124" s="380">
        <v>0.23240740740741</v>
      </c>
      <c r="L3124" s="378">
        <v>46178</v>
      </c>
      <c r="M3124" s="1" t="s">
        <v>7341</v>
      </c>
      <c r="N3124" s="1" t="s">
        <v>7357</v>
      </c>
    </row>
    <row r="3125" spans="1:14" x14ac:dyDescent="0.25">
      <c r="A3125" s="1" t="s">
        <v>7339</v>
      </c>
      <c r="B3125" s="1" t="s">
        <v>80</v>
      </c>
      <c r="C3125" s="1" t="s">
        <v>81</v>
      </c>
      <c r="D3125" s="377">
        <v>140</v>
      </c>
      <c r="E3125" s="1" t="s">
        <v>83</v>
      </c>
      <c r="F3125" s="378">
        <v>46178</v>
      </c>
      <c r="G3125" s="1" t="s">
        <v>7340</v>
      </c>
      <c r="H3125" s="1" t="s">
        <v>5776</v>
      </c>
      <c r="I3125" s="378">
        <v>47272</v>
      </c>
      <c r="J3125" s="1" t="s">
        <v>61</v>
      </c>
      <c r="K3125" s="380">
        <v>0.24744212962963</v>
      </c>
      <c r="L3125" s="378">
        <v>46178</v>
      </c>
      <c r="M3125" s="1" t="s">
        <v>7341</v>
      </c>
      <c r="N3125" s="1" t="s">
        <v>7362</v>
      </c>
    </row>
    <row r="3126" spans="1:14" x14ac:dyDescent="0.25">
      <c r="A3126" s="1" t="s">
        <v>7339</v>
      </c>
      <c r="B3126" s="1" t="s">
        <v>80</v>
      </c>
      <c r="C3126" s="1" t="s">
        <v>81</v>
      </c>
      <c r="D3126" s="377">
        <v>103</v>
      </c>
      <c r="E3126" s="1" t="s">
        <v>83</v>
      </c>
      <c r="F3126" s="378">
        <v>46178</v>
      </c>
      <c r="G3126" s="1" t="s">
        <v>7340</v>
      </c>
      <c r="H3126" s="1" t="s">
        <v>5776</v>
      </c>
      <c r="I3126" s="378">
        <v>47272</v>
      </c>
      <c r="J3126" s="1" t="s">
        <v>61</v>
      </c>
      <c r="K3126" s="380">
        <v>0.30290509259259002</v>
      </c>
      <c r="L3126" s="378">
        <v>46178</v>
      </c>
      <c r="M3126" s="1" t="s">
        <v>7341</v>
      </c>
      <c r="N3126" s="1" t="s">
        <v>7369</v>
      </c>
    </row>
    <row r="3127" spans="1:14" x14ac:dyDescent="0.25">
      <c r="A3127" s="1" t="s">
        <v>7339</v>
      </c>
      <c r="B3127" s="1" t="s">
        <v>80</v>
      </c>
      <c r="C3127" s="1" t="s">
        <v>81</v>
      </c>
      <c r="D3127" s="377">
        <v>140</v>
      </c>
      <c r="E3127" s="1" t="s">
        <v>83</v>
      </c>
      <c r="F3127" s="378">
        <v>46177</v>
      </c>
      <c r="G3127" s="1" t="s">
        <v>7360</v>
      </c>
      <c r="H3127" s="1" t="s">
        <v>4586</v>
      </c>
      <c r="I3127" s="378">
        <v>47271</v>
      </c>
      <c r="J3127" s="1" t="s">
        <v>61</v>
      </c>
      <c r="K3127" s="380">
        <v>0.36731481481480999</v>
      </c>
      <c r="L3127" s="378">
        <v>46177</v>
      </c>
      <c r="M3127" s="1" t="s">
        <v>7341</v>
      </c>
      <c r="N3127" s="1" t="s">
        <v>7417</v>
      </c>
    </row>
    <row r="3128" spans="1:14" x14ac:dyDescent="0.25">
      <c r="A3128" s="1" t="s">
        <v>7339</v>
      </c>
      <c r="B3128" s="1" t="s">
        <v>80</v>
      </c>
      <c r="C3128" s="1" t="s">
        <v>81</v>
      </c>
      <c r="D3128" s="377">
        <v>140</v>
      </c>
      <c r="E3128" s="1" t="s">
        <v>83</v>
      </c>
      <c r="F3128" s="378">
        <v>46177</v>
      </c>
      <c r="G3128" s="1" t="s">
        <v>7340</v>
      </c>
      <c r="H3128" s="1" t="s">
        <v>5776</v>
      </c>
      <c r="I3128" s="378">
        <v>47272</v>
      </c>
      <c r="J3128" s="1" t="s">
        <v>61</v>
      </c>
      <c r="K3128" s="380">
        <v>0.71016203703703995</v>
      </c>
      <c r="L3128" s="378">
        <v>46177</v>
      </c>
      <c r="M3128" s="1" t="s">
        <v>7341</v>
      </c>
      <c r="N3128" s="1" t="s">
        <v>7384</v>
      </c>
    </row>
    <row r="3129" spans="1:14" x14ac:dyDescent="0.25">
      <c r="A3129" s="1" t="s">
        <v>7339</v>
      </c>
      <c r="B3129" s="1" t="s">
        <v>80</v>
      </c>
      <c r="C3129" s="1" t="s">
        <v>81</v>
      </c>
      <c r="D3129" s="377">
        <v>140</v>
      </c>
      <c r="E3129" s="1" t="s">
        <v>83</v>
      </c>
      <c r="F3129" s="378">
        <v>46177</v>
      </c>
      <c r="G3129" s="1" t="s">
        <v>7340</v>
      </c>
      <c r="H3129" s="1" t="s">
        <v>5776</v>
      </c>
      <c r="I3129" s="378">
        <v>47272</v>
      </c>
      <c r="J3129" s="1" t="s">
        <v>61</v>
      </c>
      <c r="K3129" s="380">
        <v>0.71076388888888997</v>
      </c>
      <c r="L3129" s="378">
        <v>46177</v>
      </c>
      <c r="M3129" s="1" t="s">
        <v>7341</v>
      </c>
      <c r="N3129" s="1" t="s">
        <v>7383</v>
      </c>
    </row>
    <row r="3130" spans="1:14" x14ac:dyDescent="0.25">
      <c r="A3130" s="1" t="s">
        <v>7339</v>
      </c>
      <c r="B3130" s="1" t="s">
        <v>80</v>
      </c>
      <c r="C3130" s="1" t="s">
        <v>81</v>
      </c>
      <c r="D3130" s="377">
        <v>140</v>
      </c>
      <c r="E3130" s="1" t="s">
        <v>83</v>
      </c>
      <c r="F3130" s="378">
        <v>46177</v>
      </c>
      <c r="G3130" s="1" t="s">
        <v>7360</v>
      </c>
      <c r="H3130" s="1" t="s">
        <v>4586</v>
      </c>
      <c r="I3130" s="378">
        <v>47271</v>
      </c>
      <c r="J3130" s="1" t="s">
        <v>61</v>
      </c>
      <c r="K3130" s="380">
        <v>0.36538194444444</v>
      </c>
      <c r="L3130" s="378">
        <v>46177</v>
      </c>
      <c r="M3130" s="1" t="s">
        <v>7341</v>
      </c>
      <c r="N3130" s="1" t="s">
        <v>7419</v>
      </c>
    </row>
    <row r="3131" spans="1:14" x14ac:dyDescent="0.25">
      <c r="A3131" s="1" t="s">
        <v>7339</v>
      </c>
      <c r="B3131" s="1" t="s">
        <v>80</v>
      </c>
      <c r="C3131" s="1" t="s">
        <v>81</v>
      </c>
      <c r="D3131" s="377">
        <v>140</v>
      </c>
      <c r="E3131" s="1" t="s">
        <v>83</v>
      </c>
      <c r="F3131" s="378">
        <v>46177</v>
      </c>
      <c r="G3131" s="1" t="s">
        <v>7360</v>
      </c>
      <c r="H3131" s="1" t="s">
        <v>4586</v>
      </c>
      <c r="I3131" s="378">
        <v>47271</v>
      </c>
      <c r="J3131" s="1" t="s">
        <v>61</v>
      </c>
      <c r="K3131" s="380">
        <v>0.19846064814815001</v>
      </c>
      <c r="L3131" s="378">
        <v>46177</v>
      </c>
      <c r="M3131" s="1" t="s">
        <v>7341</v>
      </c>
      <c r="N3131" s="1" t="s">
        <v>7433</v>
      </c>
    </row>
    <row r="3132" spans="1:14" x14ac:dyDescent="0.25">
      <c r="A3132" s="1" t="s">
        <v>7339</v>
      </c>
      <c r="B3132" s="1" t="s">
        <v>80</v>
      </c>
      <c r="C3132" s="1" t="s">
        <v>81</v>
      </c>
      <c r="D3132" s="377">
        <v>140</v>
      </c>
      <c r="E3132" s="1" t="s">
        <v>83</v>
      </c>
      <c r="F3132" s="378">
        <v>46177</v>
      </c>
      <c r="G3132" s="1" t="s">
        <v>7360</v>
      </c>
      <c r="H3132" s="1" t="s">
        <v>4586</v>
      </c>
      <c r="I3132" s="378">
        <v>47271</v>
      </c>
      <c r="J3132" s="1" t="s">
        <v>61</v>
      </c>
      <c r="K3132" s="380">
        <v>0.70777777777777995</v>
      </c>
      <c r="L3132" s="378">
        <v>46177</v>
      </c>
      <c r="M3132" s="1" t="s">
        <v>7341</v>
      </c>
      <c r="N3132" s="1" t="s">
        <v>7382</v>
      </c>
    </row>
    <row r="3133" spans="1:14" x14ac:dyDescent="0.25">
      <c r="A3133" s="1" t="s">
        <v>7339</v>
      </c>
      <c r="B3133" s="1" t="s">
        <v>80</v>
      </c>
      <c r="C3133" s="1" t="s">
        <v>81</v>
      </c>
      <c r="D3133" s="377">
        <v>140</v>
      </c>
      <c r="E3133" s="1" t="s">
        <v>83</v>
      </c>
      <c r="F3133" s="378">
        <v>46177</v>
      </c>
      <c r="G3133" s="1" t="s">
        <v>7360</v>
      </c>
      <c r="H3133" s="1" t="s">
        <v>4586</v>
      </c>
      <c r="I3133" s="378">
        <v>47271</v>
      </c>
      <c r="J3133" s="1" t="s">
        <v>61</v>
      </c>
      <c r="K3133" s="380">
        <v>0.41212962962963001</v>
      </c>
      <c r="L3133" s="378">
        <v>46177</v>
      </c>
      <c r="M3133" s="1" t="s">
        <v>7341</v>
      </c>
      <c r="N3133" s="1" t="s">
        <v>7427</v>
      </c>
    </row>
    <row r="3134" spans="1:14" x14ac:dyDescent="0.25">
      <c r="A3134" s="1" t="s">
        <v>7339</v>
      </c>
      <c r="B3134" s="1" t="s">
        <v>80</v>
      </c>
      <c r="C3134" s="1" t="s">
        <v>81</v>
      </c>
      <c r="D3134" s="377">
        <v>140</v>
      </c>
      <c r="E3134" s="1" t="s">
        <v>83</v>
      </c>
      <c r="F3134" s="378">
        <v>46177</v>
      </c>
      <c r="G3134" s="1" t="s">
        <v>7360</v>
      </c>
      <c r="H3134" s="1" t="s">
        <v>4586</v>
      </c>
      <c r="I3134" s="378">
        <v>47271</v>
      </c>
      <c r="J3134" s="1" t="s">
        <v>61</v>
      </c>
      <c r="K3134" s="380">
        <v>0.36880787037036999</v>
      </c>
      <c r="L3134" s="378">
        <v>46177</v>
      </c>
      <c r="M3134" s="1" t="s">
        <v>7341</v>
      </c>
      <c r="N3134" s="1" t="s">
        <v>7435</v>
      </c>
    </row>
    <row r="3135" spans="1:14" x14ac:dyDescent="0.25">
      <c r="A3135" s="1" t="s">
        <v>7339</v>
      </c>
      <c r="B3135" s="1" t="s">
        <v>80</v>
      </c>
      <c r="C3135" s="1" t="s">
        <v>81</v>
      </c>
      <c r="D3135" s="377">
        <v>140</v>
      </c>
      <c r="E3135" s="1" t="s">
        <v>83</v>
      </c>
      <c r="F3135" s="378">
        <v>46177</v>
      </c>
      <c r="G3135" s="1" t="s">
        <v>7360</v>
      </c>
      <c r="H3135" s="1" t="s">
        <v>4586</v>
      </c>
      <c r="I3135" s="378">
        <v>47271</v>
      </c>
      <c r="J3135" s="1" t="s">
        <v>61</v>
      </c>
      <c r="K3135" s="380">
        <v>0.54858796296295997</v>
      </c>
      <c r="L3135" s="378">
        <v>46177</v>
      </c>
      <c r="M3135" s="1" t="s">
        <v>7341</v>
      </c>
      <c r="N3135" s="1" t="s">
        <v>7465</v>
      </c>
    </row>
    <row r="3136" spans="1:14" x14ac:dyDescent="0.25">
      <c r="A3136" s="1" t="s">
        <v>7339</v>
      </c>
      <c r="B3136" s="1" t="s">
        <v>80</v>
      </c>
      <c r="C3136" s="1" t="s">
        <v>81</v>
      </c>
      <c r="D3136" s="377">
        <v>140</v>
      </c>
      <c r="E3136" s="1" t="s">
        <v>83</v>
      </c>
      <c r="F3136" s="378">
        <v>46177</v>
      </c>
      <c r="G3136" s="1" t="s">
        <v>7340</v>
      </c>
      <c r="H3136" s="1" t="s">
        <v>5776</v>
      </c>
      <c r="I3136" s="378">
        <v>47272</v>
      </c>
      <c r="J3136" s="1" t="s">
        <v>61</v>
      </c>
      <c r="K3136" s="380">
        <v>0.70026620370369996</v>
      </c>
      <c r="L3136" s="378">
        <v>46177</v>
      </c>
      <c r="M3136" s="1" t="s">
        <v>7341</v>
      </c>
      <c r="N3136" s="1" t="s">
        <v>7380</v>
      </c>
    </row>
    <row r="3137" spans="1:14" x14ac:dyDescent="0.25">
      <c r="A3137" s="1" t="s">
        <v>7339</v>
      </c>
      <c r="B3137" s="1" t="s">
        <v>80</v>
      </c>
      <c r="C3137" s="1" t="s">
        <v>81</v>
      </c>
      <c r="D3137" s="377">
        <v>140</v>
      </c>
      <c r="E3137" s="1" t="s">
        <v>83</v>
      </c>
      <c r="F3137" s="378">
        <v>46177</v>
      </c>
      <c r="G3137" s="1" t="s">
        <v>7360</v>
      </c>
      <c r="H3137" s="1" t="s">
        <v>4586</v>
      </c>
      <c r="I3137" s="378">
        <v>47271</v>
      </c>
      <c r="J3137" s="1" t="s">
        <v>61</v>
      </c>
      <c r="K3137" s="380">
        <v>0.70093749999999999</v>
      </c>
      <c r="L3137" s="378">
        <v>46177</v>
      </c>
      <c r="M3137" s="1" t="s">
        <v>7341</v>
      </c>
      <c r="N3137" s="1" t="s">
        <v>7377</v>
      </c>
    </row>
    <row r="3138" spans="1:14" x14ac:dyDescent="0.25">
      <c r="A3138" s="1" t="s">
        <v>7339</v>
      </c>
      <c r="B3138" s="1" t="s">
        <v>80</v>
      </c>
      <c r="C3138" s="1" t="s">
        <v>81</v>
      </c>
      <c r="D3138" s="377">
        <v>140</v>
      </c>
      <c r="E3138" s="1" t="s">
        <v>83</v>
      </c>
      <c r="F3138" s="378">
        <v>46177</v>
      </c>
      <c r="G3138" s="1" t="s">
        <v>7360</v>
      </c>
      <c r="H3138" s="1" t="s">
        <v>4586</v>
      </c>
      <c r="I3138" s="378">
        <v>47271</v>
      </c>
      <c r="J3138" s="1" t="s">
        <v>61</v>
      </c>
      <c r="K3138" s="380">
        <v>0.39079861111110997</v>
      </c>
      <c r="L3138" s="378">
        <v>46177</v>
      </c>
      <c r="M3138" s="1" t="s">
        <v>7341</v>
      </c>
      <c r="N3138" s="1" t="s">
        <v>7430</v>
      </c>
    </row>
    <row r="3139" spans="1:14" x14ac:dyDescent="0.25">
      <c r="A3139" s="1" t="s">
        <v>7339</v>
      </c>
      <c r="B3139" s="1" t="s">
        <v>80</v>
      </c>
      <c r="C3139" s="1" t="s">
        <v>81</v>
      </c>
      <c r="D3139" s="377">
        <v>140</v>
      </c>
      <c r="E3139" s="1" t="s">
        <v>83</v>
      </c>
      <c r="F3139" s="378">
        <v>46177</v>
      </c>
      <c r="G3139" s="1" t="s">
        <v>7360</v>
      </c>
      <c r="H3139" s="1" t="s">
        <v>4586</v>
      </c>
      <c r="I3139" s="378">
        <v>47271</v>
      </c>
      <c r="J3139" s="1" t="s">
        <v>61</v>
      </c>
      <c r="K3139" s="380">
        <v>0.59581018518519002</v>
      </c>
      <c r="L3139" s="378">
        <v>46177</v>
      </c>
      <c r="M3139" s="1" t="s">
        <v>7341</v>
      </c>
      <c r="N3139" s="1" t="s">
        <v>7406</v>
      </c>
    </row>
    <row r="3140" spans="1:14" x14ac:dyDescent="0.25">
      <c r="A3140" s="1" t="s">
        <v>7339</v>
      </c>
      <c r="B3140" s="1" t="s">
        <v>80</v>
      </c>
      <c r="C3140" s="1" t="s">
        <v>81</v>
      </c>
      <c r="D3140" s="377">
        <v>140</v>
      </c>
      <c r="E3140" s="1" t="s">
        <v>83</v>
      </c>
      <c r="F3140" s="378">
        <v>46177</v>
      </c>
      <c r="G3140" s="1" t="s">
        <v>7360</v>
      </c>
      <c r="H3140" s="1" t="s">
        <v>4586</v>
      </c>
      <c r="I3140" s="378">
        <v>47271</v>
      </c>
      <c r="J3140" s="1" t="s">
        <v>61</v>
      </c>
      <c r="K3140" s="380">
        <v>0.39607638888889002</v>
      </c>
      <c r="L3140" s="378">
        <v>46177</v>
      </c>
      <c r="M3140" s="1" t="s">
        <v>7341</v>
      </c>
      <c r="N3140" s="1" t="s">
        <v>7422</v>
      </c>
    </row>
    <row r="3141" spans="1:14" x14ac:dyDescent="0.25">
      <c r="A3141" s="1" t="s">
        <v>7339</v>
      </c>
      <c r="B3141" s="1" t="s">
        <v>80</v>
      </c>
      <c r="C3141" s="1" t="s">
        <v>81</v>
      </c>
      <c r="D3141" s="377">
        <v>140</v>
      </c>
      <c r="E3141" s="1" t="s">
        <v>83</v>
      </c>
      <c r="F3141" s="378">
        <v>46177</v>
      </c>
      <c r="G3141" s="1" t="s">
        <v>7360</v>
      </c>
      <c r="H3141" s="1" t="s">
        <v>4586</v>
      </c>
      <c r="I3141" s="378">
        <v>47271</v>
      </c>
      <c r="J3141" s="1" t="s">
        <v>61</v>
      </c>
      <c r="K3141" s="380">
        <v>0.60009259259258996</v>
      </c>
      <c r="L3141" s="378">
        <v>46177</v>
      </c>
      <c r="M3141" s="1" t="s">
        <v>7341</v>
      </c>
      <c r="N3141" s="1" t="s">
        <v>7404</v>
      </c>
    </row>
    <row r="3142" spans="1:14" x14ac:dyDescent="0.25">
      <c r="A3142" s="1" t="s">
        <v>7339</v>
      </c>
      <c r="B3142" s="1" t="s">
        <v>80</v>
      </c>
      <c r="C3142" s="1" t="s">
        <v>81</v>
      </c>
      <c r="D3142" s="377">
        <v>140</v>
      </c>
      <c r="E3142" s="1" t="s">
        <v>83</v>
      </c>
      <c r="F3142" s="378">
        <v>46177</v>
      </c>
      <c r="G3142" s="1" t="s">
        <v>7360</v>
      </c>
      <c r="H3142" s="1" t="s">
        <v>4586</v>
      </c>
      <c r="I3142" s="378">
        <v>47271</v>
      </c>
      <c r="J3142" s="1" t="s">
        <v>61</v>
      </c>
      <c r="K3142" s="380">
        <v>0.17488425925925999</v>
      </c>
      <c r="L3142" s="378">
        <v>46177</v>
      </c>
      <c r="M3142" s="1" t="s">
        <v>7341</v>
      </c>
      <c r="N3142" s="1" t="s">
        <v>7418</v>
      </c>
    </row>
    <row r="3143" spans="1:14" x14ac:dyDescent="0.25">
      <c r="A3143" s="1" t="s">
        <v>7339</v>
      </c>
      <c r="B3143" s="1" t="s">
        <v>80</v>
      </c>
      <c r="C3143" s="1" t="s">
        <v>81</v>
      </c>
      <c r="D3143" s="377">
        <v>140</v>
      </c>
      <c r="E3143" s="1" t="s">
        <v>83</v>
      </c>
      <c r="F3143" s="378">
        <v>46177</v>
      </c>
      <c r="G3143" s="1" t="s">
        <v>7360</v>
      </c>
      <c r="H3143" s="1" t="s">
        <v>4586</v>
      </c>
      <c r="I3143" s="378">
        <v>47271</v>
      </c>
      <c r="J3143" s="1" t="s">
        <v>61</v>
      </c>
      <c r="K3143" s="380">
        <v>0.17248842592593</v>
      </c>
      <c r="L3143" s="378">
        <v>46177</v>
      </c>
      <c r="M3143" s="1" t="s">
        <v>7341</v>
      </c>
      <c r="N3143" s="1" t="s">
        <v>7468</v>
      </c>
    </row>
    <row r="3144" spans="1:14" x14ac:dyDescent="0.25">
      <c r="A3144" s="1" t="s">
        <v>7339</v>
      </c>
      <c r="B3144" s="1" t="s">
        <v>80</v>
      </c>
      <c r="C3144" s="1" t="s">
        <v>81</v>
      </c>
      <c r="D3144" s="377">
        <v>140</v>
      </c>
      <c r="E3144" s="1" t="s">
        <v>83</v>
      </c>
      <c r="F3144" s="378">
        <v>46177</v>
      </c>
      <c r="G3144" s="1" t="s">
        <v>7360</v>
      </c>
      <c r="H3144" s="1" t="s">
        <v>4586</v>
      </c>
      <c r="I3144" s="378">
        <v>47271</v>
      </c>
      <c r="J3144" s="1" t="s">
        <v>61</v>
      </c>
      <c r="K3144" s="380">
        <v>0.42275462962963001</v>
      </c>
      <c r="L3144" s="378">
        <v>46177</v>
      </c>
      <c r="M3144" s="1" t="s">
        <v>7341</v>
      </c>
      <c r="N3144" s="1" t="s">
        <v>7421</v>
      </c>
    </row>
    <row r="3145" spans="1:14" x14ac:dyDescent="0.25">
      <c r="A3145" s="1" t="s">
        <v>7339</v>
      </c>
      <c r="B3145" s="1" t="s">
        <v>80</v>
      </c>
      <c r="C3145" s="1" t="s">
        <v>81</v>
      </c>
      <c r="D3145" s="377">
        <v>140</v>
      </c>
      <c r="E3145" s="1" t="s">
        <v>83</v>
      </c>
      <c r="F3145" s="378">
        <v>46177</v>
      </c>
      <c r="G3145" s="1" t="s">
        <v>7360</v>
      </c>
      <c r="H3145" s="1" t="s">
        <v>4586</v>
      </c>
      <c r="I3145" s="378">
        <v>47271</v>
      </c>
      <c r="J3145" s="1" t="s">
        <v>61</v>
      </c>
      <c r="K3145" s="380">
        <v>0.60019675925925997</v>
      </c>
      <c r="L3145" s="378">
        <v>46177</v>
      </c>
      <c r="M3145" s="1" t="s">
        <v>7341</v>
      </c>
      <c r="N3145" s="1" t="s">
        <v>7403</v>
      </c>
    </row>
    <row r="3146" spans="1:14" x14ac:dyDescent="0.25">
      <c r="A3146" s="1" t="s">
        <v>7339</v>
      </c>
      <c r="B3146" s="1" t="s">
        <v>80</v>
      </c>
      <c r="C3146" s="1" t="s">
        <v>81</v>
      </c>
      <c r="D3146" s="377">
        <v>140</v>
      </c>
      <c r="E3146" s="1" t="s">
        <v>83</v>
      </c>
      <c r="F3146" s="378">
        <v>46177</v>
      </c>
      <c r="G3146" s="1" t="s">
        <v>7360</v>
      </c>
      <c r="H3146" s="1" t="s">
        <v>4586</v>
      </c>
      <c r="I3146" s="378">
        <v>47271</v>
      </c>
      <c r="J3146" s="1" t="s">
        <v>61</v>
      </c>
      <c r="K3146" s="380">
        <v>0.40598379629629999</v>
      </c>
      <c r="L3146" s="378">
        <v>46177</v>
      </c>
      <c r="M3146" s="1" t="s">
        <v>7341</v>
      </c>
      <c r="N3146" s="1" t="s">
        <v>7466</v>
      </c>
    </row>
    <row r="3147" spans="1:14" x14ac:dyDescent="0.25">
      <c r="A3147" s="1" t="s">
        <v>7339</v>
      </c>
      <c r="B3147" s="1" t="s">
        <v>80</v>
      </c>
      <c r="C3147" s="1" t="s">
        <v>81</v>
      </c>
      <c r="D3147" s="377">
        <v>140</v>
      </c>
      <c r="E3147" s="1" t="s">
        <v>83</v>
      </c>
      <c r="F3147" s="378">
        <v>46177</v>
      </c>
      <c r="G3147" s="1" t="s">
        <v>7360</v>
      </c>
      <c r="H3147" s="1" t="s">
        <v>4586</v>
      </c>
      <c r="I3147" s="378">
        <v>47271</v>
      </c>
      <c r="J3147" s="1" t="s">
        <v>61</v>
      </c>
      <c r="K3147" s="380">
        <v>0.61550925925926003</v>
      </c>
      <c r="L3147" s="378">
        <v>46177</v>
      </c>
      <c r="M3147" s="1" t="s">
        <v>7341</v>
      </c>
      <c r="N3147" s="1" t="s">
        <v>7399</v>
      </c>
    </row>
    <row r="3148" spans="1:14" x14ac:dyDescent="0.25">
      <c r="A3148" s="1" t="s">
        <v>7339</v>
      </c>
      <c r="B3148" s="1" t="s">
        <v>80</v>
      </c>
      <c r="C3148" s="1" t="s">
        <v>81</v>
      </c>
      <c r="D3148" s="377">
        <v>140</v>
      </c>
      <c r="E3148" s="1" t="s">
        <v>83</v>
      </c>
      <c r="F3148" s="378">
        <v>46177</v>
      </c>
      <c r="G3148" s="1" t="s">
        <v>7360</v>
      </c>
      <c r="H3148" s="1" t="s">
        <v>4586</v>
      </c>
      <c r="I3148" s="378">
        <v>47271</v>
      </c>
      <c r="J3148" s="1" t="s">
        <v>61</v>
      </c>
      <c r="K3148" s="380">
        <v>0.71692129629629997</v>
      </c>
      <c r="L3148" s="378">
        <v>46177</v>
      </c>
      <c r="M3148" s="1" t="s">
        <v>7341</v>
      </c>
      <c r="N3148" s="1" t="s">
        <v>7376</v>
      </c>
    </row>
    <row r="3149" spans="1:14" x14ac:dyDescent="0.25">
      <c r="A3149" s="1" t="s">
        <v>7339</v>
      </c>
      <c r="B3149" s="1" t="s">
        <v>80</v>
      </c>
      <c r="C3149" s="1" t="s">
        <v>81</v>
      </c>
      <c r="D3149" s="377">
        <v>140</v>
      </c>
      <c r="E3149" s="1" t="s">
        <v>83</v>
      </c>
      <c r="F3149" s="378">
        <v>46177</v>
      </c>
      <c r="G3149" s="1" t="s">
        <v>7340</v>
      </c>
      <c r="H3149" s="1" t="s">
        <v>5776</v>
      </c>
      <c r="I3149" s="378">
        <v>47272</v>
      </c>
      <c r="J3149" s="1" t="s">
        <v>61</v>
      </c>
      <c r="K3149" s="380">
        <v>0.77200231481480996</v>
      </c>
      <c r="L3149" s="378">
        <v>46177</v>
      </c>
      <c r="M3149" s="1" t="s">
        <v>7341</v>
      </c>
      <c r="N3149" s="1" t="s">
        <v>7378</v>
      </c>
    </row>
    <row r="3150" spans="1:14" x14ac:dyDescent="0.25">
      <c r="A3150" s="1" t="s">
        <v>7339</v>
      </c>
      <c r="B3150" s="1" t="s">
        <v>80</v>
      </c>
      <c r="C3150" s="1" t="s">
        <v>81</v>
      </c>
      <c r="D3150" s="377">
        <v>140</v>
      </c>
      <c r="E3150" s="1" t="s">
        <v>83</v>
      </c>
      <c r="F3150" s="378">
        <v>46177</v>
      </c>
      <c r="G3150" s="1" t="s">
        <v>7360</v>
      </c>
      <c r="H3150" s="1" t="s">
        <v>4586</v>
      </c>
      <c r="I3150" s="378">
        <v>47271</v>
      </c>
      <c r="J3150" s="1" t="s">
        <v>61</v>
      </c>
      <c r="K3150" s="380">
        <v>0.44432870370369998</v>
      </c>
      <c r="L3150" s="378">
        <v>46177</v>
      </c>
      <c r="M3150" s="1" t="s">
        <v>7341</v>
      </c>
      <c r="N3150" s="1" t="s">
        <v>7451</v>
      </c>
    </row>
    <row r="3151" spans="1:14" x14ac:dyDescent="0.25">
      <c r="A3151" s="1" t="s">
        <v>7339</v>
      </c>
      <c r="B3151" s="1" t="s">
        <v>80</v>
      </c>
      <c r="C3151" s="1" t="s">
        <v>81</v>
      </c>
      <c r="D3151" s="377">
        <v>140</v>
      </c>
      <c r="E3151" s="1" t="s">
        <v>83</v>
      </c>
      <c r="F3151" s="378">
        <v>46177</v>
      </c>
      <c r="G3151" s="1" t="s">
        <v>7360</v>
      </c>
      <c r="H3151" s="1" t="s">
        <v>4586</v>
      </c>
      <c r="I3151" s="378">
        <v>47271</v>
      </c>
      <c r="J3151" s="1" t="s">
        <v>61</v>
      </c>
      <c r="K3151" s="380">
        <v>0.41315972222222003</v>
      </c>
      <c r="L3151" s="378">
        <v>46177</v>
      </c>
      <c r="M3151" s="1" t="s">
        <v>7341</v>
      </c>
      <c r="N3151" s="1" t="s">
        <v>7454</v>
      </c>
    </row>
    <row r="3152" spans="1:14" x14ac:dyDescent="0.25">
      <c r="A3152" s="1" t="s">
        <v>7339</v>
      </c>
      <c r="B3152" s="1" t="s">
        <v>80</v>
      </c>
      <c r="C3152" s="1" t="s">
        <v>81</v>
      </c>
      <c r="D3152" s="377">
        <v>140</v>
      </c>
      <c r="E3152" s="1" t="s">
        <v>83</v>
      </c>
      <c r="F3152" s="378">
        <v>46177</v>
      </c>
      <c r="G3152" s="1" t="s">
        <v>7360</v>
      </c>
      <c r="H3152" s="1" t="s">
        <v>4586</v>
      </c>
      <c r="I3152" s="378">
        <v>47271</v>
      </c>
      <c r="J3152" s="1" t="s">
        <v>61</v>
      </c>
      <c r="K3152" s="380">
        <v>0.65718750000000004</v>
      </c>
      <c r="L3152" s="378">
        <v>46177</v>
      </c>
      <c r="M3152" s="1" t="s">
        <v>7341</v>
      </c>
      <c r="N3152" s="1" t="s">
        <v>7395</v>
      </c>
    </row>
    <row r="3153" spans="1:14" x14ac:dyDescent="0.25">
      <c r="A3153" s="1" t="s">
        <v>7339</v>
      </c>
      <c r="B3153" s="1" t="s">
        <v>80</v>
      </c>
      <c r="C3153" s="1" t="s">
        <v>81</v>
      </c>
      <c r="D3153" s="377">
        <v>140</v>
      </c>
      <c r="E3153" s="1" t="s">
        <v>83</v>
      </c>
      <c r="F3153" s="378">
        <v>46177</v>
      </c>
      <c r="G3153" s="1" t="s">
        <v>7360</v>
      </c>
      <c r="H3153" s="1" t="s">
        <v>4586</v>
      </c>
      <c r="I3153" s="378">
        <v>47271</v>
      </c>
      <c r="J3153" s="1" t="s">
        <v>61</v>
      </c>
      <c r="K3153" s="380">
        <v>0.62168981481481</v>
      </c>
      <c r="L3153" s="378">
        <v>46177</v>
      </c>
      <c r="M3153" s="1" t="s">
        <v>7341</v>
      </c>
      <c r="N3153" s="1" t="s">
        <v>7397</v>
      </c>
    </row>
    <row r="3154" spans="1:14" x14ac:dyDescent="0.25">
      <c r="A3154" s="1" t="s">
        <v>7339</v>
      </c>
      <c r="B3154" s="1" t="s">
        <v>80</v>
      </c>
      <c r="C3154" s="1" t="s">
        <v>81</v>
      </c>
      <c r="D3154" s="377">
        <v>140</v>
      </c>
      <c r="E3154" s="1" t="s">
        <v>83</v>
      </c>
      <c r="F3154" s="378">
        <v>46177</v>
      </c>
      <c r="G3154" s="1" t="s">
        <v>7360</v>
      </c>
      <c r="H3154" s="1" t="s">
        <v>4586</v>
      </c>
      <c r="I3154" s="378">
        <v>47271</v>
      </c>
      <c r="J3154" s="1" t="s">
        <v>61</v>
      </c>
      <c r="K3154" s="380">
        <v>0.14811342592592999</v>
      </c>
      <c r="L3154" s="378">
        <v>46177</v>
      </c>
      <c r="M3154" s="1" t="s">
        <v>7341</v>
      </c>
      <c r="N3154" s="1" t="s">
        <v>7452</v>
      </c>
    </row>
    <row r="3155" spans="1:14" x14ac:dyDescent="0.25">
      <c r="A3155" s="1" t="s">
        <v>7339</v>
      </c>
      <c r="B3155" s="1" t="s">
        <v>80</v>
      </c>
      <c r="C3155" s="1" t="s">
        <v>81</v>
      </c>
      <c r="D3155" s="377">
        <v>140</v>
      </c>
      <c r="E3155" s="1" t="s">
        <v>83</v>
      </c>
      <c r="F3155" s="378">
        <v>46177</v>
      </c>
      <c r="G3155" s="1" t="s">
        <v>7360</v>
      </c>
      <c r="H3155" s="1" t="s">
        <v>4586</v>
      </c>
      <c r="I3155" s="378">
        <v>47271</v>
      </c>
      <c r="J3155" s="1" t="s">
        <v>61</v>
      </c>
      <c r="K3155" s="380">
        <v>0.14789351851852001</v>
      </c>
      <c r="L3155" s="378">
        <v>46177</v>
      </c>
      <c r="M3155" s="1" t="s">
        <v>7341</v>
      </c>
      <c r="N3155" s="1" t="s">
        <v>7455</v>
      </c>
    </row>
    <row r="3156" spans="1:14" x14ac:dyDescent="0.25">
      <c r="A3156" s="1" t="s">
        <v>7339</v>
      </c>
      <c r="B3156" s="1" t="s">
        <v>80</v>
      </c>
      <c r="C3156" s="1" t="s">
        <v>81</v>
      </c>
      <c r="D3156" s="377">
        <v>140</v>
      </c>
      <c r="E3156" s="1" t="s">
        <v>83</v>
      </c>
      <c r="F3156" s="378">
        <v>46177</v>
      </c>
      <c r="G3156" s="1" t="s">
        <v>7360</v>
      </c>
      <c r="H3156" s="1" t="s">
        <v>4586</v>
      </c>
      <c r="I3156" s="378">
        <v>47271</v>
      </c>
      <c r="J3156" s="1" t="s">
        <v>61</v>
      </c>
      <c r="K3156" s="380">
        <v>0.61629629629630001</v>
      </c>
      <c r="L3156" s="378">
        <v>46177</v>
      </c>
      <c r="M3156" s="1" t="s">
        <v>7341</v>
      </c>
      <c r="N3156" s="1" t="s">
        <v>7396</v>
      </c>
    </row>
    <row r="3157" spans="1:14" x14ac:dyDescent="0.25">
      <c r="A3157" s="1" t="s">
        <v>7339</v>
      </c>
      <c r="B3157" s="1" t="s">
        <v>80</v>
      </c>
      <c r="C3157" s="1" t="s">
        <v>81</v>
      </c>
      <c r="D3157" s="377">
        <v>140</v>
      </c>
      <c r="E3157" s="1" t="s">
        <v>83</v>
      </c>
      <c r="F3157" s="378">
        <v>46177</v>
      </c>
      <c r="G3157" s="1" t="s">
        <v>7360</v>
      </c>
      <c r="H3157" s="1" t="s">
        <v>4586</v>
      </c>
      <c r="I3157" s="378">
        <v>47271</v>
      </c>
      <c r="J3157" s="1" t="s">
        <v>61</v>
      </c>
      <c r="K3157" s="380">
        <v>0.14542824074074001</v>
      </c>
      <c r="L3157" s="378">
        <v>46177</v>
      </c>
      <c r="M3157" s="1" t="s">
        <v>7341</v>
      </c>
      <c r="N3157" s="1" t="s">
        <v>7457</v>
      </c>
    </row>
    <row r="3158" spans="1:14" x14ac:dyDescent="0.25">
      <c r="A3158" s="1" t="s">
        <v>7339</v>
      </c>
      <c r="B3158" s="1" t="s">
        <v>80</v>
      </c>
      <c r="C3158" s="1" t="s">
        <v>81</v>
      </c>
      <c r="D3158" s="377">
        <v>140</v>
      </c>
      <c r="E3158" s="1" t="s">
        <v>83</v>
      </c>
      <c r="F3158" s="378">
        <v>46177</v>
      </c>
      <c r="G3158" s="1" t="s">
        <v>7360</v>
      </c>
      <c r="H3158" s="1" t="s">
        <v>4586</v>
      </c>
      <c r="I3158" s="378">
        <v>47271</v>
      </c>
      <c r="J3158" s="1" t="s">
        <v>61</v>
      </c>
      <c r="K3158" s="380">
        <v>0.44453703703704001</v>
      </c>
      <c r="L3158" s="378">
        <v>46177</v>
      </c>
      <c r="M3158" s="1" t="s">
        <v>7341</v>
      </c>
      <c r="N3158" s="1" t="s">
        <v>7448</v>
      </c>
    </row>
    <row r="3159" spans="1:14" x14ac:dyDescent="0.25">
      <c r="A3159" s="1" t="s">
        <v>7339</v>
      </c>
      <c r="B3159" s="1" t="s">
        <v>80</v>
      </c>
      <c r="C3159" s="1" t="s">
        <v>81</v>
      </c>
      <c r="D3159" s="377">
        <v>140</v>
      </c>
      <c r="E3159" s="1" t="s">
        <v>83</v>
      </c>
      <c r="F3159" s="378">
        <v>46177</v>
      </c>
      <c r="G3159" s="1" t="s">
        <v>7360</v>
      </c>
      <c r="H3159" s="1" t="s">
        <v>4586</v>
      </c>
      <c r="I3159" s="378">
        <v>47271</v>
      </c>
      <c r="J3159" s="1" t="s">
        <v>61</v>
      </c>
      <c r="K3159" s="380">
        <v>0.14030092592592999</v>
      </c>
      <c r="L3159" s="378">
        <v>46177</v>
      </c>
      <c r="M3159" s="1" t="s">
        <v>7341</v>
      </c>
      <c r="N3159" s="1" t="s">
        <v>7460</v>
      </c>
    </row>
    <row r="3160" spans="1:14" x14ac:dyDescent="0.25">
      <c r="A3160" s="1" t="s">
        <v>7339</v>
      </c>
      <c r="B3160" s="1" t="s">
        <v>80</v>
      </c>
      <c r="C3160" s="1" t="s">
        <v>81</v>
      </c>
      <c r="D3160" s="377">
        <v>140</v>
      </c>
      <c r="E3160" s="1" t="s">
        <v>83</v>
      </c>
      <c r="F3160" s="378">
        <v>46177</v>
      </c>
      <c r="G3160" s="1" t="s">
        <v>7360</v>
      </c>
      <c r="H3160" s="1" t="s">
        <v>4586</v>
      </c>
      <c r="I3160" s="378">
        <v>47271</v>
      </c>
      <c r="J3160" s="1" t="s">
        <v>61</v>
      </c>
      <c r="K3160" s="380">
        <v>0.37695601851852001</v>
      </c>
      <c r="L3160" s="378">
        <v>46177</v>
      </c>
      <c r="M3160" s="1" t="s">
        <v>7341</v>
      </c>
      <c r="N3160" s="1" t="s">
        <v>7416</v>
      </c>
    </row>
    <row r="3161" spans="1:14" x14ac:dyDescent="0.25">
      <c r="A3161" s="1" t="s">
        <v>7339</v>
      </c>
      <c r="B3161" s="1" t="s">
        <v>80</v>
      </c>
      <c r="C3161" s="1" t="s">
        <v>81</v>
      </c>
      <c r="D3161" s="377">
        <v>140</v>
      </c>
      <c r="E3161" s="1" t="s">
        <v>83</v>
      </c>
      <c r="F3161" s="378">
        <v>46177</v>
      </c>
      <c r="G3161" s="1" t="s">
        <v>7360</v>
      </c>
      <c r="H3161" s="1" t="s">
        <v>4586</v>
      </c>
      <c r="I3161" s="378">
        <v>47271</v>
      </c>
      <c r="J3161" s="1" t="s">
        <v>61</v>
      </c>
      <c r="K3161" s="380">
        <v>0.28300925925926002</v>
      </c>
      <c r="L3161" s="378">
        <v>46177</v>
      </c>
      <c r="M3161" s="1" t="s">
        <v>7341</v>
      </c>
      <c r="N3161" s="1" t="s">
        <v>7462</v>
      </c>
    </row>
    <row r="3162" spans="1:14" x14ac:dyDescent="0.25">
      <c r="A3162" s="1" t="s">
        <v>7339</v>
      </c>
      <c r="B3162" s="1" t="s">
        <v>80</v>
      </c>
      <c r="C3162" s="1" t="s">
        <v>81</v>
      </c>
      <c r="D3162" s="377">
        <v>140</v>
      </c>
      <c r="E3162" s="1" t="s">
        <v>83</v>
      </c>
      <c r="F3162" s="378">
        <v>46177</v>
      </c>
      <c r="G3162" s="1" t="s">
        <v>7360</v>
      </c>
      <c r="H3162" s="1" t="s">
        <v>4586</v>
      </c>
      <c r="I3162" s="378">
        <v>47271</v>
      </c>
      <c r="J3162" s="1" t="s">
        <v>61</v>
      </c>
      <c r="K3162" s="380">
        <v>0.28285879629630001</v>
      </c>
      <c r="L3162" s="378">
        <v>46177</v>
      </c>
      <c r="M3162" s="1" t="s">
        <v>7341</v>
      </c>
      <c r="N3162" s="1" t="s">
        <v>7461</v>
      </c>
    </row>
    <row r="3163" spans="1:14" x14ac:dyDescent="0.25">
      <c r="A3163" s="1" t="s">
        <v>7339</v>
      </c>
      <c r="B3163" s="1" t="s">
        <v>80</v>
      </c>
      <c r="C3163" s="1" t="s">
        <v>81</v>
      </c>
      <c r="D3163" s="377">
        <v>140</v>
      </c>
      <c r="E3163" s="1" t="s">
        <v>83</v>
      </c>
      <c r="F3163" s="378">
        <v>46177</v>
      </c>
      <c r="G3163" s="1" t="s">
        <v>7360</v>
      </c>
      <c r="H3163" s="1" t="s">
        <v>4586</v>
      </c>
      <c r="I3163" s="378">
        <v>47271</v>
      </c>
      <c r="J3163" s="1" t="s">
        <v>61</v>
      </c>
      <c r="K3163" s="380">
        <v>0.25501157407406999</v>
      </c>
      <c r="L3163" s="378">
        <v>46177</v>
      </c>
      <c r="M3163" s="1" t="s">
        <v>7341</v>
      </c>
      <c r="N3163" s="1" t="s">
        <v>7474</v>
      </c>
    </row>
    <row r="3164" spans="1:14" x14ac:dyDescent="0.25">
      <c r="A3164" s="1" t="s">
        <v>7339</v>
      </c>
      <c r="B3164" s="1" t="s">
        <v>80</v>
      </c>
      <c r="C3164" s="1" t="s">
        <v>81</v>
      </c>
      <c r="D3164" s="377">
        <v>140</v>
      </c>
      <c r="E3164" s="1" t="s">
        <v>83</v>
      </c>
      <c r="F3164" s="378">
        <v>46177</v>
      </c>
      <c r="G3164" s="1" t="s">
        <v>7360</v>
      </c>
      <c r="H3164" s="1" t="s">
        <v>4586</v>
      </c>
      <c r="I3164" s="378">
        <v>47271</v>
      </c>
      <c r="J3164" s="1" t="s">
        <v>61</v>
      </c>
      <c r="K3164" s="380">
        <v>0.25731481481481</v>
      </c>
      <c r="L3164" s="378">
        <v>46177</v>
      </c>
      <c r="M3164" s="1" t="s">
        <v>7341</v>
      </c>
      <c r="N3164" s="1" t="s">
        <v>7470</v>
      </c>
    </row>
    <row r="3165" spans="1:14" x14ac:dyDescent="0.25">
      <c r="A3165" s="1" t="s">
        <v>7339</v>
      </c>
      <c r="B3165" s="1" t="s">
        <v>80</v>
      </c>
      <c r="C3165" s="1" t="s">
        <v>81</v>
      </c>
      <c r="D3165" s="377">
        <v>140</v>
      </c>
      <c r="E3165" s="1" t="s">
        <v>83</v>
      </c>
      <c r="F3165" s="378">
        <v>46177</v>
      </c>
      <c r="G3165" s="1" t="s">
        <v>7360</v>
      </c>
      <c r="H3165" s="1" t="s">
        <v>4586</v>
      </c>
      <c r="I3165" s="378">
        <v>47271</v>
      </c>
      <c r="J3165" s="1" t="s">
        <v>61</v>
      </c>
      <c r="K3165" s="380">
        <v>0.24111111111111</v>
      </c>
      <c r="L3165" s="378">
        <v>46177</v>
      </c>
      <c r="M3165" s="1" t="s">
        <v>7341</v>
      </c>
      <c r="N3165" s="1" t="s">
        <v>7478</v>
      </c>
    </row>
    <row r="3166" spans="1:14" x14ac:dyDescent="0.25">
      <c r="A3166" s="1" t="s">
        <v>7339</v>
      </c>
      <c r="B3166" s="1" t="s">
        <v>80</v>
      </c>
      <c r="C3166" s="1" t="s">
        <v>81</v>
      </c>
      <c r="D3166" s="377">
        <v>140</v>
      </c>
      <c r="E3166" s="1" t="s">
        <v>83</v>
      </c>
      <c r="F3166" s="378">
        <v>46177</v>
      </c>
      <c r="G3166" s="1" t="s">
        <v>7360</v>
      </c>
      <c r="H3166" s="1" t="s">
        <v>4586</v>
      </c>
      <c r="I3166" s="378">
        <v>47271</v>
      </c>
      <c r="J3166" s="1" t="s">
        <v>61</v>
      </c>
      <c r="K3166" s="380">
        <v>0.54789351851851997</v>
      </c>
      <c r="L3166" s="378">
        <v>46177</v>
      </c>
      <c r="M3166" s="1" t="s">
        <v>7341</v>
      </c>
      <c r="N3166" s="1" t="s">
        <v>7469</v>
      </c>
    </row>
    <row r="3167" spans="1:14" x14ac:dyDescent="0.25">
      <c r="A3167" s="1" t="s">
        <v>7339</v>
      </c>
      <c r="B3167" s="1" t="s">
        <v>80</v>
      </c>
      <c r="C3167" s="1" t="s">
        <v>81</v>
      </c>
      <c r="D3167" s="377">
        <v>140</v>
      </c>
      <c r="E3167" s="1" t="s">
        <v>83</v>
      </c>
      <c r="F3167" s="378">
        <v>46177</v>
      </c>
      <c r="G3167" s="1" t="s">
        <v>7360</v>
      </c>
      <c r="H3167" s="1" t="s">
        <v>4586</v>
      </c>
      <c r="I3167" s="378">
        <v>47271</v>
      </c>
      <c r="J3167" s="1" t="s">
        <v>61</v>
      </c>
      <c r="K3167" s="380">
        <v>0.71754629629629996</v>
      </c>
      <c r="L3167" s="378">
        <v>46177</v>
      </c>
      <c r="M3167" s="1" t="s">
        <v>7341</v>
      </c>
      <c r="N3167" s="1" t="s">
        <v>7391</v>
      </c>
    </row>
    <row r="3168" spans="1:14" x14ac:dyDescent="0.25">
      <c r="A3168" s="1" t="s">
        <v>7339</v>
      </c>
      <c r="B3168" s="1" t="s">
        <v>80</v>
      </c>
      <c r="C3168" s="1" t="s">
        <v>81</v>
      </c>
      <c r="D3168" s="377">
        <v>140</v>
      </c>
      <c r="E3168" s="1" t="s">
        <v>83</v>
      </c>
      <c r="F3168" s="378">
        <v>46177</v>
      </c>
      <c r="G3168" s="1" t="s">
        <v>7360</v>
      </c>
      <c r="H3168" s="1" t="s">
        <v>4586</v>
      </c>
      <c r="I3168" s="378">
        <v>47271</v>
      </c>
      <c r="J3168" s="1" t="s">
        <v>61</v>
      </c>
      <c r="K3168" s="380">
        <v>0.54839120370369998</v>
      </c>
      <c r="L3168" s="378">
        <v>46177</v>
      </c>
      <c r="M3168" s="1" t="s">
        <v>7341</v>
      </c>
      <c r="N3168" s="1" t="s">
        <v>7471</v>
      </c>
    </row>
    <row r="3169" spans="1:14" x14ac:dyDescent="0.25">
      <c r="A3169" s="1" t="s">
        <v>7339</v>
      </c>
      <c r="B3169" s="1" t="s">
        <v>80</v>
      </c>
      <c r="C3169" s="1" t="s">
        <v>81</v>
      </c>
      <c r="D3169" s="377">
        <v>140</v>
      </c>
      <c r="E3169" s="1" t="s">
        <v>83</v>
      </c>
      <c r="F3169" s="378">
        <v>46177</v>
      </c>
      <c r="G3169" s="1" t="s">
        <v>7360</v>
      </c>
      <c r="H3169" s="1" t="s">
        <v>4586</v>
      </c>
      <c r="I3169" s="378">
        <v>47271</v>
      </c>
      <c r="J3169" s="1" t="s">
        <v>61</v>
      </c>
      <c r="K3169" s="380">
        <v>0.71746527777778002</v>
      </c>
      <c r="L3169" s="378">
        <v>46177</v>
      </c>
      <c r="M3169" s="1" t="s">
        <v>7341</v>
      </c>
      <c r="N3169" s="1" t="s">
        <v>7390</v>
      </c>
    </row>
    <row r="3170" spans="1:14" x14ac:dyDescent="0.25">
      <c r="A3170" s="1" t="s">
        <v>7339</v>
      </c>
      <c r="B3170" s="1" t="s">
        <v>80</v>
      </c>
      <c r="C3170" s="1" t="s">
        <v>81</v>
      </c>
      <c r="D3170" s="377">
        <v>140</v>
      </c>
      <c r="E3170" s="1" t="s">
        <v>83</v>
      </c>
      <c r="F3170" s="378">
        <v>46177</v>
      </c>
      <c r="G3170" s="1" t="s">
        <v>7360</v>
      </c>
      <c r="H3170" s="1" t="s">
        <v>4586</v>
      </c>
      <c r="I3170" s="378">
        <v>47271</v>
      </c>
      <c r="J3170" s="1" t="s">
        <v>61</v>
      </c>
      <c r="K3170" s="380">
        <v>0.31734953703704</v>
      </c>
      <c r="L3170" s="378">
        <v>46177</v>
      </c>
      <c r="M3170" s="1" t="s">
        <v>7341</v>
      </c>
      <c r="N3170" s="1" t="s">
        <v>7458</v>
      </c>
    </row>
    <row r="3171" spans="1:14" x14ac:dyDescent="0.25">
      <c r="A3171" s="1" t="s">
        <v>7339</v>
      </c>
      <c r="B3171" s="1" t="s">
        <v>80</v>
      </c>
      <c r="C3171" s="1" t="s">
        <v>81</v>
      </c>
      <c r="D3171" s="377">
        <v>140</v>
      </c>
      <c r="E3171" s="1" t="s">
        <v>83</v>
      </c>
      <c r="F3171" s="378">
        <v>46177</v>
      </c>
      <c r="G3171" s="1" t="s">
        <v>7360</v>
      </c>
      <c r="H3171" s="1" t="s">
        <v>4586</v>
      </c>
      <c r="I3171" s="378">
        <v>47271</v>
      </c>
      <c r="J3171" s="1" t="s">
        <v>61</v>
      </c>
      <c r="K3171" s="380">
        <v>0.31722222222222002</v>
      </c>
      <c r="L3171" s="378">
        <v>46177</v>
      </c>
      <c r="M3171" s="1" t="s">
        <v>7341</v>
      </c>
      <c r="N3171" s="1" t="s">
        <v>7456</v>
      </c>
    </row>
    <row r="3172" spans="1:14" x14ac:dyDescent="0.25">
      <c r="A3172" s="1" t="s">
        <v>7339</v>
      </c>
      <c r="B3172" s="1" t="s">
        <v>80</v>
      </c>
      <c r="C3172" s="1" t="s">
        <v>81</v>
      </c>
      <c r="D3172" s="377">
        <v>140</v>
      </c>
      <c r="E3172" s="1" t="s">
        <v>83</v>
      </c>
      <c r="F3172" s="378">
        <v>46177</v>
      </c>
      <c r="G3172" s="1" t="s">
        <v>7360</v>
      </c>
      <c r="H3172" s="1" t="s">
        <v>4586</v>
      </c>
      <c r="I3172" s="378">
        <v>47271</v>
      </c>
      <c r="J3172" s="1" t="s">
        <v>61</v>
      </c>
      <c r="K3172" s="380">
        <v>0.54849537037036999</v>
      </c>
      <c r="L3172" s="378">
        <v>46177</v>
      </c>
      <c r="M3172" s="1" t="s">
        <v>7341</v>
      </c>
      <c r="N3172" s="1" t="s">
        <v>7476</v>
      </c>
    </row>
    <row r="3173" spans="1:14" x14ac:dyDescent="0.25">
      <c r="A3173" s="1" t="s">
        <v>7339</v>
      </c>
      <c r="B3173" s="1" t="s">
        <v>80</v>
      </c>
      <c r="C3173" s="1" t="s">
        <v>81</v>
      </c>
      <c r="D3173" s="377">
        <v>140</v>
      </c>
      <c r="E3173" s="1" t="s">
        <v>83</v>
      </c>
      <c r="F3173" s="378">
        <v>46177</v>
      </c>
      <c r="G3173" s="1" t="s">
        <v>7340</v>
      </c>
      <c r="H3173" s="1" t="s">
        <v>5776</v>
      </c>
      <c r="I3173" s="378">
        <v>47272</v>
      </c>
      <c r="J3173" s="1" t="s">
        <v>61</v>
      </c>
      <c r="K3173" s="380">
        <v>0.71335648148148001</v>
      </c>
      <c r="L3173" s="378">
        <v>46177</v>
      </c>
      <c r="M3173" s="1" t="s">
        <v>7341</v>
      </c>
      <c r="N3173" s="1" t="s">
        <v>7389</v>
      </c>
    </row>
    <row r="3174" spans="1:14" x14ac:dyDescent="0.25">
      <c r="A3174" s="1" t="s">
        <v>7339</v>
      </c>
      <c r="B3174" s="1" t="s">
        <v>80</v>
      </c>
      <c r="C3174" s="1" t="s">
        <v>81</v>
      </c>
      <c r="D3174" s="377">
        <v>140</v>
      </c>
      <c r="E3174" s="1" t="s">
        <v>83</v>
      </c>
      <c r="F3174" s="378">
        <v>46177</v>
      </c>
      <c r="G3174" s="1" t="s">
        <v>7340</v>
      </c>
      <c r="H3174" s="1" t="s">
        <v>5776</v>
      </c>
      <c r="I3174" s="378">
        <v>47272</v>
      </c>
      <c r="J3174" s="1" t="s">
        <v>61</v>
      </c>
      <c r="K3174" s="380">
        <v>0.74818287037037001</v>
      </c>
      <c r="L3174" s="378">
        <v>46177</v>
      </c>
      <c r="M3174" s="1" t="s">
        <v>7341</v>
      </c>
      <c r="N3174" s="1" t="s">
        <v>7392</v>
      </c>
    </row>
    <row r="3175" spans="1:14" x14ac:dyDescent="0.25">
      <c r="A3175" s="1" t="s">
        <v>7339</v>
      </c>
      <c r="B3175" s="1" t="s">
        <v>80</v>
      </c>
      <c r="C3175" s="1" t="s">
        <v>81</v>
      </c>
      <c r="D3175" s="377">
        <v>140</v>
      </c>
      <c r="E3175" s="1" t="s">
        <v>83</v>
      </c>
      <c r="F3175" s="378">
        <v>46177</v>
      </c>
      <c r="G3175" s="1" t="s">
        <v>7360</v>
      </c>
      <c r="H3175" s="1" t="s">
        <v>4586</v>
      </c>
      <c r="I3175" s="378">
        <v>47271</v>
      </c>
      <c r="J3175" s="1" t="s">
        <v>61</v>
      </c>
      <c r="K3175" s="380">
        <v>0.54868055555555995</v>
      </c>
      <c r="L3175" s="378">
        <v>46177</v>
      </c>
      <c r="M3175" s="1" t="s">
        <v>7341</v>
      </c>
      <c r="N3175" s="1" t="s">
        <v>7477</v>
      </c>
    </row>
    <row r="3176" spans="1:14" x14ac:dyDescent="0.25">
      <c r="A3176" s="1" t="s">
        <v>7339</v>
      </c>
      <c r="B3176" s="1" t="s">
        <v>80</v>
      </c>
      <c r="C3176" s="1" t="s">
        <v>81</v>
      </c>
      <c r="D3176" s="377">
        <v>140</v>
      </c>
      <c r="E3176" s="1" t="s">
        <v>83</v>
      </c>
      <c r="F3176" s="378">
        <v>46177</v>
      </c>
      <c r="G3176" s="1" t="s">
        <v>7360</v>
      </c>
      <c r="H3176" s="1" t="s">
        <v>4586</v>
      </c>
      <c r="I3176" s="378">
        <v>47271</v>
      </c>
      <c r="J3176" s="1" t="s">
        <v>61</v>
      </c>
      <c r="K3176" s="380">
        <v>0.22777777777777999</v>
      </c>
      <c r="L3176" s="378">
        <v>46177</v>
      </c>
      <c r="M3176" s="1" t="s">
        <v>7341</v>
      </c>
      <c r="N3176" s="1" t="s">
        <v>7426</v>
      </c>
    </row>
    <row r="3177" spans="1:14" x14ac:dyDescent="0.25">
      <c r="A3177" s="1" t="s">
        <v>7339</v>
      </c>
      <c r="B3177" s="1" t="s">
        <v>80</v>
      </c>
      <c r="C3177" s="1" t="s">
        <v>81</v>
      </c>
      <c r="D3177" s="377">
        <v>140</v>
      </c>
      <c r="E3177" s="1" t="s">
        <v>83</v>
      </c>
      <c r="F3177" s="378">
        <v>46177</v>
      </c>
      <c r="G3177" s="1" t="s">
        <v>7360</v>
      </c>
      <c r="H3177" s="1" t="s">
        <v>4586</v>
      </c>
      <c r="I3177" s="378">
        <v>47271</v>
      </c>
      <c r="J3177" s="1" t="s">
        <v>61</v>
      </c>
      <c r="K3177" s="380">
        <v>0.54763888888889001</v>
      </c>
      <c r="L3177" s="378">
        <v>46177</v>
      </c>
      <c r="M3177" s="1" t="s">
        <v>7341</v>
      </c>
      <c r="N3177" s="1" t="s">
        <v>7472</v>
      </c>
    </row>
    <row r="3178" spans="1:14" x14ac:dyDescent="0.25">
      <c r="A3178" s="1" t="s">
        <v>7339</v>
      </c>
      <c r="B3178" s="1" t="s">
        <v>80</v>
      </c>
      <c r="C3178" s="1" t="s">
        <v>81</v>
      </c>
      <c r="D3178" s="377">
        <v>140</v>
      </c>
      <c r="E3178" s="1" t="s">
        <v>83</v>
      </c>
      <c r="F3178" s="378">
        <v>46177</v>
      </c>
      <c r="G3178" s="1" t="s">
        <v>7360</v>
      </c>
      <c r="H3178" s="1" t="s">
        <v>4586</v>
      </c>
      <c r="I3178" s="378">
        <v>47271</v>
      </c>
      <c r="J3178" s="1" t="s">
        <v>61</v>
      </c>
      <c r="K3178" s="380">
        <v>0.71668981481480998</v>
      </c>
      <c r="L3178" s="378">
        <v>46177</v>
      </c>
      <c r="M3178" s="1" t="s">
        <v>7341</v>
      </c>
      <c r="N3178" s="1" t="s">
        <v>7388</v>
      </c>
    </row>
    <row r="3179" spans="1:14" x14ac:dyDescent="0.25">
      <c r="A3179" s="1" t="s">
        <v>7339</v>
      </c>
      <c r="B3179" s="1" t="s">
        <v>80</v>
      </c>
      <c r="C3179" s="1" t="s">
        <v>81</v>
      </c>
      <c r="D3179" s="377">
        <v>140</v>
      </c>
      <c r="E3179" s="1" t="s">
        <v>83</v>
      </c>
      <c r="F3179" s="378">
        <v>46177</v>
      </c>
      <c r="G3179" s="1" t="s">
        <v>7360</v>
      </c>
      <c r="H3179" s="1" t="s">
        <v>4586</v>
      </c>
      <c r="I3179" s="378">
        <v>47271</v>
      </c>
      <c r="J3179" s="1" t="s">
        <v>61</v>
      </c>
      <c r="K3179" s="380">
        <v>0.34075231481481</v>
      </c>
      <c r="L3179" s="378">
        <v>46177</v>
      </c>
      <c r="M3179" s="1" t="s">
        <v>7341</v>
      </c>
      <c r="N3179" s="1" t="s">
        <v>7453</v>
      </c>
    </row>
    <row r="3180" spans="1:14" x14ac:dyDescent="0.25">
      <c r="A3180" s="1" t="s">
        <v>7339</v>
      </c>
      <c r="B3180" s="1" t="s">
        <v>80</v>
      </c>
      <c r="C3180" s="1" t="s">
        <v>81</v>
      </c>
      <c r="D3180" s="377">
        <v>140</v>
      </c>
      <c r="E3180" s="1" t="s">
        <v>83</v>
      </c>
      <c r="F3180" s="378">
        <v>46177</v>
      </c>
      <c r="G3180" s="1" t="s">
        <v>7360</v>
      </c>
      <c r="H3180" s="1" t="s">
        <v>4586</v>
      </c>
      <c r="I3180" s="378">
        <v>47271</v>
      </c>
      <c r="J3180" s="1" t="s">
        <v>61</v>
      </c>
      <c r="K3180" s="380">
        <v>0.26482638888888999</v>
      </c>
      <c r="L3180" s="378">
        <v>46177</v>
      </c>
      <c r="M3180" s="1" t="s">
        <v>7341</v>
      </c>
      <c r="N3180" s="1" t="s">
        <v>7428</v>
      </c>
    </row>
    <row r="3181" spans="1:14" x14ac:dyDescent="0.25">
      <c r="A3181" s="1" t="s">
        <v>7339</v>
      </c>
      <c r="B3181" s="1" t="s">
        <v>80</v>
      </c>
      <c r="C3181" s="1" t="s">
        <v>81</v>
      </c>
      <c r="D3181" s="377">
        <v>140</v>
      </c>
      <c r="E3181" s="1" t="s">
        <v>83</v>
      </c>
      <c r="F3181" s="378">
        <v>46177</v>
      </c>
      <c r="G3181" s="1" t="s">
        <v>7340</v>
      </c>
      <c r="H3181" s="1" t="s">
        <v>5776</v>
      </c>
      <c r="I3181" s="378">
        <v>47272</v>
      </c>
      <c r="J3181" s="1" t="s">
        <v>61</v>
      </c>
      <c r="K3181" s="380">
        <v>0.75160879629629995</v>
      </c>
      <c r="L3181" s="378">
        <v>46177</v>
      </c>
      <c r="M3181" s="1" t="s">
        <v>7341</v>
      </c>
      <c r="N3181" s="1" t="s">
        <v>7393</v>
      </c>
    </row>
    <row r="3182" spans="1:14" x14ac:dyDescent="0.25">
      <c r="A3182" s="1" t="s">
        <v>7339</v>
      </c>
      <c r="B3182" s="1" t="s">
        <v>80</v>
      </c>
      <c r="C3182" s="1" t="s">
        <v>81</v>
      </c>
      <c r="D3182" s="377">
        <v>140</v>
      </c>
      <c r="E3182" s="1" t="s">
        <v>83</v>
      </c>
      <c r="F3182" s="378">
        <v>46177</v>
      </c>
      <c r="G3182" s="1" t="s">
        <v>7360</v>
      </c>
      <c r="H3182" s="1" t="s">
        <v>4586</v>
      </c>
      <c r="I3182" s="378">
        <v>47271</v>
      </c>
      <c r="J3182" s="1" t="s">
        <v>61</v>
      </c>
      <c r="K3182" s="380">
        <v>0.33315972222222001</v>
      </c>
      <c r="L3182" s="378">
        <v>46177</v>
      </c>
      <c r="M3182" s="1" t="s">
        <v>7341</v>
      </c>
      <c r="N3182" s="1" t="s">
        <v>7450</v>
      </c>
    </row>
    <row r="3183" spans="1:14" x14ac:dyDescent="0.25">
      <c r="A3183" s="1" t="s">
        <v>7339</v>
      </c>
      <c r="B3183" s="1" t="s">
        <v>80</v>
      </c>
      <c r="C3183" s="1" t="s">
        <v>81</v>
      </c>
      <c r="D3183" s="377">
        <v>140</v>
      </c>
      <c r="E3183" s="1" t="s">
        <v>83</v>
      </c>
      <c r="F3183" s="378">
        <v>46177</v>
      </c>
      <c r="G3183" s="1" t="s">
        <v>7360</v>
      </c>
      <c r="H3183" s="1" t="s">
        <v>4586</v>
      </c>
      <c r="I3183" s="378">
        <v>47271</v>
      </c>
      <c r="J3183" s="1" t="s">
        <v>61</v>
      </c>
      <c r="K3183" s="380">
        <v>0.21533564814815001</v>
      </c>
      <c r="L3183" s="378">
        <v>46177</v>
      </c>
      <c r="M3183" s="1" t="s">
        <v>7341</v>
      </c>
      <c r="N3183" s="1" t="s">
        <v>7442</v>
      </c>
    </row>
    <row r="3184" spans="1:14" x14ac:dyDescent="0.25">
      <c r="A3184" s="1" t="s">
        <v>7339</v>
      </c>
      <c r="B3184" s="1" t="s">
        <v>80</v>
      </c>
      <c r="C3184" s="1" t="s">
        <v>81</v>
      </c>
      <c r="D3184" s="377">
        <v>140</v>
      </c>
      <c r="E3184" s="1" t="s">
        <v>83</v>
      </c>
      <c r="F3184" s="378">
        <v>46177</v>
      </c>
      <c r="G3184" s="1" t="s">
        <v>7360</v>
      </c>
      <c r="H3184" s="1" t="s">
        <v>4586</v>
      </c>
      <c r="I3184" s="378">
        <v>47271</v>
      </c>
      <c r="J3184" s="1" t="s">
        <v>61</v>
      </c>
      <c r="K3184" s="380">
        <v>0.23570601851851999</v>
      </c>
      <c r="L3184" s="378">
        <v>46177</v>
      </c>
      <c r="M3184" s="1" t="s">
        <v>7341</v>
      </c>
      <c r="N3184" s="1" t="s">
        <v>7443</v>
      </c>
    </row>
    <row r="3185" spans="1:14" x14ac:dyDescent="0.25">
      <c r="A3185" s="1" t="s">
        <v>7339</v>
      </c>
      <c r="B3185" s="1" t="s">
        <v>80</v>
      </c>
      <c r="C3185" s="1" t="s">
        <v>81</v>
      </c>
      <c r="D3185" s="377">
        <v>140</v>
      </c>
      <c r="E3185" s="1" t="s">
        <v>83</v>
      </c>
      <c r="F3185" s="378">
        <v>46177</v>
      </c>
      <c r="G3185" s="1" t="s">
        <v>7340</v>
      </c>
      <c r="H3185" s="1" t="s">
        <v>5776</v>
      </c>
      <c r="I3185" s="378">
        <v>47272</v>
      </c>
      <c r="J3185" s="1" t="s">
        <v>61</v>
      </c>
      <c r="K3185" s="380">
        <v>0.76204861111111</v>
      </c>
      <c r="L3185" s="378">
        <v>46177</v>
      </c>
      <c r="M3185" s="1" t="s">
        <v>7341</v>
      </c>
      <c r="N3185" s="1" t="s">
        <v>7394</v>
      </c>
    </row>
    <row r="3186" spans="1:14" x14ac:dyDescent="0.25">
      <c r="A3186" s="1" t="s">
        <v>7339</v>
      </c>
      <c r="B3186" s="1" t="s">
        <v>80</v>
      </c>
      <c r="C3186" s="1" t="s">
        <v>81</v>
      </c>
      <c r="D3186" s="377">
        <v>140</v>
      </c>
      <c r="E3186" s="1" t="s">
        <v>83</v>
      </c>
      <c r="F3186" s="378">
        <v>46177</v>
      </c>
      <c r="G3186" s="1" t="s">
        <v>7360</v>
      </c>
      <c r="H3186" s="1" t="s">
        <v>4586</v>
      </c>
      <c r="I3186" s="378">
        <v>47271</v>
      </c>
      <c r="J3186" s="1" t="s">
        <v>61</v>
      </c>
      <c r="K3186" s="380">
        <v>0.54895833333333</v>
      </c>
      <c r="L3186" s="378">
        <v>46177</v>
      </c>
      <c r="M3186" s="1" t="s">
        <v>7341</v>
      </c>
      <c r="N3186" s="1" t="s">
        <v>7423</v>
      </c>
    </row>
    <row r="3187" spans="1:14" x14ac:dyDescent="0.25">
      <c r="A3187" s="1" t="s">
        <v>7339</v>
      </c>
      <c r="B3187" s="1" t="s">
        <v>80</v>
      </c>
      <c r="C3187" s="1" t="s">
        <v>81</v>
      </c>
      <c r="D3187" s="377">
        <v>140</v>
      </c>
      <c r="E3187" s="1" t="s">
        <v>83</v>
      </c>
      <c r="F3187" s="378">
        <v>46177</v>
      </c>
      <c r="G3187" s="1" t="s">
        <v>7360</v>
      </c>
      <c r="H3187" s="1" t="s">
        <v>4586</v>
      </c>
      <c r="I3187" s="378">
        <v>47271</v>
      </c>
      <c r="J3187" s="1" t="s">
        <v>61</v>
      </c>
      <c r="K3187" s="380">
        <v>0.21525462962962999</v>
      </c>
      <c r="L3187" s="378">
        <v>46177</v>
      </c>
      <c r="M3187" s="1" t="s">
        <v>7341</v>
      </c>
      <c r="N3187" s="1" t="s">
        <v>7444</v>
      </c>
    </row>
    <row r="3188" spans="1:14" x14ac:dyDescent="0.25">
      <c r="A3188" s="1" t="s">
        <v>7339</v>
      </c>
      <c r="B3188" s="1" t="s">
        <v>80</v>
      </c>
      <c r="C3188" s="1" t="s">
        <v>81</v>
      </c>
      <c r="D3188" s="377">
        <v>140</v>
      </c>
      <c r="E3188" s="1" t="s">
        <v>83</v>
      </c>
      <c r="F3188" s="378">
        <v>46177</v>
      </c>
      <c r="G3188" s="1" t="s">
        <v>7340</v>
      </c>
      <c r="H3188" s="1" t="s">
        <v>5776</v>
      </c>
      <c r="I3188" s="378">
        <v>47272</v>
      </c>
      <c r="J3188" s="1" t="s">
        <v>61</v>
      </c>
      <c r="K3188" s="380">
        <v>0.76134259259258996</v>
      </c>
      <c r="L3188" s="378">
        <v>46177</v>
      </c>
      <c r="M3188" s="1" t="s">
        <v>7341</v>
      </c>
      <c r="N3188" s="1" t="s">
        <v>7387</v>
      </c>
    </row>
    <row r="3189" spans="1:14" x14ac:dyDescent="0.25">
      <c r="A3189" s="1" t="s">
        <v>7339</v>
      </c>
      <c r="B3189" s="1" t="s">
        <v>80</v>
      </c>
      <c r="C3189" s="1" t="s">
        <v>81</v>
      </c>
      <c r="D3189" s="377">
        <v>140</v>
      </c>
      <c r="E3189" s="1" t="s">
        <v>83</v>
      </c>
      <c r="F3189" s="378">
        <v>46177</v>
      </c>
      <c r="G3189" s="1" t="s">
        <v>7340</v>
      </c>
      <c r="H3189" s="1" t="s">
        <v>5776</v>
      </c>
      <c r="I3189" s="378">
        <v>47272</v>
      </c>
      <c r="J3189" s="1" t="s">
        <v>61</v>
      </c>
      <c r="K3189" s="380">
        <v>0.75504629629630005</v>
      </c>
      <c r="L3189" s="378">
        <v>46177</v>
      </c>
      <c r="M3189" s="1" t="s">
        <v>7341</v>
      </c>
      <c r="N3189" s="1" t="s">
        <v>7381</v>
      </c>
    </row>
    <row r="3190" spans="1:14" x14ac:dyDescent="0.25">
      <c r="A3190" s="1" t="s">
        <v>7339</v>
      </c>
      <c r="B3190" s="1" t="s">
        <v>80</v>
      </c>
      <c r="C3190" s="1" t="s">
        <v>81</v>
      </c>
      <c r="D3190" s="377">
        <v>140</v>
      </c>
      <c r="E3190" s="1" t="s">
        <v>83</v>
      </c>
      <c r="F3190" s="378">
        <v>46177</v>
      </c>
      <c r="G3190" s="1" t="s">
        <v>7340</v>
      </c>
      <c r="H3190" s="1" t="s">
        <v>5776</v>
      </c>
      <c r="I3190" s="378">
        <v>47272</v>
      </c>
      <c r="J3190" s="1" t="s">
        <v>61</v>
      </c>
      <c r="K3190" s="380">
        <v>0.7109375</v>
      </c>
      <c r="L3190" s="378">
        <v>46177</v>
      </c>
      <c r="M3190" s="1" t="s">
        <v>7341</v>
      </c>
      <c r="N3190" s="1" t="s">
        <v>7386</v>
      </c>
    </row>
    <row r="3191" spans="1:14" x14ac:dyDescent="0.25">
      <c r="A3191" s="1" t="s">
        <v>7339</v>
      </c>
      <c r="B3191" s="1" t="s">
        <v>80</v>
      </c>
      <c r="C3191" s="1" t="s">
        <v>81</v>
      </c>
      <c r="D3191" s="377">
        <v>140</v>
      </c>
      <c r="E3191" s="1" t="s">
        <v>83</v>
      </c>
      <c r="F3191" s="378">
        <v>46177</v>
      </c>
      <c r="G3191" s="1" t="s">
        <v>7340</v>
      </c>
      <c r="H3191" s="1" t="s">
        <v>5776</v>
      </c>
      <c r="I3191" s="378">
        <v>47272</v>
      </c>
      <c r="J3191" s="1" t="s">
        <v>61</v>
      </c>
      <c r="K3191" s="380">
        <v>0.75594907407406997</v>
      </c>
      <c r="L3191" s="378">
        <v>46177</v>
      </c>
      <c r="M3191" s="1" t="s">
        <v>7341</v>
      </c>
      <c r="N3191" s="1" t="s">
        <v>7379</v>
      </c>
    </row>
    <row r="3192" spans="1:14" x14ac:dyDescent="0.25">
      <c r="A3192" s="1" t="s">
        <v>7339</v>
      </c>
      <c r="B3192" s="1" t="s">
        <v>80</v>
      </c>
      <c r="C3192" s="1" t="s">
        <v>81</v>
      </c>
      <c r="D3192" s="377">
        <v>140</v>
      </c>
      <c r="E3192" s="1" t="s">
        <v>83</v>
      </c>
      <c r="F3192" s="378">
        <v>46177</v>
      </c>
      <c r="G3192" s="1" t="s">
        <v>7340</v>
      </c>
      <c r="H3192" s="1" t="s">
        <v>5776</v>
      </c>
      <c r="I3192" s="378">
        <v>47272</v>
      </c>
      <c r="J3192" s="1" t="s">
        <v>61</v>
      </c>
      <c r="K3192" s="380">
        <v>0.71251157407406995</v>
      </c>
      <c r="L3192" s="378">
        <v>46177</v>
      </c>
      <c r="M3192" s="1" t="s">
        <v>7341</v>
      </c>
      <c r="N3192" s="1" t="s">
        <v>7385</v>
      </c>
    </row>
    <row r="3193" spans="1:14" x14ac:dyDescent="0.25">
      <c r="A3193" s="1" t="s">
        <v>7339</v>
      </c>
      <c r="B3193" s="1" t="s">
        <v>80</v>
      </c>
      <c r="C3193" s="1" t="s">
        <v>81</v>
      </c>
      <c r="D3193" s="377">
        <v>140</v>
      </c>
      <c r="E3193" s="1" t="s">
        <v>83</v>
      </c>
      <c r="F3193" s="378">
        <v>46177</v>
      </c>
      <c r="G3193" s="1" t="s">
        <v>7360</v>
      </c>
      <c r="H3193" s="1" t="s">
        <v>4586</v>
      </c>
      <c r="I3193" s="378">
        <v>47271</v>
      </c>
      <c r="J3193" s="1" t="s">
        <v>61</v>
      </c>
      <c r="K3193" s="380">
        <v>0.19859953703704</v>
      </c>
      <c r="L3193" s="378">
        <v>46177</v>
      </c>
      <c r="M3193" s="1" t="s">
        <v>7341</v>
      </c>
      <c r="N3193" s="1" t="s">
        <v>7440</v>
      </c>
    </row>
    <row r="3194" spans="1:14" x14ac:dyDescent="0.25">
      <c r="A3194" s="1" t="s">
        <v>7339</v>
      </c>
      <c r="B3194" s="1" t="s">
        <v>80</v>
      </c>
      <c r="C3194" s="1" t="s">
        <v>81</v>
      </c>
      <c r="D3194" s="377">
        <v>140</v>
      </c>
      <c r="E3194" s="1" t="s">
        <v>83</v>
      </c>
      <c r="F3194" s="378">
        <v>46177</v>
      </c>
      <c r="G3194" s="1" t="s">
        <v>7340</v>
      </c>
      <c r="H3194" s="1" t="s">
        <v>5776</v>
      </c>
      <c r="I3194" s="378">
        <v>47272</v>
      </c>
      <c r="J3194" s="1" t="s">
        <v>61</v>
      </c>
      <c r="K3194" s="380">
        <v>0.93827546296296005</v>
      </c>
      <c r="L3194" s="378">
        <v>46177</v>
      </c>
      <c r="M3194" s="1" t="s">
        <v>7341</v>
      </c>
      <c r="N3194" s="1" t="s">
        <v>7439</v>
      </c>
    </row>
    <row r="3195" spans="1:14" x14ac:dyDescent="0.25">
      <c r="A3195" s="1" t="s">
        <v>7339</v>
      </c>
      <c r="B3195" s="1" t="s">
        <v>80</v>
      </c>
      <c r="C3195" s="1" t="s">
        <v>81</v>
      </c>
      <c r="D3195" s="377">
        <v>140</v>
      </c>
      <c r="E3195" s="1" t="s">
        <v>83</v>
      </c>
      <c r="F3195" s="378">
        <v>46177</v>
      </c>
      <c r="G3195" s="1" t="s">
        <v>7340</v>
      </c>
      <c r="H3195" s="1" t="s">
        <v>5776</v>
      </c>
      <c r="I3195" s="378">
        <v>47272</v>
      </c>
      <c r="J3195" s="1" t="s">
        <v>61</v>
      </c>
      <c r="K3195" s="380">
        <v>0.86152777777778</v>
      </c>
      <c r="L3195" s="378">
        <v>46177</v>
      </c>
      <c r="M3195" s="1" t="s">
        <v>7341</v>
      </c>
      <c r="N3195" s="1" t="s">
        <v>7398</v>
      </c>
    </row>
    <row r="3196" spans="1:14" x14ac:dyDescent="0.25">
      <c r="A3196" s="1" t="s">
        <v>7339</v>
      </c>
      <c r="B3196" s="1" t="s">
        <v>80</v>
      </c>
      <c r="C3196" s="1" t="s">
        <v>81</v>
      </c>
      <c r="D3196" s="377">
        <v>140</v>
      </c>
      <c r="E3196" s="1" t="s">
        <v>83</v>
      </c>
      <c r="F3196" s="378">
        <v>46177</v>
      </c>
      <c r="G3196" s="1" t="s">
        <v>7340</v>
      </c>
      <c r="H3196" s="1" t="s">
        <v>5776</v>
      </c>
      <c r="I3196" s="378">
        <v>47272</v>
      </c>
      <c r="J3196" s="1" t="s">
        <v>61</v>
      </c>
      <c r="K3196" s="380">
        <v>0.94545138888889002</v>
      </c>
      <c r="L3196" s="378">
        <v>46177</v>
      </c>
      <c r="M3196" s="1" t="s">
        <v>7341</v>
      </c>
      <c r="N3196" s="1" t="s">
        <v>7437</v>
      </c>
    </row>
    <row r="3197" spans="1:14" x14ac:dyDescent="0.25">
      <c r="A3197" s="1" t="s">
        <v>7339</v>
      </c>
      <c r="B3197" s="1" t="s">
        <v>80</v>
      </c>
      <c r="C3197" s="1" t="s">
        <v>81</v>
      </c>
      <c r="D3197" s="377">
        <v>140</v>
      </c>
      <c r="E3197" s="1" t="s">
        <v>83</v>
      </c>
      <c r="F3197" s="378">
        <v>46177</v>
      </c>
      <c r="G3197" s="1" t="s">
        <v>7360</v>
      </c>
      <c r="H3197" s="1" t="s">
        <v>4586</v>
      </c>
      <c r="I3197" s="378">
        <v>47271</v>
      </c>
      <c r="J3197" s="1" t="s">
        <v>61</v>
      </c>
      <c r="K3197" s="380">
        <v>0.13349537037036999</v>
      </c>
      <c r="L3197" s="378">
        <v>46177</v>
      </c>
      <c r="M3197" s="1" t="s">
        <v>7341</v>
      </c>
      <c r="N3197" s="1" t="s">
        <v>7420</v>
      </c>
    </row>
    <row r="3198" spans="1:14" x14ac:dyDescent="0.25">
      <c r="A3198" s="1" t="s">
        <v>7339</v>
      </c>
      <c r="B3198" s="1" t="s">
        <v>80</v>
      </c>
      <c r="C3198" s="1" t="s">
        <v>81</v>
      </c>
      <c r="D3198" s="377">
        <v>140</v>
      </c>
      <c r="E3198" s="1" t="s">
        <v>83</v>
      </c>
      <c r="F3198" s="378">
        <v>46177</v>
      </c>
      <c r="G3198" s="1" t="s">
        <v>7340</v>
      </c>
      <c r="H3198" s="1" t="s">
        <v>5776</v>
      </c>
      <c r="I3198" s="378">
        <v>47272</v>
      </c>
      <c r="J3198" s="1" t="s">
        <v>61</v>
      </c>
      <c r="K3198" s="380">
        <v>0.88167824074073997</v>
      </c>
      <c r="L3198" s="378">
        <v>46177</v>
      </c>
      <c r="M3198" s="1" t="s">
        <v>7341</v>
      </c>
      <c r="N3198" s="1" t="s">
        <v>7436</v>
      </c>
    </row>
    <row r="3199" spans="1:14" x14ac:dyDescent="0.25">
      <c r="A3199" s="1" t="s">
        <v>7339</v>
      </c>
      <c r="B3199" s="1" t="s">
        <v>80</v>
      </c>
      <c r="C3199" s="1" t="s">
        <v>81</v>
      </c>
      <c r="D3199" s="377">
        <v>140</v>
      </c>
      <c r="E3199" s="1" t="s">
        <v>83</v>
      </c>
      <c r="F3199" s="378">
        <v>46177</v>
      </c>
      <c r="G3199" s="1" t="s">
        <v>7360</v>
      </c>
      <c r="H3199" s="1" t="s">
        <v>4586</v>
      </c>
      <c r="I3199" s="378">
        <v>47271</v>
      </c>
      <c r="J3199" s="1" t="s">
        <v>61</v>
      </c>
      <c r="K3199" s="380">
        <v>0.13304398148148</v>
      </c>
      <c r="L3199" s="378">
        <v>46177</v>
      </c>
      <c r="M3199" s="1" t="s">
        <v>7341</v>
      </c>
      <c r="N3199" s="1" t="s">
        <v>7438</v>
      </c>
    </row>
    <row r="3200" spans="1:14" x14ac:dyDescent="0.25">
      <c r="A3200" s="1" t="s">
        <v>7339</v>
      </c>
      <c r="B3200" s="1" t="s">
        <v>80</v>
      </c>
      <c r="C3200" s="1" t="s">
        <v>81</v>
      </c>
      <c r="D3200" s="377">
        <v>140</v>
      </c>
      <c r="E3200" s="1" t="s">
        <v>83</v>
      </c>
      <c r="F3200" s="378">
        <v>46177</v>
      </c>
      <c r="G3200" s="1" t="s">
        <v>7340</v>
      </c>
      <c r="H3200" s="1" t="s">
        <v>5776</v>
      </c>
      <c r="I3200" s="378">
        <v>47272</v>
      </c>
      <c r="J3200" s="1" t="s">
        <v>61</v>
      </c>
      <c r="K3200" s="380">
        <v>0.88127314814815005</v>
      </c>
      <c r="L3200" s="378">
        <v>46177</v>
      </c>
      <c r="M3200" s="1" t="s">
        <v>7341</v>
      </c>
      <c r="N3200" s="1" t="s">
        <v>7434</v>
      </c>
    </row>
    <row r="3201" spans="1:14" x14ac:dyDescent="0.25">
      <c r="A3201" s="1" t="s">
        <v>7339</v>
      </c>
      <c r="B3201" s="1" t="s">
        <v>80</v>
      </c>
      <c r="C3201" s="1" t="s">
        <v>81</v>
      </c>
      <c r="D3201" s="377">
        <v>140</v>
      </c>
      <c r="E3201" s="1" t="s">
        <v>83</v>
      </c>
      <c r="F3201" s="378">
        <v>46177</v>
      </c>
      <c r="G3201" s="1" t="s">
        <v>7340</v>
      </c>
      <c r="H3201" s="1" t="s">
        <v>5776</v>
      </c>
      <c r="I3201" s="378">
        <v>47272</v>
      </c>
      <c r="J3201" s="1" t="s">
        <v>61</v>
      </c>
      <c r="K3201" s="380">
        <v>0.86295138888889</v>
      </c>
      <c r="L3201" s="378">
        <v>46177</v>
      </c>
      <c r="M3201" s="1" t="s">
        <v>7341</v>
      </c>
      <c r="N3201" s="1" t="s">
        <v>7414</v>
      </c>
    </row>
    <row r="3202" spans="1:14" x14ac:dyDescent="0.25">
      <c r="A3202" s="1" t="s">
        <v>7339</v>
      </c>
      <c r="B3202" s="1" t="s">
        <v>80</v>
      </c>
      <c r="C3202" s="1" t="s">
        <v>81</v>
      </c>
      <c r="D3202" s="377">
        <v>140</v>
      </c>
      <c r="E3202" s="1" t="s">
        <v>83</v>
      </c>
      <c r="F3202" s="378">
        <v>46177</v>
      </c>
      <c r="G3202" s="1" t="s">
        <v>7340</v>
      </c>
      <c r="H3202" s="1" t="s">
        <v>5776</v>
      </c>
      <c r="I3202" s="378">
        <v>47272</v>
      </c>
      <c r="J3202" s="1" t="s">
        <v>61</v>
      </c>
      <c r="K3202" s="380">
        <v>0.94731481481480995</v>
      </c>
      <c r="L3202" s="378">
        <v>46177</v>
      </c>
      <c r="M3202" s="1" t="s">
        <v>7341</v>
      </c>
      <c r="N3202" s="1" t="s">
        <v>7432</v>
      </c>
    </row>
    <row r="3203" spans="1:14" x14ac:dyDescent="0.25">
      <c r="A3203" s="1" t="s">
        <v>7339</v>
      </c>
      <c r="B3203" s="1" t="s">
        <v>80</v>
      </c>
      <c r="C3203" s="1" t="s">
        <v>81</v>
      </c>
      <c r="D3203" s="377">
        <v>140</v>
      </c>
      <c r="E3203" s="1" t="s">
        <v>83</v>
      </c>
      <c r="F3203" s="378">
        <v>46177</v>
      </c>
      <c r="G3203" s="1" t="s">
        <v>7360</v>
      </c>
      <c r="H3203" s="1" t="s">
        <v>4586</v>
      </c>
      <c r="I3203" s="378">
        <v>47271</v>
      </c>
      <c r="J3203" s="1" t="s">
        <v>61</v>
      </c>
      <c r="K3203" s="380">
        <v>0.57062500000000005</v>
      </c>
      <c r="L3203" s="378">
        <v>46177</v>
      </c>
      <c r="M3203" s="1" t="s">
        <v>7341</v>
      </c>
      <c r="N3203" s="1" t="s">
        <v>7408</v>
      </c>
    </row>
    <row r="3204" spans="1:14" x14ac:dyDescent="0.25">
      <c r="A3204" s="1" t="s">
        <v>7339</v>
      </c>
      <c r="B3204" s="1" t="s">
        <v>80</v>
      </c>
      <c r="C3204" s="1" t="s">
        <v>81</v>
      </c>
      <c r="D3204" s="377">
        <v>140</v>
      </c>
      <c r="E3204" s="1" t="s">
        <v>83</v>
      </c>
      <c r="F3204" s="378">
        <v>46177</v>
      </c>
      <c r="G3204" s="1" t="s">
        <v>7360</v>
      </c>
      <c r="H3204" s="1" t="s">
        <v>4586</v>
      </c>
      <c r="I3204" s="378">
        <v>47271</v>
      </c>
      <c r="J3204" s="1" t="s">
        <v>61</v>
      </c>
      <c r="K3204" s="380">
        <v>0.1362037037037</v>
      </c>
      <c r="L3204" s="378">
        <v>46177</v>
      </c>
      <c r="M3204" s="1" t="s">
        <v>7341</v>
      </c>
      <c r="N3204" s="1" t="s">
        <v>7424</v>
      </c>
    </row>
    <row r="3205" spans="1:14" x14ac:dyDescent="0.25">
      <c r="A3205" s="1" t="s">
        <v>7339</v>
      </c>
      <c r="B3205" s="1" t="s">
        <v>80</v>
      </c>
      <c r="C3205" s="1" t="s">
        <v>81</v>
      </c>
      <c r="D3205" s="377">
        <v>140</v>
      </c>
      <c r="E3205" s="1" t="s">
        <v>83</v>
      </c>
      <c r="F3205" s="378">
        <v>46177</v>
      </c>
      <c r="G3205" s="1" t="s">
        <v>7340</v>
      </c>
      <c r="H3205" s="1" t="s">
        <v>5776</v>
      </c>
      <c r="I3205" s="378">
        <v>47272</v>
      </c>
      <c r="J3205" s="1" t="s">
        <v>61</v>
      </c>
      <c r="K3205" s="380">
        <v>0.95390046296296005</v>
      </c>
      <c r="L3205" s="378">
        <v>46177</v>
      </c>
      <c r="M3205" s="1" t="s">
        <v>7341</v>
      </c>
      <c r="N3205" s="1" t="s">
        <v>7429</v>
      </c>
    </row>
    <row r="3206" spans="1:14" x14ac:dyDescent="0.25">
      <c r="A3206" s="1" t="s">
        <v>7339</v>
      </c>
      <c r="B3206" s="1" t="s">
        <v>80</v>
      </c>
      <c r="C3206" s="1" t="s">
        <v>81</v>
      </c>
      <c r="D3206" s="377">
        <v>140</v>
      </c>
      <c r="E3206" s="1" t="s">
        <v>83</v>
      </c>
      <c r="F3206" s="378">
        <v>46177</v>
      </c>
      <c r="G3206" s="1" t="s">
        <v>7340</v>
      </c>
      <c r="H3206" s="1" t="s">
        <v>5776</v>
      </c>
      <c r="I3206" s="378">
        <v>47272</v>
      </c>
      <c r="J3206" s="1" t="s">
        <v>61</v>
      </c>
      <c r="K3206" s="380">
        <v>0.86123842592593003</v>
      </c>
      <c r="L3206" s="378">
        <v>46177</v>
      </c>
      <c r="M3206" s="1" t="s">
        <v>7341</v>
      </c>
      <c r="N3206" s="1" t="s">
        <v>7413</v>
      </c>
    </row>
    <row r="3207" spans="1:14" x14ac:dyDescent="0.25">
      <c r="A3207" s="1" t="s">
        <v>7339</v>
      </c>
      <c r="B3207" s="1" t="s">
        <v>80</v>
      </c>
      <c r="C3207" s="1" t="s">
        <v>81</v>
      </c>
      <c r="D3207" s="377">
        <v>140</v>
      </c>
      <c r="E3207" s="1" t="s">
        <v>83</v>
      </c>
      <c r="F3207" s="378">
        <v>46177</v>
      </c>
      <c r="G3207" s="1" t="s">
        <v>7340</v>
      </c>
      <c r="H3207" s="1" t="s">
        <v>5776</v>
      </c>
      <c r="I3207" s="378">
        <v>47272</v>
      </c>
      <c r="J3207" s="1" t="s">
        <v>61</v>
      </c>
      <c r="K3207" s="380">
        <v>0.85449074074074005</v>
      </c>
      <c r="L3207" s="378">
        <v>46177</v>
      </c>
      <c r="M3207" s="1" t="s">
        <v>7341</v>
      </c>
      <c r="N3207" s="1" t="s">
        <v>7411</v>
      </c>
    </row>
    <row r="3208" spans="1:14" x14ac:dyDescent="0.25">
      <c r="A3208" s="1" t="s">
        <v>7339</v>
      </c>
      <c r="B3208" s="1" t="s">
        <v>80</v>
      </c>
      <c r="C3208" s="1" t="s">
        <v>81</v>
      </c>
      <c r="D3208" s="377">
        <v>140</v>
      </c>
      <c r="E3208" s="1" t="s">
        <v>83</v>
      </c>
      <c r="F3208" s="378">
        <v>46177</v>
      </c>
      <c r="G3208" s="1" t="s">
        <v>7340</v>
      </c>
      <c r="H3208" s="1" t="s">
        <v>5776</v>
      </c>
      <c r="I3208" s="378">
        <v>47272</v>
      </c>
      <c r="J3208" s="1" t="s">
        <v>61</v>
      </c>
      <c r="K3208" s="380">
        <v>0.95491898148148002</v>
      </c>
      <c r="L3208" s="378">
        <v>46177</v>
      </c>
      <c r="M3208" s="1" t="s">
        <v>7341</v>
      </c>
      <c r="N3208" s="1" t="s">
        <v>7463</v>
      </c>
    </row>
    <row r="3209" spans="1:14" x14ac:dyDescent="0.25">
      <c r="A3209" s="1" t="s">
        <v>7339</v>
      </c>
      <c r="B3209" s="1" t="s">
        <v>80</v>
      </c>
      <c r="C3209" s="1" t="s">
        <v>81</v>
      </c>
      <c r="D3209" s="377">
        <v>140</v>
      </c>
      <c r="E3209" s="1" t="s">
        <v>83</v>
      </c>
      <c r="F3209" s="378">
        <v>46177</v>
      </c>
      <c r="G3209" s="1" t="s">
        <v>7340</v>
      </c>
      <c r="H3209" s="1" t="s">
        <v>5776</v>
      </c>
      <c r="I3209" s="378">
        <v>47272</v>
      </c>
      <c r="J3209" s="1" t="s">
        <v>61</v>
      </c>
      <c r="K3209" s="380">
        <v>0.85380787037036998</v>
      </c>
      <c r="L3209" s="378">
        <v>46177</v>
      </c>
      <c r="M3209" s="1" t="s">
        <v>7341</v>
      </c>
      <c r="N3209" s="1" t="s">
        <v>7409</v>
      </c>
    </row>
    <row r="3210" spans="1:14" x14ac:dyDescent="0.25">
      <c r="A3210" s="1" t="s">
        <v>7339</v>
      </c>
      <c r="B3210" s="1" t="s">
        <v>80</v>
      </c>
      <c r="C3210" s="1" t="s">
        <v>81</v>
      </c>
      <c r="D3210" s="377">
        <v>140</v>
      </c>
      <c r="E3210" s="1" t="s">
        <v>83</v>
      </c>
      <c r="F3210" s="378">
        <v>46177</v>
      </c>
      <c r="G3210" s="1" t="s">
        <v>7340</v>
      </c>
      <c r="H3210" s="1" t="s">
        <v>5776</v>
      </c>
      <c r="I3210" s="378">
        <v>47272</v>
      </c>
      <c r="J3210" s="1" t="s">
        <v>61</v>
      </c>
      <c r="K3210" s="380">
        <v>0.96217592592593004</v>
      </c>
      <c r="L3210" s="378">
        <v>46177</v>
      </c>
      <c r="M3210" s="1" t="s">
        <v>7341</v>
      </c>
      <c r="N3210" s="1" t="s">
        <v>7475</v>
      </c>
    </row>
    <row r="3211" spans="1:14" x14ac:dyDescent="0.25">
      <c r="A3211" s="1" t="s">
        <v>7339</v>
      </c>
      <c r="B3211" s="1" t="s">
        <v>80</v>
      </c>
      <c r="C3211" s="1" t="s">
        <v>81</v>
      </c>
      <c r="D3211" s="377">
        <v>140</v>
      </c>
      <c r="E3211" s="1" t="s">
        <v>83</v>
      </c>
      <c r="F3211" s="378">
        <v>46177</v>
      </c>
      <c r="G3211" s="1" t="s">
        <v>7340</v>
      </c>
      <c r="H3211" s="1" t="s">
        <v>5776</v>
      </c>
      <c r="I3211" s="378">
        <v>47272</v>
      </c>
      <c r="J3211" s="1" t="s">
        <v>61</v>
      </c>
      <c r="K3211" s="380">
        <v>0.85357638888888998</v>
      </c>
      <c r="L3211" s="378">
        <v>46177</v>
      </c>
      <c r="M3211" s="1" t="s">
        <v>7341</v>
      </c>
      <c r="N3211" s="1" t="s">
        <v>7405</v>
      </c>
    </row>
    <row r="3212" spans="1:14" x14ac:dyDescent="0.25">
      <c r="A3212" s="1" t="s">
        <v>7339</v>
      </c>
      <c r="B3212" s="1" t="s">
        <v>80</v>
      </c>
      <c r="C3212" s="1" t="s">
        <v>81</v>
      </c>
      <c r="D3212" s="377">
        <v>140</v>
      </c>
      <c r="E3212" s="1" t="s">
        <v>83</v>
      </c>
      <c r="F3212" s="378">
        <v>46177</v>
      </c>
      <c r="G3212" s="1" t="s">
        <v>7360</v>
      </c>
      <c r="H3212" s="1" t="s">
        <v>4586</v>
      </c>
      <c r="I3212" s="378">
        <v>47271</v>
      </c>
      <c r="J3212" s="1" t="s">
        <v>61</v>
      </c>
      <c r="K3212" s="380">
        <v>5.8090277777780003E-2</v>
      </c>
      <c r="L3212" s="378">
        <v>46177</v>
      </c>
      <c r="M3212" s="1" t="s">
        <v>7341</v>
      </c>
      <c r="N3212" s="1" t="s">
        <v>7449</v>
      </c>
    </row>
    <row r="3213" spans="1:14" x14ac:dyDescent="0.25">
      <c r="A3213" s="1" t="s">
        <v>7339</v>
      </c>
      <c r="B3213" s="1" t="s">
        <v>80</v>
      </c>
      <c r="C3213" s="1" t="s">
        <v>81</v>
      </c>
      <c r="D3213" s="377">
        <v>140</v>
      </c>
      <c r="E3213" s="1" t="s">
        <v>83</v>
      </c>
      <c r="F3213" s="378">
        <v>46177</v>
      </c>
      <c r="G3213" s="1" t="s">
        <v>7340</v>
      </c>
      <c r="H3213" s="1" t="s">
        <v>5776</v>
      </c>
      <c r="I3213" s="378">
        <v>47272</v>
      </c>
      <c r="J3213" s="1" t="s">
        <v>61</v>
      </c>
      <c r="K3213" s="380">
        <v>0.86748842592593001</v>
      </c>
      <c r="L3213" s="378">
        <v>46177</v>
      </c>
      <c r="M3213" s="1" t="s">
        <v>7341</v>
      </c>
      <c r="N3213" s="1" t="s">
        <v>7400</v>
      </c>
    </row>
    <row r="3214" spans="1:14" x14ac:dyDescent="0.25">
      <c r="A3214" s="1" t="s">
        <v>7339</v>
      </c>
      <c r="B3214" s="1" t="s">
        <v>80</v>
      </c>
      <c r="C3214" s="1" t="s">
        <v>81</v>
      </c>
      <c r="D3214" s="377">
        <v>140</v>
      </c>
      <c r="E3214" s="1" t="s">
        <v>83</v>
      </c>
      <c r="F3214" s="378">
        <v>46177</v>
      </c>
      <c r="G3214" s="1" t="s">
        <v>7360</v>
      </c>
      <c r="H3214" s="1" t="s">
        <v>4586</v>
      </c>
      <c r="I3214" s="378">
        <v>47271</v>
      </c>
      <c r="J3214" s="1" t="s">
        <v>61</v>
      </c>
      <c r="K3214" s="380">
        <v>7.3738425925929996E-2</v>
      </c>
      <c r="L3214" s="378">
        <v>46177</v>
      </c>
      <c r="M3214" s="1" t="s">
        <v>7341</v>
      </c>
      <c r="N3214" s="1" t="s">
        <v>7445</v>
      </c>
    </row>
    <row r="3215" spans="1:14" x14ac:dyDescent="0.25">
      <c r="A3215" s="1" t="s">
        <v>7339</v>
      </c>
      <c r="B3215" s="1" t="s">
        <v>80</v>
      </c>
      <c r="C3215" s="1" t="s">
        <v>81</v>
      </c>
      <c r="D3215" s="377">
        <v>140</v>
      </c>
      <c r="E3215" s="1" t="s">
        <v>83</v>
      </c>
      <c r="F3215" s="378">
        <v>46177</v>
      </c>
      <c r="G3215" s="1" t="s">
        <v>7360</v>
      </c>
      <c r="H3215" s="1" t="s">
        <v>4586</v>
      </c>
      <c r="I3215" s="378">
        <v>47271</v>
      </c>
      <c r="J3215" s="1" t="s">
        <v>61</v>
      </c>
      <c r="K3215" s="380">
        <v>6.9490740740740006E-2</v>
      </c>
      <c r="L3215" s="378">
        <v>46177</v>
      </c>
      <c r="M3215" s="1" t="s">
        <v>7341</v>
      </c>
      <c r="N3215" s="1" t="s">
        <v>7447</v>
      </c>
    </row>
    <row r="3216" spans="1:14" x14ac:dyDescent="0.25">
      <c r="A3216" s="1" t="s">
        <v>7339</v>
      </c>
      <c r="B3216" s="1" t="s">
        <v>80</v>
      </c>
      <c r="C3216" s="1" t="s">
        <v>81</v>
      </c>
      <c r="D3216" s="377">
        <v>140</v>
      </c>
      <c r="E3216" s="1" t="s">
        <v>83</v>
      </c>
      <c r="F3216" s="378">
        <v>46177</v>
      </c>
      <c r="G3216" s="1" t="s">
        <v>7340</v>
      </c>
      <c r="H3216" s="1" t="s">
        <v>5776</v>
      </c>
      <c r="I3216" s="378">
        <v>47272</v>
      </c>
      <c r="J3216" s="1" t="s">
        <v>61</v>
      </c>
      <c r="K3216" s="380">
        <v>0.86797453703703997</v>
      </c>
      <c r="L3216" s="378">
        <v>46177</v>
      </c>
      <c r="M3216" s="1" t="s">
        <v>7341</v>
      </c>
      <c r="N3216" s="1" t="s">
        <v>7412</v>
      </c>
    </row>
    <row r="3217" spans="1:14" x14ac:dyDescent="0.25">
      <c r="A3217" s="1" t="s">
        <v>7339</v>
      </c>
      <c r="B3217" s="1" t="s">
        <v>80</v>
      </c>
      <c r="C3217" s="1" t="s">
        <v>81</v>
      </c>
      <c r="D3217" s="377">
        <v>140</v>
      </c>
      <c r="E3217" s="1" t="s">
        <v>83</v>
      </c>
      <c r="F3217" s="378">
        <v>46177</v>
      </c>
      <c r="G3217" s="1" t="s">
        <v>7360</v>
      </c>
      <c r="H3217" s="1" t="s">
        <v>4586</v>
      </c>
      <c r="I3217" s="378">
        <v>47271</v>
      </c>
      <c r="J3217" s="1" t="s">
        <v>61</v>
      </c>
      <c r="K3217" s="380">
        <v>0.56293981481481004</v>
      </c>
      <c r="L3217" s="378">
        <v>46177</v>
      </c>
      <c r="M3217" s="1" t="s">
        <v>7341</v>
      </c>
      <c r="N3217" s="1" t="s">
        <v>7401</v>
      </c>
    </row>
    <row r="3218" spans="1:14" x14ac:dyDescent="0.25">
      <c r="A3218" s="1" t="s">
        <v>7339</v>
      </c>
      <c r="B3218" s="1" t="s">
        <v>80</v>
      </c>
      <c r="C3218" s="1" t="s">
        <v>81</v>
      </c>
      <c r="D3218" s="377">
        <v>140</v>
      </c>
      <c r="E3218" s="1" t="s">
        <v>83</v>
      </c>
      <c r="F3218" s="378">
        <v>46177</v>
      </c>
      <c r="G3218" s="1" t="s">
        <v>7340</v>
      </c>
      <c r="H3218" s="1" t="s">
        <v>5776</v>
      </c>
      <c r="I3218" s="378">
        <v>47272</v>
      </c>
      <c r="J3218" s="1" t="s">
        <v>61</v>
      </c>
      <c r="K3218" s="380">
        <v>0.93114583333333001</v>
      </c>
      <c r="L3218" s="378">
        <v>46177</v>
      </c>
      <c r="M3218" s="1" t="s">
        <v>7341</v>
      </c>
      <c r="N3218" s="1" t="s">
        <v>7459</v>
      </c>
    </row>
    <row r="3219" spans="1:14" x14ac:dyDescent="0.25">
      <c r="A3219" s="1" t="s">
        <v>7339</v>
      </c>
      <c r="B3219" s="1" t="s">
        <v>80</v>
      </c>
      <c r="C3219" s="1" t="s">
        <v>81</v>
      </c>
      <c r="D3219" s="377">
        <v>140</v>
      </c>
      <c r="E3219" s="1" t="s">
        <v>83</v>
      </c>
      <c r="F3219" s="378">
        <v>46177</v>
      </c>
      <c r="G3219" s="1" t="s">
        <v>7340</v>
      </c>
      <c r="H3219" s="1" t="s">
        <v>5776</v>
      </c>
      <c r="I3219" s="378">
        <v>47272</v>
      </c>
      <c r="J3219" s="1" t="s">
        <v>61</v>
      </c>
      <c r="K3219" s="380">
        <v>0.87458333333333005</v>
      </c>
      <c r="L3219" s="378">
        <v>46177</v>
      </c>
      <c r="M3219" s="1" t="s">
        <v>7341</v>
      </c>
      <c r="N3219" s="1" t="s">
        <v>7446</v>
      </c>
    </row>
    <row r="3220" spans="1:14" x14ac:dyDescent="0.25">
      <c r="A3220" s="1" t="s">
        <v>7339</v>
      </c>
      <c r="B3220" s="1" t="s">
        <v>80</v>
      </c>
      <c r="C3220" s="1" t="s">
        <v>81</v>
      </c>
      <c r="D3220" s="377">
        <v>140</v>
      </c>
      <c r="E3220" s="1" t="s">
        <v>83</v>
      </c>
      <c r="F3220" s="378">
        <v>46177</v>
      </c>
      <c r="G3220" s="1" t="s">
        <v>7340</v>
      </c>
      <c r="H3220" s="1" t="s">
        <v>5776</v>
      </c>
      <c r="I3220" s="378">
        <v>47272</v>
      </c>
      <c r="J3220" s="1" t="s">
        <v>61</v>
      </c>
      <c r="K3220" s="380">
        <v>0.87081018518519004</v>
      </c>
      <c r="L3220" s="378">
        <v>46177</v>
      </c>
      <c r="M3220" s="1" t="s">
        <v>7341</v>
      </c>
      <c r="N3220" s="1" t="s">
        <v>7441</v>
      </c>
    </row>
    <row r="3221" spans="1:14" x14ac:dyDescent="0.25">
      <c r="A3221" s="1" t="s">
        <v>7339</v>
      </c>
      <c r="B3221" s="1" t="s">
        <v>80</v>
      </c>
      <c r="C3221" s="1" t="s">
        <v>81</v>
      </c>
      <c r="D3221" s="377">
        <v>140</v>
      </c>
      <c r="E3221" s="1" t="s">
        <v>83</v>
      </c>
      <c r="F3221" s="378">
        <v>46177</v>
      </c>
      <c r="G3221" s="1" t="s">
        <v>7360</v>
      </c>
      <c r="H3221" s="1" t="s">
        <v>4586</v>
      </c>
      <c r="I3221" s="378">
        <v>47271</v>
      </c>
      <c r="J3221" s="1" t="s">
        <v>61</v>
      </c>
      <c r="K3221" s="380">
        <v>0.58020833333333</v>
      </c>
      <c r="L3221" s="378">
        <v>46177</v>
      </c>
      <c r="M3221" s="1" t="s">
        <v>7341</v>
      </c>
      <c r="N3221" s="1" t="s">
        <v>7402</v>
      </c>
    </row>
    <row r="3222" spans="1:14" x14ac:dyDescent="0.25">
      <c r="A3222" s="1" t="s">
        <v>7339</v>
      </c>
      <c r="B3222" s="1" t="s">
        <v>80</v>
      </c>
      <c r="C3222" s="1" t="s">
        <v>81</v>
      </c>
      <c r="D3222" s="377">
        <v>140</v>
      </c>
      <c r="E3222" s="1" t="s">
        <v>83</v>
      </c>
      <c r="F3222" s="378">
        <v>46177</v>
      </c>
      <c r="G3222" s="1" t="s">
        <v>7340</v>
      </c>
      <c r="H3222" s="1" t="s">
        <v>5776</v>
      </c>
      <c r="I3222" s="378">
        <v>47272</v>
      </c>
      <c r="J3222" s="1" t="s">
        <v>61</v>
      </c>
      <c r="K3222" s="380">
        <v>0.92754629629630003</v>
      </c>
      <c r="L3222" s="378">
        <v>46177</v>
      </c>
      <c r="M3222" s="1" t="s">
        <v>7341</v>
      </c>
      <c r="N3222" s="1" t="s">
        <v>7467</v>
      </c>
    </row>
    <row r="3223" spans="1:14" x14ac:dyDescent="0.25">
      <c r="A3223" s="1" t="s">
        <v>7339</v>
      </c>
      <c r="B3223" s="1" t="s">
        <v>80</v>
      </c>
      <c r="C3223" s="1" t="s">
        <v>81</v>
      </c>
      <c r="D3223" s="377">
        <v>140</v>
      </c>
      <c r="E3223" s="1" t="s">
        <v>83</v>
      </c>
      <c r="F3223" s="378">
        <v>46177</v>
      </c>
      <c r="G3223" s="1" t="s">
        <v>7340</v>
      </c>
      <c r="H3223" s="1" t="s">
        <v>5776</v>
      </c>
      <c r="I3223" s="378">
        <v>47272</v>
      </c>
      <c r="J3223" s="1" t="s">
        <v>61</v>
      </c>
      <c r="K3223" s="380">
        <v>0.93206018518518996</v>
      </c>
      <c r="L3223" s="378">
        <v>46177</v>
      </c>
      <c r="M3223" s="1" t="s">
        <v>7341</v>
      </c>
      <c r="N3223" s="1" t="s">
        <v>7479</v>
      </c>
    </row>
    <row r="3224" spans="1:14" x14ac:dyDescent="0.25">
      <c r="A3224" s="1" t="s">
        <v>7339</v>
      </c>
      <c r="B3224" s="1" t="s">
        <v>80</v>
      </c>
      <c r="C3224" s="1" t="s">
        <v>81</v>
      </c>
      <c r="D3224" s="377">
        <v>140</v>
      </c>
      <c r="E3224" s="1" t="s">
        <v>83</v>
      </c>
      <c r="F3224" s="378">
        <v>46177</v>
      </c>
      <c r="G3224" s="1" t="s">
        <v>7360</v>
      </c>
      <c r="H3224" s="1" t="s">
        <v>4586</v>
      </c>
      <c r="I3224" s="378">
        <v>47271</v>
      </c>
      <c r="J3224" s="1" t="s">
        <v>61</v>
      </c>
      <c r="K3224" s="380">
        <v>0.13981481481481001</v>
      </c>
      <c r="L3224" s="378">
        <v>46177</v>
      </c>
      <c r="M3224" s="1" t="s">
        <v>7341</v>
      </c>
      <c r="N3224" s="1" t="s">
        <v>7464</v>
      </c>
    </row>
    <row r="3225" spans="1:14" x14ac:dyDescent="0.25">
      <c r="A3225" s="1" t="s">
        <v>7339</v>
      </c>
      <c r="B3225" s="1" t="s">
        <v>80</v>
      </c>
      <c r="C3225" s="1" t="s">
        <v>81</v>
      </c>
      <c r="D3225" s="377">
        <v>140</v>
      </c>
      <c r="E3225" s="1" t="s">
        <v>83</v>
      </c>
      <c r="F3225" s="378">
        <v>46177</v>
      </c>
      <c r="G3225" s="1" t="s">
        <v>7360</v>
      </c>
      <c r="H3225" s="1" t="s">
        <v>4586</v>
      </c>
      <c r="I3225" s="378">
        <v>47271</v>
      </c>
      <c r="J3225" s="1" t="s">
        <v>61</v>
      </c>
      <c r="K3225" s="380">
        <v>0.57042824074073994</v>
      </c>
      <c r="L3225" s="378">
        <v>46177</v>
      </c>
      <c r="M3225" s="1" t="s">
        <v>7341</v>
      </c>
      <c r="N3225" s="1" t="s">
        <v>7407</v>
      </c>
    </row>
    <row r="3226" spans="1:14" x14ac:dyDescent="0.25">
      <c r="A3226" s="1" t="s">
        <v>7339</v>
      </c>
      <c r="B3226" s="1" t="s">
        <v>80</v>
      </c>
      <c r="C3226" s="1" t="s">
        <v>81</v>
      </c>
      <c r="D3226" s="377">
        <v>140</v>
      </c>
      <c r="E3226" s="1" t="s">
        <v>83</v>
      </c>
      <c r="F3226" s="378">
        <v>46177</v>
      </c>
      <c r="G3226" s="1" t="s">
        <v>7340</v>
      </c>
      <c r="H3226" s="1" t="s">
        <v>5776</v>
      </c>
      <c r="I3226" s="378">
        <v>47272</v>
      </c>
      <c r="J3226" s="1" t="s">
        <v>61</v>
      </c>
      <c r="K3226" s="380">
        <v>0.86585648148147998</v>
      </c>
      <c r="L3226" s="378">
        <v>46177</v>
      </c>
      <c r="M3226" s="1" t="s">
        <v>7341</v>
      </c>
      <c r="N3226" s="1" t="s">
        <v>7425</v>
      </c>
    </row>
    <row r="3227" spans="1:14" x14ac:dyDescent="0.25">
      <c r="A3227" s="1" t="s">
        <v>7339</v>
      </c>
      <c r="B3227" s="1" t="s">
        <v>80</v>
      </c>
      <c r="C3227" s="1" t="s">
        <v>81</v>
      </c>
      <c r="D3227" s="377">
        <v>140</v>
      </c>
      <c r="E3227" s="1" t="s">
        <v>83</v>
      </c>
      <c r="F3227" s="378">
        <v>46177</v>
      </c>
      <c r="G3227" s="1" t="s">
        <v>7340</v>
      </c>
      <c r="H3227" s="1" t="s">
        <v>5776</v>
      </c>
      <c r="I3227" s="378">
        <v>47272</v>
      </c>
      <c r="J3227" s="1" t="s">
        <v>61</v>
      </c>
      <c r="K3227" s="380">
        <v>0.92934027777778005</v>
      </c>
      <c r="L3227" s="378">
        <v>46177</v>
      </c>
      <c r="M3227" s="1" t="s">
        <v>7341</v>
      </c>
      <c r="N3227" s="1" t="s">
        <v>7431</v>
      </c>
    </row>
    <row r="3228" spans="1:14" x14ac:dyDescent="0.25">
      <c r="A3228" s="1" t="s">
        <v>7339</v>
      </c>
      <c r="B3228" s="1" t="s">
        <v>80</v>
      </c>
      <c r="C3228" s="1" t="s">
        <v>81</v>
      </c>
      <c r="D3228" s="377">
        <v>140</v>
      </c>
      <c r="E3228" s="1" t="s">
        <v>83</v>
      </c>
      <c r="F3228" s="378">
        <v>46177</v>
      </c>
      <c r="G3228" s="1" t="s">
        <v>7340</v>
      </c>
      <c r="H3228" s="1" t="s">
        <v>5776</v>
      </c>
      <c r="I3228" s="378">
        <v>47272</v>
      </c>
      <c r="J3228" s="1" t="s">
        <v>61</v>
      </c>
      <c r="K3228" s="380">
        <v>0.86834490740740999</v>
      </c>
      <c r="L3228" s="378">
        <v>46177</v>
      </c>
      <c r="M3228" s="1" t="s">
        <v>7341</v>
      </c>
      <c r="N3228" s="1" t="s">
        <v>7410</v>
      </c>
    </row>
    <row r="3229" spans="1:14" x14ac:dyDescent="0.25">
      <c r="A3229" s="1" t="s">
        <v>7339</v>
      </c>
      <c r="B3229" s="1" t="s">
        <v>80</v>
      </c>
      <c r="C3229" s="1" t="s">
        <v>81</v>
      </c>
      <c r="D3229" s="377">
        <v>140</v>
      </c>
      <c r="E3229" s="1" t="s">
        <v>83</v>
      </c>
      <c r="F3229" s="378">
        <v>46177</v>
      </c>
      <c r="G3229" s="1" t="s">
        <v>7360</v>
      </c>
      <c r="H3229" s="1" t="s">
        <v>4586</v>
      </c>
      <c r="I3229" s="378">
        <v>47271</v>
      </c>
      <c r="J3229" s="1" t="s">
        <v>61</v>
      </c>
      <c r="K3229" s="380">
        <v>0.13334490740741001</v>
      </c>
      <c r="L3229" s="378">
        <v>46177</v>
      </c>
      <c r="M3229" s="1" t="s">
        <v>7341</v>
      </c>
      <c r="N3229" s="1" t="s">
        <v>7473</v>
      </c>
    </row>
    <row r="3230" spans="1:14" x14ac:dyDescent="0.25">
      <c r="A3230" s="1" t="s">
        <v>7339</v>
      </c>
      <c r="B3230" s="1" t="s">
        <v>80</v>
      </c>
      <c r="C3230" s="1" t="s">
        <v>81</v>
      </c>
      <c r="D3230" s="377">
        <v>140</v>
      </c>
      <c r="E3230" s="1" t="s">
        <v>83</v>
      </c>
      <c r="F3230" s="378">
        <v>46177</v>
      </c>
      <c r="G3230" s="1" t="s">
        <v>7360</v>
      </c>
      <c r="H3230" s="1" t="s">
        <v>4586</v>
      </c>
      <c r="I3230" s="378">
        <v>47271</v>
      </c>
      <c r="J3230" s="1" t="s">
        <v>61</v>
      </c>
      <c r="K3230" s="380">
        <v>0.13357638888889001</v>
      </c>
      <c r="L3230" s="378">
        <v>46177</v>
      </c>
      <c r="M3230" s="1" t="s">
        <v>7341</v>
      </c>
      <c r="N3230" s="1" t="s">
        <v>7415</v>
      </c>
    </row>
    <row r="3231" spans="1:14" x14ac:dyDescent="0.25">
      <c r="A3231" s="1" t="s">
        <v>4447</v>
      </c>
      <c r="B3231" s="1" t="s">
        <v>80</v>
      </c>
      <c r="C3231" s="1" t="s">
        <v>81</v>
      </c>
      <c r="D3231" s="377">
        <v>140</v>
      </c>
      <c r="E3231" s="1" t="s">
        <v>83</v>
      </c>
      <c r="F3231" s="378">
        <v>46176</v>
      </c>
      <c r="G3231" s="1" t="s">
        <v>7480</v>
      </c>
      <c r="H3231" s="1" t="s">
        <v>5776</v>
      </c>
      <c r="I3231" s="378">
        <v>47272</v>
      </c>
      <c r="J3231" s="1" t="s">
        <v>61</v>
      </c>
      <c r="K3231" s="380">
        <v>0.56179398148147996</v>
      </c>
      <c r="L3231" s="378">
        <v>46176</v>
      </c>
      <c r="M3231" s="1" t="s">
        <v>4449</v>
      </c>
      <c r="N3231" s="1" t="s">
        <v>7489</v>
      </c>
    </row>
    <row r="3232" spans="1:14" x14ac:dyDescent="0.25">
      <c r="A3232" s="1" t="s">
        <v>4447</v>
      </c>
      <c r="B3232" s="1" t="s">
        <v>80</v>
      </c>
      <c r="C3232" s="1" t="s">
        <v>81</v>
      </c>
      <c r="D3232" s="377">
        <v>140</v>
      </c>
      <c r="E3232" s="1" t="s">
        <v>83</v>
      </c>
      <c r="F3232" s="378">
        <v>46176</v>
      </c>
      <c r="G3232" s="1" t="s">
        <v>7480</v>
      </c>
      <c r="H3232" s="1" t="s">
        <v>5776</v>
      </c>
      <c r="I3232" s="378">
        <v>47272</v>
      </c>
      <c r="J3232" s="1" t="s">
        <v>61</v>
      </c>
      <c r="K3232" s="380">
        <v>0.68935185185184999</v>
      </c>
      <c r="L3232" s="378">
        <v>46176</v>
      </c>
      <c r="M3232" s="1" t="s">
        <v>4449</v>
      </c>
      <c r="N3232" s="1" t="s">
        <v>7513</v>
      </c>
    </row>
    <row r="3233" spans="1:14" x14ac:dyDescent="0.25">
      <c r="A3233" s="1" t="s">
        <v>4447</v>
      </c>
      <c r="B3233" s="1" t="s">
        <v>80</v>
      </c>
      <c r="C3233" s="1" t="s">
        <v>81</v>
      </c>
      <c r="D3233" s="377">
        <v>140</v>
      </c>
      <c r="E3233" s="1" t="s">
        <v>83</v>
      </c>
      <c r="F3233" s="378">
        <v>46176</v>
      </c>
      <c r="G3233" s="1" t="s">
        <v>7480</v>
      </c>
      <c r="H3233" s="1" t="s">
        <v>5776</v>
      </c>
      <c r="I3233" s="378">
        <v>47272</v>
      </c>
      <c r="J3233" s="1" t="s">
        <v>61</v>
      </c>
      <c r="K3233" s="380">
        <v>0.86008101851852004</v>
      </c>
      <c r="L3233" s="378">
        <v>46176</v>
      </c>
      <c r="M3233" s="1" t="s">
        <v>4449</v>
      </c>
      <c r="N3233" s="1" t="s">
        <v>7518</v>
      </c>
    </row>
    <row r="3234" spans="1:14" x14ac:dyDescent="0.25">
      <c r="A3234" s="1" t="s">
        <v>4447</v>
      </c>
      <c r="B3234" s="1" t="s">
        <v>80</v>
      </c>
      <c r="C3234" s="1" t="s">
        <v>81</v>
      </c>
      <c r="D3234" s="377">
        <v>140</v>
      </c>
      <c r="E3234" s="1" t="s">
        <v>83</v>
      </c>
      <c r="F3234" s="378">
        <v>46176</v>
      </c>
      <c r="G3234" s="1" t="s">
        <v>7480</v>
      </c>
      <c r="H3234" s="1" t="s">
        <v>5776</v>
      </c>
      <c r="I3234" s="378">
        <v>47272</v>
      </c>
      <c r="J3234" s="1" t="s">
        <v>61</v>
      </c>
      <c r="K3234" s="380">
        <v>0.60480324074073999</v>
      </c>
      <c r="L3234" s="378">
        <v>46176</v>
      </c>
      <c r="M3234" s="1" t="s">
        <v>4449</v>
      </c>
      <c r="N3234" s="1" t="s">
        <v>7519</v>
      </c>
    </row>
    <row r="3235" spans="1:14" x14ac:dyDescent="0.25">
      <c r="A3235" s="1" t="s">
        <v>4447</v>
      </c>
      <c r="B3235" s="1" t="s">
        <v>80</v>
      </c>
      <c r="C3235" s="1" t="s">
        <v>81</v>
      </c>
      <c r="D3235" s="377">
        <v>56</v>
      </c>
      <c r="E3235" s="1" t="s">
        <v>83</v>
      </c>
      <c r="F3235" s="378">
        <v>46176</v>
      </c>
      <c r="G3235" s="1" t="s">
        <v>7480</v>
      </c>
      <c r="H3235" s="1" t="s">
        <v>5776</v>
      </c>
      <c r="I3235" s="378">
        <v>47272</v>
      </c>
      <c r="J3235" s="1" t="s">
        <v>61</v>
      </c>
      <c r="K3235" s="380">
        <v>0.86091435185184995</v>
      </c>
      <c r="L3235" s="378">
        <v>46176</v>
      </c>
      <c r="M3235" s="1" t="s">
        <v>4449</v>
      </c>
      <c r="N3235" s="1" t="s">
        <v>7520</v>
      </c>
    </row>
    <row r="3236" spans="1:14" x14ac:dyDescent="0.25">
      <c r="A3236" s="1" t="s">
        <v>4447</v>
      </c>
      <c r="B3236" s="1" t="s">
        <v>80</v>
      </c>
      <c r="C3236" s="1" t="s">
        <v>81</v>
      </c>
      <c r="D3236" s="377">
        <v>140</v>
      </c>
      <c r="E3236" s="1" t="s">
        <v>83</v>
      </c>
      <c r="F3236" s="378">
        <v>46176</v>
      </c>
      <c r="G3236" s="1" t="s">
        <v>7480</v>
      </c>
      <c r="H3236" s="1" t="s">
        <v>5776</v>
      </c>
      <c r="I3236" s="378">
        <v>47272</v>
      </c>
      <c r="J3236" s="1" t="s">
        <v>61</v>
      </c>
      <c r="K3236" s="380">
        <v>0.84863425925925995</v>
      </c>
      <c r="L3236" s="378">
        <v>46176</v>
      </c>
      <c r="M3236" s="1" t="s">
        <v>4449</v>
      </c>
      <c r="N3236" s="1" t="s">
        <v>7504</v>
      </c>
    </row>
    <row r="3237" spans="1:14" x14ac:dyDescent="0.25">
      <c r="A3237" s="1" t="s">
        <v>4447</v>
      </c>
      <c r="B3237" s="1" t="s">
        <v>80</v>
      </c>
      <c r="C3237" s="1" t="s">
        <v>81</v>
      </c>
      <c r="D3237" s="377">
        <v>140</v>
      </c>
      <c r="E3237" s="1" t="s">
        <v>83</v>
      </c>
      <c r="F3237" s="378">
        <v>46176</v>
      </c>
      <c r="G3237" s="1" t="s">
        <v>7480</v>
      </c>
      <c r="H3237" s="1" t="s">
        <v>5776</v>
      </c>
      <c r="I3237" s="378">
        <v>47272</v>
      </c>
      <c r="J3237" s="1" t="s">
        <v>61</v>
      </c>
      <c r="K3237" s="380">
        <v>0.87607638888888995</v>
      </c>
      <c r="L3237" s="378">
        <v>46176</v>
      </c>
      <c r="M3237" s="1" t="s">
        <v>4449</v>
      </c>
      <c r="N3237" s="1" t="s">
        <v>7512</v>
      </c>
    </row>
    <row r="3238" spans="1:14" x14ac:dyDescent="0.25">
      <c r="A3238" s="1" t="s">
        <v>4447</v>
      </c>
      <c r="B3238" s="1" t="s">
        <v>80</v>
      </c>
      <c r="C3238" s="1" t="s">
        <v>81</v>
      </c>
      <c r="D3238" s="377">
        <v>140</v>
      </c>
      <c r="E3238" s="1" t="s">
        <v>83</v>
      </c>
      <c r="F3238" s="378">
        <v>46176</v>
      </c>
      <c r="G3238" s="1" t="s">
        <v>5354</v>
      </c>
      <c r="H3238" s="1" t="s">
        <v>4586</v>
      </c>
      <c r="I3238" s="378">
        <v>47271</v>
      </c>
      <c r="J3238" s="1" t="s">
        <v>61</v>
      </c>
      <c r="K3238" s="380">
        <v>0.43877314814814999</v>
      </c>
      <c r="L3238" s="378">
        <v>46176</v>
      </c>
      <c r="M3238" s="1" t="s">
        <v>4449</v>
      </c>
      <c r="N3238" s="1" t="s">
        <v>7523</v>
      </c>
    </row>
    <row r="3239" spans="1:14" x14ac:dyDescent="0.25">
      <c r="A3239" s="1" t="s">
        <v>4447</v>
      </c>
      <c r="B3239" s="1" t="s">
        <v>80</v>
      </c>
      <c r="C3239" s="1" t="s">
        <v>81</v>
      </c>
      <c r="D3239" s="377">
        <v>140</v>
      </c>
      <c r="E3239" s="1" t="s">
        <v>83</v>
      </c>
      <c r="F3239" s="378">
        <v>46176</v>
      </c>
      <c r="G3239" s="1" t="s">
        <v>7480</v>
      </c>
      <c r="H3239" s="1" t="s">
        <v>5776</v>
      </c>
      <c r="I3239" s="378">
        <v>47272</v>
      </c>
      <c r="J3239" s="1" t="s">
        <v>61</v>
      </c>
      <c r="K3239" s="380">
        <v>0.73560185185185001</v>
      </c>
      <c r="L3239" s="378">
        <v>46176</v>
      </c>
      <c r="M3239" s="1" t="s">
        <v>4449</v>
      </c>
      <c r="N3239" s="1" t="s">
        <v>7496</v>
      </c>
    </row>
    <row r="3240" spans="1:14" x14ac:dyDescent="0.25">
      <c r="A3240" s="1" t="s">
        <v>4447</v>
      </c>
      <c r="B3240" s="1" t="s">
        <v>80</v>
      </c>
      <c r="C3240" s="1" t="s">
        <v>81</v>
      </c>
      <c r="D3240" s="377">
        <v>140</v>
      </c>
      <c r="E3240" s="1" t="s">
        <v>83</v>
      </c>
      <c r="F3240" s="378">
        <v>46176</v>
      </c>
      <c r="G3240" s="1" t="s">
        <v>7480</v>
      </c>
      <c r="H3240" s="1" t="s">
        <v>5776</v>
      </c>
      <c r="I3240" s="378">
        <v>47272</v>
      </c>
      <c r="J3240" s="1" t="s">
        <v>61</v>
      </c>
      <c r="K3240" s="380">
        <v>0.67203703703703999</v>
      </c>
      <c r="L3240" s="378">
        <v>46176</v>
      </c>
      <c r="M3240" s="1" t="s">
        <v>4449</v>
      </c>
      <c r="N3240" s="1" t="s">
        <v>7505</v>
      </c>
    </row>
    <row r="3241" spans="1:14" x14ac:dyDescent="0.25">
      <c r="A3241" s="1" t="s">
        <v>4447</v>
      </c>
      <c r="B3241" s="1" t="s">
        <v>80</v>
      </c>
      <c r="C3241" s="1" t="s">
        <v>81</v>
      </c>
      <c r="D3241" s="377">
        <v>140</v>
      </c>
      <c r="E3241" s="1" t="s">
        <v>83</v>
      </c>
      <c r="F3241" s="378">
        <v>46176</v>
      </c>
      <c r="G3241" s="1" t="s">
        <v>7480</v>
      </c>
      <c r="H3241" s="1" t="s">
        <v>5776</v>
      </c>
      <c r="I3241" s="378">
        <v>47272</v>
      </c>
      <c r="J3241" s="1" t="s">
        <v>61</v>
      </c>
      <c r="K3241" s="380">
        <v>0.56421296296295997</v>
      </c>
      <c r="L3241" s="378">
        <v>46176</v>
      </c>
      <c r="M3241" s="1" t="s">
        <v>4449</v>
      </c>
      <c r="N3241" s="1" t="s">
        <v>7498</v>
      </c>
    </row>
    <row r="3242" spans="1:14" x14ac:dyDescent="0.25">
      <c r="A3242" s="1" t="s">
        <v>4447</v>
      </c>
      <c r="B3242" s="1" t="s">
        <v>80</v>
      </c>
      <c r="C3242" s="1" t="s">
        <v>81</v>
      </c>
      <c r="D3242" s="377">
        <v>140</v>
      </c>
      <c r="E3242" s="1" t="s">
        <v>83</v>
      </c>
      <c r="F3242" s="378">
        <v>46176</v>
      </c>
      <c r="G3242" s="1" t="s">
        <v>7480</v>
      </c>
      <c r="H3242" s="1" t="s">
        <v>5776</v>
      </c>
      <c r="I3242" s="378">
        <v>47272</v>
      </c>
      <c r="J3242" s="1" t="s">
        <v>61</v>
      </c>
      <c r="K3242" s="380">
        <v>0.57157407407407002</v>
      </c>
      <c r="L3242" s="378">
        <v>46176</v>
      </c>
      <c r="M3242" s="1" t="s">
        <v>4449</v>
      </c>
      <c r="N3242" s="1" t="s">
        <v>7500</v>
      </c>
    </row>
    <row r="3243" spans="1:14" x14ac:dyDescent="0.25">
      <c r="A3243" s="1" t="s">
        <v>4447</v>
      </c>
      <c r="B3243" s="1" t="s">
        <v>80</v>
      </c>
      <c r="C3243" s="1" t="s">
        <v>81</v>
      </c>
      <c r="D3243" s="377">
        <v>140</v>
      </c>
      <c r="E3243" s="1" t="s">
        <v>83</v>
      </c>
      <c r="F3243" s="378">
        <v>46176</v>
      </c>
      <c r="G3243" s="1" t="s">
        <v>5354</v>
      </c>
      <c r="H3243" s="1" t="s">
        <v>4586</v>
      </c>
      <c r="I3243" s="378">
        <v>47271</v>
      </c>
      <c r="J3243" s="1" t="s">
        <v>61</v>
      </c>
      <c r="K3243" s="380">
        <v>0.37880787037037</v>
      </c>
      <c r="L3243" s="378">
        <v>46176</v>
      </c>
      <c r="M3243" s="1" t="s">
        <v>4449</v>
      </c>
      <c r="N3243" s="1" t="s">
        <v>7493</v>
      </c>
    </row>
    <row r="3244" spans="1:14" x14ac:dyDescent="0.25">
      <c r="A3244" s="1" t="s">
        <v>4447</v>
      </c>
      <c r="B3244" s="1" t="s">
        <v>80</v>
      </c>
      <c r="C3244" s="1" t="s">
        <v>81</v>
      </c>
      <c r="D3244" s="377">
        <v>140</v>
      </c>
      <c r="E3244" s="1" t="s">
        <v>83</v>
      </c>
      <c r="F3244" s="378">
        <v>46176</v>
      </c>
      <c r="G3244" s="1" t="s">
        <v>7480</v>
      </c>
      <c r="H3244" s="1" t="s">
        <v>5776</v>
      </c>
      <c r="I3244" s="378">
        <v>47272</v>
      </c>
      <c r="J3244" s="1" t="s">
        <v>61</v>
      </c>
      <c r="K3244" s="380">
        <v>0.87657407407406995</v>
      </c>
      <c r="L3244" s="378">
        <v>46176</v>
      </c>
      <c r="M3244" s="1" t="s">
        <v>4449</v>
      </c>
      <c r="N3244" s="1" t="s">
        <v>7515</v>
      </c>
    </row>
    <row r="3245" spans="1:14" x14ac:dyDescent="0.25">
      <c r="A3245" s="1" t="s">
        <v>4447</v>
      </c>
      <c r="B3245" s="1" t="s">
        <v>80</v>
      </c>
      <c r="C3245" s="1" t="s">
        <v>81</v>
      </c>
      <c r="D3245" s="377">
        <v>140</v>
      </c>
      <c r="E3245" s="1" t="s">
        <v>83</v>
      </c>
      <c r="F3245" s="378">
        <v>46176</v>
      </c>
      <c r="G3245" s="1" t="s">
        <v>7480</v>
      </c>
      <c r="H3245" s="1" t="s">
        <v>5776</v>
      </c>
      <c r="I3245" s="378">
        <v>47272</v>
      </c>
      <c r="J3245" s="1" t="s">
        <v>61</v>
      </c>
      <c r="K3245" s="380">
        <v>0.59056712962962998</v>
      </c>
      <c r="L3245" s="378">
        <v>46176</v>
      </c>
      <c r="M3245" s="1" t="s">
        <v>4449</v>
      </c>
      <c r="N3245" s="1" t="s">
        <v>7490</v>
      </c>
    </row>
    <row r="3246" spans="1:14" x14ac:dyDescent="0.25">
      <c r="A3246" s="1" t="s">
        <v>4447</v>
      </c>
      <c r="B3246" s="1" t="s">
        <v>80</v>
      </c>
      <c r="C3246" s="1" t="s">
        <v>81</v>
      </c>
      <c r="D3246" s="377">
        <v>140</v>
      </c>
      <c r="E3246" s="1" t="s">
        <v>83</v>
      </c>
      <c r="F3246" s="378">
        <v>46176</v>
      </c>
      <c r="G3246" s="1" t="s">
        <v>7480</v>
      </c>
      <c r="H3246" s="1" t="s">
        <v>5776</v>
      </c>
      <c r="I3246" s="378">
        <v>47272</v>
      </c>
      <c r="J3246" s="1" t="s">
        <v>61</v>
      </c>
      <c r="K3246" s="380">
        <v>0.66910879629630005</v>
      </c>
      <c r="L3246" s="378">
        <v>46176</v>
      </c>
      <c r="M3246" s="1" t="s">
        <v>4449</v>
      </c>
      <c r="N3246" s="1" t="s">
        <v>7521</v>
      </c>
    </row>
    <row r="3247" spans="1:14" x14ac:dyDescent="0.25">
      <c r="A3247" s="1" t="s">
        <v>4447</v>
      </c>
      <c r="B3247" s="1" t="s">
        <v>80</v>
      </c>
      <c r="C3247" s="1" t="s">
        <v>81</v>
      </c>
      <c r="D3247" s="377">
        <v>140</v>
      </c>
      <c r="E3247" s="1" t="s">
        <v>83</v>
      </c>
      <c r="F3247" s="378">
        <v>46176</v>
      </c>
      <c r="G3247" s="1" t="s">
        <v>7480</v>
      </c>
      <c r="H3247" s="1" t="s">
        <v>5776</v>
      </c>
      <c r="I3247" s="378">
        <v>47272</v>
      </c>
      <c r="J3247" s="1" t="s">
        <v>61</v>
      </c>
      <c r="K3247" s="380">
        <v>0.58635416666666995</v>
      </c>
      <c r="L3247" s="378">
        <v>46176</v>
      </c>
      <c r="M3247" s="1" t="s">
        <v>4449</v>
      </c>
      <c r="N3247" s="1" t="s">
        <v>7506</v>
      </c>
    </row>
    <row r="3248" spans="1:14" x14ac:dyDescent="0.25">
      <c r="A3248" s="1" t="s">
        <v>4447</v>
      </c>
      <c r="B3248" s="1" t="s">
        <v>80</v>
      </c>
      <c r="C3248" s="1" t="s">
        <v>81</v>
      </c>
      <c r="D3248" s="377">
        <v>140</v>
      </c>
      <c r="E3248" s="1" t="s">
        <v>83</v>
      </c>
      <c r="F3248" s="378">
        <v>46176</v>
      </c>
      <c r="G3248" s="1" t="s">
        <v>7480</v>
      </c>
      <c r="H3248" s="1" t="s">
        <v>5776</v>
      </c>
      <c r="I3248" s="378">
        <v>47272</v>
      </c>
      <c r="J3248" s="1" t="s">
        <v>61</v>
      </c>
      <c r="K3248" s="380">
        <v>0.75820601851851999</v>
      </c>
      <c r="L3248" s="378">
        <v>46176</v>
      </c>
      <c r="M3248" s="1" t="s">
        <v>4449</v>
      </c>
      <c r="N3248" s="1" t="s">
        <v>7516</v>
      </c>
    </row>
    <row r="3249" spans="1:14" x14ac:dyDescent="0.25">
      <c r="A3249" s="1" t="s">
        <v>4447</v>
      </c>
      <c r="B3249" s="1" t="s">
        <v>80</v>
      </c>
      <c r="C3249" s="1" t="s">
        <v>81</v>
      </c>
      <c r="D3249" s="377">
        <v>140</v>
      </c>
      <c r="E3249" s="1" t="s">
        <v>83</v>
      </c>
      <c r="F3249" s="378">
        <v>46176</v>
      </c>
      <c r="G3249" s="1" t="s">
        <v>5354</v>
      </c>
      <c r="H3249" s="1" t="s">
        <v>4586</v>
      </c>
      <c r="I3249" s="378">
        <v>47271</v>
      </c>
      <c r="J3249" s="1" t="s">
        <v>61</v>
      </c>
      <c r="K3249" s="380">
        <v>0.38670138888889</v>
      </c>
      <c r="L3249" s="378">
        <v>46176</v>
      </c>
      <c r="M3249" s="1" t="s">
        <v>4449</v>
      </c>
      <c r="N3249" s="1" t="s">
        <v>7507</v>
      </c>
    </row>
    <row r="3250" spans="1:14" x14ac:dyDescent="0.25">
      <c r="A3250" s="1" t="s">
        <v>4447</v>
      </c>
      <c r="B3250" s="1" t="s">
        <v>80</v>
      </c>
      <c r="C3250" s="1" t="s">
        <v>81</v>
      </c>
      <c r="D3250" s="377">
        <v>77</v>
      </c>
      <c r="E3250" s="1" t="s">
        <v>83</v>
      </c>
      <c r="F3250" s="378">
        <v>46176</v>
      </c>
      <c r="G3250" s="1" t="s">
        <v>5354</v>
      </c>
      <c r="H3250" s="1" t="s">
        <v>4586</v>
      </c>
      <c r="I3250" s="378">
        <v>47271</v>
      </c>
      <c r="J3250" s="1" t="s">
        <v>61</v>
      </c>
      <c r="K3250" s="380">
        <v>0.64531249999999996</v>
      </c>
      <c r="L3250" s="378">
        <v>46176</v>
      </c>
      <c r="M3250" s="1" t="s">
        <v>4449</v>
      </c>
      <c r="N3250" s="1" t="s">
        <v>7484</v>
      </c>
    </row>
    <row r="3251" spans="1:14" x14ac:dyDescent="0.25">
      <c r="A3251" s="1" t="s">
        <v>4447</v>
      </c>
      <c r="B3251" s="1" t="s">
        <v>80</v>
      </c>
      <c r="C3251" s="1" t="s">
        <v>81</v>
      </c>
      <c r="D3251" s="377">
        <v>140</v>
      </c>
      <c r="E3251" s="1" t="s">
        <v>83</v>
      </c>
      <c r="F3251" s="378">
        <v>46176</v>
      </c>
      <c r="G3251" s="1" t="s">
        <v>7480</v>
      </c>
      <c r="H3251" s="1" t="s">
        <v>5776</v>
      </c>
      <c r="I3251" s="378">
        <v>47272</v>
      </c>
      <c r="J3251" s="1" t="s">
        <v>61</v>
      </c>
      <c r="K3251" s="380">
        <v>0.58405092592593</v>
      </c>
      <c r="L3251" s="378">
        <v>46176</v>
      </c>
      <c r="M3251" s="1" t="s">
        <v>4449</v>
      </c>
      <c r="N3251" s="1" t="s">
        <v>7492</v>
      </c>
    </row>
    <row r="3252" spans="1:14" x14ac:dyDescent="0.25">
      <c r="A3252" s="1" t="s">
        <v>4447</v>
      </c>
      <c r="B3252" s="1" t="s">
        <v>80</v>
      </c>
      <c r="C3252" s="1" t="s">
        <v>81</v>
      </c>
      <c r="D3252" s="377">
        <v>140</v>
      </c>
      <c r="E3252" s="1" t="s">
        <v>83</v>
      </c>
      <c r="F3252" s="378">
        <v>46176</v>
      </c>
      <c r="G3252" s="1" t="s">
        <v>7480</v>
      </c>
      <c r="H3252" s="1" t="s">
        <v>5776</v>
      </c>
      <c r="I3252" s="378">
        <v>47272</v>
      </c>
      <c r="J3252" s="1" t="s">
        <v>61</v>
      </c>
      <c r="K3252" s="380">
        <v>0.59971064814815001</v>
      </c>
      <c r="L3252" s="378">
        <v>46176</v>
      </c>
      <c r="M3252" s="1" t="s">
        <v>4449</v>
      </c>
      <c r="N3252" s="1" t="s">
        <v>7511</v>
      </c>
    </row>
    <row r="3253" spans="1:14" x14ac:dyDescent="0.25">
      <c r="A3253" s="1" t="s">
        <v>4447</v>
      </c>
      <c r="B3253" s="1" t="s">
        <v>80</v>
      </c>
      <c r="C3253" s="1" t="s">
        <v>81</v>
      </c>
      <c r="D3253" s="377">
        <v>140</v>
      </c>
      <c r="E3253" s="1" t="s">
        <v>83</v>
      </c>
      <c r="F3253" s="378">
        <v>46176</v>
      </c>
      <c r="G3253" s="1" t="s">
        <v>7480</v>
      </c>
      <c r="H3253" s="1" t="s">
        <v>5776</v>
      </c>
      <c r="I3253" s="378">
        <v>47272</v>
      </c>
      <c r="J3253" s="1" t="s">
        <v>61</v>
      </c>
      <c r="K3253" s="380">
        <v>0.87575231481480997</v>
      </c>
      <c r="L3253" s="378">
        <v>46176</v>
      </c>
      <c r="M3253" s="1" t="s">
        <v>4449</v>
      </c>
      <c r="N3253" s="1" t="s">
        <v>7509</v>
      </c>
    </row>
    <row r="3254" spans="1:14" x14ac:dyDescent="0.25">
      <c r="A3254" s="1" t="s">
        <v>4447</v>
      </c>
      <c r="B3254" s="1" t="s">
        <v>80</v>
      </c>
      <c r="C3254" s="1" t="s">
        <v>81</v>
      </c>
      <c r="D3254" s="377">
        <v>140</v>
      </c>
      <c r="E3254" s="1" t="s">
        <v>83</v>
      </c>
      <c r="F3254" s="378">
        <v>46176</v>
      </c>
      <c r="G3254" s="1" t="s">
        <v>7480</v>
      </c>
      <c r="H3254" s="1" t="s">
        <v>5776</v>
      </c>
      <c r="I3254" s="378">
        <v>47272</v>
      </c>
      <c r="J3254" s="1" t="s">
        <v>61</v>
      </c>
      <c r="K3254" s="380">
        <v>0.64269675925925995</v>
      </c>
      <c r="L3254" s="378">
        <v>46176</v>
      </c>
      <c r="M3254" s="1" t="s">
        <v>4449</v>
      </c>
      <c r="N3254" s="1" t="s">
        <v>7499</v>
      </c>
    </row>
    <row r="3255" spans="1:14" x14ac:dyDescent="0.25">
      <c r="A3255" s="1" t="s">
        <v>4447</v>
      </c>
      <c r="B3255" s="1" t="s">
        <v>80</v>
      </c>
      <c r="C3255" s="1" t="s">
        <v>81</v>
      </c>
      <c r="D3255" s="377">
        <v>140</v>
      </c>
      <c r="E3255" s="1" t="s">
        <v>83</v>
      </c>
      <c r="F3255" s="378">
        <v>46176</v>
      </c>
      <c r="G3255" s="1" t="s">
        <v>5354</v>
      </c>
      <c r="H3255" s="1" t="s">
        <v>4586</v>
      </c>
      <c r="I3255" s="378">
        <v>47271</v>
      </c>
      <c r="J3255" s="1" t="s">
        <v>61</v>
      </c>
      <c r="K3255" s="380">
        <v>0.40243055555556001</v>
      </c>
      <c r="L3255" s="378">
        <v>46176</v>
      </c>
      <c r="M3255" s="1" t="s">
        <v>4449</v>
      </c>
      <c r="N3255" s="1" t="s">
        <v>7487</v>
      </c>
    </row>
    <row r="3256" spans="1:14" x14ac:dyDescent="0.25">
      <c r="A3256" s="1" t="s">
        <v>4447</v>
      </c>
      <c r="B3256" s="1" t="s">
        <v>80</v>
      </c>
      <c r="C3256" s="1" t="s">
        <v>81</v>
      </c>
      <c r="D3256" s="377">
        <v>140</v>
      </c>
      <c r="E3256" s="1" t="s">
        <v>83</v>
      </c>
      <c r="F3256" s="378">
        <v>46176</v>
      </c>
      <c r="G3256" s="1" t="s">
        <v>7480</v>
      </c>
      <c r="H3256" s="1" t="s">
        <v>5776</v>
      </c>
      <c r="I3256" s="378">
        <v>47272</v>
      </c>
      <c r="J3256" s="1" t="s">
        <v>61</v>
      </c>
      <c r="K3256" s="380">
        <v>0.61435185185185004</v>
      </c>
      <c r="L3256" s="378">
        <v>46176</v>
      </c>
      <c r="M3256" s="1" t="s">
        <v>4449</v>
      </c>
      <c r="N3256" s="1" t="s">
        <v>7501</v>
      </c>
    </row>
    <row r="3257" spans="1:14" x14ac:dyDescent="0.25">
      <c r="A3257" s="1" t="s">
        <v>4447</v>
      </c>
      <c r="B3257" s="1" t="s">
        <v>80</v>
      </c>
      <c r="C3257" s="1" t="s">
        <v>81</v>
      </c>
      <c r="D3257" s="377">
        <v>140</v>
      </c>
      <c r="E3257" s="1" t="s">
        <v>83</v>
      </c>
      <c r="F3257" s="378">
        <v>46176</v>
      </c>
      <c r="G3257" s="1" t="s">
        <v>5354</v>
      </c>
      <c r="H3257" s="1" t="s">
        <v>4586</v>
      </c>
      <c r="I3257" s="378">
        <v>47271</v>
      </c>
      <c r="J3257" s="1" t="s">
        <v>61</v>
      </c>
      <c r="K3257" s="380">
        <v>3.3587962962960002E-2</v>
      </c>
      <c r="L3257" s="378">
        <v>46176</v>
      </c>
      <c r="M3257" s="1" t="s">
        <v>4449</v>
      </c>
      <c r="N3257" s="1" t="s">
        <v>5358</v>
      </c>
    </row>
    <row r="3258" spans="1:14" x14ac:dyDescent="0.25">
      <c r="A3258" s="1" t="s">
        <v>4447</v>
      </c>
      <c r="B3258" s="1" t="s">
        <v>80</v>
      </c>
      <c r="C3258" s="1" t="s">
        <v>81</v>
      </c>
      <c r="D3258" s="377">
        <v>140</v>
      </c>
      <c r="E3258" s="1" t="s">
        <v>83</v>
      </c>
      <c r="F3258" s="378">
        <v>46176</v>
      </c>
      <c r="G3258" s="1" t="s">
        <v>7480</v>
      </c>
      <c r="H3258" s="1" t="s">
        <v>5776</v>
      </c>
      <c r="I3258" s="378">
        <v>47272</v>
      </c>
      <c r="J3258" s="1" t="s">
        <v>61</v>
      </c>
      <c r="K3258" s="380">
        <v>0.54087962962962999</v>
      </c>
      <c r="L3258" s="378">
        <v>46176</v>
      </c>
      <c r="M3258" s="1" t="s">
        <v>4449</v>
      </c>
      <c r="N3258" s="1" t="s">
        <v>7491</v>
      </c>
    </row>
    <row r="3259" spans="1:14" x14ac:dyDescent="0.25">
      <c r="A3259" s="1" t="s">
        <v>4447</v>
      </c>
      <c r="B3259" s="1" t="s">
        <v>80</v>
      </c>
      <c r="C3259" s="1" t="s">
        <v>81</v>
      </c>
      <c r="D3259" s="377">
        <v>140</v>
      </c>
      <c r="E3259" s="1" t="s">
        <v>83</v>
      </c>
      <c r="F3259" s="378">
        <v>46176</v>
      </c>
      <c r="G3259" s="1" t="s">
        <v>7480</v>
      </c>
      <c r="H3259" s="1" t="s">
        <v>5776</v>
      </c>
      <c r="I3259" s="378">
        <v>47272</v>
      </c>
      <c r="J3259" s="1" t="s">
        <v>61</v>
      </c>
      <c r="K3259" s="380">
        <v>0.54097222222221997</v>
      </c>
      <c r="L3259" s="378">
        <v>46176</v>
      </c>
      <c r="M3259" s="1" t="s">
        <v>4449</v>
      </c>
      <c r="N3259" s="1" t="s">
        <v>7517</v>
      </c>
    </row>
    <row r="3260" spans="1:14" x14ac:dyDescent="0.25">
      <c r="A3260" s="1" t="s">
        <v>4447</v>
      </c>
      <c r="B3260" s="1" t="s">
        <v>80</v>
      </c>
      <c r="C3260" s="1" t="s">
        <v>81</v>
      </c>
      <c r="D3260" s="377">
        <v>140</v>
      </c>
      <c r="E3260" s="1" t="s">
        <v>83</v>
      </c>
      <c r="F3260" s="378">
        <v>46176</v>
      </c>
      <c r="G3260" s="1" t="s">
        <v>5354</v>
      </c>
      <c r="H3260" s="1" t="s">
        <v>4586</v>
      </c>
      <c r="I3260" s="378">
        <v>47271</v>
      </c>
      <c r="J3260" s="1" t="s">
        <v>61</v>
      </c>
      <c r="K3260" s="380">
        <v>0.35848379629630001</v>
      </c>
      <c r="L3260" s="378">
        <v>46176</v>
      </c>
      <c r="M3260" s="1" t="s">
        <v>4449</v>
      </c>
      <c r="N3260" s="1" t="s">
        <v>5361</v>
      </c>
    </row>
    <row r="3261" spans="1:14" x14ac:dyDescent="0.25">
      <c r="A3261" s="1" t="s">
        <v>4447</v>
      </c>
      <c r="B3261" s="1" t="s">
        <v>80</v>
      </c>
      <c r="C3261" s="1" t="s">
        <v>81</v>
      </c>
      <c r="D3261" s="377">
        <v>140</v>
      </c>
      <c r="E3261" s="1" t="s">
        <v>83</v>
      </c>
      <c r="F3261" s="378">
        <v>46176</v>
      </c>
      <c r="G3261" s="1" t="s">
        <v>7480</v>
      </c>
      <c r="H3261" s="1" t="s">
        <v>5776</v>
      </c>
      <c r="I3261" s="378">
        <v>47272</v>
      </c>
      <c r="J3261" s="1" t="s">
        <v>61</v>
      </c>
      <c r="K3261" s="380">
        <v>0.73675925925926</v>
      </c>
      <c r="L3261" s="378">
        <v>46176</v>
      </c>
      <c r="M3261" s="1" t="s">
        <v>4449</v>
      </c>
      <c r="N3261" s="1" t="s">
        <v>7483</v>
      </c>
    </row>
    <row r="3262" spans="1:14" x14ac:dyDescent="0.25">
      <c r="A3262" s="1" t="s">
        <v>4447</v>
      </c>
      <c r="B3262" s="1" t="s">
        <v>80</v>
      </c>
      <c r="C3262" s="1" t="s">
        <v>81</v>
      </c>
      <c r="D3262" s="377">
        <v>140</v>
      </c>
      <c r="E3262" s="1" t="s">
        <v>83</v>
      </c>
      <c r="F3262" s="378">
        <v>46176</v>
      </c>
      <c r="G3262" s="1" t="s">
        <v>7480</v>
      </c>
      <c r="H3262" s="1" t="s">
        <v>5776</v>
      </c>
      <c r="I3262" s="378">
        <v>47272</v>
      </c>
      <c r="J3262" s="1" t="s">
        <v>61</v>
      </c>
      <c r="K3262" s="380">
        <v>0.77060185185185004</v>
      </c>
      <c r="L3262" s="378">
        <v>46176</v>
      </c>
      <c r="M3262" s="1" t="s">
        <v>4449</v>
      </c>
      <c r="N3262" s="1" t="s">
        <v>7508</v>
      </c>
    </row>
    <row r="3263" spans="1:14" x14ac:dyDescent="0.25">
      <c r="A3263" s="1" t="s">
        <v>4447</v>
      </c>
      <c r="B3263" s="1" t="s">
        <v>80</v>
      </c>
      <c r="C3263" s="1" t="s">
        <v>81</v>
      </c>
      <c r="D3263" s="377">
        <v>140</v>
      </c>
      <c r="E3263" s="1" t="s">
        <v>83</v>
      </c>
      <c r="F3263" s="378">
        <v>46176</v>
      </c>
      <c r="G3263" s="1" t="s">
        <v>7480</v>
      </c>
      <c r="H3263" s="1" t="s">
        <v>5776</v>
      </c>
      <c r="I3263" s="378">
        <v>47272</v>
      </c>
      <c r="J3263" s="1" t="s">
        <v>61</v>
      </c>
      <c r="K3263" s="380">
        <v>0.84909722222221995</v>
      </c>
      <c r="L3263" s="378">
        <v>46176</v>
      </c>
      <c r="M3263" s="1" t="s">
        <v>4449</v>
      </c>
      <c r="N3263" s="1" t="s">
        <v>7488</v>
      </c>
    </row>
    <row r="3264" spans="1:14" x14ac:dyDescent="0.25">
      <c r="A3264" s="1" t="s">
        <v>4447</v>
      </c>
      <c r="B3264" s="1" t="s">
        <v>80</v>
      </c>
      <c r="C3264" s="1" t="s">
        <v>81</v>
      </c>
      <c r="D3264" s="377">
        <v>140</v>
      </c>
      <c r="E3264" s="1" t="s">
        <v>83</v>
      </c>
      <c r="F3264" s="378">
        <v>46176</v>
      </c>
      <c r="G3264" s="1" t="s">
        <v>5354</v>
      </c>
      <c r="H3264" s="1" t="s">
        <v>4586</v>
      </c>
      <c r="I3264" s="378">
        <v>47271</v>
      </c>
      <c r="J3264" s="1" t="s">
        <v>61</v>
      </c>
      <c r="K3264" s="380">
        <v>0.34843750000000001</v>
      </c>
      <c r="L3264" s="378">
        <v>46176</v>
      </c>
      <c r="M3264" s="1" t="s">
        <v>4449</v>
      </c>
      <c r="N3264" s="1" t="s">
        <v>5360</v>
      </c>
    </row>
    <row r="3265" spans="1:14" x14ac:dyDescent="0.25">
      <c r="A3265" s="1" t="s">
        <v>4447</v>
      </c>
      <c r="B3265" s="1" t="s">
        <v>80</v>
      </c>
      <c r="C3265" s="1" t="s">
        <v>81</v>
      </c>
      <c r="D3265" s="377">
        <v>140</v>
      </c>
      <c r="E3265" s="1" t="s">
        <v>83</v>
      </c>
      <c r="F3265" s="378">
        <v>46176</v>
      </c>
      <c r="G3265" s="1" t="s">
        <v>5354</v>
      </c>
      <c r="H3265" s="1" t="s">
        <v>4586</v>
      </c>
      <c r="I3265" s="378">
        <v>47271</v>
      </c>
      <c r="J3265" s="1" t="s">
        <v>61</v>
      </c>
      <c r="K3265" s="380">
        <v>0.41070601851852001</v>
      </c>
      <c r="L3265" s="378">
        <v>46176</v>
      </c>
      <c r="M3265" s="1" t="s">
        <v>4449</v>
      </c>
      <c r="N3265" s="1" t="s">
        <v>7482</v>
      </c>
    </row>
    <row r="3266" spans="1:14" x14ac:dyDescent="0.25">
      <c r="A3266" s="1" t="s">
        <v>4447</v>
      </c>
      <c r="B3266" s="1" t="s">
        <v>80</v>
      </c>
      <c r="C3266" s="1" t="s">
        <v>81</v>
      </c>
      <c r="D3266" s="377">
        <v>140</v>
      </c>
      <c r="E3266" s="1" t="s">
        <v>83</v>
      </c>
      <c r="F3266" s="378">
        <v>46176</v>
      </c>
      <c r="G3266" s="1" t="s">
        <v>7480</v>
      </c>
      <c r="H3266" s="1" t="s">
        <v>5776</v>
      </c>
      <c r="I3266" s="378">
        <v>47272</v>
      </c>
      <c r="J3266" s="1" t="s">
        <v>61</v>
      </c>
      <c r="K3266" s="380">
        <v>0.74636574074074002</v>
      </c>
      <c r="L3266" s="378">
        <v>46176</v>
      </c>
      <c r="M3266" s="1" t="s">
        <v>4449</v>
      </c>
      <c r="N3266" s="1" t="s">
        <v>7510</v>
      </c>
    </row>
    <row r="3267" spans="1:14" x14ac:dyDescent="0.25">
      <c r="A3267" s="1" t="s">
        <v>4447</v>
      </c>
      <c r="B3267" s="1" t="s">
        <v>80</v>
      </c>
      <c r="C3267" s="1" t="s">
        <v>81</v>
      </c>
      <c r="D3267" s="377">
        <v>140</v>
      </c>
      <c r="E3267" s="1" t="s">
        <v>83</v>
      </c>
      <c r="F3267" s="378">
        <v>46176</v>
      </c>
      <c r="G3267" s="1" t="s">
        <v>7480</v>
      </c>
      <c r="H3267" s="1" t="s">
        <v>5776</v>
      </c>
      <c r="I3267" s="378">
        <v>47272</v>
      </c>
      <c r="J3267" s="1" t="s">
        <v>61</v>
      </c>
      <c r="K3267" s="380">
        <v>0.54136574074073995</v>
      </c>
      <c r="L3267" s="378">
        <v>46176</v>
      </c>
      <c r="M3267" s="1" t="s">
        <v>4449</v>
      </c>
      <c r="N3267" s="1" t="s">
        <v>7502</v>
      </c>
    </row>
    <row r="3268" spans="1:14" x14ac:dyDescent="0.25">
      <c r="A3268" s="1" t="s">
        <v>4447</v>
      </c>
      <c r="B3268" s="1" t="s">
        <v>80</v>
      </c>
      <c r="C3268" s="1" t="s">
        <v>81</v>
      </c>
      <c r="D3268" s="377">
        <v>140</v>
      </c>
      <c r="E3268" s="1" t="s">
        <v>83</v>
      </c>
      <c r="F3268" s="378">
        <v>46176</v>
      </c>
      <c r="G3268" s="1" t="s">
        <v>5354</v>
      </c>
      <c r="H3268" s="1" t="s">
        <v>4586</v>
      </c>
      <c r="I3268" s="378">
        <v>47271</v>
      </c>
      <c r="J3268" s="1" t="s">
        <v>61</v>
      </c>
      <c r="K3268" s="380">
        <v>0.33571759259258999</v>
      </c>
      <c r="L3268" s="378">
        <v>46176</v>
      </c>
      <c r="M3268" s="1" t="s">
        <v>4449</v>
      </c>
      <c r="N3268" s="1" t="s">
        <v>5359</v>
      </c>
    </row>
    <row r="3269" spans="1:14" x14ac:dyDescent="0.25">
      <c r="A3269" s="1" t="s">
        <v>4447</v>
      </c>
      <c r="B3269" s="1" t="s">
        <v>80</v>
      </c>
      <c r="C3269" s="1" t="s">
        <v>81</v>
      </c>
      <c r="D3269" s="377">
        <v>140</v>
      </c>
      <c r="E3269" s="1" t="s">
        <v>83</v>
      </c>
      <c r="F3269" s="378">
        <v>46176</v>
      </c>
      <c r="G3269" s="1" t="s">
        <v>7480</v>
      </c>
      <c r="H3269" s="1" t="s">
        <v>5776</v>
      </c>
      <c r="I3269" s="378">
        <v>47272</v>
      </c>
      <c r="J3269" s="1" t="s">
        <v>61</v>
      </c>
      <c r="K3269" s="380">
        <v>0.69004629629629999</v>
      </c>
      <c r="L3269" s="378">
        <v>46176</v>
      </c>
      <c r="M3269" s="1" t="s">
        <v>4449</v>
      </c>
      <c r="N3269" s="1" t="s">
        <v>7481</v>
      </c>
    </row>
    <row r="3270" spans="1:14" x14ac:dyDescent="0.25">
      <c r="A3270" s="1" t="s">
        <v>4447</v>
      </c>
      <c r="B3270" s="1" t="s">
        <v>80</v>
      </c>
      <c r="C3270" s="1" t="s">
        <v>81</v>
      </c>
      <c r="D3270" s="377">
        <v>140</v>
      </c>
      <c r="E3270" s="1" t="s">
        <v>83</v>
      </c>
      <c r="F3270" s="378">
        <v>46176</v>
      </c>
      <c r="G3270" s="1" t="s">
        <v>5354</v>
      </c>
      <c r="H3270" s="1" t="s">
        <v>4586</v>
      </c>
      <c r="I3270" s="378">
        <v>47271</v>
      </c>
      <c r="J3270" s="1" t="s">
        <v>61</v>
      </c>
      <c r="K3270" s="380">
        <v>0.41944444444444001</v>
      </c>
      <c r="L3270" s="378">
        <v>46176</v>
      </c>
      <c r="M3270" s="1" t="s">
        <v>4449</v>
      </c>
      <c r="N3270" s="1" t="s">
        <v>7524</v>
      </c>
    </row>
    <row r="3271" spans="1:14" x14ac:dyDescent="0.25">
      <c r="A3271" s="1" t="s">
        <v>4447</v>
      </c>
      <c r="B3271" s="1" t="s">
        <v>80</v>
      </c>
      <c r="C3271" s="1" t="s">
        <v>81</v>
      </c>
      <c r="D3271" s="377">
        <v>140</v>
      </c>
      <c r="E3271" s="1" t="s">
        <v>83</v>
      </c>
      <c r="F3271" s="378">
        <v>46176</v>
      </c>
      <c r="G3271" s="1" t="s">
        <v>5354</v>
      </c>
      <c r="H3271" s="1" t="s">
        <v>4586</v>
      </c>
      <c r="I3271" s="378">
        <v>47271</v>
      </c>
      <c r="J3271" s="1" t="s">
        <v>61</v>
      </c>
      <c r="K3271" s="380">
        <v>0.33805555555555999</v>
      </c>
      <c r="L3271" s="378">
        <v>46176</v>
      </c>
      <c r="M3271" s="1" t="s">
        <v>4449</v>
      </c>
      <c r="N3271" s="1" t="s">
        <v>5357</v>
      </c>
    </row>
    <row r="3272" spans="1:14" x14ac:dyDescent="0.25">
      <c r="A3272" s="1" t="s">
        <v>4447</v>
      </c>
      <c r="B3272" s="1" t="s">
        <v>80</v>
      </c>
      <c r="C3272" s="1" t="s">
        <v>81</v>
      </c>
      <c r="D3272" s="377">
        <v>140</v>
      </c>
      <c r="E3272" s="1" t="s">
        <v>83</v>
      </c>
      <c r="F3272" s="378">
        <v>46176</v>
      </c>
      <c r="G3272" s="1" t="s">
        <v>5354</v>
      </c>
      <c r="H3272" s="1" t="s">
        <v>4586</v>
      </c>
      <c r="I3272" s="378">
        <v>47271</v>
      </c>
      <c r="J3272" s="1" t="s">
        <v>61</v>
      </c>
      <c r="K3272" s="380">
        <v>0.37748842592593002</v>
      </c>
      <c r="L3272" s="378">
        <v>46176</v>
      </c>
      <c r="M3272" s="1" t="s">
        <v>4449</v>
      </c>
      <c r="N3272" s="1" t="s">
        <v>7497</v>
      </c>
    </row>
    <row r="3273" spans="1:14" x14ac:dyDescent="0.25">
      <c r="A3273" s="1" t="s">
        <v>4447</v>
      </c>
      <c r="B3273" s="1" t="s">
        <v>80</v>
      </c>
      <c r="C3273" s="1" t="s">
        <v>81</v>
      </c>
      <c r="D3273" s="377">
        <v>140</v>
      </c>
      <c r="E3273" s="1" t="s">
        <v>83</v>
      </c>
      <c r="F3273" s="378">
        <v>46176</v>
      </c>
      <c r="G3273" s="1" t="s">
        <v>7480</v>
      </c>
      <c r="H3273" s="1" t="s">
        <v>5776</v>
      </c>
      <c r="I3273" s="378">
        <v>47272</v>
      </c>
      <c r="J3273" s="1" t="s">
        <v>61</v>
      </c>
      <c r="K3273" s="380">
        <v>0.74648148148147997</v>
      </c>
      <c r="L3273" s="378">
        <v>46176</v>
      </c>
      <c r="M3273" s="1" t="s">
        <v>4449</v>
      </c>
      <c r="N3273" s="1" t="s">
        <v>7494</v>
      </c>
    </row>
    <row r="3274" spans="1:14" x14ac:dyDescent="0.25">
      <c r="A3274" s="1" t="s">
        <v>4447</v>
      </c>
      <c r="B3274" s="1" t="s">
        <v>80</v>
      </c>
      <c r="C3274" s="1" t="s">
        <v>81</v>
      </c>
      <c r="D3274" s="377">
        <v>140</v>
      </c>
      <c r="E3274" s="1" t="s">
        <v>83</v>
      </c>
      <c r="F3274" s="378">
        <v>46176</v>
      </c>
      <c r="G3274" s="1" t="s">
        <v>7480</v>
      </c>
      <c r="H3274" s="1" t="s">
        <v>5776</v>
      </c>
      <c r="I3274" s="378">
        <v>47272</v>
      </c>
      <c r="J3274" s="1" t="s">
        <v>61</v>
      </c>
      <c r="K3274" s="380">
        <v>0.52560185185185004</v>
      </c>
      <c r="L3274" s="378">
        <v>46176</v>
      </c>
      <c r="M3274" s="1" t="s">
        <v>4449</v>
      </c>
      <c r="N3274" s="1" t="s">
        <v>7485</v>
      </c>
    </row>
    <row r="3275" spans="1:14" x14ac:dyDescent="0.25">
      <c r="A3275" s="1" t="s">
        <v>4447</v>
      </c>
      <c r="B3275" s="1" t="s">
        <v>80</v>
      </c>
      <c r="C3275" s="1" t="s">
        <v>81</v>
      </c>
      <c r="D3275" s="377">
        <v>140</v>
      </c>
      <c r="E3275" s="1" t="s">
        <v>83</v>
      </c>
      <c r="F3275" s="378">
        <v>46176</v>
      </c>
      <c r="G3275" s="1" t="s">
        <v>7480</v>
      </c>
      <c r="H3275" s="1" t="s">
        <v>5776</v>
      </c>
      <c r="I3275" s="378">
        <v>47272</v>
      </c>
      <c r="J3275" s="1" t="s">
        <v>61</v>
      </c>
      <c r="K3275" s="380">
        <v>0.54115740740741003</v>
      </c>
      <c r="L3275" s="378">
        <v>46176</v>
      </c>
      <c r="M3275" s="1" t="s">
        <v>4449</v>
      </c>
      <c r="N3275" s="1" t="s">
        <v>7495</v>
      </c>
    </row>
    <row r="3276" spans="1:14" x14ac:dyDescent="0.25">
      <c r="A3276" s="1" t="s">
        <v>4447</v>
      </c>
      <c r="B3276" s="1" t="s">
        <v>80</v>
      </c>
      <c r="C3276" s="1" t="s">
        <v>81</v>
      </c>
      <c r="D3276" s="377">
        <v>140</v>
      </c>
      <c r="E3276" s="1" t="s">
        <v>83</v>
      </c>
      <c r="F3276" s="378">
        <v>46176</v>
      </c>
      <c r="G3276" s="1" t="s">
        <v>7480</v>
      </c>
      <c r="H3276" s="1" t="s">
        <v>5776</v>
      </c>
      <c r="I3276" s="378">
        <v>47272</v>
      </c>
      <c r="J3276" s="1" t="s">
        <v>61</v>
      </c>
      <c r="K3276" s="380">
        <v>0.69563657407406998</v>
      </c>
      <c r="L3276" s="378">
        <v>46176</v>
      </c>
      <c r="M3276" s="1" t="s">
        <v>4449</v>
      </c>
      <c r="N3276" s="1" t="s">
        <v>7514</v>
      </c>
    </row>
    <row r="3277" spans="1:14" x14ac:dyDescent="0.25">
      <c r="A3277" s="1" t="s">
        <v>4447</v>
      </c>
      <c r="B3277" s="1" t="s">
        <v>80</v>
      </c>
      <c r="C3277" s="1" t="s">
        <v>81</v>
      </c>
      <c r="D3277" s="377">
        <v>140</v>
      </c>
      <c r="E3277" s="1" t="s">
        <v>83</v>
      </c>
      <c r="F3277" s="378">
        <v>46176</v>
      </c>
      <c r="G3277" s="1" t="s">
        <v>5354</v>
      </c>
      <c r="H3277" s="1" t="s">
        <v>4586</v>
      </c>
      <c r="I3277" s="378">
        <v>47271</v>
      </c>
      <c r="J3277" s="1" t="s">
        <v>61</v>
      </c>
      <c r="K3277" s="380">
        <v>0.39365740740741001</v>
      </c>
      <c r="L3277" s="378">
        <v>46176</v>
      </c>
      <c r="M3277" s="1" t="s">
        <v>4449</v>
      </c>
      <c r="N3277" s="1" t="s">
        <v>7486</v>
      </c>
    </row>
    <row r="3278" spans="1:14" x14ac:dyDescent="0.25">
      <c r="A3278" s="1" t="s">
        <v>4447</v>
      </c>
      <c r="B3278" s="1" t="s">
        <v>80</v>
      </c>
      <c r="C3278" s="1" t="s">
        <v>81</v>
      </c>
      <c r="D3278" s="377">
        <v>140</v>
      </c>
      <c r="E3278" s="1" t="s">
        <v>83</v>
      </c>
      <c r="F3278" s="378">
        <v>46176</v>
      </c>
      <c r="G3278" s="1" t="s">
        <v>5354</v>
      </c>
      <c r="H3278" s="1" t="s">
        <v>4586</v>
      </c>
      <c r="I3278" s="378">
        <v>47271</v>
      </c>
      <c r="J3278" s="1" t="s">
        <v>61</v>
      </c>
      <c r="K3278" s="380">
        <v>0.33129629629629997</v>
      </c>
      <c r="L3278" s="378">
        <v>46176</v>
      </c>
      <c r="M3278" s="1" t="s">
        <v>4449</v>
      </c>
      <c r="N3278" s="1" t="s">
        <v>5355</v>
      </c>
    </row>
    <row r="3279" spans="1:14" x14ac:dyDescent="0.25">
      <c r="A3279" s="1" t="s">
        <v>4447</v>
      </c>
      <c r="B3279" s="1" t="s">
        <v>80</v>
      </c>
      <c r="C3279" s="1" t="s">
        <v>81</v>
      </c>
      <c r="D3279" s="377">
        <v>140</v>
      </c>
      <c r="E3279" s="1" t="s">
        <v>83</v>
      </c>
      <c r="F3279" s="378">
        <v>46176</v>
      </c>
      <c r="G3279" s="1" t="s">
        <v>7480</v>
      </c>
      <c r="H3279" s="1" t="s">
        <v>5776</v>
      </c>
      <c r="I3279" s="378">
        <v>47272</v>
      </c>
      <c r="J3279" s="1" t="s">
        <v>61</v>
      </c>
      <c r="K3279" s="380">
        <v>0.68642361111111005</v>
      </c>
      <c r="L3279" s="378">
        <v>46176</v>
      </c>
      <c r="M3279" s="1" t="s">
        <v>4449</v>
      </c>
      <c r="N3279" s="1" t="s">
        <v>7503</v>
      </c>
    </row>
    <row r="3280" spans="1:14" x14ac:dyDescent="0.25">
      <c r="A3280" s="1" t="s">
        <v>4447</v>
      </c>
      <c r="B3280" s="1" t="s">
        <v>80</v>
      </c>
      <c r="C3280" s="1" t="s">
        <v>81</v>
      </c>
      <c r="D3280" s="377">
        <v>140</v>
      </c>
      <c r="E3280" s="1" t="s">
        <v>83</v>
      </c>
      <c r="F3280" s="378">
        <v>46176</v>
      </c>
      <c r="G3280" s="1" t="s">
        <v>5354</v>
      </c>
      <c r="H3280" s="1" t="s">
        <v>4586</v>
      </c>
      <c r="I3280" s="378">
        <v>47271</v>
      </c>
      <c r="J3280" s="1" t="s">
        <v>61</v>
      </c>
      <c r="K3280" s="380">
        <v>0.31910879629630001</v>
      </c>
      <c r="L3280" s="378">
        <v>46176</v>
      </c>
      <c r="M3280" s="1" t="s">
        <v>4449</v>
      </c>
      <c r="N3280" s="1" t="s">
        <v>5356</v>
      </c>
    </row>
    <row r="3281" spans="1:14" x14ac:dyDescent="0.25">
      <c r="A3281" s="1" t="s">
        <v>4447</v>
      </c>
      <c r="B3281" s="1" t="s">
        <v>80</v>
      </c>
      <c r="C3281" s="1" t="s">
        <v>81</v>
      </c>
      <c r="D3281" s="377">
        <v>31</v>
      </c>
      <c r="E3281" s="1" t="s">
        <v>83</v>
      </c>
      <c r="F3281" s="378">
        <v>46176</v>
      </c>
      <c r="G3281" s="1" t="s">
        <v>5354</v>
      </c>
      <c r="H3281" s="1" t="s">
        <v>4586</v>
      </c>
      <c r="I3281" s="378">
        <v>47271</v>
      </c>
      <c r="J3281" s="1" t="s">
        <v>61</v>
      </c>
      <c r="K3281" s="380">
        <v>9.6527777777799997E-3</v>
      </c>
      <c r="L3281" s="378">
        <v>46176</v>
      </c>
      <c r="M3281" s="1" t="s">
        <v>4449</v>
      </c>
      <c r="N3281" s="1" t="s">
        <v>5362</v>
      </c>
    </row>
    <row r="3282" spans="1:14" x14ac:dyDescent="0.25">
      <c r="A3282" s="1" t="s">
        <v>4447</v>
      </c>
      <c r="B3282" s="1" t="s">
        <v>80</v>
      </c>
      <c r="C3282" s="1" t="s">
        <v>81</v>
      </c>
      <c r="D3282" s="377">
        <v>140</v>
      </c>
      <c r="E3282" s="1" t="s">
        <v>83</v>
      </c>
      <c r="F3282" s="378">
        <v>46176</v>
      </c>
      <c r="G3282" s="1" t="s">
        <v>7480</v>
      </c>
      <c r="H3282" s="1" t="s">
        <v>5776</v>
      </c>
      <c r="I3282" s="378">
        <v>47272</v>
      </c>
      <c r="J3282" s="1" t="s">
        <v>61</v>
      </c>
      <c r="K3282" s="380">
        <v>0.68675925925925996</v>
      </c>
      <c r="L3282" s="378">
        <v>46176</v>
      </c>
      <c r="M3282" s="1" t="s">
        <v>4449</v>
      </c>
      <c r="N3282" s="1" t="s">
        <v>7522</v>
      </c>
    </row>
    <row r="3283" spans="1:14" x14ac:dyDescent="0.25">
      <c r="A3283" s="1" t="s">
        <v>4447</v>
      </c>
      <c r="B3283" s="1" t="s">
        <v>80</v>
      </c>
      <c r="C3283" s="1" t="s">
        <v>81</v>
      </c>
      <c r="D3283" s="377">
        <v>140</v>
      </c>
      <c r="E3283" s="1" t="s">
        <v>83</v>
      </c>
      <c r="F3283" s="378">
        <v>46176</v>
      </c>
      <c r="G3283" s="1" t="s">
        <v>5354</v>
      </c>
      <c r="H3283" s="1" t="s">
        <v>4586</v>
      </c>
      <c r="I3283" s="378">
        <v>47271</v>
      </c>
      <c r="J3283" s="1" t="s">
        <v>61</v>
      </c>
      <c r="K3283" s="380">
        <v>0.35502314814815</v>
      </c>
      <c r="L3283" s="378">
        <v>46176</v>
      </c>
      <c r="M3283" s="1" t="s">
        <v>4449</v>
      </c>
      <c r="N3283" s="1" t="s">
        <v>5363</v>
      </c>
    </row>
    <row r="3284" spans="1:14" x14ac:dyDescent="0.25">
      <c r="A3284" s="1" t="s">
        <v>4447</v>
      </c>
      <c r="B3284" s="1" t="s">
        <v>80</v>
      </c>
      <c r="C3284" s="1" t="s">
        <v>81</v>
      </c>
      <c r="D3284" s="377">
        <v>140</v>
      </c>
      <c r="E3284" s="1" t="s">
        <v>83</v>
      </c>
      <c r="F3284" s="378">
        <v>46175</v>
      </c>
      <c r="G3284" s="1" t="s">
        <v>5354</v>
      </c>
      <c r="H3284" s="1" t="s">
        <v>4586</v>
      </c>
      <c r="I3284" s="378">
        <v>47271</v>
      </c>
      <c r="J3284" s="1" t="s">
        <v>61</v>
      </c>
      <c r="K3284" s="380">
        <v>0.83932870370370005</v>
      </c>
      <c r="L3284" s="378">
        <v>46175</v>
      </c>
      <c r="M3284" s="1" t="s">
        <v>4449</v>
      </c>
      <c r="N3284" s="1" t="s">
        <v>5389</v>
      </c>
    </row>
    <row r="3285" spans="1:14" x14ac:dyDescent="0.25">
      <c r="A3285" s="1" t="s">
        <v>4447</v>
      </c>
      <c r="B3285" s="1" t="s">
        <v>80</v>
      </c>
      <c r="C3285" s="1" t="s">
        <v>81</v>
      </c>
      <c r="D3285" s="377">
        <v>140</v>
      </c>
      <c r="E3285" s="1" t="s">
        <v>83</v>
      </c>
      <c r="F3285" s="378">
        <v>46175</v>
      </c>
      <c r="G3285" s="1" t="s">
        <v>4448</v>
      </c>
      <c r="H3285" s="1" t="s">
        <v>4440</v>
      </c>
      <c r="I3285" s="378">
        <v>47268</v>
      </c>
      <c r="J3285" s="1" t="s">
        <v>61</v>
      </c>
      <c r="K3285" s="380">
        <v>0.65084490740740997</v>
      </c>
      <c r="L3285" s="378">
        <v>46175</v>
      </c>
      <c r="M3285" s="1" t="s">
        <v>4449</v>
      </c>
      <c r="N3285" s="1" t="s">
        <v>4842</v>
      </c>
    </row>
    <row r="3286" spans="1:14" x14ac:dyDescent="0.25">
      <c r="A3286" s="1" t="s">
        <v>4447</v>
      </c>
      <c r="B3286" s="1" t="s">
        <v>80</v>
      </c>
      <c r="C3286" s="1" t="s">
        <v>81</v>
      </c>
      <c r="D3286" s="377">
        <v>140</v>
      </c>
      <c r="E3286" s="1" t="s">
        <v>83</v>
      </c>
      <c r="F3286" s="378">
        <v>46175</v>
      </c>
      <c r="G3286" s="1" t="s">
        <v>4448</v>
      </c>
      <c r="H3286" s="1" t="s">
        <v>4440</v>
      </c>
      <c r="I3286" s="378">
        <v>47268</v>
      </c>
      <c r="J3286" s="1" t="s">
        <v>61</v>
      </c>
      <c r="K3286" s="380">
        <v>0.41910879629629999</v>
      </c>
      <c r="L3286" s="378">
        <v>46175</v>
      </c>
      <c r="M3286" s="1" t="s">
        <v>4449</v>
      </c>
      <c r="N3286" s="1" t="s">
        <v>4834</v>
      </c>
    </row>
    <row r="3287" spans="1:14" x14ac:dyDescent="0.25">
      <c r="A3287" s="1" t="s">
        <v>4447</v>
      </c>
      <c r="B3287" s="1" t="s">
        <v>80</v>
      </c>
      <c r="C3287" s="1" t="s">
        <v>81</v>
      </c>
      <c r="D3287" s="377">
        <v>140</v>
      </c>
      <c r="E3287" s="1" t="s">
        <v>83</v>
      </c>
      <c r="F3287" s="378">
        <v>46175</v>
      </c>
      <c r="G3287" s="1" t="s">
        <v>4448</v>
      </c>
      <c r="H3287" s="1" t="s">
        <v>4440</v>
      </c>
      <c r="I3287" s="378">
        <v>47268</v>
      </c>
      <c r="J3287" s="1" t="s">
        <v>61</v>
      </c>
      <c r="K3287" s="380">
        <v>0.75038194444443995</v>
      </c>
      <c r="L3287" s="378">
        <v>46175</v>
      </c>
      <c r="M3287" s="1" t="s">
        <v>4449</v>
      </c>
      <c r="N3287" s="1" t="s">
        <v>5393</v>
      </c>
    </row>
    <row r="3288" spans="1:14" x14ac:dyDescent="0.25">
      <c r="A3288" s="1" t="s">
        <v>4447</v>
      </c>
      <c r="B3288" s="1" t="s">
        <v>80</v>
      </c>
      <c r="C3288" s="1" t="s">
        <v>81</v>
      </c>
      <c r="D3288" s="377">
        <v>140</v>
      </c>
      <c r="E3288" s="1" t="s">
        <v>83</v>
      </c>
      <c r="F3288" s="378">
        <v>46175</v>
      </c>
      <c r="G3288" s="1" t="s">
        <v>4448</v>
      </c>
      <c r="H3288" s="1" t="s">
        <v>4440</v>
      </c>
      <c r="I3288" s="378">
        <v>47268</v>
      </c>
      <c r="J3288" s="1" t="s">
        <v>61</v>
      </c>
      <c r="K3288" s="380">
        <v>0.41626157407407</v>
      </c>
      <c r="L3288" s="378">
        <v>46175</v>
      </c>
      <c r="M3288" s="1" t="s">
        <v>4449</v>
      </c>
      <c r="N3288" s="1" t="s">
        <v>4840</v>
      </c>
    </row>
    <row r="3289" spans="1:14" x14ac:dyDescent="0.25">
      <c r="A3289" s="1" t="s">
        <v>4447</v>
      </c>
      <c r="B3289" s="1" t="s">
        <v>80</v>
      </c>
      <c r="C3289" s="1" t="s">
        <v>81</v>
      </c>
      <c r="D3289" s="377">
        <v>140</v>
      </c>
      <c r="E3289" s="1" t="s">
        <v>83</v>
      </c>
      <c r="F3289" s="378">
        <v>46175</v>
      </c>
      <c r="G3289" s="1" t="s">
        <v>4448</v>
      </c>
      <c r="H3289" s="1" t="s">
        <v>4440</v>
      </c>
      <c r="I3289" s="378">
        <v>47268</v>
      </c>
      <c r="J3289" s="1" t="s">
        <v>61</v>
      </c>
      <c r="K3289" s="380">
        <v>0.66216435185184996</v>
      </c>
      <c r="L3289" s="378">
        <v>46175</v>
      </c>
      <c r="M3289" s="1" t="s">
        <v>4449</v>
      </c>
      <c r="N3289" s="1" t="s">
        <v>4819</v>
      </c>
    </row>
    <row r="3290" spans="1:14" x14ac:dyDescent="0.25">
      <c r="A3290" s="1" t="s">
        <v>4447</v>
      </c>
      <c r="B3290" s="1" t="s">
        <v>80</v>
      </c>
      <c r="C3290" s="1" t="s">
        <v>81</v>
      </c>
      <c r="D3290" s="377">
        <v>140</v>
      </c>
      <c r="E3290" s="1" t="s">
        <v>83</v>
      </c>
      <c r="F3290" s="378">
        <v>46175</v>
      </c>
      <c r="G3290" s="1" t="s">
        <v>4448</v>
      </c>
      <c r="H3290" s="1" t="s">
        <v>4440</v>
      </c>
      <c r="I3290" s="378">
        <v>47268</v>
      </c>
      <c r="J3290" s="1" t="s">
        <v>61</v>
      </c>
      <c r="K3290" s="380">
        <v>0.71755787037037</v>
      </c>
      <c r="L3290" s="378">
        <v>46175</v>
      </c>
      <c r="M3290" s="1" t="s">
        <v>4449</v>
      </c>
      <c r="N3290" s="1" t="s">
        <v>5376</v>
      </c>
    </row>
    <row r="3291" spans="1:14" x14ac:dyDescent="0.25">
      <c r="A3291" s="1" t="s">
        <v>4447</v>
      </c>
      <c r="B3291" s="1" t="s">
        <v>80</v>
      </c>
      <c r="C3291" s="1" t="s">
        <v>81</v>
      </c>
      <c r="D3291" s="377">
        <v>140</v>
      </c>
      <c r="E3291" s="1" t="s">
        <v>83</v>
      </c>
      <c r="F3291" s="378">
        <v>46175</v>
      </c>
      <c r="G3291" s="1" t="s">
        <v>4448</v>
      </c>
      <c r="H3291" s="1" t="s">
        <v>4440</v>
      </c>
      <c r="I3291" s="378">
        <v>47268</v>
      </c>
      <c r="J3291" s="1" t="s">
        <v>61</v>
      </c>
      <c r="K3291" s="380">
        <v>0.43427083333333</v>
      </c>
      <c r="L3291" s="378">
        <v>46175</v>
      </c>
      <c r="M3291" s="1" t="s">
        <v>4449</v>
      </c>
      <c r="N3291" s="1" t="s">
        <v>4825</v>
      </c>
    </row>
    <row r="3292" spans="1:14" x14ac:dyDescent="0.25">
      <c r="A3292" s="1" t="s">
        <v>4447</v>
      </c>
      <c r="B3292" s="1" t="s">
        <v>80</v>
      </c>
      <c r="C3292" s="1" t="s">
        <v>81</v>
      </c>
      <c r="D3292" s="377">
        <v>140</v>
      </c>
      <c r="E3292" s="1" t="s">
        <v>83</v>
      </c>
      <c r="F3292" s="378">
        <v>46175</v>
      </c>
      <c r="G3292" s="1" t="s">
        <v>4448</v>
      </c>
      <c r="H3292" s="1" t="s">
        <v>4440</v>
      </c>
      <c r="I3292" s="378">
        <v>47268</v>
      </c>
      <c r="J3292" s="1" t="s">
        <v>61</v>
      </c>
      <c r="K3292" s="380">
        <v>0.41923611111110998</v>
      </c>
      <c r="L3292" s="378">
        <v>46175</v>
      </c>
      <c r="M3292" s="1" t="s">
        <v>4449</v>
      </c>
      <c r="N3292" s="1" t="s">
        <v>4837</v>
      </c>
    </row>
    <row r="3293" spans="1:14" x14ac:dyDescent="0.25">
      <c r="A3293" s="1" t="s">
        <v>4447</v>
      </c>
      <c r="B3293" s="1" t="s">
        <v>80</v>
      </c>
      <c r="C3293" s="1" t="s">
        <v>81</v>
      </c>
      <c r="D3293" s="377">
        <v>140</v>
      </c>
      <c r="E3293" s="1" t="s">
        <v>83</v>
      </c>
      <c r="F3293" s="378">
        <v>46175</v>
      </c>
      <c r="G3293" s="1" t="s">
        <v>4448</v>
      </c>
      <c r="H3293" s="1" t="s">
        <v>4440</v>
      </c>
      <c r="I3293" s="378">
        <v>47268</v>
      </c>
      <c r="J3293" s="1" t="s">
        <v>61</v>
      </c>
      <c r="K3293" s="380">
        <v>0.75028935185184997</v>
      </c>
      <c r="L3293" s="378">
        <v>46175</v>
      </c>
      <c r="M3293" s="1" t="s">
        <v>4449</v>
      </c>
      <c r="N3293" s="1" t="s">
        <v>5392</v>
      </c>
    </row>
    <row r="3294" spans="1:14" x14ac:dyDescent="0.25">
      <c r="A3294" s="1" t="s">
        <v>4447</v>
      </c>
      <c r="B3294" s="1" t="s">
        <v>80</v>
      </c>
      <c r="C3294" s="1" t="s">
        <v>81</v>
      </c>
      <c r="D3294" s="377">
        <v>140</v>
      </c>
      <c r="E3294" s="1" t="s">
        <v>83</v>
      </c>
      <c r="F3294" s="378">
        <v>46175</v>
      </c>
      <c r="G3294" s="1" t="s">
        <v>4448</v>
      </c>
      <c r="H3294" s="1" t="s">
        <v>4440</v>
      </c>
      <c r="I3294" s="378">
        <v>47268</v>
      </c>
      <c r="J3294" s="1" t="s">
        <v>61</v>
      </c>
      <c r="K3294" s="380">
        <v>0.32523148148148001</v>
      </c>
      <c r="L3294" s="378">
        <v>46175</v>
      </c>
      <c r="M3294" s="1" t="s">
        <v>4449</v>
      </c>
      <c r="N3294" s="1" t="s">
        <v>4452</v>
      </c>
    </row>
    <row r="3295" spans="1:14" x14ac:dyDescent="0.25">
      <c r="A3295" s="1" t="s">
        <v>4447</v>
      </c>
      <c r="B3295" s="1" t="s">
        <v>80</v>
      </c>
      <c r="C3295" s="1" t="s">
        <v>81</v>
      </c>
      <c r="D3295" s="377">
        <v>140</v>
      </c>
      <c r="E3295" s="1" t="s">
        <v>83</v>
      </c>
      <c r="F3295" s="378">
        <v>46175</v>
      </c>
      <c r="G3295" s="1" t="s">
        <v>4448</v>
      </c>
      <c r="H3295" s="1" t="s">
        <v>4440</v>
      </c>
      <c r="I3295" s="378">
        <v>47268</v>
      </c>
      <c r="J3295" s="1" t="s">
        <v>61</v>
      </c>
      <c r="K3295" s="380">
        <v>0.35291666666666999</v>
      </c>
      <c r="L3295" s="378">
        <v>46175</v>
      </c>
      <c r="M3295" s="1" t="s">
        <v>4449</v>
      </c>
      <c r="N3295" s="1" t="s">
        <v>4450</v>
      </c>
    </row>
    <row r="3296" spans="1:14" x14ac:dyDescent="0.25">
      <c r="A3296" s="1" t="s">
        <v>4447</v>
      </c>
      <c r="B3296" s="1" t="s">
        <v>80</v>
      </c>
      <c r="C3296" s="1" t="s">
        <v>81</v>
      </c>
      <c r="D3296" s="377">
        <v>140</v>
      </c>
      <c r="E3296" s="1" t="s">
        <v>83</v>
      </c>
      <c r="F3296" s="378">
        <v>46175</v>
      </c>
      <c r="G3296" s="1" t="s">
        <v>4448</v>
      </c>
      <c r="H3296" s="1" t="s">
        <v>4440</v>
      </c>
      <c r="I3296" s="378">
        <v>47268</v>
      </c>
      <c r="J3296" s="1" t="s">
        <v>61</v>
      </c>
      <c r="K3296" s="380">
        <v>0.65049768518519002</v>
      </c>
      <c r="L3296" s="378">
        <v>46175</v>
      </c>
      <c r="M3296" s="1" t="s">
        <v>4449</v>
      </c>
      <c r="N3296" s="1" t="s">
        <v>4821</v>
      </c>
    </row>
    <row r="3297" spans="1:14" x14ac:dyDescent="0.25">
      <c r="A3297" s="1" t="s">
        <v>4447</v>
      </c>
      <c r="B3297" s="1" t="s">
        <v>80</v>
      </c>
      <c r="C3297" s="1" t="s">
        <v>81</v>
      </c>
      <c r="D3297" s="377">
        <v>140</v>
      </c>
      <c r="E3297" s="1" t="s">
        <v>83</v>
      </c>
      <c r="F3297" s="378">
        <v>46175</v>
      </c>
      <c r="G3297" s="1" t="s">
        <v>4448</v>
      </c>
      <c r="H3297" s="1" t="s">
        <v>4440</v>
      </c>
      <c r="I3297" s="378">
        <v>47268</v>
      </c>
      <c r="J3297" s="1" t="s">
        <v>61</v>
      </c>
      <c r="K3297" s="380">
        <v>0.65038194444443997</v>
      </c>
      <c r="L3297" s="378">
        <v>46175</v>
      </c>
      <c r="M3297" s="1" t="s">
        <v>4449</v>
      </c>
      <c r="N3297" s="1" t="s">
        <v>4838</v>
      </c>
    </row>
    <row r="3298" spans="1:14" x14ac:dyDescent="0.25">
      <c r="A3298" s="1" t="s">
        <v>4447</v>
      </c>
      <c r="B3298" s="1" t="s">
        <v>80</v>
      </c>
      <c r="C3298" s="1" t="s">
        <v>81</v>
      </c>
      <c r="D3298" s="377">
        <v>140</v>
      </c>
      <c r="E3298" s="1" t="s">
        <v>83</v>
      </c>
      <c r="F3298" s="378">
        <v>46175</v>
      </c>
      <c r="G3298" s="1" t="s">
        <v>4448</v>
      </c>
      <c r="H3298" s="1" t="s">
        <v>4440</v>
      </c>
      <c r="I3298" s="378">
        <v>47268</v>
      </c>
      <c r="J3298" s="1" t="s">
        <v>61</v>
      </c>
      <c r="K3298" s="380">
        <v>0.65071759259258999</v>
      </c>
      <c r="L3298" s="378">
        <v>46175</v>
      </c>
      <c r="M3298" s="1" t="s">
        <v>4449</v>
      </c>
      <c r="N3298" s="1" t="s">
        <v>4822</v>
      </c>
    </row>
    <row r="3299" spans="1:14" x14ac:dyDescent="0.25">
      <c r="A3299" s="1" t="s">
        <v>4447</v>
      </c>
      <c r="B3299" s="1" t="s">
        <v>80</v>
      </c>
      <c r="C3299" s="1" t="s">
        <v>81</v>
      </c>
      <c r="D3299" s="377">
        <v>140</v>
      </c>
      <c r="E3299" s="1" t="s">
        <v>83</v>
      </c>
      <c r="F3299" s="378">
        <v>46175</v>
      </c>
      <c r="G3299" s="1" t="s">
        <v>4448</v>
      </c>
      <c r="H3299" s="1" t="s">
        <v>4440</v>
      </c>
      <c r="I3299" s="378">
        <v>47268</v>
      </c>
      <c r="J3299" s="1" t="s">
        <v>61</v>
      </c>
      <c r="K3299" s="380">
        <v>0.71688657407406997</v>
      </c>
      <c r="L3299" s="378">
        <v>46175</v>
      </c>
      <c r="M3299" s="1" t="s">
        <v>4449</v>
      </c>
      <c r="N3299" s="1" t="s">
        <v>5395</v>
      </c>
    </row>
    <row r="3300" spans="1:14" x14ac:dyDescent="0.25">
      <c r="A3300" s="1" t="s">
        <v>4447</v>
      </c>
      <c r="B3300" s="1" t="s">
        <v>80</v>
      </c>
      <c r="C3300" s="1" t="s">
        <v>81</v>
      </c>
      <c r="D3300" s="377">
        <v>140</v>
      </c>
      <c r="E3300" s="1" t="s">
        <v>83</v>
      </c>
      <c r="F3300" s="378">
        <v>46175</v>
      </c>
      <c r="G3300" s="1" t="s">
        <v>4448</v>
      </c>
      <c r="H3300" s="1" t="s">
        <v>4440</v>
      </c>
      <c r="I3300" s="378">
        <v>47268</v>
      </c>
      <c r="J3300" s="1" t="s">
        <v>61</v>
      </c>
      <c r="K3300" s="380">
        <v>0.65363425925926</v>
      </c>
      <c r="L3300" s="378">
        <v>46175</v>
      </c>
      <c r="M3300" s="1" t="s">
        <v>4449</v>
      </c>
      <c r="N3300" s="1" t="s">
        <v>4824</v>
      </c>
    </row>
    <row r="3301" spans="1:14" x14ac:dyDescent="0.25">
      <c r="A3301" s="1" t="s">
        <v>4447</v>
      </c>
      <c r="B3301" s="1" t="s">
        <v>80</v>
      </c>
      <c r="C3301" s="1" t="s">
        <v>81</v>
      </c>
      <c r="D3301" s="377">
        <v>140</v>
      </c>
      <c r="E3301" s="1" t="s">
        <v>83</v>
      </c>
      <c r="F3301" s="378">
        <v>46175</v>
      </c>
      <c r="G3301" s="1" t="s">
        <v>4448</v>
      </c>
      <c r="H3301" s="1" t="s">
        <v>4440</v>
      </c>
      <c r="I3301" s="378">
        <v>47268</v>
      </c>
      <c r="J3301" s="1" t="s">
        <v>61</v>
      </c>
      <c r="K3301" s="380">
        <v>0.65858796296295996</v>
      </c>
      <c r="L3301" s="378">
        <v>46175</v>
      </c>
      <c r="M3301" s="1" t="s">
        <v>4449</v>
      </c>
      <c r="N3301" s="1" t="s">
        <v>4816</v>
      </c>
    </row>
    <row r="3302" spans="1:14" x14ac:dyDescent="0.25">
      <c r="A3302" s="1" t="s">
        <v>4447</v>
      </c>
      <c r="B3302" s="1" t="s">
        <v>80</v>
      </c>
      <c r="C3302" s="1" t="s">
        <v>81</v>
      </c>
      <c r="D3302" s="377">
        <v>140</v>
      </c>
      <c r="E3302" s="1" t="s">
        <v>83</v>
      </c>
      <c r="F3302" s="378">
        <v>46175</v>
      </c>
      <c r="G3302" s="1" t="s">
        <v>4448</v>
      </c>
      <c r="H3302" s="1" t="s">
        <v>4440</v>
      </c>
      <c r="I3302" s="378">
        <v>47268</v>
      </c>
      <c r="J3302" s="1" t="s">
        <v>61</v>
      </c>
      <c r="K3302" s="380">
        <v>0.77114583333332998</v>
      </c>
      <c r="L3302" s="378">
        <v>46175</v>
      </c>
      <c r="M3302" s="1" t="s">
        <v>4449</v>
      </c>
      <c r="N3302" s="1" t="s">
        <v>5390</v>
      </c>
    </row>
    <row r="3303" spans="1:14" x14ac:dyDescent="0.25">
      <c r="A3303" s="1" t="s">
        <v>4447</v>
      </c>
      <c r="B3303" s="1" t="s">
        <v>80</v>
      </c>
      <c r="C3303" s="1" t="s">
        <v>81</v>
      </c>
      <c r="D3303" s="377">
        <v>140</v>
      </c>
      <c r="E3303" s="1" t="s">
        <v>83</v>
      </c>
      <c r="F3303" s="378">
        <v>46175</v>
      </c>
      <c r="G3303" s="1" t="s">
        <v>4448</v>
      </c>
      <c r="H3303" s="1" t="s">
        <v>4440</v>
      </c>
      <c r="I3303" s="378">
        <v>47268</v>
      </c>
      <c r="J3303" s="1" t="s">
        <v>61</v>
      </c>
      <c r="K3303" s="380">
        <v>0.74986111111110998</v>
      </c>
      <c r="L3303" s="378">
        <v>46175</v>
      </c>
      <c r="M3303" s="1" t="s">
        <v>4449</v>
      </c>
      <c r="N3303" s="1" t="s">
        <v>5394</v>
      </c>
    </row>
    <row r="3304" spans="1:14" x14ac:dyDescent="0.25">
      <c r="A3304" s="1" t="s">
        <v>4447</v>
      </c>
      <c r="B3304" s="1" t="s">
        <v>80</v>
      </c>
      <c r="C3304" s="1" t="s">
        <v>81</v>
      </c>
      <c r="D3304" s="377">
        <v>140</v>
      </c>
      <c r="E3304" s="1" t="s">
        <v>83</v>
      </c>
      <c r="F3304" s="378">
        <v>46175</v>
      </c>
      <c r="G3304" s="1" t="s">
        <v>4448</v>
      </c>
      <c r="H3304" s="1" t="s">
        <v>4440</v>
      </c>
      <c r="I3304" s="378">
        <v>47268</v>
      </c>
      <c r="J3304" s="1" t="s">
        <v>61</v>
      </c>
      <c r="K3304" s="380">
        <v>0.42111111111110999</v>
      </c>
      <c r="L3304" s="378">
        <v>46175</v>
      </c>
      <c r="M3304" s="1" t="s">
        <v>4449</v>
      </c>
      <c r="N3304" s="1" t="s">
        <v>4823</v>
      </c>
    </row>
    <row r="3305" spans="1:14" x14ac:dyDescent="0.25">
      <c r="A3305" s="1" t="s">
        <v>4447</v>
      </c>
      <c r="B3305" s="1" t="s">
        <v>80</v>
      </c>
      <c r="C3305" s="1" t="s">
        <v>81</v>
      </c>
      <c r="D3305" s="377">
        <v>140</v>
      </c>
      <c r="E3305" s="1" t="s">
        <v>83</v>
      </c>
      <c r="F3305" s="378">
        <v>46175</v>
      </c>
      <c r="G3305" s="1" t="s">
        <v>5354</v>
      </c>
      <c r="H3305" s="1" t="s">
        <v>4586</v>
      </c>
      <c r="I3305" s="378">
        <v>47271</v>
      </c>
      <c r="J3305" s="1" t="s">
        <v>61</v>
      </c>
      <c r="K3305" s="380">
        <v>0.85008101851852003</v>
      </c>
      <c r="L3305" s="378">
        <v>46175</v>
      </c>
      <c r="M3305" s="1" t="s">
        <v>4449</v>
      </c>
      <c r="N3305" s="1" t="s">
        <v>5386</v>
      </c>
    </row>
    <row r="3306" spans="1:14" x14ac:dyDescent="0.25">
      <c r="A3306" s="1" t="s">
        <v>4447</v>
      </c>
      <c r="B3306" s="1" t="s">
        <v>80</v>
      </c>
      <c r="C3306" s="1" t="s">
        <v>81</v>
      </c>
      <c r="D3306" s="377">
        <v>140</v>
      </c>
      <c r="E3306" s="1" t="s">
        <v>83</v>
      </c>
      <c r="F3306" s="378">
        <v>46175</v>
      </c>
      <c r="G3306" s="1" t="s">
        <v>4448</v>
      </c>
      <c r="H3306" s="1" t="s">
        <v>4440</v>
      </c>
      <c r="I3306" s="378">
        <v>47268</v>
      </c>
      <c r="J3306" s="1" t="s">
        <v>61</v>
      </c>
      <c r="K3306" s="380">
        <v>0.65025462962962999</v>
      </c>
      <c r="L3306" s="378">
        <v>46175</v>
      </c>
      <c r="M3306" s="1" t="s">
        <v>4449</v>
      </c>
      <c r="N3306" s="1" t="s">
        <v>4832</v>
      </c>
    </row>
    <row r="3307" spans="1:14" x14ac:dyDescent="0.25">
      <c r="A3307" s="1" t="s">
        <v>4447</v>
      </c>
      <c r="B3307" s="1" t="s">
        <v>80</v>
      </c>
      <c r="C3307" s="1" t="s">
        <v>81</v>
      </c>
      <c r="D3307" s="377">
        <v>140</v>
      </c>
      <c r="E3307" s="1" t="s">
        <v>83</v>
      </c>
      <c r="F3307" s="378">
        <v>46175</v>
      </c>
      <c r="G3307" s="1" t="s">
        <v>4448</v>
      </c>
      <c r="H3307" s="1" t="s">
        <v>4440</v>
      </c>
      <c r="I3307" s="378">
        <v>47268</v>
      </c>
      <c r="J3307" s="1" t="s">
        <v>61</v>
      </c>
      <c r="K3307" s="380">
        <v>0.75501157407407005</v>
      </c>
      <c r="L3307" s="378">
        <v>46175</v>
      </c>
      <c r="M3307" s="1" t="s">
        <v>4449</v>
      </c>
      <c r="N3307" s="1" t="s">
        <v>5391</v>
      </c>
    </row>
    <row r="3308" spans="1:14" x14ac:dyDescent="0.25">
      <c r="A3308" s="1" t="s">
        <v>4447</v>
      </c>
      <c r="B3308" s="1" t="s">
        <v>80</v>
      </c>
      <c r="C3308" s="1" t="s">
        <v>81</v>
      </c>
      <c r="D3308" s="377">
        <v>140</v>
      </c>
      <c r="E3308" s="1" t="s">
        <v>83</v>
      </c>
      <c r="F3308" s="378">
        <v>46175</v>
      </c>
      <c r="G3308" s="1" t="s">
        <v>4448</v>
      </c>
      <c r="H3308" s="1" t="s">
        <v>4440</v>
      </c>
      <c r="I3308" s="378">
        <v>47268</v>
      </c>
      <c r="J3308" s="1" t="s">
        <v>61</v>
      </c>
      <c r="K3308" s="380">
        <v>0.71785879629630001</v>
      </c>
      <c r="L3308" s="378">
        <v>46175</v>
      </c>
      <c r="M3308" s="1" t="s">
        <v>4449</v>
      </c>
      <c r="N3308" s="1" t="s">
        <v>5372</v>
      </c>
    </row>
    <row r="3309" spans="1:14" x14ac:dyDescent="0.25">
      <c r="A3309" s="1" t="s">
        <v>4447</v>
      </c>
      <c r="B3309" s="1" t="s">
        <v>80</v>
      </c>
      <c r="C3309" s="1" t="s">
        <v>81</v>
      </c>
      <c r="D3309" s="377">
        <v>140</v>
      </c>
      <c r="E3309" s="1" t="s">
        <v>83</v>
      </c>
      <c r="F3309" s="378">
        <v>46175</v>
      </c>
      <c r="G3309" s="1" t="s">
        <v>4448</v>
      </c>
      <c r="H3309" s="1" t="s">
        <v>4440</v>
      </c>
      <c r="I3309" s="378">
        <v>47268</v>
      </c>
      <c r="J3309" s="1" t="s">
        <v>61</v>
      </c>
      <c r="K3309" s="380">
        <v>0.35953703703703999</v>
      </c>
      <c r="L3309" s="378">
        <v>46175</v>
      </c>
      <c r="M3309" s="1" t="s">
        <v>4449</v>
      </c>
      <c r="N3309" s="1" t="s">
        <v>4454</v>
      </c>
    </row>
    <row r="3310" spans="1:14" x14ac:dyDescent="0.25">
      <c r="A3310" s="1" t="s">
        <v>4447</v>
      </c>
      <c r="B3310" s="1" t="s">
        <v>80</v>
      </c>
      <c r="C3310" s="1" t="s">
        <v>81</v>
      </c>
      <c r="D3310" s="377">
        <v>140</v>
      </c>
      <c r="E3310" s="1" t="s">
        <v>83</v>
      </c>
      <c r="F3310" s="378">
        <v>46175</v>
      </c>
      <c r="G3310" s="1" t="s">
        <v>4448</v>
      </c>
      <c r="H3310" s="1" t="s">
        <v>4440</v>
      </c>
      <c r="I3310" s="378">
        <v>47268</v>
      </c>
      <c r="J3310" s="1" t="s">
        <v>61</v>
      </c>
      <c r="K3310" s="380">
        <v>0.52677083333332997</v>
      </c>
      <c r="L3310" s="378">
        <v>46175</v>
      </c>
      <c r="M3310" s="1" t="s">
        <v>4449</v>
      </c>
      <c r="N3310" s="1" t="s">
        <v>4846</v>
      </c>
    </row>
    <row r="3311" spans="1:14" x14ac:dyDescent="0.25">
      <c r="A3311" s="1" t="s">
        <v>4447</v>
      </c>
      <c r="B3311" s="1" t="s">
        <v>80</v>
      </c>
      <c r="C3311" s="1" t="s">
        <v>81</v>
      </c>
      <c r="D3311" s="377">
        <v>140</v>
      </c>
      <c r="E3311" s="1" t="s">
        <v>83</v>
      </c>
      <c r="F3311" s="378">
        <v>46175</v>
      </c>
      <c r="G3311" s="1" t="s">
        <v>4448</v>
      </c>
      <c r="H3311" s="1" t="s">
        <v>4440</v>
      </c>
      <c r="I3311" s="378">
        <v>47268</v>
      </c>
      <c r="J3311" s="1" t="s">
        <v>61</v>
      </c>
      <c r="K3311" s="380">
        <v>0.51836805555555998</v>
      </c>
      <c r="L3311" s="378">
        <v>46175</v>
      </c>
      <c r="M3311" s="1" t="s">
        <v>4449</v>
      </c>
      <c r="N3311" s="1" t="s">
        <v>4844</v>
      </c>
    </row>
    <row r="3312" spans="1:14" x14ac:dyDescent="0.25">
      <c r="A3312" s="1" t="s">
        <v>4447</v>
      </c>
      <c r="B3312" s="1" t="s">
        <v>80</v>
      </c>
      <c r="C3312" s="1" t="s">
        <v>81</v>
      </c>
      <c r="D3312" s="377">
        <v>140</v>
      </c>
      <c r="E3312" s="1" t="s">
        <v>83</v>
      </c>
      <c r="F3312" s="378">
        <v>46175</v>
      </c>
      <c r="G3312" s="1" t="s">
        <v>4448</v>
      </c>
      <c r="H3312" s="1" t="s">
        <v>4440</v>
      </c>
      <c r="I3312" s="378">
        <v>47268</v>
      </c>
      <c r="J3312" s="1" t="s">
        <v>61</v>
      </c>
      <c r="K3312" s="380">
        <v>0.53196759259258997</v>
      </c>
      <c r="L3312" s="378">
        <v>46175</v>
      </c>
      <c r="M3312" s="1" t="s">
        <v>4449</v>
      </c>
      <c r="N3312" s="1" t="s">
        <v>4843</v>
      </c>
    </row>
    <row r="3313" spans="1:14" x14ac:dyDescent="0.25">
      <c r="A3313" s="1" t="s">
        <v>4447</v>
      </c>
      <c r="B3313" s="1" t="s">
        <v>80</v>
      </c>
      <c r="C3313" s="1" t="s">
        <v>81</v>
      </c>
      <c r="D3313" s="377">
        <v>140</v>
      </c>
      <c r="E3313" s="1" t="s">
        <v>83</v>
      </c>
      <c r="F3313" s="378">
        <v>46175</v>
      </c>
      <c r="G3313" s="1" t="s">
        <v>4448</v>
      </c>
      <c r="H3313" s="1" t="s">
        <v>4440</v>
      </c>
      <c r="I3313" s="378">
        <v>47268</v>
      </c>
      <c r="J3313" s="1" t="s">
        <v>61</v>
      </c>
      <c r="K3313" s="380">
        <v>0.33748842592592998</v>
      </c>
      <c r="L3313" s="378">
        <v>46175</v>
      </c>
      <c r="M3313" s="1" t="s">
        <v>4449</v>
      </c>
      <c r="N3313" s="1" t="s">
        <v>4451</v>
      </c>
    </row>
    <row r="3314" spans="1:14" x14ac:dyDescent="0.25">
      <c r="A3314" s="1" t="s">
        <v>4447</v>
      </c>
      <c r="B3314" s="1" t="s">
        <v>80</v>
      </c>
      <c r="C3314" s="1" t="s">
        <v>81</v>
      </c>
      <c r="D3314" s="377">
        <v>140</v>
      </c>
      <c r="E3314" s="1" t="s">
        <v>83</v>
      </c>
      <c r="F3314" s="378">
        <v>46175</v>
      </c>
      <c r="G3314" s="1" t="s">
        <v>5354</v>
      </c>
      <c r="H3314" s="1" t="s">
        <v>4586</v>
      </c>
      <c r="I3314" s="378">
        <v>47271</v>
      </c>
      <c r="J3314" s="1" t="s">
        <v>61</v>
      </c>
      <c r="K3314" s="380">
        <v>0.90502314814814999</v>
      </c>
      <c r="L3314" s="378">
        <v>46175</v>
      </c>
      <c r="M3314" s="1" t="s">
        <v>4449</v>
      </c>
      <c r="N3314" s="1" t="s">
        <v>5383</v>
      </c>
    </row>
    <row r="3315" spans="1:14" x14ac:dyDescent="0.25">
      <c r="A3315" s="1" t="s">
        <v>4447</v>
      </c>
      <c r="B3315" s="1" t="s">
        <v>80</v>
      </c>
      <c r="C3315" s="1" t="s">
        <v>81</v>
      </c>
      <c r="D3315" s="377">
        <v>140</v>
      </c>
      <c r="E3315" s="1" t="s">
        <v>83</v>
      </c>
      <c r="F3315" s="378">
        <v>46175</v>
      </c>
      <c r="G3315" s="1" t="s">
        <v>4448</v>
      </c>
      <c r="H3315" s="1" t="s">
        <v>4440</v>
      </c>
      <c r="I3315" s="378">
        <v>47268</v>
      </c>
      <c r="J3315" s="1" t="s">
        <v>61</v>
      </c>
      <c r="K3315" s="380">
        <v>0.52789351851851996</v>
      </c>
      <c r="L3315" s="378">
        <v>46175</v>
      </c>
      <c r="M3315" s="1" t="s">
        <v>4449</v>
      </c>
      <c r="N3315" s="1" t="s">
        <v>4841</v>
      </c>
    </row>
    <row r="3316" spans="1:14" x14ac:dyDescent="0.25">
      <c r="A3316" s="1" t="s">
        <v>4447</v>
      </c>
      <c r="B3316" s="1" t="s">
        <v>80</v>
      </c>
      <c r="C3316" s="1" t="s">
        <v>81</v>
      </c>
      <c r="D3316" s="377">
        <v>140</v>
      </c>
      <c r="E3316" s="1" t="s">
        <v>83</v>
      </c>
      <c r="F3316" s="378">
        <v>46175</v>
      </c>
      <c r="G3316" s="1" t="s">
        <v>5354</v>
      </c>
      <c r="H3316" s="1" t="s">
        <v>4586</v>
      </c>
      <c r="I3316" s="378">
        <v>47271</v>
      </c>
      <c r="J3316" s="1" t="s">
        <v>61</v>
      </c>
      <c r="K3316" s="380">
        <v>0.87268518518519</v>
      </c>
      <c r="L3316" s="378">
        <v>46175</v>
      </c>
      <c r="M3316" s="1" t="s">
        <v>4449</v>
      </c>
      <c r="N3316" s="1" t="s">
        <v>5377</v>
      </c>
    </row>
    <row r="3317" spans="1:14" x14ac:dyDescent="0.25">
      <c r="A3317" s="1" t="s">
        <v>4447</v>
      </c>
      <c r="B3317" s="1" t="s">
        <v>80</v>
      </c>
      <c r="C3317" s="1" t="s">
        <v>81</v>
      </c>
      <c r="D3317" s="377">
        <v>140</v>
      </c>
      <c r="E3317" s="1" t="s">
        <v>83</v>
      </c>
      <c r="F3317" s="378">
        <v>46175</v>
      </c>
      <c r="G3317" s="1" t="s">
        <v>5354</v>
      </c>
      <c r="H3317" s="1" t="s">
        <v>4586</v>
      </c>
      <c r="I3317" s="378">
        <v>47271</v>
      </c>
      <c r="J3317" s="1" t="s">
        <v>61</v>
      </c>
      <c r="K3317" s="380">
        <v>0.94406250000000003</v>
      </c>
      <c r="L3317" s="378">
        <v>46175</v>
      </c>
      <c r="M3317" s="1" t="s">
        <v>4449</v>
      </c>
      <c r="N3317" s="1" t="s">
        <v>5365</v>
      </c>
    </row>
    <row r="3318" spans="1:14" x14ac:dyDescent="0.25">
      <c r="A3318" s="1" t="s">
        <v>4447</v>
      </c>
      <c r="B3318" s="1" t="s">
        <v>80</v>
      </c>
      <c r="C3318" s="1" t="s">
        <v>81</v>
      </c>
      <c r="D3318" s="377">
        <v>140</v>
      </c>
      <c r="E3318" s="1" t="s">
        <v>83</v>
      </c>
      <c r="F3318" s="378">
        <v>46175</v>
      </c>
      <c r="G3318" s="1" t="s">
        <v>5354</v>
      </c>
      <c r="H3318" s="1" t="s">
        <v>4586</v>
      </c>
      <c r="I3318" s="378">
        <v>47271</v>
      </c>
      <c r="J3318" s="1" t="s">
        <v>61</v>
      </c>
      <c r="K3318" s="380">
        <v>0.90376157407406998</v>
      </c>
      <c r="L3318" s="378">
        <v>46175</v>
      </c>
      <c r="M3318" s="1" t="s">
        <v>4449</v>
      </c>
      <c r="N3318" s="1" t="s">
        <v>5382</v>
      </c>
    </row>
    <row r="3319" spans="1:14" x14ac:dyDescent="0.25">
      <c r="A3319" s="1" t="s">
        <v>4447</v>
      </c>
      <c r="B3319" s="1" t="s">
        <v>80</v>
      </c>
      <c r="C3319" s="1" t="s">
        <v>81</v>
      </c>
      <c r="D3319" s="377">
        <v>140</v>
      </c>
      <c r="E3319" s="1" t="s">
        <v>83</v>
      </c>
      <c r="F3319" s="378">
        <v>46175</v>
      </c>
      <c r="G3319" s="1" t="s">
        <v>4448</v>
      </c>
      <c r="H3319" s="1" t="s">
        <v>4440</v>
      </c>
      <c r="I3319" s="378">
        <v>47268</v>
      </c>
      <c r="J3319" s="1" t="s">
        <v>61</v>
      </c>
      <c r="K3319" s="380">
        <v>0.57998842592593003</v>
      </c>
      <c r="L3319" s="378">
        <v>46175</v>
      </c>
      <c r="M3319" s="1" t="s">
        <v>4449</v>
      </c>
      <c r="N3319" s="1" t="s">
        <v>4818</v>
      </c>
    </row>
    <row r="3320" spans="1:14" x14ac:dyDescent="0.25">
      <c r="A3320" s="1" t="s">
        <v>4447</v>
      </c>
      <c r="B3320" s="1" t="s">
        <v>80</v>
      </c>
      <c r="C3320" s="1" t="s">
        <v>81</v>
      </c>
      <c r="D3320" s="377">
        <v>140</v>
      </c>
      <c r="E3320" s="1" t="s">
        <v>83</v>
      </c>
      <c r="F3320" s="378">
        <v>46175</v>
      </c>
      <c r="G3320" s="1" t="s">
        <v>4448</v>
      </c>
      <c r="H3320" s="1" t="s">
        <v>4440</v>
      </c>
      <c r="I3320" s="378">
        <v>47268</v>
      </c>
      <c r="J3320" s="1" t="s">
        <v>61</v>
      </c>
      <c r="K3320" s="380">
        <v>0.51052083333332998</v>
      </c>
      <c r="L3320" s="378">
        <v>46175</v>
      </c>
      <c r="M3320" s="1" t="s">
        <v>4449</v>
      </c>
      <c r="N3320" s="1" t="s">
        <v>4820</v>
      </c>
    </row>
    <row r="3321" spans="1:14" x14ac:dyDescent="0.25">
      <c r="A3321" s="1" t="s">
        <v>4447</v>
      </c>
      <c r="B3321" s="1" t="s">
        <v>80</v>
      </c>
      <c r="C3321" s="1" t="s">
        <v>81</v>
      </c>
      <c r="D3321" s="377">
        <v>140</v>
      </c>
      <c r="E3321" s="1" t="s">
        <v>83</v>
      </c>
      <c r="F3321" s="378">
        <v>46175</v>
      </c>
      <c r="G3321" s="1" t="s">
        <v>4448</v>
      </c>
      <c r="H3321" s="1" t="s">
        <v>4440</v>
      </c>
      <c r="I3321" s="378">
        <v>47268</v>
      </c>
      <c r="J3321" s="1" t="s">
        <v>61</v>
      </c>
      <c r="K3321" s="380">
        <v>0.54583333333332995</v>
      </c>
      <c r="L3321" s="378">
        <v>46175</v>
      </c>
      <c r="M3321" s="1" t="s">
        <v>4449</v>
      </c>
      <c r="N3321" s="1" t="s">
        <v>4828</v>
      </c>
    </row>
    <row r="3322" spans="1:14" x14ac:dyDescent="0.25">
      <c r="A3322" s="1" t="s">
        <v>4447</v>
      </c>
      <c r="B3322" s="1" t="s">
        <v>80</v>
      </c>
      <c r="C3322" s="1" t="s">
        <v>81</v>
      </c>
      <c r="D3322" s="377">
        <v>140</v>
      </c>
      <c r="E3322" s="1" t="s">
        <v>83</v>
      </c>
      <c r="F3322" s="378">
        <v>46175</v>
      </c>
      <c r="G3322" s="1" t="s">
        <v>5354</v>
      </c>
      <c r="H3322" s="1" t="s">
        <v>4586</v>
      </c>
      <c r="I3322" s="378">
        <v>47271</v>
      </c>
      <c r="J3322" s="1" t="s">
        <v>61</v>
      </c>
      <c r="K3322" s="380">
        <v>0.94195601851851996</v>
      </c>
      <c r="L3322" s="378">
        <v>46175</v>
      </c>
      <c r="M3322" s="1" t="s">
        <v>4449</v>
      </c>
      <c r="N3322" s="1" t="s">
        <v>5364</v>
      </c>
    </row>
    <row r="3323" spans="1:14" x14ac:dyDescent="0.25">
      <c r="A3323" s="1" t="s">
        <v>4447</v>
      </c>
      <c r="B3323" s="1" t="s">
        <v>80</v>
      </c>
      <c r="C3323" s="1" t="s">
        <v>81</v>
      </c>
      <c r="D3323" s="377">
        <v>140</v>
      </c>
      <c r="E3323" s="1" t="s">
        <v>83</v>
      </c>
      <c r="F3323" s="378">
        <v>46175</v>
      </c>
      <c r="G3323" s="1" t="s">
        <v>4448</v>
      </c>
      <c r="H3323" s="1" t="s">
        <v>4440</v>
      </c>
      <c r="I3323" s="378">
        <v>47268</v>
      </c>
      <c r="J3323" s="1" t="s">
        <v>61</v>
      </c>
      <c r="K3323" s="380">
        <v>0.99671296296295997</v>
      </c>
      <c r="L3323" s="378">
        <v>46175</v>
      </c>
      <c r="M3323" s="1" t="s">
        <v>4449</v>
      </c>
      <c r="N3323" s="1" t="s">
        <v>5370</v>
      </c>
    </row>
    <row r="3324" spans="1:14" x14ac:dyDescent="0.25">
      <c r="A3324" s="1" t="s">
        <v>4447</v>
      </c>
      <c r="B3324" s="1" t="s">
        <v>80</v>
      </c>
      <c r="C3324" s="1" t="s">
        <v>81</v>
      </c>
      <c r="D3324" s="377">
        <v>140</v>
      </c>
      <c r="E3324" s="1" t="s">
        <v>83</v>
      </c>
      <c r="F3324" s="378">
        <v>46175</v>
      </c>
      <c r="G3324" s="1" t="s">
        <v>5354</v>
      </c>
      <c r="H3324" s="1" t="s">
        <v>4586</v>
      </c>
      <c r="I3324" s="378">
        <v>47271</v>
      </c>
      <c r="J3324" s="1" t="s">
        <v>61</v>
      </c>
      <c r="K3324" s="380">
        <v>0.90484953703703996</v>
      </c>
      <c r="L3324" s="378">
        <v>46175</v>
      </c>
      <c r="M3324" s="1" t="s">
        <v>4449</v>
      </c>
      <c r="N3324" s="1" t="s">
        <v>5380</v>
      </c>
    </row>
    <row r="3325" spans="1:14" x14ac:dyDescent="0.25">
      <c r="A3325" s="1" t="s">
        <v>4447</v>
      </c>
      <c r="B3325" s="1" t="s">
        <v>80</v>
      </c>
      <c r="C3325" s="1" t="s">
        <v>81</v>
      </c>
      <c r="D3325" s="377">
        <v>140</v>
      </c>
      <c r="E3325" s="1" t="s">
        <v>83</v>
      </c>
      <c r="F3325" s="378">
        <v>46175</v>
      </c>
      <c r="G3325" s="1" t="s">
        <v>4448</v>
      </c>
      <c r="H3325" s="1" t="s">
        <v>4440</v>
      </c>
      <c r="I3325" s="378">
        <v>47268</v>
      </c>
      <c r="J3325" s="1" t="s">
        <v>61</v>
      </c>
      <c r="K3325" s="380">
        <v>0.99649305555556</v>
      </c>
      <c r="L3325" s="378">
        <v>46175</v>
      </c>
      <c r="M3325" s="1" t="s">
        <v>4449</v>
      </c>
      <c r="N3325" s="1" t="s">
        <v>5374</v>
      </c>
    </row>
    <row r="3326" spans="1:14" x14ac:dyDescent="0.25">
      <c r="A3326" s="1" t="s">
        <v>4447</v>
      </c>
      <c r="B3326" s="1" t="s">
        <v>80</v>
      </c>
      <c r="C3326" s="1" t="s">
        <v>81</v>
      </c>
      <c r="D3326" s="377">
        <v>140</v>
      </c>
      <c r="E3326" s="1" t="s">
        <v>83</v>
      </c>
      <c r="F3326" s="378">
        <v>46175</v>
      </c>
      <c r="G3326" s="1" t="s">
        <v>4448</v>
      </c>
      <c r="H3326" s="1" t="s">
        <v>4440</v>
      </c>
      <c r="I3326" s="378">
        <v>47268</v>
      </c>
      <c r="J3326" s="1" t="s">
        <v>61</v>
      </c>
      <c r="K3326" s="380">
        <v>0.58501157407407001</v>
      </c>
      <c r="L3326" s="378">
        <v>46175</v>
      </c>
      <c r="M3326" s="1" t="s">
        <v>4449</v>
      </c>
      <c r="N3326" s="1" t="s">
        <v>4827</v>
      </c>
    </row>
    <row r="3327" spans="1:14" x14ac:dyDescent="0.25">
      <c r="A3327" s="1" t="s">
        <v>4447</v>
      </c>
      <c r="B3327" s="1" t="s">
        <v>80</v>
      </c>
      <c r="C3327" s="1" t="s">
        <v>81</v>
      </c>
      <c r="D3327" s="377">
        <v>140</v>
      </c>
      <c r="E3327" s="1" t="s">
        <v>83</v>
      </c>
      <c r="F3327" s="378">
        <v>46175</v>
      </c>
      <c r="G3327" s="1" t="s">
        <v>4448</v>
      </c>
      <c r="H3327" s="1" t="s">
        <v>4440</v>
      </c>
      <c r="I3327" s="378">
        <v>47268</v>
      </c>
      <c r="J3327" s="1" t="s">
        <v>61</v>
      </c>
      <c r="K3327" s="380">
        <v>0.58474537037037</v>
      </c>
      <c r="L3327" s="378">
        <v>46175</v>
      </c>
      <c r="M3327" s="1" t="s">
        <v>4449</v>
      </c>
      <c r="N3327" s="1" t="s">
        <v>4830</v>
      </c>
    </row>
    <row r="3328" spans="1:14" x14ac:dyDescent="0.25">
      <c r="A3328" s="1" t="s">
        <v>4447</v>
      </c>
      <c r="B3328" s="1" t="s">
        <v>80</v>
      </c>
      <c r="C3328" s="1" t="s">
        <v>81</v>
      </c>
      <c r="D3328" s="377">
        <v>140</v>
      </c>
      <c r="E3328" s="1" t="s">
        <v>83</v>
      </c>
      <c r="F3328" s="378">
        <v>46175</v>
      </c>
      <c r="G3328" s="1" t="s">
        <v>5354</v>
      </c>
      <c r="H3328" s="1" t="s">
        <v>4586</v>
      </c>
      <c r="I3328" s="378">
        <v>47271</v>
      </c>
      <c r="J3328" s="1" t="s">
        <v>61</v>
      </c>
      <c r="K3328" s="380">
        <v>0.89521990740740998</v>
      </c>
      <c r="L3328" s="378">
        <v>46175</v>
      </c>
      <c r="M3328" s="1" t="s">
        <v>4449</v>
      </c>
      <c r="N3328" s="1" t="s">
        <v>5379</v>
      </c>
    </row>
    <row r="3329" spans="1:14" x14ac:dyDescent="0.25">
      <c r="A3329" s="1" t="s">
        <v>4447</v>
      </c>
      <c r="B3329" s="1" t="s">
        <v>80</v>
      </c>
      <c r="C3329" s="1" t="s">
        <v>81</v>
      </c>
      <c r="D3329" s="377">
        <v>140</v>
      </c>
      <c r="E3329" s="1" t="s">
        <v>83</v>
      </c>
      <c r="F3329" s="378">
        <v>46175</v>
      </c>
      <c r="G3329" s="1" t="s">
        <v>4448</v>
      </c>
      <c r="H3329" s="1" t="s">
        <v>4440</v>
      </c>
      <c r="I3329" s="378">
        <v>47268</v>
      </c>
      <c r="J3329" s="1" t="s">
        <v>61</v>
      </c>
      <c r="K3329" s="380">
        <v>0.44660879629630001</v>
      </c>
      <c r="L3329" s="378">
        <v>46175</v>
      </c>
      <c r="M3329" s="1" t="s">
        <v>4449</v>
      </c>
      <c r="N3329" s="1" t="s">
        <v>4826</v>
      </c>
    </row>
    <row r="3330" spans="1:14" x14ac:dyDescent="0.25">
      <c r="A3330" s="1" t="s">
        <v>4447</v>
      </c>
      <c r="B3330" s="1" t="s">
        <v>80</v>
      </c>
      <c r="C3330" s="1" t="s">
        <v>81</v>
      </c>
      <c r="D3330" s="377">
        <v>140</v>
      </c>
      <c r="E3330" s="1" t="s">
        <v>83</v>
      </c>
      <c r="F3330" s="378">
        <v>46175</v>
      </c>
      <c r="G3330" s="1" t="s">
        <v>5354</v>
      </c>
      <c r="H3330" s="1" t="s">
        <v>4586</v>
      </c>
      <c r="I3330" s="378">
        <v>47271</v>
      </c>
      <c r="J3330" s="1" t="s">
        <v>61</v>
      </c>
      <c r="K3330" s="380">
        <v>0.92549768518519004</v>
      </c>
      <c r="L3330" s="378">
        <v>46175</v>
      </c>
      <c r="M3330" s="1" t="s">
        <v>4449</v>
      </c>
      <c r="N3330" s="1" t="s">
        <v>5375</v>
      </c>
    </row>
    <row r="3331" spans="1:14" x14ac:dyDescent="0.25">
      <c r="A3331" s="1" t="s">
        <v>4447</v>
      </c>
      <c r="B3331" s="1" t="s">
        <v>80</v>
      </c>
      <c r="C3331" s="1" t="s">
        <v>81</v>
      </c>
      <c r="D3331" s="377">
        <v>140</v>
      </c>
      <c r="E3331" s="1" t="s">
        <v>83</v>
      </c>
      <c r="F3331" s="378">
        <v>46175</v>
      </c>
      <c r="G3331" s="1" t="s">
        <v>4448</v>
      </c>
      <c r="H3331" s="1" t="s">
        <v>4440</v>
      </c>
      <c r="I3331" s="378">
        <v>47268</v>
      </c>
      <c r="J3331" s="1" t="s">
        <v>61</v>
      </c>
      <c r="K3331" s="380">
        <v>0.59173611111111002</v>
      </c>
      <c r="L3331" s="378">
        <v>46175</v>
      </c>
      <c r="M3331" s="1" t="s">
        <v>4449</v>
      </c>
      <c r="N3331" s="1" t="s">
        <v>4829</v>
      </c>
    </row>
    <row r="3332" spans="1:14" x14ac:dyDescent="0.25">
      <c r="A3332" s="1" t="s">
        <v>4447</v>
      </c>
      <c r="B3332" s="1" t="s">
        <v>80</v>
      </c>
      <c r="C3332" s="1" t="s">
        <v>81</v>
      </c>
      <c r="D3332" s="377">
        <v>140</v>
      </c>
      <c r="E3332" s="1" t="s">
        <v>83</v>
      </c>
      <c r="F3332" s="378">
        <v>46175</v>
      </c>
      <c r="G3332" s="1" t="s">
        <v>5354</v>
      </c>
      <c r="H3332" s="1" t="s">
        <v>4586</v>
      </c>
      <c r="I3332" s="378">
        <v>47271</v>
      </c>
      <c r="J3332" s="1" t="s">
        <v>61</v>
      </c>
      <c r="K3332" s="380">
        <v>0.92568287037037</v>
      </c>
      <c r="L3332" s="378">
        <v>46175</v>
      </c>
      <c r="M3332" s="1" t="s">
        <v>4449</v>
      </c>
      <c r="N3332" s="1" t="s">
        <v>5373</v>
      </c>
    </row>
    <row r="3333" spans="1:14" x14ac:dyDescent="0.25">
      <c r="A3333" s="1" t="s">
        <v>4447</v>
      </c>
      <c r="B3333" s="1" t="s">
        <v>80</v>
      </c>
      <c r="C3333" s="1" t="s">
        <v>81</v>
      </c>
      <c r="D3333" s="377">
        <v>140</v>
      </c>
      <c r="E3333" s="1" t="s">
        <v>83</v>
      </c>
      <c r="F3333" s="378">
        <v>46175</v>
      </c>
      <c r="G3333" s="1" t="s">
        <v>5354</v>
      </c>
      <c r="H3333" s="1" t="s">
        <v>4586</v>
      </c>
      <c r="I3333" s="378">
        <v>47271</v>
      </c>
      <c r="J3333" s="1" t="s">
        <v>61</v>
      </c>
      <c r="K3333" s="380">
        <v>0.93450231481481005</v>
      </c>
      <c r="L3333" s="378">
        <v>46175</v>
      </c>
      <c r="M3333" s="1" t="s">
        <v>4449</v>
      </c>
      <c r="N3333" s="1" t="s">
        <v>5371</v>
      </c>
    </row>
    <row r="3334" spans="1:14" x14ac:dyDescent="0.25">
      <c r="A3334" s="1" t="s">
        <v>4447</v>
      </c>
      <c r="B3334" s="1" t="s">
        <v>80</v>
      </c>
      <c r="C3334" s="1" t="s">
        <v>81</v>
      </c>
      <c r="D3334" s="377">
        <v>121</v>
      </c>
      <c r="E3334" s="1" t="s">
        <v>83</v>
      </c>
      <c r="F3334" s="378">
        <v>46175</v>
      </c>
      <c r="G3334" s="1" t="s">
        <v>4448</v>
      </c>
      <c r="H3334" s="1" t="s">
        <v>4440</v>
      </c>
      <c r="I3334" s="378">
        <v>47268</v>
      </c>
      <c r="J3334" s="1" t="s">
        <v>61</v>
      </c>
      <c r="K3334" s="380">
        <v>0.90849537037036998</v>
      </c>
      <c r="L3334" s="378">
        <v>46175</v>
      </c>
      <c r="M3334" s="1" t="s">
        <v>4449</v>
      </c>
      <c r="N3334" s="1" t="s">
        <v>5385</v>
      </c>
    </row>
    <row r="3335" spans="1:14" x14ac:dyDescent="0.25">
      <c r="A3335" s="1" t="s">
        <v>4447</v>
      </c>
      <c r="B3335" s="1" t="s">
        <v>80</v>
      </c>
      <c r="C3335" s="1" t="s">
        <v>81</v>
      </c>
      <c r="D3335" s="377">
        <v>140</v>
      </c>
      <c r="E3335" s="1" t="s">
        <v>83</v>
      </c>
      <c r="F3335" s="378">
        <v>46175</v>
      </c>
      <c r="G3335" s="1" t="s">
        <v>4448</v>
      </c>
      <c r="H3335" s="1" t="s">
        <v>4440</v>
      </c>
      <c r="I3335" s="378">
        <v>47268</v>
      </c>
      <c r="J3335" s="1" t="s">
        <v>61</v>
      </c>
      <c r="K3335" s="380">
        <v>0.32406249999999998</v>
      </c>
      <c r="L3335" s="378">
        <v>46175</v>
      </c>
      <c r="M3335" s="1" t="s">
        <v>4449</v>
      </c>
      <c r="N3335" s="1" t="s">
        <v>4453</v>
      </c>
    </row>
    <row r="3336" spans="1:14" x14ac:dyDescent="0.25">
      <c r="A3336" s="1" t="s">
        <v>4447</v>
      </c>
      <c r="B3336" s="1" t="s">
        <v>80</v>
      </c>
      <c r="C3336" s="1" t="s">
        <v>81</v>
      </c>
      <c r="D3336" s="377">
        <v>140</v>
      </c>
      <c r="E3336" s="1" t="s">
        <v>83</v>
      </c>
      <c r="F3336" s="378">
        <v>46175</v>
      </c>
      <c r="G3336" s="1" t="s">
        <v>4448</v>
      </c>
      <c r="H3336" s="1" t="s">
        <v>4440</v>
      </c>
      <c r="I3336" s="378">
        <v>47268</v>
      </c>
      <c r="J3336" s="1" t="s">
        <v>61</v>
      </c>
      <c r="K3336" s="380">
        <v>0.52633101851852004</v>
      </c>
      <c r="L3336" s="378">
        <v>46175</v>
      </c>
      <c r="M3336" s="1" t="s">
        <v>4449</v>
      </c>
      <c r="N3336" s="1" t="s">
        <v>4835</v>
      </c>
    </row>
    <row r="3337" spans="1:14" x14ac:dyDescent="0.25">
      <c r="A3337" s="1" t="s">
        <v>4447</v>
      </c>
      <c r="B3337" s="1" t="s">
        <v>80</v>
      </c>
      <c r="C3337" s="1" t="s">
        <v>81</v>
      </c>
      <c r="D3337" s="377">
        <v>140</v>
      </c>
      <c r="E3337" s="1" t="s">
        <v>83</v>
      </c>
      <c r="F3337" s="378">
        <v>46175</v>
      </c>
      <c r="G3337" s="1" t="s">
        <v>4448</v>
      </c>
      <c r="H3337" s="1" t="s">
        <v>4440</v>
      </c>
      <c r="I3337" s="378">
        <v>47268</v>
      </c>
      <c r="J3337" s="1" t="s">
        <v>61</v>
      </c>
      <c r="K3337" s="380">
        <v>0.53210648148147999</v>
      </c>
      <c r="L3337" s="378">
        <v>46175</v>
      </c>
      <c r="M3337" s="1" t="s">
        <v>4449</v>
      </c>
      <c r="N3337" s="1" t="s">
        <v>4845</v>
      </c>
    </row>
    <row r="3338" spans="1:14" x14ac:dyDescent="0.25">
      <c r="A3338" s="1" t="s">
        <v>4447</v>
      </c>
      <c r="B3338" s="1" t="s">
        <v>80</v>
      </c>
      <c r="C3338" s="1" t="s">
        <v>81</v>
      </c>
      <c r="D3338" s="377">
        <v>140</v>
      </c>
      <c r="E3338" s="1" t="s">
        <v>83</v>
      </c>
      <c r="F3338" s="378">
        <v>46175</v>
      </c>
      <c r="G3338" s="1" t="s">
        <v>4448</v>
      </c>
      <c r="H3338" s="1" t="s">
        <v>4440</v>
      </c>
      <c r="I3338" s="378">
        <v>47268</v>
      </c>
      <c r="J3338" s="1" t="s">
        <v>61</v>
      </c>
      <c r="K3338" s="380">
        <v>0.91677083333332998</v>
      </c>
      <c r="L3338" s="378">
        <v>46175</v>
      </c>
      <c r="M3338" s="1" t="s">
        <v>4449</v>
      </c>
      <c r="N3338" s="1" t="s">
        <v>5387</v>
      </c>
    </row>
    <row r="3339" spans="1:14" x14ac:dyDescent="0.25">
      <c r="A3339" s="1" t="s">
        <v>4447</v>
      </c>
      <c r="B3339" s="1" t="s">
        <v>80</v>
      </c>
      <c r="C3339" s="1" t="s">
        <v>81</v>
      </c>
      <c r="D3339" s="377">
        <v>140</v>
      </c>
      <c r="E3339" s="1" t="s">
        <v>83</v>
      </c>
      <c r="F3339" s="378">
        <v>46175</v>
      </c>
      <c r="G3339" s="1" t="s">
        <v>4448</v>
      </c>
      <c r="H3339" s="1" t="s">
        <v>4440</v>
      </c>
      <c r="I3339" s="378">
        <v>47268</v>
      </c>
      <c r="J3339" s="1" t="s">
        <v>61</v>
      </c>
      <c r="K3339" s="380">
        <v>0.52721064814815</v>
      </c>
      <c r="L3339" s="378">
        <v>46175</v>
      </c>
      <c r="M3339" s="1" t="s">
        <v>4449</v>
      </c>
      <c r="N3339" s="1" t="s">
        <v>4836</v>
      </c>
    </row>
    <row r="3340" spans="1:14" x14ac:dyDescent="0.25">
      <c r="A3340" s="1" t="s">
        <v>4447</v>
      </c>
      <c r="B3340" s="1" t="s">
        <v>80</v>
      </c>
      <c r="C3340" s="1" t="s">
        <v>81</v>
      </c>
      <c r="D3340" s="377">
        <v>140</v>
      </c>
      <c r="E3340" s="1" t="s">
        <v>83</v>
      </c>
      <c r="F3340" s="378">
        <v>46175</v>
      </c>
      <c r="G3340" s="1" t="s">
        <v>4448</v>
      </c>
      <c r="H3340" s="1" t="s">
        <v>4440</v>
      </c>
      <c r="I3340" s="378">
        <v>47268</v>
      </c>
      <c r="J3340" s="1" t="s">
        <v>61</v>
      </c>
      <c r="K3340" s="380">
        <v>0.64002314814814998</v>
      </c>
      <c r="L3340" s="378">
        <v>46175</v>
      </c>
      <c r="M3340" s="1" t="s">
        <v>4449</v>
      </c>
      <c r="N3340" s="1" t="s">
        <v>4831</v>
      </c>
    </row>
    <row r="3341" spans="1:14" x14ac:dyDescent="0.25">
      <c r="A3341" s="1" t="s">
        <v>4447</v>
      </c>
      <c r="B3341" s="1" t="s">
        <v>80</v>
      </c>
      <c r="C3341" s="1" t="s">
        <v>81</v>
      </c>
      <c r="D3341" s="377">
        <v>140</v>
      </c>
      <c r="E3341" s="1" t="s">
        <v>83</v>
      </c>
      <c r="F3341" s="378">
        <v>46175</v>
      </c>
      <c r="G3341" s="1" t="s">
        <v>5354</v>
      </c>
      <c r="H3341" s="1" t="s">
        <v>4586</v>
      </c>
      <c r="I3341" s="378">
        <v>47271</v>
      </c>
      <c r="J3341" s="1" t="s">
        <v>61</v>
      </c>
      <c r="K3341" s="380">
        <v>0.90784722222222003</v>
      </c>
      <c r="L3341" s="378">
        <v>46175</v>
      </c>
      <c r="M3341" s="1" t="s">
        <v>4449</v>
      </c>
      <c r="N3341" s="1" t="s">
        <v>5384</v>
      </c>
    </row>
    <row r="3342" spans="1:14" x14ac:dyDescent="0.25">
      <c r="A3342" s="1" t="s">
        <v>4447</v>
      </c>
      <c r="B3342" s="1" t="s">
        <v>80</v>
      </c>
      <c r="C3342" s="1" t="s">
        <v>81</v>
      </c>
      <c r="D3342" s="377">
        <v>140</v>
      </c>
      <c r="E3342" s="1" t="s">
        <v>83</v>
      </c>
      <c r="F3342" s="378">
        <v>46175</v>
      </c>
      <c r="G3342" s="1" t="s">
        <v>5354</v>
      </c>
      <c r="H3342" s="1" t="s">
        <v>4586</v>
      </c>
      <c r="I3342" s="378">
        <v>47271</v>
      </c>
      <c r="J3342" s="1" t="s">
        <v>61</v>
      </c>
      <c r="K3342" s="380">
        <v>0.87335648148148004</v>
      </c>
      <c r="L3342" s="378">
        <v>46175</v>
      </c>
      <c r="M3342" s="1" t="s">
        <v>4449</v>
      </c>
      <c r="N3342" s="1" t="s">
        <v>5378</v>
      </c>
    </row>
    <row r="3343" spans="1:14" x14ac:dyDescent="0.25">
      <c r="A3343" s="1" t="s">
        <v>4447</v>
      </c>
      <c r="B3343" s="1" t="s">
        <v>80</v>
      </c>
      <c r="C3343" s="1" t="s">
        <v>81</v>
      </c>
      <c r="D3343" s="377">
        <v>140</v>
      </c>
      <c r="E3343" s="1" t="s">
        <v>83</v>
      </c>
      <c r="F3343" s="378">
        <v>46175</v>
      </c>
      <c r="G3343" s="1" t="s">
        <v>5354</v>
      </c>
      <c r="H3343" s="1" t="s">
        <v>4586</v>
      </c>
      <c r="I3343" s="378">
        <v>47271</v>
      </c>
      <c r="J3343" s="1" t="s">
        <v>61</v>
      </c>
      <c r="K3343" s="380">
        <v>0.90465277777777997</v>
      </c>
      <c r="L3343" s="378">
        <v>46175</v>
      </c>
      <c r="M3343" s="1" t="s">
        <v>4449</v>
      </c>
      <c r="N3343" s="1" t="s">
        <v>5381</v>
      </c>
    </row>
    <row r="3344" spans="1:14" x14ac:dyDescent="0.25">
      <c r="A3344" s="1" t="s">
        <v>4447</v>
      </c>
      <c r="B3344" s="1" t="s">
        <v>80</v>
      </c>
      <c r="C3344" s="1" t="s">
        <v>81</v>
      </c>
      <c r="D3344" s="377">
        <v>140</v>
      </c>
      <c r="E3344" s="1" t="s">
        <v>83</v>
      </c>
      <c r="F3344" s="378">
        <v>46175</v>
      </c>
      <c r="G3344" s="1" t="s">
        <v>5354</v>
      </c>
      <c r="H3344" s="1" t="s">
        <v>4586</v>
      </c>
      <c r="I3344" s="378">
        <v>47271</v>
      </c>
      <c r="J3344" s="1" t="s">
        <v>61</v>
      </c>
      <c r="K3344" s="380">
        <v>0.98269675925926003</v>
      </c>
      <c r="L3344" s="378">
        <v>46175</v>
      </c>
      <c r="M3344" s="1" t="s">
        <v>4449</v>
      </c>
      <c r="N3344" s="1" t="s">
        <v>5368</v>
      </c>
    </row>
    <row r="3345" spans="1:14" x14ac:dyDescent="0.25">
      <c r="A3345" s="1" t="s">
        <v>4447</v>
      </c>
      <c r="B3345" s="1" t="s">
        <v>80</v>
      </c>
      <c r="C3345" s="1" t="s">
        <v>81</v>
      </c>
      <c r="D3345" s="377">
        <v>140</v>
      </c>
      <c r="E3345" s="1" t="s">
        <v>83</v>
      </c>
      <c r="F3345" s="378">
        <v>46175</v>
      </c>
      <c r="G3345" s="1" t="s">
        <v>5354</v>
      </c>
      <c r="H3345" s="1" t="s">
        <v>4586</v>
      </c>
      <c r="I3345" s="378">
        <v>47271</v>
      </c>
      <c r="J3345" s="1" t="s">
        <v>61</v>
      </c>
      <c r="K3345" s="380">
        <v>0.95634259259259002</v>
      </c>
      <c r="L3345" s="378">
        <v>46175</v>
      </c>
      <c r="M3345" s="1" t="s">
        <v>4449</v>
      </c>
      <c r="N3345" s="1" t="s">
        <v>5367</v>
      </c>
    </row>
    <row r="3346" spans="1:14" x14ac:dyDescent="0.25">
      <c r="A3346" s="1" t="s">
        <v>4447</v>
      </c>
      <c r="B3346" s="1" t="s">
        <v>80</v>
      </c>
      <c r="C3346" s="1" t="s">
        <v>81</v>
      </c>
      <c r="D3346" s="377">
        <v>140</v>
      </c>
      <c r="E3346" s="1" t="s">
        <v>83</v>
      </c>
      <c r="F3346" s="378">
        <v>46175</v>
      </c>
      <c r="G3346" s="1" t="s">
        <v>4448</v>
      </c>
      <c r="H3346" s="1" t="s">
        <v>4440</v>
      </c>
      <c r="I3346" s="378">
        <v>47268</v>
      </c>
      <c r="J3346" s="1" t="s">
        <v>61</v>
      </c>
      <c r="K3346" s="380">
        <v>0.94493055555556005</v>
      </c>
      <c r="L3346" s="378">
        <v>46175</v>
      </c>
      <c r="M3346" s="1" t="s">
        <v>4449</v>
      </c>
      <c r="N3346" s="1" t="s">
        <v>5366</v>
      </c>
    </row>
    <row r="3347" spans="1:14" x14ac:dyDescent="0.25">
      <c r="A3347" s="1" t="s">
        <v>4447</v>
      </c>
      <c r="B3347" s="1" t="s">
        <v>80</v>
      </c>
      <c r="C3347" s="1" t="s">
        <v>81</v>
      </c>
      <c r="D3347" s="377">
        <v>140</v>
      </c>
      <c r="E3347" s="1" t="s">
        <v>83</v>
      </c>
      <c r="F3347" s="378">
        <v>46175</v>
      </c>
      <c r="G3347" s="1" t="s">
        <v>4448</v>
      </c>
      <c r="H3347" s="1" t="s">
        <v>4440</v>
      </c>
      <c r="I3347" s="378">
        <v>47268</v>
      </c>
      <c r="J3347" s="1" t="s">
        <v>61</v>
      </c>
      <c r="K3347" s="380">
        <v>0.62210648148147996</v>
      </c>
      <c r="L3347" s="378">
        <v>46175</v>
      </c>
      <c r="M3347" s="1" t="s">
        <v>4449</v>
      </c>
      <c r="N3347" s="1" t="s">
        <v>4833</v>
      </c>
    </row>
    <row r="3348" spans="1:14" x14ac:dyDescent="0.25">
      <c r="A3348" s="1" t="s">
        <v>4447</v>
      </c>
      <c r="B3348" s="1" t="s">
        <v>80</v>
      </c>
      <c r="C3348" s="1" t="s">
        <v>81</v>
      </c>
      <c r="D3348" s="377">
        <v>140</v>
      </c>
      <c r="E3348" s="1" t="s">
        <v>83</v>
      </c>
      <c r="F3348" s="378">
        <v>46175</v>
      </c>
      <c r="G3348" s="1" t="s">
        <v>5354</v>
      </c>
      <c r="H3348" s="1" t="s">
        <v>4586</v>
      </c>
      <c r="I3348" s="378">
        <v>47271</v>
      </c>
      <c r="J3348" s="1" t="s">
        <v>61</v>
      </c>
      <c r="K3348" s="380">
        <v>0.98704861111110997</v>
      </c>
      <c r="L3348" s="378">
        <v>46175</v>
      </c>
      <c r="M3348" s="1" t="s">
        <v>4449</v>
      </c>
      <c r="N3348" s="1" t="s">
        <v>5369</v>
      </c>
    </row>
    <row r="3349" spans="1:14" x14ac:dyDescent="0.25">
      <c r="A3349" s="1" t="s">
        <v>4447</v>
      </c>
      <c r="B3349" s="1" t="s">
        <v>80</v>
      </c>
      <c r="C3349" s="1" t="s">
        <v>81</v>
      </c>
      <c r="D3349" s="377">
        <v>140</v>
      </c>
      <c r="E3349" s="1" t="s">
        <v>83</v>
      </c>
      <c r="F3349" s="378">
        <v>46175</v>
      </c>
      <c r="G3349" s="1" t="s">
        <v>4448</v>
      </c>
      <c r="H3349" s="1" t="s">
        <v>4440</v>
      </c>
      <c r="I3349" s="378">
        <v>47268</v>
      </c>
      <c r="J3349" s="1" t="s">
        <v>61</v>
      </c>
      <c r="K3349" s="380">
        <v>0.53818287037037005</v>
      </c>
      <c r="L3349" s="378">
        <v>46175</v>
      </c>
      <c r="M3349" s="1" t="s">
        <v>4449</v>
      </c>
      <c r="N3349" s="1" t="s">
        <v>4817</v>
      </c>
    </row>
    <row r="3350" spans="1:14" x14ac:dyDescent="0.25">
      <c r="A3350" s="1" t="s">
        <v>4447</v>
      </c>
      <c r="B3350" s="1" t="s">
        <v>80</v>
      </c>
      <c r="C3350" s="1" t="s">
        <v>81</v>
      </c>
      <c r="D3350" s="377">
        <v>140</v>
      </c>
      <c r="E3350" s="1" t="s">
        <v>83</v>
      </c>
      <c r="F3350" s="378">
        <v>46175</v>
      </c>
      <c r="G3350" s="1" t="s">
        <v>4448</v>
      </c>
      <c r="H3350" s="1" t="s">
        <v>4440</v>
      </c>
      <c r="I3350" s="378">
        <v>47268</v>
      </c>
      <c r="J3350" s="1" t="s">
        <v>61</v>
      </c>
      <c r="K3350" s="380">
        <v>0.51857638888889002</v>
      </c>
      <c r="L3350" s="378">
        <v>46175</v>
      </c>
      <c r="M3350" s="1" t="s">
        <v>4449</v>
      </c>
      <c r="N3350" s="1" t="s">
        <v>4839</v>
      </c>
    </row>
    <row r="3351" spans="1:14" x14ac:dyDescent="0.25">
      <c r="A3351" s="1" t="s">
        <v>4447</v>
      </c>
      <c r="B3351" s="1" t="s">
        <v>80</v>
      </c>
      <c r="C3351" s="1" t="s">
        <v>81</v>
      </c>
      <c r="D3351" s="377">
        <v>140</v>
      </c>
      <c r="E3351" s="1" t="s">
        <v>83</v>
      </c>
      <c r="F3351" s="378">
        <v>46175</v>
      </c>
      <c r="G3351" s="1" t="s">
        <v>4448</v>
      </c>
      <c r="H3351" s="1" t="s">
        <v>4440</v>
      </c>
      <c r="I3351" s="378">
        <v>47268</v>
      </c>
      <c r="J3351" s="1" t="s">
        <v>61</v>
      </c>
      <c r="K3351" s="380">
        <v>0.91868055555556005</v>
      </c>
      <c r="L3351" s="378">
        <v>46175</v>
      </c>
      <c r="M3351" s="1" t="s">
        <v>4449</v>
      </c>
      <c r="N3351" s="1" t="s">
        <v>5388</v>
      </c>
    </row>
    <row r="3352" spans="1:14" x14ac:dyDescent="0.25">
      <c r="A3352" s="1" t="s">
        <v>14294</v>
      </c>
      <c r="B3352" s="1" t="s">
        <v>110</v>
      </c>
      <c r="C3352" s="1" t="s">
        <v>81</v>
      </c>
      <c r="D3352" s="377">
        <v>1680</v>
      </c>
      <c r="E3352" s="1" t="s">
        <v>84</v>
      </c>
      <c r="F3352" s="378">
        <v>46185</v>
      </c>
      <c r="G3352" s="1" t="s">
        <v>14295</v>
      </c>
      <c r="H3352" s="1" t="s">
        <v>13013</v>
      </c>
      <c r="I3352" s="378">
        <v>47645</v>
      </c>
      <c r="J3352" s="1" t="s">
        <v>61</v>
      </c>
      <c r="K3352" s="380">
        <v>0.54829861111111</v>
      </c>
      <c r="L3352" s="378">
        <v>46185</v>
      </c>
      <c r="M3352" s="1" t="s">
        <v>14296</v>
      </c>
      <c r="N3352" s="1" t="s">
        <v>14297</v>
      </c>
    </row>
    <row r="3353" spans="1:14" x14ac:dyDescent="0.25">
      <c r="A3353" s="1" t="s">
        <v>7525</v>
      </c>
      <c r="B3353" s="1" t="s">
        <v>80</v>
      </c>
      <c r="C3353" s="1" t="s">
        <v>81</v>
      </c>
      <c r="D3353" s="377">
        <v>552</v>
      </c>
      <c r="E3353" s="1" t="s">
        <v>84</v>
      </c>
      <c r="F3353" s="378">
        <v>46185</v>
      </c>
      <c r="G3353" s="1" t="s">
        <v>11288</v>
      </c>
      <c r="H3353" s="1" t="s">
        <v>9328</v>
      </c>
      <c r="I3353" s="378">
        <v>47277</v>
      </c>
      <c r="J3353" s="1" t="s">
        <v>61</v>
      </c>
      <c r="K3353" s="380">
        <v>8.8310185185200007E-3</v>
      </c>
      <c r="L3353" s="378">
        <v>46185</v>
      </c>
      <c r="M3353" s="1" t="s">
        <v>7527</v>
      </c>
      <c r="N3353" s="1" t="s">
        <v>13728</v>
      </c>
    </row>
    <row r="3354" spans="1:14" x14ac:dyDescent="0.25">
      <c r="A3354" s="1" t="s">
        <v>7525</v>
      </c>
      <c r="B3354" s="1" t="s">
        <v>80</v>
      </c>
      <c r="C3354" s="1" t="s">
        <v>81</v>
      </c>
      <c r="D3354" s="377">
        <v>552</v>
      </c>
      <c r="E3354" s="1" t="s">
        <v>84</v>
      </c>
      <c r="F3354" s="378">
        <v>46185</v>
      </c>
      <c r="G3354" s="1" t="s">
        <v>11288</v>
      </c>
      <c r="H3354" s="1" t="s">
        <v>9328</v>
      </c>
      <c r="I3354" s="378">
        <v>47277</v>
      </c>
      <c r="J3354" s="1" t="s">
        <v>61</v>
      </c>
      <c r="K3354" s="380">
        <v>0.37451388888888998</v>
      </c>
      <c r="L3354" s="378">
        <v>46185</v>
      </c>
      <c r="M3354" s="1" t="s">
        <v>7527</v>
      </c>
      <c r="N3354" s="1" t="s">
        <v>14298</v>
      </c>
    </row>
    <row r="3355" spans="1:14" x14ac:dyDescent="0.25">
      <c r="A3355" s="1" t="s">
        <v>7525</v>
      </c>
      <c r="B3355" s="1" t="s">
        <v>80</v>
      </c>
      <c r="C3355" s="1" t="s">
        <v>81</v>
      </c>
      <c r="D3355" s="377">
        <v>552</v>
      </c>
      <c r="E3355" s="1" t="s">
        <v>84</v>
      </c>
      <c r="F3355" s="378">
        <v>46185</v>
      </c>
      <c r="G3355" s="1" t="s">
        <v>11288</v>
      </c>
      <c r="H3355" s="1" t="s">
        <v>9328</v>
      </c>
      <c r="I3355" s="378">
        <v>47277</v>
      </c>
      <c r="J3355" s="1" t="s">
        <v>61</v>
      </c>
      <c r="K3355" s="380">
        <v>0.37906250000000002</v>
      </c>
      <c r="L3355" s="378">
        <v>46185</v>
      </c>
      <c r="M3355" s="1" t="s">
        <v>7527</v>
      </c>
      <c r="N3355" s="1" t="s">
        <v>14299</v>
      </c>
    </row>
    <row r="3356" spans="1:14" x14ac:dyDescent="0.25">
      <c r="A3356" s="1" t="s">
        <v>7525</v>
      </c>
      <c r="B3356" s="1" t="s">
        <v>80</v>
      </c>
      <c r="C3356" s="1" t="s">
        <v>81</v>
      </c>
      <c r="D3356" s="377">
        <v>552</v>
      </c>
      <c r="E3356" s="1" t="s">
        <v>84</v>
      </c>
      <c r="F3356" s="378">
        <v>46185</v>
      </c>
      <c r="G3356" s="1" t="s">
        <v>11288</v>
      </c>
      <c r="H3356" s="1" t="s">
        <v>9328</v>
      </c>
      <c r="I3356" s="378">
        <v>47277</v>
      </c>
      <c r="J3356" s="1" t="s">
        <v>61</v>
      </c>
      <c r="K3356" s="380">
        <v>0.49224537037036997</v>
      </c>
      <c r="L3356" s="378">
        <v>46185</v>
      </c>
      <c r="M3356" s="1" t="s">
        <v>7527</v>
      </c>
      <c r="N3356" s="1" t="s">
        <v>14300</v>
      </c>
    </row>
    <row r="3357" spans="1:14" x14ac:dyDescent="0.25">
      <c r="A3357" s="1" t="s">
        <v>7525</v>
      </c>
      <c r="B3357" s="1" t="s">
        <v>80</v>
      </c>
      <c r="C3357" s="1" t="s">
        <v>81</v>
      </c>
      <c r="D3357" s="377">
        <v>552</v>
      </c>
      <c r="E3357" s="1" t="s">
        <v>84</v>
      </c>
      <c r="F3357" s="378">
        <v>46185</v>
      </c>
      <c r="G3357" s="1" t="s">
        <v>11288</v>
      </c>
      <c r="H3357" s="1" t="s">
        <v>9328</v>
      </c>
      <c r="I3357" s="378">
        <v>47277</v>
      </c>
      <c r="J3357" s="1" t="s">
        <v>61</v>
      </c>
      <c r="K3357" s="380">
        <v>0.57524305555555999</v>
      </c>
      <c r="L3357" s="378">
        <v>46185</v>
      </c>
      <c r="M3357" s="1" t="s">
        <v>7527</v>
      </c>
      <c r="N3357" s="1" t="s">
        <v>14301</v>
      </c>
    </row>
    <row r="3358" spans="1:14" x14ac:dyDescent="0.25">
      <c r="A3358" s="1" t="s">
        <v>7525</v>
      </c>
      <c r="B3358" s="1" t="s">
        <v>80</v>
      </c>
      <c r="C3358" s="1" t="s">
        <v>81</v>
      </c>
      <c r="D3358" s="377">
        <v>552</v>
      </c>
      <c r="E3358" s="1" t="s">
        <v>84</v>
      </c>
      <c r="F3358" s="378">
        <v>46185</v>
      </c>
      <c r="G3358" s="1" t="s">
        <v>11288</v>
      </c>
      <c r="H3358" s="1" t="s">
        <v>9328</v>
      </c>
      <c r="I3358" s="378">
        <v>47277</v>
      </c>
      <c r="J3358" s="1" t="s">
        <v>61</v>
      </c>
      <c r="K3358" s="380">
        <v>0.37962962962962998</v>
      </c>
      <c r="L3358" s="378">
        <v>46185</v>
      </c>
      <c r="M3358" s="1" t="s">
        <v>7527</v>
      </c>
      <c r="N3358" s="1" t="s">
        <v>14302</v>
      </c>
    </row>
    <row r="3359" spans="1:14" x14ac:dyDescent="0.25">
      <c r="A3359" s="1" t="s">
        <v>7525</v>
      </c>
      <c r="B3359" s="1" t="s">
        <v>80</v>
      </c>
      <c r="C3359" s="1" t="s">
        <v>81</v>
      </c>
      <c r="D3359" s="377">
        <v>552</v>
      </c>
      <c r="E3359" s="1" t="s">
        <v>84</v>
      </c>
      <c r="F3359" s="378">
        <v>46185</v>
      </c>
      <c r="G3359" s="1" t="s">
        <v>11288</v>
      </c>
      <c r="H3359" s="1" t="s">
        <v>9328</v>
      </c>
      <c r="I3359" s="378">
        <v>47277</v>
      </c>
      <c r="J3359" s="1" t="s">
        <v>61</v>
      </c>
      <c r="K3359" s="380">
        <v>0.41125</v>
      </c>
      <c r="L3359" s="378">
        <v>46185</v>
      </c>
      <c r="M3359" s="1" t="s">
        <v>7527</v>
      </c>
      <c r="N3359" s="1" t="s">
        <v>14303</v>
      </c>
    </row>
    <row r="3360" spans="1:14" x14ac:dyDescent="0.25">
      <c r="A3360" s="1" t="s">
        <v>7525</v>
      </c>
      <c r="B3360" s="1" t="s">
        <v>80</v>
      </c>
      <c r="C3360" s="1" t="s">
        <v>81</v>
      </c>
      <c r="D3360" s="377">
        <v>552</v>
      </c>
      <c r="E3360" s="1" t="s">
        <v>84</v>
      </c>
      <c r="F3360" s="378">
        <v>46185</v>
      </c>
      <c r="G3360" s="1" t="s">
        <v>11288</v>
      </c>
      <c r="H3360" s="1" t="s">
        <v>9328</v>
      </c>
      <c r="I3360" s="378">
        <v>47277</v>
      </c>
      <c r="J3360" s="1" t="s">
        <v>61</v>
      </c>
      <c r="K3360" s="380">
        <v>0.48006944444444</v>
      </c>
      <c r="L3360" s="378">
        <v>46185</v>
      </c>
      <c r="M3360" s="1" t="s">
        <v>7527</v>
      </c>
      <c r="N3360" s="1" t="s">
        <v>14304</v>
      </c>
    </row>
    <row r="3361" spans="1:14" x14ac:dyDescent="0.25">
      <c r="A3361" s="1" t="s">
        <v>7525</v>
      </c>
      <c r="B3361" s="1" t="s">
        <v>80</v>
      </c>
      <c r="C3361" s="1" t="s">
        <v>81</v>
      </c>
      <c r="D3361" s="377">
        <v>552</v>
      </c>
      <c r="E3361" s="1" t="s">
        <v>84</v>
      </c>
      <c r="F3361" s="378">
        <v>46185</v>
      </c>
      <c r="G3361" s="1" t="s">
        <v>11288</v>
      </c>
      <c r="H3361" s="1" t="s">
        <v>9328</v>
      </c>
      <c r="I3361" s="378">
        <v>47277</v>
      </c>
      <c r="J3361" s="1" t="s">
        <v>61</v>
      </c>
      <c r="K3361" s="380">
        <v>0.47844907407407</v>
      </c>
      <c r="L3361" s="378">
        <v>46185</v>
      </c>
      <c r="M3361" s="1" t="s">
        <v>7527</v>
      </c>
      <c r="N3361" s="1" t="s">
        <v>14305</v>
      </c>
    </row>
    <row r="3362" spans="1:14" x14ac:dyDescent="0.25">
      <c r="A3362" s="1" t="s">
        <v>7525</v>
      </c>
      <c r="B3362" s="1" t="s">
        <v>80</v>
      </c>
      <c r="C3362" s="1" t="s">
        <v>81</v>
      </c>
      <c r="D3362" s="377">
        <v>552</v>
      </c>
      <c r="E3362" s="1" t="s">
        <v>84</v>
      </c>
      <c r="F3362" s="378">
        <v>46185</v>
      </c>
      <c r="G3362" s="1" t="s">
        <v>11288</v>
      </c>
      <c r="H3362" s="1" t="s">
        <v>9328</v>
      </c>
      <c r="I3362" s="378">
        <v>47277</v>
      </c>
      <c r="J3362" s="1" t="s">
        <v>61</v>
      </c>
      <c r="K3362" s="380">
        <v>0.48096064814814998</v>
      </c>
      <c r="L3362" s="378">
        <v>46185</v>
      </c>
      <c r="M3362" s="1" t="s">
        <v>7527</v>
      </c>
      <c r="N3362" s="1" t="s">
        <v>14306</v>
      </c>
    </row>
    <row r="3363" spans="1:14" x14ac:dyDescent="0.25">
      <c r="A3363" s="1" t="s">
        <v>7525</v>
      </c>
      <c r="B3363" s="1" t="s">
        <v>80</v>
      </c>
      <c r="C3363" s="1" t="s">
        <v>81</v>
      </c>
      <c r="D3363" s="377">
        <v>552</v>
      </c>
      <c r="E3363" s="1" t="s">
        <v>84</v>
      </c>
      <c r="F3363" s="378">
        <v>46185</v>
      </c>
      <c r="G3363" s="1" t="s">
        <v>11288</v>
      </c>
      <c r="H3363" s="1" t="s">
        <v>9328</v>
      </c>
      <c r="I3363" s="378">
        <v>47277</v>
      </c>
      <c r="J3363" s="1" t="s">
        <v>61</v>
      </c>
      <c r="K3363" s="380">
        <v>0.41177083333332998</v>
      </c>
      <c r="L3363" s="378">
        <v>46185</v>
      </c>
      <c r="M3363" s="1" t="s">
        <v>7527</v>
      </c>
      <c r="N3363" s="1" t="s">
        <v>14307</v>
      </c>
    </row>
    <row r="3364" spans="1:14" x14ac:dyDescent="0.25">
      <c r="A3364" s="1" t="s">
        <v>7525</v>
      </c>
      <c r="B3364" s="1" t="s">
        <v>80</v>
      </c>
      <c r="C3364" s="1" t="s">
        <v>81</v>
      </c>
      <c r="D3364" s="377">
        <v>552</v>
      </c>
      <c r="E3364" s="1" t="s">
        <v>84</v>
      </c>
      <c r="F3364" s="378">
        <v>46185</v>
      </c>
      <c r="G3364" s="1" t="s">
        <v>11288</v>
      </c>
      <c r="H3364" s="1" t="s">
        <v>9328</v>
      </c>
      <c r="I3364" s="378">
        <v>47277</v>
      </c>
      <c r="J3364" s="1" t="s">
        <v>61</v>
      </c>
      <c r="K3364" s="380">
        <v>0.57537037037036998</v>
      </c>
      <c r="L3364" s="378">
        <v>46185</v>
      </c>
      <c r="M3364" s="1" t="s">
        <v>7527</v>
      </c>
      <c r="N3364" s="1" t="s">
        <v>14308</v>
      </c>
    </row>
    <row r="3365" spans="1:14" x14ac:dyDescent="0.25">
      <c r="A3365" s="1" t="s">
        <v>7525</v>
      </c>
      <c r="B3365" s="1" t="s">
        <v>80</v>
      </c>
      <c r="C3365" s="1" t="s">
        <v>81</v>
      </c>
      <c r="D3365" s="377">
        <v>252</v>
      </c>
      <c r="E3365" s="1" t="s">
        <v>84</v>
      </c>
      <c r="F3365" s="378">
        <v>46184</v>
      </c>
      <c r="G3365" s="1" t="s">
        <v>11288</v>
      </c>
      <c r="H3365" s="1" t="s">
        <v>9328</v>
      </c>
      <c r="I3365" s="378">
        <v>47277</v>
      </c>
      <c r="J3365" s="1" t="s">
        <v>61</v>
      </c>
      <c r="K3365" s="380">
        <v>0.99128472222221997</v>
      </c>
      <c r="L3365" s="378">
        <v>46184</v>
      </c>
      <c r="M3365" s="1" t="s">
        <v>7527</v>
      </c>
      <c r="N3365" s="1" t="s">
        <v>13729</v>
      </c>
    </row>
    <row r="3366" spans="1:14" x14ac:dyDescent="0.25">
      <c r="A3366" s="1" t="s">
        <v>7525</v>
      </c>
      <c r="B3366" s="1" t="s">
        <v>80</v>
      </c>
      <c r="C3366" s="1" t="s">
        <v>81</v>
      </c>
      <c r="D3366" s="377">
        <v>552</v>
      </c>
      <c r="E3366" s="1" t="s">
        <v>84</v>
      </c>
      <c r="F3366" s="378">
        <v>46184</v>
      </c>
      <c r="G3366" s="1" t="s">
        <v>11288</v>
      </c>
      <c r="H3366" s="1" t="s">
        <v>9328</v>
      </c>
      <c r="I3366" s="378">
        <v>47277</v>
      </c>
      <c r="J3366" s="1" t="s">
        <v>61</v>
      </c>
      <c r="K3366" s="380">
        <v>0.50031250000000005</v>
      </c>
      <c r="L3366" s="378">
        <v>46184</v>
      </c>
      <c r="M3366" s="1" t="s">
        <v>7527</v>
      </c>
      <c r="N3366" s="1" t="s">
        <v>13283</v>
      </c>
    </row>
    <row r="3367" spans="1:14" x14ac:dyDescent="0.25">
      <c r="A3367" s="1" t="s">
        <v>7525</v>
      </c>
      <c r="B3367" s="1" t="s">
        <v>80</v>
      </c>
      <c r="C3367" s="1" t="s">
        <v>81</v>
      </c>
      <c r="D3367" s="377">
        <v>552</v>
      </c>
      <c r="E3367" s="1" t="s">
        <v>84</v>
      </c>
      <c r="F3367" s="378">
        <v>46184</v>
      </c>
      <c r="G3367" s="1" t="s">
        <v>11288</v>
      </c>
      <c r="H3367" s="1" t="s">
        <v>9328</v>
      </c>
      <c r="I3367" s="378">
        <v>47277</v>
      </c>
      <c r="J3367" s="1" t="s">
        <v>61</v>
      </c>
      <c r="K3367" s="380">
        <v>0.38395833333333002</v>
      </c>
      <c r="L3367" s="378">
        <v>46184</v>
      </c>
      <c r="M3367" s="1" t="s">
        <v>7527</v>
      </c>
      <c r="N3367" s="1" t="s">
        <v>13080</v>
      </c>
    </row>
    <row r="3368" spans="1:14" x14ac:dyDescent="0.25">
      <c r="A3368" s="1" t="s">
        <v>7525</v>
      </c>
      <c r="B3368" s="1" t="s">
        <v>80</v>
      </c>
      <c r="C3368" s="1" t="s">
        <v>81</v>
      </c>
      <c r="D3368" s="377">
        <v>552</v>
      </c>
      <c r="E3368" s="1" t="s">
        <v>84</v>
      </c>
      <c r="F3368" s="378">
        <v>46184</v>
      </c>
      <c r="G3368" s="1" t="s">
        <v>11288</v>
      </c>
      <c r="H3368" s="1" t="s">
        <v>9328</v>
      </c>
      <c r="I3368" s="378">
        <v>47277</v>
      </c>
      <c r="J3368" s="1" t="s">
        <v>61</v>
      </c>
      <c r="K3368" s="380">
        <v>0.3847337962963</v>
      </c>
      <c r="L3368" s="378">
        <v>46184</v>
      </c>
      <c r="M3368" s="1" t="s">
        <v>7527</v>
      </c>
      <c r="N3368" s="1" t="s">
        <v>13081</v>
      </c>
    </row>
    <row r="3369" spans="1:14" x14ac:dyDescent="0.25">
      <c r="A3369" s="1" t="s">
        <v>7525</v>
      </c>
      <c r="B3369" s="1" t="s">
        <v>80</v>
      </c>
      <c r="C3369" s="1" t="s">
        <v>81</v>
      </c>
      <c r="D3369" s="377">
        <v>552</v>
      </c>
      <c r="E3369" s="1" t="s">
        <v>84</v>
      </c>
      <c r="F3369" s="378">
        <v>46184</v>
      </c>
      <c r="G3369" s="1" t="s">
        <v>11288</v>
      </c>
      <c r="H3369" s="1" t="s">
        <v>9328</v>
      </c>
      <c r="I3369" s="378">
        <v>47277</v>
      </c>
      <c r="J3369" s="1" t="s">
        <v>61</v>
      </c>
      <c r="K3369" s="380">
        <v>0.38998842592593003</v>
      </c>
      <c r="L3369" s="378">
        <v>46184</v>
      </c>
      <c r="M3369" s="1" t="s">
        <v>7527</v>
      </c>
      <c r="N3369" s="1" t="s">
        <v>13079</v>
      </c>
    </row>
    <row r="3370" spans="1:14" x14ac:dyDescent="0.25">
      <c r="A3370" s="1" t="s">
        <v>7525</v>
      </c>
      <c r="B3370" s="1" t="s">
        <v>80</v>
      </c>
      <c r="C3370" s="1" t="s">
        <v>81</v>
      </c>
      <c r="D3370" s="377">
        <v>552</v>
      </c>
      <c r="E3370" s="1" t="s">
        <v>84</v>
      </c>
      <c r="F3370" s="378">
        <v>46184</v>
      </c>
      <c r="G3370" s="1" t="s">
        <v>11288</v>
      </c>
      <c r="H3370" s="1" t="s">
        <v>9328</v>
      </c>
      <c r="I3370" s="378">
        <v>47277</v>
      </c>
      <c r="J3370" s="1" t="s">
        <v>61</v>
      </c>
      <c r="K3370" s="380">
        <v>0.60584490740741004</v>
      </c>
      <c r="L3370" s="378">
        <v>46184</v>
      </c>
      <c r="M3370" s="1" t="s">
        <v>7527</v>
      </c>
      <c r="N3370" s="1" t="s">
        <v>13280</v>
      </c>
    </row>
    <row r="3371" spans="1:14" x14ac:dyDescent="0.25">
      <c r="A3371" s="1" t="s">
        <v>7525</v>
      </c>
      <c r="B3371" s="1" t="s">
        <v>80</v>
      </c>
      <c r="C3371" s="1" t="s">
        <v>81</v>
      </c>
      <c r="D3371" s="377">
        <v>552</v>
      </c>
      <c r="E3371" s="1" t="s">
        <v>84</v>
      </c>
      <c r="F3371" s="378">
        <v>46184</v>
      </c>
      <c r="G3371" s="1" t="s">
        <v>11288</v>
      </c>
      <c r="H3371" s="1" t="s">
        <v>9328</v>
      </c>
      <c r="I3371" s="378">
        <v>47277</v>
      </c>
      <c r="J3371" s="1" t="s">
        <v>61</v>
      </c>
      <c r="K3371" s="380">
        <v>0.60498842592593005</v>
      </c>
      <c r="L3371" s="378">
        <v>46184</v>
      </c>
      <c r="M3371" s="1" t="s">
        <v>7527</v>
      </c>
      <c r="N3371" s="1" t="s">
        <v>13281</v>
      </c>
    </row>
    <row r="3372" spans="1:14" x14ac:dyDescent="0.25">
      <c r="A3372" s="1" t="s">
        <v>7525</v>
      </c>
      <c r="B3372" s="1" t="s">
        <v>80</v>
      </c>
      <c r="C3372" s="1" t="s">
        <v>81</v>
      </c>
      <c r="D3372" s="377">
        <v>552</v>
      </c>
      <c r="E3372" s="1" t="s">
        <v>84</v>
      </c>
      <c r="F3372" s="378">
        <v>46184</v>
      </c>
      <c r="G3372" s="1" t="s">
        <v>11288</v>
      </c>
      <c r="H3372" s="1" t="s">
        <v>9328</v>
      </c>
      <c r="I3372" s="378">
        <v>47277</v>
      </c>
      <c r="J3372" s="1" t="s">
        <v>61</v>
      </c>
      <c r="K3372" s="380">
        <v>0.60517361111111001</v>
      </c>
      <c r="L3372" s="378">
        <v>46184</v>
      </c>
      <c r="M3372" s="1" t="s">
        <v>7527</v>
      </c>
      <c r="N3372" s="1" t="s">
        <v>13282</v>
      </c>
    </row>
    <row r="3373" spans="1:14" x14ac:dyDescent="0.25">
      <c r="A3373" s="1" t="s">
        <v>7525</v>
      </c>
      <c r="B3373" s="1" t="s">
        <v>80</v>
      </c>
      <c r="C3373" s="1" t="s">
        <v>81</v>
      </c>
      <c r="D3373" s="377">
        <v>552</v>
      </c>
      <c r="E3373" s="1" t="s">
        <v>84</v>
      </c>
      <c r="F3373" s="378">
        <v>46184</v>
      </c>
      <c r="G3373" s="1" t="s">
        <v>11288</v>
      </c>
      <c r="H3373" s="1" t="s">
        <v>9328</v>
      </c>
      <c r="I3373" s="378">
        <v>47277</v>
      </c>
      <c r="J3373" s="1" t="s">
        <v>61</v>
      </c>
      <c r="K3373" s="380">
        <v>0.59765046296295998</v>
      </c>
      <c r="L3373" s="378">
        <v>46184</v>
      </c>
      <c r="M3373" s="1" t="s">
        <v>7527</v>
      </c>
      <c r="N3373" s="1" t="s">
        <v>13285</v>
      </c>
    </row>
    <row r="3374" spans="1:14" x14ac:dyDescent="0.25">
      <c r="A3374" s="1" t="s">
        <v>7525</v>
      </c>
      <c r="B3374" s="1" t="s">
        <v>80</v>
      </c>
      <c r="C3374" s="1" t="s">
        <v>81</v>
      </c>
      <c r="D3374" s="377">
        <v>552</v>
      </c>
      <c r="E3374" s="1" t="s">
        <v>84</v>
      </c>
      <c r="F3374" s="378">
        <v>46184</v>
      </c>
      <c r="G3374" s="1" t="s">
        <v>11288</v>
      </c>
      <c r="H3374" s="1" t="s">
        <v>9328</v>
      </c>
      <c r="I3374" s="378">
        <v>47277</v>
      </c>
      <c r="J3374" s="1" t="s">
        <v>61</v>
      </c>
      <c r="K3374" s="380">
        <v>0.59784722222221998</v>
      </c>
      <c r="L3374" s="378">
        <v>46184</v>
      </c>
      <c r="M3374" s="1" t="s">
        <v>7527</v>
      </c>
      <c r="N3374" s="1" t="s">
        <v>13284</v>
      </c>
    </row>
    <row r="3375" spans="1:14" x14ac:dyDescent="0.25">
      <c r="A3375" s="1" t="s">
        <v>7525</v>
      </c>
      <c r="B3375" s="1" t="s">
        <v>80</v>
      </c>
      <c r="C3375" s="1" t="s">
        <v>81</v>
      </c>
      <c r="D3375" s="377">
        <v>552</v>
      </c>
      <c r="E3375" s="1" t="s">
        <v>84</v>
      </c>
      <c r="F3375" s="378">
        <v>46183</v>
      </c>
      <c r="G3375" s="1" t="s">
        <v>11288</v>
      </c>
      <c r="H3375" s="1" t="s">
        <v>9328</v>
      </c>
      <c r="I3375" s="378">
        <v>47277</v>
      </c>
      <c r="J3375" s="1" t="s">
        <v>61</v>
      </c>
      <c r="K3375" s="380">
        <v>0.76121527777777998</v>
      </c>
      <c r="L3375" s="378">
        <v>46183</v>
      </c>
      <c r="M3375" s="1" t="s">
        <v>7527</v>
      </c>
      <c r="N3375" s="1" t="s">
        <v>12482</v>
      </c>
    </row>
    <row r="3376" spans="1:14" x14ac:dyDescent="0.25">
      <c r="A3376" s="1" t="s">
        <v>7525</v>
      </c>
      <c r="B3376" s="1" t="s">
        <v>80</v>
      </c>
      <c r="C3376" s="1" t="s">
        <v>81</v>
      </c>
      <c r="D3376" s="377">
        <v>552</v>
      </c>
      <c r="E3376" s="1" t="s">
        <v>84</v>
      </c>
      <c r="F3376" s="378">
        <v>46183</v>
      </c>
      <c r="G3376" s="1" t="s">
        <v>11288</v>
      </c>
      <c r="H3376" s="1" t="s">
        <v>9328</v>
      </c>
      <c r="I3376" s="378">
        <v>47277</v>
      </c>
      <c r="J3376" s="1" t="s">
        <v>61</v>
      </c>
      <c r="K3376" s="380">
        <v>0.18770833333333001</v>
      </c>
      <c r="L3376" s="378">
        <v>46183</v>
      </c>
      <c r="M3376" s="1" t="s">
        <v>7527</v>
      </c>
      <c r="N3376" s="1" t="s">
        <v>11294</v>
      </c>
    </row>
    <row r="3377" spans="1:14" x14ac:dyDescent="0.25">
      <c r="A3377" s="1" t="s">
        <v>7525</v>
      </c>
      <c r="B3377" s="1" t="s">
        <v>80</v>
      </c>
      <c r="C3377" s="1" t="s">
        <v>81</v>
      </c>
      <c r="D3377" s="377">
        <v>552</v>
      </c>
      <c r="E3377" s="1" t="s">
        <v>84</v>
      </c>
      <c r="F3377" s="378">
        <v>46183</v>
      </c>
      <c r="G3377" s="1" t="s">
        <v>11288</v>
      </c>
      <c r="H3377" s="1" t="s">
        <v>9328</v>
      </c>
      <c r="I3377" s="378">
        <v>47277</v>
      </c>
      <c r="J3377" s="1" t="s">
        <v>61</v>
      </c>
      <c r="K3377" s="380">
        <v>0.54607638888888999</v>
      </c>
      <c r="L3377" s="378">
        <v>46183</v>
      </c>
      <c r="M3377" s="1" t="s">
        <v>7527</v>
      </c>
      <c r="N3377" s="1" t="s">
        <v>12471</v>
      </c>
    </row>
    <row r="3378" spans="1:14" x14ac:dyDescent="0.25">
      <c r="A3378" s="1" t="s">
        <v>7525</v>
      </c>
      <c r="B3378" s="1" t="s">
        <v>80</v>
      </c>
      <c r="C3378" s="1" t="s">
        <v>81</v>
      </c>
      <c r="D3378" s="377">
        <v>116</v>
      </c>
      <c r="E3378" s="1" t="s">
        <v>84</v>
      </c>
      <c r="F3378" s="378">
        <v>46183</v>
      </c>
      <c r="G3378" s="1" t="s">
        <v>11288</v>
      </c>
      <c r="H3378" s="1" t="s">
        <v>9328</v>
      </c>
      <c r="I3378" s="378">
        <v>47277</v>
      </c>
      <c r="J3378" s="1" t="s">
        <v>61</v>
      </c>
      <c r="K3378" s="380">
        <v>0.93035879629630003</v>
      </c>
      <c r="L3378" s="378">
        <v>46183</v>
      </c>
      <c r="M3378" s="1" t="s">
        <v>7527</v>
      </c>
      <c r="N3378" s="1" t="s">
        <v>12485</v>
      </c>
    </row>
    <row r="3379" spans="1:14" x14ac:dyDescent="0.25">
      <c r="A3379" s="1" t="s">
        <v>7525</v>
      </c>
      <c r="B3379" s="1" t="s">
        <v>80</v>
      </c>
      <c r="C3379" s="1" t="s">
        <v>81</v>
      </c>
      <c r="D3379" s="377">
        <v>552</v>
      </c>
      <c r="E3379" s="1" t="s">
        <v>84</v>
      </c>
      <c r="F3379" s="378">
        <v>46183</v>
      </c>
      <c r="G3379" s="1" t="s">
        <v>11288</v>
      </c>
      <c r="H3379" s="1" t="s">
        <v>9328</v>
      </c>
      <c r="I3379" s="378">
        <v>47277</v>
      </c>
      <c r="J3379" s="1" t="s">
        <v>61</v>
      </c>
      <c r="K3379" s="380">
        <v>0.56151620370370003</v>
      </c>
      <c r="L3379" s="378">
        <v>46183</v>
      </c>
      <c r="M3379" s="1" t="s">
        <v>7527</v>
      </c>
      <c r="N3379" s="1" t="s">
        <v>12477</v>
      </c>
    </row>
    <row r="3380" spans="1:14" x14ac:dyDescent="0.25">
      <c r="A3380" s="1" t="s">
        <v>7525</v>
      </c>
      <c r="B3380" s="1" t="s">
        <v>80</v>
      </c>
      <c r="C3380" s="1" t="s">
        <v>81</v>
      </c>
      <c r="D3380" s="377">
        <v>552</v>
      </c>
      <c r="E3380" s="1" t="s">
        <v>84</v>
      </c>
      <c r="F3380" s="378">
        <v>46183</v>
      </c>
      <c r="G3380" s="1" t="s">
        <v>11288</v>
      </c>
      <c r="H3380" s="1" t="s">
        <v>9328</v>
      </c>
      <c r="I3380" s="378">
        <v>47277</v>
      </c>
      <c r="J3380" s="1" t="s">
        <v>61</v>
      </c>
      <c r="K3380" s="380">
        <v>0.40895833333332998</v>
      </c>
      <c r="L3380" s="378">
        <v>46183</v>
      </c>
      <c r="M3380" s="1" t="s">
        <v>7527</v>
      </c>
      <c r="N3380" s="1" t="s">
        <v>12474</v>
      </c>
    </row>
    <row r="3381" spans="1:14" x14ac:dyDescent="0.25">
      <c r="A3381" s="1" t="s">
        <v>7525</v>
      </c>
      <c r="B3381" s="1" t="s">
        <v>80</v>
      </c>
      <c r="C3381" s="1" t="s">
        <v>81</v>
      </c>
      <c r="D3381" s="377">
        <v>552</v>
      </c>
      <c r="E3381" s="1" t="s">
        <v>84</v>
      </c>
      <c r="F3381" s="378">
        <v>46183</v>
      </c>
      <c r="G3381" s="1" t="s">
        <v>11288</v>
      </c>
      <c r="H3381" s="1" t="s">
        <v>9328</v>
      </c>
      <c r="I3381" s="378">
        <v>47277</v>
      </c>
      <c r="J3381" s="1" t="s">
        <v>61</v>
      </c>
      <c r="K3381" s="380">
        <v>0.41189814814815001</v>
      </c>
      <c r="L3381" s="378">
        <v>46183</v>
      </c>
      <c r="M3381" s="1" t="s">
        <v>7527</v>
      </c>
      <c r="N3381" s="1" t="s">
        <v>12475</v>
      </c>
    </row>
    <row r="3382" spans="1:14" x14ac:dyDescent="0.25">
      <c r="A3382" s="1" t="s">
        <v>7525</v>
      </c>
      <c r="B3382" s="1" t="s">
        <v>80</v>
      </c>
      <c r="C3382" s="1" t="s">
        <v>81</v>
      </c>
      <c r="D3382" s="377">
        <v>552</v>
      </c>
      <c r="E3382" s="1" t="s">
        <v>84</v>
      </c>
      <c r="F3382" s="378">
        <v>46183</v>
      </c>
      <c r="G3382" s="1" t="s">
        <v>11288</v>
      </c>
      <c r="H3382" s="1" t="s">
        <v>9328</v>
      </c>
      <c r="I3382" s="378">
        <v>47277</v>
      </c>
      <c r="J3382" s="1" t="s">
        <v>61</v>
      </c>
      <c r="K3382" s="380">
        <v>0.41215277777777998</v>
      </c>
      <c r="L3382" s="378">
        <v>46183</v>
      </c>
      <c r="M3382" s="1" t="s">
        <v>7527</v>
      </c>
      <c r="N3382" s="1" t="s">
        <v>12487</v>
      </c>
    </row>
    <row r="3383" spans="1:14" x14ac:dyDescent="0.25">
      <c r="A3383" s="1" t="s">
        <v>7525</v>
      </c>
      <c r="B3383" s="1" t="s">
        <v>80</v>
      </c>
      <c r="C3383" s="1" t="s">
        <v>81</v>
      </c>
      <c r="D3383" s="377">
        <v>552</v>
      </c>
      <c r="E3383" s="1" t="s">
        <v>84</v>
      </c>
      <c r="F3383" s="378">
        <v>46183</v>
      </c>
      <c r="G3383" s="1" t="s">
        <v>11288</v>
      </c>
      <c r="H3383" s="1" t="s">
        <v>9328</v>
      </c>
      <c r="I3383" s="378">
        <v>47277</v>
      </c>
      <c r="J3383" s="1" t="s">
        <v>61</v>
      </c>
      <c r="K3383" s="380">
        <v>0.48887731481481</v>
      </c>
      <c r="L3383" s="378">
        <v>46183</v>
      </c>
      <c r="M3383" s="1" t="s">
        <v>7527</v>
      </c>
      <c r="N3383" s="1" t="s">
        <v>12479</v>
      </c>
    </row>
    <row r="3384" spans="1:14" x14ac:dyDescent="0.25">
      <c r="A3384" s="1" t="s">
        <v>7525</v>
      </c>
      <c r="B3384" s="1" t="s">
        <v>80</v>
      </c>
      <c r="C3384" s="1" t="s">
        <v>81</v>
      </c>
      <c r="D3384" s="377">
        <v>552</v>
      </c>
      <c r="E3384" s="1" t="s">
        <v>84</v>
      </c>
      <c r="F3384" s="378">
        <v>46183</v>
      </c>
      <c r="G3384" s="1" t="s">
        <v>11288</v>
      </c>
      <c r="H3384" s="1" t="s">
        <v>9328</v>
      </c>
      <c r="I3384" s="378">
        <v>47277</v>
      </c>
      <c r="J3384" s="1" t="s">
        <v>61</v>
      </c>
      <c r="K3384" s="380">
        <v>0.54642361111111004</v>
      </c>
      <c r="L3384" s="378">
        <v>46183</v>
      </c>
      <c r="M3384" s="1" t="s">
        <v>7527</v>
      </c>
      <c r="N3384" s="1" t="s">
        <v>12470</v>
      </c>
    </row>
    <row r="3385" spans="1:14" x14ac:dyDescent="0.25">
      <c r="A3385" s="1" t="s">
        <v>7525</v>
      </c>
      <c r="B3385" s="1" t="s">
        <v>80</v>
      </c>
      <c r="C3385" s="1" t="s">
        <v>81</v>
      </c>
      <c r="D3385" s="377">
        <v>552</v>
      </c>
      <c r="E3385" s="1" t="s">
        <v>84</v>
      </c>
      <c r="F3385" s="378">
        <v>46183</v>
      </c>
      <c r="G3385" s="1" t="s">
        <v>11288</v>
      </c>
      <c r="H3385" s="1" t="s">
        <v>9328</v>
      </c>
      <c r="I3385" s="378">
        <v>47277</v>
      </c>
      <c r="J3385" s="1" t="s">
        <v>61</v>
      </c>
      <c r="K3385" s="380">
        <v>0.41177083333332998</v>
      </c>
      <c r="L3385" s="378">
        <v>46183</v>
      </c>
      <c r="M3385" s="1" t="s">
        <v>7527</v>
      </c>
      <c r="N3385" s="1" t="s">
        <v>12476</v>
      </c>
    </row>
    <row r="3386" spans="1:14" x14ac:dyDescent="0.25">
      <c r="A3386" s="1" t="s">
        <v>7525</v>
      </c>
      <c r="B3386" s="1" t="s">
        <v>80</v>
      </c>
      <c r="C3386" s="1" t="s">
        <v>81</v>
      </c>
      <c r="D3386" s="377">
        <v>552</v>
      </c>
      <c r="E3386" s="1" t="s">
        <v>84</v>
      </c>
      <c r="F3386" s="378">
        <v>46183</v>
      </c>
      <c r="G3386" s="1" t="s">
        <v>11288</v>
      </c>
      <c r="H3386" s="1" t="s">
        <v>9328</v>
      </c>
      <c r="I3386" s="378">
        <v>47277</v>
      </c>
      <c r="J3386" s="1" t="s">
        <v>61</v>
      </c>
      <c r="K3386" s="380">
        <v>0.41260416666666999</v>
      </c>
      <c r="L3386" s="378">
        <v>46183</v>
      </c>
      <c r="M3386" s="1" t="s">
        <v>7527</v>
      </c>
      <c r="N3386" s="1" t="s">
        <v>12478</v>
      </c>
    </row>
    <row r="3387" spans="1:14" x14ac:dyDescent="0.25">
      <c r="A3387" s="1" t="s">
        <v>7525</v>
      </c>
      <c r="B3387" s="1" t="s">
        <v>80</v>
      </c>
      <c r="C3387" s="1" t="s">
        <v>81</v>
      </c>
      <c r="D3387" s="377">
        <v>552</v>
      </c>
      <c r="E3387" s="1" t="s">
        <v>84</v>
      </c>
      <c r="F3387" s="378">
        <v>46183</v>
      </c>
      <c r="G3387" s="1" t="s">
        <v>11288</v>
      </c>
      <c r="H3387" s="1" t="s">
        <v>9328</v>
      </c>
      <c r="I3387" s="378">
        <v>47277</v>
      </c>
      <c r="J3387" s="1" t="s">
        <v>61</v>
      </c>
      <c r="K3387" s="380">
        <v>0.18744212962963</v>
      </c>
      <c r="L3387" s="378">
        <v>46183</v>
      </c>
      <c r="M3387" s="1" t="s">
        <v>7527</v>
      </c>
      <c r="N3387" s="1" t="s">
        <v>11293</v>
      </c>
    </row>
    <row r="3388" spans="1:14" x14ac:dyDescent="0.25">
      <c r="A3388" s="1" t="s">
        <v>7525</v>
      </c>
      <c r="B3388" s="1" t="s">
        <v>80</v>
      </c>
      <c r="C3388" s="1" t="s">
        <v>81</v>
      </c>
      <c r="D3388" s="377">
        <v>552</v>
      </c>
      <c r="E3388" s="1" t="s">
        <v>84</v>
      </c>
      <c r="F3388" s="378">
        <v>46183</v>
      </c>
      <c r="G3388" s="1" t="s">
        <v>11288</v>
      </c>
      <c r="H3388" s="1" t="s">
        <v>9328</v>
      </c>
      <c r="I3388" s="378">
        <v>47277</v>
      </c>
      <c r="J3388" s="1" t="s">
        <v>61</v>
      </c>
      <c r="K3388" s="380">
        <v>0.18785879629630001</v>
      </c>
      <c r="L3388" s="378">
        <v>46183</v>
      </c>
      <c r="M3388" s="1" t="s">
        <v>7527</v>
      </c>
      <c r="N3388" s="1" t="s">
        <v>11291</v>
      </c>
    </row>
    <row r="3389" spans="1:14" x14ac:dyDescent="0.25">
      <c r="A3389" s="1" t="s">
        <v>7525</v>
      </c>
      <c r="B3389" s="1" t="s">
        <v>80</v>
      </c>
      <c r="C3389" s="1" t="s">
        <v>81</v>
      </c>
      <c r="D3389" s="377">
        <v>552</v>
      </c>
      <c r="E3389" s="1" t="s">
        <v>84</v>
      </c>
      <c r="F3389" s="378">
        <v>46183</v>
      </c>
      <c r="G3389" s="1" t="s">
        <v>11288</v>
      </c>
      <c r="H3389" s="1" t="s">
        <v>9328</v>
      </c>
      <c r="I3389" s="378">
        <v>47277</v>
      </c>
      <c r="J3389" s="1" t="s">
        <v>61</v>
      </c>
      <c r="K3389" s="380">
        <v>0.41271990740740999</v>
      </c>
      <c r="L3389" s="378">
        <v>46183</v>
      </c>
      <c r="M3389" s="1" t="s">
        <v>7527</v>
      </c>
      <c r="N3389" s="1" t="s">
        <v>12489</v>
      </c>
    </row>
    <row r="3390" spans="1:14" x14ac:dyDescent="0.25">
      <c r="A3390" s="1" t="s">
        <v>7525</v>
      </c>
      <c r="B3390" s="1" t="s">
        <v>80</v>
      </c>
      <c r="C3390" s="1" t="s">
        <v>81</v>
      </c>
      <c r="D3390" s="377">
        <v>552</v>
      </c>
      <c r="E3390" s="1" t="s">
        <v>84</v>
      </c>
      <c r="F3390" s="378">
        <v>46183</v>
      </c>
      <c r="G3390" s="1" t="s">
        <v>11288</v>
      </c>
      <c r="H3390" s="1" t="s">
        <v>9328</v>
      </c>
      <c r="I3390" s="378">
        <v>47277</v>
      </c>
      <c r="J3390" s="1" t="s">
        <v>61</v>
      </c>
      <c r="K3390" s="380">
        <v>0.18758101851851999</v>
      </c>
      <c r="L3390" s="378">
        <v>46183</v>
      </c>
      <c r="M3390" s="1" t="s">
        <v>7527</v>
      </c>
      <c r="N3390" s="1" t="s">
        <v>11290</v>
      </c>
    </row>
    <row r="3391" spans="1:14" x14ac:dyDescent="0.25">
      <c r="A3391" s="1" t="s">
        <v>7525</v>
      </c>
      <c r="B3391" s="1" t="s">
        <v>80</v>
      </c>
      <c r="C3391" s="1" t="s">
        <v>81</v>
      </c>
      <c r="D3391" s="377">
        <v>552</v>
      </c>
      <c r="E3391" s="1" t="s">
        <v>84</v>
      </c>
      <c r="F3391" s="378">
        <v>46183</v>
      </c>
      <c r="G3391" s="1" t="s">
        <v>11288</v>
      </c>
      <c r="H3391" s="1" t="s">
        <v>9328</v>
      </c>
      <c r="I3391" s="378">
        <v>47277</v>
      </c>
      <c r="J3391" s="1" t="s">
        <v>61</v>
      </c>
      <c r="K3391" s="380">
        <v>0.66645833333333004</v>
      </c>
      <c r="L3391" s="378">
        <v>46183</v>
      </c>
      <c r="M3391" s="1" t="s">
        <v>7527</v>
      </c>
      <c r="N3391" s="1" t="s">
        <v>12488</v>
      </c>
    </row>
    <row r="3392" spans="1:14" x14ac:dyDescent="0.25">
      <c r="A3392" s="1" t="s">
        <v>7525</v>
      </c>
      <c r="B3392" s="1" t="s">
        <v>80</v>
      </c>
      <c r="C3392" s="1" t="s">
        <v>81</v>
      </c>
      <c r="D3392" s="377">
        <v>552</v>
      </c>
      <c r="E3392" s="1" t="s">
        <v>84</v>
      </c>
      <c r="F3392" s="378">
        <v>46183</v>
      </c>
      <c r="G3392" s="1" t="s">
        <v>11288</v>
      </c>
      <c r="H3392" s="1" t="s">
        <v>9328</v>
      </c>
      <c r="I3392" s="378">
        <v>47277</v>
      </c>
      <c r="J3392" s="1" t="s">
        <v>61</v>
      </c>
      <c r="K3392" s="380">
        <v>0.42640046296296003</v>
      </c>
      <c r="L3392" s="378">
        <v>46183</v>
      </c>
      <c r="M3392" s="1" t="s">
        <v>7527</v>
      </c>
      <c r="N3392" s="1" t="s">
        <v>12480</v>
      </c>
    </row>
    <row r="3393" spans="1:14" x14ac:dyDescent="0.25">
      <c r="A3393" s="1" t="s">
        <v>7525</v>
      </c>
      <c r="B3393" s="1" t="s">
        <v>80</v>
      </c>
      <c r="C3393" s="1" t="s">
        <v>81</v>
      </c>
      <c r="D3393" s="377">
        <v>552</v>
      </c>
      <c r="E3393" s="1" t="s">
        <v>84</v>
      </c>
      <c r="F3393" s="378">
        <v>46183</v>
      </c>
      <c r="G3393" s="1" t="s">
        <v>11288</v>
      </c>
      <c r="H3393" s="1" t="s">
        <v>9328</v>
      </c>
      <c r="I3393" s="378">
        <v>47277</v>
      </c>
      <c r="J3393" s="1" t="s">
        <v>61</v>
      </c>
      <c r="K3393" s="380">
        <v>0.66660879629629999</v>
      </c>
      <c r="L3393" s="378">
        <v>46183</v>
      </c>
      <c r="M3393" s="1" t="s">
        <v>7527</v>
      </c>
      <c r="N3393" s="1" t="s">
        <v>12486</v>
      </c>
    </row>
    <row r="3394" spans="1:14" x14ac:dyDescent="0.25">
      <c r="A3394" s="1" t="s">
        <v>7525</v>
      </c>
      <c r="B3394" s="1" t="s">
        <v>80</v>
      </c>
      <c r="C3394" s="1" t="s">
        <v>81</v>
      </c>
      <c r="D3394" s="377">
        <v>552</v>
      </c>
      <c r="E3394" s="1" t="s">
        <v>84</v>
      </c>
      <c r="F3394" s="378">
        <v>46183</v>
      </c>
      <c r="G3394" s="1" t="s">
        <v>11288</v>
      </c>
      <c r="H3394" s="1" t="s">
        <v>9328</v>
      </c>
      <c r="I3394" s="378">
        <v>47277</v>
      </c>
      <c r="J3394" s="1" t="s">
        <v>61</v>
      </c>
      <c r="K3394" s="380">
        <v>0.90984953703703997</v>
      </c>
      <c r="L3394" s="378">
        <v>46183</v>
      </c>
      <c r="M3394" s="1" t="s">
        <v>7527</v>
      </c>
      <c r="N3394" s="1" t="s">
        <v>12484</v>
      </c>
    </row>
    <row r="3395" spans="1:14" x14ac:dyDescent="0.25">
      <c r="A3395" s="1" t="s">
        <v>7525</v>
      </c>
      <c r="B3395" s="1" t="s">
        <v>80</v>
      </c>
      <c r="C3395" s="1" t="s">
        <v>81</v>
      </c>
      <c r="D3395" s="377">
        <v>552</v>
      </c>
      <c r="E3395" s="1" t="s">
        <v>84</v>
      </c>
      <c r="F3395" s="378">
        <v>46183</v>
      </c>
      <c r="G3395" s="1" t="s">
        <v>11288</v>
      </c>
      <c r="H3395" s="1" t="s">
        <v>9328</v>
      </c>
      <c r="I3395" s="378">
        <v>47277</v>
      </c>
      <c r="J3395" s="1" t="s">
        <v>61</v>
      </c>
      <c r="K3395" s="380">
        <v>3.075231481481E-2</v>
      </c>
      <c r="L3395" s="378">
        <v>46183</v>
      </c>
      <c r="M3395" s="1" t="s">
        <v>7527</v>
      </c>
      <c r="N3395" s="1" t="s">
        <v>11297</v>
      </c>
    </row>
    <row r="3396" spans="1:14" x14ac:dyDescent="0.25">
      <c r="A3396" s="1" t="s">
        <v>7525</v>
      </c>
      <c r="B3396" s="1" t="s">
        <v>80</v>
      </c>
      <c r="C3396" s="1" t="s">
        <v>81</v>
      </c>
      <c r="D3396" s="377">
        <v>552</v>
      </c>
      <c r="E3396" s="1" t="s">
        <v>84</v>
      </c>
      <c r="F3396" s="378">
        <v>46183</v>
      </c>
      <c r="G3396" s="1" t="s">
        <v>11288</v>
      </c>
      <c r="H3396" s="1" t="s">
        <v>9328</v>
      </c>
      <c r="I3396" s="378">
        <v>47277</v>
      </c>
      <c r="J3396" s="1" t="s">
        <v>61</v>
      </c>
      <c r="K3396" s="380">
        <v>3.0902777777779999E-2</v>
      </c>
      <c r="L3396" s="378">
        <v>46183</v>
      </c>
      <c r="M3396" s="1" t="s">
        <v>7527</v>
      </c>
      <c r="N3396" s="1" t="s">
        <v>11295</v>
      </c>
    </row>
    <row r="3397" spans="1:14" x14ac:dyDescent="0.25">
      <c r="A3397" s="1" t="s">
        <v>7525</v>
      </c>
      <c r="B3397" s="1" t="s">
        <v>80</v>
      </c>
      <c r="C3397" s="1" t="s">
        <v>81</v>
      </c>
      <c r="D3397" s="377">
        <v>552</v>
      </c>
      <c r="E3397" s="1" t="s">
        <v>84</v>
      </c>
      <c r="F3397" s="378">
        <v>46183</v>
      </c>
      <c r="G3397" s="1" t="s">
        <v>11288</v>
      </c>
      <c r="H3397" s="1" t="s">
        <v>9328</v>
      </c>
      <c r="I3397" s="378">
        <v>47277</v>
      </c>
      <c r="J3397" s="1" t="s">
        <v>61</v>
      </c>
      <c r="K3397" s="380">
        <v>5.423611111111E-2</v>
      </c>
      <c r="L3397" s="378">
        <v>46183</v>
      </c>
      <c r="M3397" s="1" t="s">
        <v>7527</v>
      </c>
      <c r="N3397" s="1" t="s">
        <v>11292</v>
      </c>
    </row>
    <row r="3398" spans="1:14" x14ac:dyDescent="0.25">
      <c r="A3398" s="1" t="s">
        <v>7525</v>
      </c>
      <c r="B3398" s="1" t="s">
        <v>80</v>
      </c>
      <c r="C3398" s="1" t="s">
        <v>81</v>
      </c>
      <c r="D3398" s="377">
        <v>552</v>
      </c>
      <c r="E3398" s="1" t="s">
        <v>84</v>
      </c>
      <c r="F3398" s="378">
        <v>46183</v>
      </c>
      <c r="G3398" s="1" t="s">
        <v>11288</v>
      </c>
      <c r="H3398" s="1" t="s">
        <v>9328</v>
      </c>
      <c r="I3398" s="378">
        <v>47277</v>
      </c>
      <c r="J3398" s="1" t="s">
        <v>61</v>
      </c>
      <c r="K3398" s="380">
        <v>0.88966435185185</v>
      </c>
      <c r="L3398" s="378">
        <v>46183</v>
      </c>
      <c r="M3398" s="1" t="s">
        <v>7527</v>
      </c>
      <c r="N3398" s="1" t="s">
        <v>12483</v>
      </c>
    </row>
    <row r="3399" spans="1:14" x14ac:dyDescent="0.25">
      <c r="A3399" s="1" t="s">
        <v>7525</v>
      </c>
      <c r="B3399" s="1" t="s">
        <v>80</v>
      </c>
      <c r="C3399" s="1" t="s">
        <v>81</v>
      </c>
      <c r="D3399" s="377">
        <v>552</v>
      </c>
      <c r="E3399" s="1" t="s">
        <v>84</v>
      </c>
      <c r="F3399" s="378">
        <v>46183</v>
      </c>
      <c r="G3399" s="1" t="s">
        <v>11288</v>
      </c>
      <c r="H3399" s="1" t="s">
        <v>9328</v>
      </c>
      <c r="I3399" s="378">
        <v>47277</v>
      </c>
      <c r="J3399" s="1" t="s">
        <v>61</v>
      </c>
      <c r="K3399" s="380">
        <v>0.42597222222221998</v>
      </c>
      <c r="L3399" s="378">
        <v>46183</v>
      </c>
      <c r="M3399" s="1" t="s">
        <v>7527</v>
      </c>
      <c r="N3399" s="1" t="s">
        <v>12473</v>
      </c>
    </row>
    <row r="3400" spans="1:14" x14ac:dyDescent="0.25">
      <c r="A3400" s="1" t="s">
        <v>7525</v>
      </c>
      <c r="B3400" s="1" t="s">
        <v>80</v>
      </c>
      <c r="C3400" s="1" t="s">
        <v>81</v>
      </c>
      <c r="D3400" s="377">
        <v>552</v>
      </c>
      <c r="E3400" s="1" t="s">
        <v>84</v>
      </c>
      <c r="F3400" s="378">
        <v>46183</v>
      </c>
      <c r="G3400" s="1" t="s">
        <v>11288</v>
      </c>
      <c r="H3400" s="1" t="s">
        <v>9328</v>
      </c>
      <c r="I3400" s="378">
        <v>47277</v>
      </c>
      <c r="J3400" s="1" t="s">
        <v>61</v>
      </c>
      <c r="K3400" s="380">
        <v>0.88947916666667004</v>
      </c>
      <c r="L3400" s="378">
        <v>46183</v>
      </c>
      <c r="M3400" s="1" t="s">
        <v>7527</v>
      </c>
      <c r="N3400" s="1" t="s">
        <v>12481</v>
      </c>
    </row>
    <row r="3401" spans="1:14" x14ac:dyDescent="0.25">
      <c r="A3401" s="1" t="s">
        <v>7525</v>
      </c>
      <c r="B3401" s="1" t="s">
        <v>80</v>
      </c>
      <c r="C3401" s="1" t="s">
        <v>81</v>
      </c>
      <c r="D3401" s="377">
        <v>552</v>
      </c>
      <c r="E3401" s="1" t="s">
        <v>84</v>
      </c>
      <c r="F3401" s="378">
        <v>46183</v>
      </c>
      <c r="G3401" s="1" t="s">
        <v>11288</v>
      </c>
      <c r="H3401" s="1" t="s">
        <v>9328</v>
      </c>
      <c r="I3401" s="378">
        <v>47277</v>
      </c>
      <c r="J3401" s="1" t="s">
        <v>61</v>
      </c>
      <c r="K3401" s="380">
        <v>0.14857638888888999</v>
      </c>
      <c r="L3401" s="378">
        <v>46183</v>
      </c>
      <c r="M3401" s="1" t="s">
        <v>7527</v>
      </c>
      <c r="N3401" s="1" t="s">
        <v>11296</v>
      </c>
    </row>
    <row r="3402" spans="1:14" x14ac:dyDescent="0.25">
      <c r="A3402" s="1" t="s">
        <v>7525</v>
      </c>
      <c r="B3402" s="1" t="s">
        <v>80</v>
      </c>
      <c r="C3402" s="1" t="s">
        <v>81</v>
      </c>
      <c r="D3402" s="377">
        <v>552</v>
      </c>
      <c r="E3402" s="1" t="s">
        <v>84</v>
      </c>
      <c r="F3402" s="378">
        <v>46183</v>
      </c>
      <c r="G3402" s="1" t="s">
        <v>11288</v>
      </c>
      <c r="H3402" s="1" t="s">
        <v>9328</v>
      </c>
      <c r="I3402" s="378">
        <v>47277</v>
      </c>
      <c r="J3402" s="1" t="s">
        <v>61</v>
      </c>
      <c r="K3402" s="380">
        <v>0.54620370370369997</v>
      </c>
      <c r="L3402" s="378">
        <v>46183</v>
      </c>
      <c r="M3402" s="1" t="s">
        <v>7527</v>
      </c>
      <c r="N3402" s="1" t="s">
        <v>12472</v>
      </c>
    </row>
    <row r="3403" spans="1:14" x14ac:dyDescent="0.25">
      <c r="A3403" s="1" t="s">
        <v>7525</v>
      </c>
      <c r="B3403" s="1" t="s">
        <v>80</v>
      </c>
      <c r="C3403" s="1" t="s">
        <v>81</v>
      </c>
      <c r="D3403" s="377">
        <v>552</v>
      </c>
      <c r="E3403" s="1" t="s">
        <v>84</v>
      </c>
      <c r="F3403" s="378">
        <v>46183</v>
      </c>
      <c r="G3403" s="1" t="s">
        <v>11288</v>
      </c>
      <c r="H3403" s="1" t="s">
        <v>9328</v>
      </c>
      <c r="I3403" s="378">
        <v>47277</v>
      </c>
      <c r="J3403" s="1" t="s">
        <v>61</v>
      </c>
      <c r="K3403" s="380">
        <v>0.14842592592593001</v>
      </c>
      <c r="L3403" s="378">
        <v>46183</v>
      </c>
      <c r="M3403" s="1" t="s">
        <v>7527</v>
      </c>
      <c r="N3403" s="1" t="s">
        <v>11289</v>
      </c>
    </row>
    <row r="3404" spans="1:14" x14ac:dyDescent="0.25">
      <c r="A3404" s="1" t="s">
        <v>7525</v>
      </c>
      <c r="B3404" s="1" t="s">
        <v>80</v>
      </c>
      <c r="C3404" s="1" t="s">
        <v>81</v>
      </c>
      <c r="D3404" s="377">
        <v>552</v>
      </c>
      <c r="E3404" s="1" t="s">
        <v>84</v>
      </c>
      <c r="F3404" s="378">
        <v>46182</v>
      </c>
      <c r="G3404" s="1" t="s">
        <v>11288</v>
      </c>
      <c r="H3404" s="1" t="s">
        <v>9328</v>
      </c>
      <c r="I3404" s="378">
        <v>47277</v>
      </c>
      <c r="J3404" s="1" t="s">
        <v>61</v>
      </c>
      <c r="K3404" s="380">
        <v>0.95972222222222003</v>
      </c>
      <c r="L3404" s="378">
        <v>46182</v>
      </c>
      <c r="M3404" s="1" t="s">
        <v>7527</v>
      </c>
      <c r="N3404" s="1" t="s">
        <v>11312</v>
      </c>
    </row>
    <row r="3405" spans="1:14" x14ac:dyDescent="0.25">
      <c r="A3405" s="1" t="s">
        <v>7525</v>
      </c>
      <c r="B3405" s="1" t="s">
        <v>80</v>
      </c>
      <c r="C3405" s="1" t="s">
        <v>81</v>
      </c>
      <c r="D3405" s="377">
        <v>552</v>
      </c>
      <c r="E3405" s="1" t="s">
        <v>84</v>
      </c>
      <c r="F3405" s="378">
        <v>46182</v>
      </c>
      <c r="G3405" s="1" t="s">
        <v>11288</v>
      </c>
      <c r="H3405" s="1" t="s">
        <v>9328</v>
      </c>
      <c r="I3405" s="378">
        <v>47277</v>
      </c>
      <c r="J3405" s="1" t="s">
        <v>61</v>
      </c>
      <c r="K3405" s="380">
        <v>0.95949074074074003</v>
      </c>
      <c r="L3405" s="378">
        <v>46182</v>
      </c>
      <c r="M3405" s="1" t="s">
        <v>7527</v>
      </c>
      <c r="N3405" s="1" t="s">
        <v>11310</v>
      </c>
    </row>
    <row r="3406" spans="1:14" x14ac:dyDescent="0.25">
      <c r="A3406" s="1" t="s">
        <v>7525</v>
      </c>
      <c r="B3406" s="1" t="s">
        <v>80</v>
      </c>
      <c r="C3406" s="1" t="s">
        <v>81</v>
      </c>
      <c r="D3406" s="377">
        <v>552</v>
      </c>
      <c r="E3406" s="1" t="s">
        <v>84</v>
      </c>
      <c r="F3406" s="378">
        <v>46182</v>
      </c>
      <c r="G3406" s="1" t="s">
        <v>11288</v>
      </c>
      <c r="H3406" s="1" t="s">
        <v>9328</v>
      </c>
      <c r="I3406" s="378">
        <v>47277</v>
      </c>
      <c r="J3406" s="1" t="s">
        <v>61</v>
      </c>
      <c r="K3406" s="380">
        <v>0.95684027777778002</v>
      </c>
      <c r="L3406" s="378">
        <v>46182</v>
      </c>
      <c r="M3406" s="1" t="s">
        <v>7527</v>
      </c>
      <c r="N3406" s="1" t="s">
        <v>11298</v>
      </c>
    </row>
    <row r="3407" spans="1:14" x14ac:dyDescent="0.25">
      <c r="A3407" s="1" t="s">
        <v>7525</v>
      </c>
      <c r="B3407" s="1" t="s">
        <v>80</v>
      </c>
      <c r="C3407" s="1" t="s">
        <v>81</v>
      </c>
      <c r="D3407" s="377">
        <v>552</v>
      </c>
      <c r="E3407" s="1" t="s">
        <v>84</v>
      </c>
      <c r="F3407" s="378">
        <v>46182</v>
      </c>
      <c r="G3407" s="1" t="s">
        <v>11288</v>
      </c>
      <c r="H3407" s="1" t="s">
        <v>9328</v>
      </c>
      <c r="I3407" s="378">
        <v>47277</v>
      </c>
      <c r="J3407" s="1" t="s">
        <v>61</v>
      </c>
      <c r="K3407" s="380">
        <v>0.95695601851851997</v>
      </c>
      <c r="L3407" s="378">
        <v>46182</v>
      </c>
      <c r="M3407" s="1" t="s">
        <v>7527</v>
      </c>
      <c r="N3407" s="1" t="s">
        <v>11308</v>
      </c>
    </row>
    <row r="3408" spans="1:14" x14ac:dyDescent="0.25">
      <c r="A3408" s="1" t="s">
        <v>7525</v>
      </c>
      <c r="B3408" s="1" t="s">
        <v>80</v>
      </c>
      <c r="C3408" s="1" t="s">
        <v>81</v>
      </c>
      <c r="D3408" s="377">
        <v>552</v>
      </c>
      <c r="E3408" s="1" t="s">
        <v>84</v>
      </c>
      <c r="F3408" s="378">
        <v>46182</v>
      </c>
      <c r="G3408" s="1" t="s">
        <v>7529</v>
      </c>
      <c r="H3408" s="1" t="s">
        <v>6032</v>
      </c>
      <c r="I3408" s="378">
        <v>47274</v>
      </c>
      <c r="J3408" s="1" t="s">
        <v>61</v>
      </c>
      <c r="K3408" s="380">
        <v>0.49811342592593</v>
      </c>
      <c r="L3408" s="378">
        <v>46182</v>
      </c>
      <c r="M3408" s="1" t="s">
        <v>7527</v>
      </c>
      <c r="N3408" s="1" t="s">
        <v>10696</v>
      </c>
    </row>
    <row r="3409" spans="1:14" x14ac:dyDescent="0.25">
      <c r="A3409" s="1" t="s">
        <v>7525</v>
      </c>
      <c r="B3409" s="1" t="s">
        <v>80</v>
      </c>
      <c r="C3409" s="1" t="s">
        <v>81</v>
      </c>
      <c r="D3409" s="377">
        <v>552</v>
      </c>
      <c r="E3409" s="1" t="s">
        <v>84</v>
      </c>
      <c r="F3409" s="378">
        <v>46182</v>
      </c>
      <c r="G3409" s="1" t="s">
        <v>7529</v>
      </c>
      <c r="H3409" s="1" t="s">
        <v>6032</v>
      </c>
      <c r="I3409" s="378">
        <v>47274</v>
      </c>
      <c r="J3409" s="1" t="s">
        <v>61</v>
      </c>
      <c r="K3409" s="380">
        <v>0.49800925925925998</v>
      </c>
      <c r="L3409" s="378">
        <v>46182</v>
      </c>
      <c r="M3409" s="1" t="s">
        <v>7527</v>
      </c>
      <c r="N3409" s="1" t="s">
        <v>10693</v>
      </c>
    </row>
    <row r="3410" spans="1:14" x14ac:dyDescent="0.25">
      <c r="A3410" s="1" t="s">
        <v>7525</v>
      </c>
      <c r="B3410" s="1" t="s">
        <v>80</v>
      </c>
      <c r="C3410" s="1" t="s">
        <v>81</v>
      </c>
      <c r="D3410" s="377">
        <v>552</v>
      </c>
      <c r="E3410" s="1" t="s">
        <v>84</v>
      </c>
      <c r="F3410" s="378">
        <v>46182</v>
      </c>
      <c r="G3410" s="1" t="s">
        <v>7529</v>
      </c>
      <c r="H3410" s="1" t="s">
        <v>6032</v>
      </c>
      <c r="I3410" s="378">
        <v>47274</v>
      </c>
      <c r="J3410" s="1" t="s">
        <v>61</v>
      </c>
      <c r="K3410" s="380">
        <v>0.49833333333333002</v>
      </c>
      <c r="L3410" s="378">
        <v>46182</v>
      </c>
      <c r="M3410" s="1" t="s">
        <v>7527</v>
      </c>
      <c r="N3410" s="1" t="s">
        <v>10701</v>
      </c>
    </row>
    <row r="3411" spans="1:14" x14ac:dyDescent="0.25">
      <c r="A3411" s="1" t="s">
        <v>7525</v>
      </c>
      <c r="B3411" s="1" t="s">
        <v>80</v>
      </c>
      <c r="C3411" s="1" t="s">
        <v>81</v>
      </c>
      <c r="D3411" s="377">
        <v>552</v>
      </c>
      <c r="E3411" s="1" t="s">
        <v>84</v>
      </c>
      <c r="F3411" s="378">
        <v>46182</v>
      </c>
      <c r="G3411" s="1" t="s">
        <v>11288</v>
      </c>
      <c r="H3411" s="1" t="s">
        <v>9328</v>
      </c>
      <c r="I3411" s="378">
        <v>47277</v>
      </c>
      <c r="J3411" s="1" t="s">
        <v>61</v>
      </c>
      <c r="K3411" s="380">
        <v>0.95910879629629997</v>
      </c>
      <c r="L3411" s="378">
        <v>46182</v>
      </c>
      <c r="M3411" s="1" t="s">
        <v>7527</v>
      </c>
      <c r="N3411" s="1" t="s">
        <v>11309</v>
      </c>
    </row>
    <row r="3412" spans="1:14" x14ac:dyDescent="0.25">
      <c r="A3412" s="1" t="s">
        <v>7525</v>
      </c>
      <c r="B3412" s="1" t="s">
        <v>80</v>
      </c>
      <c r="C3412" s="1" t="s">
        <v>81</v>
      </c>
      <c r="D3412" s="377">
        <v>552</v>
      </c>
      <c r="E3412" s="1" t="s">
        <v>84</v>
      </c>
      <c r="F3412" s="378">
        <v>46182</v>
      </c>
      <c r="G3412" s="1" t="s">
        <v>7529</v>
      </c>
      <c r="H3412" s="1" t="s">
        <v>6032</v>
      </c>
      <c r="I3412" s="378">
        <v>47274</v>
      </c>
      <c r="J3412" s="1" t="s">
        <v>61</v>
      </c>
      <c r="K3412" s="380">
        <v>0.52064814814814997</v>
      </c>
      <c r="L3412" s="378">
        <v>46182</v>
      </c>
      <c r="M3412" s="1" t="s">
        <v>7527</v>
      </c>
      <c r="N3412" s="1" t="s">
        <v>10692</v>
      </c>
    </row>
    <row r="3413" spans="1:14" x14ac:dyDescent="0.25">
      <c r="A3413" s="1" t="s">
        <v>7525</v>
      </c>
      <c r="B3413" s="1" t="s">
        <v>80</v>
      </c>
      <c r="C3413" s="1" t="s">
        <v>81</v>
      </c>
      <c r="D3413" s="377">
        <v>552</v>
      </c>
      <c r="E3413" s="1" t="s">
        <v>84</v>
      </c>
      <c r="F3413" s="378">
        <v>46182</v>
      </c>
      <c r="G3413" s="1" t="s">
        <v>7529</v>
      </c>
      <c r="H3413" s="1" t="s">
        <v>6032</v>
      </c>
      <c r="I3413" s="378">
        <v>47274</v>
      </c>
      <c r="J3413" s="1" t="s">
        <v>61</v>
      </c>
      <c r="K3413" s="380">
        <v>0.73048611111110995</v>
      </c>
      <c r="L3413" s="378">
        <v>46182</v>
      </c>
      <c r="M3413" s="1" t="s">
        <v>7527</v>
      </c>
      <c r="N3413" s="1" t="s">
        <v>11304</v>
      </c>
    </row>
    <row r="3414" spans="1:14" x14ac:dyDescent="0.25">
      <c r="A3414" s="1" t="s">
        <v>7525</v>
      </c>
      <c r="B3414" s="1" t="s">
        <v>80</v>
      </c>
      <c r="C3414" s="1" t="s">
        <v>81</v>
      </c>
      <c r="D3414" s="377">
        <v>288</v>
      </c>
      <c r="E3414" s="1" t="s">
        <v>84</v>
      </c>
      <c r="F3414" s="378">
        <v>46182</v>
      </c>
      <c r="G3414" s="1" t="s">
        <v>7529</v>
      </c>
      <c r="H3414" s="1" t="s">
        <v>6032</v>
      </c>
      <c r="I3414" s="378">
        <v>47274</v>
      </c>
      <c r="J3414" s="1" t="s">
        <v>61</v>
      </c>
      <c r="K3414" s="380">
        <v>0.87577546296296005</v>
      </c>
      <c r="L3414" s="378">
        <v>46182</v>
      </c>
      <c r="M3414" s="1" t="s">
        <v>7527</v>
      </c>
      <c r="N3414" s="1" t="s">
        <v>11317</v>
      </c>
    </row>
    <row r="3415" spans="1:14" x14ac:dyDescent="0.25">
      <c r="A3415" s="1" t="s">
        <v>7525</v>
      </c>
      <c r="B3415" s="1" t="s">
        <v>80</v>
      </c>
      <c r="C3415" s="1" t="s">
        <v>81</v>
      </c>
      <c r="D3415" s="377">
        <v>552</v>
      </c>
      <c r="E3415" s="1" t="s">
        <v>84</v>
      </c>
      <c r="F3415" s="378">
        <v>46182</v>
      </c>
      <c r="G3415" s="1" t="s">
        <v>7529</v>
      </c>
      <c r="H3415" s="1" t="s">
        <v>6032</v>
      </c>
      <c r="I3415" s="378">
        <v>47274</v>
      </c>
      <c r="J3415" s="1" t="s">
        <v>61</v>
      </c>
      <c r="K3415" s="380">
        <v>0.72967592592593</v>
      </c>
      <c r="L3415" s="378">
        <v>46182</v>
      </c>
      <c r="M3415" s="1" t="s">
        <v>7527</v>
      </c>
      <c r="N3415" s="1" t="s">
        <v>11303</v>
      </c>
    </row>
    <row r="3416" spans="1:14" x14ac:dyDescent="0.25">
      <c r="A3416" s="1" t="s">
        <v>7525</v>
      </c>
      <c r="B3416" s="1" t="s">
        <v>80</v>
      </c>
      <c r="C3416" s="1" t="s">
        <v>81</v>
      </c>
      <c r="D3416" s="377">
        <v>552</v>
      </c>
      <c r="E3416" s="1" t="s">
        <v>84</v>
      </c>
      <c r="F3416" s="378">
        <v>46182</v>
      </c>
      <c r="G3416" s="1" t="s">
        <v>7529</v>
      </c>
      <c r="H3416" s="1" t="s">
        <v>6032</v>
      </c>
      <c r="I3416" s="378">
        <v>47274</v>
      </c>
      <c r="J3416" s="1" t="s">
        <v>61</v>
      </c>
      <c r="K3416" s="380">
        <v>0.62004629629630004</v>
      </c>
      <c r="L3416" s="378">
        <v>46182</v>
      </c>
      <c r="M3416" s="1" t="s">
        <v>7527</v>
      </c>
      <c r="N3416" s="1" t="s">
        <v>10698</v>
      </c>
    </row>
    <row r="3417" spans="1:14" x14ac:dyDescent="0.25">
      <c r="A3417" s="1" t="s">
        <v>7525</v>
      </c>
      <c r="B3417" s="1" t="s">
        <v>80</v>
      </c>
      <c r="C3417" s="1" t="s">
        <v>81</v>
      </c>
      <c r="D3417" s="377">
        <v>552</v>
      </c>
      <c r="E3417" s="1" t="s">
        <v>84</v>
      </c>
      <c r="F3417" s="378">
        <v>46182</v>
      </c>
      <c r="G3417" s="1" t="s">
        <v>7529</v>
      </c>
      <c r="H3417" s="1" t="s">
        <v>6032</v>
      </c>
      <c r="I3417" s="378">
        <v>47274</v>
      </c>
      <c r="J3417" s="1" t="s">
        <v>61</v>
      </c>
      <c r="K3417" s="380">
        <v>0.61995370370369995</v>
      </c>
      <c r="L3417" s="378">
        <v>46182</v>
      </c>
      <c r="M3417" s="1" t="s">
        <v>7527</v>
      </c>
      <c r="N3417" s="1" t="s">
        <v>10699</v>
      </c>
    </row>
    <row r="3418" spans="1:14" x14ac:dyDescent="0.25">
      <c r="A3418" s="1" t="s">
        <v>7525</v>
      </c>
      <c r="B3418" s="1" t="s">
        <v>80</v>
      </c>
      <c r="C3418" s="1" t="s">
        <v>81</v>
      </c>
      <c r="D3418" s="377">
        <v>552</v>
      </c>
      <c r="E3418" s="1" t="s">
        <v>84</v>
      </c>
      <c r="F3418" s="378">
        <v>46182</v>
      </c>
      <c r="G3418" s="1" t="s">
        <v>7529</v>
      </c>
      <c r="H3418" s="1" t="s">
        <v>6032</v>
      </c>
      <c r="I3418" s="378">
        <v>47274</v>
      </c>
      <c r="J3418" s="1" t="s">
        <v>61</v>
      </c>
      <c r="K3418" s="380">
        <v>0.72861111111110999</v>
      </c>
      <c r="L3418" s="378">
        <v>46182</v>
      </c>
      <c r="M3418" s="1" t="s">
        <v>7527</v>
      </c>
      <c r="N3418" s="1" t="s">
        <v>11316</v>
      </c>
    </row>
    <row r="3419" spans="1:14" x14ac:dyDescent="0.25">
      <c r="A3419" s="1" t="s">
        <v>7525</v>
      </c>
      <c r="B3419" s="1" t="s">
        <v>80</v>
      </c>
      <c r="C3419" s="1" t="s">
        <v>81</v>
      </c>
      <c r="D3419" s="377">
        <v>552</v>
      </c>
      <c r="E3419" s="1" t="s">
        <v>84</v>
      </c>
      <c r="F3419" s="378">
        <v>46182</v>
      </c>
      <c r="G3419" s="1" t="s">
        <v>7529</v>
      </c>
      <c r="H3419" s="1" t="s">
        <v>6032</v>
      </c>
      <c r="I3419" s="378">
        <v>47274</v>
      </c>
      <c r="J3419" s="1" t="s">
        <v>61</v>
      </c>
      <c r="K3419" s="380">
        <v>0.73006944444444</v>
      </c>
      <c r="L3419" s="378">
        <v>46182</v>
      </c>
      <c r="M3419" s="1" t="s">
        <v>7527</v>
      </c>
      <c r="N3419" s="1" t="s">
        <v>11299</v>
      </c>
    </row>
    <row r="3420" spans="1:14" x14ac:dyDescent="0.25">
      <c r="A3420" s="1" t="s">
        <v>7525</v>
      </c>
      <c r="B3420" s="1" t="s">
        <v>80</v>
      </c>
      <c r="C3420" s="1" t="s">
        <v>81</v>
      </c>
      <c r="D3420" s="377">
        <v>552</v>
      </c>
      <c r="E3420" s="1" t="s">
        <v>84</v>
      </c>
      <c r="F3420" s="378">
        <v>46182</v>
      </c>
      <c r="G3420" s="1" t="s">
        <v>7529</v>
      </c>
      <c r="H3420" s="1" t="s">
        <v>6032</v>
      </c>
      <c r="I3420" s="378">
        <v>47274</v>
      </c>
      <c r="J3420" s="1" t="s">
        <v>61</v>
      </c>
      <c r="K3420" s="380">
        <v>0.72912037037037003</v>
      </c>
      <c r="L3420" s="378">
        <v>46182</v>
      </c>
      <c r="M3420" s="1" t="s">
        <v>7527</v>
      </c>
      <c r="N3420" s="1" t="s">
        <v>11301</v>
      </c>
    </row>
    <row r="3421" spans="1:14" x14ac:dyDescent="0.25">
      <c r="A3421" s="1" t="s">
        <v>7525</v>
      </c>
      <c r="B3421" s="1" t="s">
        <v>80</v>
      </c>
      <c r="C3421" s="1" t="s">
        <v>81</v>
      </c>
      <c r="D3421" s="377">
        <v>552</v>
      </c>
      <c r="E3421" s="1" t="s">
        <v>84</v>
      </c>
      <c r="F3421" s="378">
        <v>46182</v>
      </c>
      <c r="G3421" s="1" t="s">
        <v>11288</v>
      </c>
      <c r="H3421" s="1" t="s">
        <v>9328</v>
      </c>
      <c r="I3421" s="378">
        <v>47277</v>
      </c>
      <c r="J3421" s="1" t="s">
        <v>61</v>
      </c>
      <c r="K3421" s="380">
        <v>0.87591435185184996</v>
      </c>
      <c r="L3421" s="378">
        <v>46182</v>
      </c>
      <c r="M3421" s="1" t="s">
        <v>7527</v>
      </c>
      <c r="N3421" s="1" t="s">
        <v>11300</v>
      </c>
    </row>
    <row r="3422" spans="1:14" x14ac:dyDescent="0.25">
      <c r="A3422" s="1" t="s">
        <v>7525</v>
      </c>
      <c r="B3422" s="1" t="s">
        <v>80</v>
      </c>
      <c r="C3422" s="1" t="s">
        <v>81</v>
      </c>
      <c r="D3422" s="377">
        <v>552</v>
      </c>
      <c r="E3422" s="1" t="s">
        <v>84</v>
      </c>
      <c r="F3422" s="378">
        <v>46182</v>
      </c>
      <c r="G3422" s="1" t="s">
        <v>7529</v>
      </c>
      <c r="H3422" s="1" t="s">
        <v>6032</v>
      </c>
      <c r="I3422" s="378">
        <v>47274</v>
      </c>
      <c r="J3422" s="1" t="s">
        <v>61</v>
      </c>
      <c r="K3422" s="380">
        <v>0.61968749999999995</v>
      </c>
      <c r="L3422" s="378">
        <v>46182</v>
      </c>
      <c r="M3422" s="1" t="s">
        <v>7527</v>
      </c>
      <c r="N3422" s="1" t="s">
        <v>10691</v>
      </c>
    </row>
    <row r="3423" spans="1:14" x14ac:dyDescent="0.25">
      <c r="A3423" s="1" t="s">
        <v>7525</v>
      </c>
      <c r="B3423" s="1" t="s">
        <v>80</v>
      </c>
      <c r="C3423" s="1" t="s">
        <v>81</v>
      </c>
      <c r="D3423" s="377">
        <v>552</v>
      </c>
      <c r="E3423" s="1" t="s">
        <v>84</v>
      </c>
      <c r="F3423" s="378">
        <v>46182</v>
      </c>
      <c r="G3423" s="1" t="s">
        <v>7529</v>
      </c>
      <c r="H3423" s="1" t="s">
        <v>6032</v>
      </c>
      <c r="I3423" s="378">
        <v>47274</v>
      </c>
      <c r="J3423" s="1" t="s">
        <v>61</v>
      </c>
      <c r="K3423" s="380">
        <v>0.14356481481481001</v>
      </c>
      <c r="L3423" s="378">
        <v>46182</v>
      </c>
      <c r="M3423" s="1" t="s">
        <v>7527</v>
      </c>
      <c r="N3423" s="1" t="s">
        <v>9937</v>
      </c>
    </row>
    <row r="3424" spans="1:14" x14ac:dyDescent="0.25">
      <c r="A3424" s="1" t="s">
        <v>7525</v>
      </c>
      <c r="B3424" s="1" t="s">
        <v>80</v>
      </c>
      <c r="C3424" s="1" t="s">
        <v>81</v>
      </c>
      <c r="D3424" s="377">
        <v>552</v>
      </c>
      <c r="E3424" s="1" t="s">
        <v>84</v>
      </c>
      <c r="F3424" s="378">
        <v>46182</v>
      </c>
      <c r="G3424" s="1" t="s">
        <v>7529</v>
      </c>
      <c r="H3424" s="1" t="s">
        <v>6032</v>
      </c>
      <c r="I3424" s="378">
        <v>47274</v>
      </c>
      <c r="J3424" s="1" t="s">
        <v>61</v>
      </c>
      <c r="K3424" s="380">
        <v>0.72159722222222</v>
      </c>
      <c r="L3424" s="378">
        <v>46182</v>
      </c>
      <c r="M3424" s="1" t="s">
        <v>7527</v>
      </c>
      <c r="N3424" s="1" t="s">
        <v>11302</v>
      </c>
    </row>
    <row r="3425" spans="1:14" x14ac:dyDescent="0.25">
      <c r="A3425" s="1" t="s">
        <v>7525</v>
      </c>
      <c r="B3425" s="1" t="s">
        <v>80</v>
      </c>
      <c r="C3425" s="1" t="s">
        <v>81</v>
      </c>
      <c r="D3425" s="377">
        <v>552</v>
      </c>
      <c r="E3425" s="1" t="s">
        <v>84</v>
      </c>
      <c r="F3425" s="378">
        <v>46182</v>
      </c>
      <c r="G3425" s="1" t="s">
        <v>7529</v>
      </c>
      <c r="H3425" s="1" t="s">
        <v>6032</v>
      </c>
      <c r="I3425" s="378">
        <v>47274</v>
      </c>
      <c r="J3425" s="1" t="s">
        <v>61</v>
      </c>
      <c r="K3425" s="380">
        <v>0.14332175925926</v>
      </c>
      <c r="L3425" s="378">
        <v>46182</v>
      </c>
      <c r="M3425" s="1" t="s">
        <v>7527</v>
      </c>
      <c r="N3425" s="1" t="s">
        <v>9936</v>
      </c>
    </row>
    <row r="3426" spans="1:14" x14ac:dyDescent="0.25">
      <c r="A3426" s="1" t="s">
        <v>7525</v>
      </c>
      <c r="B3426" s="1" t="s">
        <v>80</v>
      </c>
      <c r="C3426" s="1" t="s">
        <v>81</v>
      </c>
      <c r="D3426" s="377">
        <v>552</v>
      </c>
      <c r="E3426" s="1" t="s">
        <v>84</v>
      </c>
      <c r="F3426" s="378">
        <v>46182</v>
      </c>
      <c r="G3426" s="1" t="s">
        <v>7529</v>
      </c>
      <c r="H3426" s="1" t="s">
        <v>6032</v>
      </c>
      <c r="I3426" s="378">
        <v>47274</v>
      </c>
      <c r="J3426" s="1" t="s">
        <v>61</v>
      </c>
      <c r="K3426" s="380">
        <v>0.33989583333333001</v>
      </c>
      <c r="L3426" s="378">
        <v>46182</v>
      </c>
      <c r="M3426" s="1" t="s">
        <v>7527</v>
      </c>
      <c r="N3426" s="1" t="s">
        <v>9939</v>
      </c>
    </row>
    <row r="3427" spans="1:14" x14ac:dyDescent="0.25">
      <c r="A3427" s="1" t="s">
        <v>7525</v>
      </c>
      <c r="B3427" s="1" t="s">
        <v>80</v>
      </c>
      <c r="C3427" s="1" t="s">
        <v>81</v>
      </c>
      <c r="D3427" s="377">
        <v>552</v>
      </c>
      <c r="E3427" s="1" t="s">
        <v>84</v>
      </c>
      <c r="F3427" s="378">
        <v>46182</v>
      </c>
      <c r="G3427" s="1" t="s">
        <v>7529</v>
      </c>
      <c r="H3427" s="1" t="s">
        <v>6032</v>
      </c>
      <c r="I3427" s="378">
        <v>47274</v>
      </c>
      <c r="J3427" s="1" t="s">
        <v>61</v>
      </c>
      <c r="K3427" s="380">
        <v>0.61982638888888997</v>
      </c>
      <c r="L3427" s="378">
        <v>46182</v>
      </c>
      <c r="M3427" s="1" t="s">
        <v>7527</v>
      </c>
      <c r="N3427" s="1" t="s">
        <v>10694</v>
      </c>
    </row>
    <row r="3428" spans="1:14" x14ac:dyDescent="0.25">
      <c r="A3428" s="1" t="s">
        <v>7525</v>
      </c>
      <c r="B3428" s="1" t="s">
        <v>80</v>
      </c>
      <c r="C3428" s="1" t="s">
        <v>81</v>
      </c>
      <c r="D3428" s="377">
        <v>552</v>
      </c>
      <c r="E3428" s="1" t="s">
        <v>84</v>
      </c>
      <c r="F3428" s="378">
        <v>46182</v>
      </c>
      <c r="G3428" s="1" t="s">
        <v>7529</v>
      </c>
      <c r="H3428" s="1" t="s">
        <v>6032</v>
      </c>
      <c r="I3428" s="378">
        <v>47274</v>
      </c>
      <c r="J3428" s="1" t="s">
        <v>61</v>
      </c>
      <c r="K3428" s="380">
        <v>0.37370370370369999</v>
      </c>
      <c r="L3428" s="378">
        <v>46182</v>
      </c>
      <c r="M3428" s="1" t="s">
        <v>7527</v>
      </c>
      <c r="N3428" s="1" t="s">
        <v>9932</v>
      </c>
    </row>
    <row r="3429" spans="1:14" x14ac:dyDescent="0.25">
      <c r="A3429" s="1" t="s">
        <v>7525</v>
      </c>
      <c r="B3429" s="1" t="s">
        <v>80</v>
      </c>
      <c r="C3429" s="1" t="s">
        <v>81</v>
      </c>
      <c r="D3429" s="377">
        <v>552</v>
      </c>
      <c r="E3429" s="1" t="s">
        <v>84</v>
      </c>
      <c r="F3429" s="378">
        <v>46182</v>
      </c>
      <c r="G3429" s="1" t="s">
        <v>7529</v>
      </c>
      <c r="H3429" s="1" t="s">
        <v>6032</v>
      </c>
      <c r="I3429" s="378">
        <v>47274</v>
      </c>
      <c r="J3429" s="1" t="s">
        <v>61</v>
      </c>
      <c r="K3429" s="380">
        <v>4.3576388888889997E-2</v>
      </c>
      <c r="L3429" s="378">
        <v>46182</v>
      </c>
      <c r="M3429" s="1" t="s">
        <v>7527</v>
      </c>
      <c r="N3429" s="1" t="s">
        <v>9931</v>
      </c>
    </row>
    <row r="3430" spans="1:14" x14ac:dyDescent="0.25">
      <c r="A3430" s="1" t="s">
        <v>7525</v>
      </c>
      <c r="B3430" s="1" t="s">
        <v>80</v>
      </c>
      <c r="C3430" s="1" t="s">
        <v>81</v>
      </c>
      <c r="D3430" s="377">
        <v>552</v>
      </c>
      <c r="E3430" s="1" t="s">
        <v>84</v>
      </c>
      <c r="F3430" s="378">
        <v>46182</v>
      </c>
      <c r="G3430" s="1" t="s">
        <v>7529</v>
      </c>
      <c r="H3430" s="1" t="s">
        <v>6032</v>
      </c>
      <c r="I3430" s="378">
        <v>47274</v>
      </c>
      <c r="J3430" s="1" t="s">
        <v>61</v>
      </c>
      <c r="K3430" s="380">
        <v>0.76446759259259001</v>
      </c>
      <c r="L3430" s="378">
        <v>46182</v>
      </c>
      <c r="M3430" s="1" t="s">
        <v>7527</v>
      </c>
      <c r="N3430" s="1" t="s">
        <v>11315</v>
      </c>
    </row>
    <row r="3431" spans="1:14" x14ac:dyDescent="0.25">
      <c r="A3431" s="1" t="s">
        <v>7525</v>
      </c>
      <c r="B3431" s="1" t="s">
        <v>80</v>
      </c>
      <c r="C3431" s="1" t="s">
        <v>81</v>
      </c>
      <c r="D3431" s="377">
        <v>552</v>
      </c>
      <c r="E3431" s="1" t="s">
        <v>84</v>
      </c>
      <c r="F3431" s="378">
        <v>46182</v>
      </c>
      <c r="G3431" s="1" t="s">
        <v>7529</v>
      </c>
      <c r="H3431" s="1" t="s">
        <v>6032</v>
      </c>
      <c r="I3431" s="378">
        <v>47274</v>
      </c>
      <c r="J3431" s="1" t="s">
        <v>61</v>
      </c>
      <c r="K3431" s="380">
        <v>0.37423611111110999</v>
      </c>
      <c r="L3431" s="378">
        <v>46182</v>
      </c>
      <c r="M3431" s="1" t="s">
        <v>7527</v>
      </c>
      <c r="N3431" s="1" t="s">
        <v>10700</v>
      </c>
    </row>
    <row r="3432" spans="1:14" x14ac:dyDescent="0.25">
      <c r="A3432" s="1" t="s">
        <v>7525</v>
      </c>
      <c r="B3432" s="1" t="s">
        <v>80</v>
      </c>
      <c r="C3432" s="1" t="s">
        <v>81</v>
      </c>
      <c r="D3432" s="377">
        <v>552</v>
      </c>
      <c r="E3432" s="1" t="s">
        <v>84</v>
      </c>
      <c r="F3432" s="378">
        <v>46182</v>
      </c>
      <c r="G3432" s="1" t="s">
        <v>7529</v>
      </c>
      <c r="H3432" s="1" t="s">
        <v>6032</v>
      </c>
      <c r="I3432" s="378">
        <v>47274</v>
      </c>
      <c r="J3432" s="1" t="s">
        <v>61</v>
      </c>
      <c r="K3432" s="380">
        <v>4.3935185185189997E-2</v>
      </c>
      <c r="L3432" s="378">
        <v>46182</v>
      </c>
      <c r="M3432" s="1" t="s">
        <v>7527</v>
      </c>
      <c r="N3432" s="1" t="s">
        <v>9934</v>
      </c>
    </row>
    <row r="3433" spans="1:14" x14ac:dyDescent="0.25">
      <c r="A3433" s="1" t="s">
        <v>7525</v>
      </c>
      <c r="B3433" s="1" t="s">
        <v>80</v>
      </c>
      <c r="C3433" s="1" t="s">
        <v>81</v>
      </c>
      <c r="D3433" s="377">
        <v>552</v>
      </c>
      <c r="E3433" s="1" t="s">
        <v>84</v>
      </c>
      <c r="F3433" s="378">
        <v>46182</v>
      </c>
      <c r="G3433" s="1" t="s">
        <v>7529</v>
      </c>
      <c r="H3433" s="1" t="s">
        <v>6032</v>
      </c>
      <c r="I3433" s="378">
        <v>47274</v>
      </c>
      <c r="J3433" s="1" t="s">
        <v>61</v>
      </c>
      <c r="K3433" s="380">
        <v>0.72196759259259002</v>
      </c>
      <c r="L3433" s="378">
        <v>46182</v>
      </c>
      <c r="M3433" s="1" t="s">
        <v>7527</v>
      </c>
      <c r="N3433" s="1" t="s">
        <v>11305</v>
      </c>
    </row>
    <row r="3434" spans="1:14" x14ac:dyDescent="0.25">
      <c r="A3434" s="1" t="s">
        <v>7525</v>
      </c>
      <c r="B3434" s="1" t="s">
        <v>80</v>
      </c>
      <c r="C3434" s="1" t="s">
        <v>81</v>
      </c>
      <c r="D3434" s="377">
        <v>552</v>
      </c>
      <c r="E3434" s="1" t="s">
        <v>84</v>
      </c>
      <c r="F3434" s="378">
        <v>46182</v>
      </c>
      <c r="G3434" s="1" t="s">
        <v>7529</v>
      </c>
      <c r="H3434" s="1" t="s">
        <v>6032</v>
      </c>
      <c r="I3434" s="378">
        <v>47274</v>
      </c>
      <c r="J3434" s="1" t="s">
        <v>61</v>
      </c>
      <c r="K3434" s="380">
        <v>0.37359953703704002</v>
      </c>
      <c r="L3434" s="378">
        <v>46182</v>
      </c>
      <c r="M3434" s="1" t="s">
        <v>7527</v>
      </c>
      <c r="N3434" s="1" t="s">
        <v>9933</v>
      </c>
    </row>
    <row r="3435" spans="1:14" x14ac:dyDescent="0.25">
      <c r="A3435" s="1" t="s">
        <v>7525</v>
      </c>
      <c r="B3435" s="1" t="s">
        <v>80</v>
      </c>
      <c r="C3435" s="1" t="s">
        <v>81</v>
      </c>
      <c r="D3435" s="377">
        <v>552</v>
      </c>
      <c r="E3435" s="1" t="s">
        <v>84</v>
      </c>
      <c r="F3435" s="378">
        <v>46182</v>
      </c>
      <c r="G3435" s="1" t="s">
        <v>7529</v>
      </c>
      <c r="H3435" s="1" t="s">
        <v>6032</v>
      </c>
      <c r="I3435" s="378">
        <v>47274</v>
      </c>
      <c r="J3435" s="1" t="s">
        <v>61</v>
      </c>
      <c r="K3435" s="380">
        <v>0.72177083333333003</v>
      </c>
      <c r="L3435" s="378">
        <v>46182</v>
      </c>
      <c r="M3435" s="1" t="s">
        <v>7527</v>
      </c>
      <c r="N3435" s="1" t="s">
        <v>11306</v>
      </c>
    </row>
    <row r="3436" spans="1:14" x14ac:dyDescent="0.25">
      <c r="A3436" s="1" t="s">
        <v>7525</v>
      </c>
      <c r="B3436" s="1" t="s">
        <v>80</v>
      </c>
      <c r="C3436" s="1" t="s">
        <v>81</v>
      </c>
      <c r="D3436" s="377">
        <v>552</v>
      </c>
      <c r="E3436" s="1" t="s">
        <v>84</v>
      </c>
      <c r="F3436" s="378">
        <v>46182</v>
      </c>
      <c r="G3436" s="1" t="s">
        <v>7529</v>
      </c>
      <c r="H3436" s="1" t="s">
        <v>6032</v>
      </c>
      <c r="I3436" s="378">
        <v>47274</v>
      </c>
      <c r="J3436" s="1" t="s">
        <v>61</v>
      </c>
      <c r="K3436" s="380">
        <v>4.3749999999999997E-2</v>
      </c>
      <c r="L3436" s="378">
        <v>46182</v>
      </c>
      <c r="M3436" s="1" t="s">
        <v>7527</v>
      </c>
      <c r="N3436" s="1" t="s">
        <v>9938</v>
      </c>
    </row>
    <row r="3437" spans="1:14" x14ac:dyDescent="0.25">
      <c r="A3437" s="1" t="s">
        <v>7525</v>
      </c>
      <c r="B3437" s="1" t="s">
        <v>80</v>
      </c>
      <c r="C3437" s="1" t="s">
        <v>81</v>
      </c>
      <c r="D3437" s="377">
        <v>552</v>
      </c>
      <c r="E3437" s="1" t="s">
        <v>84</v>
      </c>
      <c r="F3437" s="378">
        <v>46182</v>
      </c>
      <c r="G3437" s="1" t="s">
        <v>7529</v>
      </c>
      <c r="H3437" s="1" t="s">
        <v>6032</v>
      </c>
      <c r="I3437" s="378">
        <v>47274</v>
      </c>
      <c r="J3437" s="1" t="s">
        <v>61</v>
      </c>
      <c r="K3437" s="380">
        <v>4.3402777777779997E-2</v>
      </c>
      <c r="L3437" s="378">
        <v>46182</v>
      </c>
      <c r="M3437" s="1" t="s">
        <v>7527</v>
      </c>
      <c r="N3437" s="1" t="s">
        <v>9935</v>
      </c>
    </row>
    <row r="3438" spans="1:14" x14ac:dyDescent="0.25">
      <c r="A3438" s="1" t="s">
        <v>7525</v>
      </c>
      <c r="B3438" s="1" t="s">
        <v>80</v>
      </c>
      <c r="C3438" s="1" t="s">
        <v>81</v>
      </c>
      <c r="D3438" s="377">
        <v>552</v>
      </c>
      <c r="E3438" s="1" t="s">
        <v>84</v>
      </c>
      <c r="F3438" s="378">
        <v>46182</v>
      </c>
      <c r="G3438" s="1" t="s">
        <v>11288</v>
      </c>
      <c r="H3438" s="1" t="s">
        <v>9328</v>
      </c>
      <c r="I3438" s="378">
        <v>47277</v>
      </c>
      <c r="J3438" s="1" t="s">
        <v>61</v>
      </c>
      <c r="K3438" s="380">
        <v>0.88899305555555996</v>
      </c>
      <c r="L3438" s="378">
        <v>46182</v>
      </c>
      <c r="M3438" s="1" t="s">
        <v>7527</v>
      </c>
      <c r="N3438" s="1" t="s">
        <v>11314</v>
      </c>
    </row>
    <row r="3439" spans="1:14" x14ac:dyDescent="0.25">
      <c r="A3439" s="1" t="s">
        <v>7525</v>
      </c>
      <c r="B3439" s="1" t="s">
        <v>80</v>
      </c>
      <c r="C3439" s="1" t="s">
        <v>81</v>
      </c>
      <c r="D3439" s="377">
        <v>552</v>
      </c>
      <c r="E3439" s="1" t="s">
        <v>84</v>
      </c>
      <c r="F3439" s="378">
        <v>46182</v>
      </c>
      <c r="G3439" s="1" t="s">
        <v>7529</v>
      </c>
      <c r="H3439" s="1" t="s">
        <v>6032</v>
      </c>
      <c r="I3439" s="378">
        <v>47274</v>
      </c>
      <c r="J3439" s="1" t="s">
        <v>61</v>
      </c>
      <c r="K3439" s="380">
        <v>0.83388888888889001</v>
      </c>
      <c r="L3439" s="378">
        <v>46182</v>
      </c>
      <c r="M3439" s="1" t="s">
        <v>7527</v>
      </c>
      <c r="N3439" s="1" t="s">
        <v>11311</v>
      </c>
    </row>
    <row r="3440" spans="1:14" x14ac:dyDescent="0.25">
      <c r="A3440" s="1" t="s">
        <v>7525</v>
      </c>
      <c r="B3440" s="1" t="s">
        <v>80</v>
      </c>
      <c r="C3440" s="1" t="s">
        <v>81</v>
      </c>
      <c r="D3440" s="377">
        <v>552</v>
      </c>
      <c r="E3440" s="1" t="s">
        <v>84</v>
      </c>
      <c r="F3440" s="378">
        <v>46182</v>
      </c>
      <c r="G3440" s="1" t="s">
        <v>7529</v>
      </c>
      <c r="H3440" s="1" t="s">
        <v>6032</v>
      </c>
      <c r="I3440" s="378">
        <v>47274</v>
      </c>
      <c r="J3440" s="1" t="s">
        <v>61</v>
      </c>
      <c r="K3440" s="380">
        <v>0.8340162037037</v>
      </c>
      <c r="L3440" s="378">
        <v>46182</v>
      </c>
      <c r="M3440" s="1" t="s">
        <v>7527</v>
      </c>
      <c r="N3440" s="1" t="s">
        <v>11313</v>
      </c>
    </row>
    <row r="3441" spans="1:14" x14ac:dyDescent="0.25">
      <c r="A3441" s="1" t="s">
        <v>7525</v>
      </c>
      <c r="B3441" s="1" t="s">
        <v>80</v>
      </c>
      <c r="C3441" s="1" t="s">
        <v>81</v>
      </c>
      <c r="D3441" s="377">
        <v>552</v>
      </c>
      <c r="E3441" s="1" t="s">
        <v>84</v>
      </c>
      <c r="F3441" s="378">
        <v>46182</v>
      </c>
      <c r="G3441" s="1" t="s">
        <v>7529</v>
      </c>
      <c r="H3441" s="1" t="s">
        <v>6032</v>
      </c>
      <c r="I3441" s="378">
        <v>47274</v>
      </c>
      <c r="J3441" s="1" t="s">
        <v>61</v>
      </c>
      <c r="K3441" s="380">
        <v>0.52087962962962997</v>
      </c>
      <c r="L3441" s="378">
        <v>46182</v>
      </c>
      <c r="M3441" s="1" t="s">
        <v>7527</v>
      </c>
      <c r="N3441" s="1" t="s">
        <v>10697</v>
      </c>
    </row>
    <row r="3442" spans="1:14" x14ac:dyDescent="0.25">
      <c r="A3442" s="1" t="s">
        <v>7525</v>
      </c>
      <c r="B3442" s="1" t="s">
        <v>80</v>
      </c>
      <c r="C3442" s="1" t="s">
        <v>81</v>
      </c>
      <c r="D3442" s="377">
        <v>552</v>
      </c>
      <c r="E3442" s="1" t="s">
        <v>84</v>
      </c>
      <c r="F3442" s="378">
        <v>46182</v>
      </c>
      <c r="G3442" s="1" t="s">
        <v>7529</v>
      </c>
      <c r="H3442" s="1" t="s">
        <v>6032</v>
      </c>
      <c r="I3442" s="378">
        <v>47274</v>
      </c>
      <c r="J3442" s="1" t="s">
        <v>61</v>
      </c>
      <c r="K3442" s="380">
        <v>0.39084490740741001</v>
      </c>
      <c r="L3442" s="378">
        <v>46182</v>
      </c>
      <c r="M3442" s="1" t="s">
        <v>7527</v>
      </c>
      <c r="N3442" s="1" t="s">
        <v>10695</v>
      </c>
    </row>
    <row r="3443" spans="1:14" x14ac:dyDescent="0.25">
      <c r="A3443" s="1" t="s">
        <v>7525</v>
      </c>
      <c r="B3443" s="1" t="s">
        <v>80</v>
      </c>
      <c r="C3443" s="1" t="s">
        <v>81</v>
      </c>
      <c r="D3443" s="377">
        <v>552</v>
      </c>
      <c r="E3443" s="1" t="s">
        <v>84</v>
      </c>
      <c r="F3443" s="378">
        <v>46182</v>
      </c>
      <c r="G3443" s="1" t="s">
        <v>11288</v>
      </c>
      <c r="H3443" s="1" t="s">
        <v>9328</v>
      </c>
      <c r="I3443" s="378">
        <v>47277</v>
      </c>
      <c r="J3443" s="1" t="s">
        <v>61</v>
      </c>
      <c r="K3443" s="380">
        <v>0.95568287037037003</v>
      </c>
      <c r="L3443" s="378">
        <v>46182</v>
      </c>
      <c r="M3443" s="1" t="s">
        <v>7527</v>
      </c>
      <c r="N3443" s="1" t="s">
        <v>11307</v>
      </c>
    </row>
    <row r="3444" spans="1:14" x14ac:dyDescent="0.25">
      <c r="A3444" s="1" t="s">
        <v>7525</v>
      </c>
      <c r="B3444" s="1" t="s">
        <v>80</v>
      </c>
      <c r="C3444" s="1" t="s">
        <v>81</v>
      </c>
      <c r="D3444" s="377">
        <v>552</v>
      </c>
      <c r="E3444" s="1" t="s">
        <v>84</v>
      </c>
      <c r="F3444" s="378">
        <v>46181</v>
      </c>
      <c r="G3444" s="1" t="s">
        <v>7529</v>
      </c>
      <c r="H3444" s="1" t="s">
        <v>6032</v>
      </c>
      <c r="I3444" s="378">
        <v>47274</v>
      </c>
      <c r="J3444" s="1" t="s">
        <v>61</v>
      </c>
      <c r="K3444" s="380">
        <v>0.55295138888888995</v>
      </c>
      <c r="L3444" s="378">
        <v>46181</v>
      </c>
      <c r="M3444" s="1" t="s">
        <v>7527</v>
      </c>
      <c r="N3444" s="1" t="s">
        <v>9966</v>
      </c>
    </row>
    <row r="3445" spans="1:14" x14ac:dyDescent="0.25">
      <c r="A3445" s="1" t="s">
        <v>7525</v>
      </c>
      <c r="B3445" s="1" t="s">
        <v>80</v>
      </c>
      <c r="C3445" s="1" t="s">
        <v>81</v>
      </c>
      <c r="D3445" s="377">
        <v>552</v>
      </c>
      <c r="E3445" s="1" t="s">
        <v>84</v>
      </c>
      <c r="F3445" s="378">
        <v>46181</v>
      </c>
      <c r="G3445" s="1" t="s">
        <v>7529</v>
      </c>
      <c r="H3445" s="1" t="s">
        <v>6032</v>
      </c>
      <c r="I3445" s="378">
        <v>47274</v>
      </c>
      <c r="J3445" s="1" t="s">
        <v>61</v>
      </c>
      <c r="K3445" s="380">
        <v>0.76500000000000001</v>
      </c>
      <c r="L3445" s="378">
        <v>46181</v>
      </c>
      <c r="M3445" s="1" t="s">
        <v>7527</v>
      </c>
      <c r="N3445" s="1" t="s">
        <v>9941</v>
      </c>
    </row>
    <row r="3446" spans="1:14" x14ac:dyDescent="0.25">
      <c r="A3446" s="1" t="s">
        <v>7525</v>
      </c>
      <c r="B3446" s="1" t="s">
        <v>80</v>
      </c>
      <c r="C3446" s="1" t="s">
        <v>81</v>
      </c>
      <c r="D3446" s="377">
        <v>552</v>
      </c>
      <c r="E3446" s="1" t="s">
        <v>84</v>
      </c>
      <c r="F3446" s="378">
        <v>46181</v>
      </c>
      <c r="G3446" s="1" t="s">
        <v>7529</v>
      </c>
      <c r="H3446" s="1" t="s">
        <v>6032</v>
      </c>
      <c r="I3446" s="378">
        <v>47274</v>
      </c>
      <c r="J3446" s="1" t="s">
        <v>61</v>
      </c>
      <c r="K3446" s="380">
        <v>0.55314814814815005</v>
      </c>
      <c r="L3446" s="378">
        <v>46181</v>
      </c>
      <c r="M3446" s="1" t="s">
        <v>7527</v>
      </c>
      <c r="N3446" s="1" t="s">
        <v>9967</v>
      </c>
    </row>
    <row r="3447" spans="1:14" x14ac:dyDescent="0.25">
      <c r="A3447" s="1" t="s">
        <v>7525</v>
      </c>
      <c r="B3447" s="1" t="s">
        <v>80</v>
      </c>
      <c r="C3447" s="1" t="s">
        <v>81</v>
      </c>
      <c r="D3447" s="377">
        <v>552</v>
      </c>
      <c r="E3447" s="1" t="s">
        <v>84</v>
      </c>
      <c r="F3447" s="378">
        <v>46181</v>
      </c>
      <c r="G3447" s="1" t="s">
        <v>7529</v>
      </c>
      <c r="H3447" s="1" t="s">
        <v>6032</v>
      </c>
      <c r="I3447" s="378">
        <v>47274</v>
      </c>
      <c r="J3447" s="1" t="s">
        <v>61</v>
      </c>
      <c r="K3447" s="380">
        <v>0.58322916666667002</v>
      </c>
      <c r="L3447" s="378">
        <v>46181</v>
      </c>
      <c r="M3447" s="1" t="s">
        <v>7527</v>
      </c>
      <c r="N3447" s="1" t="s">
        <v>9964</v>
      </c>
    </row>
    <row r="3448" spans="1:14" x14ac:dyDescent="0.25">
      <c r="A3448" s="1" t="s">
        <v>7525</v>
      </c>
      <c r="B3448" s="1" t="s">
        <v>80</v>
      </c>
      <c r="C3448" s="1" t="s">
        <v>81</v>
      </c>
      <c r="D3448" s="377">
        <v>552</v>
      </c>
      <c r="E3448" s="1" t="s">
        <v>84</v>
      </c>
      <c r="F3448" s="378">
        <v>46181</v>
      </c>
      <c r="G3448" s="1" t="s">
        <v>7529</v>
      </c>
      <c r="H3448" s="1" t="s">
        <v>6032</v>
      </c>
      <c r="I3448" s="378">
        <v>47274</v>
      </c>
      <c r="J3448" s="1" t="s">
        <v>61</v>
      </c>
      <c r="K3448" s="380">
        <v>0.68826388888889001</v>
      </c>
      <c r="L3448" s="378">
        <v>46181</v>
      </c>
      <c r="M3448" s="1" t="s">
        <v>7527</v>
      </c>
      <c r="N3448" s="1" t="s">
        <v>9940</v>
      </c>
    </row>
    <row r="3449" spans="1:14" x14ac:dyDescent="0.25">
      <c r="A3449" s="1" t="s">
        <v>7525</v>
      </c>
      <c r="B3449" s="1" t="s">
        <v>80</v>
      </c>
      <c r="C3449" s="1" t="s">
        <v>81</v>
      </c>
      <c r="D3449" s="377">
        <v>552</v>
      </c>
      <c r="E3449" s="1" t="s">
        <v>84</v>
      </c>
      <c r="F3449" s="378">
        <v>46181</v>
      </c>
      <c r="G3449" s="1" t="s">
        <v>7529</v>
      </c>
      <c r="H3449" s="1" t="s">
        <v>6032</v>
      </c>
      <c r="I3449" s="378">
        <v>47274</v>
      </c>
      <c r="J3449" s="1" t="s">
        <v>61</v>
      </c>
      <c r="K3449" s="380">
        <v>0.68670138888888999</v>
      </c>
      <c r="L3449" s="378">
        <v>46181</v>
      </c>
      <c r="M3449" s="1" t="s">
        <v>7527</v>
      </c>
      <c r="N3449" s="1" t="s">
        <v>9943</v>
      </c>
    </row>
    <row r="3450" spans="1:14" x14ac:dyDescent="0.25">
      <c r="A3450" s="1" t="s">
        <v>7525</v>
      </c>
      <c r="B3450" s="1" t="s">
        <v>80</v>
      </c>
      <c r="C3450" s="1" t="s">
        <v>81</v>
      </c>
      <c r="D3450" s="377">
        <v>552</v>
      </c>
      <c r="E3450" s="1" t="s">
        <v>84</v>
      </c>
      <c r="F3450" s="378">
        <v>46181</v>
      </c>
      <c r="G3450" s="1" t="s">
        <v>7529</v>
      </c>
      <c r="H3450" s="1" t="s">
        <v>6032</v>
      </c>
      <c r="I3450" s="378">
        <v>47274</v>
      </c>
      <c r="J3450" s="1" t="s">
        <v>61</v>
      </c>
      <c r="K3450" s="380">
        <v>0.68793981481481004</v>
      </c>
      <c r="L3450" s="378">
        <v>46181</v>
      </c>
      <c r="M3450" s="1" t="s">
        <v>7527</v>
      </c>
      <c r="N3450" s="1" t="s">
        <v>9944</v>
      </c>
    </row>
    <row r="3451" spans="1:14" x14ac:dyDescent="0.25">
      <c r="A3451" s="1" t="s">
        <v>7525</v>
      </c>
      <c r="B3451" s="1" t="s">
        <v>80</v>
      </c>
      <c r="C3451" s="1" t="s">
        <v>81</v>
      </c>
      <c r="D3451" s="377">
        <v>552</v>
      </c>
      <c r="E3451" s="1" t="s">
        <v>84</v>
      </c>
      <c r="F3451" s="378">
        <v>46181</v>
      </c>
      <c r="G3451" s="1" t="s">
        <v>7529</v>
      </c>
      <c r="H3451" s="1" t="s">
        <v>6032</v>
      </c>
      <c r="I3451" s="378">
        <v>47274</v>
      </c>
      <c r="J3451" s="1" t="s">
        <v>61</v>
      </c>
      <c r="K3451" s="380">
        <v>0.77835648148147996</v>
      </c>
      <c r="L3451" s="378">
        <v>46181</v>
      </c>
      <c r="M3451" s="1" t="s">
        <v>7527</v>
      </c>
      <c r="N3451" s="1" t="s">
        <v>9950</v>
      </c>
    </row>
    <row r="3452" spans="1:14" x14ac:dyDescent="0.25">
      <c r="A3452" s="1" t="s">
        <v>7525</v>
      </c>
      <c r="B3452" s="1" t="s">
        <v>80</v>
      </c>
      <c r="C3452" s="1" t="s">
        <v>81</v>
      </c>
      <c r="D3452" s="377">
        <v>552</v>
      </c>
      <c r="E3452" s="1" t="s">
        <v>84</v>
      </c>
      <c r="F3452" s="378">
        <v>46181</v>
      </c>
      <c r="G3452" s="1" t="s">
        <v>7529</v>
      </c>
      <c r="H3452" s="1" t="s">
        <v>6032</v>
      </c>
      <c r="I3452" s="378">
        <v>47274</v>
      </c>
      <c r="J3452" s="1" t="s">
        <v>61</v>
      </c>
      <c r="K3452" s="380">
        <v>0.59484953703704002</v>
      </c>
      <c r="L3452" s="378">
        <v>46181</v>
      </c>
      <c r="M3452" s="1" t="s">
        <v>7527</v>
      </c>
      <c r="N3452" s="1" t="s">
        <v>9959</v>
      </c>
    </row>
    <row r="3453" spans="1:14" x14ac:dyDescent="0.25">
      <c r="A3453" s="1" t="s">
        <v>7525</v>
      </c>
      <c r="B3453" s="1" t="s">
        <v>80</v>
      </c>
      <c r="C3453" s="1" t="s">
        <v>81</v>
      </c>
      <c r="D3453" s="377">
        <v>552</v>
      </c>
      <c r="E3453" s="1" t="s">
        <v>84</v>
      </c>
      <c r="F3453" s="378">
        <v>46181</v>
      </c>
      <c r="G3453" s="1" t="s">
        <v>7529</v>
      </c>
      <c r="H3453" s="1" t="s">
        <v>6032</v>
      </c>
      <c r="I3453" s="378">
        <v>47274</v>
      </c>
      <c r="J3453" s="1" t="s">
        <v>61</v>
      </c>
      <c r="K3453" s="380">
        <v>0.77008101851851996</v>
      </c>
      <c r="L3453" s="378">
        <v>46181</v>
      </c>
      <c r="M3453" s="1" t="s">
        <v>7527</v>
      </c>
      <c r="N3453" s="1" t="s">
        <v>9942</v>
      </c>
    </row>
    <row r="3454" spans="1:14" x14ac:dyDescent="0.25">
      <c r="A3454" s="1" t="s">
        <v>7525</v>
      </c>
      <c r="B3454" s="1" t="s">
        <v>80</v>
      </c>
      <c r="C3454" s="1" t="s">
        <v>81</v>
      </c>
      <c r="D3454" s="377">
        <v>552</v>
      </c>
      <c r="E3454" s="1" t="s">
        <v>84</v>
      </c>
      <c r="F3454" s="378">
        <v>46181</v>
      </c>
      <c r="G3454" s="1" t="s">
        <v>7529</v>
      </c>
      <c r="H3454" s="1" t="s">
        <v>6032</v>
      </c>
      <c r="I3454" s="378">
        <v>47274</v>
      </c>
      <c r="J3454" s="1" t="s">
        <v>61</v>
      </c>
      <c r="K3454" s="380">
        <v>0.68856481481481002</v>
      </c>
      <c r="L3454" s="378">
        <v>46181</v>
      </c>
      <c r="M3454" s="1" t="s">
        <v>7527</v>
      </c>
      <c r="N3454" s="1" t="s">
        <v>9945</v>
      </c>
    </row>
    <row r="3455" spans="1:14" x14ac:dyDescent="0.25">
      <c r="A3455" s="1" t="s">
        <v>7525</v>
      </c>
      <c r="B3455" s="1" t="s">
        <v>80</v>
      </c>
      <c r="C3455" s="1" t="s">
        <v>81</v>
      </c>
      <c r="D3455" s="377">
        <v>552</v>
      </c>
      <c r="E3455" s="1" t="s">
        <v>84</v>
      </c>
      <c r="F3455" s="378">
        <v>46181</v>
      </c>
      <c r="G3455" s="1" t="s">
        <v>7529</v>
      </c>
      <c r="H3455" s="1" t="s">
        <v>6032</v>
      </c>
      <c r="I3455" s="378">
        <v>47274</v>
      </c>
      <c r="J3455" s="1" t="s">
        <v>61</v>
      </c>
      <c r="K3455" s="380">
        <v>0.55248842592592995</v>
      </c>
      <c r="L3455" s="378">
        <v>46181</v>
      </c>
      <c r="M3455" s="1" t="s">
        <v>7527</v>
      </c>
      <c r="N3455" s="1" t="s">
        <v>9965</v>
      </c>
    </row>
    <row r="3456" spans="1:14" x14ac:dyDescent="0.25">
      <c r="A3456" s="1" t="s">
        <v>7525</v>
      </c>
      <c r="B3456" s="1" t="s">
        <v>80</v>
      </c>
      <c r="C3456" s="1" t="s">
        <v>81</v>
      </c>
      <c r="D3456" s="377">
        <v>552</v>
      </c>
      <c r="E3456" s="1" t="s">
        <v>84</v>
      </c>
      <c r="F3456" s="378">
        <v>46181</v>
      </c>
      <c r="G3456" s="1" t="s">
        <v>7529</v>
      </c>
      <c r="H3456" s="1" t="s">
        <v>6032</v>
      </c>
      <c r="I3456" s="378">
        <v>47274</v>
      </c>
      <c r="J3456" s="1" t="s">
        <v>61</v>
      </c>
      <c r="K3456" s="380">
        <v>0.64076388888889002</v>
      </c>
      <c r="L3456" s="378">
        <v>46181</v>
      </c>
      <c r="M3456" s="1" t="s">
        <v>7527</v>
      </c>
      <c r="N3456" s="1" t="s">
        <v>9946</v>
      </c>
    </row>
    <row r="3457" spans="1:14" x14ac:dyDescent="0.25">
      <c r="A3457" s="1" t="s">
        <v>7525</v>
      </c>
      <c r="B3457" s="1" t="s">
        <v>80</v>
      </c>
      <c r="C3457" s="1" t="s">
        <v>81</v>
      </c>
      <c r="D3457" s="377">
        <v>552</v>
      </c>
      <c r="E3457" s="1" t="s">
        <v>84</v>
      </c>
      <c r="F3457" s="378">
        <v>46181</v>
      </c>
      <c r="G3457" s="1" t="s">
        <v>7529</v>
      </c>
      <c r="H3457" s="1" t="s">
        <v>6032</v>
      </c>
      <c r="I3457" s="378">
        <v>47274</v>
      </c>
      <c r="J3457" s="1" t="s">
        <v>61</v>
      </c>
      <c r="K3457" s="380">
        <v>0.76599537037037002</v>
      </c>
      <c r="L3457" s="378">
        <v>46181</v>
      </c>
      <c r="M3457" s="1" t="s">
        <v>7527</v>
      </c>
      <c r="N3457" s="1" t="s">
        <v>9947</v>
      </c>
    </row>
    <row r="3458" spans="1:14" x14ac:dyDescent="0.25">
      <c r="A3458" s="1" t="s">
        <v>7525</v>
      </c>
      <c r="B3458" s="1" t="s">
        <v>80</v>
      </c>
      <c r="C3458" s="1" t="s">
        <v>81</v>
      </c>
      <c r="D3458" s="377">
        <v>552</v>
      </c>
      <c r="E3458" s="1" t="s">
        <v>84</v>
      </c>
      <c r="F3458" s="378">
        <v>46181</v>
      </c>
      <c r="G3458" s="1" t="s">
        <v>7529</v>
      </c>
      <c r="H3458" s="1" t="s">
        <v>6032</v>
      </c>
      <c r="I3458" s="378">
        <v>47274</v>
      </c>
      <c r="J3458" s="1" t="s">
        <v>61</v>
      </c>
      <c r="K3458" s="380">
        <v>0.76965277777777996</v>
      </c>
      <c r="L3458" s="378">
        <v>46181</v>
      </c>
      <c r="M3458" s="1" t="s">
        <v>7527</v>
      </c>
      <c r="N3458" s="1" t="s">
        <v>9949</v>
      </c>
    </row>
    <row r="3459" spans="1:14" x14ac:dyDescent="0.25">
      <c r="A3459" s="1" t="s">
        <v>7525</v>
      </c>
      <c r="B3459" s="1" t="s">
        <v>80</v>
      </c>
      <c r="C3459" s="1" t="s">
        <v>81</v>
      </c>
      <c r="D3459" s="377">
        <v>552</v>
      </c>
      <c r="E3459" s="1" t="s">
        <v>84</v>
      </c>
      <c r="F3459" s="378">
        <v>46181</v>
      </c>
      <c r="G3459" s="1" t="s">
        <v>7529</v>
      </c>
      <c r="H3459" s="1" t="s">
        <v>6032</v>
      </c>
      <c r="I3459" s="378">
        <v>47274</v>
      </c>
      <c r="J3459" s="1" t="s">
        <v>61</v>
      </c>
      <c r="K3459" s="380">
        <v>0.76978009259258995</v>
      </c>
      <c r="L3459" s="378">
        <v>46181</v>
      </c>
      <c r="M3459" s="1" t="s">
        <v>7527</v>
      </c>
      <c r="N3459" s="1" t="s">
        <v>9948</v>
      </c>
    </row>
    <row r="3460" spans="1:14" x14ac:dyDescent="0.25">
      <c r="A3460" s="1" t="s">
        <v>7525</v>
      </c>
      <c r="B3460" s="1" t="s">
        <v>80</v>
      </c>
      <c r="C3460" s="1" t="s">
        <v>81</v>
      </c>
      <c r="D3460" s="377">
        <v>552</v>
      </c>
      <c r="E3460" s="1" t="s">
        <v>84</v>
      </c>
      <c r="F3460" s="378">
        <v>46181</v>
      </c>
      <c r="G3460" s="1" t="s">
        <v>7529</v>
      </c>
      <c r="H3460" s="1" t="s">
        <v>6032</v>
      </c>
      <c r="I3460" s="378">
        <v>47274</v>
      </c>
      <c r="J3460" s="1" t="s">
        <v>61</v>
      </c>
      <c r="K3460" s="380">
        <v>0.50763888888888997</v>
      </c>
      <c r="L3460" s="378">
        <v>46181</v>
      </c>
      <c r="M3460" s="1" t="s">
        <v>7527</v>
      </c>
      <c r="N3460" s="1" t="s">
        <v>9960</v>
      </c>
    </row>
    <row r="3461" spans="1:14" x14ac:dyDescent="0.25">
      <c r="A3461" s="1" t="s">
        <v>7525</v>
      </c>
      <c r="B3461" s="1" t="s">
        <v>80</v>
      </c>
      <c r="C3461" s="1" t="s">
        <v>81</v>
      </c>
      <c r="D3461" s="377">
        <v>552</v>
      </c>
      <c r="E3461" s="1" t="s">
        <v>84</v>
      </c>
      <c r="F3461" s="378">
        <v>46181</v>
      </c>
      <c r="G3461" s="1" t="s">
        <v>7529</v>
      </c>
      <c r="H3461" s="1" t="s">
        <v>6032</v>
      </c>
      <c r="I3461" s="378">
        <v>47274</v>
      </c>
      <c r="J3461" s="1" t="s">
        <v>61</v>
      </c>
      <c r="K3461" s="380">
        <v>0.91755787037036995</v>
      </c>
      <c r="L3461" s="378">
        <v>46181</v>
      </c>
      <c r="M3461" s="1" t="s">
        <v>7527</v>
      </c>
      <c r="N3461" s="1" t="s">
        <v>9957</v>
      </c>
    </row>
    <row r="3462" spans="1:14" x14ac:dyDescent="0.25">
      <c r="A3462" s="1" t="s">
        <v>7525</v>
      </c>
      <c r="B3462" s="1" t="s">
        <v>80</v>
      </c>
      <c r="C3462" s="1" t="s">
        <v>81</v>
      </c>
      <c r="D3462" s="377">
        <v>552</v>
      </c>
      <c r="E3462" s="1" t="s">
        <v>84</v>
      </c>
      <c r="F3462" s="378">
        <v>46181</v>
      </c>
      <c r="G3462" s="1" t="s">
        <v>7529</v>
      </c>
      <c r="H3462" s="1" t="s">
        <v>6032</v>
      </c>
      <c r="I3462" s="378">
        <v>47274</v>
      </c>
      <c r="J3462" s="1" t="s">
        <v>61</v>
      </c>
      <c r="K3462" s="380">
        <v>0.47520833333333001</v>
      </c>
      <c r="L3462" s="378">
        <v>46181</v>
      </c>
      <c r="M3462" s="1" t="s">
        <v>7527</v>
      </c>
      <c r="N3462" s="1" t="s">
        <v>9415</v>
      </c>
    </row>
    <row r="3463" spans="1:14" x14ac:dyDescent="0.25">
      <c r="A3463" s="1" t="s">
        <v>7525</v>
      </c>
      <c r="B3463" s="1" t="s">
        <v>80</v>
      </c>
      <c r="C3463" s="1" t="s">
        <v>81</v>
      </c>
      <c r="D3463" s="377">
        <v>552</v>
      </c>
      <c r="E3463" s="1" t="s">
        <v>84</v>
      </c>
      <c r="F3463" s="378">
        <v>46181</v>
      </c>
      <c r="G3463" s="1" t="s">
        <v>7529</v>
      </c>
      <c r="H3463" s="1" t="s">
        <v>6032</v>
      </c>
      <c r="I3463" s="378">
        <v>47274</v>
      </c>
      <c r="J3463" s="1" t="s">
        <v>61</v>
      </c>
      <c r="K3463" s="380">
        <v>0.50694444444443998</v>
      </c>
      <c r="L3463" s="378">
        <v>46181</v>
      </c>
      <c r="M3463" s="1" t="s">
        <v>7527</v>
      </c>
      <c r="N3463" s="1" t="s">
        <v>9961</v>
      </c>
    </row>
    <row r="3464" spans="1:14" x14ac:dyDescent="0.25">
      <c r="A3464" s="1" t="s">
        <v>7525</v>
      </c>
      <c r="B3464" s="1" t="s">
        <v>80</v>
      </c>
      <c r="C3464" s="1" t="s">
        <v>81</v>
      </c>
      <c r="D3464" s="377">
        <v>552</v>
      </c>
      <c r="E3464" s="1" t="s">
        <v>84</v>
      </c>
      <c r="F3464" s="378">
        <v>46181</v>
      </c>
      <c r="G3464" s="1" t="s">
        <v>7529</v>
      </c>
      <c r="H3464" s="1" t="s">
        <v>6032</v>
      </c>
      <c r="I3464" s="378">
        <v>47274</v>
      </c>
      <c r="J3464" s="1" t="s">
        <v>61</v>
      </c>
      <c r="K3464" s="380">
        <v>0.95244212962963004</v>
      </c>
      <c r="L3464" s="378">
        <v>46181</v>
      </c>
      <c r="M3464" s="1" t="s">
        <v>7527</v>
      </c>
      <c r="N3464" s="1" t="s">
        <v>9958</v>
      </c>
    </row>
    <row r="3465" spans="1:14" x14ac:dyDescent="0.25">
      <c r="A3465" s="1" t="s">
        <v>7525</v>
      </c>
      <c r="B3465" s="1" t="s">
        <v>80</v>
      </c>
      <c r="C3465" s="1" t="s">
        <v>81</v>
      </c>
      <c r="D3465" s="377">
        <v>552</v>
      </c>
      <c r="E3465" s="1" t="s">
        <v>84</v>
      </c>
      <c r="F3465" s="378">
        <v>46181</v>
      </c>
      <c r="G3465" s="1" t="s">
        <v>7529</v>
      </c>
      <c r="H3465" s="1" t="s">
        <v>6032</v>
      </c>
      <c r="I3465" s="378">
        <v>47274</v>
      </c>
      <c r="J3465" s="1" t="s">
        <v>61</v>
      </c>
      <c r="K3465" s="380">
        <v>0.95385416666667</v>
      </c>
      <c r="L3465" s="378">
        <v>46181</v>
      </c>
      <c r="M3465" s="1" t="s">
        <v>7527</v>
      </c>
      <c r="N3465" s="1" t="s">
        <v>9954</v>
      </c>
    </row>
    <row r="3466" spans="1:14" x14ac:dyDescent="0.25">
      <c r="A3466" s="1" t="s">
        <v>7525</v>
      </c>
      <c r="B3466" s="1" t="s">
        <v>80</v>
      </c>
      <c r="C3466" s="1" t="s">
        <v>81</v>
      </c>
      <c r="D3466" s="377">
        <v>552</v>
      </c>
      <c r="E3466" s="1" t="s">
        <v>84</v>
      </c>
      <c r="F3466" s="378">
        <v>46181</v>
      </c>
      <c r="G3466" s="1" t="s">
        <v>7529</v>
      </c>
      <c r="H3466" s="1" t="s">
        <v>6032</v>
      </c>
      <c r="I3466" s="378">
        <v>47274</v>
      </c>
      <c r="J3466" s="1" t="s">
        <v>61</v>
      </c>
      <c r="K3466" s="380">
        <v>0.89336805555555998</v>
      </c>
      <c r="L3466" s="378">
        <v>46181</v>
      </c>
      <c r="M3466" s="1" t="s">
        <v>7527</v>
      </c>
      <c r="N3466" s="1" t="s">
        <v>9956</v>
      </c>
    </row>
    <row r="3467" spans="1:14" x14ac:dyDescent="0.25">
      <c r="A3467" s="1" t="s">
        <v>7525</v>
      </c>
      <c r="B3467" s="1" t="s">
        <v>80</v>
      </c>
      <c r="C3467" s="1" t="s">
        <v>81</v>
      </c>
      <c r="D3467" s="377">
        <v>552</v>
      </c>
      <c r="E3467" s="1" t="s">
        <v>84</v>
      </c>
      <c r="F3467" s="378">
        <v>46181</v>
      </c>
      <c r="G3467" s="1" t="s">
        <v>7529</v>
      </c>
      <c r="H3467" s="1" t="s">
        <v>6032</v>
      </c>
      <c r="I3467" s="378">
        <v>47274</v>
      </c>
      <c r="J3467" s="1" t="s">
        <v>61</v>
      </c>
      <c r="K3467" s="380">
        <v>0.89045138888888997</v>
      </c>
      <c r="L3467" s="378">
        <v>46181</v>
      </c>
      <c r="M3467" s="1" t="s">
        <v>7527</v>
      </c>
      <c r="N3467" s="1" t="s">
        <v>9955</v>
      </c>
    </row>
    <row r="3468" spans="1:14" x14ac:dyDescent="0.25">
      <c r="A3468" s="1" t="s">
        <v>7525</v>
      </c>
      <c r="B3468" s="1" t="s">
        <v>80</v>
      </c>
      <c r="C3468" s="1" t="s">
        <v>81</v>
      </c>
      <c r="D3468" s="377">
        <v>552</v>
      </c>
      <c r="E3468" s="1" t="s">
        <v>84</v>
      </c>
      <c r="F3468" s="378">
        <v>46181</v>
      </c>
      <c r="G3468" s="1" t="s">
        <v>7529</v>
      </c>
      <c r="H3468" s="1" t="s">
        <v>6032</v>
      </c>
      <c r="I3468" s="378">
        <v>47274</v>
      </c>
      <c r="J3468" s="1" t="s">
        <v>61</v>
      </c>
      <c r="K3468" s="380">
        <v>0.88540509259259004</v>
      </c>
      <c r="L3468" s="378">
        <v>46181</v>
      </c>
      <c r="M3468" s="1" t="s">
        <v>7527</v>
      </c>
      <c r="N3468" s="1" t="s">
        <v>9953</v>
      </c>
    </row>
    <row r="3469" spans="1:14" x14ac:dyDescent="0.25">
      <c r="A3469" s="1" t="s">
        <v>7525</v>
      </c>
      <c r="B3469" s="1" t="s">
        <v>80</v>
      </c>
      <c r="C3469" s="1" t="s">
        <v>81</v>
      </c>
      <c r="D3469" s="377">
        <v>552</v>
      </c>
      <c r="E3469" s="1" t="s">
        <v>84</v>
      </c>
      <c r="F3469" s="378">
        <v>46181</v>
      </c>
      <c r="G3469" s="1" t="s">
        <v>7529</v>
      </c>
      <c r="H3469" s="1" t="s">
        <v>6032</v>
      </c>
      <c r="I3469" s="378">
        <v>47274</v>
      </c>
      <c r="J3469" s="1" t="s">
        <v>61</v>
      </c>
      <c r="K3469" s="380">
        <v>0.50741898148148001</v>
      </c>
      <c r="L3469" s="378">
        <v>46181</v>
      </c>
      <c r="M3469" s="1" t="s">
        <v>7527</v>
      </c>
      <c r="N3469" s="1" t="s">
        <v>9962</v>
      </c>
    </row>
    <row r="3470" spans="1:14" x14ac:dyDescent="0.25">
      <c r="A3470" s="1" t="s">
        <v>7525</v>
      </c>
      <c r="B3470" s="1" t="s">
        <v>80</v>
      </c>
      <c r="C3470" s="1" t="s">
        <v>81</v>
      </c>
      <c r="D3470" s="377">
        <v>552</v>
      </c>
      <c r="E3470" s="1" t="s">
        <v>84</v>
      </c>
      <c r="F3470" s="378">
        <v>46181</v>
      </c>
      <c r="G3470" s="1" t="s">
        <v>7529</v>
      </c>
      <c r="H3470" s="1" t="s">
        <v>6032</v>
      </c>
      <c r="I3470" s="378">
        <v>47274</v>
      </c>
      <c r="J3470" s="1" t="s">
        <v>61</v>
      </c>
      <c r="K3470" s="380">
        <v>0.50753472222221996</v>
      </c>
      <c r="L3470" s="378">
        <v>46181</v>
      </c>
      <c r="M3470" s="1" t="s">
        <v>7527</v>
      </c>
      <c r="N3470" s="1" t="s">
        <v>9963</v>
      </c>
    </row>
    <row r="3471" spans="1:14" x14ac:dyDescent="0.25">
      <c r="A3471" s="1" t="s">
        <v>7525</v>
      </c>
      <c r="B3471" s="1" t="s">
        <v>80</v>
      </c>
      <c r="C3471" s="1" t="s">
        <v>81</v>
      </c>
      <c r="D3471" s="377">
        <v>552</v>
      </c>
      <c r="E3471" s="1" t="s">
        <v>84</v>
      </c>
      <c r="F3471" s="378">
        <v>46181</v>
      </c>
      <c r="G3471" s="1" t="s">
        <v>7529</v>
      </c>
      <c r="H3471" s="1" t="s">
        <v>6032</v>
      </c>
      <c r="I3471" s="378">
        <v>47274</v>
      </c>
      <c r="J3471" s="1" t="s">
        <v>61</v>
      </c>
      <c r="K3471" s="380">
        <v>0.88578703703703998</v>
      </c>
      <c r="L3471" s="378">
        <v>46181</v>
      </c>
      <c r="M3471" s="1" t="s">
        <v>7527</v>
      </c>
      <c r="N3471" s="1" t="s">
        <v>9951</v>
      </c>
    </row>
    <row r="3472" spans="1:14" x14ac:dyDescent="0.25">
      <c r="A3472" s="1" t="s">
        <v>7525</v>
      </c>
      <c r="B3472" s="1" t="s">
        <v>80</v>
      </c>
      <c r="C3472" s="1" t="s">
        <v>81</v>
      </c>
      <c r="D3472" s="377">
        <v>552</v>
      </c>
      <c r="E3472" s="1" t="s">
        <v>84</v>
      </c>
      <c r="F3472" s="378">
        <v>46181</v>
      </c>
      <c r="G3472" s="1" t="s">
        <v>7529</v>
      </c>
      <c r="H3472" s="1" t="s">
        <v>6032</v>
      </c>
      <c r="I3472" s="378">
        <v>47274</v>
      </c>
      <c r="J3472" s="1" t="s">
        <v>61</v>
      </c>
      <c r="K3472" s="380">
        <v>0.88615740740741</v>
      </c>
      <c r="L3472" s="378">
        <v>46181</v>
      </c>
      <c r="M3472" s="1" t="s">
        <v>7527</v>
      </c>
      <c r="N3472" s="1" t="s">
        <v>9952</v>
      </c>
    </row>
    <row r="3473" spans="1:14" x14ac:dyDescent="0.25">
      <c r="A3473" s="1" t="s">
        <v>7525</v>
      </c>
      <c r="B3473" s="1" t="s">
        <v>80</v>
      </c>
      <c r="C3473" s="1" t="s">
        <v>81</v>
      </c>
      <c r="D3473" s="377">
        <v>552</v>
      </c>
      <c r="E3473" s="1" t="s">
        <v>84</v>
      </c>
      <c r="F3473" s="378">
        <v>46179</v>
      </c>
      <c r="G3473" s="1" t="s">
        <v>7529</v>
      </c>
      <c r="H3473" s="1" t="s">
        <v>6032</v>
      </c>
      <c r="I3473" s="378">
        <v>47274</v>
      </c>
      <c r="J3473" s="1" t="s">
        <v>61</v>
      </c>
      <c r="K3473" s="380">
        <v>0.15728009259258999</v>
      </c>
      <c r="L3473" s="378">
        <v>46179</v>
      </c>
      <c r="M3473" s="1" t="s">
        <v>7527</v>
      </c>
      <c r="N3473" s="1" t="s">
        <v>7544</v>
      </c>
    </row>
    <row r="3474" spans="1:14" x14ac:dyDescent="0.25">
      <c r="A3474" s="1" t="s">
        <v>7525</v>
      </c>
      <c r="B3474" s="1" t="s">
        <v>80</v>
      </c>
      <c r="C3474" s="1" t="s">
        <v>81</v>
      </c>
      <c r="D3474" s="377">
        <v>552</v>
      </c>
      <c r="E3474" s="1" t="s">
        <v>84</v>
      </c>
      <c r="F3474" s="378">
        <v>46179</v>
      </c>
      <c r="G3474" s="1" t="s">
        <v>7526</v>
      </c>
      <c r="H3474" s="1" t="s">
        <v>5776</v>
      </c>
      <c r="I3474" s="378">
        <v>47272</v>
      </c>
      <c r="J3474" s="1" t="s">
        <v>61</v>
      </c>
      <c r="K3474" s="380">
        <v>9.8726851851899996E-3</v>
      </c>
      <c r="L3474" s="378">
        <v>46179</v>
      </c>
      <c r="M3474" s="1" t="s">
        <v>7527</v>
      </c>
      <c r="N3474" s="1" t="s">
        <v>7534</v>
      </c>
    </row>
    <row r="3475" spans="1:14" x14ac:dyDescent="0.25">
      <c r="A3475" s="1" t="s">
        <v>7525</v>
      </c>
      <c r="B3475" s="1" t="s">
        <v>80</v>
      </c>
      <c r="C3475" s="1" t="s">
        <v>81</v>
      </c>
      <c r="D3475" s="377">
        <v>552</v>
      </c>
      <c r="E3475" s="1" t="s">
        <v>84</v>
      </c>
      <c r="F3475" s="378">
        <v>46179</v>
      </c>
      <c r="G3475" s="1" t="s">
        <v>7529</v>
      </c>
      <c r="H3475" s="1" t="s">
        <v>6032</v>
      </c>
      <c r="I3475" s="378">
        <v>47274</v>
      </c>
      <c r="J3475" s="1" t="s">
        <v>61</v>
      </c>
      <c r="K3475" s="380">
        <v>0.23105324074073999</v>
      </c>
      <c r="L3475" s="378">
        <v>46179</v>
      </c>
      <c r="M3475" s="1" t="s">
        <v>7527</v>
      </c>
      <c r="N3475" s="1" t="s">
        <v>7530</v>
      </c>
    </row>
    <row r="3476" spans="1:14" x14ac:dyDescent="0.25">
      <c r="A3476" s="1" t="s">
        <v>7525</v>
      </c>
      <c r="B3476" s="1" t="s">
        <v>80</v>
      </c>
      <c r="C3476" s="1" t="s">
        <v>81</v>
      </c>
      <c r="D3476" s="377">
        <v>552</v>
      </c>
      <c r="E3476" s="1" t="s">
        <v>84</v>
      </c>
      <c r="F3476" s="378">
        <v>46179</v>
      </c>
      <c r="G3476" s="1" t="s">
        <v>7529</v>
      </c>
      <c r="H3476" s="1" t="s">
        <v>6032</v>
      </c>
      <c r="I3476" s="378">
        <v>47274</v>
      </c>
      <c r="J3476" s="1" t="s">
        <v>61</v>
      </c>
      <c r="K3476" s="380">
        <v>0.22927083333333001</v>
      </c>
      <c r="L3476" s="378">
        <v>46179</v>
      </c>
      <c r="M3476" s="1" t="s">
        <v>7527</v>
      </c>
      <c r="N3476" s="1" t="s">
        <v>7536</v>
      </c>
    </row>
    <row r="3477" spans="1:14" x14ac:dyDescent="0.25">
      <c r="A3477" s="1" t="s">
        <v>7525</v>
      </c>
      <c r="B3477" s="1" t="s">
        <v>80</v>
      </c>
      <c r="C3477" s="1" t="s">
        <v>81</v>
      </c>
      <c r="D3477" s="377">
        <v>284</v>
      </c>
      <c r="E3477" s="1" t="s">
        <v>84</v>
      </c>
      <c r="F3477" s="378">
        <v>46179</v>
      </c>
      <c r="G3477" s="1" t="s">
        <v>7529</v>
      </c>
      <c r="H3477" s="1" t="s">
        <v>6032</v>
      </c>
      <c r="I3477" s="378">
        <v>47274</v>
      </c>
      <c r="J3477" s="1" t="s">
        <v>61</v>
      </c>
      <c r="K3477" s="380">
        <v>0.24208333333332999</v>
      </c>
      <c r="L3477" s="378">
        <v>46179</v>
      </c>
      <c r="M3477" s="1" t="s">
        <v>7527</v>
      </c>
      <c r="N3477" s="1" t="s">
        <v>7541</v>
      </c>
    </row>
    <row r="3478" spans="1:14" x14ac:dyDescent="0.25">
      <c r="A3478" s="1" t="s">
        <v>7525</v>
      </c>
      <c r="B3478" s="1" t="s">
        <v>80</v>
      </c>
      <c r="C3478" s="1" t="s">
        <v>81</v>
      </c>
      <c r="D3478" s="377">
        <v>552</v>
      </c>
      <c r="E3478" s="1" t="s">
        <v>84</v>
      </c>
      <c r="F3478" s="378">
        <v>46179</v>
      </c>
      <c r="G3478" s="1" t="s">
        <v>7529</v>
      </c>
      <c r="H3478" s="1" t="s">
        <v>6032</v>
      </c>
      <c r="I3478" s="378">
        <v>47274</v>
      </c>
      <c r="J3478" s="1" t="s">
        <v>61</v>
      </c>
      <c r="K3478" s="380">
        <v>0.16172453703704001</v>
      </c>
      <c r="L3478" s="378">
        <v>46179</v>
      </c>
      <c r="M3478" s="1" t="s">
        <v>7527</v>
      </c>
      <c r="N3478" s="1" t="s">
        <v>7543</v>
      </c>
    </row>
    <row r="3479" spans="1:14" x14ac:dyDescent="0.25">
      <c r="A3479" s="1" t="s">
        <v>7525</v>
      </c>
      <c r="B3479" s="1" t="s">
        <v>80</v>
      </c>
      <c r="C3479" s="1" t="s">
        <v>81</v>
      </c>
      <c r="D3479" s="377">
        <v>552</v>
      </c>
      <c r="E3479" s="1" t="s">
        <v>84</v>
      </c>
      <c r="F3479" s="378">
        <v>46179</v>
      </c>
      <c r="G3479" s="1" t="s">
        <v>7529</v>
      </c>
      <c r="H3479" s="1" t="s">
        <v>6032</v>
      </c>
      <c r="I3479" s="378">
        <v>47274</v>
      </c>
      <c r="J3479" s="1" t="s">
        <v>61</v>
      </c>
      <c r="K3479" s="380">
        <v>0.22946759259259</v>
      </c>
      <c r="L3479" s="378">
        <v>46179</v>
      </c>
      <c r="M3479" s="1" t="s">
        <v>7527</v>
      </c>
      <c r="N3479" s="1" t="s">
        <v>7533</v>
      </c>
    </row>
    <row r="3480" spans="1:14" x14ac:dyDescent="0.25">
      <c r="A3480" s="1" t="s">
        <v>7525</v>
      </c>
      <c r="B3480" s="1" t="s">
        <v>80</v>
      </c>
      <c r="C3480" s="1" t="s">
        <v>81</v>
      </c>
      <c r="D3480" s="377">
        <v>552</v>
      </c>
      <c r="E3480" s="1" t="s">
        <v>84</v>
      </c>
      <c r="F3480" s="378">
        <v>46179</v>
      </c>
      <c r="G3480" s="1" t="s">
        <v>7526</v>
      </c>
      <c r="H3480" s="1" t="s">
        <v>5776</v>
      </c>
      <c r="I3480" s="378">
        <v>47272</v>
      </c>
      <c r="J3480" s="1" t="s">
        <v>61</v>
      </c>
      <c r="K3480" s="380">
        <v>9.7337962962999996E-3</v>
      </c>
      <c r="L3480" s="378">
        <v>46179</v>
      </c>
      <c r="M3480" s="1" t="s">
        <v>7527</v>
      </c>
      <c r="N3480" s="1" t="s">
        <v>7528</v>
      </c>
    </row>
    <row r="3481" spans="1:14" x14ac:dyDescent="0.25">
      <c r="A3481" s="1" t="s">
        <v>7525</v>
      </c>
      <c r="B3481" s="1" t="s">
        <v>80</v>
      </c>
      <c r="C3481" s="1" t="s">
        <v>81</v>
      </c>
      <c r="D3481" s="377">
        <v>552</v>
      </c>
      <c r="E3481" s="1" t="s">
        <v>84</v>
      </c>
      <c r="F3481" s="378">
        <v>46179</v>
      </c>
      <c r="G3481" s="1" t="s">
        <v>7529</v>
      </c>
      <c r="H3481" s="1" t="s">
        <v>6032</v>
      </c>
      <c r="I3481" s="378">
        <v>47274</v>
      </c>
      <c r="J3481" s="1" t="s">
        <v>61</v>
      </c>
      <c r="K3481" s="380">
        <v>0.24021990740741</v>
      </c>
      <c r="L3481" s="378">
        <v>46179</v>
      </c>
      <c r="M3481" s="1" t="s">
        <v>7527</v>
      </c>
      <c r="N3481" s="1" t="s">
        <v>7535</v>
      </c>
    </row>
    <row r="3482" spans="1:14" x14ac:dyDescent="0.25">
      <c r="A3482" s="1" t="s">
        <v>7525</v>
      </c>
      <c r="B3482" s="1" t="s">
        <v>80</v>
      </c>
      <c r="C3482" s="1" t="s">
        <v>81</v>
      </c>
      <c r="D3482" s="377">
        <v>552</v>
      </c>
      <c r="E3482" s="1" t="s">
        <v>84</v>
      </c>
      <c r="F3482" s="378">
        <v>46179</v>
      </c>
      <c r="G3482" s="1" t="s">
        <v>7526</v>
      </c>
      <c r="H3482" s="1" t="s">
        <v>5776</v>
      </c>
      <c r="I3482" s="378">
        <v>47272</v>
      </c>
      <c r="J3482" s="1" t="s">
        <v>61</v>
      </c>
      <c r="K3482" s="380">
        <v>2.9432870370369998E-2</v>
      </c>
      <c r="L3482" s="378">
        <v>46179</v>
      </c>
      <c r="M3482" s="1" t="s">
        <v>7527</v>
      </c>
      <c r="N3482" s="1" t="s">
        <v>7539</v>
      </c>
    </row>
    <row r="3483" spans="1:14" x14ac:dyDescent="0.25">
      <c r="A3483" s="1" t="s">
        <v>7525</v>
      </c>
      <c r="B3483" s="1" t="s">
        <v>80</v>
      </c>
      <c r="C3483" s="1" t="s">
        <v>81</v>
      </c>
      <c r="D3483" s="377">
        <v>552</v>
      </c>
      <c r="E3483" s="1" t="s">
        <v>84</v>
      </c>
      <c r="F3483" s="378">
        <v>46179</v>
      </c>
      <c r="G3483" s="1" t="s">
        <v>7526</v>
      </c>
      <c r="H3483" s="1" t="s">
        <v>5776</v>
      </c>
      <c r="I3483" s="378">
        <v>47272</v>
      </c>
      <c r="J3483" s="1" t="s">
        <v>61</v>
      </c>
      <c r="K3483" s="380">
        <v>9.0740740740699998E-3</v>
      </c>
      <c r="L3483" s="378">
        <v>46179</v>
      </c>
      <c r="M3483" s="1" t="s">
        <v>7527</v>
      </c>
      <c r="N3483" s="1" t="s">
        <v>7531</v>
      </c>
    </row>
    <row r="3484" spans="1:14" x14ac:dyDescent="0.25">
      <c r="A3484" s="1" t="s">
        <v>7525</v>
      </c>
      <c r="B3484" s="1" t="s">
        <v>80</v>
      </c>
      <c r="C3484" s="1" t="s">
        <v>81</v>
      </c>
      <c r="D3484" s="377">
        <v>552</v>
      </c>
      <c r="E3484" s="1" t="s">
        <v>84</v>
      </c>
      <c r="F3484" s="378">
        <v>46179</v>
      </c>
      <c r="G3484" s="1" t="s">
        <v>7526</v>
      </c>
      <c r="H3484" s="1" t="s">
        <v>5776</v>
      </c>
      <c r="I3484" s="378">
        <v>47272</v>
      </c>
      <c r="J3484" s="1" t="s">
        <v>61</v>
      </c>
      <c r="K3484" s="380">
        <v>9.4791666666699994E-3</v>
      </c>
      <c r="L3484" s="378">
        <v>46179</v>
      </c>
      <c r="M3484" s="1" t="s">
        <v>7527</v>
      </c>
      <c r="N3484" s="1" t="s">
        <v>7537</v>
      </c>
    </row>
    <row r="3485" spans="1:14" x14ac:dyDescent="0.25">
      <c r="A3485" s="1" t="s">
        <v>7525</v>
      </c>
      <c r="B3485" s="1" t="s">
        <v>80</v>
      </c>
      <c r="C3485" s="1" t="s">
        <v>81</v>
      </c>
      <c r="D3485" s="377">
        <v>552</v>
      </c>
      <c r="E3485" s="1" t="s">
        <v>84</v>
      </c>
      <c r="F3485" s="378">
        <v>46179</v>
      </c>
      <c r="G3485" s="1" t="s">
        <v>7529</v>
      </c>
      <c r="H3485" s="1" t="s">
        <v>6032</v>
      </c>
      <c r="I3485" s="378">
        <v>47274</v>
      </c>
      <c r="J3485" s="1" t="s">
        <v>61</v>
      </c>
      <c r="K3485" s="380">
        <v>0.15740740740740999</v>
      </c>
      <c r="L3485" s="378">
        <v>46179</v>
      </c>
      <c r="M3485" s="1" t="s">
        <v>7527</v>
      </c>
      <c r="N3485" s="1" t="s">
        <v>7542</v>
      </c>
    </row>
    <row r="3486" spans="1:14" x14ac:dyDescent="0.25">
      <c r="A3486" s="1" t="s">
        <v>7525</v>
      </c>
      <c r="B3486" s="1" t="s">
        <v>80</v>
      </c>
      <c r="C3486" s="1" t="s">
        <v>81</v>
      </c>
      <c r="D3486" s="377">
        <v>552</v>
      </c>
      <c r="E3486" s="1" t="s">
        <v>84</v>
      </c>
      <c r="F3486" s="378">
        <v>46179</v>
      </c>
      <c r="G3486" s="1" t="s">
        <v>7526</v>
      </c>
      <c r="H3486" s="1" t="s">
        <v>5776</v>
      </c>
      <c r="I3486" s="378">
        <v>47272</v>
      </c>
      <c r="J3486" s="1" t="s">
        <v>61</v>
      </c>
      <c r="K3486" s="380">
        <v>9.60648148148E-3</v>
      </c>
      <c r="L3486" s="378">
        <v>46179</v>
      </c>
      <c r="M3486" s="1" t="s">
        <v>7527</v>
      </c>
      <c r="N3486" s="1" t="s">
        <v>7540</v>
      </c>
    </row>
    <row r="3487" spans="1:14" x14ac:dyDescent="0.25">
      <c r="A3487" s="1" t="s">
        <v>7525</v>
      </c>
      <c r="B3487" s="1" t="s">
        <v>80</v>
      </c>
      <c r="C3487" s="1" t="s">
        <v>81</v>
      </c>
      <c r="D3487" s="377">
        <v>252</v>
      </c>
      <c r="E3487" s="1" t="s">
        <v>84</v>
      </c>
      <c r="F3487" s="378">
        <v>46179</v>
      </c>
      <c r="G3487" s="1" t="s">
        <v>7526</v>
      </c>
      <c r="H3487" s="1" t="s">
        <v>5776</v>
      </c>
      <c r="I3487" s="378">
        <v>47272</v>
      </c>
      <c r="J3487" s="1" t="s">
        <v>61</v>
      </c>
      <c r="K3487" s="380">
        <v>3.2974537037040001E-2</v>
      </c>
      <c r="L3487" s="378">
        <v>46179</v>
      </c>
      <c r="M3487" s="1" t="s">
        <v>7527</v>
      </c>
      <c r="N3487" s="1" t="s">
        <v>7538</v>
      </c>
    </row>
    <row r="3488" spans="1:14" x14ac:dyDescent="0.25">
      <c r="A3488" s="1" t="s">
        <v>7525</v>
      </c>
      <c r="B3488" s="1" t="s">
        <v>80</v>
      </c>
      <c r="C3488" s="1" t="s">
        <v>81</v>
      </c>
      <c r="D3488" s="377">
        <v>552</v>
      </c>
      <c r="E3488" s="1" t="s">
        <v>84</v>
      </c>
      <c r="F3488" s="378">
        <v>46179</v>
      </c>
      <c r="G3488" s="1" t="s">
        <v>7529</v>
      </c>
      <c r="H3488" s="1" t="s">
        <v>6032</v>
      </c>
      <c r="I3488" s="378">
        <v>47274</v>
      </c>
      <c r="J3488" s="1" t="s">
        <v>61</v>
      </c>
      <c r="K3488" s="380">
        <v>0.23085648148148</v>
      </c>
      <c r="L3488" s="378">
        <v>46179</v>
      </c>
      <c r="M3488" s="1" t="s">
        <v>7527</v>
      </c>
      <c r="N3488" s="1" t="s">
        <v>7532</v>
      </c>
    </row>
    <row r="3489" spans="1:14" x14ac:dyDescent="0.25">
      <c r="A3489" s="1" t="s">
        <v>7525</v>
      </c>
      <c r="B3489" s="1" t="s">
        <v>80</v>
      </c>
      <c r="C3489" s="1" t="s">
        <v>81</v>
      </c>
      <c r="D3489" s="377">
        <v>552</v>
      </c>
      <c r="E3489" s="1" t="s">
        <v>84</v>
      </c>
      <c r="F3489" s="378">
        <v>46179</v>
      </c>
      <c r="G3489" s="1" t="s">
        <v>7529</v>
      </c>
      <c r="H3489" s="1" t="s">
        <v>6032</v>
      </c>
      <c r="I3489" s="378">
        <v>47274</v>
      </c>
      <c r="J3489" s="1" t="s">
        <v>61</v>
      </c>
      <c r="K3489" s="380">
        <v>0.15592592592592999</v>
      </c>
      <c r="L3489" s="378">
        <v>46179</v>
      </c>
      <c r="M3489" s="1" t="s">
        <v>7527</v>
      </c>
      <c r="N3489" s="1" t="s">
        <v>7546</v>
      </c>
    </row>
    <row r="3490" spans="1:14" x14ac:dyDescent="0.25">
      <c r="A3490" s="1" t="s">
        <v>7525</v>
      </c>
      <c r="B3490" s="1" t="s">
        <v>80</v>
      </c>
      <c r="C3490" s="1" t="s">
        <v>81</v>
      </c>
      <c r="D3490" s="377">
        <v>552</v>
      </c>
      <c r="E3490" s="1" t="s">
        <v>84</v>
      </c>
      <c r="F3490" s="378">
        <v>46179</v>
      </c>
      <c r="G3490" s="1" t="s">
        <v>7529</v>
      </c>
      <c r="H3490" s="1" t="s">
        <v>6032</v>
      </c>
      <c r="I3490" s="378">
        <v>47274</v>
      </c>
      <c r="J3490" s="1" t="s">
        <v>61</v>
      </c>
      <c r="K3490" s="380">
        <v>0.15606481481480999</v>
      </c>
      <c r="L3490" s="378">
        <v>46179</v>
      </c>
      <c r="M3490" s="1" t="s">
        <v>7527</v>
      </c>
      <c r="N3490" s="1" t="s">
        <v>7545</v>
      </c>
    </row>
    <row r="3491" spans="1:14" x14ac:dyDescent="0.25">
      <c r="A3491" s="1" t="s">
        <v>7525</v>
      </c>
      <c r="B3491" s="1" t="s">
        <v>80</v>
      </c>
      <c r="C3491" s="1" t="s">
        <v>81</v>
      </c>
      <c r="D3491" s="377">
        <v>552</v>
      </c>
      <c r="E3491" s="1" t="s">
        <v>84</v>
      </c>
      <c r="F3491" s="378">
        <v>46178</v>
      </c>
      <c r="G3491" s="1" t="s">
        <v>7526</v>
      </c>
      <c r="H3491" s="1" t="s">
        <v>5776</v>
      </c>
      <c r="I3491" s="378">
        <v>47272</v>
      </c>
      <c r="J3491" s="1" t="s">
        <v>61</v>
      </c>
      <c r="K3491" s="380">
        <v>0.15395833333333001</v>
      </c>
      <c r="L3491" s="378">
        <v>46178</v>
      </c>
      <c r="M3491" s="1" t="s">
        <v>7527</v>
      </c>
      <c r="N3491" s="1" t="s">
        <v>7582</v>
      </c>
    </row>
    <row r="3492" spans="1:14" x14ac:dyDescent="0.25">
      <c r="A3492" s="1" t="s">
        <v>7525</v>
      </c>
      <c r="B3492" s="1" t="s">
        <v>80</v>
      </c>
      <c r="C3492" s="1" t="s">
        <v>81</v>
      </c>
      <c r="D3492" s="377">
        <v>552</v>
      </c>
      <c r="E3492" s="1" t="s">
        <v>84</v>
      </c>
      <c r="F3492" s="378">
        <v>46178</v>
      </c>
      <c r="G3492" s="1" t="s">
        <v>7526</v>
      </c>
      <c r="H3492" s="1" t="s">
        <v>5776</v>
      </c>
      <c r="I3492" s="378">
        <v>47272</v>
      </c>
      <c r="J3492" s="1" t="s">
        <v>61</v>
      </c>
      <c r="K3492" s="380">
        <v>0.67722222222221995</v>
      </c>
      <c r="L3492" s="378">
        <v>46178</v>
      </c>
      <c r="M3492" s="1" t="s">
        <v>7527</v>
      </c>
      <c r="N3492" s="1" t="s">
        <v>7576</v>
      </c>
    </row>
    <row r="3493" spans="1:14" x14ac:dyDescent="0.25">
      <c r="A3493" s="1" t="s">
        <v>7525</v>
      </c>
      <c r="B3493" s="1" t="s">
        <v>80</v>
      </c>
      <c r="C3493" s="1" t="s">
        <v>81</v>
      </c>
      <c r="D3493" s="377">
        <v>552</v>
      </c>
      <c r="E3493" s="1" t="s">
        <v>84</v>
      </c>
      <c r="F3493" s="378">
        <v>46178</v>
      </c>
      <c r="G3493" s="1" t="s">
        <v>7526</v>
      </c>
      <c r="H3493" s="1" t="s">
        <v>5776</v>
      </c>
      <c r="I3493" s="378">
        <v>47272</v>
      </c>
      <c r="J3493" s="1" t="s">
        <v>61</v>
      </c>
      <c r="K3493" s="380">
        <v>0.51682870370370004</v>
      </c>
      <c r="L3493" s="378">
        <v>46178</v>
      </c>
      <c r="M3493" s="1" t="s">
        <v>7527</v>
      </c>
      <c r="N3493" s="1" t="s">
        <v>7577</v>
      </c>
    </row>
    <row r="3494" spans="1:14" x14ac:dyDescent="0.25">
      <c r="A3494" s="1" t="s">
        <v>7525</v>
      </c>
      <c r="B3494" s="1" t="s">
        <v>80</v>
      </c>
      <c r="C3494" s="1" t="s">
        <v>81</v>
      </c>
      <c r="D3494" s="377">
        <v>552</v>
      </c>
      <c r="E3494" s="1" t="s">
        <v>84</v>
      </c>
      <c r="F3494" s="378">
        <v>46178</v>
      </c>
      <c r="G3494" s="1" t="s">
        <v>7526</v>
      </c>
      <c r="H3494" s="1" t="s">
        <v>5776</v>
      </c>
      <c r="I3494" s="378">
        <v>47272</v>
      </c>
      <c r="J3494" s="1" t="s">
        <v>61</v>
      </c>
      <c r="K3494" s="380">
        <v>0.80759259259258998</v>
      </c>
      <c r="L3494" s="378">
        <v>46178</v>
      </c>
      <c r="M3494" s="1" t="s">
        <v>7527</v>
      </c>
      <c r="N3494" s="1" t="s">
        <v>7559</v>
      </c>
    </row>
    <row r="3495" spans="1:14" x14ac:dyDescent="0.25">
      <c r="A3495" s="1" t="s">
        <v>7525</v>
      </c>
      <c r="B3495" s="1" t="s">
        <v>80</v>
      </c>
      <c r="C3495" s="1" t="s">
        <v>81</v>
      </c>
      <c r="D3495" s="377">
        <v>552</v>
      </c>
      <c r="E3495" s="1" t="s">
        <v>84</v>
      </c>
      <c r="F3495" s="378">
        <v>46178</v>
      </c>
      <c r="G3495" s="1" t="s">
        <v>7526</v>
      </c>
      <c r="H3495" s="1" t="s">
        <v>5776</v>
      </c>
      <c r="I3495" s="378">
        <v>47272</v>
      </c>
      <c r="J3495" s="1" t="s">
        <v>61</v>
      </c>
      <c r="K3495" s="380">
        <v>0.43839120370369999</v>
      </c>
      <c r="L3495" s="378">
        <v>46178</v>
      </c>
      <c r="M3495" s="1" t="s">
        <v>7527</v>
      </c>
      <c r="N3495" s="1" t="s">
        <v>7578</v>
      </c>
    </row>
    <row r="3496" spans="1:14" x14ac:dyDescent="0.25">
      <c r="A3496" s="1" t="s">
        <v>7525</v>
      </c>
      <c r="B3496" s="1" t="s">
        <v>80</v>
      </c>
      <c r="C3496" s="1" t="s">
        <v>81</v>
      </c>
      <c r="D3496" s="377">
        <v>552</v>
      </c>
      <c r="E3496" s="1" t="s">
        <v>84</v>
      </c>
      <c r="F3496" s="378">
        <v>46178</v>
      </c>
      <c r="G3496" s="1" t="s">
        <v>7526</v>
      </c>
      <c r="H3496" s="1" t="s">
        <v>5776</v>
      </c>
      <c r="I3496" s="378">
        <v>47272</v>
      </c>
      <c r="J3496" s="1" t="s">
        <v>61</v>
      </c>
      <c r="K3496" s="380">
        <v>0.80155092592593002</v>
      </c>
      <c r="L3496" s="378">
        <v>46178</v>
      </c>
      <c r="M3496" s="1" t="s">
        <v>7527</v>
      </c>
      <c r="N3496" s="1" t="s">
        <v>7564</v>
      </c>
    </row>
    <row r="3497" spans="1:14" x14ac:dyDescent="0.25">
      <c r="A3497" s="1" t="s">
        <v>7525</v>
      </c>
      <c r="B3497" s="1" t="s">
        <v>80</v>
      </c>
      <c r="C3497" s="1" t="s">
        <v>81</v>
      </c>
      <c r="D3497" s="377">
        <v>552</v>
      </c>
      <c r="E3497" s="1" t="s">
        <v>84</v>
      </c>
      <c r="F3497" s="378">
        <v>46178</v>
      </c>
      <c r="G3497" s="1" t="s">
        <v>7526</v>
      </c>
      <c r="H3497" s="1" t="s">
        <v>5776</v>
      </c>
      <c r="I3497" s="378">
        <v>47272</v>
      </c>
      <c r="J3497" s="1" t="s">
        <v>61</v>
      </c>
      <c r="K3497" s="380">
        <v>0.80731481481481004</v>
      </c>
      <c r="L3497" s="378">
        <v>46178</v>
      </c>
      <c r="M3497" s="1" t="s">
        <v>7527</v>
      </c>
      <c r="N3497" s="1" t="s">
        <v>7565</v>
      </c>
    </row>
    <row r="3498" spans="1:14" x14ac:dyDescent="0.25">
      <c r="A3498" s="1" t="s">
        <v>7525</v>
      </c>
      <c r="B3498" s="1" t="s">
        <v>80</v>
      </c>
      <c r="C3498" s="1" t="s">
        <v>81</v>
      </c>
      <c r="D3498" s="377">
        <v>552</v>
      </c>
      <c r="E3498" s="1" t="s">
        <v>84</v>
      </c>
      <c r="F3498" s="378">
        <v>46178</v>
      </c>
      <c r="G3498" s="1" t="s">
        <v>7526</v>
      </c>
      <c r="H3498" s="1" t="s">
        <v>5776</v>
      </c>
      <c r="I3498" s="378">
        <v>47272</v>
      </c>
      <c r="J3498" s="1" t="s">
        <v>61</v>
      </c>
      <c r="K3498" s="380">
        <v>0.45223379629630001</v>
      </c>
      <c r="L3498" s="378">
        <v>46178</v>
      </c>
      <c r="M3498" s="1" t="s">
        <v>7527</v>
      </c>
      <c r="N3498" s="1" t="s">
        <v>7583</v>
      </c>
    </row>
    <row r="3499" spans="1:14" x14ac:dyDescent="0.25">
      <c r="A3499" s="1" t="s">
        <v>7525</v>
      </c>
      <c r="B3499" s="1" t="s">
        <v>80</v>
      </c>
      <c r="C3499" s="1" t="s">
        <v>81</v>
      </c>
      <c r="D3499" s="377">
        <v>552</v>
      </c>
      <c r="E3499" s="1" t="s">
        <v>84</v>
      </c>
      <c r="F3499" s="378">
        <v>46178</v>
      </c>
      <c r="G3499" s="1" t="s">
        <v>7526</v>
      </c>
      <c r="H3499" s="1" t="s">
        <v>5776</v>
      </c>
      <c r="I3499" s="378">
        <v>47272</v>
      </c>
      <c r="J3499" s="1" t="s">
        <v>61</v>
      </c>
      <c r="K3499" s="380">
        <v>0.80094907407407001</v>
      </c>
      <c r="L3499" s="378">
        <v>46178</v>
      </c>
      <c r="M3499" s="1" t="s">
        <v>7527</v>
      </c>
      <c r="N3499" s="1" t="s">
        <v>7566</v>
      </c>
    </row>
    <row r="3500" spans="1:14" x14ac:dyDescent="0.25">
      <c r="A3500" s="1" t="s">
        <v>7525</v>
      </c>
      <c r="B3500" s="1" t="s">
        <v>80</v>
      </c>
      <c r="C3500" s="1" t="s">
        <v>81</v>
      </c>
      <c r="D3500" s="377">
        <v>552</v>
      </c>
      <c r="E3500" s="1" t="s">
        <v>84</v>
      </c>
      <c r="F3500" s="378">
        <v>46178</v>
      </c>
      <c r="G3500" s="1" t="s">
        <v>7526</v>
      </c>
      <c r="H3500" s="1" t="s">
        <v>5776</v>
      </c>
      <c r="I3500" s="378">
        <v>47272</v>
      </c>
      <c r="J3500" s="1" t="s">
        <v>61</v>
      </c>
      <c r="K3500" s="380">
        <v>0.80185185185185004</v>
      </c>
      <c r="L3500" s="378">
        <v>46178</v>
      </c>
      <c r="M3500" s="1" t="s">
        <v>7527</v>
      </c>
      <c r="N3500" s="1" t="s">
        <v>7567</v>
      </c>
    </row>
    <row r="3501" spans="1:14" x14ac:dyDescent="0.25">
      <c r="A3501" s="1" t="s">
        <v>7525</v>
      </c>
      <c r="B3501" s="1" t="s">
        <v>80</v>
      </c>
      <c r="C3501" s="1" t="s">
        <v>81</v>
      </c>
      <c r="D3501" s="377">
        <v>552</v>
      </c>
      <c r="E3501" s="1" t="s">
        <v>84</v>
      </c>
      <c r="F3501" s="378">
        <v>46178</v>
      </c>
      <c r="G3501" s="1" t="s">
        <v>7526</v>
      </c>
      <c r="H3501" s="1" t="s">
        <v>5776</v>
      </c>
      <c r="I3501" s="378">
        <v>47272</v>
      </c>
      <c r="J3501" s="1" t="s">
        <v>61</v>
      </c>
      <c r="K3501" s="380">
        <v>0.45189814814814999</v>
      </c>
      <c r="L3501" s="378">
        <v>46178</v>
      </c>
      <c r="M3501" s="1" t="s">
        <v>7527</v>
      </c>
      <c r="N3501" s="1" t="s">
        <v>7572</v>
      </c>
    </row>
    <row r="3502" spans="1:14" x14ac:dyDescent="0.25">
      <c r="A3502" s="1" t="s">
        <v>7525</v>
      </c>
      <c r="B3502" s="1" t="s">
        <v>80</v>
      </c>
      <c r="C3502" s="1" t="s">
        <v>81</v>
      </c>
      <c r="D3502" s="377">
        <v>552</v>
      </c>
      <c r="E3502" s="1" t="s">
        <v>84</v>
      </c>
      <c r="F3502" s="378">
        <v>46178</v>
      </c>
      <c r="G3502" s="1" t="s">
        <v>7526</v>
      </c>
      <c r="H3502" s="1" t="s">
        <v>5776</v>
      </c>
      <c r="I3502" s="378">
        <v>47272</v>
      </c>
      <c r="J3502" s="1" t="s">
        <v>61</v>
      </c>
      <c r="K3502" s="380">
        <v>0.79858796296295997</v>
      </c>
      <c r="L3502" s="378">
        <v>46178</v>
      </c>
      <c r="M3502" s="1" t="s">
        <v>7527</v>
      </c>
      <c r="N3502" s="1" t="s">
        <v>7570</v>
      </c>
    </row>
    <row r="3503" spans="1:14" x14ac:dyDescent="0.25">
      <c r="A3503" s="1" t="s">
        <v>7525</v>
      </c>
      <c r="B3503" s="1" t="s">
        <v>80</v>
      </c>
      <c r="C3503" s="1" t="s">
        <v>81</v>
      </c>
      <c r="D3503" s="377">
        <v>552</v>
      </c>
      <c r="E3503" s="1" t="s">
        <v>84</v>
      </c>
      <c r="F3503" s="378">
        <v>46178</v>
      </c>
      <c r="G3503" s="1" t="s">
        <v>7526</v>
      </c>
      <c r="H3503" s="1" t="s">
        <v>5776</v>
      </c>
      <c r="I3503" s="378">
        <v>47272</v>
      </c>
      <c r="J3503" s="1" t="s">
        <v>61</v>
      </c>
      <c r="K3503" s="380">
        <v>0.43900462962962999</v>
      </c>
      <c r="L3503" s="378">
        <v>46178</v>
      </c>
      <c r="M3503" s="1" t="s">
        <v>7527</v>
      </c>
      <c r="N3503" s="1" t="s">
        <v>7557</v>
      </c>
    </row>
    <row r="3504" spans="1:14" x14ac:dyDescent="0.25">
      <c r="A3504" s="1" t="s">
        <v>7525</v>
      </c>
      <c r="B3504" s="1" t="s">
        <v>80</v>
      </c>
      <c r="C3504" s="1" t="s">
        <v>81</v>
      </c>
      <c r="D3504" s="377">
        <v>552</v>
      </c>
      <c r="E3504" s="1" t="s">
        <v>84</v>
      </c>
      <c r="F3504" s="378">
        <v>46178</v>
      </c>
      <c r="G3504" s="1" t="s">
        <v>7526</v>
      </c>
      <c r="H3504" s="1" t="s">
        <v>5776</v>
      </c>
      <c r="I3504" s="378">
        <v>47272</v>
      </c>
      <c r="J3504" s="1" t="s">
        <v>61</v>
      </c>
      <c r="K3504" s="380">
        <v>0.43874999999999997</v>
      </c>
      <c r="L3504" s="378">
        <v>46178</v>
      </c>
      <c r="M3504" s="1" t="s">
        <v>7527</v>
      </c>
      <c r="N3504" s="1" t="s">
        <v>7556</v>
      </c>
    </row>
    <row r="3505" spans="1:14" x14ac:dyDescent="0.25">
      <c r="A3505" s="1" t="s">
        <v>7525</v>
      </c>
      <c r="B3505" s="1" t="s">
        <v>80</v>
      </c>
      <c r="C3505" s="1" t="s">
        <v>81</v>
      </c>
      <c r="D3505" s="377">
        <v>552</v>
      </c>
      <c r="E3505" s="1" t="s">
        <v>84</v>
      </c>
      <c r="F3505" s="378">
        <v>46178</v>
      </c>
      <c r="G3505" s="1" t="s">
        <v>7526</v>
      </c>
      <c r="H3505" s="1" t="s">
        <v>5776</v>
      </c>
      <c r="I3505" s="378">
        <v>47272</v>
      </c>
      <c r="J3505" s="1" t="s">
        <v>61</v>
      </c>
      <c r="K3505" s="380">
        <v>0.66195601851852004</v>
      </c>
      <c r="L3505" s="378">
        <v>46178</v>
      </c>
      <c r="M3505" s="1" t="s">
        <v>7527</v>
      </c>
      <c r="N3505" s="1" t="s">
        <v>7571</v>
      </c>
    </row>
    <row r="3506" spans="1:14" x14ac:dyDescent="0.25">
      <c r="A3506" s="1" t="s">
        <v>7525</v>
      </c>
      <c r="B3506" s="1" t="s">
        <v>80</v>
      </c>
      <c r="C3506" s="1" t="s">
        <v>81</v>
      </c>
      <c r="D3506" s="377">
        <v>552</v>
      </c>
      <c r="E3506" s="1" t="s">
        <v>84</v>
      </c>
      <c r="F3506" s="378">
        <v>46178</v>
      </c>
      <c r="G3506" s="1" t="s">
        <v>7526</v>
      </c>
      <c r="H3506" s="1" t="s">
        <v>5776</v>
      </c>
      <c r="I3506" s="378">
        <v>47272</v>
      </c>
      <c r="J3506" s="1" t="s">
        <v>61</v>
      </c>
      <c r="K3506" s="380">
        <v>0.66012731481481002</v>
      </c>
      <c r="L3506" s="378">
        <v>46178</v>
      </c>
      <c r="M3506" s="1" t="s">
        <v>7527</v>
      </c>
      <c r="N3506" s="1" t="s">
        <v>7574</v>
      </c>
    </row>
    <row r="3507" spans="1:14" x14ac:dyDescent="0.25">
      <c r="A3507" s="1" t="s">
        <v>7525</v>
      </c>
      <c r="B3507" s="1" t="s">
        <v>80</v>
      </c>
      <c r="C3507" s="1" t="s">
        <v>81</v>
      </c>
      <c r="D3507" s="377">
        <v>552</v>
      </c>
      <c r="E3507" s="1" t="s">
        <v>84</v>
      </c>
      <c r="F3507" s="378">
        <v>46178</v>
      </c>
      <c r="G3507" s="1" t="s">
        <v>7526</v>
      </c>
      <c r="H3507" s="1" t="s">
        <v>5776</v>
      </c>
      <c r="I3507" s="378">
        <v>47272</v>
      </c>
      <c r="J3507" s="1" t="s">
        <v>61</v>
      </c>
      <c r="K3507" s="380">
        <v>0.82131944444444005</v>
      </c>
      <c r="L3507" s="378">
        <v>46178</v>
      </c>
      <c r="M3507" s="1" t="s">
        <v>7527</v>
      </c>
      <c r="N3507" s="1" t="s">
        <v>7553</v>
      </c>
    </row>
    <row r="3508" spans="1:14" x14ac:dyDescent="0.25">
      <c r="A3508" s="1" t="s">
        <v>7525</v>
      </c>
      <c r="B3508" s="1" t="s">
        <v>80</v>
      </c>
      <c r="C3508" s="1" t="s">
        <v>81</v>
      </c>
      <c r="D3508" s="377">
        <v>552</v>
      </c>
      <c r="E3508" s="1" t="s">
        <v>84</v>
      </c>
      <c r="F3508" s="378">
        <v>46178</v>
      </c>
      <c r="G3508" s="1" t="s">
        <v>7526</v>
      </c>
      <c r="H3508" s="1" t="s">
        <v>5776</v>
      </c>
      <c r="I3508" s="378">
        <v>47272</v>
      </c>
      <c r="J3508" s="1" t="s">
        <v>61</v>
      </c>
      <c r="K3508" s="380">
        <v>0.82071759259259003</v>
      </c>
      <c r="L3508" s="378">
        <v>46178</v>
      </c>
      <c r="M3508" s="1" t="s">
        <v>7527</v>
      </c>
      <c r="N3508" s="1" t="s">
        <v>7554</v>
      </c>
    </row>
    <row r="3509" spans="1:14" x14ac:dyDescent="0.25">
      <c r="A3509" s="1" t="s">
        <v>7525</v>
      </c>
      <c r="B3509" s="1" t="s">
        <v>80</v>
      </c>
      <c r="C3509" s="1" t="s">
        <v>81</v>
      </c>
      <c r="D3509" s="377">
        <v>365</v>
      </c>
      <c r="E3509" s="1" t="s">
        <v>84</v>
      </c>
      <c r="F3509" s="378">
        <v>46178</v>
      </c>
      <c r="G3509" s="1" t="s">
        <v>7526</v>
      </c>
      <c r="H3509" s="1" t="s">
        <v>5776</v>
      </c>
      <c r="I3509" s="378">
        <v>47272</v>
      </c>
      <c r="J3509" s="1" t="s">
        <v>61</v>
      </c>
      <c r="K3509" s="380">
        <v>0.15679398148147999</v>
      </c>
      <c r="L3509" s="378">
        <v>46178</v>
      </c>
      <c r="M3509" s="1" t="s">
        <v>7527</v>
      </c>
      <c r="N3509" s="1" t="s">
        <v>7569</v>
      </c>
    </row>
    <row r="3510" spans="1:14" x14ac:dyDescent="0.25">
      <c r="A3510" s="1" t="s">
        <v>7525</v>
      </c>
      <c r="B3510" s="1" t="s">
        <v>80</v>
      </c>
      <c r="C3510" s="1" t="s">
        <v>81</v>
      </c>
      <c r="D3510" s="377">
        <v>552</v>
      </c>
      <c r="E3510" s="1" t="s">
        <v>84</v>
      </c>
      <c r="F3510" s="378">
        <v>46178</v>
      </c>
      <c r="G3510" s="1" t="s">
        <v>7526</v>
      </c>
      <c r="H3510" s="1" t="s">
        <v>5776</v>
      </c>
      <c r="I3510" s="378">
        <v>47272</v>
      </c>
      <c r="J3510" s="1" t="s">
        <v>61</v>
      </c>
      <c r="K3510" s="380">
        <v>0.15541666666667001</v>
      </c>
      <c r="L3510" s="378">
        <v>46178</v>
      </c>
      <c r="M3510" s="1" t="s">
        <v>7527</v>
      </c>
      <c r="N3510" s="1" t="s">
        <v>7563</v>
      </c>
    </row>
    <row r="3511" spans="1:14" x14ac:dyDescent="0.25">
      <c r="A3511" s="1" t="s">
        <v>7525</v>
      </c>
      <c r="B3511" s="1" t="s">
        <v>80</v>
      </c>
      <c r="C3511" s="1" t="s">
        <v>81</v>
      </c>
      <c r="D3511" s="377">
        <v>552</v>
      </c>
      <c r="E3511" s="1" t="s">
        <v>84</v>
      </c>
      <c r="F3511" s="378">
        <v>46178</v>
      </c>
      <c r="G3511" s="1" t="s">
        <v>7526</v>
      </c>
      <c r="H3511" s="1" t="s">
        <v>5776</v>
      </c>
      <c r="I3511" s="378">
        <v>47272</v>
      </c>
      <c r="J3511" s="1" t="s">
        <v>61</v>
      </c>
      <c r="K3511" s="380">
        <v>0.15489583333333001</v>
      </c>
      <c r="L3511" s="378">
        <v>46178</v>
      </c>
      <c r="M3511" s="1" t="s">
        <v>7527</v>
      </c>
      <c r="N3511" s="1" t="s">
        <v>7562</v>
      </c>
    </row>
    <row r="3512" spans="1:14" x14ac:dyDescent="0.25">
      <c r="A3512" s="1" t="s">
        <v>7525</v>
      </c>
      <c r="B3512" s="1" t="s">
        <v>80</v>
      </c>
      <c r="C3512" s="1" t="s">
        <v>81</v>
      </c>
      <c r="D3512" s="377">
        <v>552</v>
      </c>
      <c r="E3512" s="1" t="s">
        <v>84</v>
      </c>
      <c r="F3512" s="378">
        <v>46178</v>
      </c>
      <c r="G3512" s="1" t="s">
        <v>7526</v>
      </c>
      <c r="H3512" s="1" t="s">
        <v>5776</v>
      </c>
      <c r="I3512" s="378">
        <v>47272</v>
      </c>
      <c r="J3512" s="1" t="s">
        <v>61</v>
      </c>
      <c r="K3512" s="380">
        <v>0.15473379629629999</v>
      </c>
      <c r="L3512" s="378">
        <v>46178</v>
      </c>
      <c r="M3512" s="1" t="s">
        <v>7527</v>
      </c>
      <c r="N3512" s="1" t="s">
        <v>7555</v>
      </c>
    </row>
    <row r="3513" spans="1:14" x14ac:dyDescent="0.25">
      <c r="A3513" s="1" t="s">
        <v>7525</v>
      </c>
      <c r="B3513" s="1" t="s">
        <v>80</v>
      </c>
      <c r="C3513" s="1" t="s">
        <v>81</v>
      </c>
      <c r="D3513" s="377">
        <v>552</v>
      </c>
      <c r="E3513" s="1" t="s">
        <v>84</v>
      </c>
      <c r="F3513" s="378">
        <v>46178</v>
      </c>
      <c r="G3513" s="1" t="s">
        <v>7526</v>
      </c>
      <c r="H3513" s="1" t="s">
        <v>5776</v>
      </c>
      <c r="I3513" s="378">
        <v>47272</v>
      </c>
      <c r="J3513" s="1" t="s">
        <v>61</v>
      </c>
      <c r="K3513" s="380">
        <v>0.15457175925926001</v>
      </c>
      <c r="L3513" s="378">
        <v>46178</v>
      </c>
      <c r="M3513" s="1" t="s">
        <v>7527</v>
      </c>
      <c r="N3513" s="1" t="s">
        <v>7550</v>
      </c>
    </row>
    <row r="3514" spans="1:14" x14ac:dyDescent="0.25">
      <c r="A3514" s="1" t="s">
        <v>7525</v>
      </c>
      <c r="B3514" s="1" t="s">
        <v>80</v>
      </c>
      <c r="C3514" s="1" t="s">
        <v>81</v>
      </c>
      <c r="D3514" s="377">
        <v>552</v>
      </c>
      <c r="E3514" s="1" t="s">
        <v>84</v>
      </c>
      <c r="F3514" s="378">
        <v>46178</v>
      </c>
      <c r="G3514" s="1" t="s">
        <v>7526</v>
      </c>
      <c r="H3514" s="1" t="s">
        <v>5776</v>
      </c>
      <c r="I3514" s="378">
        <v>47272</v>
      </c>
      <c r="J3514" s="1" t="s">
        <v>61</v>
      </c>
      <c r="K3514" s="380">
        <v>0.58215277777777996</v>
      </c>
      <c r="L3514" s="378">
        <v>46178</v>
      </c>
      <c r="M3514" s="1" t="s">
        <v>7527</v>
      </c>
      <c r="N3514" s="1" t="s">
        <v>7552</v>
      </c>
    </row>
    <row r="3515" spans="1:14" x14ac:dyDescent="0.25">
      <c r="A3515" s="1" t="s">
        <v>7525</v>
      </c>
      <c r="B3515" s="1" t="s">
        <v>80</v>
      </c>
      <c r="C3515" s="1" t="s">
        <v>81</v>
      </c>
      <c r="D3515" s="377">
        <v>552</v>
      </c>
      <c r="E3515" s="1" t="s">
        <v>84</v>
      </c>
      <c r="F3515" s="378">
        <v>46178</v>
      </c>
      <c r="G3515" s="1" t="s">
        <v>7526</v>
      </c>
      <c r="H3515" s="1" t="s">
        <v>5776</v>
      </c>
      <c r="I3515" s="378">
        <v>47272</v>
      </c>
      <c r="J3515" s="1" t="s">
        <v>61</v>
      </c>
      <c r="K3515" s="380">
        <v>0.58888888888889002</v>
      </c>
      <c r="L3515" s="378">
        <v>46178</v>
      </c>
      <c r="M3515" s="1" t="s">
        <v>7527</v>
      </c>
      <c r="N3515" s="1" t="s">
        <v>7561</v>
      </c>
    </row>
    <row r="3516" spans="1:14" x14ac:dyDescent="0.25">
      <c r="A3516" s="1" t="s">
        <v>7525</v>
      </c>
      <c r="B3516" s="1" t="s">
        <v>80</v>
      </c>
      <c r="C3516" s="1" t="s">
        <v>81</v>
      </c>
      <c r="D3516" s="377">
        <v>552</v>
      </c>
      <c r="E3516" s="1" t="s">
        <v>84</v>
      </c>
      <c r="F3516" s="378">
        <v>46178</v>
      </c>
      <c r="G3516" s="1" t="s">
        <v>7526</v>
      </c>
      <c r="H3516" s="1" t="s">
        <v>5776</v>
      </c>
      <c r="I3516" s="378">
        <v>47272</v>
      </c>
      <c r="J3516" s="1" t="s">
        <v>61</v>
      </c>
      <c r="K3516" s="380">
        <v>0.88513888888889003</v>
      </c>
      <c r="L3516" s="378">
        <v>46178</v>
      </c>
      <c r="M3516" s="1" t="s">
        <v>7527</v>
      </c>
      <c r="N3516" s="1" t="s">
        <v>7548</v>
      </c>
    </row>
    <row r="3517" spans="1:14" x14ac:dyDescent="0.25">
      <c r="A3517" s="1" t="s">
        <v>7525</v>
      </c>
      <c r="B3517" s="1" t="s">
        <v>80</v>
      </c>
      <c r="C3517" s="1" t="s">
        <v>81</v>
      </c>
      <c r="D3517" s="377">
        <v>552</v>
      </c>
      <c r="E3517" s="1" t="s">
        <v>84</v>
      </c>
      <c r="F3517" s="378">
        <v>46178</v>
      </c>
      <c r="G3517" s="1" t="s">
        <v>7526</v>
      </c>
      <c r="H3517" s="1" t="s">
        <v>5776</v>
      </c>
      <c r="I3517" s="378">
        <v>47272</v>
      </c>
      <c r="J3517" s="1" t="s">
        <v>61</v>
      </c>
      <c r="K3517" s="380">
        <v>0.37706018518519002</v>
      </c>
      <c r="L3517" s="378">
        <v>46178</v>
      </c>
      <c r="M3517" s="1" t="s">
        <v>7527</v>
      </c>
      <c r="N3517" s="1" t="s">
        <v>7575</v>
      </c>
    </row>
    <row r="3518" spans="1:14" x14ac:dyDescent="0.25">
      <c r="A3518" s="1" t="s">
        <v>7525</v>
      </c>
      <c r="B3518" s="1" t="s">
        <v>80</v>
      </c>
      <c r="C3518" s="1" t="s">
        <v>81</v>
      </c>
      <c r="D3518" s="377">
        <v>552</v>
      </c>
      <c r="E3518" s="1" t="s">
        <v>84</v>
      </c>
      <c r="F3518" s="378">
        <v>46178</v>
      </c>
      <c r="G3518" s="1" t="s">
        <v>7526</v>
      </c>
      <c r="H3518" s="1" t="s">
        <v>5776</v>
      </c>
      <c r="I3518" s="378">
        <v>47272</v>
      </c>
      <c r="J3518" s="1" t="s">
        <v>61</v>
      </c>
      <c r="K3518" s="380">
        <v>0.70672453703703997</v>
      </c>
      <c r="L3518" s="378">
        <v>46178</v>
      </c>
      <c r="M3518" s="1" t="s">
        <v>7527</v>
      </c>
      <c r="N3518" s="1" t="s">
        <v>7568</v>
      </c>
    </row>
    <row r="3519" spans="1:14" x14ac:dyDescent="0.25">
      <c r="A3519" s="1" t="s">
        <v>7525</v>
      </c>
      <c r="B3519" s="1" t="s">
        <v>80</v>
      </c>
      <c r="C3519" s="1" t="s">
        <v>81</v>
      </c>
      <c r="D3519" s="377">
        <v>552</v>
      </c>
      <c r="E3519" s="1" t="s">
        <v>84</v>
      </c>
      <c r="F3519" s="378">
        <v>46178</v>
      </c>
      <c r="G3519" s="1" t="s">
        <v>7526</v>
      </c>
      <c r="H3519" s="1" t="s">
        <v>5776</v>
      </c>
      <c r="I3519" s="378">
        <v>47272</v>
      </c>
      <c r="J3519" s="1" t="s">
        <v>61</v>
      </c>
      <c r="K3519" s="380">
        <v>0.15528935185185</v>
      </c>
      <c r="L3519" s="378">
        <v>46178</v>
      </c>
      <c r="M3519" s="1" t="s">
        <v>7527</v>
      </c>
      <c r="N3519" s="1" t="s">
        <v>7579</v>
      </c>
    </row>
    <row r="3520" spans="1:14" x14ac:dyDescent="0.25">
      <c r="A3520" s="1" t="s">
        <v>7525</v>
      </c>
      <c r="B3520" s="1" t="s">
        <v>80</v>
      </c>
      <c r="C3520" s="1" t="s">
        <v>81</v>
      </c>
      <c r="D3520" s="377">
        <v>552</v>
      </c>
      <c r="E3520" s="1" t="s">
        <v>84</v>
      </c>
      <c r="F3520" s="378">
        <v>46178</v>
      </c>
      <c r="G3520" s="1" t="s">
        <v>7526</v>
      </c>
      <c r="H3520" s="1" t="s">
        <v>5776</v>
      </c>
      <c r="I3520" s="378">
        <v>47272</v>
      </c>
      <c r="J3520" s="1" t="s">
        <v>61</v>
      </c>
      <c r="K3520" s="380">
        <v>0.37718750000000001</v>
      </c>
      <c r="L3520" s="378">
        <v>46178</v>
      </c>
      <c r="M3520" s="1" t="s">
        <v>7527</v>
      </c>
      <c r="N3520" s="1" t="s">
        <v>7558</v>
      </c>
    </row>
    <row r="3521" spans="1:14" x14ac:dyDescent="0.25">
      <c r="A3521" s="1" t="s">
        <v>7525</v>
      </c>
      <c r="B3521" s="1" t="s">
        <v>80</v>
      </c>
      <c r="C3521" s="1" t="s">
        <v>81</v>
      </c>
      <c r="D3521" s="377">
        <v>552</v>
      </c>
      <c r="E3521" s="1" t="s">
        <v>84</v>
      </c>
      <c r="F3521" s="378">
        <v>46178</v>
      </c>
      <c r="G3521" s="1" t="s">
        <v>7526</v>
      </c>
      <c r="H3521" s="1" t="s">
        <v>5776</v>
      </c>
      <c r="I3521" s="378">
        <v>47272</v>
      </c>
      <c r="J3521" s="1" t="s">
        <v>61</v>
      </c>
      <c r="K3521" s="380">
        <v>0.15516203703704001</v>
      </c>
      <c r="L3521" s="378">
        <v>46178</v>
      </c>
      <c r="M3521" s="1" t="s">
        <v>7527</v>
      </c>
      <c r="N3521" s="1" t="s">
        <v>7580</v>
      </c>
    </row>
    <row r="3522" spans="1:14" x14ac:dyDescent="0.25">
      <c r="A3522" s="1" t="s">
        <v>7525</v>
      </c>
      <c r="B3522" s="1" t="s">
        <v>80</v>
      </c>
      <c r="C3522" s="1" t="s">
        <v>81</v>
      </c>
      <c r="D3522" s="377">
        <v>552</v>
      </c>
      <c r="E3522" s="1" t="s">
        <v>84</v>
      </c>
      <c r="F3522" s="378">
        <v>46178</v>
      </c>
      <c r="G3522" s="1" t="s">
        <v>7526</v>
      </c>
      <c r="H3522" s="1" t="s">
        <v>5776</v>
      </c>
      <c r="I3522" s="378">
        <v>47272</v>
      </c>
      <c r="J3522" s="1" t="s">
        <v>61</v>
      </c>
      <c r="K3522" s="380">
        <v>0.15438657407407</v>
      </c>
      <c r="L3522" s="378">
        <v>46178</v>
      </c>
      <c r="M3522" s="1" t="s">
        <v>7527</v>
      </c>
      <c r="N3522" s="1" t="s">
        <v>7581</v>
      </c>
    </row>
    <row r="3523" spans="1:14" x14ac:dyDescent="0.25">
      <c r="A3523" s="1" t="s">
        <v>7525</v>
      </c>
      <c r="B3523" s="1" t="s">
        <v>80</v>
      </c>
      <c r="C3523" s="1" t="s">
        <v>81</v>
      </c>
      <c r="D3523" s="377">
        <v>552</v>
      </c>
      <c r="E3523" s="1" t="s">
        <v>84</v>
      </c>
      <c r="F3523" s="378">
        <v>46178</v>
      </c>
      <c r="G3523" s="1" t="s">
        <v>7526</v>
      </c>
      <c r="H3523" s="1" t="s">
        <v>5776</v>
      </c>
      <c r="I3523" s="378">
        <v>47272</v>
      </c>
      <c r="J3523" s="1" t="s">
        <v>61</v>
      </c>
      <c r="K3523" s="380">
        <v>0.37730324074074001</v>
      </c>
      <c r="L3523" s="378">
        <v>46178</v>
      </c>
      <c r="M3523" s="1" t="s">
        <v>7527</v>
      </c>
      <c r="N3523" s="1" t="s">
        <v>7549</v>
      </c>
    </row>
    <row r="3524" spans="1:14" x14ac:dyDescent="0.25">
      <c r="A3524" s="1" t="s">
        <v>7525</v>
      </c>
      <c r="B3524" s="1" t="s">
        <v>80</v>
      </c>
      <c r="C3524" s="1" t="s">
        <v>81</v>
      </c>
      <c r="D3524" s="377">
        <v>552</v>
      </c>
      <c r="E3524" s="1" t="s">
        <v>84</v>
      </c>
      <c r="F3524" s="378">
        <v>46178</v>
      </c>
      <c r="G3524" s="1" t="s">
        <v>7526</v>
      </c>
      <c r="H3524" s="1" t="s">
        <v>5776</v>
      </c>
      <c r="I3524" s="378">
        <v>47272</v>
      </c>
      <c r="J3524" s="1" t="s">
        <v>61</v>
      </c>
      <c r="K3524" s="380">
        <v>0.89317129629629999</v>
      </c>
      <c r="L3524" s="378">
        <v>46178</v>
      </c>
      <c r="M3524" s="1" t="s">
        <v>7527</v>
      </c>
      <c r="N3524" s="1" t="s">
        <v>7547</v>
      </c>
    </row>
    <row r="3525" spans="1:14" x14ac:dyDescent="0.25">
      <c r="A3525" s="1" t="s">
        <v>7525</v>
      </c>
      <c r="B3525" s="1" t="s">
        <v>80</v>
      </c>
      <c r="C3525" s="1" t="s">
        <v>81</v>
      </c>
      <c r="D3525" s="377">
        <v>552</v>
      </c>
      <c r="E3525" s="1" t="s">
        <v>84</v>
      </c>
      <c r="F3525" s="378">
        <v>46178</v>
      </c>
      <c r="G3525" s="1" t="s">
        <v>7526</v>
      </c>
      <c r="H3525" s="1" t="s">
        <v>5776</v>
      </c>
      <c r="I3525" s="378">
        <v>47272</v>
      </c>
      <c r="J3525" s="1" t="s">
        <v>61</v>
      </c>
      <c r="K3525" s="380">
        <v>0.51630787037036996</v>
      </c>
      <c r="L3525" s="378">
        <v>46178</v>
      </c>
      <c r="M3525" s="1" t="s">
        <v>7527</v>
      </c>
      <c r="N3525" s="1" t="s">
        <v>7573</v>
      </c>
    </row>
    <row r="3526" spans="1:14" x14ac:dyDescent="0.25">
      <c r="A3526" s="1" t="s">
        <v>7525</v>
      </c>
      <c r="B3526" s="1" t="s">
        <v>80</v>
      </c>
      <c r="C3526" s="1" t="s">
        <v>81</v>
      </c>
      <c r="D3526" s="377">
        <v>552</v>
      </c>
      <c r="E3526" s="1" t="s">
        <v>84</v>
      </c>
      <c r="F3526" s="378">
        <v>46178</v>
      </c>
      <c r="G3526" s="1" t="s">
        <v>7526</v>
      </c>
      <c r="H3526" s="1" t="s">
        <v>5776</v>
      </c>
      <c r="I3526" s="378">
        <v>47272</v>
      </c>
      <c r="J3526" s="1" t="s">
        <v>61</v>
      </c>
      <c r="K3526" s="380">
        <v>0.51599537037037002</v>
      </c>
      <c r="L3526" s="378">
        <v>46178</v>
      </c>
      <c r="M3526" s="1" t="s">
        <v>7527</v>
      </c>
      <c r="N3526" s="1" t="s">
        <v>7551</v>
      </c>
    </row>
    <row r="3527" spans="1:14" x14ac:dyDescent="0.25">
      <c r="A3527" s="1" t="s">
        <v>7525</v>
      </c>
      <c r="B3527" s="1" t="s">
        <v>80</v>
      </c>
      <c r="C3527" s="1" t="s">
        <v>81</v>
      </c>
      <c r="D3527" s="377">
        <v>552</v>
      </c>
      <c r="E3527" s="1" t="s">
        <v>84</v>
      </c>
      <c r="F3527" s="378">
        <v>46178</v>
      </c>
      <c r="G3527" s="1" t="s">
        <v>7526</v>
      </c>
      <c r="H3527" s="1" t="s">
        <v>5776</v>
      </c>
      <c r="I3527" s="378">
        <v>47272</v>
      </c>
      <c r="J3527" s="1" t="s">
        <v>61</v>
      </c>
      <c r="K3527" s="380">
        <v>0.51673611111110995</v>
      </c>
      <c r="L3527" s="378">
        <v>46178</v>
      </c>
      <c r="M3527" s="1" t="s">
        <v>7527</v>
      </c>
      <c r="N3527" s="1" t="s">
        <v>7560</v>
      </c>
    </row>
    <row r="3528" spans="1:14" x14ac:dyDescent="0.25">
      <c r="A3528" s="1" t="s">
        <v>7525</v>
      </c>
      <c r="B3528" s="1" t="s">
        <v>80</v>
      </c>
      <c r="C3528" s="1" t="s">
        <v>81</v>
      </c>
      <c r="D3528" s="377">
        <v>552</v>
      </c>
      <c r="E3528" s="1" t="s">
        <v>84</v>
      </c>
      <c r="F3528" s="378">
        <v>46177</v>
      </c>
      <c r="G3528" s="1" t="s">
        <v>7526</v>
      </c>
      <c r="H3528" s="1" t="s">
        <v>5776</v>
      </c>
      <c r="I3528" s="378">
        <v>47272</v>
      </c>
      <c r="J3528" s="1" t="s">
        <v>61</v>
      </c>
      <c r="K3528" s="380">
        <v>0.69811342592592995</v>
      </c>
      <c r="L3528" s="378">
        <v>46177</v>
      </c>
      <c r="M3528" s="1" t="s">
        <v>7527</v>
      </c>
      <c r="N3528" s="1" t="s">
        <v>7596</v>
      </c>
    </row>
    <row r="3529" spans="1:14" x14ac:dyDescent="0.25">
      <c r="A3529" s="1" t="s">
        <v>7525</v>
      </c>
      <c r="B3529" s="1" t="s">
        <v>80</v>
      </c>
      <c r="C3529" s="1" t="s">
        <v>81</v>
      </c>
      <c r="D3529" s="377">
        <v>552</v>
      </c>
      <c r="E3529" s="1" t="s">
        <v>84</v>
      </c>
      <c r="F3529" s="378">
        <v>46177</v>
      </c>
      <c r="G3529" s="1" t="s">
        <v>7526</v>
      </c>
      <c r="H3529" s="1" t="s">
        <v>5776</v>
      </c>
      <c r="I3529" s="378">
        <v>47272</v>
      </c>
      <c r="J3529" s="1" t="s">
        <v>61</v>
      </c>
      <c r="K3529" s="380">
        <v>0.75041666666666995</v>
      </c>
      <c r="L3529" s="378">
        <v>46177</v>
      </c>
      <c r="M3529" s="1" t="s">
        <v>7527</v>
      </c>
      <c r="N3529" s="1" t="s">
        <v>7601</v>
      </c>
    </row>
    <row r="3530" spans="1:14" x14ac:dyDescent="0.25">
      <c r="A3530" s="1" t="s">
        <v>7525</v>
      </c>
      <c r="B3530" s="1" t="s">
        <v>80</v>
      </c>
      <c r="C3530" s="1" t="s">
        <v>81</v>
      </c>
      <c r="D3530" s="377">
        <v>552</v>
      </c>
      <c r="E3530" s="1" t="s">
        <v>84</v>
      </c>
      <c r="F3530" s="378">
        <v>46177</v>
      </c>
      <c r="G3530" s="1" t="s">
        <v>7526</v>
      </c>
      <c r="H3530" s="1" t="s">
        <v>5776</v>
      </c>
      <c r="I3530" s="378">
        <v>47272</v>
      </c>
      <c r="J3530" s="1" t="s">
        <v>61</v>
      </c>
      <c r="K3530" s="380">
        <v>0.69336805555556003</v>
      </c>
      <c r="L3530" s="378">
        <v>46177</v>
      </c>
      <c r="M3530" s="1" t="s">
        <v>7527</v>
      </c>
      <c r="N3530" s="1" t="s">
        <v>7594</v>
      </c>
    </row>
    <row r="3531" spans="1:14" x14ac:dyDescent="0.25">
      <c r="A3531" s="1" t="s">
        <v>7525</v>
      </c>
      <c r="B3531" s="1" t="s">
        <v>80</v>
      </c>
      <c r="C3531" s="1" t="s">
        <v>81</v>
      </c>
      <c r="D3531" s="377">
        <v>552</v>
      </c>
      <c r="E3531" s="1" t="s">
        <v>84</v>
      </c>
      <c r="F3531" s="378">
        <v>46177</v>
      </c>
      <c r="G3531" s="1" t="s">
        <v>7526</v>
      </c>
      <c r="H3531" s="1" t="s">
        <v>5776</v>
      </c>
      <c r="I3531" s="378">
        <v>47272</v>
      </c>
      <c r="J3531" s="1" t="s">
        <v>61</v>
      </c>
      <c r="K3531" s="380">
        <v>0.77824074074074001</v>
      </c>
      <c r="L3531" s="378">
        <v>46177</v>
      </c>
      <c r="M3531" s="1" t="s">
        <v>7527</v>
      </c>
      <c r="N3531" s="1" t="s">
        <v>7605</v>
      </c>
    </row>
    <row r="3532" spans="1:14" x14ac:dyDescent="0.25">
      <c r="A3532" s="1" t="s">
        <v>7525</v>
      </c>
      <c r="B3532" s="1" t="s">
        <v>80</v>
      </c>
      <c r="C3532" s="1" t="s">
        <v>81</v>
      </c>
      <c r="D3532" s="377">
        <v>552</v>
      </c>
      <c r="E3532" s="1" t="s">
        <v>84</v>
      </c>
      <c r="F3532" s="378">
        <v>46177</v>
      </c>
      <c r="G3532" s="1" t="s">
        <v>7526</v>
      </c>
      <c r="H3532" s="1" t="s">
        <v>5776</v>
      </c>
      <c r="I3532" s="378">
        <v>47272</v>
      </c>
      <c r="J3532" s="1" t="s">
        <v>61</v>
      </c>
      <c r="K3532" s="380">
        <v>0.49396990740740998</v>
      </c>
      <c r="L3532" s="378">
        <v>46177</v>
      </c>
      <c r="M3532" s="1" t="s">
        <v>7527</v>
      </c>
      <c r="N3532" s="1" t="s">
        <v>7588</v>
      </c>
    </row>
    <row r="3533" spans="1:14" x14ac:dyDescent="0.25">
      <c r="A3533" s="1" t="s">
        <v>7525</v>
      </c>
      <c r="B3533" s="1" t="s">
        <v>80</v>
      </c>
      <c r="C3533" s="1" t="s">
        <v>81</v>
      </c>
      <c r="D3533" s="377">
        <v>552</v>
      </c>
      <c r="E3533" s="1" t="s">
        <v>84</v>
      </c>
      <c r="F3533" s="378">
        <v>46177</v>
      </c>
      <c r="G3533" s="1" t="s">
        <v>7526</v>
      </c>
      <c r="H3533" s="1" t="s">
        <v>5776</v>
      </c>
      <c r="I3533" s="378">
        <v>47272</v>
      </c>
      <c r="J3533" s="1" t="s">
        <v>61</v>
      </c>
      <c r="K3533" s="380">
        <v>0.77865740740740996</v>
      </c>
      <c r="L3533" s="378">
        <v>46177</v>
      </c>
      <c r="M3533" s="1" t="s">
        <v>7527</v>
      </c>
      <c r="N3533" s="1" t="s">
        <v>7611</v>
      </c>
    </row>
    <row r="3534" spans="1:14" x14ac:dyDescent="0.25">
      <c r="A3534" s="1" t="s">
        <v>7525</v>
      </c>
      <c r="B3534" s="1" t="s">
        <v>80</v>
      </c>
      <c r="C3534" s="1" t="s">
        <v>81</v>
      </c>
      <c r="D3534" s="377">
        <v>552</v>
      </c>
      <c r="E3534" s="1" t="s">
        <v>84</v>
      </c>
      <c r="F3534" s="378">
        <v>46177</v>
      </c>
      <c r="G3534" s="1" t="s">
        <v>7526</v>
      </c>
      <c r="H3534" s="1" t="s">
        <v>5776</v>
      </c>
      <c r="I3534" s="378">
        <v>47272</v>
      </c>
      <c r="J3534" s="1" t="s">
        <v>61</v>
      </c>
      <c r="K3534" s="380">
        <v>0.78197916666667</v>
      </c>
      <c r="L3534" s="378">
        <v>46177</v>
      </c>
      <c r="M3534" s="1" t="s">
        <v>7527</v>
      </c>
      <c r="N3534" s="1" t="s">
        <v>7590</v>
      </c>
    </row>
    <row r="3535" spans="1:14" x14ac:dyDescent="0.25">
      <c r="A3535" s="1" t="s">
        <v>7525</v>
      </c>
      <c r="B3535" s="1" t="s">
        <v>80</v>
      </c>
      <c r="C3535" s="1" t="s">
        <v>81</v>
      </c>
      <c r="D3535" s="377">
        <v>552</v>
      </c>
      <c r="E3535" s="1" t="s">
        <v>84</v>
      </c>
      <c r="F3535" s="378">
        <v>46177</v>
      </c>
      <c r="G3535" s="1" t="s">
        <v>7526</v>
      </c>
      <c r="H3535" s="1" t="s">
        <v>5776</v>
      </c>
      <c r="I3535" s="378">
        <v>47272</v>
      </c>
      <c r="J3535" s="1" t="s">
        <v>61</v>
      </c>
      <c r="K3535" s="380">
        <v>0.37070601851851998</v>
      </c>
      <c r="L3535" s="378">
        <v>46177</v>
      </c>
      <c r="M3535" s="1" t="s">
        <v>7527</v>
      </c>
      <c r="N3535" s="1" t="s">
        <v>7585</v>
      </c>
    </row>
    <row r="3536" spans="1:14" x14ac:dyDescent="0.25">
      <c r="A3536" s="1" t="s">
        <v>7525</v>
      </c>
      <c r="B3536" s="1" t="s">
        <v>80</v>
      </c>
      <c r="C3536" s="1" t="s">
        <v>81</v>
      </c>
      <c r="D3536" s="377">
        <v>552</v>
      </c>
      <c r="E3536" s="1" t="s">
        <v>84</v>
      </c>
      <c r="F3536" s="378">
        <v>46177</v>
      </c>
      <c r="G3536" s="1" t="s">
        <v>7526</v>
      </c>
      <c r="H3536" s="1" t="s">
        <v>5776</v>
      </c>
      <c r="I3536" s="378">
        <v>47272</v>
      </c>
      <c r="J3536" s="1" t="s">
        <v>61</v>
      </c>
      <c r="K3536" s="380">
        <v>0.52912037037036996</v>
      </c>
      <c r="L3536" s="378">
        <v>46177</v>
      </c>
      <c r="M3536" s="1" t="s">
        <v>7527</v>
      </c>
      <c r="N3536" s="1" t="s">
        <v>7595</v>
      </c>
    </row>
    <row r="3537" spans="1:14" x14ac:dyDescent="0.25">
      <c r="A3537" s="1" t="s">
        <v>7525</v>
      </c>
      <c r="B3537" s="1" t="s">
        <v>80</v>
      </c>
      <c r="C3537" s="1" t="s">
        <v>81</v>
      </c>
      <c r="D3537" s="377">
        <v>552</v>
      </c>
      <c r="E3537" s="1" t="s">
        <v>84</v>
      </c>
      <c r="F3537" s="378">
        <v>46177</v>
      </c>
      <c r="G3537" s="1" t="s">
        <v>7526</v>
      </c>
      <c r="H3537" s="1" t="s">
        <v>5776</v>
      </c>
      <c r="I3537" s="378">
        <v>47272</v>
      </c>
      <c r="J3537" s="1" t="s">
        <v>61</v>
      </c>
      <c r="K3537" s="380">
        <v>0.69714120370370003</v>
      </c>
      <c r="L3537" s="378">
        <v>46177</v>
      </c>
      <c r="M3537" s="1" t="s">
        <v>7527</v>
      </c>
      <c r="N3537" s="1" t="s">
        <v>7589</v>
      </c>
    </row>
    <row r="3538" spans="1:14" x14ac:dyDescent="0.25">
      <c r="A3538" s="1" t="s">
        <v>7525</v>
      </c>
      <c r="B3538" s="1" t="s">
        <v>80</v>
      </c>
      <c r="C3538" s="1" t="s">
        <v>81</v>
      </c>
      <c r="D3538" s="377">
        <v>552</v>
      </c>
      <c r="E3538" s="1" t="s">
        <v>84</v>
      </c>
      <c r="F3538" s="378">
        <v>46177</v>
      </c>
      <c r="G3538" s="1" t="s">
        <v>7526</v>
      </c>
      <c r="H3538" s="1" t="s">
        <v>5776</v>
      </c>
      <c r="I3538" s="378">
        <v>47272</v>
      </c>
      <c r="J3538" s="1" t="s">
        <v>61</v>
      </c>
      <c r="K3538" s="380">
        <v>0.52899305555555998</v>
      </c>
      <c r="L3538" s="378">
        <v>46177</v>
      </c>
      <c r="M3538" s="1" t="s">
        <v>7527</v>
      </c>
      <c r="N3538" s="1" t="s">
        <v>7597</v>
      </c>
    </row>
    <row r="3539" spans="1:14" x14ac:dyDescent="0.25">
      <c r="A3539" s="1" t="s">
        <v>7525</v>
      </c>
      <c r="B3539" s="1" t="s">
        <v>80</v>
      </c>
      <c r="C3539" s="1" t="s">
        <v>81</v>
      </c>
      <c r="D3539" s="377">
        <v>552</v>
      </c>
      <c r="E3539" s="1" t="s">
        <v>84</v>
      </c>
      <c r="F3539" s="378">
        <v>46177</v>
      </c>
      <c r="G3539" s="1" t="s">
        <v>7526</v>
      </c>
      <c r="H3539" s="1" t="s">
        <v>5776</v>
      </c>
      <c r="I3539" s="378">
        <v>47272</v>
      </c>
      <c r="J3539" s="1" t="s">
        <v>61</v>
      </c>
      <c r="K3539" s="380">
        <v>0.52921296296296005</v>
      </c>
      <c r="L3539" s="378">
        <v>46177</v>
      </c>
      <c r="M3539" s="1" t="s">
        <v>7527</v>
      </c>
      <c r="N3539" s="1" t="s">
        <v>7598</v>
      </c>
    </row>
    <row r="3540" spans="1:14" x14ac:dyDescent="0.25">
      <c r="A3540" s="1" t="s">
        <v>7525</v>
      </c>
      <c r="B3540" s="1" t="s">
        <v>80</v>
      </c>
      <c r="C3540" s="1" t="s">
        <v>81</v>
      </c>
      <c r="D3540" s="377">
        <v>552</v>
      </c>
      <c r="E3540" s="1" t="s">
        <v>84</v>
      </c>
      <c r="F3540" s="378">
        <v>46177</v>
      </c>
      <c r="G3540" s="1" t="s">
        <v>7526</v>
      </c>
      <c r="H3540" s="1" t="s">
        <v>5776</v>
      </c>
      <c r="I3540" s="378">
        <v>47272</v>
      </c>
      <c r="J3540" s="1" t="s">
        <v>61</v>
      </c>
      <c r="K3540" s="380">
        <v>0.88773148148147996</v>
      </c>
      <c r="L3540" s="378">
        <v>46177</v>
      </c>
      <c r="M3540" s="1" t="s">
        <v>7527</v>
      </c>
      <c r="N3540" s="1" t="s">
        <v>7586</v>
      </c>
    </row>
    <row r="3541" spans="1:14" x14ac:dyDescent="0.25">
      <c r="A3541" s="1" t="s">
        <v>7525</v>
      </c>
      <c r="B3541" s="1" t="s">
        <v>80</v>
      </c>
      <c r="C3541" s="1" t="s">
        <v>81</v>
      </c>
      <c r="D3541" s="377">
        <v>552</v>
      </c>
      <c r="E3541" s="1" t="s">
        <v>84</v>
      </c>
      <c r="F3541" s="378">
        <v>46177</v>
      </c>
      <c r="G3541" s="1" t="s">
        <v>7526</v>
      </c>
      <c r="H3541" s="1" t="s">
        <v>5776</v>
      </c>
      <c r="I3541" s="378">
        <v>47272</v>
      </c>
      <c r="J3541" s="1" t="s">
        <v>61</v>
      </c>
      <c r="K3541" s="380">
        <v>0.59181712962962996</v>
      </c>
      <c r="L3541" s="378">
        <v>46177</v>
      </c>
      <c r="M3541" s="1" t="s">
        <v>7527</v>
      </c>
      <c r="N3541" s="1" t="s">
        <v>7606</v>
      </c>
    </row>
    <row r="3542" spans="1:14" x14ac:dyDescent="0.25">
      <c r="A3542" s="1" t="s">
        <v>7525</v>
      </c>
      <c r="B3542" s="1" t="s">
        <v>80</v>
      </c>
      <c r="C3542" s="1" t="s">
        <v>81</v>
      </c>
      <c r="D3542" s="377">
        <v>552</v>
      </c>
      <c r="E3542" s="1" t="s">
        <v>84</v>
      </c>
      <c r="F3542" s="378">
        <v>46177</v>
      </c>
      <c r="G3542" s="1" t="s">
        <v>7526</v>
      </c>
      <c r="H3542" s="1" t="s">
        <v>5776</v>
      </c>
      <c r="I3542" s="378">
        <v>47272</v>
      </c>
      <c r="J3542" s="1" t="s">
        <v>61</v>
      </c>
      <c r="K3542" s="380">
        <v>0.88693287037037005</v>
      </c>
      <c r="L3542" s="378">
        <v>46177</v>
      </c>
      <c r="M3542" s="1" t="s">
        <v>7527</v>
      </c>
      <c r="N3542" s="1" t="s">
        <v>7587</v>
      </c>
    </row>
    <row r="3543" spans="1:14" x14ac:dyDescent="0.25">
      <c r="A3543" s="1" t="s">
        <v>7525</v>
      </c>
      <c r="B3543" s="1" t="s">
        <v>80</v>
      </c>
      <c r="C3543" s="1" t="s">
        <v>81</v>
      </c>
      <c r="D3543" s="377">
        <v>552</v>
      </c>
      <c r="E3543" s="1" t="s">
        <v>84</v>
      </c>
      <c r="F3543" s="378">
        <v>46177</v>
      </c>
      <c r="G3543" s="1" t="s">
        <v>7526</v>
      </c>
      <c r="H3543" s="1" t="s">
        <v>5776</v>
      </c>
      <c r="I3543" s="378">
        <v>47272</v>
      </c>
      <c r="J3543" s="1" t="s">
        <v>61</v>
      </c>
      <c r="K3543" s="380">
        <v>0.59201388888888995</v>
      </c>
      <c r="L3543" s="378">
        <v>46177</v>
      </c>
      <c r="M3543" s="1" t="s">
        <v>7527</v>
      </c>
      <c r="N3543" s="1" t="s">
        <v>7600</v>
      </c>
    </row>
    <row r="3544" spans="1:14" x14ac:dyDescent="0.25">
      <c r="A3544" s="1" t="s">
        <v>7525</v>
      </c>
      <c r="B3544" s="1" t="s">
        <v>80</v>
      </c>
      <c r="C3544" s="1" t="s">
        <v>81</v>
      </c>
      <c r="D3544" s="377">
        <v>552</v>
      </c>
      <c r="E3544" s="1" t="s">
        <v>84</v>
      </c>
      <c r="F3544" s="378">
        <v>46177</v>
      </c>
      <c r="G3544" s="1" t="s">
        <v>7526</v>
      </c>
      <c r="H3544" s="1" t="s">
        <v>5776</v>
      </c>
      <c r="I3544" s="378">
        <v>47272</v>
      </c>
      <c r="J3544" s="1" t="s">
        <v>61</v>
      </c>
      <c r="K3544" s="380">
        <v>0.58760416666667004</v>
      </c>
      <c r="L3544" s="378">
        <v>46177</v>
      </c>
      <c r="M3544" s="1" t="s">
        <v>7527</v>
      </c>
      <c r="N3544" s="1" t="s">
        <v>7608</v>
      </c>
    </row>
    <row r="3545" spans="1:14" x14ac:dyDescent="0.25">
      <c r="A3545" s="1" t="s">
        <v>7525</v>
      </c>
      <c r="B3545" s="1" t="s">
        <v>80</v>
      </c>
      <c r="C3545" s="1" t="s">
        <v>81</v>
      </c>
      <c r="D3545" s="377">
        <v>552</v>
      </c>
      <c r="E3545" s="1" t="s">
        <v>84</v>
      </c>
      <c r="F3545" s="378">
        <v>46177</v>
      </c>
      <c r="G3545" s="1" t="s">
        <v>7526</v>
      </c>
      <c r="H3545" s="1" t="s">
        <v>5776</v>
      </c>
      <c r="I3545" s="378">
        <v>47272</v>
      </c>
      <c r="J3545" s="1" t="s">
        <v>61</v>
      </c>
      <c r="K3545" s="380">
        <v>0.58659722222221999</v>
      </c>
      <c r="L3545" s="378">
        <v>46177</v>
      </c>
      <c r="M3545" s="1" t="s">
        <v>7527</v>
      </c>
      <c r="N3545" s="1" t="s">
        <v>7607</v>
      </c>
    </row>
    <row r="3546" spans="1:14" x14ac:dyDescent="0.25">
      <c r="A3546" s="1" t="s">
        <v>7525</v>
      </c>
      <c r="B3546" s="1" t="s">
        <v>80</v>
      </c>
      <c r="C3546" s="1" t="s">
        <v>81</v>
      </c>
      <c r="D3546" s="377">
        <v>552</v>
      </c>
      <c r="E3546" s="1" t="s">
        <v>84</v>
      </c>
      <c r="F3546" s="378">
        <v>46177</v>
      </c>
      <c r="G3546" s="1" t="s">
        <v>7526</v>
      </c>
      <c r="H3546" s="1" t="s">
        <v>5776</v>
      </c>
      <c r="I3546" s="378">
        <v>47272</v>
      </c>
      <c r="J3546" s="1" t="s">
        <v>61</v>
      </c>
      <c r="K3546" s="380">
        <v>0.65454861111110996</v>
      </c>
      <c r="L3546" s="378">
        <v>46177</v>
      </c>
      <c r="M3546" s="1" t="s">
        <v>7527</v>
      </c>
      <c r="N3546" s="1" t="s">
        <v>7584</v>
      </c>
    </row>
    <row r="3547" spans="1:14" x14ac:dyDescent="0.25">
      <c r="A3547" s="1" t="s">
        <v>7525</v>
      </c>
      <c r="B3547" s="1" t="s">
        <v>80</v>
      </c>
      <c r="C3547" s="1" t="s">
        <v>81</v>
      </c>
      <c r="D3547" s="377">
        <v>552</v>
      </c>
      <c r="E3547" s="1" t="s">
        <v>84</v>
      </c>
      <c r="F3547" s="378">
        <v>46177</v>
      </c>
      <c r="G3547" s="1" t="s">
        <v>7526</v>
      </c>
      <c r="H3547" s="1" t="s">
        <v>5776</v>
      </c>
      <c r="I3547" s="378">
        <v>47272</v>
      </c>
      <c r="J3547" s="1" t="s">
        <v>61</v>
      </c>
      <c r="K3547" s="380">
        <v>0.81199074074073996</v>
      </c>
      <c r="L3547" s="378">
        <v>46177</v>
      </c>
      <c r="M3547" s="1" t="s">
        <v>7527</v>
      </c>
      <c r="N3547" s="1" t="s">
        <v>7593</v>
      </c>
    </row>
    <row r="3548" spans="1:14" x14ac:dyDescent="0.25">
      <c r="A3548" s="1" t="s">
        <v>7525</v>
      </c>
      <c r="B3548" s="1" t="s">
        <v>80</v>
      </c>
      <c r="C3548" s="1" t="s">
        <v>81</v>
      </c>
      <c r="D3548" s="377">
        <v>552</v>
      </c>
      <c r="E3548" s="1" t="s">
        <v>84</v>
      </c>
      <c r="F3548" s="378">
        <v>46177</v>
      </c>
      <c r="G3548" s="1" t="s">
        <v>7526</v>
      </c>
      <c r="H3548" s="1" t="s">
        <v>5776</v>
      </c>
      <c r="I3548" s="378">
        <v>47272</v>
      </c>
      <c r="J3548" s="1" t="s">
        <v>61</v>
      </c>
      <c r="K3548" s="380">
        <v>0.58745370370369998</v>
      </c>
      <c r="L3548" s="378">
        <v>46177</v>
      </c>
      <c r="M3548" s="1" t="s">
        <v>7527</v>
      </c>
      <c r="N3548" s="1" t="s">
        <v>7610</v>
      </c>
    </row>
    <row r="3549" spans="1:14" x14ac:dyDescent="0.25">
      <c r="A3549" s="1" t="s">
        <v>7525</v>
      </c>
      <c r="B3549" s="1" t="s">
        <v>80</v>
      </c>
      <c r="C3549" s="1" t="s">
        <v>81</v>
      </c>
      <c r="D3549" s="377">
        <v>552</v>
      </c>
      <c r="E3549" s="1" t="s">
        <v>84</v>
      </c>
      <c r="F3549" s="378">
        <v>46177</v>
      </c>
      <c r="G3549" s="1" t="s">
        <v>7526</v>
      </c>
      <c r="H3549" s="1" t="s">
        <v>5776</v>
      </c>
      <c r="I3549" s="378">
        <v>47272</v>
      </c>
      <c r="J3549" s="1" t="s">
        <v>61</v>
      </c>
      <c r="K3549" s="380">
        <v>0.43706018518519002</v>
      </c>
      <c r="L3549" s="378">
        <v>46177</v>
      </c>
      <c r="M3549" s="1" t="s">
        <v>7527</v>
      </c>
      <c r="N3549" s="1" t="s">
        <v>7591</v>
      </c>
    </row>
    <row r="3550" spans="1:14" x14ac:dyDescent="0.25">
      <c r="A3550" s="1" t="s">
        <v>7525</v>
      </c>
      <c r="B3550" s="1" t="s">
        <v>80</v>
      </c>
      <c r="C3550" s="1" t="s">
        <v>81</v>
      </c>
      <c r="D3550" s="377">
        <v>552</v>
      </c>
      <c r="E3550" s="1" t="s">
        <v>84</v>
      </c>
      <c r="F3550" s="378">
        <v>46177</v>
      </c>
      <c r="G3550" s="1" t="s">
        <v>7526</v>
      </c>
      <c r="H3550" s="1" t="s">
        <v>5776</v>
      </c>
      <c r="I3550" s="378">
        <v>47272</v>
      </c>
      <c r="J3550" s="1" t="s">
        <v>61</v>
      </c>
      <c r="K3550" s="380">
        <v>0.71166666666667</v>
      </c>
      <c r="L3550" s="378">
        <v>46177</v>
      </c>
      <c r="M3550" s="1" t="s">
        <v>7527</v>
      </c>
      <c r="N3550" s="1" t="s">
        <v>7599</v>
      </c>
    </row>
    <row r="3551" spans="1:14" x14ac:dyDescent="0.25">
      <c r="A3551" s="1" t="s">
        <v>7525</v>
      </c>
      <c r="B3551" s="1" t="s">
        <v>80</v>
      </c>
      <c r="C3551" s="1" t="s">
        <v>81</v>
      </c>
      <c r="D3551" s="377">
        <v>552</v>
      </c>
      <c r="E3551" s="1" t="s">
        <v>84</v>
      </c>
      <c r="F3551" s="378">
        <v>46177</v>
      </c>
      <c r="G3551" s="1" t="s">
        <v>7526</v>
      </c>
      <c r="H3551" s="1" t="s">
        <v>5776</v>
      </c>
      <c r="I3551" s="378">
        <v>47272</v>
      </c>
      <c r="J3551" s="1" t="s">
        <v>61</v>
      </c>
      <c r="K3551" s="380">
        <v>0.73439814814814997</v>
      </c>
      <c r="L3551" s="378">
        <v>46177</v>
      </c>
      <c r="M3551" s="1" t="s">
        <v>7527</v>
      </c>
      <c r="N3551" s="1" t="s">
        <v>7604</v>
      </c>
    </row>
    <row r="3552" spans="1:14" x14ac:dyDescent="0.25">
      <c r="A3552" s="1" t="s">
        <v>7525</v>
      </c>
      <c r="B3552" s="1" t="s">
        <v>80</v>
      </c>
      <c r="C3552" s="1" t="s">
        <v>81</v>
      </c>
      <c r="D3552" s="377">
        <v>552</v>
      </c>
      <c r="E3552" s="1" t="s">
        <v>84</v>
      </c>
      <c r="F3552" s="378">
        <v>46177</v>
      </c>
      <c r="G3552" s="1" t="s">
        <v>7526</v>
      </c>
      <c r="H3552" s="1" t="s">
        <v>5776</v>
      </c>
      <c r="I3552" s="378">
        <v>47272</v>
      </c>
      <c r="J3552" s="1" t="s">
        <v>61</v>
      </c>
      <c r="K3552" s="380">
        <v>0.72934027777777999</v>
      </c>
      <c r="L3552" s="378">
        <v>46177</v>
      </c>
      <c r="M3552" s="1" t="s">
        <v>7527</v>
      </c>
      <c r="N3552" s="1" t="s">
        <v>7602</v>
      </c>
    </row>
    <row r="3553" spans="1:14" x14ac:dyDescent="0.25">
      <c r="A3553" s="1" t="s">
        <v>7525</v>
      </c>
      <c r="B3553" s="1" t="s">
        <v>80</v>
      </c>
      <c r="C3553" s="1" t="s">
        <v>81</v>
      </c>
      <c r="D3553" s="377">
        <v>552</v>
      </c>
      <c r="E3553" s="1" t="s">
        <v>84</v>
      </c>
      <c r="F3553" s="378">
        <v>46177</v>
      </c>
      <c r="G3553" s="1" t="s">
        <v>7526</v>
      </c>
      <c r="H3553" s="1" t="s">
        <v>5776</v>
      </c>
      <c r="I3553" s="378">
        <v>47272</v>
      </c>
      <c r="J3553" s="1" t="s">
        <v>61</v>
      </c>
      <c r="K3553" s="380">
        <v>0.40971064814815</v>
      </c>
      <c r="L3553" s="378">
        <v>46177</v>
      </c>
      <c r="M3553" s="1" t="s">
        <v>7527</v>
      </c>
      <c r="N3553" s="1" t="s">
        <v>7609</v>
      </c>
    </row>
    <row r="3554" spans="1:14" x14ac:dyDescent="0.25">
      <c r="A3554" s="1" t="s">
        <v>7525</v>
      </c>
      <c r="B3554" s="1" t="s">
        <v>80</v>
      </c>
      <c r="C3554" s="1" t="s">
        <v>81</v>
      </c>
      <c r="D3554" s="377">
        <v>552</v>
      </c>
      <c r="E3554" s="1" t="s">
        <v>84</v>
      </c>
      <c r="F3554" s="378">
        <v>46177</v>
      </c>
      <c r="G3554" s="1" t="s">
        <v>7526</v>
      </c>
      <c r="H3554" s="1" t="s">
        <v>5776</v>
      </c>
      <c r="I3554" s="378">
        <v>47272</v>
      </c>
      <c r="J3554" s="1" t="s">
        <v>61</v>
      </c>
      <c r="K3554" s="380">
        <v>0.73731481481480998</v>
      </c>
      <c r="L3554" s="378">
        <v>46177</v>
      </c>
      <c r="M3554" s="1" t="s">
        <v>7527</v>
      </c>
      <c r="N3554" s="1" t="s">
        <v>7603</v>
      </c>
    </row>
    <row r="3555" spans="1:14" x14ac:dyDescent="0.25">
      <c r="A3555" s="1" t="s">
        <v>7525</v>
      </c>
      <c r="B3555" s="1" t="s">
        <v>80</v>
      </c>
      <c r="C3555" s="1" t="s">
        <v>81</v>
      </c>
      <c r="D3555" s="377">
        <v>552</v>
      </c>
      <c r="E3555" s="1" t="s">
        <v>84</v>
      </c>
      <c r="F3555" s="378">
        <v>46177</v>
      </c>
      <c r="G3555" s="1" t="s">
        <v>7526</v>
      </c>
      <c r="H3555" s="1" t="s">
        <v>5776</v>
      </c>
      <c r="I3555" s="378">
        <v>47272</v>
      </c>
      <c r="J3555" s="1" t="s">
        <v>61</v>
      </c>
      <c r="K3555" s="380">
        <v>0.43663194444443998</v>
      </c>
      <c r="L3555" s="378">
        <v>46177</v>
      </c>
      <c r="M3555" s="1" t="s">
        <v>7527</v>
      </c>
      <c r="N3555" s="1" t="s">
        <v>7592</v>
      </c>
    </row>
    <row r="3556" spans="1:14" x14ac:dyDescent="0.25">
      <c r="A3556" s="1" t="s">
        <v>9968</v>
      </c>
      <c r="B3556" s="1" t="s">
        <v>80</v>
      </c>
      <c r="C3556" s="1" t="s">
        <v>81</v>
      </c>
      <c r="D3556" s="377">
        <v>180</v>
      </c>
      <c r="E3556" s="1" t="s">
        <v>83</v>
      </c>
      <c r="F3556" s="378">
        <v>46185</v>
      </c>
      <c r="G3556" s="1" t="s">
        <v>13730</v>
      </c>
      <c r="H3556" s="1" t="s">
        <v>13731</v>
      </c>
      <c r="I3556" s="378">
        <v>47280</v>
      </c>
      <c r="J3556" s="1" t="s">
        <v>61</v>
      </c>
      <c r="K3556" s="380">
        <v>0.36454861111110998</v>
      </c>
      <c r="L3556" s="378">
        <v>46185</v>
      </c>
      <c r="M3556" s="1" t="s">
        <v>9970</v>
      </c>
      <c r="N3556" s="1" t="s">
        <v>14309</v>
      </c>
    </row>
    <row r="3557" spans="1:14" x14ac:dyDescent="0.25">
      <c r="A3557" s="1" t="s">
        <v>9968</v>
      </c>
      <c r="B3557" s="1" t="s">
        <v>80</v>
      </c>
      <c r="C3557" s="1" t="s">
        <v>81</v>
      </c>
      <c r="D3557" s="377">
        <v>180</v>
      </c>
      <c r="E3557" s="1" t="s">
        <v>83</v>
      </c>
      <c r="F3557" s="378">
        <v>46185</v>
      </c>
      <c r="G3557" s="1" t="s">
        <v>13733</v>
      </c>
      <c r="H3557" s="1" t="s">
        <v>13013</v>
      </c>
      <c r="I3557" s="378">
        <v>47280</v>
      </c>
      <c r="J3557" s="1" t="s">
        <v>61</v>
      </c>
      <c r="K3557" s="380">
        <v>0.14438657407406999</v>
      </c>
      <c r="L3557" s="378">
        <v>46185</v>
      </c>
      <c r="M3557" s="1" t="s">
        <v>9970</v>
      </c>
      <c r="N3557" s="1" t="s">
        <v>13742</v>
      </c>
    </row>
    <row r="3558" spans="1:14" x14ac:dyDescent="0.25">
      <c r="A3558" s="1" t="s">
        <v>9968</v>
      </c>
      <c r="B3558" s="1" t="s">
        <v>80</v>
      </c>
      <c r="C3558" s="1" t="s">
        <v>81</v>
      </c>
      <c r="D3558" s="377">
        <v>180</v>
      </c>
      <c r="E3558" s="1" t="s">
        <v>83</v>
      </c>
      <c r="F3558" s="378">
        <v>46185</v>
      </c>
      <c r="G3558" s="1" t="s">
        <v>13733</v>
      </c>
      <c r="H3558" s="1" t="s">
        <v>13013</v>
      </c>
      <c r="I3558" s="378">
        <v>47280</v>
      </c>
      <c r="J3558" s="1" t="s">
        <v>61</v>
      </c>
      <c r="K3558" s="380">
        <v>5.3148148148149998E-2</v>
      </c>
      <c r="L3558" s="378">
        <v>46185</v>
      </c>
      <c r="M3558" s="1" t="s">
        <v>9970</v>
      </c>
      <c r="N3558" s="1" t="s">
        <v>13740</v>
      </c>
    </row>
    <row r="3559" spans="1:14" x14ac:dyDescent="0.25">
      <c r="A3559" s="1" t="s">
        <v>9968</v>
      </c>
      <c r="B3559" s="1" t="s">
        <v>80</v>
      </c>
      <c r="C3559" s="1" t="s">
        <v>81</v>
      </c>
      <c r="D3559" s="377">
        <v>180</v>
      </c>
      <c r="E3559" s="1" t="s">
        <v>83</v>
      </c>
      <c r="F3559" s="378">
        <v>46185</v>
      </c>
      <c r="G3559" s="1" t="s">
        <v>13733</v>
      </c>
      <c r="H3559" s="1" t="s">
        <v>13013</v>
      </c>
      <c r="I3559" s="378">
        <v>47280</v>
      </c>
      <c r="J3559" s="1" t="s">
        <v>61</v>
      </c>
      <c r="K3559" s="380">
        <v>0.13273148148148001</v>
      </c>
      <c r="L3559" s="378">
        <v>46185</v>
      </c>
      <c r="M3559" s="1" t="s">
        <v>9970</v>
      </c>
      <c r="N3559" s="1" t="s">
        <v>13734</v>
      </c>
    </row>
    <row r="3560" spans="1:14" x14ac:dyDescent="0.25">
      <c r="A3560" s="1" t="s">
        <v>9968</v>
      </c>
      <c r="B3560" s="1" t="s">
        <v>80</v>
      </c>
      <c r="C3560" s="1" t="s">
        <v>81</v>
      </c>
      <c r="D3560" s="377">
        <v>180</v>
      </c>
      <c r="E3560" s="1" t="s">
        <v>83</v>
      </c>
      <c r="F3560" s="378">
        <v>46185</v>
      </c>
      <c r="G3560" s="1" t="s">
        <v>13730</v>
      </c>
      <c r="H3560" s="1" t="s">
        <v>13731</v>
      </c>
      <c r="I3560" s="378">
        <v>47280</v>
      </c>
      <c r="J3560" s="1" t="s">
        <v>61</v>
      </c>
      <c r="K3560" s="380">
        <v>0.51766203703703995</v>
      </c>
      <c r="L3560" s="378">
        <v>46185</v>
      </c>
      <c r="M3560" s="1" t="s">
        <v>9970</v>
      </c>
      <c r="N3560" s="1" t="s">
        <v>14310</v>
      </c>
    </row>
    <row r="3561" spans="1:14" x14ac:dyDescent="0.25">
      <c r="A3561" s="1" t="s">
        <v>9968</v>
      </c>
      <c r="B3561" s="1" t="s">
        <v>80</v>
      </c>
      <c r="C3561" s="1" t="s">
        <v>81</v>
      </c>
      <c r="D3561" s="377">
        <v>180</v>
      </c>
      <c r="E3561" s="1" t="s">
        <v>83</v>
      </c>
      <c r="F3561" s="378">
        <v>46185</v>
      </c>
      <c r="G3561" s="1" t="s">
        <v>13730</v>
      </c>
      <c r="H3561" s="1" t="s">
        <v>13731</v>
      </c>
      <c r="I3561" s="378">
        <v>47280</v>
      </c>
      <c r="J3561" s="1" t="s">
        <v>61</v>
      </c>
      <c r="K3561" s="380">
        <v>0.31414351851852002</v>
      </c>
      <c r="L3561" s="378">
        <v>46185</v>
      </c>
      <c r="M3561" s="1" t="s">
        <v>9970</v>
      </c>
      <c r="N3561" s="1" t="s">
        <v>13737</v>
      </c>
    </row>
    <row r="3562" spans="1:14" x14ac:dyDescent="0.25">
      <c r="A3562" s="1" t="s">
        <v>9968</v>
      </c>
      <c r="B3562" s="1" t="s">
        <v>80</v>
      </c>
      <c r="C3562" s="1" t="s">
        <v>81</v>
      </c>
      <c r="D3562" s="377">
        <v>180</v>
      </c>
      <c r="E3562" s="1" t="s">
        <v>83</v>
      </c>
      <c r="F3562" s="378">
        <v>46185</v>
      </c>
      <c r="G3562" s="1" t="s">
        <v>13733</v>
      </c>
      <c r="H3562" s="1" t="s">
        <v>13013</v>
      </c>
      <c r="I3562" s="378">
        <v>47280</v>
      </c>
      <c r="J3562" s="1" t="s">
        <v>61</v>
      </c>
      <c r="K3562" s="380">
        <v>6.0844907407409998E-2</v>
      </c>
      <c r="L3562" s="378">
        <v>46185</v>
      </c>
      <c r="M3562" s="1" t="s">
        <v>9970</v>
      </c>
      <c r="N3562" s="1" t="s">
        <v>13745</v>
      </c>
    </row>
    <row r="3563" spans="1:14" x14ac:dyDescent="0.25">
      <c r="A3563" s="1" t="s">
        <v>9968</v>
      </c>
      <c r="B3563" s="1" t="s">
        <v>80</v>
      </c>
      <c r="C3563" s="1" t="s">
        <v>81</v>
      </c>
      <c r="D3563" s="377">
        <v>180</v>
      </c>
      <c r="E3563" s="1" t="s">
        <v>83</v>
      </c>
      <c r="F3563" s="378">
        <v>46185</v>
      </c>
      <c r="G3563" s="1" t="s">
        <v>13730</v>
      </c>
      <c r="H3563" s="1" t="s">
        <v>13731</v>
      </c>
      <c r="I3563" s="378">
        <v>47280</v>
      </c>
      <c r="J3563" s="1" t="s">
        <v>61</v>
      </c>
      <c r="K3563" s="380">
        <v>0.24063657407406999</v>
      </c>
      <c r="L3563" s="378">
        <v>46185</v>
      </c>
      <c r="M3563" s="1" t="s">
        <v>9970</v>
      </c>
      <c r="N3563" s="1" t="s">
        <v>13747</v>
      </c>
    </row>
    <row r="3564" spans="1:14" x14ac:dyDescent="0.25">
      <c r="A3564" s="1" t="s">
        <v>9968</v>
      </c>
      <c r="B3564" s="1" t="s">
        <v>80</v>
      </c>
      <c r="C3564" s="1" t="s">
        <v>81</v>
      </c>
      <c r="D3564" s="377">
        <v>180</v>
      </c>
      <c r="E3564" s="1" t="s">
        <v>83</v>
      </c>
      <c r="F3564" s="378">
        <v>46185</v>
      </c>
      <c r="G3564" s="1" t="s">
        <v>13730</v>
      </c>
      <c r="H3564" s="1" t="s">
        <v>13731</v>
      </c>
      <c r="I3564" s="378">
        <v>47280</v>
      </c>
      <c r="J3564" s="1" t="s">
        <v>61</v>
      </c>
      <c r="K3564" s="380">
        <v>0.56196759259258999</v>
      </c>
      <c r="L3564" s="378">
        <v>46185</v>
      </c>
      <c r="M3564" s="1" t="s">
        <v>9970</v>
      </c>
      <c r="N3564" s="1" t="s">
        <v>14311</v>
      </c>
    </row>
    <row r="3565" spans="1:14" x14ac:dyDescent="0.25">
      <c r="A3565" s="1" t="s">
        <v>9968</v>
      </c>
      <c r="B3565" s="1" t="s">
        <v>80</v>
      </c>
      <c r="C3565" s="1" t="s">
        <v>81</v>
      </c>
      <c r="D3565" s="377">
        <v>180</v>
      </c>
      <c r="E3565" s="1" t="s">
        <v>83</v>
      </c>
      <c r="F3565" s="378">
        <v>46185</v>
      </c>
      <c r="G3565" s="1" t="s">
        <v>13733</v>
      </c>
      <c r="H3565" s="1" t="s">
        <v>13013</v>
      </c>
      <c r="I3565" s="378">
        <v>47280</v>
      </c>
      <c r="J3565" s="1" t="s">
        <v>61</v>
      </c>
      <c r="K3565" s="380">
        <v>0.18028935185184999</v>
      </c>
      <c r="L3565" s="378">
        <v>46185</v>
      </c>
      <c r="M3565" s="1" t="s">
        <v>9970</v>
      </c>
      <c r="N3565" s="1" t="s">
        <v>13750</v>
      </c>
    </row>
    <row r="3566" spans="1:14" x14ac:dyDescent="0.25">
      <c r="A3566" s="1" t="s">
        <v>9968</v>
      </c>
      <c r="B3566" s="1" t="s">
        <v>80</v>
      </c>
      <c r="C3566" s="1" t="s">
        <v>81</v>
      </c>
      <c r="D3566" s="377">
        <v>180</v>
      </c>
      <c r="E3566" s="1" t="s">
        <v>83</v>
      </c>
      <c r="F3566" s="378">
        <v>46185</v>
      </c>
      <c r="G3566" s="1" t="s">
        <v>13730</v>
      </c>
      <c r="H3566" s="1" t="s">
        <v>13731</v>
      </c>
      <c r="I3566" s="378">
        <v>47280</v>
      </c>
      <c r="J3566" s="1" t="s">
        <v>61</v>
      </c>
      <c r="K3566" s="380">
        <v>0.34766203703704002</v>
      </c>
      <c r="L3566" s="378">
        <v>46185</v>
      </c>
      <c r="M3566" s="1" t="s">
        <v>9970</v>
      </c>
      <c r="N3566" s="1" t="s">
        <v>13749</v>
      </c>
    </row>
    <row r="3567" spans="1:14" x14ac:dyDescent="0.25">
      <c r="A3567" s="1" t="s">
        <v>9968</v>
      </c>
      <c r="B3567" s="1" t="s">
        <v>80</v>
      </c>
      <c r="C3567" s="1" t="s">
        <v>81</v>
      </c>
      <c r="D3567" s="377">
        <v>180</v>
      </c>
      <c r="E3567" s="1" t="s">
        <v>83</v>
      </c>
      <c r="F3567" s="378">
        <v>46185</v>
      </c>
      <c r="G3567" s="1" t="s">
        <v>13730</v>
      </c>
      <c r="H3567" s="1" t="s">
        <v>13731</v>
      </c>
      <c r="I3567" s="378">
        <v>47280</v>
      </c>
      <c r="J3567" s="1" t="s">
        <v>61</v>
      </c>
      <c r="K3567" s="380">
        <v>0.45024305555555999</v>
      </c>
      <c r="L3567" s="378">
        <v>46185</v>
      </c>
      <c r="M3567" s="1" t="s">
        <v>9970</v>
      </c>
      <c r="N3567" s="1" t="s">
        <v>14312</v>
      </c>
    </row>
    <row r="3568" spans="1:14" x14ac:dyDescent="0.25">
      <c r="A3568" s="1" t="s">
        <v>9968</v>
      </c>
      <c r="B3568" s="1" t="s">
        <v>80</v>
      </c>
      <c r="C3568" s="1" t="s">
        <v>81</v>
      </c>
      <c r="D3568" s="377">
        <v>180</v>
      </c>
      <c r="E3568" s="1" t="s">
        <v>83</v>
      </c>
      <c r="F3568" s="378">
        <v>46185</v>
      </c>
      <c r="G3568" s="1" t="s">
        <v>13733</v>
      </c>
      <c r="H3568" s="1" t="s">
        <v>13013</v>
      </c>
      <c r="I3568" s="378">
        <v>47280</v>
      </c>
      <c r="J3568" s="1" t="s">
        <v>61</v>
      </c>
      <c r="K3568" s="380">
        <v>2.9872685185189998E-2</v>
      </c>
      <c r="L3568" s="378">
        <v>46185</v>
      </c>
      <c r="M3568" s="1" t="s">
        <v>9970</v>
      </c>
      <c r="N3568" s="1" t="s">
        <v>13738</v>
      </c>
    </row>
    <row r="3569" spans="1:14" x14ac:dyDescent="0.25">
      <c r="A3569" s="1" t="s">
        <v>9968</v>
      </c>
      <c r="B3569" s="1" t="s">
        <v>80</v>
      </c>
      <c r="C3569" s="1" t="s">
        <v>81</v>
      </c>
      <c r="D3569" s="377">
        <v>180</v>
      </c>
      <c r="E3569" s="1" t="s">
        <v>83</v>
      </c>
      <c r="F3569" s="378">
        <v>46185</v>
      </c>
      <c r="G3569" s="1" t="s">
        <v>13733</v>
      </c>
      <c r="H3569" s="1" t="s">
        <v>13013</v>
      </c>
      <c r="I3569" s="378">
        <v>47280</v>
      </c>
      <c r="J3569" s="1" t="s">
        <v>61</v>
      </c>
      <c r="K3569" s="380">
        <v>0.22084490740741</v>
      </c>
      <c r="L3569" s="378">
        <v>46185</v>
      </c>
      <c r="M3569" s="1" t="s">
        <v>9970</v>
      </c>
      <c r="N3569" s="1" t="s">
        <v>13746</v>
      </c>
    </row>
    <row r="3570" spans="1:14" x14ac:dyDescent="0.25">
      <c r="A3570" s="1" t="s">
        <v>9968</v>
      </c>
      <c r="B3570" s="1" t="s">
        <v>80</v>
      </c>
      <c r="C3570" s="1" t="s">
        <v>81</v>
      </c>
      <c r="D3570" s="377">
        <v>180</v>
      </c>
      <c r="E3570" s="1" t="s">
        <v>83</v>
      </c>
      <c r="F3570" s="378">
        <v>46185</v>
      </c>
      <c r="G3570" s="1" t="s">
        <v>13730</v>
      </c>
      <c r="H3570" s="1" t="s">
        <v>13731</v>
      </c>
      <c r="I3570" s="378">
        <v>47280</v>
      </c>
      <c r="J3570" s="1" t="s">
        <v>61</v>
      </c>
      <c r="K3570" s="380">
        <v>0.26645833333333002</v>
      </c>
      <c r="L3570" s="378">
        <v>46185</v>
      </c>
      <c r="M3570" s="1" t="s">
        <v>9970</v>
      </c>
      <c r="N3570" s="1" t="s">
        <v>13732</v>
      </c>
    </row>
    <row r="3571" spans="1:14" x14ac:dyDescent="0.25">
      <c r="A3571" s="1" t="s">
        <v>9968</v>
      </c>
      <c r="B3571" s="1" t="s">
        <v>80</v>
      </c>
      <c r="C3571" s="1" t="s">
        <v>81</v>
      </c>
      <c r="D3571" s="377">
        <v>180</v>
      </c>
      <c r="E3571" s="1" t="s">
        <v>83</v>
      </c>
      <c r="F3571" s="378">
        <v>46185</v>
      </c>
      <c r="G3571" s="1" t="s">
        <v>13733</v>
      </c>
      <c r="H3571" s="1" t="s">
        <v>13013</v>
      </c>
      <c r="I3571" s="378">
        <v>47280</v>
      </c>
      <c r="J3571" s="1" t="s">
        <v>61</v>
      </c>
      <c r="K3571" s="380">
        <v>5.6712962963000003E-3</v>
      </c>
      <c r="L3571" s="378">
        <v>46185</v>
      </c>
      <c r="M3571" s="1" t="s">
        <v>9970</v>
      </c>
      <c r="N3571" s="1" t="s">
        <v>13741</v>
      </c>
    </row>
    <row r="3572" spans="1:14" x14ac:dyDescent="0.25">
      <c r="A3572" s="1" t="s">
        <v>9968</v>
      </c>
      <c r="B3572" s="1" t="s">
        <v>80</v>
      </c>
      <c r="C3572" s="1" t="s">
        <v>81</v>
      </c>
      <c r="D3572" s="377">
        <v>180</v>
      </c>
      <c r="E3572" s="1" t="s">
        <v>83</v>
      </c>
      <c r="F3572" s="378">
        <v>46185</v>
      </c>
      <c r="G3572" s="1" t="s">
        <v>13733</v>
      </c>
      <c r="H3572" s="1" t="s">
        <v>13013</v>
      </c>
      <c r="I3572" s="378">
        <v>47280</v>
      </c>
      <c r="J3572" s="1" t="s">
        <v>61</v>
      </c>
      <c r="K3572" s="380">
        <v>0.13789351851852</v>
      </c>
      <c r="L3572" s="378">
        <v>46185</v>
      </c>
      <c r="M3572" s="1" t="s">
        <v>9970</v>
      </c>
      <c r="N3572" s="1" t="s">
        <v>13736</v>
      </c>
    </row>
    <row r="3573" spans="1:14" x14ac:dyDescent="0.25">
      <c r="A3573" s="1" t="s">
        <v>9968</v>
      </c>
      <c r="B3573" s="1" t="s">
        <v>80</v>
      </c>
      <c r="C3573" s="1" t="s">
        <v>81</v>
      </c>
      <c r="D3573" s="377">
        <v>88</v>
      </c>
      <c r="E3573" s="1" t="s">
        <v>83</v>
      </c>
      <c r="F3573" s="378">
        <v>46185</v>
      </c>
      <c r="G3573" s="1" t="s">
        <v>13733</v>
      </c>
      <c r="H3573" s="1" t="s">
        <v>13013</v>
      </c>
      <c r="I3573" s="378">
        <v>47280</v>
      </c>
      <c r="J3573" s="1" t="s">
        <v>61</v>
      </c>
      <c r="K3573" s="380">
        <v>0.23576388888888999</v>
      </c>
      <c r="L3573" s="378">
        <v>46185</v>
      </c>
      <c r="M3573" s="1" t="s">
        <v>9970</v>
      </c>
      <c r="N3573" s="1" t="s">
        <v>13735</v>
      </c>
    </row>
    <row r="3574" spans="1:14" x14ac:dyDescent="0.25">
      <c r="A3574" s="1" t="s">
        <v>9968</v>
      </c>
      <c r="B3574" s="1" t="s">
        <v>80</v>
      </c>
      <c r="C3574" s="1" t="s">
        <v>81</v>
      </c>
      <c r="D3574" s="377">
        <v>180</v>
      </c>
      <c r="E3574" s="1" t="s">
        <v>83</v>
      </c>
      <c r="F3574" s="378">
        <v>46185</v>
      </c>
      <c r="G3574" s="1" t="s">
        <v>13733</v>
      </c>
      <c r="H3574" s="1" t="s">
        <v>13013</v>
      </c>
      <c r="I3574" s="378">
        <v>47280</v>
      </c>
      <c r="J3574" s="1" t="s">
        <v>61</v>
      </c>
      <c r="K3574" s="380">
        <v>2.9745370370369999E-2</v>
      </c>
      <c r="L3574" s="378">
        <v>46185</v>
      </c>
      <c r="M3574" s="1" t="s">
        <v>9970</v>
      </c>
      <c r="N3574" s="1" t="s">
        <v>13739</v>
      </c>
    </row>
    <row r="3575" spans="1:14" x14ac:dyDescent="0.25">
      <c r="A3575" s="1" t="s">
        <v>9968</v>
      </c>
      <c r="B3575" s="1" t="s">
        <v>80</v>
      </c>
      <c r="C3575" s="1" t="s">
        <v>81</v>
      </c>
      <c r="D3575" s="377">
        <v>180</v>
      </c>
      <c r="E3575" s="1" t="s">
        <v>83</v>
      </c>
      <c r="F3575" s="378">
        <v>46185</v>
      </c>
      <c r="G3575" s="1" t="s">
        <v>13730</v>
      </c>
      <c r="H3575" s="1" t="s">
        <v>13731</v>
      </c>
      <c r="I3575" s="378">
        <v>47280</v>
      </c>
      <c r="J3575" s="1" t="s">
        <v>61</v>
      </c>
      <c r="K3575" s="380">
        <v>0.57837962962962997</v>
      </c>
      <c r="L3575" s="378">
        <v>46185</v>
      </c>
      <c r="M3575" s="1" t="s">
        <v>9970</v>
      </c>
      <c r="N3575" s="1" t="s">
        <v>14313</v>
      </c>
    </row>
    <row r="3576" spans="1:14" x14ac:dyDescent="0.25">
      <c r="A3576" s="1" t="s">
        <v>9968</v>
      </c>
      <c r="B3576" s="1" t="s">
        <v>80</v>
      </c>
      <c r="C3576" s="1" t="s">
        <v>81</v>
      </c>
      <c r="D3576" s="377">
        <v>180</v>
      </c>
      <c r="E3576" s="1" t="s">
        <v>83</v>
      </c>
      <c r="F3576" s="378">
        <v>46185</v>
      </c>
      <c r="G3576" s="1" t="s">
        <v>13730</v>
      </c>
      <c r="H3576" s="1" t="s">
        <v>13731</v>
      </c>
      <c r="I3576" s="378">
        <v>47280</v>
      </c>
      <c r="J3576" s="1" t="s">
        <v>61</v>
      </c>
      <c r="K3576" s="380">
        <v>0.38296296296296001</v>
      </c>
      <c r="L3576" s="378">
        <v>46185</v>
      </c>
      <c r="M3576" s="1" t="s">
        <v>9970</v>
      </c>
      <c r="N3576" s="1" t="s">
        <v>14314</v>
      </c>
    </row>
    <row r="3577" spans="1:14" x14ac:dyDescent="0.25">
      <c r="A3577" s="1" t="s">
        <v>9968</v>
      </c>
      <c r="B3577" s="1" t="s">
        <v>80</v>
      </c>
      <c r="C3577" s="1" t="s">
        <v>81</v>
      </c>
      <c r="D3577" s="377">
        <v>180</v>
      </c>
      <c r="E3577" s="1" t="s">
        <v>83</v>
      </c>
      <c r="F3577" s="378">
        <v>46185</v>
      </c>
      <c r="G3577" s="1" t="s">
        <v>13730</v>
      </c>
      <c r="H3577" s="1" t="s">
        <v>13731</v>
      </c>
      <c r="I3577" s="378">
        <v>47280</v>
      </c>
      <c r="J3577" s="1" t="s">
        <v>61</v>
      </c>
      <c r="K3577" s="380">
        <v>0.40711805555556002</v>
      </c>
      <c r="L3577" s="378">
        <v>46185</v>
      </c>
      <c r="M3577" s="1" t="s">
        <v>9970</v>
      </c>
      <c r="N3577" s="1" t="s">
        <v>14315</v>
      </c>
    </row>
    <row r="3578" spans="1:14" x14ac:dyDescent="0.25">
      <c r="A3578" s="1" t="s">
        <v>9968</v>
      </c>
      <c r="B3578" s="1" t="s">
        <v>80</v>
      </c>
      <c r="C3578" s="1" t="s">
        <v>81</v>
      </c>
      <c r="D3578" s="377">
        <v>180</v>
      </c>
      <c r="E3578" s="1" t="s">
        <v>83</v>
      </c>
      <c r="F3578" s="378">
        <v>46185</v>
      </c>
      <c r="G3578" s="1" t="s">
        <v>13733</v>
      </c>
      <c r="H3578" s="1" t="s">
        <v>13013</v>
      </c>
      <c r="I3578" s="378">
        <v>47280</v>
      </c>
      <c r="J3578" s="1" t="s">
        <v>61</v>
      </c>
      <c r="K3578" s="380">
        <v>6.232638888889E-2</v>
      </c>
      <c r="L3578" s="378">
        <v>46185</v>
      </c>
      <c r="M3578" s="1" t="s">
        <v>9970</v>
      </c>
      <c r="N3578" s="1" t="s">
        <v>13743</v>
      </c>
    </row>
    <row r="3579" spans="1:14" x14ac:dyDescent="0.25">
      <c r="A3579" s="1" t="s">
        <v>9968</v>
      </c>
      <c r="B3579" s="1" t="s">
        <v>80</v>
      </c>
      <c r="C3579" s="1" t="s">
        <v>81</v>
      </c>
      <c r="D3579" s="377">
        <v>180</v>
      </c>
      <c r="E3579" s="1" t="s">
        <v>83</v>
      </c>
      <c r="F3579" s="378">
        <v>46185</v>
      </c>
      <c r="G3579" s="1" t="s">
        <v>13733</v>
      </c>
      <c r="H3579" s="1" t="s">
        <v>13013</v>
      </c>
      <c r="I3579" s="378">
        <v>47280</v>
      </c>
      <c r="J3579" s="1" t="s">
        <v>61</v>
      </c>
      <c r="K3579" s="380">
        <v>0.18092592592592999</v>
      </c>
      <c r="L3579" s="378">
        <v>46185</v>
      </c>
      <c r="M3579" s="1" t="s">
        <v>9970</v>
      </c>
      <c r="N3579" s="1" t="s">
        <v>13744</v>
      </c>
    </row>
    <row r="3580" spans="1:14" x14ac:dyDescent="0.25">
      <c r="A3580" s="1" t="s">
        <v>9968</v>
      </c>
      <c r="B3580" s="1" t="s">
        <v>80</v>
      </c>
      <c r="C3580" s="1" t="s">
        <v>81</v>
      </c>
      <c r="D3580" s="377">
        <v>180</v>
      </c>
      <c r="E3580" s="1" t="s">
        <v>83</v>
      </c>
      <c r="F3580" s="378">
        <v>46185</v>
      </c>
      <c r="G3580" s="1" t="s">
        <v>13730</v>
      </c>
      <c r="H3580" s="1" t="s">
        <v>13731</v>
      </c>
      <c r="I3580" s="378">
        <v>47280</v>
      </c>
      <c r="J3580" s="1" t="s">
        <v>61</v>
      </c>
      <c r="K3580" s="380">
        <v>0.33957175925925998</v>
      </c>
      <c r="L3580" s="378">
        <v>46185</v>
      </c>
      <c r="M3580" s="1" t="s">
        <v>9970</v>
      </c>
      <c r="N3580" s="1" t="s">
        <v>13748</v>
      </c>
    </row>
    <row r="3581" spans="1:14" x14ac:dyDescent="0.25">
      <c r="A3581" s="1" t="s">
        <v>9968</v>
      </c>
      <c r="B3581" s="1" t="s">
        <v>80</v>
      </c>
      <c r="C3581" s="1" t="s">
        <v>81</v>
      </c>
      <c r="D3581" s="377">
        <v>180</v>
      </c>
      <c r="E3581" s="1" t="s">
        <v>83</v>
      </c>
      <c r="F3581" s="378">
        <v>46185</v>
      </c>
      <c r="G3581" s="1" t="s">
        <v>13730</v>
      </c>
      <c r="H3581" s="1" t="s">
        <v>13731</v>
      </c>
      <c r="I3581" s="378">
        <v>47280</v>
      </c>
      <c r="J3581" s="1" t="s">
        <v>61</v>
      </c>
      <c r="K3581" s="380">
        <v>0.43096064814814999</v>
      </c>
      <c r="L3581" s="378">
        <v>46185</v>
      </c>
      <c r="M3581" s="1" t="s">
        <v>9970</v>
      </c>
      <c r="N3581" s="1" t="s">
        <v>14316</v>
      </c>
    </row>
    <row r="3582" spans="1:14" x14ac:dyDescent="0.25">
      <c r="A3582" s="1" t="s">
        <v>9968</v>
      </c>
      <c r="B3582" s="1" t="s">
        <v>80</v>
      </c>
      <c r="C3582" s="1" t="s">
        <v>81</v>
      </c>
      <c r="D3582" s="377">
        <v>180</v>
      </c>
      <c r="E3582" s="1" t="s">
        <v>83</v>
      </c>
      <c r="F3582" s="378">
        <v>46185</v>
      </c>
      <c r="G3582" s="1" t="s">
        <v>13730</v>
      </c>
      <c r="H3582" s="1" t="s">
        <v>13731</v>
      </c>
      <c r="I3582" s="378">
        <v>47280</v>
      </c>
      <c r="J3582" s="1" t="s">
        <v>61</v>
      </c>
      <c r="K3582" s="380">
        <v>0.55876157407407001</v>
      </c>
      <c r="L3582" s="378">
        <v>46185</v>
      </c>
      <c r="M3582" s="1" t="s">
        <v>9970</v>
      </c>
      <c r="N3582" s="1" t="s">
        <v>14317</v>
      </c>
    </row>
    <row r="3583" spans="1:14" x14ac:dyDescent="0.25">
      <c r="A3583" s="1" t="s">
        <v>9968</v>
      </c>
      <c r="B3583" s="1" t="s">
        <v>80</v>
      </c>
      <c r="C3583" s="1" t="s">
        <v>81</v>
      </c>
      <c r="D3583" s="377">
        <v>180</v>
      </c>
      <c r="E3583" s="1" t="s">
        <v>83</v>
      </c>
      <c r="F3583" s="378">
        <v>46184</v>
      </c>
      <c r="G3583" s="1" t="s">
        <v>13733</v>
      </c>
      <c r="H3583" s="1" t="s">
        <v>13013</v>
      </c>
      <c r="I3583" s="378">
        <v>47280</v>
      </c>
      <c r="J3583" s="1" t="s">
        <v>61</v>
      </c>
      <c r="K3583" s="380">
        <v>0.91251157407407002</v>
      </c>
      <c r="L3583" s="378">
        <v>46184</v>
      </c>
      <c r="M3583" s="1" t="s">
        <v>9970</v>
      </c>
      <c r="N3583" s="1" t="s">
        <v>13759</v>
      </c>
    </row>
    <row r="3584" spans="1:14" x14ac:dyDescent="0.25">
      <c r="A3584" s="1" t="s">
        <v>9968</v>
      </c>
      <c r="B3584" s="1" t="s">
        <v>80</v>
      </c>
      <c r="C3584" s="1" t="s">
        <v>81</v>
      </c>
      <c r="D3584" s="377">
        <v>180</v>
      </c>
      <c r="E3584" s="1" t="s">
        <v>83</v>
      </c>
      <c r="F3584" s="378">
        <v>46184</v>
      </c>
      <c r="G3584" s="1" t="s">
        <v>12490</v>
      </c>
      <c r="H3584" s="1" t="s">
        <v>11683</v>
      </c>
      <c r="I3584" s="378">
        <v>47279</v>
      </c>
      <c r="J3584" s="1" t="s">
        <v>61</v>
      </c>
      <c r="K3584" s="380">
        <v>0.20546296296295999</v>
      </c>
      <c r="L3584" s="378">
        <v>46184</v>
      </c>
      <c r="M3584" s="1" t="s">
        <v>9970</v>
      </c>
      <c r="N3584" s="1" t="s">
        <v>12495</v>
      </c>
    </row>
    <row r="3585" spans="1:14" x14ac:dyDescent="0.25">
      <c r="A3585" s="1" t="s">
        <v>9968</v>
      </c>
      <c r="B3585" s="1" t="s">
        <v>80</v>
      </c>
      <c r="C3585" s="1" t="s">
        <v>81</v>
      </c>
      <c r="D3585" s="377">
        <v>168</v>
      </c>
      <c r="E3585" s="1" t="s">
        <v>83</v>
      </c>
      <c r="F3585" s="378">
        <v>46184</v>
      </c>
      <c r="G3585" s="1" t="s">
        <v>12490</v>
      </c>
      <c r="H3585" s="1" t="s">
        <v>11683</v>
      </c>
      <c r="I3585" s="378">
        <v>47279</v>
      </c>
      <c r="J3585" s="1" t="s">
        <v>61</v>
      </c>
      <c r="K3585" s="380">
        <v>0.27267361111110999</v>
      </c>
      <c r="L3585" s="378">
        <v>46184</v>
      </c>
      <c r="M3585" s="1" t="s">
        <v>9970</v>
      </c>
      <c r="N3585" s="1" t="s">
        <v>12499</v>
      </c>
    </row>
    <row r="3586" spans="1:14" x14ac:dyDescent="0.25">
      <c r="A3586" s="1" t="s">
        <v>9968</v>
      </c>
      <c r="B3586" s="1" t="s">
        <v>80</v>
      </c>
      <c r="C3586" s="1" t="s">
        <v>81</v>
      </c>
      <c r="D3586" s="377">
        <v>180</v>
      </c>
      <c r="E3586" s="1" t="s">
        <v>83</v>
      </c>
      <c r="F3586" s="378">
        <v>46184</v>
      </c>
      <c r="G3586" s="1" t="s">
        <v>13733</v>
      </c>
      <c r="H3586" s="1" t="s">
        <v>13013</v>
      </c>
      <c r="I3586" s="378">
        <v>47280</v>
      </c>
      <c r="J3586" s="1" t="s">
        <v>61</v>
      </c>
      <c r="K3586" s="380">
        <v>0.88978009259259006</v>
      </c>
      <c r="L3586" s="378">
        <v>46184</v>
      </c>
      <c r="M3586" s="1" t="s">
        <v>9970</v>
      </c>
      <c r="N3586" s="1" t="s">
        <v>13763</v>
      </c>
    </row>
    <row r="3587" spans="1:14" x14ac:dyDescent="0.25">
      <c r="A3587" s="1" t="s">
        <v>9968</v>
      </c>
      <c r="B3587" s="1" t="s">
        <v>80</v>
      </c>
      <c r="C3587" s="1" t="s">
        <v>81</v>
      </c>
      <c r="D3587" s="377">
        <v>180</v>
      </c>
      <c r="E3587" s="1" t="s">
        <v>83</v>
      </c>
      <c r="F3587" s="378">
        <v>46184</v>
      </c>
      <c r="G3587" s="1" t="s">
        <v>12490</v>
      </c>
      <c r="H3587" s="1" t="s">
        <v>11683</v>
      </c>
      <c r="I3587" s="378">
        <v>47279</v>
      </c>
      <c r="J3587" s="1" t="s">
        <v>61</v>
      </c>
      <c r="K3587" s="380">
        <v>0.74443287037036998</v>
      </c>
      <c r="L3587" s="378">
        <v>46184</v>
      </c>
      <c r="M3587" s="1" t="s">
        <v>9970</v>
      </c>
      <c r="N3587" s="1" t="s">
        <v>13752</v>
      </c>
    </row>
    <row r="3588" spans="1:14" x14ac:dyDescent="0.25">
      <c r="A3588" s="1" t="s">
        <v>9968</v>
      </c>
      <c r="B3588" s="1" t="s">
        <v>80</v>
      </c>
      <c r="C3588" s="1" t="s">
        <v>81</v>
      </c>
      <c r="D3588" s="377">
        <v>180</v>
      </c>
      <c r="E3588" s="1" t="s">
        <v>83</v>
      </c>
      <c r="F3588" s="378">
        <v>46184</v>
      </c>
      <c r="G3588" s="1" t="s">
        <v>12490</v>
      </c>
      <c r="H3588" s="1" t="s">
        <v>11683</v>
      </c>
      <c r="I3588" s="378">
        <v>47279</v>
      </c>
      <c r="J3588" s="1" t="s">
        <v>61</v>
      </c>
      <c r="K3588" s="380">
        <v>0.71156249999999999</v>
      </c>
      <c r="L3588" s="378">
        <v>46184</v>
      </c>
      <c r="M3588" s="1" t="s">
        <v>9970</v>
      </c>
      <c r="N3588" s="1" t="s">
        <v>13760</v>
      </c>
    </row>
    <row r="3589" spans="1:14" x14ac:dyDescent="0.25">
      <c r="A3589" s="1" t="s">
        <v>9968</v>
      </c>
      <c r="B3589" s="1" t="s">
        <v>80</v>
      </c>
      <c r="C3589" s="1" t="s">
        <v>81</v>
      </c>
      <c r="D3589" s="377">
        <v>180</v>
      </c>
      <c r="E3589" s="1" t="s">
        <v>83</v>
      </c>
      <c r="F3589" s="378">
        <v>46184</v>
      </c>
      <c r="G3589" s="1" t="s">
        <v>12490</v>
      </c>
      <c r="H3589" s="1" t="s">
        <v>11683</v>
      </c>
      <c r="I3589" s="378">
        <v>47279</v>
      </c>
      <c r="J3589" s="1" t="s">
        <v>61</v>
      </c>
      <c r="K3589" s="380">
        <v>0.19618055555555999</v>
      </c>
      <c r="L3589" s="378">
        <v>46184</v>
      </c>
      <c r="M3589" s="1" t="s">
        <v>9970</v>
      </c>
      <c r="N3589" s="1" t="s">
        <v>12496</v>
      </c>
    </row>
    <row r="3590" spans="1:14" x14ac:dyDescent="0.25">
      <c r="A3590" s="1" t="s">
        <v>9968</v>
      </c>
      <c r="B3590" s="1" t="s">
        <v>80</v>
      </c>
      <c r="C3590" s="1" t="s">
        <v>81</v>
      </c>
      <c r="D3590" s="377">
        <v>180</v>
      </c>
      <c r="E3590" s="1" t="s">
        <v>83</v>
      </c>
      <c r="F3590" s="378">
        <v>46184</v>
      </c>
      <c r="G3590" s="1" t="s">
        <v>13733</v>
      </c>
      <c r="H3590" s="1" t="s">
        <v>13013</v>
      </c>
      <c r="I3590" s="378">
        <v>47280</v>
      </c>
      <c r="J3590" s="1" t="s">
        <v>61</v>
      </c>
      <c r="K3590" s="380">
        <v>0.91646990740740997</v>
      </c>
      <c r="L3590" s="378">
        <v>46184</v>
      </c>
      <c r="M3590" s="1" t="s">
        <v>9970</v>
      </c>
      <c r="N3590" s="1" t="s">
        <v>13757</v>
      </c>
    </row>
    <row r="3591" spans="1:14" x14ac:dyDescent="0.25">
      <c r="A3591" s="1" t="s">
        <v>9968</v>
      </c>
      <c r="B3591" s="1" t="s">
        <v>80</v>
      </c>
      <c r="C3591" s="1" t="s">
        <v>81</v>
      </c>
      <c r="D3591" s="377">
        <v>180</v>
      </c>
      <c r="E3591" s="1" t="s">
        <v>83</v>
      </c>
      <c r="F3591" s="378">
        <v>46184</v>
      </c>
      <c r="G3591" s="1" t="s">
        <v>12490</v>
      </c>
      <c r="H3591" s="1" t="s">
        <v>11683</v>
      </c>
      <c r="I3591" s="378">
        <v>47279</v>
      </c>
      <c r="J3591" s="1" t="s">
        <v>61</v>
      </c>
      <c r="K3591" s="380">
        <v>0.18616898148148001</v>
      </c>
      <c r="L3591" s="378">
        <v>46184</v>
      </c>
      <c r="M3591" s="1" t="s">
        <v>9970</v>
      </c>
      <c r="N3591" s="1" t="s">
        <v>12491</v>
      </c>
    </row>
    <row r="3592" spans="1:14" x14ac:dyDescent="0.25">
      <c r="A3592" s="1" t="s">
        <v>9968</v>
      </c>
      <c r="B3592" s="1" t="s">
        <v>80</v>
      </c>
      <c r="C3592" s="1" t="s">
        <v>81</v>
      </c>
      <c r="D3592" s="377">
        <v>180</v>
      </c>
      <c r="E3592" s="1" t="s">
        <v>83</v>
      </c>
      <c r="F3592" s="378">
        <v>46184</v>
      </c>
      <c r="G3592" s="1" t="s">
        <v>12490</v>
      </c>
      <c r="H3592" s="1" t="s">
        <v>11683</v>
      </c>
      <c r="I3592" s="378">
        <v>47279</v>
      </c>
      <c r="J3592" s="1" t="s">
        <v>61</v>
      </c>
      <c r="K3592" s="380">
        <v>0.73239583333333003</v>
      </c>
      <c r="L3592" s="378">
        <v>46184</v>
      </c>
      <c r="M3592" s="1" t="s">
        <v>9970</v>
      </c>
      <c r="N3592" s="1" t="s">
        <v>13756</v>
      </c>
    </row>
    <row r="3593" spans="1:14" x14ac:dyDescent="0.25">
      <c r="A3593" s="1" t="s">
        <v>9968</v>
      </c>
      <c r="B3593" s="1" t="s">
        <v>80</v>
      </c>
      <c r="C3593" s="1" t="s">
        <v>81</v>
      </c>
      <c r="D3593" s="377">
        <v>180</v>
      </c>
      <c r="E3593" s="1" t="s">
        <v>83</v>
      </c>
      <c r="F3593" s="378">
        <v>46184</v>
      </c>
      <c r="G3593" s="1" t="s">
        <v>12490</v>
      </c>
      <c r="H3593" s="1" t="s">
        <v>11683</v>
      </c>
      <c r="I3593" s="378">
        <v>47279</v>
      </c>
      <c r="J3593" s="1" t="s">
        <v>61</v>
      </c>
      <c r="K3593" s="380">
        <v>0.24287037037036999</v>
      </c>
      <c r="L3593" s="378">
        <v>46184</v>
      </c>
      <c r="M3593" s="1" t="s">
        <v>9970</v>
      </c>
      <c r="N3593" s="1" t="s">
        <v>12497</v>
      </c>
    </row>
    <row r="3594" spans="1:14" x14ac:dyDescent="0.25">
      <c r="A3594" s="1" t="s">
        <v>9968</v>
      </c>
      <c r="B3594" s="1" t="s">
        <v>80</v>
      </c>
      <c r="C3594" s="1" t="s">
        <v>81</v>
      </c>
      <c r="D3594" s="377">
        <v>180</v>
      </c>
      <c r="E3594" s="1" t="s">
        <v>83</v>
      </c>
      <c r="F3594" s="378">
        <v>46184</v>
      </c>
      <c r="G3594" s="1" t="s">
        <v>12490</v>
      </c>
      <c r="H3594" s="1" t="s">
        <v>11683</v>
      </c>
      <c r="I3594" s="378">
        <v>47279</v>
      </c>
      <c r="J3594" s="1" t="s">
        <v>61</v>
      </c>
      <c r="K3594" s="380">
        <v>0.88430555555556001</v>
      </c>
      <c r="L3594" s="378">
        <v>46184</v>
      </c>
      <c r="M3594" s="1" t="s">
        <v>9970</v>
      </c>
      <c r="N3594" s="1" t="s">
        <v>13761</v>
      </c>
    </row>
    <row r="3595" spans="1:14" x14ac:dyDescent="0.25">
      <c r="A3595" s="1" t="s">
        <v>9968</v>
      </c>
      <c r="B3595" s="1" t="s">
        <v>80</v>
      </c>
      <c r="C3595" s="1" t="s">
        <v>81</v>
      </c>
      <c r="D3595" s="377">
        <v>180</v>
      </c>
      <c r="E3595" s="1" t="s">
        <v>83</v>
      </c>
      <c r="F3595" s="378">
        <v>46184</v>
      </c>
      <c r="G3595" s="1" t="s">
        <v>13733</v>
      </c>
      <c r="H3595" s="1" t="s">
        <v>13013</v>
      </c>
      <c r="I3595" s="378">
        <v>47280</v>
      </c>
      <c r="J3595" s="1" t="s">
        <v>61</v>
      </c>
      <c r="K3595" s="380">
        <v>0.93896990740741004</v>
      </c>
      <c r="L3595" s="378">
        <v>46184</v>
      </c>
      <c r="M3595" s="1" t="s">
        <v>9970</v>
      </c>
      <c r="N3595" s="1" t="s">
        <v>13754</v>
      </c>
    </row>
    <row r="3596" spans="1:14" x14ac:dyDescent="0.25">
      <c r="A3596" s="1" t="s">
        <v>9968</v>
      </c>
      <c r="B3596" s="1" t="s">
        <v>80</v>
      </c>
      <c r="C3596" s="1" t="s">
        <v>81</v>
      </c>
      <c r="D3596" s="377">
        <v>180</v>
      </c>
      <c r="E3596" s="1" t="s">
        <v>83</v>
      </c>
      <c r="F3596" s="378">
        <v>46184</v>
      </c>
      <c r="G3596" s="1" t="s">
        <v>12490</v>
      </c>
      <c r="H3596" s="1" t="s">
        <v>11683</v>
      </c>
      <c r="I3596" s="378">
        <v>47279</v>
      </c>
      <c r="J3596" s="1" t="s">
        <v>61</v>
      </c>
      <c r="K3596" s="380">
        <v>0.77171296296295999</v>
      </c>
      <c r="L3596" s="378">
        <v>46184</v>
      </c>
      <c r="M3596" s="1" t="s">
        <v>9970</v>
      </c>
      <c r="N3596" s="1" t="s">
        <v>13765</v>
      </c>
    </row>
    <row r="3597" spans="1:14" x14ac:dyDescent="0.25">
      <c r="A3597" s="1" t="s">
        <v>9968</v>
      </c>
      <c r="B3597" s="1" t="s">
        <v>80</v>
      </c>
      <c r="C3597" s="1" t="s">
        <v>81</v>
      </c>
      <c r="D3597" s="377">
        <v>180</v>
      </c>
      <c r="E3597" s="1" t="s">
        <v>83</v>
      </c>
      <c r="F3597" s="378">
        <v>46184</v>
      </c>
      <c r="G3597" s="1" t="s">
        <v>12490</v>
      </c>
      <c r="H3597" s="1" t="s">
        <v>11683</v>
      </c>
      <c r="I3597" s="378">
        <v>47279</v>
      </c>
      <c r="J3597" s="1" t="s">
        <v>61</v>
      </c>
      <c r="K3597" s="380">
        <v>0.23944444444443999</v>
      </c>
      <c r="L3597" s="378">
        <v>46184</v>
      </c>
      <c r="M3597" s="1" t="s">
        <v>9970</v>
      </c>
      <c r="N3597" s="1" t="s">
        <v>12500</v>
      </c>
    </row>
    <row r="3598" spans="1:14" x14ac:dyDescent="0.25">
      <c r="A3598" s="1" t="s">
        <v>9968</v>
      </c>
      <c r="B3598" s="1" t="s">
        <v>80</v>
      </c>
      <c r="C3598" s="1" t="s">
        <v>81</v>
      </c>
      <c r="D3598" s="377">
        <v>180</v>
      </c>
      <c r="E3598" s="1" t="s">
        <v>83</v>
      </c>
      <c r="F3598" s="378">
        <v>46184</v>
      </c>
      <c r="G3598" s="1" t="s">
        <v>12490</v>
      </c>
      <c r="H3598" s="1" t="s">
        <v>11683</v>
      </c>
      <c r="I3598" s="378">
        <v>47279</v>
      </c>
      <c r="J3598" s="1" t="s">
        <v>61</v>
      </c>
      <c r="K3598" s="380">
        <v>0.69759259259258999</v>
      </c>
      <c r="L3598" s="378">
        <v>46184</v>
      </c>
      <c r="M3598" s="1" t="s">
        <v>9970</v>
      </c>
      <c r="N3598" s="1" t="s">
        <v>13753</v>
      </c>
    </row>
    <row r="3599" spans="1:14" x14ac:dyDescent="0.25">
      <c r="A3599" s="1" t="s">
        <v>9968</v>
      </c>
      <c r="B3599" s="1" t="s">
        <v>80</v>
      </c>
      <c r="C3599" s="1" t="s">
        <v>81</v>
      </c>
      <c r="D3599" s="377">
        <v>180</v>
      </c>
      <c r="E3599" s="1" t="s">
        <v>83</v>
      </c>
      <c r="F3599" s="378">
        <v>46184</v>
      </c>
      <c r="G3599" s="1" t="s">
        <v>12490</v>
      </c>
      <c r="H3599" s="1" t="s">
        <v>11683</v>
      </c>
      <c r="I3599" s="378">
        <v>47279</v>
      </c>
      <c r="J3599" s="1" t="s">
        <v>61</v>
      </c>
      <c r="K3599" s="380">
        <v>0.85623842592593002</v>
      </c>
      <c r="L3599" s="378">
        <v>46184</v>
      </c>
      <c r="M3599" s="1" t="s">
        <v>9970</v>
      </c>
      <c r="N3599" s="1" t="s">
        <v>13762</v>
      </c>
    </row>
    <row r="3600" spans="1:14" x14ac:dyDescent="0.25">
      <c r="A3600" s="1" t="s">
        <v>9968</v>
      </c>
      <c r="B3600" s="1" t="s">
        <v>80</v>
      </c>
      <c r="C3600" s="1" t="s">
        <v>81</v>
      </c>
      <c r="D3600" s="377">
        <v>180</v>
      </c>
      <c r="E3600" s="1" t="s">
        <v>83</v>
      </c>
      <c r="F3600" s="378">
        <v>46184</v>
      </c>
      <c r="G3600" s="1" t="s">
        <v>12492</v>
      </c>
      <c r="H3600" s="1" t="s">
        <v>10679</v>
      </c>
      <c r="I3600" s="378">
        <v>47278</v>
      </c>
      <c r="J3600" s="1" t="s">
        <v>61</v>
      </c>
      <c r="K3600" s="380">
        <v>0.12865740740741</v>
      </c>
      <c r="L3600" s="378">
        <v>46184</v>
      </c>
      <c r="M3600" s="1" t="s">
        <v>9970</v>
      </c>
      <c r="N3600" s="1" t="s">
        <v>12501</v>
      </c>
    </row>
    <row r="3601" spans="1:14" x14ac:dyDescent="0.25">
      <c r="A3601" s="1" t="s">
        <v>9968</v>
      </c>
      <c r="B3601" s="1" t="s">
        <v>80</v>
      </c>
      <c r="C3601" s="1" t="s">
        <v>81</v>
      </c>
      <c r="D3601" s="377">
        <v>101</v>
      </c>
      <c r="E3601" s="1" t="s">
        <v>83</v>
      </c>
      <c r="F3601" s="378">
        <v>46184</v>
      </c>
      <c r="G3601" s="1" t="s">
        <v>12490</v>
      </c>
      <c r="H3601" s="1" t="s">
        <v>11683</v>
      </c>
      <c r="I3601" s="378">
        <v>47279</v>
      </c>
      <c r="J3601" s="1" t="s">
        <v>61</v>
      </c>
      <c r="K3601" s="380">
        <v>0.89184027777777997</v>
      </c>
      <c r="L3601" s="378">
        <v>46184</v>
      </c>
      <c r="M3601" s="1" t="s">
        <v>9970</v>
      </c>
      <c r="N3601" s="1" t="s">
        <v>13758</v>
      </c>
    </row>
    <row r="3602" spans="1:14" x14ac:dyDescent="0.25">
      <c r="A3602" s="1" t="s">
        <v>9968</v>
      </c>
      <c r="B3602" s="1" t="s">
        <v>80</v>
      </c>
      <c r="C3602" s="1" t="s">
        <v>81</v>
      </c>
      <c r="D3602" s="377">
        <v>180</v>
      </c>
      <c r="E3602" s="1" t="s">
        <v>83</v>
      </c>
      <c r="F3602" s="378">
        <v>46184</v>
      </c>
      <c r="G3602" s="1" t="s">
        <v>12492</v>
      </c>
      <c r="H3602" s="1" t="s">
        <v>10679</v>
      </c>
      <c r="I3602" s="378">
        <v>47278</v>
      </c>
      <c r="J3602" s="1" t="s">
        <v>61</v>
      </c>
      <c r="K3602" s="380">
        <v>0.13083333333333</v>
      </c>
      <c r="L3602" s="378">
        <v>46184</v>
      </c>
      <c r="M3602" s="1" t="s">
        <v>9970</v>
      </c>
      <c r="N3602" s="1" t="s">
        <v>12502</v>
      </c>
    </row>
    <row r="3603" spans="1:14" x14ac:dyDescent="0.25">
      <c r="A3603" s="1" t="s">
        <v>9968</v>
      </c>
      <c r="B3603" s="1" t="s">
        <v>80</v>
      </c>
      <c r="C3603" s="1" t="s">
        <v>81</v>
      </c>
      <c r="D3603" s="377">
        <v>180</v>
      </c>
      <c r="E3603" s="1" t="s">
        <v>83</v>
      </c>
      <c r="F3603" s="378">
        <v>46184</v>
      </c>
      <c r="G3603" s="1" t="s">
        <v>13733</v>
      </c>
      <c r="H3603" s="1" t="s">
        <v>13013</v>
      </c>
      <c r="I3603" s="378">
        <v>47280</v>
      </c>
      <c r="J3603" s="1" t="s">
        <v>61</v>
      </c>
      <c r="K3603" s="380">
        <v>0.95187500000000003</v>
      </c>
      <c r="L3603" s="378">
        <v>46184</v>
      </c>
      <c r="M3603" s="1" t="s">
        <v>9970</v>
      </c>
      <c r="N3603" s="1" t="s">
        <v>13751</v>
      </c>
    </row>
    <row r="3604" spans="1:14" x14ac:dyDescent="0.25">
      <c r="A3604" s="1" t="s">
        <v>9968</v>
      </c>
      <c r="B3604" s="1" t="s">
        <v>80</v>
      </c>
      <c r="C3604" s="1" t="s">
        <v>81</v>
      </c>
      <c r="D3604" s="377">
        <v>180</v>
      </c>
      <c r="E3604" s="1" t="s">
        <v>83</v>
      </c>
      <c r="F3604" s="378">
        <v>46184</v>
      </c>
      <c r="G3604" s="1" t="s">
        <v>12490</v>
      </c>
      <c r="H3604" s="1" t="s">
        <v>11683</v>
      </c>
      <c r="I3604" s="378">
        <v>47279</v>
      </c>
      <c r="J3604" s="1" t="s">
        <v>61</v>
      </c>
      <c r="K3604" s="380">
        <v>0.14238425925925999</v>
      </c>
      <c r="L3604" s="378">
        <v>46184</v>
      </c>
      <c r="M3604" s="1" t="s">
        <v>9970</v>
      </c>
      <c r="N3604" s="1" t="s">
        <v>12505</v>
      </c>
    </row>
    <row r="3605" spans="1:14" x14ac:dyDescent="0.25">
      <c r="A3605" s="1" t="s">
        <v>9968</v>
      </c>
      <c r="B3605" s="1" t="s">
        <v>80</v>
      </c>
      <c r="C3605" s="1" t="s">
        <v>81</v>
      </c>
      <c r="D3605" s="377">
        <v>76</v>
      </c>
      <c r="E3605" s="1" t="s">
        <v>83</v>
      </c>
      <c r="F3605" s="378">
        <v>46184</v>
      </c>
      <c r="G3605" s="1" t="s">
        <v>12492</v>
      </c>
      <c r="H3605" s="1" t="s">
        <v>10679</v>
      </c>
      <c r="I3605" s="378">
        <v>47278</v>
      </c>
      <c r="J3605" s="1" t="s">
        <v>61</v>
      </c>
      <c r="K3605" s="380">
        <v>0.14627314814815001</v>
      </c>
      <c r="L3605" s="378">
        <v>46184</v>
      </c>
      <c r="M3605" s="1" t="s">
        <v>9970</v>
      </c>
      <c r="N3605" s="1" t="s">
        <v>12498</v>
      </c>
    </row>
    <row r="3606" spans="1:14" x14ac:dyDescent="0.25">
      <c r="A3606" s="1" t="s">
        <v>9968</v>
      </c>
      <c r="B3606" s="1" t="s">
        <v>80</v>
      </c>
      <c r="C3606" s="1" t="s">
        <v>81</v>
      </c>
      <c r="D3606" s="377">
        <v>180</v>
      </c>
      <c r="E3606" s="1" t="s">
        <v>83</v>
      </c>
      <c r="F3606" s="378">
        <v>46184</v>
      </c>
      <c r="G3606" s="1" t="s">
        <v>12490</v>
      </c>
      <c r="H3606" s="1" t="s">
        <v>11683</v>
      </c>
      <c r="I3606" s="378">
        <v>47279</v>
      </c>
      <c r="J3606" s="1" t="s">
        <v>61</v>
      </c>
      <c r="K3606" s="380">
        <v>0.85700231481481004</v>
      </c>
      <c r="L3606" s="378">
        <v>46184</v>
      </c>
      <c r="M3606" s="1" t="s">
        <v>9970</v>
      </c>
      <c r="N3606" s="1" t="s">
        <v>13764</v>
      </c>
    </row>
    <row r="3607" spans="1:14" x14ac:dyDescent="0.25">
      <c r="A3607" s="1" t="s">
        <v>9968</v>
      </c>
      <c r="B3607" s="1" t="s">
        <v>80</v>
      </c>
      <c r="C3607" s="1" t="s">
        <v>81</v>
      </c>
      <c r="D3607" s="377">
        <v>180</v>
      </c>
      <c r="E3607" s="1" t="s">
        <v>83</v>
      </c>
      <c r="F3607" s="378">
        <v>46184</v>
      </c>
      <c r="G3607" s="1" t="s">
        <v>12492</v>
      </c>
      <c r="H3607" s="1" t="s">
        <v>10679</v>
      </c>
      <c r="I3607" s="378">
        <v>47278</v>
      </c>
      <c r="J3607" s="1" t="s">
        <v>61</v>
      </c>
      <c r="K3607" s="380">
        <v>3.3784722222220002E-2</v>
      </c>
      <c r="L3607" s="378">
        <v>46184</v>
      </c>
      <c r="M3607" s="1" t="s">
        <v>9970</v>
      </c>
      <c r="N3607" s="1" t="s">
        <v>12504</v>
      </c>
    </row>
    <row r="3608" spans="1:14" x14ac:dyDescent="0.25">
      <c r="A3608" s="1" t="s">
        <v>9968</v>
      </c>
      <c r="B3608" s="1" t="s">
        <v>80</v>
      </c>
      <c r="C3608" s="1" t="s">
        <v>81</v>
      </c>
      <c r="D3608" s="377">
        <v>180</v>
      </c>
      <c r="E3608" s="1" t="s">
        <v>83</v>
      </c>
      <c r="F3608" s="378">
        <v>46184</v>
      </c>
      <c r="G3608" s="1" t="s">
        <v>12492</v>
      </c>
      <c r="H3608" s="1" t="s">
        <v>10679</v>
      </c>
      <c r="I3608" s="378">
        <v>47278</v>
      </c>
      <c r="J3608" s="1" t="s">
        <v>61</v>
      </c>
      <c r="K3608" s="380">
        <v>0.14350694444444001</v>
      </c>
      <c r="L3608" s="378">
        <v>46184</v>
      </c>
      <c r="M3608" s="1" t="s">
        <v>9970</v>
      </c>
      <c r="N3608" s="1" t="s">
        <v>12493</v>
      </c>
    </row>
    <row r="3609" spans="1:14" x14ac:dyDescent="0.25">
      <c r="A3609" s="1" t="s">
        <v>9968</v>
      </c>
      <c r="B3609" s="1" t="s">
        <v>80</v>
      </c>
      <c r="C3609" s="1" t="s">
        <v>81</v>
      </c>
      <c r="D3609" s="377">
        <v>180</v>
      </c>
      <c r="E3609" s="1" t="s">
        <v>83</v>
      </c>
      <c r="F3609" s="378">
        <v>46184</v>
      </c>
      <c r="G3609" s="1" t="s">
        <v>12492</v>
      </c>
      <c r="H3609" s="1" t="s">
        <v>10679</v>
      </c>
      <c r="I3609" s="378">
        <v>47278</v>
      </c>
      <c r="J3609" s="1" t="s">
        <v>61</v>
      </c>
      <c r="K3609" s="380">
        <v>2.702546296296E-2</v>
      </c>
      <c r="L3609" s="378">
        <v>46184</v>
      </c>
      <c r="M3609" s="1" t="s">
        <v>9970</v>
      </c>
      <c r="N3609" s="1" t="s">
        <v>12494</v>
      </c>
    </row>
    <row r="3610" spans="1:14" x14ac:dyDescent="0.25">
      <c r="A3610" s="1" t="s">
        <v>9968</v>
      </c>
      <c r="B3610" s="1" t="s">
        <v>80</v>
      </c>
      <c r="C3610" s="1" t="s">
        <v>81</v>
      </c>
      <c r="D3610" s="377">
        <v>180</v>
      </c>
      <c r="E3610" s="1" t="s">
        <v>83</v>
      </c>
      <c r="F3610" s="378">
        <v>46184</v>
      </c>
      <c r="G3610" s="1" t="s">
        <v>12490</v>
      </c>
      <c r="H3610" s="1" t="s">
        <v>11683</v>
      </c>
      <c r="I3610" s="378">
        <v>47279</v>
      </c>
      <c r="J3610" s="1" t="s">
        <v>61</v>
      </c>
      <c r="K3610" s="380">
        <v>0.88667824074073998</v>
      </c>
      <c r="L3610" s="378">
        <v>46184</v>
      </c>
      <c r="M3610" s="1" t="s">
        <v>9970</v>
      </c>
      <c r="N3610" s="1" t="s">
        <v>13755</v>
      </c>
    </row>
    <row r="3611" spans="1:14" x14ac:dyDescent="0.25">
      <c r="A3611" s="1" t="s">
        <v>9968</v>
      </c>
      <c r="B3611" s="1" t="s">
        <v>80</v>
      </c>
      <c r="C3611" s="1" t="s">
        <v>81</v>
      </c>
      <c r="D3611" s="377">
        <v>180</v>
      </c>
      <c r="E3611" s="1" t="s">
        <v>83</v>
      </c>
      <c r="F3611" s="378">
        <v>46184</v>
      </c>
      <c r="G3611" s="1" t="s">
        <v>12490</v>
      </c>
      <c r="H3611" s="1" t="s">
        <v>11683</v>
      </c>
      <c r="I3611" s="378">
        <v>47279</v>
      </c>
      <c r="J3611" s="1" t="s">
        <v>61</v>
      </c>
      <c r="K3611" s="380">
        <v>0.14881944444444001</v>
      </c>
      <c r="L3611" s="378">
        <v>46184</v>
      </c>
      <c r="M3611" s="1" t="s">
        <v>9970</v>
      </c>
      <c r="N3611" s="1" t="s">
        <v>12503</v>
      </c>
    </row>
    <row r="3612" spans="1:14" x14ac:dyDescent="0.25">
      <c r="A3612" s="1" t="s">
        <v>9968</v>
      </c>
      <c r="B3612" s="1" t="s">
        <v>80</v>
      </c>
      <c r="C3612" s="1" t="s">
        <v>81</v>
      </c>
      <c r="D3612" s="377">
        <v>180</v>
      </c>
      <c r="E3612" s="1" t="s">
        <v>83</v>
      </c>
      <c r="F3612" s="378">
        <v>46183</v>
      </c>
      <c r="G3612" s="1" t="s">
        <v>12492</v>
      </c>
      <c r="H3612" s="1" t="s">
        <v>10679</v>
      </c>
      <c r="I3612" s="378">
        <v>47278</v>
      </c>
      <c r="J3612" s="1" t="s">
        <v>61</v>
      </c>
      <c r="K3612" s="380">
        <v>0.89672453703704003</v>
      </c>
      <c r="L3612" s="378">
        <v>46183</v>
      </c>
      <c r="M3612" s="1" t="s">
        <v>9970</v>
      </c>
      <c r="N3612" s="1" t="s">
        <v>12510</v>
      </c>
    </row>
    <row r="3613" spans="1:14" x14ac:dyDescent="0.25">
      <c r="A3613" s="1" t="s">
        <v>9968</v>
      </c>
      <c r="B3613" s="1" t="s">
        <v>80</v>
      </c>
      <c r="C3613" s="1" t="s">
        <v>81</v>
      </c>
      <c r="D3613" s="377">
        <v>180</v>
      </c>
      <c r="E3613" s="1" t="s">
        <v>83</v>
      </c>
      <c r="F3613" s="378">
        <v>46183</v>
      </c>
      <c r="G3613" s="1" t="s">
        <v>12492</v>
      </c>
      <c r="H3613" s="1" t="s">
        <v>10679</v>
      </c>
      <c r="I3613" s="378">
        <v>47278</v>
      </c>
      <c r="J3613" s="1" t="s">
        <v>61</v>
      </c>
      <c r="K3613" s="380">
        <v>0.85476851851851998</v>
      </c>
      <c r="L3613" s="378">
        <v>46183</v>
      </c>
      <c r="M3613" s="1" t="s">
        <v>9970</v>
      </c>
      <c r="N3613" s="1" t="s">
        <v>12514</v>
      </c>
    </row>
    <row r="3614" spans="1:14" x14ac:dyDescent="0.25">
      <c r="A3614" s="1" t="s">
        <v>9968</v>
      </c>
      <c r="B3614" s="1" t="s">
        <v>80</v>
      </c>
      <c r="C3614" s="1" t="s">
        <v>81</v>
      </c>
      <c r="D3614" s="377">
        <v>180</v>
      </c>
      <c r="E3614" s="1" t="s">
        <v>83</v>
      </c>
      <c r="F3614" s="378">
        <v>46183</v>
      </c>
      <c r="G3614" s="1" t="s">
        <v>11318</v>
      </c>
      <c r="H3614" s="1" t="s">
        <v>10933</v>
      </c>
      <c r="I3614" s="378">
        <v>47278</v>
      </c>
      <c r="J3614" s="1" t="s">
        <v>61</v>
      </c>
      <c r="K3614" s="380">
        <v>0.74851851851852003</v>
      </c>
      <c r="L3614" s="378">
        <v>46183</v>
      </c>
      <c r="M3614" s="1" t="s">
        <v>9970</v>
      </c>
      <c r="N3614" s="1" t="s">
        <v>12511</v>
      </c>
    </row>
    <row r="3615" spans="1:14" x14ac:dyDescent="0.25">
      <c r="A3615" s="1" t="s">
        <v>9968</v>
      </c>
      <c r="B3615" s="1" t="s">
        <v>80</v>
      </c>
      <c r="C3615" s="1" t="s">
        <v>81</v>
      </c>
      <c r="D3615" s="377">
        <v>180</v>
      </c>
      <c r="E3615" s="1" t="s">
        <v>83</v>
      </c>
      <c r="F3615" s="378">
        <v>46183</v>
      </c>
      <c r="G3615" s="1" t="s">
        <v>11318</v>
      </c>
      <c r="H3615" s="1" t="s">
        <v>10933</v>
      </c>
      <c r="I3615" s="378">
        <v>47278</v>
      </c>
      <c r="J3615" s="1" t="s">
        <v>61</v>
      </c>
      <c r="K3615" s="380">
        <v>0.74967592592593002</v>
      </c>
      <c r="L3615" s="378">
        <v>46183</v>
      </c>
      <c r="M3615" s="1" t="s">
        <v>9970</v>
      </c>
      <c r="N3615" s="1" t="s">
        <v>12512</v>
      </c>
    </row>
    <row r="3616" spans="1:14" x14ac:dyDescent="0.25">
      <c r="A3616" s="1" t="s">
        <v>9968</v>
      </c>
      <c r="B3616" s="1" t="s">
        <v>80</v>
      </c>
      <c r="C3616" s="1" t="s">
        <v>81</v>
      </c>
      <c r="D3616" s="377">
        <v>180</v>
      </c>
      <c r="E3616" s="1" t="s">
        <v>83</v>
      </c>
      <c r="F3616" s="378">
        <v>46183</v>
      </c>
      <c r="G3616" s="1" t="s">
        <v>12492</v>
      </c>
      <c r="H3616" s="1" t="s">
        <v>10679</v>
      </c>
      <c r="I3616" s="378">
        <v>47278</v>
      </c>
      <c r="J3616" s="1" t="s">
        <v>61</v>
      </c>
      <c r="K3616" s="380">
        <v>0.98190972222221995</v>
      </c>
      <c r="L3616" s="378">
        <v>46183</v>
      </c>
      <c r="M3616" s="1" t="s">
        <v>9970</v>
      </c>
      <c r="N3616" s="1" t="s">
        <v>12513</v>
      </c>
    </row>
    <row r="3617" spans="1:14" x14ac:dyDescent="0.25">
      <c r="A3617" s="1" t="s">
        <v>9968</v>
      </c>
      <c r="B3617" s="1" t="s">
        <v>80</v>
      </c>
      <c r="C3617" s="1" t="s">
        <v>81</v>
      </c>
      <c r="D3617" s="377">
        <v>180</v>
      </c>
      <c r="E3617" s="1" t="s">
        <v>83</v>
      </c>
      <c r="F3617" s="378">
        <v>46183</v>
      </c>
      <c r="G3617" s="1" t="s">
        <v>11318</v>
      </c>
      <c r="H3617" s="1" t="s">
        <v>10933</v>
      </c>
      <c r="I3617" s="378">
        <v>47278</v>
      </c>
      <c r="J3617" s="1" t="s">
        <v>61</v>
      </c>
      <c r="K3617" s="380">
        <v>6.7916666666669998E-2</v>
      </c>
      <c r="L3617" s="378">
        <v>46183</v>
      </c>
      <c r="M3617" s="1" t="s">
        <v>9970</v>
      </c>
      <c r="N3617" s="1" t="s">
        <v>11329</v>
      </c>
    </row>
    <row r="3618" spans="1:14" x14ac:dyDescent="0.25">
      <c r="A3618" s="1" t="s">
        <v>9968</v>
      </c>
      <c r="B3618" s="1" t="s">
        <v>80</v>
      </c>
      <c r="C3618" s="1" t="s">
        <v>81</v>
      </c>
      <c r="D3618" s="377">
        <v>180</v>
      </c>
      <c r="E3618" s="1" t="s">
        <v>83</v>
      </c>
      <c r="F3618" s="378">
        <v>46183</v>
      </c>
      <c r="G3618" s="1" t="s">
        <v>11318</v>
      </c>
      <c r="H3618" s="1" t="s">
        <v>10933</v>
      </c>
      <c r="I3618" s="378">
        <v>47278</v>
      </c>
      <c r="J3618" s="1" t="s">
        <v>61</v>
      </c>
      <c r="K3618" s="380">
        <v>0.70525462962963004</v>
      </c>
      <c r="L3618" s="378">
        <v>46183</v>
      </c>
      <c r="M3618" s="1" t="s">
        <v>9970</v>
      </c>
      <c r="N3618" s="1" t="s">
        <v>12519</v>
      </c>
    </row>
    <row r="3619" spans="1:14" x14ac:dyDescent="0.25">
      <c r="A3619" s="1" t="s">
        <v>9968</v>
      </c>
      <c r="B3619" s="1" t="s">
        <v>80</v>
      </c>
      <c r="C3619" s="1" t="s">
        <v>81</v>
      </c>
      <c r="D3619" s="377">
        <v>180</v>
      </c>
      <c r="E3619" s="1" t="s">
        <v>83</v>
      </c>
      <c r="F3619" s="378">
        <v>46183</v>
      </c>
      <c r="G3619" s="1" t="s">
        <v>12492</v>
      </c>
      <c r="H3619" s="1" t="s">
        <v>10679</v>
      </c>
      <c r="I3619" s="378">
        <v>47278</v>
      </c>
      <c r="J3619" s="1" t="s">
        <v>61</v>
      </c>
      <c r="K3619" s="380">
        <v>0.87059027777777998</v>
      </c>
      <c r="L3619" s="378">
        <v>46183</v>
      </c>
      <c r="M3619" s="1" t="s">
        <v>9970</v>
      </c>
      <c r="N3619" s="1" t="s">
        <v>12507</v>
      </c>
    </row>
    <row r="3620" spans="1:14" x14ac:dyDescent="0.25">
      <c r="A3620" s="1" t="s">
        <v>9968</v>
      </c>
      <c r="B3620" s="1" t="s">
        <v>80</v>
      </c>
      <c r="C3620" s="1" t="s">
        <v>81</v>
      </c>
      <c r="D3620" s="377">
        <v>180</v>
      </c>
      <c r="E3620" s="1" t="s">
        <v>83</v>
      </c>
      <c r="F3620" s="378">
        <v>46183</v>
      </c>
      <c r="G3620" s="1" t="s">
        <v>12492</v>
      </c>
      <c r="H3620" s="1" t="s">
        <v>10679</v>
      </c>
      <c r="I3620" s="378">
        <v>47278</v>
      </c>
      <c r="J3620" s="1" t="s">
        <v>61</v>
      </c>
      <c r="K3620" s="380">
        <v>0.85569444444443998</v>
      </c>
      <c r="L3620" s="378">
        <v>46183</v>
      </c>
      <c r="M3620" s="1" t="s">
        <v>9970</v>
      </c>
      <c r="N3620" s="1" t="s">
        <v>12506</v>
      </c>
    </row>
    <row r="3621" spans="1:14" x14ac:dyDescent="0.25">
      <c r="A3621" s="1" t="s">
        <v>9968</v>
      </c>
      <c r="B3621" s="1" t="s">
        <v>80</v>
      </c>
      <c r="C3621" s="1" t="s">
        <v>81</v>
      </c>
      <c r="D3621" s="377">
        <v>180</v>
      </c>
      <c r="E3621" s="1" t="s">
        <v>83</v>
      </c>
      <c r="F3621" s="378">
        <v>46183</v>
      </c>
      <c r="G3621" s="1" t="s">
        <v>11318</v>
      </c>
      <c r="H3621" s="1" t="s">
        <v>10933</v>
      </c>
      <c r="I3621" s="378">
        <v>47278</v>
      </c>
      <c r="J3621" s="1" t="s">
        <v>61</v>
      </c>
      <c r="K3621" s="380">
        <v>0.18594907407406999</v>
      </c>
      <c r="L3621" s="378">
        <v>46183</v>
      </c>
      <c r="M3621" s="1" t="s">
        <v>9970</v>
      </c>
      <c r="N3621" s="1" t="s">
        <v>11326</v>
      </c>
    </row>
    <row r="3622" spans="1:14" x14ac:dyDescent="0.25">
      <c r="A3622" s="1" t="s">
        <v>9968</v>
      </c>
      <c r="B3622" s="1" t="s">
        <v>80</v>
      </c>
      <c r="C3622" s="1" t="s">
        <v>81</v>
      </c>
      <c r="D3622" s="377">
        <v>180</v>
      </c>
      <c r="E3622" s="1" t="s">
        <v>83</v>
      </c>
      <c r="F3622" s="378">
        <v>46183</v>
      </c>
      <c r="G3622" s="1" t="s">
        <v>12492</v>
      </c>
      <c r="H3622" s="1" t="s">
        <v>10679</v>
      </c>
      <c r="I3622" s="378">
        <v>47278</v>
      </c>
      <c r="J3622" s="1" t="s">
        <v>61</v>
      </c>
      <c r="K3622" s="380">
        <v>0.95493055555555995</v>
      </c>
      <c r="L3622" s="378">
        <v>46183</v>
      </c>
      <c r="M3622" s="1" t="s">
        <v>9970</v>
      </c>
      <c r="N3622" s="1" t="s">
        <v>12517</v>
      </c>
    </row>
    <row r="3623" spans="1:14" x14ac:dyDescent="0.25">
      <c r="A3623" s="1" t="s">
        <v>9968</v>
      </c>
      <c r="B3623" s="1" t="s">
        <v>80</v>
      </c>
      <c r="C3623" s="1" t="s">
        <v>81</v>
      </c>
      <c r="D3623" s="377">
        <v>180</v>
      </c>
      <c r="E3623" s="1" t="s">
        <v>83</v>
      </c>
      <c r="F3623" s="378">
        <v>46183</v>
      </c>
      <c r="G3623" s="1" t="s">
        <v>12492</v>
      </c>
      <c r="H3623" s="1" t="s">
        <v>10679</v>
      </c>
      <c r="I3623" s="378">
        <v>47278</v>
      </c>
      <c r="J3623" s="1" t="s">
        <v>61</v>
      </c>
      <c r="K3623" s="380">
        <v>0.92048611111111001</v>
      </c>
      <c r="L3623" s="378">
        <v>46183</v>
      </c>
      <c r="M3623" s="1" t="s">
        <v>9970</v>
      </c>
      <c r="N3623" s="1" t="s">
        <v>12509</v>
      </c>
    </row>
    <row r="3624" spans="1:14" x14ac:dyDescent="0.25">
      <c r="A3624" s="1" t="s">
        <v>9968</v>
      </c>
      <c r="B3624" s="1" t="s">
        <v>80</v>
      </c>
      <c r="C3624" s="1" t="s">
        <v>81</v>
      </c>
      <c r="D3624" s="377">
        <v>180</v>
      </c>
      <c r="E3624" s="1" t="s">
        <v>83</v>
      </c>
      <c r="F3624" s="378">
        <v>46183</v>
      </c>
      <c r="G3624" s="1" t="s">
        <v>11318</v>
      </c>
      <c r="H3624" s="1" t="s">
        <v>10933</v>
      </c>
      <c r="I3624" s="378">
        <v>47278</v>
      </c>
      <c r="J3624" s="1" t="s">
        <v>61</v>
      </c>
      <c r="K3624" s="380">
        <v>0.26704861111111</v>
      </c>
      <c r="L3624" s="378">
        <v>46183</v>
      </c>
      <c r="M3624" s="1" t="s">
        <v>9970</v>
      </c>
      <c r="N3624" s="1" t="s">
        <v>11322</v>
      </c>
    </row>
    <row r="3625" spans="1:14" x14ac:dyDescent="0.25">
      <c r="A3625" s="1" t="s">
        <v>9968</v>
      </c>
      <c r="B3625" s="1" t="s">
        <v>80</v>
      </c>
      <c r="C3625" s="1" t="s">
        <v>81</v>
      </c>
      <c r="D3625" s="377">
        <v>180</v>
      </c>
      <c r="E3625" s="1" t="s">
        <v>83</v>
      </c>
      <c r="F3625" s="378">
        <v>46183</v>
      </c>
      <c r="G3625" s="1" t="s">
        <v>12492</v>
      </c>
      <c r="H3625" s="1" t="s">
        <v>10679</v>
      </c>
      <c r="I3625" s="378">
        <v>47278</v>
      </c>
      <c r="J3625" s="1" t="s">
        <v>61</v>
      </c>
      <c r="K3625" s="380">
        <v>0.87939814814814998</v>
      </c>
      <c r="L3625" s="378">
        <v>46183</v>
      </c>
      <c r="M3625" s="1" t="s">
        <v>9970</v>
      </c>
      <c r="N3625" s="1" t="s">
        <v>12508</v>
      </c>
    </row>
    <row r="3626" spans="1:14" x14ac:dyDescent="0.25">
      <c r="A3626" s="1" t="s">
        <v>9968</v>
      </c>
      <c r="B3626" s="1" t="s">
        <v>80</v>
      </c>
      <c r="C3626" s="1" t="s">
        <v>81</v>
      </c>
      <c r="D3626" s="377">
        <v>180</v>
      </c>
      <c r="E3626" s="1" t="s">
        <v>83</v>
      </c>
      <c r="F3626" s="378">
        <v>46183</v>
      </c>
      <c r="G3626" s="1" t="s">
        <v>12492</v>
      </c>
      <c r="H3626" s="1" t="s">
        <v>10679</v>
      </c>
      <c r="I3626" s="378">
        <v>47278</v>
      </c>
      <c r="J3626" s="1" t="s">
        <v>61</v>
      </c>
      <c r="K3626" s="380">
        <v>0.99451388888889003</v>
      </c>
      <c r="L3626" s="378">
        <v>46183</v>
      </c>
      <c r="M3626" s="1" t="s">
        <v>9970</v>
      </c>
      <c r="N3626" s="1" t="s">
        <v>12518</v>
      </c>
    </row>
    <row r="3627" spans="1:14" x14ac:dyDescent="0.25">
      <c r="A3627" s="1" t="s">
        <v>9968</v>
      </c>
      <c r="B3627" s="1" t="s">
        <v>80</v>
      </c>
      <c r="C3627" s="1" t="s">
        <v>81</v>
      </c>
      <c r="D3627" s="377">
        <v>50</v>
      </c>
      <c r="E3627" s="1" t="s">
        <v>83</v>
      </c>
      <c r="F3627" s="378">
        <v>46183</v>
      </c>
      <c r="G3627" s="1" t="s">
        <v>11318</v>
      </c>
      <c r="H3627" s="1" t="s">
        <v>10933</v>
      </c>
      <c r="I3627" s="378">
        <v>47278</v>
      </c>
      <c r="J3627" s="1" t="s">
        <v>61</v>
      </c>
      <c r="K3627" s="380">
        <v>0.30851851851852002</v>
      </c>
      <c r="L3627" s="378">
        <v>46183</v>
      </c>
      <c r="M3627" s="1" t="s">
        <v>9970</v>
      </c>
      <c r="N3627" s="1" t="s">
        <v>11325</v>
      </c>
    </row>
    <row r="3628" spans="1:14" x14ac:dyDescent="0.25">
      <c r="A3628" s="1" t="s">
        <v>9968</v>
      </c>
      <c r="B3628" s="1" t="s">
        <v>80</v>
      </c>
      <c r="C3628" s="1" t="s">
        <v>81</v>
      </c>
      <c r="D3628" s="377">
        <v>180</v>
      </c>
      <c r="E3628" s="1" t="s">
        <v>83</v>
      </c>
      <c r="F3628" s="378">
        <v>46183</v>
      </c>
      <c r="G3628" s="1" t="s">
        <v>11318</v>
      </c>
      <c r="H3628" s="1" t="s">
        <v>10933</v>
      </c>
      <c r="I3628" s="378">
        <v>47278</v>
      </c>
      <c r="J3628" s="1" t="s">
        <v>61</v>
      </c>
      <c r="K3628" s="380">
        <v>0.27859953703703999</v>
      </c>
      <c r="L3628" s="378">
        <v>46183</v>
      </c>
      <c r="M3628" s="1" t="s">
        <v>9970</v>
      </c>
      <c r="N3628" s="1" t="s">
        <v>11320</v>
      </c>
    </row>
    <row r="3629" spans="1:14" x14ac:dyDescent="0.25">
      <c r="A3629" s="1" t="s">
        <v>9968</v>
      </c>
      <c r="B3629" s="1" t="s">
        <v>80</v>
      </c>
      <c r="C3629" s="1" t="s">
        <v>81</v>
      </c>
      <c r="D3629" s="377">
        <v>180</v>
      </c>
      <c r="E3629" s="1" t="s">
        <v>83</v>
      </c>
      <c r="F3629" s="378">
        <v>46183</v>
      </c>
      <c r="G3629" s="1" t="s">
        <v>11318</v>
      </c>
      <c r="H3629" s="1" t="s">
        <v>10933</v>
      </c>
      <c r="I3629" s="378">
        <v>47278</v>
      </c>
      <c r="J3629" s="1" t="s">
        <v>61</v>
      </c>
      <c r="K3629" s="380">
        <v>0.21236111111111</v>
      </c>
      <c r="L3629" s="378">
        <v>46183</v>
      </c>
      <c r="M3629" s="1" t="s">
        <v>9970</v>
      </c>
      <c r="N3629" s="1" t="s">
        <v>11323</v>
      </c>
    </row>
    <row r="3630" spans="1:14" x14ac:dyDescent="0.25">
      <c r="A3630" s="1" t="s">
        <v>9968</v>
      </c>
      <c r="B3630" s="1" t="s">
        <v>80</v>
      </c>
      <c r="C3630" s="1" t="s">
        <v>81</v>
      </c>
      <c r="D3630" s="377">
        <v>180</v>
      </c>
      <c r="E3630" s="1" t="s">
        <v>83</v>
      </c>
      <c r="F3630" s="378">
        <v>46183</v>
      </c>
      <c r="G3630" s="1" t="s">
        <v>11318</v>
      </c>
      <c r="H3630" s="1" t="s">
        <v>10933</v>
      </c>
      <c r="I3630" s="378">
        <v>47278</v>
      </c>
      <c r="J3630" s="1" t="s">
        <v>61</v>
      </c>
      <c r="K3630" s="380">
        <v>7.1388888888890001E-2</v>
      </c>
      <c r="L3630" s="378">
        <v>46183</v>
      </c>
      <c r="M3630" s="1" t="s">
        <v>9970</v>
      </c>
      <c r="N3630" s="1" t="s">
        <v>11321</v>
      </c>
    </row>
    <row r="3631" spans="1:14" x14ac:dyDescent="0.25">
      <c r="A3631" s="1" t="s">
        <v>9968</v>
      </c>
      <c r="B3631" s="1" t="s">
        <v>80</v>
      </c>
      <c r="C3631" s="1" t="s">
        <v>81</v>
      </c>
      <c r="D3631" s="377">
        <v>180</v>
      </c>
      <c r="E3631" s="1" t="s">
        <v>83</v>
      </c>
      <c r="F3631" s="378">
        <v>46183</v>
      </c>
      <c r="G3631" s="1" t="s">
        <v>12492</v>
      </c>
      <c r="H3631" s="1" t="s">
        <v>10679</v>
      </c>
      <c r="I3631" s="378">
        <v>47278</v>
      </c>
      <c r="J3631" s="1" t="s">
        <v>61</v>
      </c>
      <c r="K3631" s="380">
        <v>0.84760416666667004</v>
      </c>
      <c r="L3631" s="378">
        <v>46183</v>
      </c>
      <c r="M3631" s="1" t="s">
        <v>9970</v>
      </c>
      <c r="N3631" s="1" t="s">
        <v>12516</v>
      </c>
    </row>
    <row r="3632" spans="1:14" x14ac:dyDescent="0.25">
      <c r="A3632" s="1" t="s">
        <v>9968</v>
      </c>
      <c r="B3632" s="1" t="s">
        <v>80</v>
      </c>
      <c r="C3632" s="1" t="s">
        <v>81</v>
      </c>
      <c r="D3632" s="377">
        <v>180</v>
      </c>
      <c r="E3632" s="1" t="s">
        <v>83</v>
      </c>
      <c r="F3632" s="378">
        <v>46183</v>
      </c>
      <c r="G3632" s="1" t="s">
        <v>11318</v>
      </c>
      <c r="H3632" s="1" t="s">
        <v>10933</v>
      </c>
      <c r="I3632" s="378">
        <v>47278</v>
      </c>
      <c r="J3632" s="1" t="s">
        <v>61</v>
      </c>
      <c r="K3632" s="380">
        <v>0.71252314814814999</v>
      </c>
      <c r="L3632" s="378">
        <v>46183</v>
      </c>
      <c r="M3632" s="1" t="s">
        <v>9970</v>
      </c>
      <c r="N3632" s="1" t="s">
        <v>12520</v>
      </c>
    </row>
    <row r="3633" spans="1:14" x14ac:dyDescent="0.25">
      <c r="A3633" s="1" t="s">
        <v>9968</v>
      </c>
      <c r="B3633" s="1" t="s">
        <v>80</v>
      </c>
      <c r="C3633" s="1" t="s">
        <v>81</v>
      </c>
      <c r="D3633" s="377">
        <v>180</v>
      </c>
      <c r="E3633" s="1" t="s">
        <v>83</v>
      </c>
      <c r="F3633" s="378">
        <v>46183</v>
      </c>
      <c r="G3633" s="1" t="s">
        <v>11318</v>
      </c>
      <c r="H3633" s="1" t="s">
        <v>10933</v>
      </c>
      <c r="I3633" s="378">
        <v>47278</v>
      </c>
      <c r="J3633" s="1" t="s">
        <v>61</v>
      </c>
      <c r="K3633" s="380">
        <v>0.16189814814815001</v>
      </c>
      <c r="L3633" s="378">
        <v>46183</v>
      </c>
      <c r="M3633" s="1" t="s">
        <v>9970</v>
      </c>
      <c r="N3633" s="1" t="s">
        <v>11319</v>
      </c>
    </row>
    <row r="3634" spans="1:14" x14ac:dyDescent="0.25">
      <c r="A3634" s="1" t="s">
        <v>9968</v>
      </c>
      <c r="B3634" s="1" t="s">
        <v>80</v>
      </c>
      <c r="C3634" s="1" t="s">
        <v>81</v>
      </c>
      <c r="D3634" s="377">
        <v>171</v>
      </c>
      <c r="E3634" s="1" t="s">
        <v>83</v>
      </c>
      <c r="F3634" s="378">
        <v>46183</v>
      </c>
      <c r="G3634" s="1" t="s">
        <v>11318</v>
      </c>
      <c r="H3634" s="1" t="s">
        <v>10933</v>
      </c>
      <c r="I3634" s="378">
        <v>47278</v>
      </c>
      <c r="J3634" s="1" t="s">
        <v>61</v>
      </c>
      <c r="K3634" s="380">
        <v>0.87983796296296002</v>
      </c>
      <c r="L3634" s="378">
        <v>46183</v>
      </c>
      <c r="M3634" s="1" t="s">
        <v>9970</v>
      </c>
      <c r="N3634" s="1" t="s">
        <v>12515</v>
      </c>
    </row>
    <row r="3635" spans="1:14" x14ac:dyDescent="0.25">
      <c r="A3635" s="1" t="s">
        <v>9968</v>
      </c>
      <c r="B3635" s="1" t="s">
        <v>80</v>
      </c>
      <c r="C3635" s="1" t="s">
        <v>81</v>
      </c>
      <c r="D3635" s="377">
        <v>180</v>
      </c>
      <c r="E3635" s="1" t="s">
        <v>83</v>
      </c>
      <c r="F3635" s="378">
        <v>46183</v>
      </c>
      <c r="G3635" s="1" t="s">
        <v>11318</v>
      </c>
      <c r="H3635" s="1" t="s">
        <v>10933</v>
      </c>
      <c r="I3635" s="378">
        <v>47278</v>
      </c>
      <c r="J3635" s="1" t="s">
        <v>61</v>
      </c>
      <c r="K3635" s="380">
        <v>4.7453703703700001E-2</v>
      </c>
      <c r="L3635" s="378">
        <v>46183</v>
      </c>
      <c r="M3635" s="1" t="s">
        <v>9970</v>
      </c>
      <c r="N3635" s="1" t="s">
        <v>11330</v>
      </c>
    </row>
    <row r="3636" spans="1:14" x14ac:dyDescent="0.25">
      <c r="A3636" s="1" t="s">
        <v>9968</v>
      </c>
      <c r="B3636" s="1" t="s">
        <v>80</v>
      </c>
      <c r="C3636" s="1" t="s">
        <v>81</v>
      </c>
      <c r="D3636" s="377">
        <v>180</v>
      </c>
      <c r="E3636" s="1" t="s">
        <v>83</v>
      </c>
      <c r="F3636" s="378">
        <v>46183</v>
      </c>
      <c r="G3636" s="1" t="s">
        <v>11318</v>
      </c>
      <c r="H3636" s="1" t="s">
        <v>10933</v>
      </c>
      <c r="I3636" s="378">
        <v>47278</v>
      </c>
      <c r="J3636" s="1" t="s">
        <v>61</v>
      </c>
      <c r="K3636" s="380">
        <v>3.155092592593E-2</v>
      </c>
      <c r="L3636" s="378">
        <v>46183</v>
      </c>
      <c r="M3636" s="1" t="s">
        <v>9970</v>
      </c>
      <c r="N3636" s="1" t="s">
        <v>11327</v>
      </c>
    </row>
    <row r="3637" spans="1:14" x14ac:dyDescent="0.25">
      <c r="A3637" s="1" t="s">
        <v>9968</v>
      </c>
      <c r="B3637" s="1" t="s">
        <v>80</v>
      </c>
      <c r="C3637" s="1" t="s">
        <v>81</v>
      </c>
      <c r="D3637" s="377">
        <v>180</v>
      </c>
      <c r="E3637" s="1" t="s">
        <v>83</v>
      </c>
      <c r="F3637" s="378">
        <v>46183</v>
      </c>
      <c r="G3637" s="1" t="s">
        <v>12492</v>
      </c>
      <c r="H3637" s="1" t="s">
        <v>10679</v>
      </c>
      <c r="I3637" s="378">
        <v>47278</v>
      </c>
      <c r="J3637" s="1" t="s">
        <v>61</v>
      </c>
      <c r="K3637" s="380">
        <v>0.93185185185185004</v>
      </c>
      <c r="L3637" s="378">
        <v>46183</v>
      </c>
      <c r="M3637" s="1" t="s">
        <v>9970</v>
      </c>
      <c r="N3637" s="1" t="s">
        <v>12522</v>
      </c>
    </row>
    <row r="3638" spans="1:14" x14ac:dyDescent="0.25">
      <c r="A3638" s="1" t="s">
        <v>9968</v>
      </c>
      <c r="B3638" s="1" t="s">
        <v>80</v>
      </c>
      <c r="C3638" s="1" t="s">
        <v>81</v>
      </c>
      <c r="D3638" s="377">
        <v>180</v>
      </c>
      <c r="E3638" s="1" t="s">
        <v>83</v>
      </c>
      <c r="F3638" s="378">
        <v>46183</v>
      </c>
      <c r="G3638" s="1" t="s">
        <v>12492</v>
      </c>
      <c r="H3638" s="1" t="s">
        <v>10679</v>
      </c>
      <c r="I3638" s="378">
        <v>47278</v>
      </c>
      <c r="J3638" s="1" t="s">
        <v>61</v>
      </c>
      <c r="K3638" s="380">
        <v>0.87765046296296001</v>
      </c>
      <c r="L3638" s="378">
        <v>46183</v>
      </c>
      <c r="M3638" s="1" t="s">
        <v>9970</v>
      </c>
      <c r="N3638" s="1" t="s">
        <v>12521</v>
      </c>
    </row>
    <row r="3639" spans="1:14" x14ac:dyDescent="0.25">
      <c r="A3639" s="1" t="s">
        <v>9968</v>
      </c>
      <c r="B3639" s="1" t="s">
        <v>80</v>
      </c>
      <c r="C3639" s="1" t="s">
        <v>81</v>
      </c>
      <c r="D3639" s="377">
        <v>180</v>
      </c>
      <c r="E3639" s="1" t="s">
        <v>83</v>
      </c>
      <c r="F3639" s="378">
        <v>46183</v>
      </c>
      <c r="G3639" s="1" t="s">
        <v>11318</v>
      </c>
      <c r="H3639" s="1" t="s">
        <v>10933</v>
      </c>
      <c r="I3639" s="378">
        <v>47278</v>
      </c>
      <c r="J3639" s="1" t="s">
        <v>61</v>
      </c>
      <c r="K3639" s="380">
        <v>0.22524305555556001</v>
      </c>
      <c r="L3639" s="378">
        <v>46183</v>
      </c>
      <c r="M3639" s="1" t="s">
        <v>9970</v>
      </c>
      <c r="N3639" s="1" t="s">
        <v>11328</v>
      </c>
    </row>
    <row r="3640" spans="1:14" x14ac:dyDescent="0.25">
      <c r="A3640" s="1" t="s">
        <v>9968</v>
      </c>
      <c r="B3640" s="1" t="s">
        <v>80</v>
      </c>
      <c r="C3640" s="1" t="s">
        <v>81</v>
      </c>
      <c r="D3640" s="377">
        <v>180</v>
      </c>
      <c r="E3640" s="1" t="s">
        <v>83</v>
      </c>
      <c r="F3640" s="378">
        <v>46183</v>
      </c>
      <c r="G3640" s="1" t="s">
        <v>11318</v>
      </c>
      <c r="H3640" s="1" t="s">
        <v>10933</v>
      </c>
      <c r="I3640" s="378">
        <v>47278</v>
      </c>
      <c r="J3640" s="1" t="s">
        <v>61</v>
      </c>
      <c r="K3640" s="380">
        <v>0.13606481481481</v>
      </c>
      <c r="L3640" s="378">
        <v>46183</v>
      </c>
      <c r="M3640" s="1" t="s">
        <v>9970</v>
      </c>
      <c r="N3640" s="1" t="s">
        <v>11324</v>
      </c>
    </row>
    <row r="3641" spans="1:14" x14ac:dyDescent="0.25">
      <c r="A3641" s="1" t="s">
        <v>9968</v>
      </c>
      <c r="B3641" s="1" t="s">
        <v>80</v>
      </c>
      <c r="C3641" s="1" t="s">
        <v>81</v>
      </c>
      <c r="D3641" s="377">
        <v>180</v>
      </c>
      <c r="E3641" s="1" t="s">
        <v>83</v>
      </c>
      <c r="F3641" s="378">
        <v>46182</v>
      </c>
      <c r="G3641" s="1" t="s">
        <v>9969</v>
      </c>
      <c r="H3641" s="1" t="s">
        <v>9328</v>
      </c>
      <c r="I3641" s="378">
        <v>47277</v>
      </c>
      <c r="J3641" s="1" t="s">
        <v>61</v>
      </c>
      <c r="K3641" s="380">
        <v>0.21444444444444</v>
      </c>
      <c r="L3641" s="378">
        <v>46182</v>
      </c>
      <c r="M3641" s="1" t="s">
        <v>9970</v>
      </c>
      <c r="N3641" s="1" t="s">
        <v>9984</v>
      </c>
    </row>
    <row r="3642" spans="1:14" x14ac:dyDescent="0.25">
      <c r="A3642" s="1" t="s">
        <v>9968</v>
      </c>
      <c r="B3642" s="1" t="s">
        <v>80</v>
      </c>
      <c r="C3642" s="1" t="s">
        <v>81</v>
      </c>
      <c r="D3642" s="377">
        <v>180</v>
      </c>
      <c r="E3642" s="1" t="s">
        <v>83</v>
      </c>
      <c r="F3642" s="378">
        <v>46182</v>
      </c>
      <c r="G3642" s="1" t="s">
        <v>9976</v>
      </c>
      <c r="H3642" s="1" t="s">
        <v>9330</v>
      </c>
      <c r="I3642" s="378">
        <v>47275</v>
      </c>
      <c r="J3642" s="1" t="s">
        <v>61</v>
      </c>
      <c r="K3642" s="380">
        <v>1.8541666666669999E-2</v>
      </c>
      <c r="L3642" s="378">
        <v>46182</v>
      </c>
      <c r="M3642" s="1" t="s">
        <v>9970</v>
      </c>
      <c r="N3642" s="1" t="s">
        <v>9977</v>
      </c>
    </row>
    <row r="3643" spans="1:14" x14ac:dyDescent="0.25">
      <c r="A3643" s="1" t="s">
        <v>9968</v>
      </c>
      <c r="B3643" s="1" t="s">
        <v>80</v>
      </c>
      <c r="C3643" s="1" t="s">
        <v>81</v>
      </c>
      <c r="D3643" s="377">
        <v>180</v>
      </c>
      <c r="E3643" s="1" t="s">
        <v>83</v>
      </c>
      <c r="F3643" s="378">
        <v>46182</v>
      </c>
      <c r="G3643" s="1" t="s">
        <v>9969</v>
      </c>
      <c r="H3643" s="1" t="s">
        <v>9328</v>
      </c>
      <c r="I3643" s="378">
        <v>47277</v>
      </c>
      <c r="J3643" s="1" t="s">
        <v>61</v>
      </c>
      <c r="K3643" s="380">
        <v>0.25626157407407002</v>
      </c>
      <c r="L3643" s="378">
        <v>46182</v>
      </c>
      <c r="M3643" s="1" t="s">
        <v>9970</v>
      </c>
      <c r="N3643" s="1" t="s">
        <v>9973</v>
      </c>
    </row>
    <row r="3644" spans="1:14" x14ac:dyDescent="0.25">
      <c r="A3644" s="1" t="s">
        <v>9968</v>
      </c>
      <c r="B3644" s="1" t="s">
        <v>80</v>
      </c>
      <c r="C3644" s="1" t="s">
        <v>81</v>
      </c>
      <c r="D3644" s="377">
        <v>180</v>
      </c>
      <c r="E3644" s="1" t="s">
        <v>83</v>
      </c>
      <c r="F3644" s="378">
        <v>46182</v>
      </c>
      <c r="G3644" s="1" t="s">
        <v>9969</v>
      </c>
      <c r="H3644" s="1" t="s">
        <v>9328</v>
      </c>
      <c r="I3644" s="378">
        <v>47277</v>
      </c>
      <c r="J3644" s="1" t="s">
        <v>61</v>
      </c>
      <c r="K3644" s="380">
        <v>0.42277777777777997</v>
      </c>
      <c r="L3644" s="378">
        <v>46182</v>
      </c>
      <c r="M3644" s="1" t="s">
        <v>9970</v>
      </c>
      <c r="N3644" s="1" t="s">
        <v>10702</v>
      </c>
    </row>
    <row r="3645" spans="1:14" x14ac:dyDescent="0.25">
      <c r="A3645" s="1" t="s">
        <v>9968</v>
      </c>
      <c r="B3645" s="1" t="s">
        <v>80</v>
      </c>
      <c r="C3645" s="1" t="s">
        <v>81</v>
      </c>
      <c r="D3645" s="377">
        <v>95</v>
      </c>
      <c r="E3645" s="1" t="s">
        <v>83</v>
      </c>
      <c r="F3645" s="378">
        <v>46182</v>
      </c>
      <c r="G3645" s="1" t="s">
        <v>10703</v>
      </c>
      <c r="H3645" s="1" t="s">
        <v>10530</v>
      </c>
      <c r="I3645" s="378">
        <v>47278</v>
      </c>
      <c r="J3645" s="1" t="s">
        <v>61</v>
      </c>
      <c r="K3645" s="380">
        <v>0.98942129629630005</v>
      </c>
      <c r="L3645" s="378">
        <v>46182</v>
      </c>
      <c r="M3645" s="1" t="s">
        <v>9970</v>
      </c>
      <c r="N3645" s="1" t="s">
        <v>11340</v>
      </c>
    </row>
    <row r="3646" spans="1:14" x14ac:dyDescent="0.25">
      <c r="A3646" s="1" t="s">
        <v>9968</v>
      </c>
      <c r="B3646" s="1" t="s">
        <v>80</v>
      </c>
      <c r="C3646" s="1" t="s">
        <v>81</v>
      </c>
      <c r="D3646" s="377">
        <v>180</v>
      </c>
      <c r="E3646" s="1" t="s">
        <v>83</v>
      </c>
      <c r="F3646" s="378">
        <v>46182</v>
      </c>
      <c r="G3646" s="1" t="s">
        <v>10703</v>
      </c>
      <c r="H3646" s="1" t="s">
        <v>10530</v>
      </c>
      <c r="I3646" s="378">
        <v>47278</v>
      </c>
      <c r="J3646" s="1" t="s">
        <v>61</v>
      </c>
      <c r="K3646" s="380">
        <v>0.58519675925925996</v>
      </c>
      <c r="L3646" s="378">
        <v>46182</v>
      </c>
      <c r="M3646" s="1" t="s">
        <v>9970</v>
      </c>
      <c r="N3646" s="1" t="s">
        <v>10709</v>
      </c>
    </row>
    <row r="3647" spans="1:14" x14ac:dyDescent="0.25">
      <c r="A3647" s="1" t="s">
        <v>9968</v>
      </c>
      <c r="B3647" s="1" t="s">
        <v>80</v>
      </c>
      <c r="C3647" s="1" t="s">
        <v>81</v>
      </c>
      <c r="D3647" s="377">
        <v>180</v>
      </c>
      <c r="E3647" s="1" t="s">
        <v>83</v>
      </c>
      <c r="F3647" s="378">
        <v>46182</v>
      </c>
      <c r="G3647" s="1" t="s">
        <v>9969</v>
      </c>
      <c r="H3647" s="1" t="s">
        <v>9328</v>
      </c>
      <c r="I3647" s="378">
        <v>47277</v>
      </c>
      <c r="J3647" s="1" t="s">
        <v>61</v>
      </c>
      <c r="K3647" s="380">
        <v>0.14079861111111</v>
      </c>
      <c r="L3647" s="378">
        <v>46182</v>
      </c>
      <c r="M3647" s="1" t="s">
        <v>9970</v>
      </c>
      <c r="N3647" s="1" t="s">
        <v>9971</v>
      </c>
    </row>
    <row r="3648" spans="1:14" x14ac:dyDescent="0.25">
      <c r="A3648" s="1" t="s">
        <v>9968</v>
      </c>
      <c r="B3648" s="1" t="s">
        <v>80</v>
      </c>
      <c r="C3648" s="1" t="s">
        <v>81</v>
      </c>
      <c r="D3648" s="377">
        <v>180</v>
      </c>
      <c r="E3648" s="1" t="s">
        <v>83</v>
      </c>
      <c r="F3648" s="378">
        <v>46182</v>
      </c>
      <c r="G3648" s="1" t="s">
        <v>9969</v>
      </c>
      <c r="H3648" s="1" t="s">
        <v>9328</v>
      </c>
      <c r="I3648" s="378">
        <v>47277</v>
      </c>
      <c r="J3648" s="1" t="s">
        <v>61</v>
      </c>
      <c r="K3648" s="380">
        <v>0.43716435185184999</v>
      </c>
      <c r="L3648" s="378">
        <v>46182</v>
      </c>
      <c r="M3648" s="1" t="s">
        <v>9970</v>
      </c>
      <c r="N3648" s="1" t="s">
        <v>10708</v>
      </c>
    </row>
    <row r="3649" spans="1:14" x14ac:dyDescent="0.25">
      <c r="A3649" s="1" t="s">
        <v>9968</v>
      </c>
      <c r="B3649" s="1" t="s">
        <v>80</v>
      </c>
      <c r="C3649" s="1" t="s">
        <v>81</v>
      </c>
      <c r="D3649" s="377">
        <v>180</v>
      </c>
      <c r="E3649" s="1" t="s">
        <v>83</v>
      </c>
      <c r="F3649" s="378">
        <v>46182</v>
      </c>
      <c r="G3649" s="1" t="s">
        <v>9969</v>
      </c>
      <c r="H3649" s="1" t="s">
        <v>9328</v>
      </c>
      <c r="I3649" s="378">
        <v>47277</v>
      </c>
      <c r="J3649" s="1" t="s">
        <v>61</v>
      </c>
      <c r="K3649" s="380">
        <v>6.9652777777780006E-2</v>
      </c>
      <c r="L3649" s="378">
        <v>46182</v>
      </c>
      <c r="M3649" s="1" t="s">
        <v>9970</v>
      </c>
      <c r="N3649" s="1" t="s">
        <v>9981</v>
      </c>
    </row>
    <row r="3650" spans="1:14" x14ac:dyDescent="0.25">
      <c r="A3650" s="1" t="s">
        <v>9968</v>
      </c>
      <c r="B3650" s="1" t="s">
        <v>80</v>
      </c>
      <c r="C3650" s="1" t="s">
        <v>81</v>
      </c>
      <c r="D3650" s="377">
        <v>180</v>
      </c>
      <c r="E3650" s="1" t="s">
        <v>83</v>
      </c>
      <c r="F3650" s="378">
        <v>46182</v>
      </c>
      <c r="G3650" s="1" t="s">
        <v>10703</v>
      </c>
      <c r="H3650" s="1" t="s">
        <v>10530</v>
      </c>
      <c r="I3650" s="378">
        <v>47278</v>
      </c>
      <c r="J3650" s="1" t="s">
        <v>61</v>
      </c>
      <c r="K3650" s="380">
        <v>0.92844907407406996</v>
      </c>
      <c r="L3650" s="378">
        <v>46182</v>
      </c>
      <c r="M3650" s="1" t="s">
        <v>9970</v>
      </c>
      <c r="N3650" s="1" t="s">
        <v>11333</v>
      </c>
    </row>
    <row r="3651" spans="1:14" x14ac:dyDescent="0.25">
      <c r="A3651" s="1" t="s">
        <v>9968</v>
      </c>
      <c r="B3651" s="1" t="s">
        <v>80</v>
      </c>
      <c r="C3651" s="1" t="s">
        <v>81</v>
      </c>
      <c r="D3651" s="377">
        <v>180</v>
      </c>
      <c r="E3651" s="1" t="s">
        <v>83</v>
      </c>
      <c r="F3651" s="378">
        <v>46182</v>
      </c>
      <c r="G3651" s="1" t="s">
        <v>9969</v>
      </c>
      <c r="H3651" s="1" t="s">
        <v>9328</v>
      </c>
      <c r="I3651" s="378">
        <v>47277</v>
      </c>
      <c r="J3651" s="1" t="s">
        <v>61</v>
      </c>
      <c r="K3651" s="380">
        <v>0.45138888888889001</v>
      </c>
      <c r="L3651" s="378">
        <v>46182</v>
      </c>
      <c r="M3651" s="1" t="s">
        <v>9970</v>
      </c>
      <c r="N3651" s="1" t="s">
        <v>10705</v>
      </c>
    </row>
    <row r="3652" spans="1:14" x14ac:dyDescent="0.25">
      <c r="A3652" s="1" t="s">
        <v>9968</v>
      </c>
      <c r="B3652" s="1" t="s">
        <v>80</v>
      </c>
      <c r="C3652" s="1" t="s">
        <v>81</v>
      </c>
      <c r="D3652" s="377">
        <v>180</v>
      </c>
      <c r="E3652" s="1" t="s">
        <v>83</v>
      </c>
      <c r="F3652" s="378">
        <v>46182</v>
      </c>
      <c r="G3652" s="1" t="s">
        <v>9969</v>
      </c>
      <c r="H3652" s="1" t="s">
        <v>9328</v>
      </c>
      <c r="I3652" s="378">
        <v>47277</v>
      </c>
      <c r="J3652" s="1" t="s">
        <v>61</v>
      </c>
      <c r="K3652" s="380">
        <v>0.40015046296295997</v>
      </c>
      <c r="L3652" s="378">
        <v>46182</v>
      </c>
      <c r="M3652" s="1" t="s">
        <v>9970</v>
      </c>
      <c r="N3652" s="1" t="s">
        <v>10707</v>
      </c>
    </row>
    <row r="3653" spans="1:14" x14ac:dyDescent="0.25">
      <c r="A3653" s="1" t="s">
        <v>9968</v>
      </c>
      <c r="B3653" s="1" t="s">
        <v>80</v>
      </c>
      <c r="C3653" s="1" t="s">
        <v>81</v>
      </c>
      <c r="D3653" s="377">
        <v>180</v>
      </c>
      <c r="E3653" s="1" t="s">
        <v>83</v>
      </c>
      <c r="F3653" s="378">
        <v>46182</v>
      </c>
      <c r="G3653" s="1" t="s">
        <v>10703</v>
      </c>
      <c r="H3653" s="1" t="s">
        <v>10530</v>
      </c>
      <c r="I3653" s="378">
        <v>47278</v>
      </c>
      <c r="J3653" s="1" t="s">
        <v>61</v>
      </c>
      <c r="K3653" s="380">
        <v>0.64122685185185002</v>
      </c>
      <c r="L3653" s="378">
        <v>46182</v>
      </c>
      <c r="M3653" s="1" t="s">
        <v>9970</v>
      </c>
      <c r="N3653" s="1" t="s">
        <v>10940</v>
      </c>
    </row>
    <row r="3654" spans="1:14" x14ac:dyDescent="0.25">
      <c r="A3654" s="1" t="s">
        <v>9968</v>
      </c>
      <c r="B3654" s="1" t="s">
        <v>80</v>
      </c>
      <c r="C3654" s="1" t="s">
        <v>81</v>
      </c>
      <c r="D3654" s="377">
        <v>180</v>
      </c>
      <c r="E3654" s="1" t="s">
        <v>83</v>
      </c>
      <c r="F3654" s="378">
        <v>46182</v>
      </c>
      <c r="G3654" s="1" t="s">
        <v>10703</v>
      </c>
      <c r="H3654" s="1" t="s">
        <v>10530</v>
      </c>
      <c r="I3654" s="378">
        <v>47278</v>
      </c>
      <c r="J3654" s="1" t="s">
        <v>61</v>
      </c>
      <c r="K3654" s="380">
        <v>0.95924768518518999</v>
      </c>
      <c r="L3654" s="378">
        <v>46182</v>
      </c>
      <c r="M3654" s="1" t="s">
        <v>9970</v>
      </c>
      <c r="N3654" s="1" t="s">
        <v>11337</v>
      </c>
    </row>
    <row r="3655" spans="1:14" x14ac:dyDescent="0.25">
      <c r="A3655" s="1" t="s">
        <v>9968</v>
      </c>
      <c r="B3655" s="1" t="s">
        <v>80</v>
      </c>
      <c r="C3655" s="1" t="s">
        <v>81</v>
      </c>
      <c r="D3655" s="377">
        <v>153</v>
      </c>
      <c r="E3655" s="1" t="s">
        <v>83</v>
      </c>
      <c r="F3655" s="378">
        <v>46182</v>
      </c>
      <c r="G3655" s="1" t="s">
        <v>9969</v>
      </c>
      <c r="H3655" s="1" t="s">
        <v>9328</v>
      </c>
      <c r="I3655" s="378">
        <v>47277</v>
      </c>
      <c r="J3655" s="1" t="s">
        <v>61</v>
      </c>
      <c r="K3655" s="380">
        <v>0.65137731481480998</v>
      </c>
      <c r="L3655" s="378">
        <v>46182</v>
      </c>
      <c r="M3655" s="1" t="s">
        <v>9970</v>
      </c>
      <c r="N3655" s="1" t="s">
        <v>10942</v>
      </c>
    </row>
    <row r="3656" spans="1:14" x14ac:dyDescent="0.25">
      <c r="A3656" s="1" t="s">
        <v>9968</v>
      </c>
      <c r="B3656" s="1" t="s">
        <v>80</v>
      </c>
      <c r="C3656" s="1" t="s">
        <v>81</v>
      </c>
      <c r="D3656" s="377">
        <v>180</v>
      </c>
      <c r="E3656" s="1" t="s">
        <v>83</v>
      </c>
      <c r="F3656" s="378">
        <v>46182</v>
      </c>
      <c r="G3656" s="1" t="s">
        <v>9969</v>
      </c>
      <c r="H3656" s="1" t="s">
        <v>9328</v>
      </c>
      <c r="I3656" s="378">
        <v>47277</v>
      </c>
      <c r="J3656" s="1" t="s">
        <v>61</v>
      </c>
      <c r="K3656" s="380">
        <v>0.39075231481480999</v>
      </c>
      <c r="L3656" s="378">
        <v>46182</v>
      </c>
      <c r="M3656" s="1" t="s">
        <v>9970</v>
      </c>
      <c r="N3656" s="1" t="s">
        <v>10710</v>
      </c>
    </row>
    <row r="3657" spans="1:14" x14ac:dyDescent="0.25">
      <c r="A3657" s="1" t="s">
        <v>9968</v>
      </c>
      <c r="B3657" s="1" t="s">
        <v>80</v>
      </c>
      <c r="C3657" s="1" t="s">
        <v>81</v>
      </c>
      <c r="D3657" s="377">
        <v>112</v>
      </c>
      <c r="E3657" s="1" t="s">
        <v>83</v>
      </c>
      <c r="F3657" s="378">
        <v>46182</v>
      </c>
      <c r="G3657" s="1" t="s">
        <v>9976</v>
      </c>
      <c r="H3657" s="1" t="s">
        <v>9330</v>
      </c>
      <c r="I3657" s="378">
        <v>47275</v>
      </c>
      <c r="J3657" s="1" t="s">
        <v>61</v>
      </c>
      <c r="K3657" s="380">
        <v>3.853009259259E-2</v>
      </c>
      <c r="L3657" s="378">
        <v>46182</v>
      </c>
      <c r="M3657" s="1" t="s">
        <v>9970</v>
      </c>
      <c r="N3657" s="1" t="s">
        <v>9980</v>
      </c>
    </row>
    <row r="3658" spans="1:14" x14ac:dyDescent="0.25">
      <c r="A3658" s="1" t="s">
        <v>9968</v>
      </c>
      <c r="B3658" s="1" t="s">
        <v>80</v>
      </c>
      <c r="C3658" s="1" t="s">
        <v>81</v>
      </c>
      <c r="D3658" s="377">
        <v>180</v>
      </c>
      <c r="E3658" s="1" t="s">
        <v>83</v>
      </c>
      <c r="F3658" s="378">
        <v>46182</v>
      </c>
      <c r="G3658" s="1" t="s">
        <v>9969</v>
      </c>
      <c r="H3658" s="1" t="s">
        <v>9328</v>
      </c>
      <c r="I3658" s="378">
        <v>47277</v>
      </c>
      <c r="J3658" s="1" t="s">
        <v>61</v>
      </c>
      <c r="K3658" s="380">
        <v>0.52126157407407003</v>
      </c>
      <c r="L3658" s="378">
        <v>46182</v>
      </c>
      <c r="M3658" s="1" t="s">
        <v>9970</v>
      </c>
      <c r="N3658" s="1" t="s">
        <v>10712</v>
      </c>
    </row>
    <row r="3659" spans="1:14" x14ac:dyDescent="0.25">
      <c r="A3659" s="1" t="s">
        <v>9968</v>
      </c>
      <c r="B3659" s="1" t="s">
        <v>80</v>
      </c>
      <c r="C3659" s="1" t="s">
        <v>81</v>
      </c>
      <c r="D3659" s="377">
        <v>180</v>
      </c>
      <c r="E3659" s="1" t="s">
        <v>83</v>
      </c>
      <c r="F3659" s="378">
        <v>46182</v>
      </c>
      <c r="G3659" s="1" t="s">
        <v>10703</v>
      </c>
      <c r="H3659" s="1" t="s">
        <v>10530</v>
      </c>
      <c r="I3659" s="378">
        <v>47278</v>
      </c>
      <c r="J3659" s="1" t="s">
        <v>61</v>
      </c>
      <c r="K3659" s="380">
        <v>0.59452546296296005</v>
      </c>
      <c r="L3659" s="378">
        <v>46182</v>
      </c>
      <c r="M3659" s="1" t="s">
        <v>9970</v>
      </c>
      <c r="N3659" s="1" t="s">
        <v>10704</v>
      </c>
    </row>
    <row r="3660" spans="1:14" x14ac:dyDescent="0.25">
      <c r="A3660" s="1" t="s">
        <v>9968</v>
      </c>
      <c r="B3660" s="1" t="s">
        <v>80</v>
      </c>
      <c r="C3660" s="1" t="s">
        <v>81</v>
      </c>
      <c r="D3660" s="377">
        <v>180</v>
      </c>
      <c r="E3660" s="1" t="s">
        <v>83</v>
      </c>
      <c r="F3660" s="378">
        <v>46182</v>
      </c>
      <c r="G3660" s="1" t="s">
        <v>9976</v>
      </c>
      <c r="H3660" s="1" t="s">
        <v>9330</v>
      </c>
      <c r="I3660" s="378">
        <v>47275</v>
      </c>
      <c r="J3660" s="1" t="s">
        <v>61</v>
      </c>
      <c r="K3660" s="380">
        <v>1.372685185185E-2</v>
      </c>
      <c r="L3660" s="378">
        <v>46182</v>
      </c>
      <c r="M3660" s="1" t="s">
        <v>9970</v>
      </c>
      <c r="N3660" s="1" t="s">
        <v>9978</v>
      </c>
    </row>
    <row r="3661" spans="1:14" x14ac:dyDescent="0.25">
      <c r="A3661" s="1" t="s">
        <v>9968</v>
      </c>
      <c r="B3661" s="1" t="s">
        <v>80</v>
      </c>
      <c r="C3661" s="1" t="s">
        <v>81</v>
      </c>
      <c r="D3661" s="377">
        <v>180</v>
      </c>
      <c r="E3661" s="1" t="s">
        <v>83</v>
      </c>
      <c r="F3661" s="378">
        <v>46182</v>
      </c>
      <c r="G3661" s="1" t="s">
        <v>10703</v>
      </c>
      <c r="H3661" s="1" t="s">
        <v>10530</v>
      </c>
      <c r="I3661" s="378">
        <v>47278</v>
      </c>
      <c r="J3661" s="1" t="s">
        <v>61</v>
      </c>
      <c r="K3661" s="380">
        <v>0.61142361111110999</v>
      </c>
      <c r="L3661" s="378">
        <v>46182</v>
      </c>
      <c r="M3661" s="1" t="s">
        <v>9970</v>
      </c>
      <c r="N3661" s="1" t="s">
        <v>10711</v>
      </c>
    </row>
    <row r="3662" spans="1:14" x14ac:dyDescent="0.25">
      <c r="A3662" s="1" t="s">
        <v>9968</v>
      </c>
      <c r="B3662" s="1" t="s">
        <v>80</v>
      </c>
      <c r="C3662" s="1" t="s">
        <v>81</v>
      </c>
      <c r="D3662" s="377">
        <v>180</v>
      </c>
      <c r="E3662" s="1" t="s">
        <v>83</v>
      </c>
      <c r="F3662" s="378">
        <v>46182</v>
      </c>
      <c r="G3662" s="1" t="s">
        <v>10703</v>
      </c>
      <c r="H3662" s="1" t="s">
        <v>10530</v>
      </c>
      <c r="I3662" s="378">
        <v>47278</v>
      </c>
      <c r="J3662" s="1" t="s">
        <v>61</v>
      </c>
      <c r="K3662" s="380">
        <v>0.75563657407407003</v>
      </c>
      <c r="L3662" s="378">
        <v>46182</v>
      </c>
      <c r="M3662" s="1" t="s">
        <v>9970</v>
      </c>
      <c r="N3662" s="1" t="s">
        <v>11338</v>
      </c>
    </row>
    <row r="3663" spans="1:14" x14ac:dyDescent="0.25">
      <c r="A3663" s="1" t="s">
        <v>9968</v>
      </c>
      <c r="B3663" s="1" t="s">
        <v>80</v>
      </c>
      <c r="C3663" s="1" t="s">
        <v>81</v>
      </c>
      <c r="D3663" s="377">
        <v>180</v>
      </c>
      <c r="E3663" s="1" t="s">
        <v>83</v>
      </c>
      <c r="F3663" s="378">
        <v>46182</v>
      </c>
      <c r="G3663" s="1" t="s">
        <v>10703</v>
      </c>
      <c r="H3663" s="1" t="s">
        <v>10530</v>
      </c>
      <c r="I3663" s="378">
        <v>47278</v>
      </c>
      <c r="J3663" s="1" t="s">
        <v>61</v>
      </c>
      <c r="K3663" s="380">
        <v>0.74892361111111005</v>
      </c>
      <c r="L3663" s="378">
        <v>46182</v>
      </c>
      <c r="M3663" s="1" t="s">
        <v>9970</v>
      </c>
      <c r="N3663" s="1" t="s">
        <v>11336</v>
      </c>
    </row>
    <row r="3664" spans="1:14" x14ac:dyDescent="0.25">
      <c r="A3664" s="1" t="s">
        <v>9968</v>
      </c>
      <c r="B3664" s="1" t="s">
        <v>80</v>
      </c>
      <c r="C3664" s="1" t="s">
        <v>81</v>
      </c>
      <c r="D3664" s="377">
        <v>180</v>
      </c>
      <c r="E3664" s="1" t="s">
        <v>83</v>
      </c>
      <c r="F3664" s="378">
        <v>46182</v>
      </c>
      <c r="G3664" s="1" t="s">
        <v>10703</v>
      </c>
      <c r="H3664" s="1" t="s">
        <v>10530</v>
      </c>
      <c r="I3664" s="378">
        <v>47278</v>
      </c>
      <c r="J3664" s="1" t="s">
        <v>61</v>
      </c>
      <c r="K3664" s="380">
        <v>0.72515046296296004</v>
      </c>
      <c r="L3664" s="378">
        <v>46182</v>
      </c>
      <c r="M3664" s="1" t="s">
        <v>9970</v>
      </c>
      <c r="N3664" s="1" t="s">
        <v>11332</v>
      </c>
    </row>
    <row r="3665" spans="1:14" x14ac:dyDescent="0.25">
      <c r="A3665" s="1" t="s">
        <v>9968</v>
      </c>
      <c r="B3665" s="1" t="s">
        <v>80</v>
      </c>
      <c r="C3665" s="1" t="s">
        <v>81</v>
      </c>
      <c r="D3665" s="377">
        <v>180</v>
      </c>
      <c r="E3665" s="1" t="s">
        <v>83</v>
      </c>
      <c r="F3665" s="378">
        <v>46182</v>
      </c>
      <c r="G3665" s="1" t="s">
        <v>10703</v>
      </c>
      <c r="H3665" s="1" t="s">
        <v>10530</v>
      </c>
      <c r="I3665" s="378">
        <v>47278</v>
      </c>
      <c r="J3665" s="1" t="s">
        <v>61</v>
      </c>
      <c r="K3665" s="380">
        <v>0.69326388888889001</v>
      </c>
      <c r="L3665" s="378">
        <v>46182</v>
      </c>
      <c r="M3665" s="1" t="s">
        <v>9970</v>
      </c>
      <c r="N3665" s="1" t="s">
        <v>10941</v>
      </c>
    </row>
    <row r="3666" spans="1:14" x14ac:dyDescent="0.25">
      <c r="A3666" s="1" t="s">
        <v>9968</v>
      </c>
      <c r="B3666" s="1" t="s">
        <v>80</v>
      </c>
      <c r="C3666" s="1" t="s">
        <v>81</v>
      </c>
      <c r="D3666" s="377">
        <v>180</v>
      </c>
      <c r="E3666" s="1" t="s">
        <v>83</v>
      </c>
      <c r="F3666" s="378">
        <v>46182</v>
      </c>
      <c r="G3666" s="1" t="s">
        <v>9969</v>
      </c>
      <c r="H3666" s="1" t="s">
        <v>9328</v>
      </c>
      <c r="I3666" s="378">
        <v>47277</v>
      </c>
      <c r="J3666" s="1" t="s">
        <v>61</v>
      </c>
      <c r="K3666" s="380">
        <v>0.26275462962962998</v>
      </c>
      <c r="L3666" s="378">
        <v>46182</v>
      </c>
      <c r="M3666" s="1" t="s">
        <v>9970</v>
      </c>
      <c r="N3666" s="1" t="s">
        <v>9983</v>
      </c>
    </row>
    <row r="3667" spans="1:14" x14ac:dyDescent="0.25">
      <c r="A3667" s="1" t="s">
        <v>9968</v>
      </c>
      <c r="B3667" s="1" t="s">
        <v>80</v>
      </c>
      <c r="C3667" s="1" t="s">
        <v>81</v>
      </c>
      <c r="D3667" s="377">
        <v>180</v>
      </c>
      <c r="E3667" s="1" t="s">
        <v>83</v>
      </c>
      <c r="F3667" s="378">
        <v>46182</v>
      </c>
      <c r="G3667" s="1" t="s">
        <v>9969</v>
      </c>
      <c r="H3667" s="1" t="s">
        <v>9328</v>
      </c>
      <c r="I3667" s="378">
        <v>47277</v>
      </c>
      <c r="J3667" s="1" t="s">
        <v>61</v>
      </c>
      <c r="K3667" s="380">
        <v>6.9039351851850006E-2</v>
      </c>
      <c r="L3667" s="378">
        <v>46182</v>
      </c>
      <c r="M3667" s="1" t="s">
        <v>9970</v>
      </c>
      <c r="N3667" s="1" t="s">
        <v>9972</v>
      </c>
    </row>
    <row r="3668" spans="1:14" x14ac:dyDescent="0.25">
      <c r="A3668" s="1" t="s">
        <v>9968</v>
      </c>
      <c r="B3668" s="1" t="s">
        <v>80</v>
      </c>
      <c r="C3668" s="1" t="s">
        <v>81</v>
      </c>
      <c r="D3668" s="377">
        <v>180</v>
      </c>
      <c r="E3668" s="1" t="s">
        <v>83</v>
      </c>
      <c r="F3668" s="378">
        <v>46182</v>
      </c>
      <c r="G3668" s="1" t="s">
        <v>10703</v>
      </c>
      <c r="H3668" s="1" t="s">
        <v>10530</v>
      </c>
      <c r="I3668" s="378">
        <v>47278</v>
      </c>
      <c r="J3668" s="1" t="s">
        <v>61</v>
      </c>
      <c r="K3668" s="380">
        <v>0.87634259259258995</v>
      </c>
      <c r="L3668" s="378">
        <v>46182</v>
      </c>
      <c r="M3668" s="1" t="s">
        <v>9970</v>
      </c>
      <c r="N3668" s="1" t="s">
        <v>11342</v>
      </c>
    </row>
    <row r="3669" spans="1:14" x14ac:dyDescent="0.25">
      <c r="A3669" s="1" t="s">
        <v>9968</v>
      </c>
      <c r="B3669" s="1" t="s">
        <v>80</v>
      </c>
      <c r="C3669" s="1" t="s">
        <v>81</v>
      </c>
      <c r="D3669" s="377">
        <v>180</v>
      </c>
      <c r="E3669" s="1" t="s">
        <v>83</v>
      </c>
      <c r="F3669" s="378">
        <v>46182</v>
      </c>
      <c r="G3669" s="1" t="s">
        <v>10703</v>
      </c>
      <c r="H3669" s="1" t="s">
        <v>10530</v>
      </c>
      <c r="I3669" s="378">
        <v>47278</v>
      </c>
      <c r="J3669" s="1" t="s">
        <v>61</v>
      </c>
      <c r="K3669" s="380">
        <v>0.70790509259259005</v>
      </c>
      <c r="L3669" s="378">
        <v>46182</v>
      </c>
      <c r="M3669" s="1" t="s">
        <v>9970</v>
      </c>
      <c r="N3669" s="1" t="s">
        <v>11334</v>
      </c>
    </row>
    <row r="3670" spans="1:14" x14ac:dyDescent="0.25">
      <c r="A3670" s="1" t="s">
        <v>9968</v>
      </c>
      <c r="B3670" s="1" t="s">
        <v>80</v>
      </c>
      <c r="C3670" s="1" t="s">
        <v>81</v>
      </c>
      <c r="D3670" s="377">
        <v>180</v>
      </c>
      <c r="E3670" s="1" t="s">
        <v>83</v>
      </c>
      <c r="F3670" s="378">
        <v>46182</v>
      </c>
      <c r="G3670" s="1" t="s">
        <v>9969</v>
      </c>
      <c r="H3670" s="1" t="s">
        <v>9328</v>
      </c>
      <c r="I3670" s="378">
        <v>47277</v>
      </c>
      <c r="J3670" s="1" t="s">
        <v>61</v>
      </c>
      <c r="K3670" s="380">
        <v>0.30241898148148</v>
      </c>
      <c r="L3670" s="378">
        <v>46182</v>
      </c>
      <c r="M3670" s="1" t="s">
        <v>9970</v>
      </c>
      <c r="N3670" s="1" t="s">
        <v>9975</v>
      </c>
    </row>
    <row r="3671" spans="1:14" x14ac:dyDescent="0.25">
      <c r="A3671" s="1" t="s">
        <v>9968</v>
      </c>
      <c r="B3671" s="1" t="s">
        <v>80</v>
      </c>
      <c r="C3671" s="1" t="s">
        <v>81</v>
      </c>
      <c r="D3671" s="377">
        <v>180</v>
      </c>
      <c r="E3671" s="1" t="s">
        <v>83</v>
      </c>
      <c r="F3671" s="378">
        <v>46182</v>
      </c>
      <c r="G3671" s="1" t="s">
        <v>10703</v>
      </c>
      <c r="H3671" s="1" t="s">
        <v>10530</v>
      </c>
      <c r="I3671" s="378">
        <v>47278</v>
      </c>
      <c r="J3671" s="1" t="s">
        <v>61</v>
      </c>
      <c r="K3671" s="380">
        <v>0.56482638888889003</v>
      </c>
      <c r="L3671" s="378">
        <v>46182</v>
      </c>
      <c r="M3671" s="1" t="s">
        <v>9970</v>
      </c>
      <c r="N3671" s="1" t="s">
        <v>10706</v>
      </c>
    </row>
    <row r="3672" spans="1:14" x14ac:dyDescent="0.25">
      <c r="A3672" s="1" t="s">
        <v>9968</v>
      </c>
      <c r="B3672" s="1" t="s">
        <v>80</v>
      </c>
      <c r="C3672" s="1" t="s">
        <v>81</v>
      </c>
      <c r="D3672" s="377">
        <v>180</v>
      </c>
      <c r="E3672" s="1" t="s">
        <v>83</v>
      </c>
      <c r="F3672" s="378">
        <v>46182</v>
      </c>
      <c r="G3672" s="1" t="s">
        <v>9969</v>
      </c>
      <c r="H3672" s="1" t="s">
        <v>9328</v>
      </c>
      <c r="I3672" s="378">
        <v>47277</v>
      </c>
      <c r="J3672" s="1" t="s">
        <v>61</v>
      </c>
      <c r="K3672" s="380">
        <v>0.1831712962963</v>
      </c>
      <c r="L3672" s="378">
        <v>46182</v>
      </c>
      <c r="M3672" s="1" t="s">
        <v>9970</v>
      </c>
      <c r="N3672" s="1" t="s">
        <v>9979</v>
      </c>
    </row>
    <row r="3673" spans="1:14" x14ac:dyDescent="0.25">
      <c r="A3673" s="1" t="s">
        <v>9968</v>
      </c>
      <c r="B3673" s="1" t="s">
        <v>80</v>
      </c>
      <c r="C3673" s="1" t="s">
        <v>81</v>
      </c>
      <c r="D3673" s="377">
        <v>180</v>
      </c>
      <c r="E3673" s="1" t="s">
        <v>83</v>
      </c>
      <c r="F3673" s="378">
        <v>46182</v>
      </c>
      <c r="G3673" s="1" t="s">
        <v>9969</v>
      </c>
      <c r="H3673" s="1" t="s">
        <v>9328</v>
      </c>
      <c r="I3673" s="378">
        <v>47277</v>
      </c>
      <c r="J3673" s="1" t="s">
        <v>61</v>
      </c>
      <c r="K3673" s="380">
        <v>0.19542824074074</v>
      </c>
      <c r="L3673" s="378">
        <v>46182</v>
      </c>
      <c r="M3673" s="1" t="s">
        <v>9970</v>
      </c>
      <c r="N3673" s="1" t="s">
        <v>9974</v>
      </c>
    </row>
    <row r="3674" spans="1:14" x14ac:dyDescent="0.25">
      <c r="A3674" s="1" t="s">
        <v>9968</v>
      </c>
      <c r="B3674" s="1" t="s">
        <v>80</v>
      </c>
      <c r="C3674" s="1" t="s">
        <v>81</v>
      </c>
      <c r="D3674" s="377">
        <v>180</v>
      </c>
      <c r="E3674" s="1" t="s">
        <v>83</v>
      </c>
      <c r="F3674" s="378">
        <v>46182</v>
      </c>
      <c r="G3674" s="1" t="s">
        <v>9969</v>
      </c>
      <c r="H3674" s="1" t="s">
        <v>9328</v>
      </c>
      <c r="I3674" s="378">
        <v>47277</v>
      </c>
      <c r="J3674" s="1" t="s">
        <v>61</v>
      </c>
      <c r="K3674" s="380">
        <v>0.22327546296296</v>
      </c>
      <c r="L3674" s="378">
        <v>46182</v>
      </c>
      <c r="M3674" s="1" t="s">
        <v>9970</v>
      </c>
      <c r="N3674" s="1" t="s">
        <v>9982</v>
      </c>
    </row>
    <row r="3675" spans="1:14" x14ac:dyDescent="0.25">
      <c r="A3675" s="1" t="s">
        <v>9968</v>
      </c>
      <c r="B3675" s="1" t="s">
        <v>80</v>
      </c>
      <c r="C3675" s="1" t="s">
        <v>81</v>
      </c>
      <c r="D3675" s="377">
        <v>180</v>
      </c>
      <c r="E3675" s="1" t="s">
        <v>83</v>
      </c>
      <c r="F3675" s="378">
        <v>46182</v>
      </c>
      <c r="G3675" s="1" t="s">
        <v>10703</v>
      </c>
      <c r="H3675" s="1" t="s">
        <v>10530</v>
      </c>
      <c r="I3675" s="378">
        <v>47278</v>
      </c>
      <c r="J3675" s="1" t="s">
        <v>61</v>
      </c>
      <c r="K3675" s="380">
        <v>0.84991898148148004</v>
      </c>
      <c r="L3675" s="378">
        <v>46182</v>
      </c>
      <c r="M3675" s="1" t="s">
        <v>9970</v>
      </c>
      <c r="N3675" s="1" t="s">
        <v>11341</v>
      </c>
    </row>
    <row r="3676" spans="1:14" x14ac:dyDescent="0.25">
      <c r="A3676" s="1" t="s">
        <v>9968</v>
      </c>
      <c r="B3676" s="1" t="s">
        <v>80</v>
      </c>
      <c r="C3676" s="1" t="s">
        <v>81</v>
      </c>
      <c r="D3676" s="377">
        <v>180</v>
      </c>
      <c r="E3676" s="1" t="s">
        <v>83</v>
      </c>
      <c r="F3676" s="378">
        <v>46182</v>
      </c>
      <c r="G3676" s="1" t="s">
        <v>10703</v>
      </c>
      <c r="H3676" s="1" t="s">
        <v>10530</v>
      </c>
      <c r="I3676" s="378">
        <v>47278</v>
      </c>
      <c r="J3676" s="1" t="s">
        <v>61</v>
      </c>
      <c r="K3676" s="380">
        <v>0.85435185185185003</v>
      </c>
      <c r="L3676" s="378">
        <v>46182</v>
      </c>
      <c r="M3676" s="1" t="s">
        <v>9970</v>
      </c>
      <c r="N3676" s="1" t="s">
        <v>11339</v>
      </c>
    </row>
    <row r="3677" spans="1:14" x14ac:dyDescent="0.25">
      <c r="A3677" s="1" t="s">
        <v>9968</v>
      </c>
      <c r="B3677" s="1" t="s">
        <v>80</v>
      </c>
      <c r="C3677" s="1" t="s">
        <v>81</v>
      </c>
      <c r="D3677" s="377">
        <v>180</v>
      </c>
      <c r="E3677" s="1" t="s">
        <v>83</v>
      </c>
      <c r="F3677" s="378">
        <v>46182</v>
      </c>
      <c r="G3677" s="1" t="s">
        <v>11318</v>
      </c>
      <c r="H3677" s="1" t="s">
        <v>10933</v>
      </c>
      <c r="I3677" s="378">
        <v>47278</v>
      </c>
      <c r="J3677" s="1" t="s">
        <v>61</v>
      </c>
      <c r="K3677" s="380">
        <v>0.99408564814815004</v>
      </c>
      <c r="L3677" s="378">
        <v>46182</v>
      </c>
      <c r="M3677" s="1" t="s">
        <v>9970</v>
      </c>
      <c r="N3677" s="1" t="s">
        <v>11331</v>
      </c>
    </row>
    <row r="3678" spans="1:14" x14ac:dyDescent="0.25">
      <c r="A3678" s="1" t="s">
        <v>9968</v>
      </c>
      <c r="B3678" s="1" t="s">
        <v>80</v>
      </c>
      <c r="C3678" s="1" t="s">
        <v>81</v>
      </c>
      <c r="D3678" s="377">
        <v>180</v>
      </c>
      <c r="E3678" s="1" t="s">
        <v>83</v>
      </c>
      <c r="F3678" s="378">
        <v>46182</v>
      </c>
      <c r="G3678" s="1" t="s">
        <v>10703</v>
      </c>
      <c r="H3678" s="1" t="s">
        <v>10530</v>
      </c>
      <c r="I3678" s="378">
        <v>47278</v>
      </c>
      <c r="J3678" s="1" t="s">
        <v>61</v>
      </c>
      <c r="K3678" s="380">
        <v>0.66685185185185003</v>
      </c>
      <c r="L3678" s="378">
        <v>46182</v>
      </c>
      <c r="M3678" s="1" t="s">
        <v>9970</v>
      </c>
      <c r="N3678" s="1" t="s">
        <v>10943</v>
      </c>
    </row>
    <row r="3679" spans="1:14" x14ac:dyDescent="0.25">
      <c r="A3679" s="1" t="s">
        <v>9968</v>
      </c>
      <c r="B3679" s="1" t="s">
        <v>80</v>
      </c>
      <c r="C3679" s="1" t="s">
        <v>81</v>
      </c>
      <c r="D3679" s="377">
        <v>180</v>
      </c>
      <c r="E3679" s="1" t="s">
        <v>83</v>
      </c>
      <c r="F3679" s="378">
        <v>46182</v>
      </c>
      <c r="G3679" s="1" t="s">
        <v>10703</v>
      </c>
      <c r="H3679" s="1" t="s">
        <v>10530</v>
      </c>
      <c r="I3679" s="378">
        <v>47278</v>
      </c>
      <c r="J3679" s="1" t="s">
        <v>61</v>
      </c>
      <c r="K3679" s="380">
        <v>0.89422453703703997</v>
      </c>
      <c r="L3679" s="378">
        <v>46182</v>
      </c>
      <c r="M3679" s="1" t="s">
        <v>9970</v>
      </c>
      <c r="N3679" s="1" t="s">
        <v>11335</v>
      </c>
    </row>
    <row r="3680" spans="1:14" x14ac:dyDescent="0.25">
      <c r="A3680" s="1" t="s">
        <v>9968</v>
      </c>
      <c r="B3680" s="1" t="s">
        <v>80</v>
      </c>
      <c r="C3680" s="1" t="s">
        <v>81</v>
      </c>
      <c r="D3680" s="377">
        <v>180</v>
      </c>
      <c r="E3680" s="1" t="s">
        <v>83</v>
      </c>
      <c r="F3680" s="378">
        <v>46181</v>
      </c>
      <c r="G3680" s="1" t="s">
        <v>9976</v>
      </c>
      <c r="H3680" s="1" t="s">
        <v>9330</v>
      </c>
      <c r="I3680" s="378">
        <v>47275</v>
      </c>
      <c r="J3680" s="1" t="s">
        <v>61</v>
      </c>
      <c r="K3680" s="380">
        <v>0.99956018518518996</v>
      </c>
      <c r="L3680" s="378">
        <v>46181</v>
      </c>
      <c r="M3680" s="1" t="s">
        <v>9970</v>
      </c>
      <c r="N3680" s="1" t="s">
        <v>9988</v>
      </c>
    </row>
    <row r="3681" spans="1:14" x14ac:dyDescent="0.25">
      <c r="A3681" s="1" t="s">
        <v>9968</v>
      </c>
      <c r="B3681" s="1" t="s">
        <v>80</v>
      </c>
      <c r="C3681" s="1" t="s">
        <v>81</v>
      </c>
      <c r="D3681" s="377">
        <v>180</v>
      </c>
      <c r="E3681" s="1" t="s">
        <v>83</v>
      </c>
      <c r="F3681" s="378">
        <v>46181</v>
      </c>
      <c r="G3681" s="1" t="s">
        <v>9976</v>
      </c>
      <c r="H3681" s="1" t="s">
        <v>9330</v>
      </c>
      <c r="I3681" s="378">
        <v>47275</v>
      </c>
      <c r="J3681" s="1" t="s">
        <v>61</v>
      </c>
      <c r="K3681" s="380">
        <v>0.86931712962963004</v>
      </c>
      <c r="L3681" s="378">
        <v>46181</v>
      </c>
      <c r="M3681" s="1" t="s">
        <v>9970</v>
      </c>
      <c r="N3681" s="1" t="s">
        <v>9985</v>
      </c>
    </row>
    <row r="3682" spans="1:14" x14ac:dyDescent="0.25">
      <c r="A3682" s="1" t="s">
        <v>9968</v>
      </c>
      <c r="B3682" s="1" t="s">
        <v>80</v>
      </c>
      <c r="C3682" s="1" t="s">
        <v>81</v>
      </c>
      <c r="D3682" s="377">
        <v>180</v>
      </c>
      <c r="E3682" s="1" t="s">
        <v>83</v>
      </c>
      <c r="F3682" s="378">
        <v>46181</v>
      </c>
      <c r="G3682" s="1" t="s">
        <v>9976</v>
      </c>
      <c r="H3682" s="1" t="s">
        <v>9330</v>
      </c>
      <c r="I3682" s="378">
        <v>47275</v>
      </c>
      <c r="J3682" s="1" t="s">
        <v>61</v>
      </c>
      <c r="K3682" s="380">
        <v>0.60890046296295997</v>
      </c>
      <c r="L3682" s="378">
        <v>46181</v>
      </c>
      <c r="M3682" s="1" t="s">
        <v>9970</v>
      </c>
      <c r="N3682" s="1" t="s">
        <v>9991</v>
      </c>
    </row>
    <row r="3683" spans="1:14" x14ac:dyDescent="0.25">
      <c r="A3683" s="1" t="s">
        <v>9968</v>
      </c>
      <c r="B3683" s="1" t="s">
        <v>80</v>
      </c>
      <c r="C3683" s="1" t="s">
        <v>81</v>
      </c>
      <c r="D3683" s="377">
        <v>180</v>
      </c>
      <c r="E3683" s="1" t="s">
        <v>83</v>
      </c>
      <c r="F3683" s="378">
        <v>46181</v>
      </c>
      <c r="G3683" s="1" t="s">
        <v>9976</v>
      </c>
      <c r="H3683" s="1" t="s">
        <v>9330</v>
      </c>
      <c r="I3683" s="378">
        <v>47275</v>
      </c>
      <c r="J3683" s="1" t="s">
        <v>61</v>
      </c>
      <c r="K3683" s="380">
        <v>0.86091435185184995</v>
      </c>
      <c r="L3683" s="378">
        <v>46181</v>
      </c>
      <c r="M3683" s="1" t="s">
        <v>9970</v>
      </c>
      <c r="N3683" s="1" t="s">
        <v>9986</v>
      </c>
    </row>
    <row r="3684" spans="1:14" x14ac:dyDescent="0.25">
      <c r="A3684" s="1" t="s">
        <v>9968</v>
      </c>
      <c r="B3684" s="1" t="s">
        <v>80</v>
      </c>
      <c r="C3684" s="1" t="s">
        <v>81</v>
      </c>
      <c r="D3684" s="377">
        <v>180</v>
      </c>
      <c r="E3684" s="1" t="s">
        <v>83</v>
      </c>
      <c r="F3684" s="378">
        <v>46181</v>
      </c>
      <c r="G3684" s="1" t="s">
        <v>9976</v>
      </c>
      <c r="H3684" s="1" t="s">
        <v>9330</v>
      </c>
      <c r="I3684" s="378">
        <v>47275</v>
      </c>
      <c r="J3684" s="1" t="s">
        <v>61</v>
      </c>
      <c r="K3684" s="380">
        <v>0.90630787037036997</v>
      </c>
      <c r="L3684" s="378">
        <v>46181</v>
      </c>
      <c r="M3684" s="1" t="s">
        <v>9970</v>
      </c>
      <c r="N3684" s="1" t="s">
        <v>9996</v>
      </c>
    </row>
    <row r="3685" spans="1:14" x14ac:dyDescent="0.25">
      <c r="A3685" s="1" t="s">
        <v>9968</v>
      </c>
      <c r="B3685" s="1" t="s">
        <v>80</v>
      </c>
      <c r="C3685" s="1" t="s">
        <v>81</v>
      </c>
      <c r="D3685" s="377">
        <v>180</v>
      </c>
      <c r="E3685" s="1" t="s">
        <v>83</v>
      </c>
      <c r="F3685" s="378">
        <v>46181</v>
      </c>
      <c r="G3685" s="1" t="s">
        <v>9976</v>
      </c>
      <c r="H3685" s="1" t="s">
        <v>9330</v>
      </c>
      <c r="I3685" s="378">
        <v>47275</v>
      </c>
      <c r="J3685" s="1" t="s">
        <v>61</v>
      </c>
      <c r="K3685" s="380">
        <v>0.73853009259258995</v>
      </c>
      <c r="L3685" s="378">
        <v>46181</v>
      </c>
      <c r="M3685" s="1" t="s">
        <v>9970</v>
      </c>
      <c r="N3685" s="1" t="s">
        <v>9994</v>
      </c>
    </row>
    <row r="3686" spans="1:14" x14ac:dyDescent="0.25">
      <c r="A3686" s="1" t="s">
        <v>9968</v>
      </c>
      <c r="B3686" s="1" t="s">
        <v>80</v>
      </c>
      <c r="C3686" s="1" t="s">
        <v>81</v>
      </c>
      <c r="D3686" s="377">
        <v>180</v>
      </c>
      <c r="E3686" s="1" t="s">
        <v>83</v>
      </c>
      <c r="F3686" s="378">
        <v>46181</v>
      </c>
      <c r="G3686" s="1" t="s">
        <v>9976</v>
      </c>
      <c r="H3686" s="1" t="s">
        <v>9330</v>
      </c>
      <c r="I3686" s="378">
        <v>47275</v>
      </c>
      <c r="J3686" s="1" t="s">
        <v>61</v>
      </c>
      <c r="K3686" s="380">
        <v>0.98785879629630002</v>
      </c>
      <c r="L3686" s="378">
        <v>46181</v>
      </c>
      <c r="M3686" s="1" t="s">
        <v>9970</v>
      </c>
      <c r="N3686" s="1" t="s">
        <v>9987</v>
      </c>
    </row>
    <row r="3687" spans="1:14" x14ac:dyDescent="0.25">
      <c r="A3687" s="1" t="s">
        <v>9968</v>
      </c>
      <c r="B3687" s="1" t="s">
        <v>80</v>
      </c>
      <c r="C3687" s="1" t="s">
        <v>81</v>
      </c>
      <c r="D3687" s="377">
        <v>180</v>
      </c>
      <c r="E3687" s="1" t="s">
        <v>83</v>
      </c>
      <c r="F3687" s="378">
        <v>46181</v>
      </c>
      <c r="G3687" s="1" t="s">
        <v>9976</v>
      </c>
      <c r="H3687" s="1" t="s">
        <v>9330</v>
      </c>
      <c r="I3687" s="378">
        <v>47275</v>
      </c>
      <c r="J3687" s="1" t="s">
        <v>61</v>
      </c>
      <c r="K3687" s="380">
        <v>0.90533564814815004</v>
      </c>
      <c r="L3687" s="378">
        <v>46181</v>
      </c>
      <c r="M3687" s="1" t="s">
        <v>9970</v>
      </c>
      <c r="N3687" s="1" t="s">
        <v>9989</v>
      </c>
    </row>
    <row r="3688" spans="1:14" x14ac:dyDescent="0.25">
      <c r="A3688" s="1" t="s">
        <v>9968</v>
      </c>
      <c r="B3688" s="1" t="s">
        <v>80</v>
      </c>
      <c r="C3688" s="1" t="s">
        <v>81</v>
      </c>
      <c r="D3688" s="377">
        <v>180</v>
      </c>
      <c r="E3688" s="1" t="s">
        <v>83</v>
      </c>
      <c r="F3688" s="378">
        <v>46181</v>
      </c>
      <c r="G3688" s="1" t="s">
        <v>9976</v>
      </c>
      <c r="H3688" s="1" t="s">
        <v>9330</v>
      </c>
      <c r="I3688" s="378">
        <v>47275</v>
      </c>
      <c r="J3688" s="1" t="s">
        <v>61</v>
      </c>
      <c r="K3688" s="380">
        <v>0.62115740740740999</v>
      </c>
      <c r="L3688" s="378">
        <v>46181</v>
      </c>
      <c r="M3688" s="1" t="s">
        <v>9970</v>
      </c>
      <c r="N3688" s="1" t="s">
        <v>9990</v>
      </c>
    </row>
    <row r="3689" spans="1:14" x14ac:dyDescent="0.25">
      <c r="A3689" s="1" t="s">
        <v>9968</v>
      </c>
      <c r="B3689" s="1" t="s">
        <v>80</v>
      </c>
      <c r="C3689" s="1" t="s">
        <v>81</v>
      </c>
      <c r="D3689" s="377">
        <v>180</v>
      </c>
      <c r="E3689" s="1" t="s">
        <v>83</v>
      </c>
      <c r="F3689" s="378">
        <v>46181</v>
      </c>
      <c r="G3689" s="1" t="s">
        <v>9976</v>
      </c>
      <c r="H3689" s="1" t="s">
        <v>9330</v>
      </c>
      <c r="I3689" s="378">
        <v>47275</v>
      </c>
      <c r="J3689" s="1" t="s">
        <v>61</v>
      </c>
      <c r="K3689" s="380">
        <v>0.74585648148147998</v>
      </c>
      <c r="L3689" s="378">
        <v>46181</v>
      </c>
      <c r="M3689" s="1" t="s">
        <v>9970</v>
      </c>
      <c r="N3689" s="1" t="s">
        <v>9993</v>
      </c>
    </row>
    <row r="3690" spans="1:14" x14ac:dyDescent="0.25">
      <c r="A3690" s="1" t="s">
        <v>9968</v>
      </c>
      <c r="B3690" s="1" t="s">
        <v>80</v>
      </c>
      <c r="C3690" s="1" t="s">
        <v>81</v>
      </c>
      <c r="D3690" s="377">
        <v>180</v>
      </c>
      <c r="E3690" s="1" t="s">
        <v>83</v>
      </c>
      <c r="F3690" s="378">
        <v>46181</v>
      </c>
      <c r="G3690" s="1" t="s">
        <v>9976</v>
      </c>
      <c r="H3690" s="1" t="s">
        <v>9330</v>
      </c>
      <c r="I3690" s="378">
        <v>47275</v>
      </c>
      <c r="J3690" s="1" t="s">
        <v>61</v>
      </c>
      <c r="K3690" s="380">
        <v>0.86982638888888997</v>
      </c>
      <c r="L3690" s="378">
        <v>46181</v>
      </c>
      <c r="M3690" s="1" t="s">
        <v>9970</v>
      </c>
      <c r="N3690" s="1" t="s">
        <v>9992</v>
      </c>
    </row>
    <row r="3691" spans="1:14" x14ac:dyDescent="0.25">
      <c r="A3691" s="1" t="s">
        <v>9968</v>
      </c>
      <c r="B3691" s="1" t="s">
        <v>80</v>
      </c>
      <c r="C3691" s="1" t="s">
        <v>81</v>
      </c>
      <c r="D3691" s="377">
        <v>180</v>
      </c>
      <c r="E3691" s="1" t="s">
        <v>83</v>
      </c>
      <c r="F3691" s="378">
        <v>46181</v>
      </c>
      <c r="G3691" s="1" t="s">
        <v>9976</v>
      </c>
      <c r="H3691" s="1" t="s">
        <v>9330</v>
      </c>
      <c r="I3691" s="378">
        <v>47275</v>
      </c>
      <c r="J3691" s="1" t="s">
        <v>61</v>
      </c>
      <c r="K3691" s="380">
        <v>0.71282407407407</v>
      </c>
      <c r="L3691" s="378">
        <v>46181</v>
      </c>
      <c r="M3691" s="1" t="s">
        <v>9970</v>
      </c>
      <c r="N3691" s="1" t="s">
        <v>9995</v>
      </c>
    </row>
    <row r="3692" spans="1:14" x14ac:dyDescent="0.25">
      <c r="A3692" s="1" t="s">
        <v>9968</v>
      </c>
      <c r="B3692" s="1" t="s">
        <v>80</v>
      </c>
      <c r="C3692" s="1" t="s">
        <v>81</v>
      </c>
      <c r="D3692" s="377">
        <v>180</v>
      </c>
      <c r="E3692" s="1" t="s">
        <v>83</v>
      </c>
      <c r="F3692" s="378">
        <v>46181</v>
      </c>
      <c r="G3692" s="1" t="s">
        <v>9976</v>
      </c>
      <c r="H3692" s="1" t="s">
        <v>9330</v>
      </c>
      <c r="I3692" s="378">
        <v>47275</v>
      </c>
      <c r="J3692" s="1" t="s">
        <v>61</v>
      </c>
      <c r="K3692" s="380">
        <v>0.91258101851852003</v>
      </c>
      <c r="L3692" s="378">
        <v>46181</v>
      </c>
      <c r="M3692" s="1" t="s">
        <v>9970</v>
      </c>
      <c r="N3692" s="1" t="s">
        <v>9997</v>
      </c>
    </row>
    <row r="3693" spans="1:14" x14ac:dyDescent="0.25">
      <c r="A3693" s="1" t="s">
        <v>3515</v>
      </c>
      <c r="B3693" s="1" t="s">
        <v>80</v>
      </c>
      <c r="C3693" s="1" t="s">
        <v>81</v>
      </c>
      <c r="D3693" s="377">
        <v>25450</v>
      </c>
      <c r="E3693" s="1" t="s">
        <v>82</v>
      </c>
      <c r="F3693" s="378">
        <v>46183</v>
      </c>
      <c r="G3693" s="1" t="s">
        <v>61</v>
      </c>
      <c r="H3693" s="1" t="s">
        <v>12523</v>
      </c>
      <c r="I3693" s="378">
        <v>47262</v>
      </c>
      <c r="J3693" s="1" t="s">
        <v>12524</v>
      </c>
      <c r="K3693" s="380">
        <v>0.61487268518519</v>
      </c>
      <c r="L3693" s="378">
        <v>46183</v>
      </c>
      <c r="M3693" s="1" t="s">
        <v>3517</v>
      </c>
      <c r="N3693" s="1" t="s">
        <v>12525</v>
      </c>
    </row>
    <row r="3694" spans="1:14" x14ac:dyDescent="0.25">
      <c r="A3694" s="1" t="s">
        <v>3515</v>
      </c>
      <c r="B3694" s="1" t="s">
        <v>80</v>
      </c>
      <c r="C3694" s="1" t="s">
        <v>81</v>
      </c>
      <c r="D3694" s="377">
        <v>24240</v>
      </c>
      <c r="E3694" s="1" t="s">
        <v>82</v>
      </c>
      <c r="F3694" s="378">
        <v>46182</v>
      </c>
      <c r="G3694" s="1" t="s">
        <v>61</v>
      </c>
      <c r="H3694" s="1" t="s">
        <v>10713</v>
      </c>
      <c r="I3694" s="378">
        <v>46901</v>
      </c>
      <c r="J3694" s="1" t="s">
        <v>3516</v>
      </c>
      <c r="K3694" s="380">
        <v>0.59681712962962996</v>
      </c>
      <c r="L3694" s="378">
        <v>46182</v>
      </c>
      <c r="M3694" s="1" t="s">
        <v>3517</v>
      </c>
      <c r="N3694" s="1" t="s">
        <v>10714</v>
      </c>
    </row>
    <row r="3695" spans="1:14" x14ac:dyDescent="0.25">
      <c r="A3695" s="1" t="s">
        <v>3515</v>
      </c>
      <c r="B3695" s="1" t="s">
        <v>80</v>
      </c>
      <c r="C3695" s="1" t="s">
        <v>81</v>
      </c>
      <c r="D3695" s="377">
        <v>24670</v>
      </c>
      <c r="E3695" s="1" t="s">
        <v>82</v>
      </c>
      <c r="F3695" s="378">
        <v>46175</v>
      </c>
      <c r="G3695" s="1" t="s">
        <v>61</v>
      </c>
      <c r="H3695" s="1" t="s">
        <v>4847</v>
      </c>
      <c r="I3695" s="378">
        <v>46901</v>
      </c>
      <c r="J3695" s="1" t="s">
        <v>3516</v>
      </c>
      <c r="K3695" s="380">
        <v>0.58391203703703998</v>
      </c>
      <c r="L3695" s="378">
        <v>46175</v>
      </c>
      <c r="M3695" s="1" t="s">
        <v>3517</v>
      </c>
      <c r="N3695" s="1" t="s">
        <v>4848</v>
      </c>
    </row>
    <row r="3696" spans="1:14" x14ac:dyDescent="0.25">
      <c r="A3696" s="1" t="s">
        <v>11343</v>
      </c>
      <c r="B3696" s="1" t="s">
        <v>80</v>
      </c>
      <c r="C3696" s="1" t="s">
        <v>81</v>
      </c>
      <c r="D3696" s="377">
        <v>91</v>
      </c>
      <c r="E3696" s="1" t="s">
        <v>83</v>
      </c>
      <c r="F3696" s="378">
        <v>46185</v>
      </c>
      <c r="G3696" s="1" t="s">
        <v>13287</v>
      </c>
      <c r="H3696" s="1" t="s">
        <v>10530</v>
      </c>
      <c r="I3696" s="378">
        <v>47278</v>
      </c>
      <c r="J3696" s="1" t="s">
        <v>61</v>
      </c>
      <c r="K3696" s="380">
        <v>0.52839120370369996</v>
      </c>
      <c r="L3696" s="378">
        <v>46185</v>
      </c>
      <c r="M3696" s="1" t="s">
        <v>11345</v>
      </c>
      <c r="N3696" s="1" t="s">
        <v>14318</v>
      </c>
    </row>
    <row r="3697" spans="1:14" x14ac:dyDescent="0.25">
      <c r="A3697" s="1" t="s">
        <v>11343</v>
      </c>
      <c r="B3697" s="1" t="s">
        <v>80</v>
      </c>
      <c r="C3697" s="1" t="s">
        <v>81</v>
      </c>
      <c r="D3697" s="377">
        <v>91</v>
      </c>
      <c r="E3697" s="1" t="s">
        <v>83</v>
      </c>
      <c r="F3697" s="378">
        <v>46185</v>
      </c>
      <c r="G3697" s="1" t="s">
        <v>13287</v>
      </c>
      <c r="H3697" s="1" t="s">
        <v>10530</v>
      </c>
      <c r="I3697" s="378">
        <v>47278</v>
      </c>
      <c r="J3697" s="1" t="s">
        <v>61</v>
      </c>
      <c r="K3697" s="380">
        <v>0.36687500000000001</v>
      </c>
      <c r="L3697" s="378">
        <v>46185</v>
      </c>
      <c r="M3697" s="1" t="s">
        <v>11345</v>
      </c>
      <c r="N3697" s="1" t="s">
        <v>14319</v>
      </c>
    </row>
    <row r="3698" spans="1:14" x14ac:dyDescent="0.25">
      <c r="A3698" s="1" t="s">
        <v>11343</v>
      </c>
      <c r="B3698" s="1" t="s">
        <v>80</v>
      </c>
      <c r="C3698" s="1" t="s">
        <v>81</v>
      </c>
      <c r="D3698" s="377">
        <v>91</v>
      </c>
      <c r="E3698" s="1" t="s">
        <v>83</v>
      </c>
      <c r="F3698" s="378">
        <v>46185</v>
      </c>
      <c r="G3698" s="1" t="s">
        <v>13287</v>
      </c>
      <c r="H3698" s="1" t="s">
        <v>10530</v>
      </c>
      <c r="I3698" s="378">
        <v>47278</v>
      </c>
      <c r="J3698" s="1" t="s">
        <v>61</v>
      </c>
      <c r="K3698" s="380">
        <v>0.5331712962963</v>
      </c>
      <c r="L3698" s="378">
        <v>46185</v>
      </c>
      <c r="M3698" s="1" t="s">
        <v>11345</v>
      </c>
      <c r="N3698" s="1" t="s">
        <v>14320</v>
      </c>
    </row>
    <row r="3699" spans="1:14" x14ac:dyDescent="0.25">
      <c r="A3699" s="1" t="s">
        <v>11343</v>
      </c>
      <c r="B3699" s="1" t="s">
        <v>80</v>
      </c>
      <c r="C3699" s="1" t="s">
        <v>81</v>
      </c>
      <c r="D3699" s="377">
        <v>91</v>
      </c>
      <c r="E3699" s="1" t="s">
        <v>83</v>
      </c>
      <c r="F3699" s="378">
        <v>46185</v>
      </c>
      <c r="G3699" s="1" t="s">
        <v>13287</v>
      </c>
      <c r="H3699" s="1" t="s">
        <v>10530</v>
      </c>
      <c r="I3699" s="378">
        <v>47278</v>
      </c>
      <c r="J3699" s="1" t="s">
        <v>61</v>
      </c>
      <c r="K3699" s="380">
        <v>0.51731481481481001</v>
      </c>
      <c r="L3699" s="378">
        <v>46185</v>
      </c>
      <c r="M3699" s="1" t="s">
        <v>11345</v>
      </c>
      <c r="N3699" s="1" t="s">
        <v>14321</v>
      </c>
    </row>
    <row r="3700" spans="1:14" x14ac:dyDescent="0.25">
      <c r="A3700" s="1" t="s">
        <v>11343</v>
      </c>
      <c r="B3700" s="1" t="s">
        <v>80</v>
      </c>
      <c r="C3700" s="1" t="s">
        <v>81</v>
      </c>
      <c r="D3700" s="377">
        <v>89</v>
      </c>
      <c r="E3700" s="1" t="s">
        <v>83</v>
      </c>
      <c r="F3700" s="378">
        <v>46185</v>
      </c>
      <c r="G3700" s="1" t="s">
        <v>13287</v>
      </c>
      <c r="H3700" s="1" t="s">
        <v>10530</v>
      </c>
      <c r="I3700" s="378">
        <v>47278</v>
      </c>
      <c r="J3700" s="1" t="s">
        <v>61</v>
      </c>
      <c r="K3700" s="380">
        <v>2.1412037037040001E-2</v>
      </c>
      <c r="L3700" s="378">
        <v>46185</v>
      </c>
      <c r="M3700" s="1" t="s">
        <v>11345</v>
      </c>
      <c r="N3700" s="1" t="s">
        <v>13770</v>
      </c>
    </row>
    <row r="3701" spans="1:14" x14ac:dyDescent="0.25">
      <c r="A3701" s="1" t="s">
        <v>11343</v>
      </c>
      <c r="B3701" s="1" t="s">
        <v>80</v>
      </c>
      <c r="C3701" s="1" t="s">
        <v>81</v>
      </c>
      <c r="D3701" s="377">
        <v>91</v>
      </c>
      <c r="E3701" s="1" t="s">
        <v>83</v>
      </c>
      <c r="F3701" s="378">
        <v>46185</v>
      </c>
      <c r="G3701" s="1" t="s">
        <v>13287</v>
      </c>
      <c r="H3701" s="1" t="s">
        <v>10530</v>
      </c>
      <c r="I3701" s="378">
        <v>47278</v>
      </c>
      <c r="J3701" s="1" t="s">
        <v>61</v>
      </c>
      <c r="K3701" s="380">
        <v>0.51812499999999995</v>
      </c>
      <c r="L3701" s="378">
        <v>46185</v>
      </c>
      <c r="M3701" s="1" t="s">
        <v>11345</v>
      </c>
      <c r="N3701" s="1" t="s">
        <v>14322</v>
      </c>
    </row>
    <row r="3702" spans="1:14" x14ac:dyDescent="0.25">
      <c r="A3702" s="1" t="s">
        <v>11343</v>
      </c>
      <c r="B3702" s="1" t="s">
        <v>80</v>
      </c>
      <c r="C3702" s="1" t="s">
        <v>81</v>
      </c>
      <c r="D3702" s="377">
        <v>91</v>
      </c>
      <c r="E3702" s="1" t="s">
        <v>83</v>
      </c>
      <c r="F3702" s="378">
        <v>46185</v>
      </c>
      <c r="G3702" s="1" t="s">
        <v>13287</v>
      </c>
      <c r="H3702" s="1" t="s">
        <v>10530</v>
      </c>
      <c r="I3702" s="378">
        <v>47278</v>
      </c>
      <c r="J3702" s="1" t="s">
        <v>61</v>
      </c>
      <c r="K3702" s="380">
        <v>0.56990740740740997</v>
      </c>
      <c r="L3702" s="378">
        <v>46185</v>
      </c>
      <c r="M3702" s="1" t="s">
        <v>11345</v>
      </c>
      <c r="N3702" s="1" t="s">
        <v>14323</v>
      </c>
    </row>
    <row r="3703" spans="1:14" x14ac:dyDescent="0.25">
      <c r="A3703" s="1" t="s">
        <v>11343</v>
      </c>
      <c r="B3703" s="1" t="s">
        <v>80</v>
      </c>
      <c r="C3703" s="1" t="s">
        <v>81</v>
      </c>
      <c r="D3703" s="377">
        <v>91</v>
      </c>
      <c r="E3703" s="1" t="s">
        <v>83</v>
      </c>
      <c r="F3703" s="378">
        <v>46185</v>
      </c>
      <c r="G3703" s="1" t="s">
        <v>13287</v>
      </c>
      <c r="H3703" s="1" t="s">
        <v>10530</v>
      </c>
      <c r="I3703" s="378">
        <v>47278</v>
      </c>
      <c r="J3703" s="1" t="s">
        <v>61</v>
      </c>
      <c r="K3703" s="380">
        <v>0.44231481481481</v>
      </c>
      <c r="L3703" s="378">
        <v>46185</v>
      </c>
      <c r="M3703" s="1" t="s">
        <v>11345</v>
      </c>
      <c r="N3703" s="1" t="s">
        <v>14324</v>
      </c>
    </row>
    <row r="3704" spans="1:14" x14ac:dyDescent="0.25">
      <c r="A3704" s="1" t="s">
        <v>11343</v>
      </c>
      <c r="B3704" s="1" t="s">
        <v>80</v>
      </c>
      <c r="C3704" s="1" t="s">
        <v>81</v>
      </c>
      <c r="D3704" s="377">
        <v>91</v>
      </c>
      <c r="E3704" s="1" t="s">
        <v>83</v>
      </c>
      <c r="F3704" s="378">
        <v>46185</v>
      </c>
      <c r="G3704" s="1" t="s">
        <v>13287</v>
      </c>
      <c r="H3704" s="1" t="s">
        <v>10530</v>
      </c>
      <c r="I3704" s="378">
        <v>47278</v>
      </c>
      <c r="J3704" s="1" t="s">
        <v>61</v>
      </c>
      <c r="K3704" s="380">
        <v>0.51780092592592997</v>
      </c>
      <c r="L3704" s="378">
        <v>46185</v>
      </c>
      <c r="M3704" s="1" t="s">
        <v>11345</v>
      </c>
      <c r="N3704" s="1" t="s">
        <v>14325</v>
      </c>
    </row>
    <row r="3705" spans="1:14" x14ac:dyDescent="0.25">
      <c r="A3705" s="1" t="s">
        <v>11343</v>
      </c>
      <c r="B3705" s="1" t="s">
        <v>80</v>
      </c>
      <c r="C3705" s="1" t="s">
        <v>81</v>
      </c>
      <c r="D3705" s="377">
        <v>91</v>
      </c>
      <c r="E3705" s="1" t="s">
        <v>83</v>
      </c>
      <c r="F3705" s="378">
        <v>46185</v>
      </c>
      <c r="G3705" s="1" t="s">
        <v>13287</v>
      </c>
      <c r="H3705" s="1" t="s">
        <v>10530</v>
      </c>
      <c r="I3705" s="378">
        <v>47278</v>
      </c>
      <c r="J3705" s="1" t="s">
        <v>61</v>
      </c>
      <c r="K3705" s="380">
        <v>0.34755787037037</v>
      </c>
      <c r="L3705" s="378">
        <v>46185</v>
      </c>
      <c r="M3705" s="1" t="s">
        <v>11345</v>
      </c>
      <c r="N3705" s="1" t="s">
        <v>13766</v>
      </c>
    </row>
    <row r="3706" spans="1:14" x14ac:dyDescent="0.25">
      <c r="A3706" s="1" t="s">
        <v>11343</v>
      </c>
      <c r="B3706" s="1" t="s">
        <v>80</v>
      </c>
      <c r="C3706" s="1" t="s">
        <v>81</v>
      </c>
      <c r="D3706" s="377">
        <v>91</v>
      </c>
      <c r="E3706" s="1" t="s">
        <v>83</v>
      </c>
      <c r="F3706" s="378">
        <v>46185</v>
      </c>
      <c r="G3706" s="1" t="s">
        <v>13287</v>
      </c>
      <c r="H3706" s="1" t="s">
        <v>10530</v>
      </c>
      <c r="I3706" s="378">
        <v>47278</v>
      </c>
      <c r="J3706" s="1" t="s">
        <v>61</v>
      </c>
      <c r="K3706" s="380">
        <v>0.59859953703704005</v>
      </c>
      <c r="L3706" s="378">
        <v>46185</v>
      </c>
      <c r="M3706" s="1" t="s">
        <v>11345</v>
      </c>
      <c r="N3706" s="1" t="s">
        <v>14326</v>
      </c>
    </row>
    <row r="3707" spans="1:14" x14ac:dyDescent="0.25">
      <c r="A3707" s="1" t="s">
        <v>11343</v>
      </c>
      <c r="B3707" s="1" t="s">
        <v>80</v>
      </c>
      <c r="C3707" s="1" t="s">
        <v>81</v>
      </c>
      <c r="D3707" s="377">
        <v>91</v>
      </c>
      <c r="E3707" s="1" t="s">
        <v>83</v>
      </c>
      <c r="F3707" s="378">
        <v>46185</v>
      </c>
      <c r="G3707" s="1" t="s">
        <v>13287</v>
      </c>
      <c r="H3707" s="1" t="s">
        <v>10530</v>
      </c>
      <c r="I3707" s="378">
        <v>47278</v>
      </c>
      <c r="J3707" s="1" t="s">
        <v>61</v>
      </c>
      <c r="K3707" s="380">
        <v>0.55864583333332996</v>
      </c>
      <c r="L3707" s="378">
        <v>46185</v>
      </c>
      <c r="M3707" s="1" t="s">
        <v>11345</v>
      </c>
      <c r="N3707" s="1" t="s">
        <v>14327</v>
      </c>
    </row>
    <row r="3708" spans="1:14" x14ac:dyDescent="0.25">
      <c r="A3708" s="1" t="s">
        <v>11343</v>
      </c>
      <c r="B3708" s="1" t="s">
        <v>80</v>
      </c>
      <c r="C3708" s="1" t="s">
        <v>81</v>
      </c>
      <c r="D3708" s="377">
        <v>91</v>
      </c>
      <c r="E3708" s="1" t="s">
        <v>83</v>
      </c>
      <c r="F3708" s="378">
        <v>46185</v>
      </c>
      <c r="G3708" s="1" t="s">
        <v>13287</v>
      </c>
      <c r="H3708" s="1" t="s">
        <v>10530</v>
      </c>
      <c r="I3708" s="378">
        <v>47278</v>
      </c>
      <c r="J3708" s="1" t="s">
        <v>61</v>
      </c>
      <c r="K3708" s="380">
        <v>0.51759259259259005</v>
      </c>
      <c r="L3708" s="378">
        <v>46185</v>
      </c>
      <c r="M3708" s="1" t="s">
        <v>11345</v>
      </c>
      <c r="N3708" s="1" t="s">
        <v>14328</v>
      </c>
    </row>
    <row r="3709" spans="1:14" x14ac:dyDescent="0.25">
      <c r="A3709" s="1" t="s">
        <v>11343</v>
      </c>
      <c r="B3709" s="1" t="s">
        <v>80</v>
      </c>
      <c r="C3709" s="1" t="s">
        <v>81</v>
      </c>
      <c r="D3709" s="377">
        <v>91</v>
      </c>
      <c r="E3709" s="1" t="s">
        <v>83</v>
      </c>
      <c r="F3709" s="378">
        <v>46185</v>
      </c>
      <c r="G3709" s="1" t="s">
        <v>13287</v>
      </c>
      <c r="H3709" s="1" t="s">
        <v>10530</v>
      </c>
      <c r="I3709" s="378">
        <v>47278</v>
      </c>
      <c r="J3709" s="1" t="s">
        <v>61</v>
      </c>
      <c r="K3709" s="380">
        <v>0.38666666666666999</v>
      </c>
      <c r="L3709" s="378">
        <v>46185</v>
      </c>
      <c r="M3709" s="1" t="s">
        <v>11345</v>
      </c>
      <c r="N3709" s="1" t="s">
        <v>14329</v>
      </c>
    </row>
    <row r="3710" spans="1:14" x14ac:dyDescent="0.25">
      <c r="A3710" s="1" t="s">
        <v>11343</v>
      </c>
      <c r="B3710" s="1" t="s">
        <v>80</v>
      </c>
      <c r="C3710" s="1" t="s">
        <v>81</v>
      </c>
      <c r="D3710" s="377">
        <v>91</v>
      </c>
      <c r="E3710" s="1" t="s">
        <v>83</v>
      </c>
      <c r="F3710" s="378">
        <v>46185</v>
      </c>
      <c r="G3710" s="1" t="s">
        <v>13287</v>
      </c>
      <c r="H3710" s="1" t="s">
        <v>10530</v>
      </c>
      <c r="I3710" s="378">
        <v>47278</v>
      </c>
      <c r="J3710" s="1" t="s">
        <v>61</v>
      </c>
      <c r="K3710" s="380">
        <v>0.44829861111111002</v>
      </c>
      <c r="L3710" s="378">
        <v>46185</v>
      </c>
      <c r="M3710" s="1" t="s">
        <v>11345</v>
      </c>
      <c r="N3710" s="1" t="s">
        <v>14330</v>
      </c>
    </row>
    <row r="3711" spans="1:14" x14ac:dyDescent="0.25">
      <c r="A3711" s="1" t="s">
        <v>11343</v>
      </c>
      <c r="B3711" s="1" t="s">
        <v>80</v>
      </c>
      <c r="C3711" s="1" t="s">
        <v>81</v>
      </c>
      <c r="D3711" s="377">
        <v>91</v>
      </c>
      <c r="E3711" s="1" t="s">
        <v>83</v>
      </c>
      <c r="F3711" s="378">
        <v>46185</v>
      </c>
      <c r="G3711" s="1" t="s">
        <v>13287</v>
      </c>
      <c r="H3711" s="1" t="s">
        <v>10530</v>
      </c>
      <c r="I3711" s="378">
        <v>47278</v>
      </c>
      <c r="J3711" s="1" t="s">
        <v>61</v>
      </c>
      <c r="K3711" s="380">
        <v>0.52688657407407002</v>
      </c>
      <c r="L3711" s="378">
        <v>46185</v>
      </c>
      <c r="M3711" s="1" t="s">
        <v>11345</v>
      </c>
      <c r="N3711" s="1" t="s">
        <v>14331</v>
      </c>
    </row>
    <row r="3712" spans="1:14" x14ac:dyDescent="0.25">
      <c r="A3712" s="1" t="s">
        <v>11343</v>
      </c>
      <c r="B3712" s="1" t="s">
        <v>80</v>
      </c>
      <c r="C3712" s="1" t="s">
        <v>81</v>
      </c>
      <c r="D3712" s="377">
        <v>91</v>
      </c>
      <c r="E3712" s="1" t="s">
        <v>83</v>
      </c>
      <c r="F3712" s="378">
        <v>46185</v>
      </c>
      <c r="G3712" s="1" t="s">
        <v>13287</v>
      </c>
      <c r="H3712" s="1" t="s">
        <v>10530</v>
      </c>
      <c r="I3712" s="378">
        <v>47278</v>
      </c>
      <c r="J3712" s="1" t="s">
        <v>61</v>
      </c>
      <c r="K3712" s="380">
        <v>0.38289351851851999</v>
      </c>
      <c r="L3712" s="378">
        <v>46185</v>
      </c>
      <c r="M3712" s="1" t="s">
        <v>11345</v>
      </c>
      <c r="N3712" s="1" t="s">
        <v>14332</v>
      </c>
    </row>
    <row r="3713" spans="1:14" x14ac:dyDescent="0.25">
      <c r="A3713" s="1" t="s">
        <v>11343</v>
      </c>
      <c r="B3713" s="1" t="s">
        <v>80</v>
      </c>
      <c r="C3713" s="1" t="s">
        <v>81</v>
      </c>
      <c r="D3713" s="377">
        <v>91</v>
      </c>
      <c r="E3713" s="1" t="s">
        <v>83</v>
      </c>
      <c r="F3713" s="378">
        <v>46185</v>
      </c>
      <c r="G3713" s="1" t="s">
        <v>13287</v>
      </c>
      <c r="H3713" s="1" t="s">
        <v>10530</v>
      </c>
      <c r="I3713" s="378">
        <v>47278</v>
      </c>
      <c r="J3713" s="1" t="s">
        <v>61</v>
      </c>
      <c r="K3713" s="380">
        <v>0.41245370370369999</v>
      </c>
      <c r="L3713" s="378">
        <v>46185</v>
      </c>
      <c r="M3713" s="1" t="s">
        <v>11345</v>
      </c>
      <c r="N3713" s="1" t="s">
        <v>14333</v>
      </c>
    </row>
    <row r="3714" spans="1:14" x14ac:dyDescent="0.25">
      <c r="A3714" s="1" t="s">
        <v>11343</v>
      </c>
      <c r="B3714" s="1" t="s">
        <v>80</v>
      </c>
      <c r="C3714" s="1" t="s">
        <v>81</v>
      </c>
      <c r="D3714" s="377">
        <v>91</v>
      </c>
      <c r="E3714" s="1" t="s">
        <v>83</v>
      </c>
      <c r="F3714" s="378">
        <v>46185</v>
      </c>
      <c r="G3714" s="1" t="s">
        <v>13287</v>
      </c>
      <c r="H3714" s="1" t="s">
        <v>10530</v>
      </c>
      <c r="I3714" s="378">
        <v>47278</v>
      </c>
      <c r="J3714" s="1" t="s">
        <v>61</v>
      </c>
      <c r="K3714" s="380">
        <v>0.33425925925925998</v>
      </c>
      <c r="L3714" s="378">
        <v>46185</v>
      </c>
      <c r="M3714" s="1" t="s">
        <v>11345</v>
      </c>
      <c r="N3714" s="1" t="s">
        <v>13767</v>
      </c>
    </row>
    <row r="3715" spans="1:14" x14ac:dyDescent="0.25">
      <c r="A3715" s="1" t="s">
        <v>11343</v>
      </c>
      <c r="B3715" s="1" t="s">
        <v>80</v>
      </c>
      <c r="C3715" s="1" t="s">
        <v>81</v>
      </c>
      <c r="D3715" s="377">
        <v>91</v>
      </c>
      <c r="E3715" s="1" t="s">
        <v>83</v>
      </c>
      <c r="F3715" s="378">
        <v>46185</v>
      </c>
      <c r="G3715" s="1" t="s">
        <v>13287</v>
      </c>
      <c r="H3715" s="1" t="s">
        <v>10530</v>
      </c>
      <c r="I3715" s="378">
        <v>47278</v>
      </c>
      <c r="J3715" s="1" t="s">
        <v>61</v>
      </c>
      <c r="K3715" s="380">
        <v>0.41233796296295999</v>
      </c>
      <c r="L3715" s="378">
        <v>46185</v>
      </c>
      <c r="M3715" s="1" t="s">
        <v>11345</v>
      </c>
      <c r="N3715" s="1" t="s">
        <v>14334</v>
      </c>
    </row>
    <row r="3716" spans="1:14" x14ac:dyDescent="0.25">
      <c r="A3716" s="1" t="s">
        <v>11343</v>
      </c>
      <c r="B3716" s="1" t="s">
        <v>80</v>
      </c>
      <c r="C3716" s="1" t="s">
        <v>81</v>
      </c>
      <c r="D3716" s="377">
        <v>91</v>
      </c>
      <c r="E3716" s="1" t="s">
        <v>83</v>
      </c>
      <c r="F3716" s="378">
        <v>46185</v>
      </c>
      <c r="G3716" s="1" t="s">
        <v>13287</v>
      </c>
      <c r="H3716" s="1" t="s">
        <v>10530</v>
      </c>
      <c r="I3716" s="378">
        <v>47278</v>
      </c>
      <c r="J3716" s="1" t="s">
        <v>61</v>
      </c>
      <c r="K3716" s="380">
        <v>0.33435185185185001</v>
      </c>
      <c r="L3716" s="378">
        <v>46185</v>
      </c>
      <c r="M3716" s="1" t="s">
        <v>11345</v>
      </c>
      <c r="N3716" s="1" t="s">
        <v>13769</v>
      </c>
    </row>
    <row r="3717" spans="1:14" x14ac:dyDescent="0.25">
      <c r="A3717" s="1" t="s">
        <v>11343</v>
      </c>
      <c r="B3717" s="1" t="s">
        <v>80</v>
      </c>
      <c r="C3717" s="1" t="s">
        <v>81</v>
      </c>
      <c r="D3717" s="377">
        <v>91</v>
      </c>
      <c r="E3717" s="1" t="s">
        <v>83</v>
      </c>
      <c r="F3717" s="378">
        <v>46185</v>
      </c>
      <c r="G3717" s="1" t="s">
        <v>13287</v>
      </c>
      <c r="H3717" s="1" t="s">
        <v>10530</v>
      </c>
      <c r="I3717" s="378">
        <v>47278</v>
      </c>
      <c r="J3717" s="1" t="s">
        <v>61</v>
      </c>
      <c r="K3717" s="380">
        <v>0.39855324074074</v>
      </c>
      <c r="L3717" s="378">
        <v>46185</v>
      </c>
      <c r="M3717" s="1" t="s">
        <v>11345</v>
      </c>
      <c r="N3717" s="1" t="s">
        <v>14335</v>
      </c>
    </row>
    <row r="3718" spans="1:14" x14ac:dyDescent="0.25">
      <c r="A3718" s="1" t="s">
        <v>11343</v>
      </c>
      <c r="B3718" s="1" t="s">
        <v>80</v>
      </c>
      <c r="C3718" s="1" t="s">
        <v>81</v>
      </c>
      <c r="D3718" s="377">
        <v>91</v>
      </c>
      <c r="E3718" s="1" t="s">
        <v>83</v>
      </c>
      <c r="F3718" s="378">
        <v>46185</v>
      </c>
      <c r="G3718" s="1" t="s">
        <v>13287</v>
      </c>
      <c r="H3718" s="1" t="s">
        <v>10530</v>
      </c>
      <c r="I3718" s="378">
        <v>47278</v>
      </c>
      <c r="J3718" s="1" t="s">
        <v>61</v>
      </c>
      <c r="K3718" s="380">
        <v>0.52855324074073995</v>
      </c>
      <c r="L3718" s="378">
        <v>46185</v>
      </c>
      <c r="M3718" s="1" t="s">
        <v>11345</v>
      </c>
      <c r="N3718" s="1" t="s">
        <v>14336</v>
      </c>
    </row>
    <row r="3719" spans="1:14" x14ac:dyDescent="0.25">
      <c r="A3719" s="1" t="s">
        <v>11343</v>
      </c>
      <c r="B3719" s="1" t="s">
        <v>80</v>
      </c>
      <c r="C3719" s="1" t="s">
        <v>81</v>
      </c>
      <c r="D3719" s="377">
        <v>91</v>
      </c>
      <c r="E3719" s="1" t="s">
        <v>83</v>
      </c>
      <c r="F3719" s="378">
        <v>46185</v>
      </c>
      <c r="G3719" s="1" t="s">
        <v>13287</v>
      </c>
      <c r="H3719" s="1" t="s">
        <v>10530</v>
      </c>
      <c r="I3719" s="378">
        <v>47278</v>
      </c>
      <c r="J3719" s="1" t="s">
        <v>61</v>
      </c>
      <c r="K3719" s="380">
        <v>0.59879629629630005</v>
      </c>
      <c r="L3719" s="378">
        <v>46185</v>
      </c>
      <c r="M3719" s="1" t="s">
        <v>11345</v>
      </c>
      <c r="N3719" s="1" t="s">
        <v>14337</v>
      </c>
    </row>
    <row r="3720" spans="1:14" x14ac:dyDescent="0.25">
      <c r="A3720" s="1" t="s">
        <v>11343</v>
      </c>
      <c r="B3720" s="1" t="s">
        <v>80</v>
      </c>
      <c r="C3720" s="1" t="s">
        <v>81</v>
      </c>
      <c r="D3720" s="377">
        <v>91</v>
      </c>
      <c r="E3720" s="1" t="s">
        <v>83</v>
      </c>
      <c r="F3720" s="378">
        <v>46185</v>
      </c>
      <c r="G3720" s="1" t="s">
        <v>13287</v>
      </c>
      <c r="H3720" s="1" t="s">
        <v>10530</v>
      </c>
      <c r="I3720" s="378">
        <v>47278</v>
      </c>
      <c r="J3720" s="1" t="s">
        <v>61</v>
      </c>
      <c r="K3720" s="380">
        <v>0.35223379629629997</v>
      </c>
      <c r="L3720" s="378">
        <v>46185</v>
      </c>
      <c r="M3720" s="1" t="s">
        <v>11345</v>
      </c>
      <c r="N3720" s="1" t="s">
        <v>14338</v>
      </c>
    </row>
    <row r="3721" spans="1:14" x14ac:dyDescent="0.25">
      <c r="A3721" s="1" t="s">
        <v>11343</v>
      </c>
      <c r="B3721" s="1" t="s">
        <v>80</v>
      </c>
      <c r="C3721" s="1" t="s">
        <v>81</v>
      </c>
      <c r="D3721" s="377">
        <v>91</v>
      </c>
      <c r="E3721" s="1" t="s">
        <v>83</v>
      </c>
      <c r="F3721" s="378">
        <v>46185</v>
      </c>
      <c r="G3721" s="1" t="s">
        <v>13287</v>
      </c>
      <c r="H3721" s="1" t="s">
        <v>10530</v>
      </c>
      <c r="I3721" s="378">
        <v>47278</v>
      </c>
      <c r="J3721" s="1" t="s">
        <v>61</v>
      </c>
      <c r="K3721" s="380">
        <v>0.42553240740741</v>
      </c>
      <c r="L3721" s="378">
        <v>46185</v>
      </c>
      <c r="M3721" s="1" t="s">
        <v>11345</v>
      </c>
      <c r="N3721" s="1" t="s">
        <v>14339</v>
      </c>
    </row>
    <row r="3722" spans="1:14" x14ac:dyDescent="0.25">
      <c r="A3722" s="1" t="s">
        <v>11343</v>
      </c>
      <c r="B3722" s="1" t="s">
        <v>80</v>
      </c>
      <c r="C3722" s="1" t="s">
        <v>81</v>
      </c>
      <c r="D3722" s="377">
        <v>91</v>
      </c>
      <c r="E3722" s="1" t="s">
        <v>83</v>
      </c>
      <c r="F3722" s="378">
        <v>46185</v>
      </c>
      <c r="G3722" s="1" t="s">
        <v>13287</v>
      </c>
      <c r="H3722" s="1" t="s">
        <v>10530</v>
      </c>
      <c r="I3722" s="378">
        <v>47278</v>
      </c>
      <c r="J3722" s="1" t="s">
        <v>61</v>
      </c>
      <c r="K3722" s="380">
        <v>0.55825231481480997</v>
      </c>
      <c r="L3722" s="378">
        <v>46185</v>
      </c>
      <c r="M3722" s="1" t="s">
        <v>11345</v>
      </c>
      <c r="N3722" s="1" t="s">
        <v>14340</v>
      </c>
    </row>
    <row r="3723" spans="1:14" x14ac:dyDescent="0.25">
      <c r="A3723" s="1" t="s">
        <v>11343</v>
      </c>
      <c r="B3723" s="1" t="s">
        <v>80</v>
      </c>
      <c r="C3723" s="1" t="s">
        <v>81</v>
      </c>
      <c r="D3723" s="377">
        <v>91</v>
      </c>
      <c r="E3723" s="1" t="s">
        <v>83</v>
      </c>
      <c r="F3723" s="378">
        <v>46185</v>
      </c>
      <c r="G3723" s="1" t="s">
        <v>13287</v>
      </c>
      <c r="H3723" s="1" t="s">
        <v>10530</v>
      </c>
      <c r="I3723" s="378">
        <v>47278</v>
      </c>
      <c r="J3723" s="1" t="s">
        <v>61</v>
      </c>
      <c r="K3723" s="380">
        <v>0.58234953703703995</v>
      </c>
      <c r="L3723" s="378">
        <v>46185</v>
      </c>
      <c r="M3723" s="1" t="s">
        <v>11345</v>
      </c>
      <c r="N3723" s="1" t="s">
        <v>14341</v>
      </c>
    </row>
    <row r="3724" spans="1:14" x14ac:dyDescent="0.25">
      <c r="A3724" s="1" t="s">
        <v>11343</v>
      </c>
      <c r="B3724" s="1" t="s">
        <v>80</v>
      </c>
      <c r="C3724" s="1" t="s">
        <v>81</v>
      </c>
      <c r="D3724" s="377">
        <v>91</v>
      </c>
      <c r="E3724" s="1" t="s">
        <v>83</v>
      </c>
      <c r="F3724" s="378">
        <v>46185</v>
      </c>
      <c r="G3724" s="1" t="s">
        <v>13287</v>
      </c>
      <c r="H3724" s="1" t="s">
        <v>10530</v>
      </c>
      <c r="I3724" s="378">
        <v>47278</v>
      </c>
      <c r="J3724" s="1" t="s">
        <v>61</v>
      </c>
      <c r="K3724" s="380">
        <v>0.31590277777777998</v>
      </c>
      <c r="L3724" s="378">
        <v>46185</v>
      </c>
      <c r="M3724" s="1" t="s">
        <v>11345</v>
      </c>
      <c r="N3724" s="1" t="s">
        <v>13768</v>
      </c>
    </row>
    <row r="3725" spans="1:14" x14ac:dyDescent="0.25">
      <c r="A3725" s="1" t="s">
        <v>11343</v>
      </c>
      <c r="B3725" s="1" t="s">
        <v>80</v>
      </c>
      <c r="C3725" s="1" t="s">
        <v>81</v>
      </c>
      <c r="D3725" s="377">
        <v>91</v>
      </c>
      <c r="E3725" s="1" t="s">
        <v>83</v>
      </c>
      <c r="F3725" s="378">
        <v>46185</v>
      </c>
      <c r="G3725" s="1" t="s">
        <v>13287</v>
      </c>
      <c r="H3725" s="1" t="s">
        <v>10530</v>
      </c>
      <c r="I3725" s="378">
        <v>47278</v>
      </c>
      <c r="J3725" s="1" t="s">
        <v>61</v>
      </c>
      <c r="K3725" s="380">
        <v>0.56184027777778001</v>
      </c>
      <c r="L3725" s="378">
        <v>46185</v>
      </c>
      <c r="M3725" s="1" t="s">
        <v>11345</v>
      </c>
      <c r="N3725" s="1" t="s">
        <v>14342</v>
      </c>
    </row>
    <row r="3726" spans="1:14" x14ac:dyDescent="0.25">
      <c r="A3726" s="1" t="s">
        <v>11343</v>
      </c>
      <c r="B3726" s="1" t="s">
        <v>80</v>
      </c>
      <c r="C3726" s="1" t="s">
        <v>81</v>
      </c>
      <c r="D3726" s="377">
        <v>91</v>
      </c>
      <c r="E3726" s="1" t="s">
        <v>83</v>
      </c>
      <c r="F3726" s="378">
        <v>46185</v>
      </c>
      <c r="G3726" s="1" t="s">
        <v>13287</v>
      </c>
      <c r="H3726" s="1" t="s">
        <v>10530</v>
      </c>
      <c r="I3726" s="378">
        <v>47278</v>
      </c>
      <c r="J3726" s="1" t="s">
        <v>61</v>
      </c>
      <c r="K3726" s="380">
        <v>0.38650462962963</v>
      </c>
      <c r="L3726" s="378">
        <v>46185</v>
      </c>
      <c r="M3726" s="1" t="s">
        <v>11345</v>
      </c>
      <c r="N3726" s="1" t="s">
        <v>14343</v>
      </c>
    </row>
    <row r="3727" spans="1:14" x14ac:dyDescent="0.25">
      <c r="A3727" s="1" t="s">
        <v>11343</v>
      </c>
      <c r="B3727" s="1" t="s">
        <v>80</v>
      </c>
      <c r="C3727" s="1" t="s">
        <v>81</v>
      </c>
      <c r="D3727" s="377">
        <v>91</v>
      </c>
      <c r="E3727" s="1" t="s">
        <v>83</v>
      </c>
      <c r="F3727" s="378">
        <v>46184</v>
      </c>
      <c r="G3727" s="1" t="s">
        <v>13287</v>
      </c>
      <c r="H3727" s="1" t="s">
        <v>10530</v>
      </c>
      <c r="I3727" s="378">
        <v>47278</v>
      </c>
      <c r="J3727" s="1" t="s">
        <v>61</v>
      </c>
      <c r="K3727" s="380">
        <v>0.90001157407406995</v>
      </c>
      <c r="L3727" s="378">
        <v>46184</v>
      </c>
      <c r="M3727" s="1" t="s">
        <v>11345</v>
      </c>
      <c r="N3727" s="1" t="s">
        <v>13772</v>
      </c>
    </row>
    <row r="3728" spans="1:14" x14ac:dyDescent="0.25">
      <c r="A3728" s="1" t="s">
        <v>11343</v>
      </c>
      <c r="B3728" s="1" t="s">
        <v>80</v>
      </c>
      <c r="C3728" s="1" t="s">
        <v>81</v>
      </c>
      <c r="D3728" s="377">
        <v>91</v>
      </c>
      <c r="E3728" s="1" t="s">
        <v>83</v>
      </c>
      <c r="F3728" s="378">
        <v>46184</v>
      </c>
      <c r="G3728" s="1" t="s">
        <v>11344</v>
      </c>
      <c r="H3728" s="1" t="s">
        <v>9328</v>
      </c>
      <c r="I3728" s="378">
        <v>47277</v>
      </c>
      <c r="J3728" s="1" t="s">
        <v>61</v>
      </c>
      <c r="K3728" s="380">
        <v>0.54386574074074001</v>
      </c>
      <c r="L3728" s="378">
        <v>46184</v>
      </c>
      <c r="M3728" s="1" t="s">
        <v>11345</v>
      </c>
      <c r="N3728" s="1" t="s">
        <v>13291</v>
      </c>
    </row>
    <row r="3729" spans="1:14" x14ac:dyDescent="0.25">
      <c r="A3729" s="1" t="s">
        <v>11343</v>
      </c>
      <c r="B3729" s="1" t="s">
        <v>80</v>
      </c>
      <c r="C3729" s="1" t="s">
        <v>81</v>
      </c>
      <c r="D3729" s="377">
        <v>91</v>
      </c>
      <c r="E3729" s="1" t="s">
        <v>83</v>
      </c>
      <c r="F3729" s="378">
        <v>46184</v>
      </c>
      <c r="G3729" s="1" t="s">
        <v>13287</v>
      </c>
      <c r="H3729" s="1" t="s">
        <v>10530</v>
      </c>
      <c r="I3729" s="378">
        <v>47278</v>
      </c>
      <c r="J3729" s="1" t="s">
        <v>61</v>
      </c>
      <c r="K3729" s="380">
        <v>0.93937499999999996</v>
      </c>
      <c r="L3729" s="378">
        <v>46184</v>
      </c>
      <c r="M3729" s="1" t="s">
        <v>11345</v>
      </c>
      <c r="N3729" s="1" t="s">
        <v>13771</v>
      </c>
    </row>
    <row r="3730" spans="1:14" x14ac:dyDescent="0.25">
      <c r="A3730" s="1" t="s">
        <v>11343</v>
      </c>
      <c r="B3730" s="1" t="s">
        <v>80</v>
      </c>
      <c r="C3730" s="1" t="s">
        <v>81</v>
      </c>
      <c r="D3730" s="377">
        <v>91</v>
      </c>
      <c r="E3730" s="1" t="s">
        <v>83</v>
      </c>
      <c r="F3730" s="378">
        <v>46184</v>
      </c>
      <c r="G3730" s="1" t="s">
        <v>11344</v>
      </c>
      <c r="H3730" s="1" t="s">
        <v>9328</v>
      </c>
      <c r="I3730" s="378">
        <v>47277</v>
      </c>
      <c r="J3730" s="1" t="s">
        <v>61</v>
      </c>
      <c r="K3730" s="380">
        <v>0.54377314814815003</v>
      </c>
      <c r="L3730" s="378">
        <v>46184</v>
      </c>
      <c r="M3730" s="1" t="s">
        <v>11345</v>
      </c>
      <c r="N3730" s="1" t="s">
        <v>13297</v>
      </c>
    </row>
    <row r="3731" spans="1:14" x14ac:dyDescent="0.25">
      <c r="A3731" s="1" t="s">
        <v>11343</v>
      </c>
      <c r="B3731" s="1" t="s">
        <v>80</v>
      </c>
      <c r="C3731" s="1" t="s">
        <v>81</v>
      </c>
      <c r="D3731" s="377">
        <v>91</v>
      </c>
      <c r="E3731" s="1" t="s">
        <v>83</v>
      </c>
      <c r="F3731" s="378">
        <v>46184</v>
      </c>
      <c r="G3731" s="1" t="s">
        <v>11344</v>
      </c>
      <c r="H3731" s="1" t="s">
        <v>9328</v>
      </c>
      <c r="I3731" s="378">
        <v>47277</v>
      </c>
      <c r="J3731" s="1" t="s">
        <v>61</v>
      </c>
      <c r="K3731" s="380">
        <v>0.42089120370369998</v>
      </c>
      <c r="L3731" s="378">
        <v>46184</v>
      </c>
      <c r="M3731" s="1" t="s">
        <v>11345</v>
      </c>
      <c r="N3731" s="1" t="s">
        <v>13091</v>
      </c>
    </row>
    <row r="3732" spans="1:14" x14ac:dyDescent="0.25">
      <c r="A3732" s="1" t="s">
        <v>11343</v>
      </c>
      <c r="B3732" s="1" t="s">
        <v>80</v>
      </c>
      <c r="C3732" s="1" t="s">
        <v>81</v>
      </c>
      <c r="D3732" s="377">
        <v>91</v>
      </c>
      <c r="E3732" s="1" t="s">
        <v>83</v>
      </c>
      <c r="F3732" s="378">
        <v>46184</v>
      </c>
      <c r="G3732" s="1" t="s">
        <v>13287</v>
      </c>
      <c r="H3732" s="1" t="s">
        <v>10530</v>
      </c>
      <c r="I3732" s="378">
        <v>47278</v>
      </c>
      <c r="J3732" s="1" t="s">
        <v>61</v>
      </c>
      <c r="K3732" s="380">
        <v>0.65952546296296</v>
      </c>
      <c r="L3732" s="378">
        <v>46184</v>
      </c>
      <c r="M3732" s="1" t="s">
        <v>11345</v>
      </c>
      <c r="N3732" s="1" t="s">
        <v>13304</v>
      </c>
    </row>
    <row r="3733" spans="1:14" x14ac:dyDescent="0.25">
      <c r="A3733" s="1" t="s">
        <v>11343</v>
      </c>
      <c r="B3733" s="1" t="s">
        <v>80</v>
      </c>
      <c r="C3733" s="1" t="s">
        <v>81</v>
      </c>
      <c r="D3733" s="377">
        <v>91</v>
      </c>
      <c r="E3733" s="1" t="s">
        <v>83</v>
      </c>
      <c r="F3733" s="378">
        <v>46184</v>
      </c>
      <c r="G3733" s="1" t="s">
        <v>13287</v>
      </c>
      <c r="H3733" s="1" t="s">
        <v>10530</v>
      </c>
      <c r="I3733" s="378">
        <v>47278</v>
      </c>
      <c r="J3733" s="1" t="s">
        <v>61</v>
      </c>
      <c r="K3733" s="380">
        <v>0.85482638888888995</v>
      </c>
      <c r="L3733" s="378">
        <v>46184</v>
      </c>
      <c r="M3733" s="1" t="s">
        <v>11345</v>
      </c>
      <c r="N3733" s="1" t="s">
        <v>13775</v>
      </c>
    </row>
    <row r="3734" spans="1:14" x14ac:dyDescent="0.25">
      <c r="A3734" s="1" t="s">
        <v>11343</v>
      </c>
      <c r="B3734" s="1" t="s">
        <v>80</v>
      </c>
      <c r="C3734" s="1" t="s">
        <v>81</v>
      </c>
      <c r="D3734" s="377">
        <v>91</v>
      </c>
      <c r="E3734" s="1" t="s">
        <v>83</v>
      </c>
      <c r="F3734" s="378">
        <v>46184</v>
      </c>
      <c r="G3734" s="1" t="s">
        <v>11344</v>
      </c>
      <c r="H3734" s="1" t="s">
        <v>9328</v>
      </c>
      <c r="I3734" s="378">
        <v>47277</v>
      </c>
      <c r="J3734" s="1" t="s">
        <v>61</v>
      </c>
      <c r="K3734" s="380">
        <v>0.35412037037036997</v>
      </c>
      <c r="L3734" s="378">
        <v>46184</v>
      </c>
      <c r="M3734" s="1" t="s">
        <v>11345</v>
      </c>
      <c r="N3734" s="1" t="s">
        <v>13092</v>
      </c>
    </row>
    <row r="3735" spans="1:14" x14ac:dyDescent="0.25">
      <c r="A3735" s="1" t="s">
        <v>11343</v>
      </c>
      <c r="B3735" s="1" t="s">
        <v>80</v>
      </c>
      <c r="C3735" s="1" t="s">
        <v>81</v>
      </c>
      <c r="D3735" s="377">
        <v>91</v>
      </c>
      <c r="E3735" s="1" t="s">
        <v>83</v>
      </c>
      <c r="F3735" s="378">
        <v>46184</v>
      </c>
      <c r="G3735" s="1" t="s">
        <v>11344</v>
      </c>
      <c r="H3735" s="1" t="s">
        <v>9328</v>
      </c>
      <c r="I3735" s="378">
        <v>47277</v>
      </c>
      <c r="J3735" s="1" t="s">
        <v>61</v>
      </c>
      <c r="K3735" s="380">
        <v>0.35626157407407</v>
      </c>
      <c r="L3735" s="378">
        <v>46184</v>
      </c>
      <c r="M3735" s="1" t="s">
        <v>11345</v>
      </c>
      <c r="N3735" s="1" t="s">
        <v>13084</v>
      </c>
    </row>
    <row r="3736" spans="1:14" x14ac:dyDescent="0.25">
      <c r="A3736" s="1" t="s">
        <v>11343</v>
      </c>
      <c r="B3736" s="1" t="s">
        <v>80</v>
      </c>
      <c r="C3736" s="1" t="s">
        <v>81</v>
      </c>
      <c r="D3736" s="377">
        <v>91</v>
      </c>
      <c r="E3736" s="1" t="s">
        <v>83</v>
      </c>
      <c r="F3736" s="378">
        <v>46184</v>
      </c>
      <c r="G3736" s="1" t="s">
        <v>13287</v>
      </c>
      <c r="H3736" s="1" t="s">
        <v>10530</v>
      </c>
      <c r="I3736" s="378">
        <v>47278</v>
      </c>
      <c r="J3736" s="1" t="s">
        <v>61</v>
      </c>
      <c r="K3736" s="380">
        <v>0.60960648148148</v>
      </c>
      <c r="L3736" s="378">
        <v>46184</v>
      </c>
      <c r="M3736" s="1" t="s">
        <v>11345</v>
      </c>
      <c r="N3736" s="1" t="s">
        <v>13298</v>
      </c>
    </row>
    <row r="3737" spans="1:14" x14ac:dyDescent="0.25">
      <c r="A3737" s="1" t="s">
        <v>11343</v>
      </c>
      <c r="B3737" s="1" t="s">
        <v>80</v>
      </c>
      <c r="C3737" s="1" t="s">
        <v>81</v>
      </c>
      <c r="D3737" s="377">
        <v>91</v>
      </c>
      <c r="E3737" s="1" t="s">
        <v>83</v>
      </c>
      <c r="F3737" s="378">
        <v>46184</v>
      </c>
      <c r="G3737" s="1" t="s">
        <v>13287</v>
      </c>
      <c r="H3737" s="1" t="s">
        <v>10530</v>
      </c>
      <c r="I3737" s="378">
        <v>47278</v>
      </c>
      <c r="J3737" s="1" t="s">
        <v>61</v>
      </c>
      <c r="K3737" s="380">
        <v>0.72510416666666999</v>
      </c>
      <c r="L3737" s="378">
        <v>46184</v>
      </c>
      <c r="M3737" s="1" t="s">
        <v>11345</v>
      </c>
      <c r="N3737" s="1" t="s">
        <v>13791</v>
      </c>
    </row>
    <row r="3738" spans="1:14" x14ac:dyDescent="0.25">
      <c r="A3738" s="1" t="s">
        <v>11343</v>
      </c>
      <c r="B3738" s="1" t="s">
        <v>80</v>
      </c>
      <c r="C3738" s="1" t="s">
        <v>81</v>
      </c>
      <c r="D3738" s="377">
        <v>91</v>
      </c>
      <c r="E3738" s="1" t="s">
        <v>83</v>
      </c>
      <c r="F3738" s="378">
        <v>46184</v>
      </c>
      <c r="G3738" s="1" t="s">
        <v>13287</v>
      </c>
      <c r="H3738" s="1" t="s">
        <v>10530</v>
      </c>
      <c r="I3738" s="378">
        <v>47278</v>
      </c>
      <c r="J3738" s="1" t="s">
        <v>61</v>
      </c>
      <c r="K3738" s="380">
        <v>0.67700231481480999</v>
      </c>
      <c r="L3738" s="378">
        <v>46184</v>
      </c>
      <c r="M3738" s="1" t="s">
        <v>11345</v>
      </c>
      <c r="N3738" s="1" t="s">
        <v>13288</v>
      </c>
    </row>
    <row r="3739" spans="1:14" x14ac:dyDescent="0.25">
      <c r="A3739" s="1" t="s">
        <v>11343</v>
      </c>
      <c r="B3739" s="1" t="s">
        <v>80</v>
      </c>
      <c r="C3739" s="1" t="s">
        <v>81</v>
      </c>
      <c r="D3739" s="377">
        <v>91</v>
      </c>
      <c r="E3739" s="1" t="s">
        <v>83</v>
      </c>
      <c r="F3739" s="378">
        <v>46184</v>
      </c>
      <c r="G3739" s="1" t="s">
        <v>13287</v>
      </c>
      <c r="H3739" s="1" t="s">
        <v>10530</v>
      </c>
      <c r="I3739" s="378">
        <v>47278</v>
      </c>
      <c r="J3739" s="1" t="s">
        <v>61</v>
      </c>
      <c r="K3739" s="380">
        <v>0.88653935185184995</v>
      </c>
      <c r="L3739" s="378">
        <v>46184</v>
      </c>
      <c r="M3739" s="1" t="s">
        <v>11345</v>
      </c>
      <c r="N3739" s="1" t="s">
        <v>13787</v>
      </c>
    </row>
    <row r="3740" spans="1:14" x14ac:dyDescent="0.25">
      <c r="A3740" s="1" t="s">
        <v>11343</v>
      </c>
      <c r="B3740" s="1" t="s">
        <v>80</v>
      </c>
      <c r="C3740" s="1" t="s">
        <v>81</v>
      </c>
      <c r="D3740" s="377">
        <v>91</v>
      </c>
      <c r="E3740" s="1" t="s">
        <v>83</v>
      </c>
      <c r="F3740" s="378">
        <v>46184</v>
      </c>
      <c r="G3740" s="1" t="s">
        <v>13287</v>
      </c>
      <c r="H3740" s="1" t="s">
        <v>10530</v>
      </c>
      <c r="I3740" s="378">
        <v>47278</v>
      </c>
      <c r="J3740" s="1" t="s">
        <v>61</v>
      </c>
      <c r="K3740" s="380">
        <v>0.88942129629629996</v>
      </c>
      <c r="L3740" s="378">
        <v>46184</v>
      </c>
      <c r="M3740" s="1" t="s">
        <v>11345</v>
      </c>
      <c r="N3740" s="1" t="s">
        <v>13788</v>
      </c>
    </row>
    <row r="3741" spans="1:14" x14ac:dyDescent="0.25">
      <c r="A3741" s="1" t="s">
        <v>11343</v>
      </c>
      <c r="B3741" s="1" t="s">
        <v>80</v>
      </c>
      <c r="C3741" s="1" t="s">
        <v>81</v>
      </c>
      <c r="D3741" s="377">
        <v>91</v>
      </c>
      <c r="E3741" s="1" t="s">
        <v>83</v>
      </c>
      <c r="F3741" s="378">
        <v>46184</v>
      </c>
      <c r="G3741" s="1" t="s">
        <v>13287</v>
      </c>
      <c r="H3741" s="1" t="s">
        <v>10530</v>
      </c>
      <c r="I3741" s="378">
        <v>47278</v>
      </c>
      <c r="J3741" s="1" t="s">
        <v>61</v>
      </c>
      <c r="K3741" s="380">
        <v>0.77118055555555998</v>
      </c>
      <c r="L3741" s="378">
        <v>46184</v>
      </c>
      <c r="M3741" s="1" t="s">
        <v>11345</v>
      </c>
      <c r="N3741" s="1" t="s">
        <v>13779</v>
      </c>
    </row>
    <row r="3742" spans="1:14" x14ac:dyDescent="0.25">
      <c r="A3742" s="1" t="s">
        <v>11343</v>
      </c>
      <c r="B3742" s="1" t="s">
        <v>80</v>
      </c>
      <c r="C3742" s="1" t="s">
        <v>81</v>
      </c>
      <c r="D3742" s="377">
        <v>91</v>
      </c>
      <c r="E3742" s="1" t="s">
        <v>83</v>
      </c>
      <c r="F3742" s="378">
        <v>46184</v>
      </c>
      <c r="G3742" s="1" t="s">
        <v>13287</v>
      </c>
      <c r="H3742" s="1" t="s">
        <v>10530</v>
      </c>
      <c r="I3742" s="378">
        <v>47278</v>
      </c>
      <c r="J3742" s="1" t="s">
        <v>61</v>
      </c>
      <c r="K3742" s="380">
        <v>0.59337962962962998</v>
      </c>
      <c r="L3742" s="378">
        <v>46184</v>
      </c>
      <c r="M3742" s="1" t="s">
        <v>11345</v>
      </c>
      <c r="N3742" s="1" t="s">
        <v>13294</v>
      </c>
    </row>
    <row r="3743" spans="1:14" x14ac:dyDescent="0.25">
      <c r="A3743" s="1" t="s">
        <v>11343</v>
      </c>
      <c r="B3743" s="1" t="s">
        <v>80</v>
      </c>
      <c r="C3743" s="1" t="s">
        <v>81</v>
      </c>
      <c r="D3743" s="377">
        <v>91</v>
      </c>
      <c r="E3743" s="1" t="s">
        <v>83</v>
      </c>
      <c r="F3743" s="378">
        <v>46184</v>
      </c>
      <c r="G3743" s="1" t="s">
        <v>11344</v>
      </c>
      <c r="H3743" s="1" t="s">
        <v>9328</v>
      </c>
      <c r="I3743" s="378">
        <v>47277</v>
      </c>
      <c r="J3743" s="1" t="s">
        <v>61</v>
      </c>
      <c r="K3743" s="380">
        <v>0.34731481481481002</v>
      </c>
      <c r="L3743" s="378">
        <v>46184</v>
      </c>
      <c r="M3743" s="1" t="s">
        <v>11345</v>
      </c>
      <c r="N3743" s="1" t="s">
        <v>13082</v>
      </c>
    </row>
    <row r="3744" spans="1:14" x14ac:dyDescent="0.25">
      <c r="A3744" s="1" t="s">
        <v>11343</v>
      </c>
      <c r="B3744" s="1" t="s">
        <v>80</v>
      </c>
      <c r="C3744" s="1" t="s">
        <v>81</v>
      </c>
      <c r="D3744" s="377">
        <v>91</v>
      </c>
      <c r="E3744" s="1" t="s">
        <v>83</v>
      </c>
      <c r="F3744" s="378">
        <v>46184</v>
      </c>
      <c r="G3744" s="1" t="s">
        <v>11344</v>
      </c>
      <c r="H3744" s="1" t="s">
        <v>9328</v>
      </c>
      <c r="I3744" s="378">
        <v>47277</v>
      </c>
      <c r="J3744" s="1" t="s">
        <v>61</v>
      </c>
      <c r="K3744" s="380">
        <v>0.52524305555555995</v>
      </c>
      <c r="L3744" s="378">
        <v>46184</v>
      </c>
      <c r="M3744" s="1" t="s">
        <v>11345</v>
      </c>
      <c r="N3744" s="1" t="s">
        <v>13292</v>
      </c>
    </row>
    <row r="3745" spans="1:14" x14ac:dyDescent="0.25">
      <c r="A3745" s="1" t="s">
        <v>11343</v>
      </c>
      <c r="B3745" s="1" t="s">
        <v>80</v>
      </c>
      <c r="C3745" s="1" t="s">
        <v>81</v>
      </c>
      <c r="D3745" s="377">
        <v>91</v>
      </c>
      <c r="E3745" s="1" t="s">
        <v>83</v>
      </c>
      <c r="F3745" s="378">
        <v>46184</v>
      </c>
      <c r="G3745" s="1" t="s">
        <v>11344</v>
      </c>
      <c r="H3745" s="1" t="s">
        <v>9328</v>
      </c>
      <c r="I3745" s="378">
        <v>47277</v>
      </c>
      <c r="J3745" s="1" t="s">
        <v>61</v>
      </c>
      <c r="K3745" s="380">
        <v>0.52072916666667002</v>
      </c>
      <c r="L3745" s="378">
        <v>46184</v>
      </c>
      <c r="M3745" s="1" t="s">
        <v>11345</v>
      </c>
      <c r="N3745" s="1" t="s">
        <v>13286</v>
      </c>
    </row>
    <row r="3746" spans="1:14" x14ac:dyDescent="0.25">
      <c r="A3746" s="1" t="s">
        <v>11343</v>
      </c>
      <c r="B3746" s="1" t="s">
        <v>80</v>
      </c>
      <c r="C3746" s="1" t="s">
        <v>81</v>
      </c>
      <c r="D3746" s="377">
        <v>91</v>
      </c>
      <c r="E3746" s="1" t="s">
        <v>83</v>
      </c>
      <c r="F3746" s="378">
        <v>46184</v>
      </c>
      <c r="G3746" s="1" t="s">
        <v>13287</v>
      </c>
      <c r="H3746" s="1" t="s">
        <v>10530</v>
      </c>
      <c r="I3746" s="378">
        <v>47278</v>
      </c>
      <c r="J3746" s="1" t="s">
        <v>61</v>
      </c>
      <c r="K3746" s="380">
        <v>0.76445601851851996</v>
      </c>
      <c r="L3746" s="378">
        <v>46184</v>
      </c>
      <c r="M3746" s="1" t="s">
        <v>11345</v>
      </c>
      <c r="N3746" s="1" t="s">
        <v>13790</v>
      </c>
    </row>
    <row r="3747" spans="1:14" x14ac:dyDescent="0.25">
      <c r="A3747" s="1" t="s">
        <v>11343</v>
      </c>
      <c r="B3747" s="1" t="s">
        <v>80</v>
      </c>
      <c r="C3747" s="1" t="s">
        <v>81</v>
      </c>
      <c r="D3747" s="377">
        <v>91</v>
      </c>
      <c r="E3747" s="1" t="s">
        <v>83</v>
      </c>
      <c r="F3747" s="378">
        <v>46184</v>
      </c>
      <c r="G3747" s="1" t="s">
        <v>13287</v>
      </c>
      <c r="H3747" s="1" t="s">
        <v>10530</v>
      </c>
      <c r="I3747" s="378">
        <v>47278</v>
      </c>
      <c r="J3747" s="1" t="s">
        <v>61</v>
      </c>
      <c r="K3747" s="380">
        <v>0.85460648148148</v>
      </c>
      <c r="L3747" s="378">
        <v>46184</v>
      </c>
      <c r="M3747" s="1" t="s">
        <v>11345</v>
      </c>
      <c r="N3747" s="1" t="s">
        <v>13777</v>
      </c>
    </row>
    <row r="3748" spans="1:14" x14ac:dyDescent="0.25">
      <c r="A3748" s="1" t="s">
        <v>11343</v>
      </c>
      <c r="B3748" s="1" t="s">
        <v>80</v>
      </c>
      <c r="C3748" s="1" t="s">
        <v>81</v>
      </c>
      <c r="D3748" s="377">
        <v>91</v>
      </c>
      <c r="E3748" s="1" t="s">
        <v>83</v>
      </c>
      <c r="F3748" s="378">
        <v>46184</v>
      </c>
      <c r="G3748" s="1" t="s">
        <v>13287</v>
      </c>
      <c r="H3748" s="1" t="s">
        <v>10530</v>
      </c>
      <c r="I3748" s="378">
        <v>47278</v>
      </c>
      <c r="J3748" s="1" t="s">
        <v>61</v>
      </c>
      <c r="K3748" s="380">
        <v>0.69347222222222005</v>
      </c>
      <c r="L3748" s="378">
        <v>46184</v>
      </c>
      <c r="M3748" s="1" t="s">
        <v>11345</v>
      </c>
      <c r="N3748" s="1" t="s">
        <v>13793</v>
      </c>
    </row>
    <row r="3749" spans="1:14" x14ac:dyDescent="0.25">
      <c r="A3749" s="1" t="s">
        <v>11343</v>
      </c>
      <c r="B3749" s="1" t="s">
        <v>80</v>
      </c>
      <c r="C3749" s="1" t="s">
        <v>81</v>
      </c>
      <c r="D3749" s="377">
        <v>91</v>
      </c>
      <c r="E3749" s="1" t="s">
        <v>83</v>
      </c>
      <c r="F3749" s="378">
        <v>46184</v>
      </c>
      <c r="G3749" s="1" t="s">
        <v>13287</v>
      </c>
      <c r="H3749" s="1" t="s">
        <v>10530</v>
      </c>
      <c r="I3749" s="378">
        <v>47278</v>
      </c>
      <c r="J3749" s="1" t="s">
        <v>61</v>
      </c>
      <c r="K3749" s="380">
        <v>0.75092592592592999</v>
      </c>
      <c r="L3749" s="378">
        <v>46184</v>
      </c>
      <c r="M3749" s="1" t="s">
        <v>11345</v>
      </c>
      <c r="N3749" s="1" t="s">
        <v>13776</v>
      </c>
    </row>
    <row r="3750" spans="1:14" x14ac:dyDescent="0.25">
      <c r="A3750" s="1" t="s">
        <v>11343</v>
      </c>
      <c r="B3750" s="1" t="s">
        <v>80</v>
      </c>
      <c r="C3750" s="1" t="s">
        <v>81</v>
      </c>
      <c r="D3750" s="377">
        <v>91</v>
      </c>
      <c r="E3750" s="1" t="s">
        <v>83</v>
      </c>
      <c r="F3750" s="378">
        <v>46184</v>
      </c>
      <c r="G3750" s="1" t="s">
        <v>13287</v>
      </c>
      <c r="H3750" s="1" t="s">
        <v>10530</v>
      </c>
      <c r="I3750" s="378">
        <v>47278</v>
      </c>
      <c r="J3750" s="1" t="s">
        <v>61</v>
      </c>
      <c r="K3750" s="380">
        <v>0.88572916666667001</v>
      </c>
      <c r="L3750" s="378">
        <v>46184</v>
      </c>
      <c r="M3750" s="1" t="s">
        <v>11345</v>
      </c>
      <c r="N3750" s="1" t="s">
        <v>13797</v>
      </c>
    </row>
    <row r="3751" spans="1:14" x14ac:dyDescent="0.25">
      <c r="A3751" s="1" t="s">
        <v>11343</v>
      </c>
      <c r="B3751" s="1" t="s">
        <v>80</v>
      </c>
      <c r="C3751" s="1" t="s">
        <v>81</v>
      </c>
      <c r="D3751" s="377">
        <v>91</v>
      </c>
      <c r="E3751" s="1" t="s">
        <v>83</v>
      </c>
      <c r="F3751" s="378">
        <v>46184</v>
      </c>
      <c r="G3751" s="1" t="s">
        <v>11344</v>
      </c>
      <c r="H3751" s="1" t="s">
        <v>9328</v>
      </c>
      <c r="I3751" s="378">
        <v>47277</v>
      </c>
      <c r="J3751" s="1" t="s">
        <v>61</v>
      </c>
      <c r="K3751" s="380">
        <v>0.42297453703704002</v>
      </c>
      <c r="L3751" s="378">
        <v>46184</v>
      </c>
      <c r="M3751" s="1" t="s">
        <v>11345</v>
      </c>
      <c r="N3751" s="1" t="s">
        <v>13093</v>
      </c>
    </row>
    <row r="3752" spans="1:14" x14ac:dyDescent="0.25">
      <c r="A3752" s="1" t="s">
        <v>11343</v>
      </c>
      <c r="B3752" s="1" t="s">
        <v>80</v>
      </c>
      <c r="C3752" s="1" t="s">
        <v>81</v>
      </c>
      <c r="D3752" s="377">
        <v>91</v>
      </c>
      <c r="E3752" s="1" t="s">
        <v>83</v>
      </c>
      <c r="F3752" s="378">
        <v>46184</v>
      </c>
      <c r="G3752" s="1" t="s">
        <v>11344</v>
      </c>
      <c r="H3752" s="1" t="s">
        <v>9328</v>
      </c>
      <c r="I3752" s="378">
        <v>47277</v>
      </c>
      <c r="J3752" s="1" t="s">
        <v>61</v>
      </c>
      <c r="K3752" s="380">
        <v>0.52079861111111003</v>
      </c>
      <c r="L3752" s="378">
        <v>46184</v>
      </c>
      <c r="M3752" s="1" t="s">
        <v>11345</v>
      </c>
      <c r="N3752" s="1" t="s">
        <v>13295</v>
      </c>
    </row>
    <row r="3753" spans="1:14" x14ac:dyDescent="0.25">
      <c r="A3753" s="1" t="s">
        <v>11343</v>
      </c>
      <c r="B3753" s="1" t="s">
        <v>80</v>
      </c>
      <c r="C3753" s="1" t="s">
        <v>81</v>
      </c>
      <c r="D3753" s="377">
        <v>91</v>
      </c>
      <c r="E3753" s="1" t="s">
        <v>83</v>
      </c>
      <c r="F3753" s="378">
        <v>46184</v>
      </c>
      <c r="G3753" s="1" t="s">
        <v>13287</v>
      </c>
      <c r="H3753" s="1" t="s">
        <v>10530</v>
      </c>
      <c r="I3753" s="378">
        <v>47278</v>
      </c>
      <c r="J3753" s="1" t="s">
        <v>61</v>
      </c>
      <c r="K3753" s="380">
        <v>0.67693287037036998</v>
      </c>
      <c r="L3753" s="378">
        <v>46184</v>
      </c>
      <c r="M3753" s="1" t="s">
        <v>11345</v>
      </c>
      <c r="N3753" s="1" t="s">
        <v>13289</v>
      </c>
    </row>
    <row r="3754" spans="1:14" x14ac:dyDescent="0.25">
      <c r="A3754" s="1" t="s">
        <v>11343</v>
      </c>
      <c r="B3754" s="1" t="s">
        <v>80</v>
      </c>
      <c r="C3754" s="1" t="s">
        <v>81</v>
      </c>
      <c r="D3754" s="377">
        <v>91</v>
      </c>
      <c r="E3754" s="1" t="s">
        <v>83</v>
      </c>
      <c r="F3754" s="378">
        <v>46184</v>
      </c>
      <c r="G3754" s="1" t="s">
        <v>13287</v>
      </c>
      <c r="H3754" s="1" t="s">
        <v>10530</v>
      </c>
      <c r="I3754" s="378">
        <v>47278</v>
      </c>
      <c r="J3754" s="1" t="s">
        <v>61</v>
      </c>
      <c r="K3754" s="380">
        <v>0.73082175925925996</v>
      </c>
      <c r="L3754" s="378">
        <v>46184</v>
      </c>
      <c r="M3754" s="1" t="s">
        <v>11345</v>
      </c>
      <c r="N3754" s="1" t="s">
        <v>13780</v>
      </c>
    </row>
    <row r="3755" spans="1:14" x14ac:dyDescent="0.25">
      <c r="A3755" s="1" t="s">
        <v>11343</v>
      </c>
      <c r="B3755" s="1" t="s">
        <v>80</v>
      </c>
      <c r="C3755" s="1" t="s">
        <v>81</v>
      </c>
      <c r="D3755" s="377">
        <v>91</v>
      </c>
      <c r="E3755" s="1" t="s">
        <v>83</v>
      </c>
      <c r="F3755" s="378">
        <v>46184</v>
      </c>
      <c r="G3755" s="1" t="s">
        <v>13287</v>
      </c>
      <c r="H3755" s="1" t="s">
        <v>10530</v>
      </c>
      <c r="I3755" s="378">
        <v>47278</v>
      </c>
      <c r="J3755" s="1" t="s">
        <v>61</v>
      </c>
      <c r="K3755" s="380">
        <v>0.66251157407407002</v>
      </c>
      <c r="L3755" s="378">
        <v>46184</v>
      </c>
      <c r="M3755" s="1" t="s">
        <v>11345</v>
      </c>
      <c r="N3755" s="1" t="s">
        <v>13305</v>
      </c>
    </row>
    <row r="3756" spans="1:14" x14ac:dyDescent="0.25">
      <c r="A3756" s="1" t="s">
        <v>11343</v>
      </c>
      <c r="B3756" s="1" t="s">
        <v>80</v>
      </c>
      <c r="C3756" s="1" t="s">
        <v>81</v>
      </c>
      <c r="D3756" s="377">
        <v>91</v>
      </c>
      <c r="E3756" s="1" t="s">
        <v>83</v>
      </c>
      <c r="F3756" s="378">
        <v>46184</v>
      </c>
      <c r="G3756" s="1" t="s">
        <v>13287</v>
      </c>
      <c r="H3756" s="1" t="s">
        <v>10530</v>
      </c>
      <c r="I3756" s="378">
        <v>47278</v>
      </c>
      <c r="J3756" s="1" t="s">
        <v>61</v>
      </c>
      <c r="K3756" s="380">
        <v>0.91260416666666999</v>
      </c>
      <c r="L3756" s="378">
        <v>46184</v>
      </c>
      <c r="M3756" s="1" t="s">
        <v>11345</v>
      </c>
      <c r="N3756" s="1" t="s">
        <v>13781</v>
      </c>
    </row>
    <row r="3757" spans="1:14" x14ac:dyDescent="0.25">
      <c r="A3757" s="1" t="s">
        <v>11343</v>
      </c>
      <c r="B3757" s="1" t="s">
        <v>80</v>
      </c>
      <c r="C3757" s="1" t="s">
        <v>81</v>
      </c>
      <c r="D3757" s="377">
        <v>91</v>
      </c>
      <c r="E3757" s="1" t="s">
        <v>83</v>
      </c>
      <c r="F3757" s="378">
        <v>46184</v>
      </c>
      <c r="G3757" s="1" t="s">
        <v>13287</v>
      </c>
      <c r="H3757" s="1" t="s">
        <v>10530</v>
      </c>
      <c r="I3757" s="378">
        <v>47278</v>
      </c>
      <c r="J3757" s="1" t="s">
        <v>61</v>
      </c>
      <c r="K3757" s="380">
        <v>0.85583333333333</v>
      </c>
      <c r="L3757" s="378">
        <v>46184</v>
      </c>
      <c r="M3757" s="1" t="s">
        <v>11345</v>
      </c>
      <c r="N3757" s="1" t="s">
        <v>13773</v>
      </c>
    </row>
    <row r="3758" spans="1:14" x14ac:dyDescent="0.25">
      <c r="A3758" s="1" t="s">
        <v>11343</v>
      </c>
      <c r="B3758" s="1" t="s">
        <v>80</v>
      </c>
      <c r="C3758" s="1" t="s">
        <v>81</v>
      </c>
      <c r="D3758" s="377">
        <v>91</v>
      </c>
      <c r="E3758" s="1" t="s">
        <v>83</v>
      </c>
      <c r="F3758" s="378">
        <v>46184</v>
      </c>
      <c r="G3758" s="1" t="s">
        <v>13287</v>
      </c>
      <c r="H3758" s="1" t="s">
        <v>10530</v>
      </c>
      <c r="I3758" s="378">
        <v>47278</v>
      </c>
      <c r="J3758" s="1" t="s">
        <v>61</v>
      </c>
      <c r="K3758" s="380">
        <v>0.5859375</v>
      </c>
      <c r="L3758" s="378">
        <v>46184</v>
      </c>
      <c r="M3758" s="1" t="s">
        <v>11345</v>
      </c>
      <c r="N3758" s="1" t="s">
        <v>13293</v>
      </c>
    </row>
    <row r="3759" spans="1:14" x14ac:dyDescent="0.25">
      <c r="A3759" s="1" t="s">
        <v>11343</v>
      </c>
      <c r="B3759" s="1" t="s">
        <v>80</v>
      </c>
      <c r="C3759" s="1" t="s">
        <v>81</v>
      </c>
      <c r="D3759" s="377">
        <v>91</v>
      </c>
      <c r="E3759" s="1" t="s">
        <v>83</v>
      </c>
      <c r="F3759" s="378">
        <v>46184</v>
      </c>
      <c r="G3759" s="1" t="s">
        <v>13287</v>
      </c>
      <c r="H3759" s="1" t="s">
        <v>10530</v>
      </c>
      <c r="I3759" s="378">
        <v>47278</v>
      </c>
      <c r="J3759" s="1" t="s">
        <v>61</v>
      </c>
      <c r="K3759" s="380">
        <v>0.61700231481481005</v>
      </c>
      <c r="L3759" s="378">
        <v>46184</v>
      </c>
      <c r="M3759" s="1" t="s">
        <v>11345</v>
      </c>
      <c r="N3759" s="1" t="s">
        <v>13302</v>
      </c>
    </row>
    <row r="3760" spans="1:14" x14ac:dyDescent="0.25">
      <c r="A3760" s="1" t="s">
        <v>11343</v>
      </c>
      <c r="B3760" s="1" t="s">
        <v>80</v>
      </c>
      <c r="C3760" s="1" t="s">
        <v>81</v>
      </c>
      <c r="D3760" s="377">
        <v>91</v>
      </c>
      <c r="E3760" s="1" t="s">
        <v>83</v>
      </c>
      <c r="F3760" s="378">
        <v>46184</v>
      </c>
      <c r="G3760" s="1" t="s">
        <v>13287</v>
      </c>
      <c r="H3760" s="1" t="s">
        <v>10530</v>
      </c>
      <c r="I3760" s="378">
        <v>47278</v>
      </c>
      <c r="J3760" s="1" t="s">
        <v>61</v>
      </c>
      <c r="K3760" s="380">
        <v>0.96096064814814997</v>
      </c>
      <c r="L3760" s="378">
        <v>46184</v>
      </c>
      <c r="M3760" s="1" t="s">
        <v>11345</v>
      </c>
      <c r="N3760" s="1" t="s">
        <v>13783</v>
      </c>
    </row>
    <row r="3761" spans="1:14" x14ac:dyDescent="0.25">
      <c r="A3761" s="1" t="s">
        <v>11343</v>
      </c>
      <c r="B3761" s="1" t="s">
        <v>80</v>
      </c>
      <c r="C3761" s="1" t="s">
        <v>81</v>
      </c>
      <c r="D3761" s="377">
        <v>91</v>
      </c>
      <c r="E3761" s="1" t="s">
        <v>83</v>
      </c>
      <c r="F3761" s="378">
        <v>46184</v>
      </c>
      <c r="G3761" s="1" t="s">
        <v>13287</v>
      </c>
      <c r="H3761" s="1" t="s">
        <v>10530</v>
      </c>
      <c r="I3761" s="378">
        <v>47278</v>
      </c>
      <c r="J3761" s="1" t="s">
        <v>61</v>
      </c>
      <c r="K3761" s="380">
        <v>0.70568287037037003</v>
      </c>
      <c r="L3761" s="378">
        <v>46184</v>
      </c>
      <c r="M3761" s="1" t="s">
        <v>11345</v>
      </c>
      <c r="N3761" s="1" t="s">
        <v>13778</v>
      </c>
    </row>
    <row r="3762" spans="1:14" x14ac:dyDescent="0.25">
      <c r="A3762" s="1" t="s">
        <v>11343</v>
      </c>
      <c r="B3762" s="1" t="s">
        <v>80</v>
      </c>
      <c r="C3762" s="1" t="s">
        <v>81</v>
      </c>
      <c r="D3762" s="377">
        <v>91</v>
      </c>
      <c r="E3762" s="1" t="s">
        <v>83</v>
      </c>
      <c r="F3762" s="378">
        <v>46184</v>
      </c>
      <c r="G3762" s="1" t="s">
        <v>13287</v>
      </c>
      <c r="H3762" s="1" t="s">
        <v>10530</v>
      </c>
      <c r="I3762" s="378">
        <v>47278</v>
      </c>
      <c r="J3762" s="1" t="s">
        <v>61</v>
      </c>
      <c r="K3762" s="380">
        <v>0.93903935185184995</v>
      </c>
      <c r="L3762" s="378">
        <v>46184</v>
      </c>
      <c r="M3762" s="1" t="s">
        <v>11345</v>
      </c>
      <c r="N3762" s="1" t="s">
        <v>13774</v>
      </c>
    </row>
    <row r="3763" spans="1:14" x14ac:dyDescent="0.25">
      <c r="A3763" s="1" t="s">
        <v>11343</v>
      </c>
      <c r="B3763" s="1" t="s">
        <v>80</v>
      </c>
      <c r="C3763" s="1" t="s">
        <v>81</v>
      </c>
      <c r="D3763" s="377">
        <v>91</v>
      </c>
      <c r="E3763" s="1" t="s">
        <v>83</v>
      </c>
      <c r="F3763" s="378">
        <v>46184</v>
      </c>
      <c r="G3763" s="1" t="s">
        <v>11344</v>
      </c>
      <c r="H3763" s="1" t="s">
        <v>9328</v>
      </c>
      <c r="I3763" s="378">
        <v>47277</v>
      </c>
      <c r="J3763" s="1" t="s">
        <v>61</v>
      </c>
      <c r="K3763" s="380">
        <v>0.44282407407406998</v>
      </c>
      <c r="L3763" s="378">
        <v>46184</v>
      </c>
      <c r="M3763" s="1" t="s">
        <v>11345</v>
      </c>
      <c r="N3763" s="1" t="s">
        <v>13089</v>
      </c>
    </row>
    <row r="3764" spans="1:14" x14ac:dyDescent="0.25">
      <c r="A3764" s="1" t="s">
        <v>11343</v>
      </c>
      <c r="B3764" s="1" t="s">
        <v>80</v>
      </c>
      <c r="C3764" s="1" t="s">
        <v>81</v>
      </c>
      <c r="D3764" s="377">
        <v>91</v>
      </c>
      <c r="E3764" s="1" t="s">
        <v>83</v>
      </c>
      <c r="F3764" s="378">
        <v>46184</v>
      </c>
      <c r="G3764" s="1" t="s">
        <v>13287</v>
      </c>
      <c r="H3764" s="1" t="s">
        <v>10530</v>
      </c>
      <c r="I3764" s="378">
        <v>47278</v>
      </c>
      <c r="J3764" s="1" t="s">
        <v>61</v>
      </c>
      <c r="K3764" s="380">
        <v>0.56583333333332997</v>
      </c>
      <c r="L3764" s="378">
        <v>46184</v>
      </c>
      <c r="M3764" s="1" t="s">
        <v>11345</v>
      </c>
      <c r="N3764" s="1" t="s">
        <v>13296</v>
      </c>
    </row>
    <row r="3765" spans="1:14" x14ac:dyDescent="0.25">
      <c r="A3765" s="1" t="s">
        <v>11343</v>
      </c>
      <c r="B3765" s="1" t="s">
        <v>80</v>
      </c>
      <c r="C3765" s="1" t="s">
        <v>81</v>
      </c>
      <c r="D3765" s="377">
        <v>91</v>
      </c>
      <c r="E3765" s="1" t="s">
        <v>83</v>
      </c>
      <c r="F3765" s="378">
        <v>46184</v>
      </c>
      <c r="G3765" s="1" t="s">
        <v>13287</v>
      </c>
      <c r="H3765" s="1" t="s">
        <v>10530</v>
      </c>
      <c r="I3765" s="378">
        <v>47278</v>
      </c>
      <c r="J3765" s="1" t="s">
        <v>61</v>
      </c>
      <c r="K3765" s="380">
        <v>0.87835648148148004</v>
      </c>
      <c r="L3765" s="378">
        <v>46184</v>
      </c>
      <c r="M3765" s="1" t="s">
        <v>11345</v>
      </c>
      <c r="N3765" s="1" t="s">
        <v>13789</v>
      </c>
    </row>
    <row r="3766" spans="1:14" x14ac:dyDescent="0.25">
      <c r="A3766" s="1" t="s">
        <v>11343</v>
      </c>
      <c r="B3766" s="1" t="s">
        <v>80</v>
      </c>
      <c r="C3766" s="1" t="s">
        <v>81</v>
      </c>
      <c r="D3766" s="377">
        <v>91</v>
      </c>
      <c r="E3766" s="1" t="s">
        <v>83</v>
      </c>
      <c r="F3766" s="378">
        <v>46184</v>
      </c>
      <c r="G3766" s="1" t="s">
        <v>13287</v>
      </c>
      <c r="H3766" s="1" t="s">
        <v>10530</v>
      </c>
      <c r="I3766" s="378">
        <v>47278</v>
      </c>
      <c r="J3766" s="1" t="s">
        <v>61</v>
      </c>
      <c r="K3766" s="380">
        <v>0.88346064814814995</v>
      </c>
      <c r="L3766" s="378">
        <v>46184</v>
      </c>
      <c r="M3766" s="1" t="s">
        <v>11345</v>
      </c>
      <c r="N3766" s="1" t="s">
        <v>13784</v>
      </c>
    </row>
    <row r="3767" spans="1:14" x14ac:dyDescent="0.25">
      <c r="A3767" s="1" t="s">
        <v>11343</v>
      </c>
      <c r="B3767" s="1" t="s">
        <v>80</v>
      </c>
      <c r="C3767" s="1" t="s">
        <v>81</v>
      </c>
      <c r="D3767" s="377">
        <v>91</v>
      </c>
      <c r="E3767" s="1" t="s">
        <v>83</v>
      </c>
      <c r="F3767" s="378">
        <v>46184</v>
      </c>
      <c r="G3767" s="1" t="s">
        <v>11344</v>
      </c>
      <c r="H3767" s="1" t="s">
        <v>9328</v>
      </c>
      <c r="I3767" s="378">
        <v>47277</v>
      </c>
      <c r="J3767" s="1" t="s">
        <v>61</v>
      </c>
      <c r="K3767" s="380">
        <v>0.39819444444444002</v>
      </c>
      <c r="L3767" s="378">
        <v>46184</v>
      </c>
      <c r="M3767" s="1" t="s">
        <v>11345</v>
      </c>
      <c r="N3767" s="1" t="s">
        <v>13090</v>
      </c>
    </row>
    <row r="3768" spans="1:14" x14ac:dyDescent="0.25">
      <c r="A3768" s="1" t="s">
        <v>11343</v>
      </c>
      <c r="B3768" s="1" t="s">
        <v>80</v>
      </c>
      <c r="C3768" s="1" t="s">
        <v>81</v>
      </c>
      <c r="D3768" s="377">
        <v>91</v>
      </c>
      <c r="E3768" s="1" t="s">
        <v>83</v>
      </c>
      <c r="F3768" s="378">
        <v>46184</v>
      </c>
      <c r="G3768" s="1" t="s">
        <v>11344</v>
      </c>
      <c r="H3768" s="1" t="s">
        <v>9328</v>
      </c>
      <c r="I3768" s="378">
        <v>47277</v>
      </c>
      <c r="J3768" s="1" t="s">
        <v>61</v>
      </c>
      <c r="K3768" s="380">
        <v>0.42284722222221999</v>
      </c>
      <c r="L3768" s="378">
        <v>46184</v>
      </c>
      <c r="M3768" s="1" t="s">
        <v>11345</v>
      </c>
      <c r="N3768" s="1" t="s">
        <v>13083</v>
      </c>
    </row>
    <row r="3769" spans="1:14" x14ac:dyDescent="0.25">
      <c r="A3769" s="1" t="s">
        <v>11343</v>
      </c>
      <c r="B3769" s="1" t="s">
        <v>80</v>
      </c>
      <c r="C3769" s="1" t="s">
        <v>81</v>
      </c>
      <c r="D3769" s="377">
        <v>91</v>
      </c>
      <c r="E3769" s="1" t="s">
        <v>83</v>
      </c>
      <c r="F3769" s="378">
        <v>46184</v>
      </c>
      <c r="G3769" s="1" t="s">
        <v>13287</v>
      </c>
      <c r="H3769" s="1" t="s">
        <v>10530</v>
      </c>
      <c r="I3769" s="378">
        <v>47278</v>
      </c>
      <c r="J3769" s="1" t="s">
        <v>61</v>
      </c>
      <c r="K3769" s="380">
        <v>0.94650462962963</v>
      </c>
      <c r="L3769" s="378">
        <v>46184</v>
      </c>
      <c r="M3769" s="1" t="s">
        <v>11345</v>
      </c>
      <c r="N3769" s="1" t="s">
        <v>13782</v>
      </c>
    </row>
    <row r="3770" spans="1:14" x14ac:dyDescent="0.25">
      <c r="A3770" s="1" t="s">
        <v>11343</v>
      </c>
      <c r="B3770" s="1" t="s">
        <v>80</v>
      </c>
      <c r="C3770" s="1" t="s">
        <v>81</v>
      </c>
      <c r="D3770" s="377">
        <v>91</v>
      </c>
      <c r="E3770" s="1" t="s">
        <v>83</v>
      </c>
      <c r="F3770" s="378">
        <v>46184</v>
      </c>
      <c r="G3770" s="1" t="s">
        <v>11344</v>
      </c>
      <c r="H3770" s="1" t="s">
        <v>9328</v>
      </c>
      <c r="I3770" s="378">
        <v>47277</v>
      </c>
      <c r="J3770" s="1" t="s">
        <v>61</v>
      </c>
      <c r="K3770" s="380">
        <v>0.37336805555556002</v>
      </c>
      <c r="L3770" s="378">
        <v>46184</v>
      </c>
      <c r="M3770" s="1" t="s">
        <v>11345</v>
      </c>
      <c r="N3770" s="1" t="s">
        <v>13086</v>
      </c>
    </row>
    <row r="3771" spans="1:14" x14ac:dyDescent="0.25">
      <c r="A3771" s="1" t="s">
        <v>11343</v>
      </c>
      <c r="B3771" s="1" t="s">
        <v>80</v>
      </c>
      <c r="C3771" s="1" t="s">
        <v>81</v>
      </c>
      <c r="D3771" s="377">
        <v>91</v>
      </c>
      <c r="E3771" s="1" t="s">
        <v>83</v>
      </c>
      <c r="F3771" s="378">
        <v>46184</v>
      </c>
      <c r="G3771" s="1" t="s">
        <v>11344</v>
      </c>
      <c r="H3771" s="1" t="s">
        <v>9328</v>
      </c>
      <c r="I3771" s="378">
        <v>47277</v>
      </c>
      <c r="J3771" s="1" t="s">
        <v>61</v>
      </c>
      <c r="K3771" s="380">
        <v>0.54663194444443997</v>
      </c>
      <c r="L3771" s="378">
        <v>46184</v>
      </c>
      <c r="M3771" s="1" t="s">
        <v>11345</v>
      </c>
      <c r="N3771" s="1" t="s">
        <v>13303</v>
      </c>
    </row>
    <row r="3772" spans="1:14" x14ac:dyDescent="0.25">
      <c r="A3772" s="1" t="s">
        <v>11343</v>
      </c>
      <c r="B3772" s="1" t="s">
        <v>80</v>
      </c>
      <c r="C3772" s="1" t="s">
        <v>81</v>
      </c>
      <c r="D3772" s="377">
        <v>91</v>
      </c>
      <c r="E3772" s="1" t="s">
        <v>83</v>
      </c>
      <c r="F3772" s="378">
        <v>46184</v>
      </c>
      <c r="G3772" s="1" t="s">
        <v>13287</v>
      </c>
      <c r="H3772" s="1" t="s">
        <v>10530</v>
      </c>
      <c r="I3772" s="378">
        <v>47278</v>
      </c>
      <c r="J3772" s="1" t="s">
        <v>61</v>
      </c>
      <c r="K3772" s="380">
        <v>0.91298611111111005</v>
      </c>
      <c r="L3772" s="378">
        <v>46184</v>
      </c>
      <c r="M3772" s="1" t="s">
        <v>11345</v>
      </c>
      <c r="N3772" s="1" t="s">
        <v>13794</v>
      </c>
    </row>
    <row r="3773" spans="1:14" x14ac:dyDescent="0.25">
      <c r="A3773" s="1" t="s">
        <v>11343</v>
      </c>
      <c r="B3773" s="1" t="s">
        <v>80</v>
      </c>
      <c r="C3773" s="1" t="s">
        <v>81</v>
      </c>
      <c r="D3773" s="377">
        <v>91</v>
      </c>
      <c r="E3773" s="1" t="s">
        <v>83</v>
      </c>
      <c r="F3773" s="378">
        <v>46184</v>
      </c>
      <c r="G3773" s="1" t="s">
        <v>13287</v>
      </c>
      <c r="H3773" s="1" t="s">
        <v>10530</v>
      </c>
      <c r="I3773" s="378">
        <v>47278</v>
      </c>
      <c r="J3773" s="1" t="s">
        <v>61</v>
      </c>
      <c r="K3773" s="380">
        <v>0.86743055555556003</v>
      </c>
      <c r="L3773" s="378">
        <v>46184</v>
      </c>
      <c r="M3773" s="1" t="s">
        <v>11345</v>
      </c>
      <c r="N3773" s="1" t="s">
        <v>13785</v>
      </c>
    </row>
    <row r="3774" spans="1:14" x14ac:dyDescent="0.25">
      <c r="A3774" s="1" t="s">
        <v>11343</v>
      </c>
      <c r="B3774" s="1" t="s">
        <v>80</v>
      </c>
      <c r="C3774" s="1" t="s">
        <v>81</v>
      </c>
      <c r="D3774" s="377">
        <v>91</v>
      </c>
      <c r="E3774" s="1" t="s">
        <v>83</v>
      </c>
      <c r="F3774" s="378">
        <v>46184</v>
      </c>
      <c r="G3774" s="1" t="s">
        <v>11344</v>
      </c>
      <c r="H3774" s="1" t="s">
        <v>9328</v>
      </c>
      <c r="I3774" s="378">
        <v>47277</v>
      </c>
      <c r="J3774" s="1" t="s">
        <v>61</v>
      </c>
      <c r="K3774" s="380">
        <v>0.51238425925926001</v>
      </c>
      <c r="L3774" s="378">
        <v>46184</v>
      </c>
      <c r="M3774" s="1" t="s">
        <v>11345</v>
      </c>
      <c r="N3774" s="1" t="s">
        <v>13301</v>
      </c>
    </row>
    <row r="3775" spans="1:14" x14ac:dyDescent="0.25">
      <c r="A3775" s="1" t="s">
        <v>11343</v>
      </c>
      <c r="B3775" s="1" t="s">
        <v>80</v>
      </c>
      <c r="C3775" s="1" t="s">
        <v>81</v>
      </c>
      <c r="D3775" s="377">
        <v>91</v>
      </c>
      <c r="E3775" s="1" t="s">
        <v>83</v>
      </c>
      <c r="F3775" s="378">
        <v>46184</v>
      </c>
      <c r="G3775" s="1" t="s">
        <v>13287</v>
      </c>
      <c r="H3775" s="1" t="s">
        <v>10530</v>
      </c>
      <c r="I3775" s="378">
        <v>47278</v>
      </c>
      <c r="J3775" s="1" t="s">
        <v>61</v>
      </c>
      <c r="K3775" s="380">
        <v>0.69737268518519002</v>
      </c>
      <c r="L3775" s="378">
        <v>46184</v>
      </c>
      <c r="M3775" s="1" t="s">
        <v>11345</v>
      </c>
      <c r="N3775" s="1" t="s">
        <v>13786</v>
      </c>
    </row>
    <row r="3776" spans="1:14" x14ac:dyDescent="0.25">
      <c r="A3776" s="1" t="s">
        <v>11343</v>
      </c>
      <c r="B3776" s="1" t="s">
        <v>80</v>
      </c>
      <c r="C3776" s="1" t="s">
        <v>81</v>
      </c>
      <c r="D3776" s="377">
        <v>91</v>
      </c>
      <c r="E3776" s="1" t="s">
        <v>83</v>
      </c>
      <c r="F3776" s="378">
        <v>46184</v>
      </c>
      <c r="G3776" s="1" t="s">
        <v>11344</v>
      </c>
      <c r="H3776" s="1" t="s">
        <v>9328</v>
      </c>
      <c r="I3776" s="378">
        <v>47277</v>
      </c>
      <c r="J3776" s="1" t="s">
        <v>61</v>
      </c>
      <c r="K3776" s="380">
        <v>0.41554398148147997</v>
      </c>
      <c r="L3776" s="378">
        <v>46184</v>
      </c>
      <c r="M3776" s="1" t="s">
        <v>11345</v>
      </c>
      <c r="N3776" s="1" t="s">
        <v>13088</v>
      </c>
    </row>
    <row r="3777" spans="1:14" x14ac:dyDescent="0.25">
      <c r="A3777" s="1" t="s">
        <v>11343</v>
      </c>
      <c r="B3777" s="1" t="s">
        <v>80</v>
      </c>
      <c r="C3777" s="1" t="s">
        <v>81</v>
      </c>
      <c r="D3777" s="377">
        <v>91</v>
      </c>
      <c r="E3777" s="1" t="s">
        <v>83</v>
      </c>
      <c r="F3777" s="378">
        <v>46184</v>
      </c>
      <c r="G3777" s="1" t="s">
        <v>11344</v>
      </c>
      <c r="H3777" s="1" t="s">
        <v>9328</v>
      </c>
      <c r="I3777" s="378">
        <v>47277</v>
      </c>
      <c r="J3777" s="1" t="s">
        <v>61</v>
      </c>
      <c r="K3777" s="380">
        <v>0.51314814814815002</v>
      </c>
      <c r="L3777" s="378">
        <v>46184</v>
      </c>
      <c r="M3777" s="1" t="s">
        <v>11345</v>
      </c>
      <c r="N3777" s="1" t="s">
        <v>13299</v>
      </c>
    </row>
    <row r="3778" spans="1:14" x14ac:dyDescent="0.25">
      <c r="A3778" s="1" t="s">
        <v>11343</v>
      </c>
      <c r="B3778" s="1" t="s">
        <v>80</v>
      </c>
      <c r="C3778" s="1" t="s">
        <v>81</v>
      </c>
      <c r="D3778" s="377">
        <v>91</v>
      </c>
      <c r="E3778" s="1" t="s">
        <v>83</v>
      </c>
      <c r="F3778" s="378">
        <v>46184</v>
      </c>
      <c r="G3778" s="1" t="s">
        <v>13287</v>
      </c>
      <c r="H3778" s="1" t="s">
        <v>10530</v>
      </c>
      <c r="I3778" s="378">
        <v>47278</v>
      </c>
      <c r="J3778" s="1" t="s">
        <v>61</v>
      </c>
      <c r="K3778" s="380">
        <v>0.91973379629630003</v>
      </c>
      <c r="L3778" s="378">
        <v>46184</v>
      </c>
      <c r="M3778" s="1" t="s">
        <v>11345</v>
      </c>
      <c r="N3778" s="1" t="s">
        <v>13792</v>
      </c>
    </row>
    <row r="3779" spans="1:14" x14ac:dyDescent="0.25">
      <c r="A3779" s="1" t="s">
        <v>11343</v>
      </c>
      <c r="B3779" s="1" t="s">
        <v>80</v>
      </c>
      <c r="C3779" s="1" t="s">
        <v>81</v>
      </c>
      <c r="D3779" s="377">
        <v>91</v>
      </c>
      <c r="E3779" s="1" t="s">
        <v>83</v>
      </c>
      <c r="F3779" s="378">
        <v>46184</v>
      </c>
      <c r="G3779" s="1" t="s">
        <v>13287</v>
      </c>
      <c r="H3779" s="1" t="s">
        <v>10530</v>
      </c>
      <c r="I3779" s="378">
        <v>47278</v>
      </c>
      <c r="J3779" s="1" t="s">
        <v>61</v>
      </c>
      <c r="K3779" s="380">
        <v>0.59658564814814996</v>
      </c>
      <c r="L3779" s="378">
        <v>46184</v>
      </c>
      <c r="M3779" s="1" t="s">
        <v>11345</v>
      </c>
      <c r="N3779" s="1" t="s">
        <v>13290</v>
      </c>
    </row>
    <row r="3780" spans="1:14" x14ac:dyDescent="0.25">
      <c r="A3780" s="1" t="s">
        <v>11343</v>
      </c>
      <c r="B3780" s="1" t="s">
        <v>80</v>
      </c>
      <c r="C3780" s="1" t="s">
        <v>81</v>
      </c>
      <c r="D3780" s="377">
        <v>91</v>
      </c>
      <c r="E3780" s="1" t="s">
        <v>83</v>
      </c>
      <c r="F3780" s="378">
        <v>46184</v>
      </c>
      <c r="G3780" s="1" t="s">
        <v>11344</v>
      </c>
      <c r="H3780" s="1" t="s">
        <v>9328</v>
      </c>
      <c r="I3780" s="378">
        <v>47277</v>
      </c>
      <c r="J3780" s="1" t="s">
        <v>61</v>
      </c>
      <c r="K3780" s="380">
        <v>0.38877314814815001</v>
      </c>
      <c r="L3780" s="378">
        <v>46184</v>
      </c>
      <c r="M3780" s="1" t="s">
        <v>11345</v>
      </c>
      <c r="N3780" s="1" t="s">
        <v>13087</v>
      </c>
    </row>
    <row r="3781" spans="1:14" x14ac:dyDescent="0.25">
      <c r="A3781" s="1" t="s">
        <v>11343</v>
      </c>
      <c r="B3781" s="1" t="s">
        <v>80</v>
      </c>
      <c r="C3781" s="1" t="s">
        <v>81</v>
      </c>
      <c r="D3781" s="377">
        <v>91</v>
      </c>
      <c r="E3781" s="1" t="s">
        <v>83</v>
      </c>
      <c r="F3781" s="378">
        <v>46184</v>
      </c>
      <c r="G3781" s="1" t="s">
        <v>11344</v>
      </c>
      <c r="H3781" s="1" t="s">
        <v>9328</v>
      </c>
      <c r="I3781" s="378">
        <v>47277</v>
      </c>
      <c r="J3781" s="1" t="s">
        <v>61</v>
      </c>
      <c r="K3781" s="380">
        <v>0.51292824074073995</v>
      </c>
      <c r="L3781" s="378">
        <v>46184</v>
      </c>
      <c r="M3781" s="1" t="s">
        <v>11345</v>
      </c>
      <c r="N3781" s="1" t="s">
        <v>13300</v>
      </c>
    </row>
    <row r="3782" spans="1:14" x14ac:dyDescent="0.25">
      <c r="A3782" s="1" t="s">
        <v>11343</v>
      </c>
      <c r="B3782" s="1" t="s">
        <v>80</v>
      </c>
      <c r="C3782" s="1" t="s">
        <v>81</v>
      </c>
      <c r="D3782" s="377">
        <v>91</v>
      </c>
      <c r="E3782" s="1" t="s">
        <v>83</v>
      </c>
      <c r="F3782" s="378">
        <v>46184</v>
      </c>
      <c r="G3782" s="1" t="s">
        <v>13287</v>
      </c>
      <c r="H3782" s="1" t="s">
        <v>10530</v>
      </c>
      <c r="I3782" s="378">
        <v>47278</v>
      </c>
      <c r="J3782" s="1" t="s">
        <v>61</v>
      </c>
      <c r="K3782" s="380">
        <v>0.74387731481481001</v>
      </c>
      <c r="L3782" s="378">
        <v>46184</v>
      </c>
      <c r="M3782" s="1" t="s">
        <v>11345</v>
      </c>
      <c r="N3782" s="1" t="s">
        <v>13795</v>
      </c>
    </row>
    <row r="3783" spans="1:14" x14ac:dyDescent="0.25">
      <c r="A3783" s="1" t="s">
        <v>11343</v>
      </c>
      <c r="B3783" s="1" t="s">
        <v>80</v>
      </c>
      <c r="C3783" s="1" t="s">
        <v>81</v>
      </c>
      <c r="D3783" s="377">
        <v>91</v>
      </c>
      <c r="E3783" s="1" t="s">
        <v>83</v>
      </c>
      <c r="F3783" s="378">
        <v>46184</v>
      </c>
      <c r="G3783" s="1" t="s">
        <v>11344</v>
      </c>
      <c r="H3783" s="1" t="s">
        <v>9328</v>
      </c>
      <c r="I3783" s="378">
        <v>47277</v>
      </c>
      <c r="J3783" s="1" t="s">
        <v>61</v>
      </c>
      <c r="K3783" s="380">
        <v>0.41059027777778001</v>
      </c>
      <c r="L3783" s="378">
        <v>46184</v>
      </c>
      <c r="M3783" s="1" t="s">
        <v>11345</v>
      </c>
      <c r="N3783" s="1" t="s">
        <v>13085</v>
      </c>
    </row>
    <row r="3784" spans="1:14" x14ac:dyDescent="0.25">
      <c r="A3784" s="1" t="s">
        <v>11343</v>
      </c>
      <c r="B3784" s="1" t="s">
        <v>80</v>
      </c>
      <c r="C3784" s="1" t="s">
        <v>81</v>
      </c>
      <c r="D3784" s="377">
        <v>91</v>
      </c>
      <c r="E3784" s="1" t="s">
        <v>83</v>
      </c>
      <c r="F3784" s="378">
        <v>46184</v>
      </c>
      <c r="G3784" s="1" t="s">
        <v>13287</v>
      </c>
      <c r="H3784" s="1" t="s">
        <v>10530</v>
      </c>
      <c r="I3784" s="378">
        <v>47278</v>
      </c>
      <c r="J3784" s="1" t="s">
        <v>61</v>
      </c>
      <c r="K3784" s="380">
        <v>0.73805555555556002</v>
      </c>
      <c r="L3784" s="378">
        <v>46184</v>
      </c>
      <c r="M3784" s="1" t="s">
        <v>11345</v>
      </c>
      <c r="N3784" s="1" t="s">
        <v>13796</v>
      </c>
    </row>
    <row r="3785" spans="1:14" x14ac:dyDescent="0.25">
      <c r="A3785" s="1" t="s">
        <v>11343</v>
      </c>
      <c r="B3785" s="1" t="s">
        <v>80</v>
      </c>
      <c r="C3785" s="1" t="s">
        <v>81</v>
      </c>
      <c r="D3785" s="377">
        <v>91</v>
      </c>
      <c r="E3785" s="1" t="s">
        <v>83</v>
      </c>
      <c r="F3785" s="378">
        <v>46183</v>
      </c>
      <c r="G3785" s="1" t="s">
        <v>11344</v>
      </c>
      <c r="H3785" s="1" t="s">
        <v>9328</v>
      </c>
      <c r="I3785" s="378">
        <v>47277</v>
      </c>
      <c r="J3785" s="1" t="s">
        <v>61</v>
      </c>
      <c r="K3785" s="380">
        <v>0.94712962962962999</v>
      </c>
      <c r="L3785" s="378">
        <v>46183</v>
      </c>
      <c r="M3785" s="1" t="s">
        <v>11345</v>
      </c>
      <c r="N3785" s="1" t="s">
        <v>12537</v>
      </c>
    </row>
    <row r="3786" spans="1:14" x14ac:dyDescent="0.25">
      <c r="A3786" s="1" t="s">
        <v>11343</v>
      </c>
      <c r="B3786" s="1" t="s">
        <v>80</v>
      </c>
      <c r="C3786" s="1" t="s">
        <v>81</v>
      </c>
      <c r="D3786" s="377">
        <v>91</v>
      </c>
      <c r="E3786" s="1" t="s">
        <v>83</v>
      </c>
      <c r="F3786" s="378">
        <v>46183</v>
      </c>
      <c r="G3786" s="1" t="s">
        <v>11344</v>
      </c>
      <c r="H3786" s="1" t="s">
        <v>9328</v>
      </c>
      <c r="I3786" s="378">
        <v>47277</v>
      </c>
      <c r="J3786" s="1" t="s">
        <v>61</v>
      </c>
      <c r="K3786" s="380">
        <v>0.45271990740741003</v>
      </c>
      <c r="L3786" s="378">
        <v>46183</v>
      </c>
      <c r="M3786" s="1" t="s">
        <v>11345</v>
      </c>
      <c r="N3786" s="1" t="s">
        <v>12565</v>
      </c>
    </row>
    <row r="3787" spans="1:14" x14ac:dyDescent="0.25">
      <c r="A3787" s="1" t="s">
        <v>11343</v>
      </c>
      <c r="B3787" s="1" t="s">
        <v>80</v>
      </c>
      <c r="C3787" s="1" t="s">
        <v>81</v>
      </c>
      <c r="D3787" s="377">
        <v>91</v>
      </c>
      <c r="E3787" s="1" t="s">
        <v>83</v>
      </c>
      <c r="F3787" s="378">
        <v>46183</v>
      </c>
      <c r="G3787" s="1" t="s">
        <v>11344</v>
      </c>
      <c r="H3787" s="1" t="s">
        <v>9328</v>
      </c>
      <c r="I3787" s="378">
        <v>47277</v>
      </c>
      <c r="J3787" s="1" t="s">
        <v>61</v>
      </c>
      <c r="K3787" s="380">
        <v>0.66818287037037005</v>
      </c>
      <c r="L3787" s="378">
        <v>46183</v>
      </c>
      <c r="M3787" s="1" t="s">
        <v>11345</v>
      </c>
      <c r="N3787" s="1" t="s">
        <v>12551</v>
      </c>
    </row>
    <row r="3788" spans="1:14" x14ac:dyDescent="0.25">
      <c r="A3788" s="1" t="s">
        <v>11343</v>
      </c>
      <c r="B3788" s="1" t="s">
        <v>80</v>
      </c>
      <c r="C3788" s="1" t="s">
        <v>81</v>
      </c>
      <c r="D3788" s="377">
        <v>91</v>
      </c>
      <c r="E3788" s="1" t="s">
        <v>83</v>
      </c>
      <c r="F3788" s="378">
        <v>46183</v>
      </c>
      <c r="G3788" s="1" t="s">
        <v>11344</v>
      </c>
      <c r="H3788" s="1" t="s">
        <v>9328</v>
      </c>
      <c r="I3788" s="378">
        <v>47277</v>
      </c>
      <c r="J3788" s="1" t="s">
        <v>61</v>
      </c>
      <c r="K3788" s="380">
        <v>0.64353009259258998</v>
      </c>
      <c r="L3788" s="378">
        <v>46183</v>
      </c>
      <c r="M3788" s="1" t="s">
        <v>11345</v>
      </c>
      <c r="N3788" s="1" t="s">
        <v>12555</v>
      </c>
    </row>
    <row r="3789" spans="1:14" x14ac:dyDescent="0.25">
      <c r="A3789" s="1" t="s">
        <v>11343</v>
      </c>
      <c r="B3789" s="1" t="s">
        <v>80</v>
      </c>
      <c r="C3789" s="1" t="s">
        <v>81</v>
      </c>
      <c r="D3789" s="377">
        <v>91</v>
      </c>
      <c r="E3789" s="1" t="s">
        <v>83</v>
      </c>
      <c r="F3789" s="378">
        <v>46183</v>
      </c>
      <c r="G3789" s="1" t="s">
        <v>11344</v>
      </c>
      <c r="H3789" s="1" t="s">
        <v>9328</v>
      </c>
      <c r="I3789" s="378">
        <v>47277</v>
      </c>
      <c r="J3789" s="1" t="s">
        <v>61</v>
      </c>
      <c r="K3789" s="380">
        <v>0.85440972222222</v>
      </c>
      <c r="L3789" s="378">
        <v>46183</v>
      </c>
      <c r="M3789" s="1" t="s">
        <v>11345</v>
      </c>
      <c r="N3789" s="1" t="s">
        <v>12538</v>
      </c>
    </row>
    <row r="3790" spans="1:14" x14ac:dyDescent="0.25">
      <c r="A3790" s="1" t="s">
        <v>11343</v>
      </c>
      <c r="B3790" s="1" t="s">
        <v>80</v>
      </c>
      <c r="C3790" s="1" t="s">
        <v>81</v>
      </c>
      <c r="D3790" s="377">
        <v>91</v>
      </c>
      <c r="E3790" s="1" t="s">
        <v>83</v>
      </c>
      <c r="F3790" s="378">
        <v>46183</v>
      </c>
      <c r="G3790" s="1" t="s">
        <v>11344</v>
      </c>
      <c r="H3790" s="1" t="s">
        <v>9328</v>
      </c>
      <c r="I3790" s="378">
        <v>47277</v>
      </c>
      <c r="J3790" s="1" t="s">
        <v>61</v>
      </c>
      <c r="K3790" s="380">
        <v>0.40974537037037001</v>
      </c>
      <c r="L3790" s="378">
        <v>46183</v>
      </c>
      <c r="M3790" s="1" t="s">
        <v>11345</v>
      </c>
      <c r="N3790" s="1" t="s">
        <v>12534</v>
      </c>
    </row>
    <row r="3791" spans="1:14" x14ac:dyDescent="0.25">
      <c r="A3791" s="1" t="s">
        <v>11343</v>
      </c>
      <c r="B3791" s="1" t="s">
        <v>80</v>
      </c>
      <c r="C3791" s="1" t="s">
        <v>81</v>
      </c>
      <c r="D3791" s="377">
        <v>91</v>
      </c>
      <c r="E3791" s="1" t="s">
        <v>83</v>
      </c>
      <c r="F3791" s="378">
        <v>46183</v>
      </c>
      <c r="G3791" s="1" t="s">
        <v>11344</v>
      </c>
      <c r="H3791" s="1" t="s">
        <v>9328</v>
      </c>
      <c r="I3791" s="378">
        <v>47277</v>
      </c>
      <c r="J3791" s="1" t="s">
        <v>61</v>
      </c>
      <c r="K3791" s="380">
        <v>0.84858796296296002</v>
      </c>
      <c r="L3791" s="378">
        <v>46183</v>
      </c>
      <c r="M3791" s="1" t="s">
        <v>11345</v>
      </c>
      <c r="N3791" s="1" t="s">
        <v>12559</v>
      </c>
    </row>
    <row r="3792" spans="1:14" x14ac:dyDescent="0.25">
      <c r="A3792" s="1" t="s">
        <v>11343</v>
      </c>
      <c r="B3792" s="1" t="s">
        <v>80</v>
      </c>
      <c r="C3792" s="1" t="s">
        <v>81</v>
      </c>
      <c r="D3792" s="377">
        <v>91</v>
      </c>
      <c r="E3792" s="1" t="s">
        <v>83</v>
      </c>
      <c r="F3792" s="378">
        <v>46183</v>
      </c>
      <c r="G3792" s="1" t="s">
        <v>11344</v>
      </c>
      <c r="H3792" s="1" t="s">
        <v>9328</v>
      </c>
      <c r="I3792" s="378">
        <v>47277</v>
      </c>
      <c r="J3792" s="1" t="s">
        <v>61</v>
      </c>
      <c r="K3792" s="380">
        <v>0.43370370370369998</v>
      </c>
      <c r="L3792" s="378">
        <v>46183</v>
      </c>
      <c r="M3792" s="1" t="s">
        <v>11345</v>
      </c>
      <c r="N3792" s="1" t="s">
        <v>12550</v>
      </c>
    </row>
    <row r="3793" spans="1:14" x14ac:dyDescent="0.25">
      <c r="A3793" s="1" t="s">
        <v>11343</v>
      </c>
      <c r="B3793" s="1" t="s">
        <v>80</v>
      </c>
      <c r="C3793" s="1" t="s">
        <v>81</v>
      </c>
      <c r="D3793" s="377">
        <v>91</v>
      </c>
      <c r="E3793" s="1" t="s">
        <v>83</v>
      </c>
      <c r="F3793" s="378">
        <v>46183</v>
      </c>
      <c r="G3793" s="1" t="s">
        <v>11344</v>
      </c>
      <c r="H3793" s="1" t="s">
        <v>9328</v>
      </c>
      <c r="I3793" s="378">
        <v>47277</v>
      </c>
      <c r="J3793" s="1" t="s">
        <v>61</v>
      </c>
      <c r="K3793" s="380">
        <v>0.87105324074073998</v>
      </c>
      <c r="L3793" s="378">
        <v>46183</v>
      </c>
      <c r="M3793" s="1" t="s">
        <v>11345</v>
      </c>
      <c r="N3793" s="1" t="s">
        <v>12528</v>
      </c>
    </row>
    <row r="3794" spans="1:14" x14ac:dyDescent="0.25">
      <c r="A3794" s="1" t="s">
        <v>11343</v>
      </c>
      <c r="B3794" s="1" t="s">
        <v>80</v>
      </c>
      <c r="C3794" s="1" t="s">
        <v>81</v>
      </c>
      <c r="D3794" s="377">
        <v>91</v>
      </c>
      <c r="E3794" s="1" t="s">
        <v>83</v>
      </c>
      <c r="F3794" s="378">
        <v>46183</v>
      </c>
      <c r="G3794" s="1" t="s">
        <v>11344</v>
      </c>
      <c r="H3794" s="1" t="s">
        <v>9328</v>
      </c>
      <c r="I3794" s="378">
        <v>47277</v>
      </c>
      <c r="J3794" s="1" t="s">
        <v>61</v>
      </c>
      <c r="K3794" s="380">
        <v>0.84716435185185002</v>
      </c>
      <c r="L3794" s="378">
        <v>46183</v>
      </c>
      <c r="M3794" s="1" t="s">
        <v>11345</v>
      </c>
      <c r="N3794" s="1" t="s">
        <v>12526</v>
      </c>
    </row>
    <row r="3795" spans="1:14" x14ac:dyDescent="0.25">
      <c r="A3795" s="1" t="s">
        <v>11343</v>
      </c>
      <c r="B3795" s="1" t="s">
        <v>80</v>
      </c>
      <c r="C3795" s="1" t="s">
        <v>81</v>
      </c>
      <c r="D3795" s="377">
        <v>91</v>
      </c>
      <c r="E3795" s="1" t="s">
        <v>83</v>
      </c>
      <c r="F3795" s="378">
        <v>46183</v>
      </c>
      <c r="G3795" s="1" t="s">
        <v>11344</v>
      </c>
      <c r="H3795" s="1" t="s">
        <v>9328</v>
      </c>
      <c r="I3795" s="378">
        <v>47277</v>
      </c>
      <c r="J3795" s="1" t="s">
        <v>61</v>
      </c>
      <c r="K3795" s="380">
        <v>0.84744212962962995</v>
      </c>
      <c r="L3795" s="378">
        <v>46183</v>
      </c>
      <c r="M3795" s="1" t="s">
        <v>11345</v>
      </c>
      <c r="N3795" s="1" t="s">
        <v>12533</v>
      </c>
    </row>
    <row r="3796" spans="1:14" x14ac:dyDescent="0.25">
      <c r="A3796" s="1" t="s">
        <v>11343</v>
      </c>
      <c r="B3796" s="1" t="s">
        <v>80</v>
      </c>
      <c r="C3796" s="1" t="s">
        <v>81</v>
      </c>
      <c r="D3796" s="377">
        <v>91</v>
      </c>
      <c r="E3796" s="1" t="s">
        <v>83</v>
      </c>
      <c r="F3796" s="378">
        <v>46183</v>
      </c>
      <c r="G3796" s="1" t="s">
        <v>11344</v>
      </c>
      <c r="H3796" s="1" t="s">
        <v>9328</v>
      </c>
      <c r="I3796" s="378">
        <v>47277</v>
      </c>
      <c r="J3796" s="1" t="s">
        <v>61</v>
      </c>
      <c r="K3796" s="380">
        <v>0.68002314814815001</v>
      </c>
      <c r="L3796" s="378">
        <v>46183</v>
      </c>
      <c r="M3796" s="1" t="s">
        <v>11345</v>
      </c>
      <c r="N3796" s="1" t="s">
        <v>12556</v>
      </c>
    </row>
    <row r="3797" spans="1:14" x14ac:dyDescent="0.25">
      <c r="A3797" s="1" t="s">
        <v>11343</v>
      </c>
      <c r="B3797" s="1" t="s">
        <v>80</v>
      </c>
      <c r="C3797" s="1" t="s">
        <v>81</v>
      </c>
      <c r="D3797" s="377">
        <v>91</v>
      </c>
      <c r="E3797" s="1" t="s">
        <v>83</v>
      </c>
      <c r="F3797" s="378">
        <v>46183</v>
      </c>
      <c r="G3797" s="1" t="s">
        <v>11344</v>
      </c>
      <c r="H3797" s="1" t="s">
        <v>9328</v>
      </c>
      <c r="I3797" s="378">
        <v>47277</v>
      </c>
      <c r="J3797" s="1" t="s">
        <v>61</v>
      </c>
      <c r="K3797" s="380">
        <v>0.61457175925926</v>
      </c>
      <c r="L3797" s="378">
        <v>46183</v>
      </c>
      <c r="M3797" s="1" t="s">
        <v>11345</v>
      </c>
      <c r="N3797" s="1" t="s">
        <v>12560</v>
      </c>
    </row>
    <row r="3798" spans="1:14" x14ac:dyDescent="0.25">
      <c r="A3798" s="1" t="s">
        <v>11343</v>
      </c>
      <c r="B3798" s="1" t="s">
        <v>80</v>
      </c>
      <c r="C3798" s="1" t="s">
        <v>81</v>
      </c>
      <c r="D3798" s="377">
        <v>91</v>
      </c>
      <c r="E3798" s="1" t="s">
        <v>83</v>
      </c>
      <c r="F3798" s="378">
        <v>46183</v>
      </c>
      <c r="G3798" s="1" t="s">
        <v>11344</v>
      </c>
      <c r="H3798" s="1" t="s">
        <v>9328</v>
      </c>
      <c r="I3798" s="378">
        <v>47277</v>
      </c>
      <c r="J3798" s="1" t="s">
        <v>61</v>
      </c>
      <c r="K3798" s="380">
        <v>0.51673611111110995</v>
      </c>
      <c r="L3798" s="378">
        <v>46183</v>
      </c>
      <c r="M3798" s="1" t="s">
        <v>11345</v>
      </c>
      <c r="N3798" s="1" t="s">
        <v>12543</v>
      </c>
    </row>
    <row r="3799" spans="1:14" x14ac:dyDescent="0.25">
      <c r="A3799" s="1" t="s">
        <v>11343</v>
      </c>
      <c r="B3799" s="1" t="s">
        <v>80</v>
      </c>
      <c r="C3799" s="1" t="s">
        <v>81</v>
      </c>
      <c r="D3799" s="377">
        <v>91</v>
      </c>
      <c r="E3799" s="1" t="s">
        <v>83</v>
      </c>
      <c r="F3799" s="378">
        <v>46183</v>
      </c>
      <c r="G3799" s="1" t="s">
        <v>11344</v>
      </c>
      <c r="H3799" s="1" t="s">
        <v>9328</v>
      </c>
      <c r="I3799" s="378">
        <v>47277</v>
      </c>
      <c r="J3799" s="1" t="s">
        <v>61</v>
      </c>
      <c r="K3799" s="380">
        <v>0.84679398148148</v>
      </c>
      <c r="L3799" s="378">
        <v>46183</v>
      </c>
      <c r="M3799" s="1" t="s">
        <v>11345</v>
      </c>
      <c r="N3799" s="1" t="s">
        <v>12570</v>
      </c>
    </row>
    <row r="3800" spans="1:14" x14ac:dyDescent="0.25">
      <c r="A3800" s="1" t="s">
        <v>11343</v>
      </c>
      <c r="B3800" s="1" t="s">
        <v>80</v>
      </c>
      <c r="C3800" s="1" t="s">
        <v>81</v>
      </c>
      <c r="D3800" s="377">
        <v>91</v>
      </c>
      <c r="E3800" s="1" t="s">
        <v>83</v>
      </c>
      <c r="F3800" s="378">
        <v>46183</v>
      </c>
      <c r="G3800" s="1" t="s">
        <v>11344</v>
      </c>
      <c r="H3800" s="1" t="s">
        <v>9328</v>
      </c>
      <c r="I3800" s="378">
        <v>47277</v>
      </c>
      <c r="J3800" s="1" t="s">
        <v>61</v>
      </c>
      <c r="K3800" s="380">
        <v>0.76631944444444</v>
      </c>
      <c r="L3800" s="378">
        <v>46183</v>
      </c>
      <c r="M3800" s="1" t="s">
        <v>11345</v>
      </c>
      <c r="N3800" s="1" t="s">
        <v>12541</v>
      </c>
    </row>
    <row r="3801" spans="1:14" x14ac:dyDescent="0.25">
      <c r="A3801" s="1" t="s">
        <v>11343</v>
      </c>
      <c r="B3801" s="1" t="s">
        <v>80</v>
      </c>
      <c r="C3801" s="1" t="s">
        <v>81</v>
      </c>
      <c r="D3801" s="377">
        <v>91</v>
      </c>
      <c r="E3801" s="1" t="s">
        <v>83</v>
      </c>
      <c r="F3801" s="378">
        <v>46183</v>
      </c>
      <c r="G3801" s="1" t="s">
        <v>11344</v>
      </c>
      <c r="H3801" s="1" t="s">
        <v>9328</v>
      </c>
      <c r="I3801" s="378">
        <v>47277</v>
      </c>
      <c r="J3801" s="1" t="s">
        <v>61</v>
      </c>
      <c r="K3801" s="380">
        <v>0.85458333333333003</v>
      </c>
      <c r="L3801" s="378">
        <v>46183</v>
      </c>
      <c r="M3801" s="1" t="s">
        <v>11345</v>
      </c>
      <c r="N3801" s="1" t="s">
        <v>12557</v>
      </c>
    </row>
    <row r="3802" spans="1:14" x14ac:dyDescent="0.25">
      <c r="A3802" s="1" t="s">
        <v>11343</v>
      </c>
      <c r="B3802" s="1" t="s">
        <v>80</v>
      </c>
      <c r="C3802" s="1" t="s">
        <v>81</v>
      </c>
      <c r="D3802" s="377">
        <v>41</v>
      </c>
      <c r="E3802" s="1" t="s">
        <v>83</v>
      </c>
      <c r="F3802" s="378">
        <v>46183</v>
      </c>
      <c r="G3802" s="1" t="s">
        <v>11344</v>
      </c>
      <c r="H3802" s="1" t="s">
        <v>9328</v>
      </c>
      <c r="I3802" s="378">
        <v>47277</v>
      </c>
      <c r="J3802" s="1" t="s">
        <v>61</v>
      </c>
      <c r="K3802" s="380">
        <v>0.98848379629630001</v>
      </c>
      <c r="L3802" s="378">
        <v>46183</v>
      </c>
      <c r="M3802" s="1" t="s">
        <v>11345</v>
      </c>
      <c r="N3802" s="1" t="s">
        <v>12561</v>
      </c>
    </row>
    <row r="3803" spans="1:14" x14ac:dyDescent="0.25">
      <c r="A3803" s="1" t="s">
        <v>11343</v>
      </c>
      <c r="B3803" s="1" t="s">
        <v>80</v>
      </c>
      <c r="C3803" s="1" t="s">
        <v>81</v>
      </c>
      <c r="D3803" s="377">
        <v>91</v>
      </c>
      <c r="E3803" s="1" t="s">
        <v>83</v>
      </c>
      <c r="F3803" s="378">
        <v>46183</v>
      </c>
      <c r="G3803" s="1" t="s">
        <v>11344</v>
      </c>
      <c r="H3803" s="1" t="s">
        <v>9328</v>
      </c>
      <c r="I3803" s="378">
        <v>47277</v>
      </c>
      <c r="J3803" s="1" t="s">
        <v>61</v>
      </c>
      <c r="K3803" s="380">
        <v>0.93171296296296002</v>
      </c>
      <c r="L3803" s="378">
        <v>46183</v>
      </c>
      <c r="M3803" s="1" t="s">
        <v>11345</v>
      </c>
      <c r="N3803" s="1" t="s">
        <v>12553</v>
      </c>
    </row>
    <row r="3804" spans="1:14" x14ac:dyDescent="0.25">
      <c r="A3804" s="1" t="s">
        <v>11343</v>
      </c>
      <c r="B3804" s="1" t="s">
        <v>80</v>
      </c>
      <c r="C3804" s="1" t="s">
        <v>81</v>
      </c>
      <c r="D3804" s="377">
        <v>91</v>
      </c>
      <c r="E3804" s="1" t="s">
        <v>83</v>
      </c>
      <c r="F3804" s="378">
        <v>46183</v>
      </c>
      <c r="G3804" s="1" t="s">
        <v>11344</v>
      </c>
      <c r="H3804" s="1" t="s">
        <v>9328</v>
      </c>
      <c r="I3804" s="378">
        <v>47277</v>
      </c>
      <c r="J3804" s="1" t="s">
        <v>61</v>
      </c>
      <c r="K3804" s="380">
        <v>0.66013888888889005</v>
      </c>
      <c r="L3804" s="378">
        <v>46183</v>
      </c>
      <c r="M3804" s="1" t="s">
        <v>11345</v>
      </c>
      <c r="N3804" s="1" t="s">
        <v>12546</v>
      </c>
    </row>
    <row r="3805" spans="1:14" x14ac:dyDescent="0.25">
      <c r="A3805" s="1" t="s">
        <v>11343</v>
      </c>
      <c r="B3805" s="1" t="s">
        <v>80</v>
      </c>
      <c r="C3805" s="1" t="s">
        <v>81</v>
      </c>
      <c r="D3805" s="377">
        <v>91</v>
      </c>
      <c r="E3805" s="1" t="s">
        <v>83</v>
      </c>
      <c r="F3805" s="378">
        <v>46183</v>
      </c>
      <c r="G3805" s="1" t="s">
        <v>11344</v>
      </c>
      <c r="H3805" s="1" t="s">
        <v>9328</v>
      </c>
      <c r="I3805" s="378">
        <v>47277</v>
      </c>
      <c r="J3805" s="1" t="s">
        <v>61</v>
      </c>
      <c r="K3805" s="380">
        <v>0.34486111111111001</v>
      </c>
      <c r="L3805" s="378">
        <v>46183</v>
      </c>
      <c r="M3805" s="1" t="s">
        <v>11345</v>
      </c>
      <c r="N3805" s="1" t="s">
        <v>11348</v>
      </c>
    </row>
    <row r="3806" spans="1:14" x14ac:dyDescent="0.25">
      <c r="A3806" s="1" t="s">
        <v>11343</v>
      </c>
      <c r="B3806" s="1" t="s">
        <v>80</v>
      </c>
      <c r="C3806" s="1" t="s">
        <v>81</v>
      </c>
      <c r="D3806" s="377">
        <v>91</v>
      </c>
      <c r="E3806" s="1" t="s">
        <v>83</v>
      </c>
      <c r="F3806" s="378">
        <v>46183</v>
      </c>
      <c r="G3806" s="1" t="s">
        <v>11344</v>
      </c>
      <c r="H3806" s="1" t="s">
        <v>9328</v>
      </c>
      <c r="I3806" s="378">
        <v>47277</v>
      </c>
      <c r="J3806" s="1" t="s">
        <v>61</v>
      </c>
      <c r="K3806" s="380">
        <v>0.98162037037036998</v>
      </c>
      <c r="L3806" s="378">
        <v>46183</v>
      </c>
      <c r="M3806" s="1" t="s">
        <v>11345</v>
      </c>
      <c r="N3806" s="1" t="s">
        <v>12562</v>
      </c>
    </row>
    <row r="3807" spans="1:14" x14ac:dyDescent="0.25">
      <c r="A3807" s="1" t="s">
        <v>11343</v>
      </c>
      <c r="B3807" s="1" t="s">
        <v>80</v>
      </c>
      <c r="C3807" s="1" t="s">
        <v>81</v>
      </c>
      <c r="D3807" s="377">
        <v>91</v>
      </c>
      <c r="E3807" s="1" t="s">
        <v>83</v>
      </c>
      <c r="F3807" s="378">
        <v>46183</v>
      </c>
      <c r="G3807" s="1" t="s">
        <v>11344</v>
      </c>
      <c r="H3807" s="1" t="s">
        <v>9328</v>
      </c>
      <c r="I3807" s="378">
        <v>47277</v>
      </c>
      <c r="J3807" s="1" t="s">
        <v>61</v>
      </c>
      <c r="K3807" s="380">
        <v>0.73591435185184995</v>
      </c>
      <c r="L3807" s="378">
        <v>46183</v>
      </c>
      <c r="M3807" s="1" t="s">
        <v>11345</v>
      </c>
      <c r="N3807" s="1" t="s">
        <v>12564</v>
      </c>
    </row>
    <row r="3808" spans="1:14" x14ac:dyDescent="0.25">
      <c r="A3808" s="1" t="s">
        <v>11343</v>
      </c>
      <c r="B3808" s="1" t="s">
        <v>80</v>
      </c>
      <c r="C3808" s="1" t="s">
        <v>81</v>
      </c>
      <c r="D3808" s="377">
        <v>91</v>
      </c>
      <c r="E3808" s="1" t="s">
        <v>83</v>
      </c>
      <c r="F3808" s="378">
        <v>46183</v>
      </c>
      <c r="G3808" s="1" t="s">
        <v>11344</v>
      </c>
      <c r="H3808" s="1" t="s">
        <v>9328</v>
      </c>
      <c r="I3808" s="378">
        <v>47277</v>
      </c>
      <c r="J3808" s="1" t="s">
        <v>61</v>
      </c>
      <c r="K3808" s="380">
        <v>0.32978009259259</v>
      </c>
      <c r="L3808" s="378">
        <v>46183</v>
      </c>
      <c r="M3808" s="1" t="s">
        <v>11345</v>
      </c>
      <c r="N3808" s="1" t="s">
        <v>11349</v>
      </c>
    </row>
    <row r="3809" spans="1:14" x14ac:dyDescent="0.25">
      <c r="A3809" s="1" t="s">
        <v>11343</v>
      </c>
      <c r="B3809" s="1" t="s">
        <v>80</v>
      </c>
      <c r="C3809" s="1" t="s">
        <v>81</v>
      </c>
      <c r="D3809" s="377">
        <v>91</v>
      </c>
      <c r="E3809" s="1" t="s">
        <v>83</v>
      </c>
      <c r="F3809" s="378">
        <v>46183</v>
      </c>
      <c r="G3809" s="1" t="s">
        <v>11344</v>
      </c>
      <c r="H3809" s="1" t="s">
        <v>9328</v>
      </c>
      <c r="I3809" s="378">
        <v>47277</v>
      </c>
      <c r="J3809" s="1" t="s">
        <v>61</v>
      </c>
      <c r="K3809" s="380">
        <v>0.89488425925925996</v>
      </c>
      <c r="L3809" s="378">
        <v>46183</v>
      </c>
      <c r="M3809" s="1" t="s">
        <v>11345</v>
      </c>
      <c r="N3809" s="1" t="s">
        <v>12558</v>
      </c>
    </row>
    <row r="3810" spans="1:14" x14ac:dyDescent="0.25">
      <c r="A3810" s="1" t="s">
        <v>11343</v>
      </c>
      <c r="B3810" s="1" t="s">
        <v>80</v>
      </c>
      <c r="C3810" s="1" t="s">
        <v>81</v>
      </c>
      <c r="D3810" s="377">
        <v>91</v>
      </c>
      <c r="E3810" s="1" t="s">
        <v>83</v>
      </c>
      <c r="F3810" s="378">
        <v>46183</v>
      </c>
      <c r="G3810" s="1" t="s">
        <v>11344</v>
      </c>
      <c r="H3810" s="1" t="s">
        <v>9328</v>
      </c>
      <c r="I3810" s="378">
        <v>47277</v>
      </c>
      <c r="J3810" s="1" t="s">
        <v>61</v>
      </c>
      <c r="K3810" s="380">
        <v>0.87891203703704002</v>
      </c>
      <c r="L3810" s="378">
        <v>46183</v>
      </c>
      <c r="M3810" s="1" t="s">
        <v>11345</v>
      </c>
      <c r="N3810" s="1" t="s">
        <v>12540</v>
      </c>
    </row>
    <row r="3811" spans="1:14" x14ac:dyDescent="0.25">
      <c r="A3811" s="1" t="s">
        <v>11343</v>
      </c>
      <c r="B3811" s="1" t="s">
        <v>80</v>
      </c>
      <c r="C3811" s="1" t="s">
        <v>81</v>
      </c>
      <c r="D3811" s="377">
        <v>91</v>
      </c>
      <c r="E3811" s="1" t="s">
        <v>83</v>
      </c>
      <c r="F3811" s="378">
        <v>46183</v>
      </c>
      <c r="G3811" s="1" t="s">
        <v>11344</v>
      </c>
      <c r="H3811" s="1" t="s">
        <v>9328</v>
      </c>
      <c r="I3811" s="378">
        <v>47277</v>
      </c>
      <c r="J3811" s="1" t="s">
        <v>61</v>
      </c>
      <c r="K3811" s="380">
        <v>0.42127314814814998</v>
      </c>
      <c r="L3811" s="378">
        <v>46183</v>
      </c>
      <c r="M3811" s="1" t="s">
        <v>11345</v>
      </c>
      <c r="N3811" s="1" t="s">
        <v>12571</v>
      </c>
    </row>
    <row r="3812" spans="1:14" x14ac:dyDescent="0.25">
      <c r="A3812" s="1" t="s">
        <v>11343</v>
      </c>
      <c r="B3812" s="1" t="s">
        <v>80</v>
      </c>
      <c r="C3812" s="1" t="s">
        <v>81</v>
      </c>
      <c r="D3812" s="377">
        <v>91</v>
      </c>
      <c r="E3812" s="1" t="s">
        <v>83</v>
      </c>
      <c r="F3812" s="378">
        <v>46183</v>
      </c>
      <c r="G3812" s="1" t="s">
        <v>11344</v>
      </c>
      <c r="H3812" s="1" t="s">
        <v>9328</v>
      </c>
      <c r="I3812" s="378">
        <v>47277</v>
      </c>
      <c r="J3812" s="1" t="s">
        <v>61</v>
      </c>
      <c r="K3812" s="380">
        <v>0.87957175925926001</v>
      </c>
      <c r="L3812" s="378">
        <v>46183</v>
      </c>
      <c r="M3812" s="1" t="s">
        <v>11345</v>
      </c>
      <c r="N3812" s="1" t="s">
        <v>12539</v>
      </c>
    </row>
    <row r="3813" spans="1:14" x14ac:dyDescent="0.25">
      <c r="A3813" s="1" t="s">
        <v>11343</v>
      </c>
      <c r="B3813" s="1" t="s">
        <v>80</v>
      </c>
      <c r="C3813" s="1" t="s">
        <v>81</v>
      </c>
      <c r="D3813" s="377">
        <v>91</v>
      </c>
      <c r="E3813" s="1" t="s">
        <v>83</v>
      </c>
      <c r="F3813" s="378">
        <v>46183</v>
      </c>
      <c r="G3813" s="1" t="s">
        <v>11344</v>
      </c>
      <c r="H3813" s="1" t="s">
        <v>9328</v>
      </c>
      <c r="I3813" s="378">
        <v>47277</v>
      </c>
      <c r="J3813" s="1" t="s">
        <v>61</v>
      </c>
      <c r="K3813" s="380">
        <v>0.65060185185185004</v>
      </c>
      <c r="L3813" s="378">
        <v>46183</v>
      </c>
      <c r="M3813" s="1" t="s">
        <v>11345</v>
      </c>
      <c r="N3813" s="1" t="s">
        <v>12544</v>
      </c>
    </row>
    <row r="3814" spans="1:14" x14ac:dyDescent="0.25">
      <c r="A3814" s="1" t="s">
        <v>11343</v>
      </c>
      <c r="B3814" s="1" t="s">
        <v>80</v>
      </c>
      <c r="C3814" s="1" t="s">
        <v>81</v>
      </c>
      <c r="D3814" s="377">
        <v>91</v>
      </c>
      <c r="E3814" s="1" t="s">
        <v>83</v>
      </c>
      <c r="F3814" s="378">
        <v>46183</v>
      </c>
      <c r="G3814" s="1" t="s">
        <v>11344</v>
      </c>
      <c r="H3814" s="1" t="s">
        <v>9328</v>
      </c>
      <c r="I3814" s="378">
        <v>47277</v>
      </c>
      <c r="J3814" s="1" t="s">
        <v>61</v>
      </c>
      <c r="K3814" s="380">
        <v>0.36214120370370001</v>
      </c>
      <c r="L3814" s="378">
        <v>46183</v>
      </c>
      <c r="M3814" s="1" t="s">
        <v>11345</v>
      </c>
      <c r="N3814" s="1" t="s">
        <v>11347</v>
      </c>
    </row>
    <row r="3815" spans="1:14" x14ac:dyDescent="0.25">
      <c r="A3815" s="1" t="s">
        <v>11343</v>
      </c>
      <c r="B3815" s="1" t="s">
        <v>80</v>
      </c>
      <c r="C3815" s="1" t="s">
        <v>81</v>
      </c>
      <c r="D3815" s="377">
        <v>91</v>
      </c>
      <c r="E3815" s="1" t="s">
        <v>83</v>
      </c>
      <c r="F3815" s="378">
        <v>46183</v>
      </c>
      <c r="G3815" s="1" t="s">
        <v>11344</v>
      </c>
      <c r="H3815" s="1" t="s">
        <v>9328</v>
      </c>
      <c r="I3815" s="378">
        <v>47277</v>
      </c>
      <c r="J3815" s="1" t="s">
        <v>61</v>
      </c>
      <c r="K3815" s="380">
        <v>0.35839120370369998</v>
      </c>
      <c r="L3815" s="378">
        <v>46183</v>
      </c>
      <c r="M3815" s="1" t="s">
        <v>11345</v>
      </c>
      <c r="N3815" s="1" t="s">
        <v>11346</v>
      </c>
    </row>
    <row r="3816" spans="1:14" x14ac:dyDescent="0.25">
      <c r="A3816" s="1" t="s">
        <v>11343</v>
      </c>
      <c r="B3816" s="1" t="s">
        <v>80</v>
      </c>
      <c r="C3816" s="1" t="s">
        <v>81</v>
      </c>
      <c r="D3816" s="377">
        <v>91</v>
      </c>
      <c r="E3816" s="1" t="s">
        <v>83</v>
      </c>
      <c r="F3816" s="378">
        <v>46183</v>
      </c>
      <c r="G3816" s="1" t="s">
        <v>11344</v>
      </c>
      <c r="H3816" s="1" t="s">
        <v>9328</v>
      </c>
      <c r="I3816" s="378">
        <v>47277</v>
      </c>
      <c r="J3816" s="1" t="s">
        <v>61</v>
      </c>
      <c r="K3816" s="380">
        <v>0.74714120370369996</v>
      </c>
      <c r="L3816" s="378">
        <v>46183</v>
      </c>
      <c r="M3816" s="1" t="s">
        <v>11345</v>
      </c>
      <c r="N3816" s="1" t="s">
        <v>12549</v>
      </c>
    </row>
    <row r="3817" spans="1:14" x14ac:dyDescent="0.25">
      <c r="A3817" s="1" t="s">
        <v>11343</v>
      </c>
      <c r="B3817" s="1" t="s">
        <v>80</v>
      </c>
      <c r="C3817" s="1" t="s">
        <v>81</v>
      </c>
      <c r="D3817" s="377">
        <v>91</v>
      </c>
      <c r="E3817" s="1" t="s">
        <v>83</v>
      </c>
      <c r="F3817" s="378">
        <v>46183</v>
      </c>
      <c r="G3817" s="1" t="s">
        <v>11344</v>
      </c>
      <c r="H3817" s="1" t="s">
        <v>9328</v>
      </c>
      <c r="I3817" s="378">
        <v>47277</v>
      </c>
      <c r="J3817" s="1" t="s">
        <v>61</v>
      </c>
      <c r="K3817" s="380">
        <v>0.74653935185185005</v>
      </c>
      <c r="L3817" s="378">
        <v>46183</v>
      </c>
      <c r="M3817" s="1" t="s">
        <v>11345</v>
      </c>
      <c r="N3817" s="1" t="s">
        <v>12552</v>
      </c>
    </row>
    <row r="3818" spans="1:14" x14ac:dyDescent="0.25">
      <c r="A3818" s="1" t="s">
        <v>11343</v>
      </c>
      <c r="B3818" s="1" t="s">
        <v>80</v>
      </c>
      <c r="C3818" s="1" t="s">
        <v>81</v>
      </c>
      <c r="D3818" s="377">
        <v>91</v>
      </c>
      <c r="E3818" s="1" t="s">
        <v>83</v>
      </c>
      <c r="F3818" s="378">
        <v>46183</v>
      </c>
      <c r="G3818" s="1" t="s">
        <v>11344</v>
      </c>
      <c r="H3818" s="1" t="s">
        <v>9328</v>
      </c>
      <c r="I3818" s="378">
        <v>47277</v>
      </c>
      <c r="J3818" s="1" t="s">
        <v>61</v>
      </c>
      <c r="K3818" s="380">
        <v>0.54186342592592995</v>
      </c>
      <c r="L3818" s="378">
        <v>46183</v>
      </c>
      <c r="M3818" s="1" t="s">
        <v>11345</v>
      </c>
      <c r="N3818" s="1" t="s">
        <v>12527</v>
      </c>
    </row>
    <row r="3819" spans="1:14" x14ac:dyDescent="0.25">
      <c r="A3819" s="1" t="s">
        <v>11343</v>
      </c>
      <c r="B3819" s="1" t="s">
        <v>80</v>
      </c>
      <c r="C3819" s="1" t="s">
        <v>81</v>
      </c>
      <c r="D3819" s="377">
        <v>91</v>
      </c>
      <c r="E3819" s="1" t="s">
        <v>83</v>
      </c>
      <c r="F3819" s="378">
        <v>46183</v>
      </c>
      <c r="G3819" s="1" t="s">
        <v>11344</v>
      </c>
      <c r="H3819" s="1" t="s">
        <v>9328</v>
      </c>
      <c r="I3819" s="378">
        <v>47277</v>
      </c>
      <c r="J3819" s="1" t="s">
        <v>61</v>
      </c>
      <c r="K3819" s="380">
        <v>0.87749999999999995</v>
      </c>
      <c r="L3819" s="378">
        <v>46183</v>
      </c>
      <c r="M3819" s="1" t="s">
        <v>11345</v>
      </c>
      <c r="N3819" s="1" t="s">
        <v>12535</v>
      </c>
    </row>
    <row r="3820" spans="1:14" x14ac:dyDescent="0.25">
      <c r="A3820" s="1" t="s">
        <v>11343</v>
      </c>
      <c r="B3820" s="1" t="s">
        <v>80</v>
      </c>
      <c r="C3820" s="1" t="s">
        <v>81</v>
      </c>
      <c r="D3820" s="377">
        <v>91</v>
      </c>
      <c r="E3820" s="1" t="s">
        <v>83</v>
      </c>
      <c r="F3820" s="378">
        <v>46183</v>
      </c>
      <c r="G3820" s="1" t="s">
        <v>11344</v>
      </c>
      <c r="H3820" s="1" t="s">
        <v>9328</v>
      </c>
      <c r="I3820" s="378">
        <v>47277</v>
      </c>
      <c r="J3820" s="1" t="s">
        <v>61</v>
      </c>
      <c r="K3820" s="380">
        <v>0.56214120370370002</v>
      </c>
      <c r="L3820" s="378">
        <v>46183</v>
      </c>
      <c r="M3820" s="1" t="s">
        <v>11345</v>
      </c>
      <c r="N3820" s="1" t="s">
        <v>12531</v>
      </c>
    </row>
    <row r="3821" spans="1:14" x14ac:dyDescent="0.25">
      <c r="A3821" s="1" t="s">
        <v>11343</v>
      </c>
      <c r="B3821" s="1" t="s">
        <v>80</v>
      </c>
      <c r="C3821" s="1" t="s">
        <v>81</v>
      </c>
      <c r="D3821" s="377">
        <v>91</v>
      </c>
      <c r="E3821" s="1" t="s">
        <v>83</v>
      </c>
      <c r="F3821" s="378">
        <v>46183</v>
      </c>
      <c r="G3821" s="1" t="s">
        <v>11344</v>
      </c>
      <c r="H3821" s="1" t="s">
        <v>9328</v>
      </c>
      <c r="I3821" s="378">
        <v>47277</v>
      </c>
      <c r="J3821" s="1" t="s">
        <v>61</v>
      </c>
      <c r="K3821" s="380">
        <v>0.45282407407406999</v>
      </c>
      <c r="L3821" s="378">
        <v>46183</v>
      </c>
      <c r="M3821" s="1" t="s">
        <v>11345</v>
      </c>
      <c r="N3821" s="1" t="s">
        <v>12563</v>
      </c>
    </row>
    <row r="3822" spans="1:14" x14ac:dyDescent="0.25">
      <c r="A3822" s="1" t="s">
        <v>11343</v>
      </c>
      <c r="B3822" s="1" t="s">
        <v>80</v>
      </c>
      <c r="C3822" s="1" t="s">
        <v>81</v>
      </c>
      <c r="D3822" s="377">
        <v>91</v>
      </c>
      <c r="E3822" s="1" t="s">
        <v>83</v>
      </c>
      <c r="F3822" s="378">
        <v>46183</v>
      </c>
      <c r="G3822" s="1" t="s">
        <v>11344</v>
      </c>
      <c r="H3822" s="1" t="s">
        <v>9328</v>
      </c>
      <c r="I3822" s="378">
        <v>47277</v>
      </c>
      <c r="J3822" s="1" t="s">
        <v>61</v>
      </c>
      <c r="K3822" s="380">
        <v>0.87725694444444002</v>
      </c>
      <c r="L3822" s="378">
        <v>46183</v>
      </c>
      <c r="M3822" s="1" t="s">
        <v>11345</v>
      </c>
      <c r="N3822" s="1" t="s">
        <v>12530</v>
      </c>
    </row>
    <row r="3823" spans="1:14" x14ac:dyDescent="0.25">
      <c r="A3823" s="1" t="s">
        <v>11343</v>
      </c>
      <c r="B3823" s="1" t="s">
        <v>80</v>
      </c>
      <c r="C3823" s="1" t="s">
        <v>81</v>
      </c>
      <c r="D3823" s="377">
        <v>91</v>
      </c>
      <c r="E3823" s="1" t="s">
        <v>83</v>
      </c>
      <c r="F3823" s="378">
        <v>46183</v>
      </c>
      <c r="G3823" s="1" t="s">
        <v>11344</v>
      </c>
      <c r="H3823" s="1" t="s">
        <v>9328</v>
      </c>
      <c r="I3823" s="378">
        <v>47277</v>
      </c>
      <c r="J3823" s="1" t="s">
        <v>61</v>
      </c>
      <c r="K3823" s="380">
        <v>0.71004629629630001</v>
      </c>
      <c r="L3823" s="378">
        <v>46183</v>
      </c>
      <c r="M3823" s="1" t="s">
        <v>11345</v>
      </c>
      <c r="N3823" s="1" t="s">
        <v>12566</v>
      </c>
    </row>
    <row r="3824" spans="1:14" x14ac:dyDescent="0.25">
      <c r="A3824" s="1" t="s">
        <v>11343</v>
      </c>
      <c r="B3824" s="1" t="s">
        <v>80</v>
      </c>
      <c r="C3824" s="1" t="s">
        <v>81</v>
      </c>
      <c r="D3824" s="377">
        <v>91</v>
      </c>
      <c r="E3824" s="1" t="s">
        <v>83</v>
      </c>
      <c r="F3824" s="378">
        <v>46183</v>
      </c>
      <c r="G3824" s="1" t="s">
        <v>11344</v>
      </c>
      <c r="H3824" s="1" t="s">
        <v>9328</v>
      </c>
      <c r="I3824" s="378">
        <v>47277</v>
      </c>
      <c r="J3824" s="1" t="s">
        <v>61</v>
      </c>
      <c r="K3824" s="380">
        <v>0.85696759259259003</v>
      </c>
      <c r="L3824" s="378">
        <v>46183</v>
      </c>
      <c r="M3824" s="1" t="s">
        <v>11345</v>
      </c>
      <c r="N3824" s="1" t="s">
        <v>12529</v>
      </c>
    </row>
    <row r="3825" spans="1:14" x14ac:dyDescent="0.25">
      <c r="A3825" s="1" t="s">
        <v>11343</v>
      </c>
      <c r="B3825" s="1" t="s">
        <v>80</v>
      </c>
      <c r="C3825" s="1" t="s">
        <v>81</v>
      </c>
      <c r="D3825" s="377">
        <v>91</v>
      </c>
      <c r="E3825" s="1" t="s">
        <v>83</v>
      </c>
      <c r="F3825" s="378">
        <v>46183</v>
      </c>
      <c r="G3825" s="1" t="s">
        <v>11344</v>
      </c>
      <c r="H3825" s="1" t="s">
        <v>9328</v>
      </c>
      <c r="I3825" s="378">
        <v>47277</v>
      </c>
      <c r="J3825" s="1" t="s">
        <v>61</v>
      </c>
      <c r="K3825" s="380">
        <v>0.73405092592593002</v>
      </c>
      <c r="L3825" s="378">
        <v>46183</v>
      </c>
      <c r="M3825" s="1" t="s">
        <v>11345</v>
      </c>
      <c r="N3825" s="1" t="s">
        <v>12568</v>
      </c>
    </row>
    <row r="3826" spans="1:14" x14ac:dyDescent="0.25">
      <c r="A3826" s="1" t="s">
        <v>11343</v>
      </c>
      <c r="B3826" s="1" t="s">
        <v>80</v>
      </c>
      <c r="C3826" s="1" t="s">
        <v>81</v>
      </c>
      <c r="D3826" s="377">
        <v>91</v>
      </c>
      <c r="E3826" s="1" t="s">
        <v>83</v>
      </c>
      <c r="F3826" s="378">
        <v>46183</v>
      </c>
      <c r="G3826" s="1" t="s">
        <v>11344</v>
      </c>
      <c r="H3826" s="1" t="s">
        <v>9328</v>
      </c>
      <c r="I3826" s="378">
        <v>47277</v>
      </c>
      <c r="J3826" s="1" t="s">
        <v>61</v>
      </c>
      <c r="K3826" s="380">
        <v>0.54196759259258998</v>
      </c>
      <c r="L3826" s="378">
        <v>46183</v>
      </c>
      <c r="M3826" s="1" t="s">
        <v>11345</v>
      </c>
      <c r="N3826" s="1" t="s">
        <v>12532</v>
      </c>
    </row>
    <row r="3827" spans="1:14" x14ac:dyDescent="0.25">
      <c r="A3827" s="1" t="s">
        <v>11343</v>
      </c>
      <c r="B3827" s="1" t="s">
        <v>80</v>
      </c>
      <c r="C3827" s="1" t="s">
        <v>81</v>
      </c>
      <c r="D3827" s="377">
        <v>91</v>
      </c>
      <c r="E3827" s="1" t="s">
        <v>83</v>
      </c>
      <c r="F3827" s="378">
        <v>46183</v>
      </c>
      <c r="G3827" s="1" t="s">
        <v>11344</v>
      </c>
      <c r="H3827" s="1" t="s">
        <v>9328</v>
      </c>
      <c r="I3827" s="378">
        <v>47277</v>
      </c>
      <c r="J3827" s="1" t="s">
        <v>61</v>
      </c>
      <c r="K3827" s="380">
        <v>0.40960648148147999</v>
      </c>
      <c r="L3827" s="378">
        <v>46183</v>
      </c>
      <c r="M3827" s="1" t="s">
        <v>11345</v>
      </c>
      <c r="N3827" s="1" t="s">
        <v>12567</v>
      </c>
    </row>
    <row r="3828" spans="1:14" x14ac:dyDescent="0.25">
      <c r="A3828" s="1" t="s">
        <v>11343</v>
      </c>
      <c r="B3828" s="1" t="s">
        <v>80</v>
      </c>
      <c r="C3828" s="1" t="s">
        <v>81</v>
      </c>
      <c r="D3828" s="377">
        <v>91</v>
      </c>
      <c r="E3828" s="1" t="s">
        <v>83</v>
      </c>
      <c r="F3828" s="378">
        <v>46183</v>
      </c>
      <c r="G3828" s="1" t="s">
        <v>11344</v>
      </c>
      <c r="H3828" s="1" t="s">
        <v>9328</v>
      </c>
      <c r="I3828" s="378">
        <v>47277</v>
      </c>
      <c r="J3828" s="1" t="s">
        <v>61</v>
      </c>
      <c r="K3828" s="380">
        <v>0.37898148148147998</v>
      </c>
      <c r="L3828" s="378">
        <v>46183</v>
      </c>
      <c r="M3828" s="1" t="s">
        <v>11345</v>
      </c>
      <c r="N3828" s="1" t="s">
        <v>11699</v>
      </c>
    </row>
    <row r="3829" spans="1:14" x14ac:dyDescent="0.25">
      <c r="A3829" s="1" t="s">
        <v>11343</v>
      </c>
      <c r="B3829" s="1" t="s">
        <v>80</v>
      </c>
      <c r="C3829" s="1" t="s">
        <v>81</v>
      </c>
      <c r="D3829" s="377">
        <v>91</v>
      </c>
      <c r="E3829" s="1" t="s">
        <v>83</v>
      </c>
      <c r="F3829" s="378">
        <v>46183</v>
      </c>
      <c r="G3829" s="1" t="s">
        <v>11344</v>
      </c>
      <c r="H3829" s="1" t="s">
        <v>9328</v>
      </c>
      <c r="I3829" s="378">
        <v>47277</v>
      </c>
      <c r="J3829" s="1" t="s">
        <v>61</v>
      </c>
      <c r="K3829" s="380">
        <v>0.90210648148147998</v>
      </c>
      <c r="L3829" s="378">
        <v>46183</v>
      </c>
      <c r="M3829" s="1" t="s">
        <v>11345</v>
      </c>
      <c r="N3829" s="1" t="s">
        <v>12547</v>
      </c>
    </row>
    <row r="3830" spans="1:14" x14ac:dyDescent="0.25">
      <c r="A3830" s="1" t="s">
        <v>11343</v>
      </c>
      <c r="B3830" s="1" t="s">
        <v>80</v>
      </c>
      <c r="C3830" s="1" t="s">
        <v>81</v>
      </c>
      <c r="D3830" s="377">
        <v>91</v>
      </c>
      <c r="E3830" s="1" t="s">
        <v>83</v>
      </c>
      <c r="F3830" s="378">
        <v>46183</v>
      </c>
      <c r="G3830" s="1" t="s">
        <v>11344</v>
      </c>
      <c r="H3830" s="1" t="s">
        <v>9328</v>
      </c>
      <c r="I3830" s="378">
        <v>47277</v>
      </c>
      <c r="J3830" s="1" t="s">
        <v>61</v>
      </c>
      <c r="K3830" s="380">
        <v>0.92038194444443999</v>
      </c>
      <c r="L3830" s="378">
        <v>46183</v>
      </c>
      <c r="M3830" s="1" t="s">
        <v>11345</v>
      </c>
      <c r="N3830" s="1" t="s">
        <v>12548</v>
      </c>
    </row>
    <row r="3831" spans="1:14" x14ac:dyDescent="0.25">
      <c r="A3831" s="1" t="s">
        <v>11343</v>
      </c>
      <c r="B3831" s="1" t="s">
        <v>80</v>
      </c>
      <c r="C3831" s="1" t="s">
        <v>81</v>
      </c>
      <c r="D3831" s="377">
        <v>91</v>
      </c>
      <c r="E3831" s="1" t="s">
        <v>83</v>
      </c>
      <c r="F3831" s="378">
        <v>46183</v>
      </c>
      <c r="G3831" s="1" t="s">
        <v>11344</v>
      </c>
      <c r="H3831" s="1" t="s">
        <v>9328</v>
      </c>
      <c r="I3831" s="378">
        <v>47277</v>
      </c>
      <c r="J3831" s="1" t="s">
        <v>61</v>
      </c>
      <c r="K3831" s="380">
        <v>0.56880787037036995</v>
      </c>
      <c r="L3831" s="378">
        <v>46183</v>
      </c>
      <c r="M3831" s="1" t="s">
        <v>11345</v>
      </c>
      <c r="N3831" s="1" t="s">
        <v>12542</v>
      </c>
    </row>
    <row r="3832" spans="1:14" x14ac:dyDescent="0.25">
      <c r="A3832" s="1" t="s">
        <v>11343</v>
      </c>
      <c r="B3832" s="1" t="s">
        <v>80</v>
      </c>
      <c r="C3832" s="1" t="s">
        <v>81</v>
      </c>
      <c r="D3832" s="377">
        <v>91</v>
      </c>
      <c r="E3832" s="1" t="s">
        <v>83</v>
      </c>
      <c r="F3832" s="378">
        <v>46183</v>
      </c>
      <c r="G3832" s="1" t="s">
        <v>11344</v>
      </c>
      <c r="H3832" s="1" t="s">
        <v>9328</v>
      </c>
      <c r="I3832" s="378">
        <v>47277</v>
      </c>
      <c r="J3832" s="1" t="s">
        <v>61</v>
      </c>
      <c r="K3832" s="380">
        <v>0.91295138888889005</v>
      </c>
      <c r="L3832" s="378">
        <v>46183</v>
      </c>
      <c r="M3832" s="1" t="s">
        <v>11345</v>
      </c>
      <c r="N3832" s="1" t="s">
        <v>12545</v>
      </c>
    </row>
    <row r="3833" spans="1:14" x14ac:dyDescent="0.25">
      <c r="A3833" s="1" t="s">
        <v>11343</v>
      </c>
      <c r="B3833" s="1" t="s">
        <v>80</v>
      </c>
      <c r="C3833" s="1" t="s">
        <v>81</v>
      </c>
      <c r="D3833" s="377">
        <v>91</v>
      </c>
      <c r="E3833" s="1" t="s">
        <v>83</v>
      </c>
      <c r="F3833" s="378">
        <v>46183</v>
      </c>
      <c r="G3833" s="1" t="s">
        <v>11344</v>
      </c>
      <c r="H3833" s="1" t="s">
        <v>9328</v>
      </c>
      <c r="I3833" s="378">
        <v>47277</v>
      </c>
      <c r="J3833" s="1" t="s">
        <v>61</v>
      </c>
      <c r="K3833" s="380">
        <v>0.70515046296296002</v>
      </c>
      <c r="L3833" s="378">
        <v>46183</v>
      </c>
      <c r="M3833" s="1" t="s">
        <v>11345</v>
      </c>
      <c r="N3833" s="1" t="s">
        <v>12569</v>
      </c>
    </row>
    <row r="3834" spans="1:14" x14ac:dyDescent="0.25">
      <c r="A3834" s="1" t="s">
        <v>11343</v>
      </c>
      <c r="B3834" s="1" t="s">
        <v>80</v>
      </c>
      <c r="C3834" s="1" t="s">
        <v>81</v>
      </c>
      <c r="D3834" s="377">
        <v>91</v>
      </c>
      <c r="E3834" s="1" t="s">
        <v>83</v>
      </c>
      <c r="F3834" s="378">
        <v>46183</v>
      </c>
      <c r="G3834" s="1" t="s">
        <v>11344</v>
      </c>
      <c r="H3834" s="1" t="s">
        <v>9328</v>
      </c>
      <c r="I3834" s="378">
        <v>47277</v>
      </c>
      <c r="J3834" s="1" t="s">
        <v>61</v>
      </c>
      <c r="K3834" s="380">
        <v>0.95695601851851997</v>
      </c>
      <c r="L3834" s="378">
        <v>46183</v>
      </c>
      <c r="M3834" s="1" t="s">
        <v>11345</v>
      </c>
      <c r="N3834" s="1" t="s">
        <v>12572</v>
      </c>
    </row>
    <row r="3835" spans="1:14" x14ac:dyDescent="0.25">
      <c r="A3835" s="1" t="s">
        <v>11343</v>
      </c>
      <c r="B3835" s="1" t="s">
        <v>80</v>
      </c>
      <c r="C3835" s="1" t="s">
        <v>81</v>
      </c>
      <c r="D3835" s="377">
        <v>91</v>
      </c>
      <c r="E3835" s="1" t="s">
        <v>83</v>
      </c>
      <c r="F3835" s="378">
        <v>46183</v>
      </c>
      <c r="G3835" s="1" t="s">
        <v>11344</v>
      </c>
      <c r="H3835" s="1" t="s">
        <v>9328</v>
      </c>
      <c r="I3835" s="378">
        <v>47277</v>
      </c>
      <c r="J3835" s="1" t="s">
        <v>61</v>
      </c>
      <c r="K3835" s="380">
        <v>0.64341435185185003</v>
      </c>
      <c r="L3835" s="378">
        <v>46183</v>
      </c>
      <c r="M3835" s="1" t="s">
        <v>11345</v>
      </c>
      <c r="N3835" s="1" t="s">
        <v>12554</v>
      </c>
    </row>
    <row r="3836" spans="1:14" x14ac:dyDescent="0.25">
      <c r="A3836" s="1" t="s">
        <v>11343</v>
      </c>
      <c r="B3836" s="1" t="s">
        <v>80</v>
      </c>
      <c r="C3836" s="1" t="s">
        <v>81</v>
      </c>
      <c r="D3836" s="377">
        <v>91</v>
      </c>
      <c r="E3836" s="1" t="s">
        <v>83</v>
      </c>
      <c r="F3836" s="378">
        <v>46183</v>
      </c>
      <c r="G3836" s="1" t="s">
        <v>11344</v>
      </c>
      <c r="H3836" s="1" t="s">
        <v>9328</v>
      </c>
      <c r="I3836" s="378">
        <v>47277</v>
      </c>
      <c r="J3836" s="1" t="s">
        <v>61</v>
      </c>
      <c r="K3836" s="380">
        <v>0.55666666666666997</v>
      </c>
      <c r="L3836" s="378">
        <v>46183</v>
      </c>
      <c r="M3836" s="1" t="s">
        <v>11345</v>
      </c>
      <c r="N3836" s="1" t="s">
        <v>12536</v>
      </c>
    </row>
    <row r="3837" spans="1:14" x14ac:dyDescent="0.25">
      <c r="A3837" s="1" t="s">
        <v>11343</v>
      </c>
      <c r="B3837" s="1" t="s">
        <v>80</v>
      </c>
      <c r="C3837" s="1" t="s">
        <v>81</v>
      </c>
      <c r="D3837" s="377">
        <v>91</v>
      </c>
      <c r="E3837" s="1" t="s">
        <v>83</v>
      </c>
      <c r="F3837" s="378">
        <v>46182</v>
      </c>
      <c r="G3837" s="1" t="s">
        <v>11344</v>
      </c>
      <c r="H3837" s="1" t="s">
        <v>9328</v>
      </c>
      <c r="I3837" s="378">
        <v>47277</v>
      </c>
      <c r="J3837" s="1" t="s">
        <v>61</v>
      </c>
      <c r="K3837" s="380">
        <v>0.77793981481481</v>
      </c>
      <c r="L3837" s="378">
        <v>46182</v>
      </c>
      <c r="M3837" s="1" t="s">
        <v>11345</v>
      </c>
      <c r="N3837" s="1" t="s">
        <v>11361</v>
      </c>
    </row>
    <row r="3838" spans="1:14" x14ac:dyDescent="0.25">
      <c r="A3838" s="1" t="s">
        <v>11343</v>
      </c>
      <c r="B3838" s="1" t="s">
        <v>80</v>
      </c>
      <c r="C3838" s="1" t="s">
        <v>81</v>
      </c>
      <c r="D3838" s="377">
        <v>91</v>
      </c>
      <c r="E3838" s="1" t="s">
        <v>83</v>
      </c>
      <c r="F3838" s="378">
        <v>46182</v>
      </c>
      <c r="G3838" s="1" t="s">
        <v>11344</v>
      </c>
      <c r="H3838" s="1" t="s">
        <v>9328</v>
      </c>
      <c r="I3838" s="378">
        <v>47277</v>
      </c>
      <c r="J3838" s="1" t="s">
        <v>61</v>
      </c>
      <c r="K3838" s="380">
        <v>0.89138888888889001</v>
      </c>
      <c r="L3838" s="378">
        <v>46182</v>
      </c>
      <c r="M3838" s="1" t="s">
        <v>11345</v>
      </c>
      <c r="N3838" s="1" t="s">
        <v>11352</v>
      </c>
    </row>
    <row r="3839" spans="1:14" x14ac:dyDescent="0.25">
      <c r="A3839" s="1" t="s">
        <v>11343</v>
      </c>
      <c r="B3839" s="1" t="s">
        <v>80</v>
      </c>
      <c r="C3839" s="1" t="s">
        <v>81</v>
      </c>
      <c r="D3839" s="377">
        <v>30</v>
      </c>
      <c r="E3839" s="1" t="s">
        <v>83</v>
      </c>
      <c r="F3839" s="378">
        <v>46182</v>
      </c>
      <c r="G3839" s="1" t="s">
        <v>11344</v>
      </c>
      <c r="H3839" s="1" t="s">
        <v>9328</v>
      </c>
      <c r="I3839" s="378">
        <v>47277</v>
      </c>
      <c r="J3839" s="1" t="s">
        <v>61</v>
      </c>
      <c r="K3839" s="380">
        <v>0.99231481481480999</v>
      </c>
      <c r="L3839" s="378">
        <v>46182</v>
      </c>
      <c r="M3839" s="1" t="s">
        <v>11345</v>
      </c>
      <c r="N3839" s="1" t="s">
        <v>11360</v>
      </c>
    </row>
    <row r="3840" spans="1:14" x14ac:dyDescent="0.25">
      <c r="A3840" s="1" t="s">
        <v>11343</v>
      </c>
      <c r="B3840" s="1" t="s">
        <v>80</v>
      </c>
      <c r="C3840" s="1" t="s">
        <v>81</v>
      </c>
      <c r="D3840" s="377">
        <v>91</v>
      </c>
      <c r="E3840" s="1" t="s">
        <v>83</v>
      </c>
      <c r="F3840" s="378">
        <v>46182</v>
      </c>
      <c r="G3840" s="1" t="s">
        <v>11344</v>
      </c>
      <c r="H3840" s="1" t="s">
        <v>9328</v>
      </c>
      <c r="I3840" s="378">
        <v>47277</v>
      </c>
      <c r="J3840" s="1" t="s">
        <v>61</v>
      </c>
      <c r="K3840" s="380">
        <v>0.95777777777777995</v>
      </c>
      <c r="L3840" s="378">
        <v>46182</v>
      </c>
      <c r="M3840" s="1" t="s">
        <v>11345</v>
      </c>
      <c r="N3840" s="1" t="s">
        <v>11363</v>
      </c>
    </row>
    <row r="3841" spans="1:14" x14ac:dyDescent="0.25">
      <c r="A3841" s="1" t="s">
        <v>11343</v>
      </c>
      <c r="B3841" s="1" t="s">
        <v>80</v>
      </c>
      <c r="C3841" s="1" t="s">
        <v>81</v>
      </c>
      <c r="D3841" s="377">
        <v>91</v>
      </c>
      <c r="E3841" s="1" t="s">
        <v>83</v>
      </c>
      <c r="F3841" s="378">
        <v>46182</v>
      </c>
      <c r="G3841" s="1" t="s">
        <v>11344</v>
      </c>
      <c r="H3841" s="1" t="s">
        <v>9328</v>
      </c>
      <c r="I3841" s="378">
        <v>47277</v>
      </c>
      <c r="J3841" s="1" t="s">
        <v>61</v>
      </c>
      <c r="K3841" s="380">
        <v>0.95012731481481005</v>
      </c>
      <c r="L3841" s="378">
        <v>46182</v>
      </c>
      <c r="M3841" s="1" t="s">
        <v>11345</v>
      </c>
      <c r="N3841" s="1" t="s">
        <v>11357</v>
      </c>
    </row>
    <row r="3842" spans="1:14" x14ac:dyDescent="0.25">
      <c r="A3842" s="1" t="s">
        <v>11343</v>
      </c>
      <c r="B3842" s="1" t="s">
        <v>80</v>
      </c>
      <c r="C3842" s="1" t="s">
        <v>81</v>
      </c>
      <c r="D3842" s="377">
        <v>91</v>
      </c>
      <c r="E3842" s="1" t="s">
        <v>83</v>
      </c>
      <c r="F3842" s="378">
        <v>46182</v>
      </c>
      <c r="G3842" s="1" t="s">
        <v>11344</v>
      </c>
      <c r="H3842" s="1" t="s">
        <v>9328</v>
      </c>
      <c r="I3842" s="378">
        <v>47277</v>
      </c>
      <c r="J3842" s="1" t="s">
        <v>61</v>
      </c>
      <c r="K3842" s="380">
        <v>0.75376157407406996</v>
      </c>
      <c r="L3842" s="378">
        <v>46182</v>
      </c>
      <c r="M3842" s="1" t="s">
        <v>11345</v>
      </c>
      <c r="N3842" s="1" t="s">
        <v>11354</v>
      </c>
    </row>
    <row r="3843" spans="1:14" x14ac:dyDescent="0.25">
      <c r="A3843" s="1" t="s">
        <v>11343</v>
      </c>
      <c r="B3843" s="1" t="s">
        <v>80</v>
      </c>
      <c r="C3843" s="1" t="s">
        <v>81</v>
      </c>
      <c r="D3843" s="377">
        <v>91</v>
      </c>
      <c r="E3843" s="1" t="s">
        <v>83</v>
      </c>
      <c r="F3843" s="378">
        <v>46182</v>
      </c>
      <c r="G3843" s="1" t="s">
        <v>11344</v>
      </c>
      <c r="H3843" s="1" t="s">
        <v>9328</v>
      </c>
      <c r="I3843" s="378">
        <v>47277</v>
      </c>
      <c r="J3843" s="1" t="s">
        <v>61</v>
      </c>
      <c r="K3843" s="380">
        <v>0.92202546296295995</v>
      </c>
      <c r="L3843" s="378">
        <v>46182</v>
      </c>
      <c r="M3843" s="1" t="s">
        <v>11345</v>
      </c>
      <c r="N3843" s="1" t="s">
        <v>11355</v>
      </c>
    </row>
    <row r="3844" spans="1:14" x14ac:dyDescent="0.25">
      <c r="A3844" s="1" t="s">
        <v>11343</v>
      </c>
      <c r="B3844" s="1" t="s">
        <v>80</v>
      </c>
      <c r="C3844" s="1" t="s">
        <v>81</v>
      </c>
      <c r="D3844" s="377">
        <v>91</v>
      </c>
      <c r="E3844" s="1" t="s">
        <v>83</v>
      </c>
      <c r="F3844" s="378">
        <v>46182</v>
      </c>
      <c r="G3844" s="1" t="s">
        <v>11344</v>
      </c>
      <c r="H3844" s="1" t="s">
        <v>9328</v>
      </c>
      <c r="I3844" s="378">
        <v>47277</v>
      </c>
      <c r="J3844" s="1" t="s">
        <v>61</v>
      </c>
      <c r="K3844" s="380">
        <v>0.96483796296295998</v>
      </c>
      <c r="L3844" s="378">
        <v>46182</v>
      </c>
      <c r="M3844" s="1" t="s">
        <v>11345</v>
      </c>
      <c r="N3844" s="1" t="s">
        <v>11356</v>
      </c>
    </row>
    <row r="3845" spans="1:14" x14ac:dyDescent="0.25">
      <c r="A3845" s="1" t="s">
        <v>11343</v>
      </c>
      <c r="B3845" s="1" t="s">
        <v>80</v>
      </c>
      <c r="C3845" s="1" t="s">
        <v>81</v>
      </c>
      <c r="D3845" s="377">
        <v>91</v>
      </c>
      <c r="E3845" s="1" t="s">
        <v>83</v>
      </c>
      <c r="F3845" s="378">
        <v>46182</v>
      </c>
      <c r="G3845" s="1" t="s">
        <v>11344</v>
      </c>
      <c r="H3845" s="1" t="s">
        <v>9328</v>
      </c>
      <c r="I3845" s="378">
        <v>47277</v>
      </c>
      <c r="J3845" s="1" t="s">
        <v>61</v>
      </c>
      <c r="K3845" s="380">
        <v>0.92240740740741001</v>
      </c>
      <c r="L3845" s="378">
        <v>46182</v>
      </c>
      <c r="M3845" s="1" t="s">
        <v>11345</v>
      </c>
      <c r="N3845" s="1" t="s">
        <v>11362</v>
      </c>
    </row>
    <row r="3846" spans="1:14" x14ac:dyDescent="0.25">
      <c r="A3846" s="1" t="s">
        <v>11343</v>
      </c>
      <c r="B3846" s="1" t="s">
        <v>80</v>
      </c>
      <c r="C3846" s="1" t="s">
        <v>81</v>
      </c>
      <c r="D3846" s="377">
        <v>91</v>
      </c>
      <c r="E3846" s="1" t="s">
        <v>83</v>
      </c>
      <c r="F3846" s="378">
        <v>46182</v>
      </c>
      <c r="G3846" s="1" t="s">
        <v>11344</v>
      </c>
      <c r="H3846" s="1" t="s">
        <v>9328</v>
      </c>
      <c r="I3846" s="378">
        <v>47277</v>
      </c>
      <c r="J3846" s="1" t="s">
        <v>61</v>
      </c>
      <c r="K3846" s="380">
        <v>0.93641203703704001</v>
      </c>
      <c r="L3846" s="378">
        <v>46182</v>
      </c>
      <c r="M3846" s="1" t="s">
        <v>11345</v>
      </c>
      <c r="N3846" s="1" t="s">
        <v>11351</v>
      </c>
    </row>
    <row r="3847" spans="1:14" x14ac:dyDescent="0.25">
      <c r="A3847" s="1" t="s">
        <v>11343</v>
      </c>
      <c r="B3847" s="1" t="s">
        <v>80</v>
      </c>
      <c r="C3847" s="1" t="s">
        <v>81</v>
      </c>
      <c r="D3847" s="377">
        <v>91</v>
      </c>
      <c r="E3847" s="1" t="s">
        <v>83</v>
      </c>
      <c r="F3847" s="378">
        <v>46182</v>
      </c>
      <c r="G3847" s="1" t="s">
        <v>11344</v>
      </c>
      <c r="H3847" s="1" t="s">
        <v>9328</v>
      </c>
      <c r="I3847" s="378">
        <v>47277</v>
      </c>
      <c r="J3847" s="1" t="s">
        <v>61</v>
      </c>
      <c r="K3847" s="380">
        <v>0.87594907407406997</v>
      </c>
      <c r="L3847" s="378">
        <v>46182</v>
      </c>
      <c r="M3847" s="1" t="s">
        <v>11345</v>
      </c>
      <c r="N3847" s="1" t="s">
        <v>11353</v>
      </c>
    </row>
    <row r="3848" spans="1:14" x14ac:dyDescent="0.25">
      <c r="A3848" s="1" t="s">
        <v>11343</v>
      </c>
      <c r="B3848" s="1" t="s">
        <v>80</v>
      </c>
      <c r="C3848" s="1" t="s">
        <v>81</v>
      </c>
      <c r="D3848" s="377">
        <v>91</v>
      </c>
      <c r="E3848" s="1" t="s">
        <v>83</v>
      </c>
      <c r="F3848" s="378">
        <v>46182</v>
      </c>
      <c r="G3848" s="1" t="s">
        <v>11344</v>
      </c>
      <c r="H3848" s="1" t="s">
        <v>9328</v>
      </c>
      <c r="I3848" s="378">
        <v>47277</v>
      </c>
      <c r="J3848" s="1" t="s">
        <v>61</v>
      </c>
      <c r="K3848" s="380">
        <v>0.73690972222221995</v>
      </c>
      <c r="L3848" s="378">
        <v>46182</v>
      </c>
      <c r="M3848" s="1" t="s">
        <v>11345</v>
      </c>
      <c r="N3848" s="1" t="s">
        <v>11359</v>
      </c>
    </row>
    <row r="3849" spans="1:14" x14ac:dyDescent="0.25">
      <c r="A3849" s="1" t="s">
        <v>11343</v>
      </c>
      <c r="B3849" s="1" t="s">
        <v>80</v>
      </c>
      <c r="C3849" s="1" t="s">
        <v>81</v>
      </c>
      <c r="D3849" s="377">
        <v>91</v>
      </c>
      <c r="E3849" s="1" t="s">
        <v>83</v>
      </c>
      <c r="F3849" s="378">
        <v>46182</v>
      </c>
      <c r="G3849" s="1" t="s">
        <v>11344</v>
      </c>
      <c r="H3849" s="1" t="s">
        <v>9328</v>
      </c>
      <c r="I3849" s="378">
        <v>47277</v>
      </c>
      <c r="J3849" s="1" t="s">
        <v>61</v>
      </c>
      <c r="K3849" s="380">
        <v>0.92469907407407004</v>
      </c>
      <c r="L3849" s="378">
        <v>46182</v>
      </c>
      <c r="M3849" s="1" t="s">
        <v>11345</v>
      </c>
      <c r="N3849" s="1" t="s">
        <v>11350</v>
      </c>
    </row>
    <row r="3850" spans="1:14" x14ac:dyDescent="0.25">
      <c r="A3850" s="1" t="s">
        <v>11343</v>
      </c>
      <c r="B3850" s="1" t="s">
        <v>80</v>
      </c>
      <c r="C3850" s="1" t="s">
        <v>81</v>
      </c>
      <c r="D3850" s="377">
        <v>91</v>
      </c>
      <c r="E3850" s="1" t="s">
        <v>83</v>
      </c>
      <c r="F3850" s="378">
        <v>46182</v>
      </c>
      <c r="G3850" s="1" t="s">
        <v>11344</v>
      </c>
      <c r="H3850" s="1" t="s">
        <v>9328</v>
      </c>
      <c r="I3850" s="378">
        <v>47277</v>
      </c>
      <c r="J3850" s="1" t="s">
        <v>61</v>
      </c>
      <c r="K3850" s="380">
        <v>0.85996527777777998</v>
      </c>
      <c r="L3850" s="378">
        <v>46182</v>
      </c>
      <c r="M3850" s="1" t="s">
        <v>11345</v>
      </c>
      <c r="N3850" s="1" t="s">
        <v>11358</v>
      </c>
    </row>
    <row r="3851" spans="1:14" x14ac:dyDescent="0.25">
      <c r="A3851" s="1" t="s">
        <v>4455</v>
      </c>
      <c r="B3851" s="1" t="s">
        <v>80</v>
      </c>
      <c r="C3851" s="1" t="s">
        <v>81</v>
      </c>
      <c r="D3851" s="377">
        <v>110</v>
      </c>
      <c r="E3851" s="1" t="s">
        <v>83</v>
      </c>
      <c r="F3851" s="378">
        <v>46176</v>
      </c>
      <c r="G3851" s="1" t="s">
        <v>5396</v>
      </c>
      <c r="H3851" s="1" t="s">
        <v>4586</v>
      </c>
      <c r="I3851" s="378">
        <v>47271</v>
      </c>
      <c r="J3851" s="1" t="s">
        <v>61</v>
      </c>
      <c r="K3851" s="380">
        <v>0.43868055555556001</v>
      </c>
      <c r="L3851" s="378">
        <v>46176</v>
      </c>
      <c r="M3851" s="1" t="s">
        <v>4457</v>
      </c>
      <c r="N3851" s="1" t="s">
        <v>7614</v>
      </c>
    </row>
    <row r="3852" spans="1:14" x14ac:dyDescent="0.25">
      <c r="A3852" s="1" t="s">
        <v>4455</v>
      </c>
      <c r="B3852" s="1" t="s">
        <v>80</v>
      </c>
      <c r="C3852" s="1" t="s">
        <v>81</v>
      </c>
      <c r="D3852" s="377">
        <v>110</v>
      </c>
      <c r="E3852" s="1" t="s">
        <v>83</v>
      </c>
      <c r="F3852" s="378">
        <v>46176</v>
      </c>
      <c r="G3852" s="1" t="s">
        <v>5396</v>
      </c>
      <c r="H3852" s="1" t="s">
        <v>4586</v>
      </c>
      <c r="I3852" s="378">
        <v>47271</v>
      </c>
      <c r="J3852" s="1" t="s">
        <v>61</v>
      </c>
      <c r="K3852" s="380">
        <v>0.39377314814815001</v>
      </c>
      <c r="L3852" s="378">
        <v>46176</v>
      </c>
      <c r="M3852" s="1" t="s">
        <v>4457</v>
      </c>
      <c r="N3852" s="1" t="s">
        <v>7621</v>
      </c>
    </row>
    <row r="3853" spans="1:14" x14ac:dyDescent="0.25">
      <c r="A3853" s="1" t="s">
        <v>4455</v>
      </c>
      <c r="B3853" s="1" t="s">
        <v>80</v>
      </c>
      <c r="C3853" s="1" t="s">
        <v>81</v>
      </c>
      <c r="D3853" s="377">
        <v>110</v>
      </c>
      <c r="E3853" s="1" t="s">
        <v>83</v>
      </c>
      <c r="F3853" s="378">
        <v>46176</v>
      </c>
      <c r="G3853" s="1" t="s">
        <v>5396</v>
      </c>
      <c r="H3853" s="1" t="s">
        <v>4586</v>
      </c>
      <c r="I3853" s="378">
        <v>47271</v>
      </c>
      <c r="J3853" s="1" t="s">
        <v>61</v>
      </c>
      <c r="K3853" s="380">
        <v>0.51314814814815002</v>
      </c>
      <c r="L3853" s="378">
        <v>46176</v>
      </c>
      <c r="M3853" s="1" t="s">
        <v>4457</v>
      </c>
      <c r="N3853" s="1" t="s">
        <v>7612</v>
      </c>
    </row>
    <row r="3854" spans="1:14" x14ac:dyDescent="0.25">
      <c r="A3854" s="1" t="s">
        <v>4455</v>
      </c>
      <c r="B3854" s="1" t="s">
        <v>80</v>
      </c>
      <c r="C3854" s="1" t="s">
        <v>81</v>
      </c>
      <c r="D3854" s="377">
        <v>110</v>
      </c>
      <c r="E3854" s="1" t="s">
        <v>83</v>
      </c>
      <c r="F3854" s="378">
        <v>46176</v>
      </c>
      <c r="G3854" s="1" t="s">
        <v>5396</v>
      </c>
      <c r="H3854" s="1" t="s">
        <v>4586</v>
      </c>
      <c r="I3854" s="378">
        <v>47271</v>
      </c>
      <c r="J3854" s="1" t="s">
        <v>61</v>
      </c>
      <c r="K3854" s="380">
        <v>0.41931712962963003</v>
      </c>
      <c r="L3854" s="378">
        <v>46176</v>
      </c>
      <c r="M3854" s="1" t="s">
        <v>4457</v>
      </c>
      <c r="N3854" s="1" t="s">
        <v>7615</v>
      </c>
    </row>
    <row r="3855" spans="1:14" x14ac:dyDescent="0.25">
      <c r="A3855" s="1" t="s">
        <v>4455</v>
      </c>
      <c r="B3855" s="1" t="s">
        <v>80</v>
      </c>
      <c r="C3855" s="1" t="s">
        <v>81</v>
      </c>
      <c r="D3855" s="377">
        <v>109</v>
      </c>
      <c r="E3855" s="1" t="s">
        <v>83</v>
      </c>
      <c r="F3855" s="378">
        <v>46176</v>
      </c>
      <c r="G3855" s="1" t="s">
        <v>5396</v>
      </c>
      <c r="H3855" s="1" t="s">
        <v>4586</v>
      </c>
      <c r="I3855" s="378">
        <v>47271</v>
      </c>
      <c r="J3855" s="1" t="s">
        <v>61</v>
      </c>
      <c r="K3855" s="380">
        <v>0.56997685185184999</v>
      </c>
      <c r="L3855" s="378">
        <v>46176</v>
      </c>
      <c r="M3855" s="1" t="s">
        <v>4457</v>
      </c>
      <c r="N3855" s="1" t="s">
        <v>7623</v>
      </c>
    </row>
    <row r="3856" spans="1:14" x14ac:dyDescent="0.25">
      <c r="A3856" s="1" t="s">
        <v>4455</v>
      </c>
      <c r="B3856" s="1" t="s">
        <v>80</v>
      </c>
      <c r="C3856" s="1" t="s">
        <v>81</v>
      </c>
      <c r="D3856" s="377">
        <v>110</v>
      </c>
      <c r="E3856" s="1" t="s">
        <v>83</v>
      </c>
      <c r="F3856" s="378">
        <v>46176</v>
      </c>
      <c r="G3856" s="1" t="s">
        <v>5396</v>
      </c>
      <c r="H3856" s="1" t="s">
        <v>4586</v>
      </c>
      <c r="I3856" s="378">
        <v>47271</v>
      </c>
      <c r="J3856" s="1" t="s">
        <v>61</v>
      </c>
      <c r="K3856" s="380">
        <v>0.56576388888888995</v>
      </c>
      <c r="L3856" s="378">
        <v>46176</v>
      </c>
      <c r="M3856" s="1" t="s">
        <v>4457</v>
      </c>
      <c r="N3856" s="1" t="s">
        <v>7619</v>
      </c>
    </row>
    <row r="3857" spans="1:14" x14ac:dyDescent="0.25">
      <c r="A3857" s="1" t="s">
        <v>4455</v>
      </c>
      <c r="B3857" s="1" t="s">
        <v>80</v>
      </c>
      <c r="C3857" s="1" t="s">
        <v>81</v>
      </c>
      <c r="D3857" s="377">
        <v>110</v>
      </c>
      <c r="E3857" s="1" t="s">
        <v>83</v>
      </c>
      <c r="F3857" s="378">
        <v>46176</v>
      </c>
      <c r="G3857" s="1" t="s">
        <v>5396</v>
      </c>
      <c r="H3857" s="1" t="s">
        <v>4586</v>
      </c>
      <c r="I3857" s="378">
        <v>47271</v>
      </c>
      <c r="J3857" s="1" t="s">
        <v>61</v>
      </c>
      <c r="K3857" s="380">
        <v>0.59215277777777997</v>
      </c>
      <c r="L3857" s="378">
        <v>46176</v>
      </c>
      <c r="M3857" s="1" t="s">
        <v>4457</v>
      </c>
      <c r="N3857" s="1" t="s">
        <v>7613</v>
      </c>
    </row>
    <row r="3858" spans="1:14" x14ac:dyDescent="0.25">
      <c r="A3858" s="1" t="s">
        <v>4455</v>
      </c>
      <c r="B3858" s="1" t="s">
        <v>80</v>
      </c>
      <c r="C3858" s="1" t="s">
        <v>81</v>
      </c>
      <c r="D3858" s="377">
        <v>110</v>
      </c>
      <c r="E3858" s="1" t="s">
        <v>83</v>
      </c>
      <c r="F3858" s="378">
        <v>46176</v>
      </c>
      <c r="G3858" s="1" t="s">
        <v>5396</v>
      </c>
      <c r="H3858" s="1" t="s">
        <v>4586</v>
      </c>
      <c r="I3858" s="378">
        <v>47271</v>
      </c>
      <c r="J3858" s="1" t="s">
        <v>61</v>
      </c>
      <c r="K3858" s="380">
        <v>0.59074074074074001</v>
      </c>
      <c r="L3858" s="378">
        <v>46176</v>
      </c>
      <c r="M3858" s="1" t="s">
        <v>4457</v>
      </c>
      <c r="N3858" s="1" t="s">
        <v>7622</v>
      </c>
    </row>
    <row r="3859" spans="1:14" x14ac:dyDescent="0.25">
      <c r="A3859" s="1" t="s">
        <v>4455</v>
      </c>
      <c r="B3859" s="1" t="s">
        <v>80</v>
      </c>
      <c r="C3859" s="1" t="s">
        <v>81</v>
      </c>
      <c r="D3859" s="377">
        <v>110</v>
      </c>
      <c r="E3859" s="1" t="s">
        <v>83</v>
      </c>
      <c r="F3859" s="378">
        <v>46176</v>
      </c>
      <c r="G3859" s="1" t="s">
        <v>5396</v>
      </c>
      <c r="H3859" s="1" t="s">
        <v>4586</v>
      </c>
      <c r="I3859" s="378">
        <v>47271</v>
      </c>
      <c r="J3859" s="1" t="s">
        <v>61</v>
      </c>
      <c r="K3859" s="380">
        <v>0.32078703703703998</v>
      </c>
      <c r="L3859" s="378">
        <v>46176</v>
      </c>
      <c r="M3859" s="1" t="s">
        <v>4457</v>
      </c>
      <c r="N3859" s="1" t="s">
        <v>5402</v>
      </c>
    </row>
    <row r="3860" spans="1:14" x14ac:dyDescent="0.25">
      <c r="A3860" s="1" t="s">
        <v>4455</v>
      </c>
      <c r="B3860" s="1" t="s">
        <v>80</v>
      </c>
      <c r="C3860" s="1" t="s">
        <v>81</v>
      </c>
      <c r="D3860" s="377">
        <v>110</v>
      </c>
      <c r="E3860" s="1" t="s">
        <v>83</v>
      </c>
      <c r="F3860" s="378">
        <v>46176</v>
      </c>
      <c r="G3860" s="1" t="s">
        <v>4456</v>
      </c>
      <c r="H3860" s="1" t="s">
        <v>4356</v>
      </c>
      <c r="I3860" s="378">
        <v>47267</v>
      </c>
      <c r="J3860" s="1" t="s">
        <v>61</v>
      </c>
      <c r="K3860" s="380">
        <v>1.0324074074069999E-2</v>
      </c>
      <c r="L3860" s="378">
        <v>46176</v>
      </c>
      <c r="M3860" s="1" t="s">
        <v>4457</v>
      </c>
      <c r="N3860" s="1" t="s">
        <v>5398</v>
      </c>
    </row>
    <row r="3861" spans="1:14" x14ac:dyDescent="0.25">
      <c r="A3861" s="1" t="s">
        <v>4455</v>
      </c>
      <c r="B3861" s="1" t="s">
        <v>80</v>
      </c>
      <c r="C3861" s="1" t="s">
        <v>81</v>
      </c>
      <c r="D3861" s="377">
        <v>110</v>
      </c>
      <c r="E3861" s="1" t="s">
        <v>83</v>
      </c>
      <c r="F3861" s="378">
        <v>46176</v>
      </c>
      <c r="G3861" s="1" t="s">
        <v>5396</v>
      </c>
      <c r="H3861" s="1" t="s">
        <v>4586</v>
      </c>
      <c r="I3861" s="378">
        <v>47271</v>
      </c>
      <c r="J3861" s="1" t="s">
        <v>61</v>
      </c>
      <c r="K3861" s="380">
        <v>0.40800925925926002</v>
      </c>
      <c r="L3861" s="378">
        <v>46176</v>
      </c>
      <c r="M3861" s="1" t="s">
        <v>4457</v>
      </c>
      <c r="N3861" s="1" t="s">
        <v>7616</v>
      </c>
    </row>
    <row r="3862" spans="1:14" x14ac:dyDescent="0.25">
      <c r="A3862" s="1" t="s">
        <v>4455</v>
      </c>
      <c r="B3862" s="1" t="s">
        <v>80</v>
      </c>
      <c r="C3862" s="1" t="s">
        <v>81</v>
      </c>
      <c r="D3862" s="377">
        <v>16</v>
      </c>
      <c r="E3862" s="1" t="s">
        <v>83</v>
      </c>
      <c r="F3862" s="378">
        <v>46176</v>
      </c>
      <c r="G3862" s="1" t="s">
        <v>5396</v>
      </c>
      <c r="H3862" s="1" t="s">
        <v>4586</v>
      </c>
      <c r="I3862" s="378">
        <v>47271</v>
      </c>
      <c r="J3862" s="1" t="s">
        <v>61</v>
      </c>
      <c r="K3862" s="380">
        <v>1.6145833333330001E-2</v>
      </c>
      <c r="L3862" s="378">
        <v>46176</v>
      </c>
      <c r="M3862" s="1" t="s">
        <v>4457</v>
      </c>
      <c r="N3862" s="1" t="s">
        <v>5401</v>
      </c>
    </row>
    <row r="3863" spans="1:14" x14ac:dyDescent="0.25">
      <c r="A3863" s="1" t="s">
        <v>4455</v>
      </c>
      <c r="B3863" s="1" t="s">
        <v>80</v>
      </c>
      <c r="C3863" s="1" t="s">
        <v>81</v>
      </c>
      <c r="D3863" s="377">
        <v>110</v>
      </c>
      <c r="E3863" s="1" t="s">
        <v>83</v>
      </c>
      <c r="F3863" s="378">
        <v>46176</v>
      </c>
      <c r="G3863" s="1" t="s">
        <v>5396</v>
      </c>
      <c r="H3863" s="1" t="s">
        <v>4586</v>
      </c>
      <c r="I3863" s="378">
        <v>47271</v>
      </c>
      <c r="J3863" s="1" t="s">
        <v>61</v>
      </c>
      <c r="K3863" s="380">
        <v>0.34288194444443998</v>
      </c>
      <c r="L3863" s="378">
        <v>46176</v>
      </c>
      <c r="M3863" s="1" t="s">
        <v>4457</v>
      </c>
      <c r="N3863" s="1" t="s">
        <v>5400</v>
      </c>
    </row>
    <row r="3864" spans="1:14" x14ac:dyDescent="0.25">
      <c r="A3864" s="1" t="s">
        <v>4455</v>
      </c>
      <c r="B3864" s="1" t="s">
        <v>80</v>
      </c>
      <c r="C3864" s="1" t="s">
        <v>81</v>
      </c>
      <c r="D3864" s="377">
        <v>110</v>
      </c>
      <c r="E3864" s="1" t="s">
        <v>83</v>
      </c>
      <c r="F3864" s="378">
        <v>46176</v>
      </c>
      <c r="G3864" s="1" t="s">
        <v>5396</v>
      </c>
      <c r="H3864" s="1" t="s">
        <v>4586</v>
      </c>
      <c r="I3864" s="378">
        <v>47271</v>
      </c>
      <c r="J3864" s="1" t="s">
        <v>61</v>
      </c>
      <c r="K3864" s="380">
        <v>0.38524305555555999</v>
      </c>
      <c r="L3864" s="378">
        <v>46176</v>
      </c>
      <c r="M3864" s="1" t="s">
        <v>4457</v>
      </c>
      <c r="N3864" s="1" t="s">
        <v>7617</v>
      </c>
    </row>
    <row r="3865" spans="1:14" x14ac:dyDescent="0.25">
      <c r="A3865" s="1" t="s">
        <v>4455</v>
      </c>
      <c r="B3865" s="1" t="s">
        <v>80</v>
      </c>
      <c r="C3865" s="1" t="s">
        <v>81</v>
      </c>
      <c r="D3865" s="377">
        <v>110</v>
      </c>
      <c r="E3865" s="1" t="s">
        <v>83</v>
      </c>
      <c r="F3865" s="378">
        <v>46176</v>
      </c>
      <c r="G3865" s="1" t="s">
        <v>5396</v>
      </c>
      <c r="H3865" s="1" t="s">
        <v>4586</v>
      </c>
      <c r="I3865" s="378">
        <v>47271</v>
      </c>
      <c r="J3865" s="1" t="s">
        <v>61</v>
      </c>
      <c r="K3865" s="380">
        <v>0.35361111111110999</v>
      </c>
      <c r="L3865" s="378">
        <v>46176</v>
      </c>
      <c r="M3865" s="1" t="s">
        <v>4457</v>
      </c>
      <c r="N3865" s="1" t="s">
        <v>5397</v>
      </c>
    </row>
    <row r="3866" spans="1:14" x14ac:dyDescent="0.25">
      <c r="A3866" s="1" t="s">
        <v>4455</v>
      </c>
      <c r="B3866" s="1" t="s">
        <v>80</v>
      </c>
      <c r="C3866" s="1" t="s">
        <v>81</v>
      </c>
      <c r="D3866" s="377">
        <v>110</v>
      </c>
      <c r="E3866" s="1" t="s">
        <v>83</v>
      </c>
      <c r="F3866" s="378">
        <v>46176</v>
      </c>
      <c r="G3866" s="1" t="s">
        <v>5396</v>
      </c>
      <c r="H3866" s="1" t="s">
        <v>4586</v>
      </c>
      <c r="I3866" s="378">
        <v>47271</v>
      </c>
      <c r="J3866" s="1" t="s">
        <v>61</v>
      </c>
      <c r="K3866" s="380">
        <v>0.37740740740741002</v>
      </c>
      <c r="L3866" s="378">
        <v>46176</v>
      </c>
      <c r="M3866" s="1" t="s">
        <v>4457</v>
      </c>
      <c r="N3866" s="1" t="s">
        <v>7618</v>
      </c>
    </row>
    <row r="3867" spans="1:14" x14ac:dyDescent="0.25">
      <c r="A3867" s="1" t="s">
        <v>4455</v>
      </c>
      <c r="B3867" s="1" t="s">
        <v>80</v>
      </c>
      <c r="C3867" s="1" t="s">
        <v>81</v>
      </c>
      <c r="D3867" s="377">
        <v>110</v>
      </c>
      <c r="E3867" s="1" t="s">
        <v>83</v>
      </c>
      <c r="F3867" s="378">
        <v>46176</v>
      </c>
      <c r="G3867" s="1" t="s">
        <v>5396</v>
      </c>
      <c r="H3867" s="1" t="s">
        <v>4586</v>
      </c>
      <c r="I3867" s="378">
        <v>47271</v>
      </c>
      <c r="J3867" s="1" t="s">
        <v>61</v>
      </c>
      <c r="K3867" s="380">
        <v>0.33562500000000001</v>
      </c>
      <c r="L3867" s="378">
        <v>46176</v>
      </c>
      <c r="M3867" s="1" t="s">
        <v>4457</v>
      </c>
      <c r="N3867" s="1" t="s">
        <v>5399</v>
      </c>
    </row>
    <row r="3868" spans="1:14" x14ac:dyDescent="0.25">
      <c r="A3868" s="1" t="s">
        <v>4455</v>
      </c>
      <c r="B3868" s="1" t="s">
        <v>80</v>
      </c>
      <c r="C3868" s="1" t="s">
        <v>81</v>
      </c>
      <c r="D3868" s="377">
        <v>110</v>
      </c>
      <c r="E3868" s="1" t="s">
        <v>83</v>
      </c>
      <c r="F3868" s="378">
        <v>46176</v>
      </c>
      <c r="G3868" s="1" t="s">
        <v>5396</v>
      </c>
      <c r="H3868" s="1" t="s">
        <v>4586</v>
      </c>
      <c r="I3868" s="378">
        <v>47271</v>
      </c>
      <c r="J3868" s="1" t="s">
        <v>61</v>
      </c>
      <c r="K3868" s="380">
        <v>0.37864583333333002</v>
      </c>
      <c r="L3868" s="378">
        <v>46176</v>
      </c>
      <c r="M3868" s="1" t="s">
        <v>4457</v>
      </c>
      <c r="N3868" s="1" t="s">
        <v>7620</v>
      </c>
    </row>
    <row r="3869" spans="1:14" x14ac:dyDescent="0.25">
      <c r="A3869" s="1" t="s">
        <v>4455</v>
      </c>
      <c r="B3869" s="1" t="s">
        <v>80</v>
      </c>
      <c r="C3869" s="1" t="s">
        <v>81</v>
      </c>
      <c r="D3869" s="377">
        <v>110</v>
      </c>
      <c r="E3869" s="1" t="s">
        <v>83</v>
      </c>
      <c r="F3869" s="378">
        <v>46175</v>
      </c>
      <c r="G3869" s="1" t="s">
        <v>4456</v>
      </c>
      <c r="H3869" s="1" t="s">
        <v>4356</v>
      </c>
      <c r="I3869" s="378">
        <v>47267</v>
      </c>
      <c r="J3869" s="1" t="s">
        <v>61</v>
      </c>
      <c r="K3869" s="380">
        <v>0.35160879629629999</v>
      </c>
      <c r="L3869" s="378">
        <v>46175</v>
      </c>
      <c r="M3869" s="1" t="s">
        <v>4457</v>
      </c>
      <c r="N3869" s="1" t="s">
        <v>4461</v>
      </c>
    </row>
    <row r="3870" spans="1:14" x14ac:dyDescent="0.25">
      <c r="A3870" s="1" t="s">
        <v>4455</v>
      </c>
      <c r="B3870" s="1" t="s">
        <v>80</v>
      </c>
      <c r="C3870" s="1" t="s">
        <v>81</v>
      </c>
      <c r="D3870" s="377">
        <v>110</v>
      </c>
      <c r="E3870" s="1" t="s">
        <v>83</v>
      </c>
      <c r="F3870" s="378">
        <v>46175</v>
      </c>
      <c r="G3870" s="1" t="s">
        <v>4456</v>
      </c>
      <c r="H3870" s="1" t="s">
        <v>4356</v>
      </c>
      <c r="I3870" s="378">
        <v>47267</v>
      </c>
      <c r="J3870" s="1" t="s">
        <v>61</v>
      </c>
      <c r="K3870" s="380">
        <v>0.51063657407407004</v>
      </c>
      <c r="L3870" s="378">
        <v>46175</v>
      </c>
      <c r="M3870" s="1" t="s">
        <v>4457</v>
      </c>
      <c r="N3870" s="1" t="s">
        <v>4863</v>
      </c>
    </row>
    <row r="3871" spans="1:14" x14ac:dyDescent="0.25">
      <c r="A3871" s="1" t="s">
        <v>4455</v>
      </c>
      <c r="B3871" s="1" t="s">
        <v>80</v>
      </c>
      <c r="C3871" s="1" t="s">
        <v>81</v>
      </c>
      <c r="D3871" s="377">
        <v>110</v>
      </c>
      <c r="E3871" s="1" t="s">
        <v>83</v>
      </c>
      <c r="F3871" s="378">
        <v>46175</v>
      </c>
      <c r="G3871" s="1" t="s">
        <v>4456</v>
      </c>
      <c r="H3871" s="1" t="s">
        <v>4356</v>
      </c>
      <c r="I3871" s="378">
        <v>47267</v>
      </c>
      <c r="J3871" s="1" t="s">
        <v>61</v>
      </c>
      <c r="K3871" s="380">
        <v>0.61957175925926</v>
      </c>
      <c r="L3871" s="378">
        <v>46175</v>
      </c>
      <c r="M3871" s="1" t="s">
        <v>4457</v>
      </c>
      <c r="N3871" s="1" t="s">
        <v>4849</v>
      </c>
    </row>
    <row r="3872" spans="1:14" x14ac:dyDescent="0.25">
      <c r="A3872" s="1" t="s">
        <v>4455</v>
      </c>
      <c r="B3872" s="1" t="s">
        <v>80</v>
      </c>
      <c r="C3872" s="1" t="s">
        <v>81</v>
      </c>
      <c r="D3872" s="377">
        <v>110</v>
      </c>
      <c r="E3872" s="1" t="s">
        <v>83</v>
      </c>
      <c r="F3872" s="378">
        <v>46175</v>
      </c>
      <c r="G3872" s="1" t="s">
        <v>4456</v>
      </c>
      <c r="H3872" s="1" t="s">
        <v>4356</v>
      </c>
      <c r="I3872" s="378">
        <v>47267</v>
      </c>
      <c r="J3872" s="1" t="s">
        <v>61</v>
      </c>
      <c r="K3872" s="380">
        <v>0.51820601851852</v>
      </c>
      <c r="L3872" s="378">
        <v>46175</v>
      </c>
      <c r="M3872" s="1" t="s">
        <v>4457</v>
      </c>
      <c r="N3872" s="1" t="s">
        <v>4864</v>
      </c>
    </row>
    <row r="3873" spans="1:14" x14ac:dyDescent="0.25">
      <c r="A3873" s="1" t="s">
        <v>4455</v>
      </c>
      <c r="B3873" s="1" t="s">
        <v>80</v>
      </c>
      <c r="C3873" s="1" t="s">
        <v>81</v>
      </c>
      <c r="D3873" s="377">
        <v>110</v>
      </c>
      <c r="E3873" s="1" t="s">
        <v>83</v>
      </c>
      <c r="F3873" s="378">
        <v>46175</v>
      </c>
      <c r="G3873" s="1" t="s">
        <v>5396</v>
      </c>
      <c r="H3873" s="1" t="s">
        <v>4586</v>
      </c>
      <c r="I3873" s="378">
        <v>47271</v>
      </c>
      <c r="J3873" s="1" t="s">
        <v>61</v>
      </c>
      <c r="K3873" s="380">
        <v>0.87144675925925996</v>
      </c>
      <c r="L3873" s="378">
        <v>46175</v>
      </c>
      <c r="M3873" s="1" t="s">
        <v>4457</v>
      </c>
      <c r="N3873" s="1" t="s">
        <v>5428</v>
      </c>
    </row>
    <row r="3874" spans="1:14" x14ac:dyDescent="0.25">
      <c r="A3874" s="1" t="s">
        <v>4455</v>
      </c>
      <c r="B3874" s="1" t="s">
        <v>80</v>
      </c>
      <c r="C3874" s="1" t="s">
        <v>81</v>
      </c>
      <c r="D3874" s="377">
        <v>110</v>
      </c>
      <c r="E3874" s="1" t="s">
        <v>83</v>
      </c>
      <c r="F3874" s="378">
        <v>46175</v>
      </c>
      <c r="G3874" s="1" t="s">
        <v>5396</v>
      </c>
      <c r="H3874" s="1" t="s">
        <v>4586</v>
      </c>
      <c r="I3874" s="378">
        <v>47271</v>
      </c>
      <c r="J3874" s="1" t="s">
        <v>61</v>
      </c>
      <c r="K3874" s="380">
        <v>0.87346064814815005</v>
      </c>
      <c r="L3874" s="378">
        <v>46175</v>
      </c>
      <c r="M3874" s="1" t="s">
        <v>4457</v>
      </c>
      <c r="N3874" s="1" t="s">
        <v>5424</v>
      </c>
    </row>
    <row r="3875" spans="1:14" x14ac:dyDescent="0.25">
      <c r="A3875" s="1" t="s">
        <v>4455</v>
      </c>
      <c r="B3875" s="1" t="s">
        <v>80</v>
      </c>
      <c r="C3875" s="1" t="s">
        <v>81</v>
      </c>
      <c r="D3875" s="377">
        <v>110</v>
      </c>
      <c r="E3875" s="1" t="s">
        <v>83</v>
      </c>
      <c r="F3875" s="378">
        <v>46175</v>
      </c>
      <c r="G3875" s="1" t="s">
        <v>5396</v>
      </c>
      <c r="H3875" s="1" t="s">
        <v>4586</v>
      </c>
      <c r="I3875" s="378">
        <v>47271</v>
      </c>
      <c r="J3875" s="1" t="s">
        <v>61</v>
      </c>
      <c r="K3875" s="380">
        <v>0.90515046296295998</v>
      </c>
      <c r="L3875" s="378">
        <v>46175</v>
      </c>
      <c r="M3875" s="1" t="s">
        <v>4457</v>
      </c>
      <c r="N3875" s="1" t="s">
        <v>5427</v>
      </c>
    </row>
    <row r="3876" spans="1:14" x14ac:dyDescent="0.25">
      <c r="A3876" s="1" t="s">
        <v>4455</v>
      </c>
      <c r="B3876" s="1" t="s">
        <v>80</v>
      </c>
      <c r="C3876" s="1" t="s">
        <v>81</v>
      </c>
      <c r="D3876" s="377">
        <v>110</v>
      </c>
      <c r="E3876" s="1" t="s">
        <v>83</v>
      </c>
      <c r="F3876" s="378">
        <v>46175</v>
      </c>
      <c r="G3876" s="1" t="s">
        <v>4456</v>
      </c>
      <c r="H3876" s="1" t="s">
        <v>4356</v>
      </c>
      <c r="I3876" s="378">
        <v>47267</v>
      </c>
      <c r="J3876" s="1" t="s">
        <v>61</v>
      </c>
      <c r="K3876" s="380">
        <v>0.35939814814815002</v>
      </c>
      <c r="L3876" s="378">
        <v>46175</v>
      </c>
      <c r="M3876" s="1" t="s">
        <v>4457</v>
      </c>
      <c r="N3876" s="1" t="s">
        <v>4460</v>
      </c>
    </row>
    <row r="3877" spans="1:14" x14ac:dyDescent="0.25">
      <c r="A3877" s="1" t="s">
        <v>4455</v>
      </c>
      <c r="B3877" s="1" t="s">
        <v>80</v>
      </c>
      <c r="C3877" s="1" t="s">
        <v>81</v>
      </c>
      <c r="D3877" s="377">
        <v>110</v>
      </c>
      <c r="E3877" s="1" t="s">
        <v>83</v>
      </c>
      <c r="F3877" s="378">
        <v>46175</v>
      </c>
      <c r="G3877" s="1" t="s">
        <v>5396</v>
      </c>
      <c r="H3877" s="1" t="s">
        <v>4586</v>
      </c>
      <c r="I3877" s="378">
        <v>47271</v>
      </c>
      <c r="J3877" s="1" t="s">
        <v>61</v>
      </c>
      <c r="K3877" s="380">
        <v>0.85027777777778002</v>
      </c>
      <c r="L3877" s="378">
        <v>46175</v>
      </c>
      <c r="M3877" s="1" t="s">
        <v>4457</v>
      </c>
      <c r="N3877" s="1" t="s">
        <v>5429</v>
      </c>
    </row>
    <row r="3878" spans="1:14" x14ac:dyDescent="0.25">
      <c r="A3878" s="1" t="s">
        <v>4455</v>
      </c>
      <c r="B3878" s="1" t="s">
        <v>80</v>
      </c>
      <c r="C3878" s="1" t="s">
        <v>81</v>
      </c>
      <c r="D3878" s="377">
        <v>110</v>
      </c>
      <c r="E3878" s="1" t="s">
        <v>83</v>
      </c>
      <c r="F3878" s="378">
        <v>46175</v>
      </c>
      <c r="G3878" s="1" t="s">
        <v>5396</v>
      </c>
      <c r="H3878" s="1" t="s">
        <v>4586</v>
      </c>
      <c r="I3878" s="378">
        <v>47271</v>
      </c>
      <c r="J3878" s="1" t="s">
        <v>61</v>
      </c>
      <c r="K3878" s="380">
        <v>0.84059027777777995</v>
      </c>
      <c r="L3878" s="378">
        <v>46175</v>
      </c>
      <c r="M3878" s="1" t="s">
        <v>4457</v>
      </c>
      <c r="N3878" s="1" t="s">
        <v>5430</v>
      </c>
    </row>
    <row r="3879" spans="1:14" x14ac:dyDescent="0.25">
      <c r="A3879" s="1" t="s">
        <v>4455</v>
      </c>
      <c r="B3879" s="1" t="s">
        <v>80</v>
      </c>
      <c r="C3879" s="1" t="s">
        <v>81</v>
      </c>
      <c r="D3879" s="377">
        <v>110</v>
      </c>
      <c r="E3879" s="1" t="s">
        <v>83</v>
      </c>
      <c r="F3879" s="378">
        <v>46175</v>
      </c>
      <c r="G3879" s="1" t="s">
        <v>4456</v>
      </c>
      <c r="H3879" s="1" t="s">
        <v>4356</v>
      </c>
      <c r="I3879" s="378">
        <v>47267</v>
      </c>
      <c r="J3879" s="1" t="s">
        <v>61</v>
      </c>
      <c r="K3879" s="380">
        <v>0.51039351851852</v>
      </c>
      <c r="L3879" s="378">
        <v>46175</v>
      </c>
      <c r="M3879" s="1" t="s">
        <v>4457</v>
      </c>
      <c r="N3879" s="1" t="s">
        <v>4862</v>
      </c>
    </row>
    <row r="3880" spans="1:14" x14ac:dyDescent="0.25">
      <c r="A3880" s="1" t="s">
        <v>4455</v>
      </c>
      <c r="B3880" s="1" t="s">
        <v>80</v>
      </c>
      <c r="C3880" s="1" t="s">
        <v>81</v>
      </c>
      <c r="D3880" s="377">
        <v>110</v>
      </c>
      <c r="E3880" s="1" t="s">
        <v>83</v>
      </c>
      <c r="F3880" s="378">
        <v>46175</v>
      </c>
      <c r="G3880" s="1" t="s">
        <v>4456</v>
      </c>
      <c r="H3880" s="1" t="s">
        <v>4356</v>
      </c>
      <c r="I3880" s="378">
        <v>47267</v>
      </c>
      <c r="J3880" s="1" t="s">
        <v>61</v>
      </c>
      <c r="K3880" s="380">
        <v>0.37768518518519001</v>
      </c>
      <c r="L3880" s="378">
        <v>46175</v>
      </c>
      <c r="M3880" s="1" t="s">
        <v>4457</v>
      </c>
      <c r="N3880" s="1" t="s">
        <v>4603</v>
      </c>
    </row>
    <row r="3881" spans="1:14" x14ac:dyDescent="0.25">
      <c r="A3881" s="1" t="s">
        <v>4455</v>
      </c>
      <c r="B3881" s="1" t="s">
        <v>80</v>
      </c>
      <c r="C3881" s="1" t="s">
        <v>81</v>
      </c>
      <c r="D3881" s="377">
        <v>110</v>
      </c>
      <c r="E3881" s="1" t="s">
        <v>83</v>
      </c>
      <c r="F3881" s="378">
        <v>46175</v>
      </c>
      <c r="G3881" s="1" t="s">
        <v>5396</v>
      </c>
      <c r="H3881" s="1" t="s">
        <v>4586</v>
      </c>
      <c r="I3881" s="378">
        <v>47271</v>
      </c>
      <c r="J3881" s="1" t="s">
        <v>61</v>
      </c>
      <c r="K3881" s="380">
        <v>0.77910879629630003</v>
      </c>
      <c r="L3881" s="378">
        <v>46175</v>
      </c>
      <c r="M3881" s="1" t="s">
        <v>4457</v>
      </c>
      <c r="N3881" s="1" t="s">
        <v>5404</v>
      </c>
    </row>
    <row r="3882" spans="1:14" x14ac:dyDescent="0.25">
      <c r="A3882" s="1" t="s">
        <v>4455</v>
      </c>
      <c r="B3882" s="1" t="s">
        <v>80</v>
      </c>
      <c r="C3882" s="1" t="s">
        <v>81</v>
      </c>
      <c r="D3882" s="377">
        <v>110</v>
      </c>
      <c r="E3882" s="1" t="s">
        <v>83</v>
      </c>
      <c r="F3882" s="378">
        <v>46175</v>
      </c>
      <c r="G3882" s="1" t="s">
        <v>5396</v>
      </c>
      <c r="H3882" s="1" t="s">
        <v>4586</v>
      </c>
      <c r="I3882" s="378">
        <v>47271</v>
      </c>
      <c r="J3882" s="1" t="s">
        <v>61</v>
      </c>
      <c r="K3882" s="380">
        <v>0.77159722222222005</v>
      </c>
      <c r="L3882" s="378">
        <v>46175</v>
      </c>
      <c r="M3882" s="1" t="s">
        <v>4457</v>
      </c>
      <c r="N3882" s="1" t="s">
        <v>5406</v>
      </c>
    </row>
    <row r="3883" spans="1:14" x14ac:dyDescent="0.25">
      <c r="A3883" s="1" t="s">
        <v>4455</v>
      </c>
      <c r="B3883" s="1" t="s">
        <v>80</v>
      </c>
      <c r="C3883" s="1" t="s">
        <v>81</v>
      </c>
      <c r="D3883" s="377">
        <v>110</v>
      </c>
      <c r="E3883" s="1" t="s">
        <v>83</v>
      </c>
      <c r="F3883" s="378">
        <v>46175</v>
      </c>
      <c r="G3883" s="1" t="s">
        <v>5396</v>
      </c>
      <c r="H3883" s="1" t="s">
        <v>4586</v>
      </c>
      <c r="I3883" s="378">
        <v>47271</v>
      </c>
      <c r="J3883" s="1" t="s">
        <v>61</v>
      </c>
      <c r="K3883" s="380">
        <v>0.77106481481481004</v>
      </c>
      <c r="L3883" s="378">
        <v>46175</v>
      </c>
      <c r="M3883" s="1" t="s">
        <v>4457</v>
      </c>
      <c r="N3883" s="1" t="s">
        <v>5408</v>
      </c>
    </row>
    <row r="3884" spans="1:14" x14ac:dyDescent="0.25">
      <c r="A3884" s="1" t="s">
        <v>4455</v>
      </c>
      <c r="B3884" s="1" t="s">
        <v>80</v>
      </c>
      <c r="C3884" s="1" t="s">
        <v>81</v>
      </c>
      <c r="D3884" s="377">
        <v>110</v>
      </c>
      <c r="E3884" s="1" t="s">
        <v>83</v>
      </c>
      <c r="F3884" s="378">
        <v>46175</v>
      </c>
      <c r="G3884" s="1" t="s">
        <v>5396</v>
      </c>
      <c r="H3884" s="1" t="s">
        <v>4586</v>
      </c>
      <c r="I3884" s="378">
        <v>47271</v>
      </c>
      <c r="J3884" s="1" t="s">
        <v>61</v>
      </c>
      <c r="K3884" s="380">
        <v>0.98221064814814996</v>
      </c>
      <c r="L3884" s="378">
        <v>46175</v>
      </c>
      <c r="M3884" s="1" t="s">
        <v>4457</v>
      </c>
      <c r="N3884" s="1" t="s">
        <v>5420</v>
      </c>
    </row>
    <row r="3885" spans="1:14" x14ac:dyDescent="0.25">
      <c r="A3885" s="1" t="s">
        <v>4455</v>
      </c>
      <c r="B3885" s="1" t="s">
        <v>80</v>
      </c>
      <c r="C3885" s="1" t="s">
        <v>81</v>
      </c>
      <c r="D3885" s="377">
        <v>110</v>
      </c>
      <c r="E3885" s="1" t="s">
        <v>83</v>
      </c>
      <c r="F3885" s="378">
        <v>46175</v>
      </c>
      <c r="G3885" s="1" t="s">
        <v>4456</v>
      </c>
      <c r="H3885" s="1" t="s">
        <v>4356</v>
      </c>
      <c r="I3885" s="378">
        <v>47267</v>
      </c>
      <c r="J3885" s="1" t="s">
        <v>61</v>
      </c>
      <c r="K3885" s="380">
        <v>0.64645833333333003</v>
      </c>
      <c r="L3885" s="378">
        <v>46175</v>
      </c>
      <c r="M3885" s="1" t="s">
        <v>4457</v>
      </c>
      <c r="N3885" s="1" t="s">
        <v>4855</v>
      </c>
    </row>
    <row r="3886" spans="1:14" x14ac:dyDescent="0.25">
      <c r="A3886" s="1" t="s">
        <v>4455</v>
      </c>
      <c r="B3886" s="1" t="s">
        <v>80</v>
      </c>
      <c r="C3886" s="1" t="s">
        <v>81</v>
      </c>
      <c r="D3886" s="377">
        <v>110</v>
      </c>
      <c r="E3886" s="1" t="s">
        <v>83</v>
      </c>
      <c r="F3886" s="378">
        <v>46175</v>
      </c>
      <c r="G3886" s="1" t="s">
        <v>4456</v>
      </c>
      <c r="H3886" s="1" t="s">
        <v>4356</v>
      </c>
      <c r="I3886" s="378">
        <v>47267</v>
      </c>
      <c r="J3886" s="1" t="s">
        <v>61</v>
      </c>
      <c r="K3886" s="380">
        <v>0.99685185185184999</v>
      </c>
      <c r="L3886" s="378">
        <v>46175</v>
      </c>
      <c r="M3886" s="1" t="s">
        <v>4457</v>
      </c>
      <c r="N3886" s="1" t="s">
        <v>5419</v>
      </c>
    </row>
    <row r="3887" spans="1:14" x14ac:dyDescent="0.25">
      <c r="A3887" s="1" t="s">
        <v>4455</v>
      </c>
      <c r="B3887" s="1" t="s">
        <v>80</v>
      </c>
      <c r="C3887" s="1" t="s">
        <v>81</v>
      </c>
      <c r="D3887" s="377">
        <v>110</v>
      </c>
      <c r="E3887" s="1" t="s">
        <v>83</v>
      </c>
      <c r="F3887" s="378">
        <v>46175</v>
      </c>
      <c r="G3887" s="1" t="s">
        <v>4456</v>
      </c>
      <c r="H3887" s="1" t="s">
        <v>4356</v>
      </c>
      <c r="I3887" s="378">
        <v>47267</v>
      </c>
      <c r="J3887" s="1" t="s">
        <v>61</v>
      </c>
      <c r="K3887" s="380">
        <v>0.74994212962963003</v>
      </c>
      <c r="L3887" s="378">
        <v>46175</v>
      </c>
      <c r="M3887" s="1" t="s">
        <v>4457</v>
      </c>
      <c r="N3887" s="1" t="s">
        <v>5409</v>
      </c>
    </row>
    <row r="3888" spans="1:14" x14ac:dyDescent="0.25">
      <c r="A3888" s="1" t="s">
        <v>4455</v>
      </c>
      <c r="B3888" s="1" t="s">
        <v>80</v>
      </c>
      <c r="C3888" s="1" t="s">
        <v>81</v>
      </c>
      <c r="D3888" s="377">
        <v>110</v>
      </c>
      <c r="E3888" s="1" t="s">
        <v>83</v>
      </c>
      <c r="F3888" s="378">
        <v>46175</v>
      </c>
      <c r="G3888" s="1" t="s">
        <v>4456</v>
      </c>
      <c r="H3888" s="1" t="s">
        <v>4356</v>
      </c>
      <c r="I3888" s="378">
        <v>47267</v>
      </c>
      <c r="J3888" s="1" t="s">
        <v>61</v>
      </c>
      <c r="K3888" s="380">
        <v>0.73929398148147996</v>
      </c>
      <c r="L3888" s="378">
        <v>46175</v>
      </c>
      <c r="M3888" s="1" t="s">
        <v>4457</v>
      </c>
      <c r="N3888" s="1" t="s">
        <v>5410</v>
      </c>
    </row>
    <row r="3889" spans="1:14" x14ac:dyDescent="0.25">
      <c r="A3889" s="1" t="s">
        <v>4455</v>
      </c>
      <c r="B3889" s="1" t="s">
        <v>80</v>
      </c>
      <c r="C3889" s="1" t="s">
        <v>81</v>
      </c>
      <c r="D3889" s="377">
        <v>110</v>
      </c>
      <c r="E3889" s="1" t="s">
        <v>83</v>
      </c>
      <c r="F3889" s="378">
        <v>46175</v>
      </c>
      <c r="G3889" s="1" t="s">
        <v>4456</v>
      </c>
      <c r="H3889" s="1" t="s">
        <v>4356</v>
      </c>
      <c r="I3889" s="378">
        <v>47267</v>
      </c>
      <c r="J3889" s="1" t="s">
        <v>61</v>
      </c>
      <c r="K3889" s="380">
        <v>0.33759259259259</v>
      </c>
      <c r="L3889" s="378">
        <v>46175</v>
      </c>
      <c r="M3889" s="1" t="s">
        <v>4457</v>
      </c>
      <c r="N3889" s="1" t="s">
        <v>4458</v>
      </c>
    </row>
    <row r="3890" spans="1:14" x14ac:dyDescent="0.25">
      <c r="A3890" s="1" t="s">
        <v>4455</v>
      </c>
      <c r="B3890" s="1" t="s">
        <v>80</v>
      </c>
      <c r="C3890" s="1" t="s">
        <v>81</v>
      </c>
      <c r="D3890" s="377">
        <v>110</v>
      </c>
      <c r="E3890" s="1" t="s">
        <v>83</v>
      </c>
      <c r="F3890" s="378">
        <v>46175</v>
      </c>
      <c r="G3890" s="1" t="s">
        <v>5396</v>
      </c>
      <c r="H3890" s="1" t="s">
        <v>4586</v>
      </c>
      <c r="I3890" s="378">
        <v>47271</v>
      </c>
      <c r="J3890" s="1" t="s">
        <v>61</v>
      </c>
      <c r="K3890" s="380">
        <v>0.98938657407407005</v>
      </c>
      <c r="L3890" s="378">
        <v>46175</v>
      </c>
      <c r="M3890" s="1" t="s">
        <v>4457</v>
      </c>
      <c r="N3890" s="1" t="s">
        <v>5418</v>
      </c>
    </row>
    <row r="3891" spans="1:14" x14ac:dyDescent="0.25">
      <c r="A3891" s="1" t="s">
        <v>4455</v>
      </c>
      <c r="B3891" s="1" t="s">
        <v>80</v>
      </c>
      <c r="C3891" s="1" t="s">
        <v>81</v>
      </c>
      <c r="D3891" s="377">
        <v>110</v>
      </c>
      <c r="E3891" s="1" t="s">
        <v>83</v>
      </c>
      <c r="F3891" s="378">
        <v>46175</v>
      </c>
      <c r="G3891" s="1" t="s">
        <v>4456</v>
      </c>
      <c r="H3891" s="1" t="s">
        <v>4356</v>
      </c>
      <c r="I3891" s="378">
        <v>47267</v>
      </c>
      <c r="J3891" s="1" t="s">
        <v>61</v>
      </c>
      <c r="K3891" s="380">
        <v>0.72741898148147999</v>
      </c>
      <c r="L3891" s="378">
        <v>46175</v>
      </c>
      <c r="M3891" s="1" t="s">
        <v>4457</v>
      </c>
      <c r="N3891" s="1" t="s">
        <v>5411</v>
      </c>
    </row>
    <row r="3892" spans="1:14" x14ac:dyDescent="0.25">
      <c r="A3892" s="1" t="s">
        <v>4455</v>
      </c>
      <c r="B3892" s="1" t="s">
        <v>80</v>
      </c>
      <c r="C3892" s="1" t="s">
        <v>81</v>
      </c>
      <c r="D3892" s="377">
        <v>110</v>
      </c>
      <c r="E3892" s="1" t="s">
        <v>83</v>
      </c>
      <c r="F3892" s="378">
        <v>46175</v>
      </c>
      <c r="G3892" s="1" t="s">
        <v>4456</v>
      </c>
      <c r="H3892" s="1" t="s">
        <v>4356</v>
      </c>
      <c r="I3892" s="378">
        <v>47267</v>
      </c>
      <c r="J3892" s="1" t="s">
        <v>61</v>
      </c>
      <c r="K3892" s="380">
        <v>0.66184027777777998</v>
      </c>
      <c r="L3892" s="378">
        <v>46175</v>
      </c>
      <c r="M3892" s="1" t="s">
        <v>4457</v>
      </c>
      <c r="N3892" s="1" t="s">
        <v>4852</v>
      </c>
    </row>
    <row r="3893" spans="1:14" x14ac:dyDescent="0.25">
      <c r="A3893" s="1" t="s">
        <v>4455</v>
      </c>
      <c r="B3893" s="1" t="s">
        <v>80</v>
      </c>
      <c r="C3893" s="1" t="s">
        <v>81</v>
      </c>
      <c r="D3893" s="377">
        <v>110</v>
      </c>
      <c r="E3893" s="1" t="s">
        <v>83</v>
      </c>
      <c r="F3893" s="378">
        <v>46175</v>
      </c>
      <c r="G3893" s="1" t="s">
        <v>4456</v>
      </c>
      <c r="H3893" s="1" t="s">
        <v>4356</v>
      </c>
      <c r="I3893" s="378">
        <v>47267</v>
      </c>
      <c r="J3893" s="1" t="s">
        <v>61</v>
      </c>
      <c r="K3893" s="380">
        <v>0.40611111111110998</v>
      </c>
      <c r="L3893" s="378">
        <v>46175</v>
      </c>
      <c r="M3893" s="1" t="s">
        <v>4457</v>
      </c>
      <c r="N3893" s="1" t="s">
        <v>4857</v>
      </c>
    </row>
    <row r="3894" spans="1:14" x14ac:dyDescent="0.25">
      <c r="A3894" s="1" t="s">
        <v>4455</v>
      </c>
      <c r="B3894" s="1" t="s">
        <v>80</v>
      </c>
      <c r="C3894" s="1" t="s">
        <v>81</v>
      </c>
      <c r="D3894" s="377">
        <v>110</v>
      </c>
      <c r="E3894" s="1" t="s">
        <v>83</v>
      </c>
      <c r="F3894" s="378">
        <v>46175</v>
      </c>
      <c r="G3894" s="1" t="s">
        <v>4456</v>
      </c>
      <c r="H3894" s="1" t="s">
        <v>4356</v>
      </c>
      <c r="I3894" s="378">
        <v>47267</v>
      </c>
      <c r="J3894" s="1" t="s">
        <v>61</v>
      </c>
      <c r="K3894" s="380">
        <v>0.71776620370370003</v>
      </c>
      <c r="L3894" s="378">
        <v>46175</v>
      </c>
      <c r="M3894" s="1" t="s">
        <v>4457</v>
      </c>
      <c r="N3894" s="1" t="s">
        <v>5416</v>
      </c>
    </row>
    <row r="3895" spans="1:14" x14ac:dyDescent="0.25">
      <c r="A3895" s="1" t="s">
        <v>4455</v>
      </c>
      <c r="B3895" s="1" t="s">
        <v>80</v>
      </c>
      <c r="C3895" s="1" t="s">
        <v>81</v>
      </c>
      <c r="D3895" s="377">
        <v>110</v>
      </c>
      <c r="E3895" s="1" t="s">
        <v>83</v>
      </c>
      <c r="F3895" s="378">
        <v>46175</v>
      </c>
      <c r="G3895" s="1" t="s">
        <v>4456</v>
      </c>
      <c r="H3895" s="1" t="s">
        <v>4356</v>
      </c>
      <c r="I3895" s="378">
        <v>47267</v>
      </c>
      <c r="J3895" s="1" t="s">
        <v>61</v>
      </c>
      <c r="K3895" s="380">
        <v>0.71721064814815005</v>
      </c>
      <c r="L3895" s="378">
        <v>46175</v>
      </c>
      <c r="M3895" s="1" t="s">
        <v>4457</v>
      </c>
      <c r="N3895" s="1" t="s">
        <v>5414</v>
      </c>
    </row>
    <row r="3896" spans="1:14" x14ac:dyDescent="0.25">
      <c r="A3896" s="1" t="s">
        <v>4455</v>
      </c>
      <c r="B3896" s="1" t="s">
        <v>80</v>
      </c>
      <c r="C3896" s="1" t="s">
        <v>81</v>
      </c>
      <c r="D3896" s="377">
        <v>110</v>
      </c>
      <c r="E3896" s="1" t="s">
        <v>83</v>
      </c>
      <c r="F3896" s="378">
        <v>46175</v>
      </c>
      <c r="G3896" s="1" t="s">
        <v>4456</v>
      </c>
      <c r="H3896" s="1" t="s">
        <v>4356</v>
      </c>
      <c r="I3896" s="378">
        <v>47267</v>
      </c>
      <c r="J3896" s="1" t="s">
        <v>61</v>
      </c>
      <c r="K3896" s="380">
        <v>0.71695601851851998</v>
      </c>
      <c r="L3896" s="378">
        <v>46175</v>
      </c>
      <c r="M3896" s="1" t="s">
        <v>4457</v>
      </c>
      <c r="N3896" s="1" t="s">
        <v>5412</v>
      </c>
    </row>
    <row r="3897" spans="1:14" x14ac:dyDescent="0.25">
      <c r="A3897" s="1" t="s">
        <v>4455</v>
      </c>
      <c r="B3897" s="1" t="s">
        <v>80</v>
      </c>
      <c r="C3897" s="1" t="s">
        <v>81</v>
      </c>
      <c r="D3897" s="377">
        <v>110</v>
      </c>
      <c r="E3897" s="1" t="s">
        <v>83</v>
      </c>
      <c r="F3897" s="378">
        <v>46175</v>
      </c>
      <c r="G3897" s="1" t="s">
        <v>4456</v>
      </c>
      <c r="H3897" s="1" t="s">
        <v>4356</v>
      </c>
      <c r="I3897" s="378">
        <v>47267</v>
      </c>
      <c r="J3897" s="1" t="s">
        <v>61</v>
      </c>
      <c r="K3897" s="380">
        <v>0.41784722222221998</v>
      </c>
      <c r="L3897" s="378">
        <v>46175</v>
      </c>
      <c r="M3897" s="1" t="s">
        <v>4457</v>
      </c>
      <c r="N3897" s="1" t="s">
        <v>4859</v>
      </c>
    </row>
    <row r="3898" spans="1:14" x14ac:dyDescent="0.25">
      <c r="A3898" s="1" t="s">
        <v>4455</v>
      </c>
      <c r="B3898" s="1" t="s">
        <v>80</v>
      </c>
      <c r="C3898" s="1" t="s">
        <v>81</v>
      </c>
      <c r="D3898" s="377">
        <v>110</v>
      </c>
      <c r="E3898" s="1" t="s">
        <v>83</v>
      </c>
      <c r="F3898" s="378">
        <v>46175</v>
      </c>
      <c r="G3898" s="1" t="s">
        <v>4456</v>
      </c>
      <c r="H3898" s="1" t="s">
        <v>4356</v>
      </c>
      <c r="I3898" s="378">
        <v>47267</v>
      </c>
      <c r="J3898" s="1" t="s">
        <v>61</v>
      </c>
      <c r="K3898" s="380">
        <v>0.33636574074073999</v>
      </c>
      <c r="L3898" s="378">
        <v>46175</v>
      </c>
      <c r="M3898" s="1" t="s">
        <v>4457</v>
      </c>
      <c r="N3898" s="1" t="s">
        <v>4459</v>
      </c>
    </row>
    <row r="3899" spans="1:14" x14ac:dyDescent="0.25">
      <c r="A3899" s="1" t="s">
        <v>4455</v>
      </c>
      <c r="B3899" s="1" t="s">
        <v>80</v>
      </c>
      <c r="C3899" s="1" t="s">
        <v>81</v>
      </c>
      <c r="D3899" s="377">
        <v>110</v>
      </c>
      <c r="E3899" s="1" t="s">
        <v>83</v>
      </c>
      <c r="F3899" s="378">
        <v>46175</v>
      </c>
      <c r="G3899" s="1" t="s">
        <v>4456</v>
      </c>
      <c r="H3899" s="1" t="s">
        <v>4356</v>
      </c>
      <c r="I3899" s="378">
        <v>47267</v>
      </c>
      <c r="J3899" s="1" t="s">
        <v>61</v>
      </c>
      <c r="K3899" s="380">
        <v>0.66157407407406998</v>
      </c>
      <c r="L3899" s="378">
        <v>46175</v>
      </c>
      <c r="M3899" s="1" t="s">
        <v>4457</v>
      </c>
      <c r="N3899" s="1" t="s">
        <v>4861</v>
      </c>
    </row>
    <row r="3900" spans="1:14" x14ac:dyDescent="0.25">
      <c r="A3900" s="1" t="s">
        <v>4455</v>
      </c>
      <c r="B3900" s="1" t="s">
        <v>80</v>
      </c>
      <c r="C3900" s="1" t="s">
        <v>81</v>
      </c>
      <c r="D3900" s="377">
        <v>110</v>
      </c>
      <c r="E3900" s="1" t="s">
        <v>83</v>
      </c>
      <c r="F3900" s="378">
        <v>46175</v>
      </c>
      <c r="G3900" s="1" t="s">
        <v>4456</v>
      </c>
      <c r="H3900" s="1" t="s">
        <v>4356</v>
      </c>
      <c r="I3900" s="378">
        <v>47267</v>
      </c>
      <c r="J3900" s="1" t="s">
        <v>61</v>
      </c>
      <c r="K3900" s="380">
        <v>0.57072916666666995</v>
      </c>
      <c r="L3900" s="378">
        <v>46175</v>
      </c>
      <c r="M3900" s="1" t="s">
        <v>4457</v>
      </c>
      <c r="N3900" s="1" t="s">
        <v>4860</v>
      </c>
    </row>
    <row r="3901" spans="1:14" x14ac:dyDescent="0.25">
      <c r="A3901" s="1" t="s">
        <v>4455</v>
      </c>
      <c r="B3901" s="1" t="s">
        <v>80</v>
      </c>
      <c r="C3901" s="1" t="s">
        <v>81</v>
      </c>
      <c r="D3901" s="377">
        <v>16</v>
      </c>
      <c r="E3901" s="1" t="s">
        <v>83</v>
      </c>
      <c r="F3901" s="378">
        <v>46175</v>
      </c>
      <c r="G3901" s="1" t="s">
        <v>4456</v>
      </c>
      <c r="H3901" s="1" t="s">
        <v>4356</v>
      </c>
      <c r="I3901" s="378">
        <v>47267</v>
      </c>
      <c r="J3901" s="1" t="s">
        <v>61</v>
      </c>
      <c r="K3901" s="380">
        <v>0.90795138888889004</v>
      </c>
      <c r="L3901" s="378">
        <v>46175</v>
      </c>
      <c r="M3901" s="1" t="s">
        <v>4457</v>
      </c>
      <c r="N3901" s="1" t="s">
        <v>5425</v>
      </c>
    </row>
    <row r="3902" spans="1:14" x14ac:dyDescent="0.25">
      <c r="A3902" s="1" t="s">
        <v>4455</v>
      </c>
      <c r="B3902" s="1" t="s">
        <v>80</v>
      </c>
      <c r="C3902" s="1" t="s">
        <v>81</v>
      </c>
      <c r="D3902" s="377">
        <v>110</v>
      </c>
      <c r="E3902" s="1" t="s">
        <v>83</v>
      </c>
      <c r="F3902" s="378">
        <v>46175</v>
      </c>
      <c r="G3902" s="1" t="s">
        <v>4456</v>
      </c>
      <c r="H3902" s="1" t="s">
        <v>4356</v>
      </c>
      <c r="I3902" s="378">
        <v>47267</v>
      </c>
      <c r="J3902" s="1" t="s">
        <v>61</v>
      </c>
      <c r="K3902" s="380">
        <v>0.59003472222221998</v>
      </c>
      <c r="L3902" s="378">
        <v>46175</v>
      </c>
      <c r="M3902" s="1" t="s">
        <v>4457</v>
      </c>
      <c r="N3902" s="1" t="s">
        <v>4854</v>
      </c>
    </row>
    <row r="3903" spans="1:14" x14ac:dyDescent="0.25">
      <c r="A3903" s="1" t="s">
        <v>4455</v>
      </c>
      <c r="B3903" s="1" t="s">
        <v>80</v>
      </c>
      <c r="C3903" s="1" t="s">
        <v>81</v>
      </c>
      <c r="D3903" s="377">
        <v>110</v>
      </c>
      <c r="E3903" s="1" t="s">
        <v>83</v>
      </c>
      <c r="F3903" s="378">
        <v>46175</v>
      </c>
      <c r="G3903" s="1" t="s">
        <v>5396</v>
      </c>
      <c r="H3903" s="1" t="s">
        <v>4586</v>
      </c>
      <c r="I3903" s="378">
        <v>47271</v>
      </c>
      <c r="J3903" s="1" t="s">
        <v>61</v>
      </c>
      <c r="K3903" s="380">
        <v>0.90988425925925998</v>
      </c>
      <c r="L3903" s="378">
        <v>46175</v>
      </c>
      <c r="M3903" s="1" t="s">
        <v>4457</v>
      </c>
      <c r="N3903" s="1" t="s">
        <v>5413</v>
      </c>
    </row>
    <row r="3904" spans="1:14" x14ac:dyDescent="0.25">
      <c r="A3904" s="1" t="s">
        <v>4455</v>
      </c>
      <c r="B3904" s="1" t="s">
        <v>80</v>
      </c>
      <c r="C3904" s="1" t="s">
        <v>81</v>
      </c>
      <c r="D3904" s="377">
        <v>110</v>
      </c>
      <c r="E3904" s="1" t="s">
        <v>83</v>
      </c>
      <c r="F3904" s="378">
        <v>46175</v>
      </c>
      <c r="G3904" s="1" t="s">
        <v>5396</v>
      </c>
      <c r="H3904" s="1" t="s">
        <v>4586</v>
      </c>
      <c r="I3904" s="378">
        <v>47271</v>
      </c>
      <c r="J3904" s="1" t="s">
        <v>61</v>
      </c>
      <c r="K3904" s="380">
        <v>0.92497685185184997</v>
      </c>
      <c r="L3904" s="378">
        <v>46175</v>
      </c>
      <c r="M3904" s="1" t="s">
        <v>4457</v>
      </c>
      <c r="N3904" s="1" t="s">
        <v>5407</v>
      </c>
    </row>
    <row r="3905" spans="1:14" x14ac:dyDescent="0.25">
      <c r="A3905" s="1" t="s">
        <v>4455</v>
      </c>
      <c r="B3905" s="1" t="s">
        <v>80</v>
      </c>
      <c r="C3905" s="1" t="s">
        <v>81</v>
      </c>
      <c r="D3905" s="377">
        <v>110</v>
      </c>
      <c r="E3905" s="1" t="s">
        <v>83</v>
      </c>
      <c r="F3905" s="378">
        <v>46175</v>
      </c>
      <c r="G3905" s="1" t="s">
        <v>5396</v>
      </c>
      <c r="H3905" s="1" t="s">
        <v>4586</v>
      </c>
      <c r="I3905" s="378">
        <v>47271</v>
      </c>
      <c r="J3905" s="1" t="s">
        <v>61</v>
      </c>
      <c r="K3905" s="380">
        <v>0.92541666666667</v>
      </c>
      <c r="L3905" s="378">
        <v>46175</v>
      </c>
      <c r="M3905" s="1" t="s">
        <v>4457</v>
      </c>
      <c r="N3905" s="1" t="s">
        <v>5405</v>
      </c>
    </row>
    <row r="3906" spans="1:14" x14ac:dyDescent="0.25">
      <c r="A3906" s="1" t="s">
        <v>4455</v>
      </c>
      <c r="B3906" s="1" t="s">
        <v>80</v>
      </c>
      <c r="C3906" s="1" t="s">
        <v>81</v>
      </c>
      <c r="D3906" s="377">
        <v>110</v>
      </c>
      <c r="E3906" s="1" t="s">
        <v>83</v>
      </c>
      <c r="F3906" s="378">
        <v>46175</v>
      </c>
      <c r="G3906" s="1" t="s">
        <v>4456</v>
      </c>
      <c r="H3906" s="1" t="s">
        <v>4356</v>
      </c>
      <c r="I3906" s="378">
        <v>47267</v>
      </c>
      <c r="J3906" s="1" t="s">
        <v>61</v>
      </c>
      <c r="K3906" s="380">
        <v>0.59185185185184996</v>
      </c>
      <c r="L3906" s="378">
        <v>46175</v>
      </c>
      <c r="M3906" s="1" t="s">
        <v>4457</v>
      </c>
      <c r="N3906" s="1" t="s">
        <v>4853</v>
      </c>
    </row>
    <row r="3907" spans="1:14" x14ac:dyDescent="0.25">
      <c r="A3907" s="1" t="s">
        <v>4455</v>
      </c>
      <c r="B3907" s="1" t="s">
        <v>80</v>
      </c>
      <c r="C3907" s="1" t="s">
        <v>81</v>
      </c>
      <c r="D3907" s="377">
        <v>110</v>
      </c>
      <c r="E3907" s="1" t="s">
        <v>83</v>
      </c>
      <c r="F3907" s="378">
        <v>46175</v>
      </c>
      <c r="G3907" s="1" t="s">
        <v>4456</v>
      </c>
      <c r="H3907" s="1" t="s">
        <v>4356</v>
      </c>
      <c r="I3907" s="378">
        <v>47267</v>
      </c>
      <c r="J3907" s="1" t="s">
        <v>61</v>
      </c>
      <c r="K3907" s="380">
        <v>0.58848379629629999</v>
      </c>
      <c r="L3907" s="378">
        <v>46175</v>
      </c>
      <c r="M3907" s="1" t="s">
        <v>4457</v>
      </c>
      <c r="N3907" s="1" t="s">
        <v>4858</v>
      </c>
    </row>
    <row r="3908" spans="1:14" x14ac:dyDescent="0.25">
      <c r="A3908" s="1" t="s">
        <v>4455</v>
      </c>
      <c r="B3908" s="1" t="s">
        <v>80</v>
      </c>
      <c r="C3908" s="1" t="s">
        <v>81</v>
      </c>
      <c r="D3908" s="377">
        <v>110</v>
      </c>
      <c r="E3908" s="1" t="s">
        <v>83</v>
      </c>
      <c r="F3908" s="378">
        <v>46175</v>
      </c>
      <c r="G3908" s="1" t="s">
        <v>5396</v>
      </c>
      <c r="H3908" s="1" t="s">
        <v>4586</v>
      </c>
      <c r="I3908" s="378">
        <v>47271</v>
      </c>
      <c r="J3908" s="1" t="s">
        <v>61</v>
      </c>
      <c r="K3908" s="380">
        <v>0.91575231481481001</v>
      </c>
      <c r="L3908" s="378">
        <v>46175</v>
      </c>
      <c r="M3908" s="1" t="s">
        <v>4457</v>
      </c>
      <c r="N3908" s="1" t="s">
        <v>5415</v>
      </c>
    </row>
    <row r="3909" spans="1:14" x14ac:dyDescent="0.25">
      <c r="A3909" s="1" t="s">
        <v>4455</v>
      </c>
      <c r="B3909" s="1" t="s">
        <v>80</v>
      </c>
      <c r="C3909" s="1" t="s">
        <v>81</v>
      </c>
      <c r="D3909" s="377">
        <v>110</v>
      </c>
      <c r="E3909" s="1" t="s">
        <v>83</v>
      </c>
      <c r="F3909" s="378">
        <v>46175</v>
      </c>
      <c r="G3909" s="1" t="s">
        <v>5396</v>
      </c>
      <c r="H3909" s="1" t="s">
        <v>4586</v>
      </c>
      <c r="I3909" s="378">
        <v>47271</v>
      </c>
      <c r="J3909" s="1" t="s">
        <v>61</v>
      </c>
      <c r="K3909" s="380">
        <v>0.90333333333332999</v>
      </c>
      <c r="L3909" s="378">
        <v>46175</v>
      </c>
      <c r="M3909" s="1" t="s">
        <v>4457</v>
      </c>
      <c r="N3909" s="1" t="s">
        <v>5417</v>
      </c>
    </row>
    <row r="3910" spans="1:14" x14ac:dyDescent="0.25">
      <c r="A3910" s="1" t="s">
        <v>4455</v>
      </c>
      <c r="B3910" s="1" t="s">
        <v>80</v>
      </c>
      <c r="C3910" s="1" t="s">
        <v>81</v>
      </c>
      <c r="D3910" s="377">
        <v>110</v>
      </c>
      <c r="E3910" s="1" t="s">
        <v>83</v>
      </c>
      <c r="F3910" s="378">
        <v>46175</v>
      </c>
      <c r="G3910" s="1" t="s">
        <v>5396</v>
      </c>
      <c r="H3910" s="1" t="s">
        <v>4586</v>
      </c>
      <c r="I3910" s="378">
        <v>47271</v>
      </c>
      <c r="J3910" s="1" t="s">
        <v>61</v>
      </c>
      <c r="K3910" s="380">
        <v>0.94304398148148005</v>
      </c>
      <c r="L3910" s="378">
        <v>46175</v>
      </c>
      <c r="M3910" s="1" t="s">
        <v>4457</v>
      </c>
      <c r="N3910" s="1" t="s">
        <v>5426</v>
      </c>
    </row>
    <row r="3911" spans="1:14" x14ac:dyDescent="0.25">
      <c r="A3911" s="1" t="s">
        <v>4455</v>
      </c>
      <c r="B3911" s="1" t="s">
        <v>80</v>
      </c>
      <c r="C3911" s="1" t="s">
        <v>81</v>
      </c>
      <c r="D3911" s="377">
        <v>110</v>
      </c>
      <c r="E3911" s="1" t="s">
        <v>83</v>
      </c>
      <c r="F3911" s="378">
        <v>46175</v>
      </c>
      <c r="G3911" s="1" t="s">
        <v>5396</v>
      </c>
      <c r="H3911" s="1" t="s">
        <v>4586</v>
      </c>
      <c r="I3911" s="378">
        <v>47271</v>
      </c>
      <c r="J3911" s="1" t="s">
        <v>61</v>
      </c>
      <c r="K3911" s="380">
        <v>0.90355324074073995</v>
      </c>
      <c r="L3911" s="378">
        <v>46175</v>
      </c>
      <c r="M3911" s="1" t="s">
        <v>4457</v>
      </c>
      <c r="N3911" s="1" t="s">
        <v>5423</v>
      </c>
    </row>
    <row r="3912" spans="1:14" x14ac:dyDescent="0.25">
      <c r="A3912" s="1" t="s">
        <v>4455</v>
      </c>
      <c r="B3912" s="1" t="s">
        <v>80</v>
      </c>
      <c r="C3912" s="1" t="s">
        <v>81</v>
      </c>
      <c r="D3912" s="377">
        <v>110</v>
      </c>
      <c r="E3912" s="1" t="s">
        <v>83</v>
      </c>
      <c r="F3912" s="378">
        <v>46175</v>
      </c>
      <c r="G3912" s="1" t="s">
        <v>5396</v>
      </c>
      <c r="H3912" s="1" t="s">
        <v>4586</v>
      </c>
      <c r="I3912" s="378">
        <v>47271</v>
      </c>
      <c r="J3912" s="1" t="s">
        <v>61</v>
      </c>
      <c r="K3912" s="380">
        <v>0.94417824074073997</v>
      </c>
      <c r="L3912" s="378">
        <v>46175</v>
      </c>
      <c r="M3912" s="1" t="s">
        <v>4457</v>
      </c>
      <c r="N3912" s="1" t="s">
        <v>5421</v>
      </c>
    </row>
    <row r="3913" spans="1:14" x14ac:dyDescent="0.25">
      <c r="A3913" s="1" t="s">
        <v>4455</v>
      </c>
      <c r="B3913" s="1" t="s">
        <v>80</v>
      </c>
      <c r="C3913" s="1" t="s">
        <v>81</v>
      </c>
      <c r="D3913" s="377">
        <v>110</v>
      </c>
      <c r="E3913" s="1" t="s">
        <v>83</v>
      </c>
      <c r="F3913" s="378">
        <v>46175</v>
      </c>
      <c r="G3913" s="1" t="s">
        <v>4456</v>
      </c>
      <c r="H3913" s="1" t="s">
        <v>4356</v>
      </c>
      <c r="I3913" s="378">
        <v>47267</v>
      </c>
      <c r="J3913" s="1" t="s">
        <v>61</v>
      </c>
      <c r="K3913" s="380">
        <v>0.58076388888888997</v>
      </c>
      <c r="L3913" s="378">
        <v>46175</v>
      </c>
      <c r="M3913" s="1" t="s">
        <v>4457</v>
      </c>
      <c r="N3913" s="1" t="s">
        <v>4856</v>
      </c>
    </row>
    <row r="3914" spans="1:14" x14ac:dyDescent="0.25">
      <c r="A3914" s="1" t="s">
        <v>4455</v>
      </c>
      <c r="B3914" s="1" t="s">
        <v>80</v>
      </c>
      <c r="C3914" s="1" t="s">
        <v>81</v>
      </c>
      <c r="D3914" s="377">
        <v>110</v>
      </c>
      <c r="E3914" s="1" t="s">
        <v>83</v>
      </c>
      <c r="F3914" s="378">
        <v>46175</v>
      </c>
      <c r="G3914" s="1" t="s">
        <v>4456</v>
      </c>
      <c r="H3914" s="1" t="s">
        <v>4356</v>
      </c>
      <c r="I3914" s="378">
        <v>47267</v>
      </c>
      <c r="J3914" s="1" t="s">
        <v>61</v>
      </c>
      <c r="K3914" s="380">
        <v>0.61089120370369998</v>
      </c>
      <c r="L3914" s="378">
        <v>46175</v>
      </c>
      <c r="M3914" s="1" t="s">
        <v>4457</v>
      </c>
      <c r="N3914" s="1" t="s">
        <v>4850</v>
      </c>
    </row>
    <row r="3915" spans="1:14" x14ac:dyDescent="0.25">
      <c r="A3915" s="1" t="s">
        <v>4455</v>
      </c>
      <c r="B3915" s="1" t="s">
        <v>80</v>
      </c>
      <c r="C3915" s="1" t="s">
        <v>81</v>
      </c>
      <c r="D3915" s="377">
        <v>110</v>
      </c>
      <c r="E3915" s="1" t="s">
        <v>83</v>
      </c>
      <c r="F3915" s="378">
        <v>46175</v>
      </c>
      <c r="G3915" s="1" t="s">
        <v>4456</v>
      </c>
      <c r="H3915" s="1" t="s">
        <v>4356</v>
      </c>
      <c r="I3915" s="378">
        <v>47267</v>
      </c>
      <c r="J3915" s="1" t="s">
        <v>61</v>
      </c>
      <c r="K3915" s="380">
        <v>0.52623842592592995</v>
      </c>
      <c r="L3915" s="378">
        <v>46175</v>
      </c>
      <c r="M3915" s="1" t="s">
        <v>4457</v>
      </c>
      <c r="N3915" s="1" t="s">
        <v>4865</v>
      </c>
    </row>
    <row r="3916" spans="1:14" x14ac:dyDescent="0.25">
      <c r="A3916" s="1" t="s">
        <v>4455</v>
      </c>
      <c r="B3916" s="1" t="s">
        <v>80</v>
      </c>
      <c r="C3916" s="1" t="s">
        <v>81</v>
      </c>
      <c r="D3916" s="377">
        <v>110</v>
      </c>
      <c r="E3916" s="1" t="s">
        <v>83</v>
      </c>
      <c r="F3916" s="378">
        <v>46175</v>
      </c>
      <c r="G3916" s="1" t="s">
        <v>5396</v>
      </c>
      <c r="H3916" s="1" t="s">
        <v>4586</v>
      </c>
      <c r="I3916" s="378">
        <v>47271</v>
      </c>
      <c r="J3916" s="1" t="s">
        <v>61</v>
      </c>
      <c r="K3916" s="380">
        <v>0.89988425925925997</v>
      </c>
      <c r="L3916" s="378">
        <v>46175</v>
      </c>
      <c r="M3916" s="1" t="s">
        <v>4457</v>
      </c>
      <c r="N3916" s="1" t="s">
        <v>5422</v>
      </c>
    </row>
    <row r="3917" spans="1:14" x14ac:dyDescent="0.25">
      <c r="A3917" s="1" t="s">
        <v>4455</v>
      </c>
      <c r="B3917" s="1" t="s">
        <v>80</v>
      </c>
      <c r="C3917" s="1" t="s">
        <v>81</v>
      </c>
      <c r="D3917" s="377">
        <v>110</v>
      </c>
      <c r="E3917" s="1" t="s">
        <v>83</v>
      </c>
      <c r="F3917" s="378">
        <v>46175</v>
      </c>
      <c r="G3917" s="1" t="s">
        <v>4456</v>
      </c>
      <c r="H3917" s="1" t="s">
        <v>4356</v>
      </c>
      <c r="I3917" s="378">
        <v>47267</v>
      </c>
      <c r="J3917" s="1" t="s">
        <v>61</v>
      </c>
      <c r="K3917" s="380">
        <v>0.3778125</v>
      </c>
      <c r="L3917" s="378">
        <v>46175</v>
      </c>
      <c r="M3917" s="1" t="s">
        <v>4457</v>
      </c>
      <c r="N3917" s="1" t="s">
        <v>4602</v>
      </c>
    </row>
    <row r="3918" spans="1:14" x14ac:dyDescent="0.25">
      <c r="A3918" s="1" t="s">
        <v>4455</v>
      </c>
      <c r="B3918" s="1" t="s">
        <v>80</v>
      </c>
      <c r="C3918" s="1" t="s">
        <v>81</v>
      </c>
      <c r="D3918" s="377">
        <v>110</v>
      </c>
      <c r="E3918" s="1" t="s">
        <v>83</v>
      </c>
      <c r="F3918" s="378">
        <v>46175</v>
      </c>
      <c r="G3918" s="1" t="s">
        <v>4456</v>
      </c>
      <c r="H3918" s="1" t="s">
        <v>4356</v>
      </c>
      <c r="I3918" s="378">
        <v>47267</v>
      </c>
      <c r="J3918" s="1" t="s">
        <v>61</v>
      </c>
      <c r="K3918" s="380">
        <v>0.60380787037036998</v>
      </c>
      <c r="L3918" s="378">
        <v>46175</v>
      </c>
      <c r="M3918" s="1" t="s">
        <v>4457</v>
      </c>
      <c r="N3918" s="1" t="s">
        <v>4851</v>
      </c>
    </row>
    <row r="3919" spans="1:14" x14ac:dyDescent="0.25">
      <c r="A3919" s="1" t="s">
        <v>4455</v>
      </c>
      <c r="B3919" s="1" t="s">
        <v>80</v>
      </c>
      <c r="C3919" s="1" t="s">
        <v>81</v>
      </c>
      <c r="D3919" s="377">
        <v>110</v>
      </c>
      <c r="E3919" s="1" t="s">
        <v>83</v>
      </c>
      <c r="F3919" s="378">
        <v>46175</v>
      </c>
      <c r="G3919" s="1" t="s">
        <v>5396</v>
      </c>
      <c r="H3919" s="1" t="s">
        <v>4586</v>
      </c>
      <c r="I3919" s="378">
        <v>47271</v>
      </c>
      <c r="J3919" s="1" t="s">
        <v>61</v>
      </c>
      <c r="K3919" s="380">
        <v>0.91773148148147998</v>
      </c>
      <c r="L3919" s="378">
        <v>46175</v>
      </c>
      <c r="M3919" s="1" t="s">
        <v>4457</v>
      </c>
      <c r="N3919" s="1" t="s">
        <v>5403</v>
      </c>
    </row>
    <row r="3920" spans="1:14" x14ac:dyDescent="0.25">
      <c r="A3920" s="1" t="s">
        <v>7624</v>
      </c>
      <c r="B3920" s="1" t="s">
        <v>80</v>
      </c>
      <c r="C3920" s="1" t="s">
        <v>81</v>
      </c>
      <c r="D3920" s="377">
        <v>110</v>
      </c>
      <c r="E3920" s="1" t="s">
        <v>83</v>
      </c>
      <c r="F3920" s="378">
        <v>46182</v>
      </c>
      <c r="G3920" s="1" t="s">
        <v>7630</v>
      </c>
      <c r="H3920" s="1" t="s">
        <v>6137</v>
      </c>
      <c r="I3920" s="378">
        <v>47273</v>
      </c>
      <c r="J3920" s="1" t="s">
        <v>61</v>
      </c>
      <c r="K3920" s="380">
        <v>6.1805555555599998E-3</v>
      </c>
      <c r="L3920" s="378">
        <v>46182</v>
      </c>
      <c r="M3920" s="1" t="s">
        <v>7626</v>
      </c>
      <c r="N3920" s="1" t="s">
        <v>9998</v>
      </c>
    </row>
    <row r="3921" spans="1:14" x14ac:dyDescent="0.25">
      <c r="A3921" s="1" t="s">
        <v>7624</v>
      </c>
      <c r="B3921" s="1" t="s">
        <v>80</v>
      </c>
      <c r="C3921" s="1" t="s">
        <v>81</v>
      </c>
      <c r="D3921" s="377">
        <v>103</v>
      </c>
      <c r="E3921" s="1" t="s">
        <v>83</v>
      </c>
      <c r="F3921" s="378">
        <v>46182</v>
      </c>
      <c r="G3921" s="1" t="s">
        <v>7630</v>
      </c>
      <c r="H3921" s="1" t="s">
        <v>6137</v>
      </c>
      <c r="I3921" s="378">
        <v>47273</v>
      </c>
      <c r="J3921" s="1" t="s">
        <v>61</v>
      </c>
      <c r="K3921" s="380">
        <v>0.14643518518519</v>
      </c>
      <c r="L3921" s="378">
        <v>46182</v>
      </c>
      <c r="M3921" s="1" t="s">
        <v>7626</v>
      </c>
      <c r="N3921" s="1" t="s">
        <v>9999</v>
      </c>
    </row>
    <row r="3922" spans="1:14" x14ac:dyDescent="0.25">
      <c r="A3922" s="1" t="s">
        <v>7624</v>
      </c>
      <c r="B3922" s="1" t="s">
        <v>80</v>
      </c>
      <c r="C3922" s="1" t="s">
        <v>81</v>
      </c>
      <c r="D3922" s="377">
        <v>91</v>
      </c>
      <c r="E3922" s="1" t="s">
        <v>83</v>
      </c>
      <c r="F3922" s="378">
        <v>46182</v>
      </c>
      <c r="G3922" s="1" t="s">
        <v>7630</v>
      </c>
      <c r="H3922" s="1" t="s">
        <v>6137</v>
      </c>
      <c r="I3922" s="378">
        <v>47273</v>
      </c>
      <c r="J3922" s="1" t="s">
        <v>61</v>
      </c>
      <c r="K3922" s="380">
        <v>0.39443287037037</v>
      </c>
      <c r="L3922" s="378">
        <v>46182</v>
      </c>
      <c r="M3922" s="1" t="s">
        <v>7626</v>
      </c>
      <c r="N3922" s="1" t="s">
        <v>10717</v>
      </c>
    </row>
    <row r="3923" spans="1:14" x14ac:dyDescent="0.25">
      <c r="A3923" s="1" t="s">
        <v>7624</v>
      </c>
      <c r="B3923" s="1" t="s">
        <v>80</v>
      </c>
      <c r="C3923" s="1" t="s">
        <v>81</v>
      </c>
      <c r="D3923" s="377">
        <v>110</v>
      </c>
      <c r="E3923" s="1" t="s">
        <v>83</v>
      </c>
      <c r="F3923" s="378">
        <v>46182</v>
      </c>
      <c r="G3923" s="1" t="s">
        <v>7630</v>
      </c>
      <c r="H3923" s="1" t="s">
        <v>6137</v>
      </c>
      <c r="I3923" s="378">
        <v>47273</v>
      </c>
      <c r="J3923" s="1" t="s">
        <v>61</v>
      </c>
      <c r="K3923" s="380">
        <v>0.41633101851852</v>
      </c>
      <c r="L3923" s="378">
        <v>46182</v>
      </c>
      <c r="M3923" s="1" t="s">
        <v>7626</v>
      </c>
      <c r="N3923" s="1" t="s">
        <v>10718</v>
      </c>
    </row>
    <row r="3924" spans="1:14" x14ac:dyDescent="0.25">
      <c r="A3924" s="1" t="s">
        <v>7624</v>
      </c>
      <c r="B3924" s="1" t="s">
        <v>80</v>
      </c>
      <c r="C3924" s="1" t="s">
        <v>81</v>
      </c>
      <c r="D3924" s="377">
        <v>110</v>
      </c>
      <c r="E3924" s="1" t="s">
        <v>83</v>
      </c>
      <c r="F3924" s="378">
        <v>46182</v>
      </c>
      <c r="G3924" s="1" t="s">
        <v>7630</v>
      </c>
      <c r="H3924" s="1" t="s">
        <v>6137</v>
      </c>
      <c r="I3924" s="378">
        <v>47273</v>
      </c>
      <c r="J3924" s="1" t="s">
        <v>61</v>
      </c>
      <c r="K3924" s="380">
        <v>0.37471064814815003</v>
      </c>
      <c r="L3924" s="378">
        <v>46182</v>
      </c>
      <c r="M3924" s="1" t="s">
        <v>7626</v>
      </c>
      <c r="N3924" s="1" t="s">
        <v>10715</v>
      </c>
    </row>
    <row r="3925" spans="1:14" x14ac:dyDescent="0.25">
      <c r="A3925" s="1" t="s">
        <v>7624</v>
      </c>
      <c r="B3925" s="1" t="s">
        <v>80</v>
      </c>
      <c r="C3925" s="1" t="s">
        <v>81</v>
      </c>
      <c r="D3925" s="377">
        <v>110</v>
      </c>
      <c r="E3925" s="1" t="s">
        <v>83</v>
      </c>
      <c r="F3925" s="378">
        <v>46182</v>
      </c>
      <c r="G3925" s="1" t="s">
        <v>7630</v>
      </c>
      <c r="H3925" s="1" t="s">
        <v>6137</v>
      </c>
      <c r="I3925" s="378">
        <v>47273</v>
      </c>
      <c r="J3925" s="1" t="s">
        <v>61</v>
      </c>
      <c r="K3925" s="380">
        <v>0.42263888888889001</v>
      </c>
      <c r="L3925" s="378">
        <v>46182</v>
      </c>
      <c r="M3925" s="1" t="s">
        <v>7626</v>
      </c>
      <c r="N3925" s="1" t="s">
        <v>10716</v>
      </c>
    </row>
    <row r="3926" spans="1:14" x14ac:dyDescent="0.25">
      <c r="A3926" s="1" t="s">
        <v>7624</v>
      </c>
      <c r="B3926" s="1" t="s">
        <v>80</v>
      </c>
      <c r="C3926" s="1" t="s">
        <v>81</v>
      </c>
      <c r="D3926" s="377">
        <v>110</v>
      </c>
      <c r="E3926" s="1" t="s">
        <v>83</v>
      </c>
      <c r="F3926" s="378">
        <v>46182</v>
      </c>
      <c r="G3926" s="1" t="s">
        <v>7630</v>
      </c>
      <c r="H3926" s="1" t="s">
        <v>6137</v>
      </c>
      <c r="I3926" s="378">
        <v>47273</v>
      </c>
      <c r="J3926" s="1" t="s">
        <v>61</v>
      </c>
      <c r="K3926" s="380">
        <v>0.34062500000000001</v>
      </c>
      <c r="L3926" s="378">
        <v>46182</v>
      </c>
      <c r="M3926" s="1" t="s">
        <v>7626</v>
      </c>
      <c r="N3926" s="1" t="s">
        <v>10000</v>
      </c>
    </row>
    <row r="3927" spans="1:14" x14ac:dyDescent="0.25">
      <c r="A3927" s="1" t="s">
        <v>7624</v>
      </c>
      <c r="B3927" s="1" t="s">
        <v>80</v>
      </c>
      <c r="C3927" s="1" t="s">
        <v>81</v>
      </c>
      <c r="D3927" s="377">
        <v>110</v>
      </c>
      <c r="E3927" s="1" t="s">
        <v>83</v>
      </c>
      <c r="F3927" s="378">
        <v>46181</v>
      </c>
      <c r="G3927" s="1" t="s">
        <v>7630</v>
      </c>
      <c r="H3927" s="1" t="s">
        <v>6137</v>
      </c>
      <c r="I3927" s="378">
        <v>47273</v>
      </c>
      <c r="J3927" s="1" t="s">
        <v>61</v>
      </c>
      <c r="K3927" s="380">
        <v>0.71208333333332996</v>
      </c>
      <c r="L3927" s="378">
        <v>46181</v>
      </c>
      <c r="M3927" s="1" t="s">
        <v>7626</v>
      </c>
      <c r="N3927" s="1" t="s">
        <v>10006</v>
      </c>
    </row>
    <row r="3928" spans="1:14" x14ac:dyDescent="0.25">
      <c r="A3928" s="1" t="s">
        <v>7624</v>
      </c>
      <c r="B3928" s="1" t="s">
        <v>80</v>
      </c>
      <c r="C3928" s="1" t="s">
        <v>81</v>
      </c>
      <c r="D3928" s="377">
        <v>110</v>
      </c>
      <c r="E3928" s="1" t="s">
        <v>83</v>
      </c>
      <c r="F3928" s="378">
        <v>46181</v>
      </c>
      <c r="G3928" s="1" t="s">
        <v>7630</v>
      </c>
      <c r="H3928" s="1" t="s">
        <v>6137</v>
      </c>
      <c r="I3928" s="378">
        <v>47273</v>
      </c>
      <c r="J3928" s="1" t="s">
        <v>61</v>
      </c>
      <c r="K3928" s="380">
        <v>0.72193287037037002</v>
      </c>
      <c r="L3928" s="378">
        <v>46181</v>
      </c>
      <c r="M3928" s="1" t="s">
        <v>7626</v>
      </c>
      <c r="N3928" s="1" t="s">
        <v>10005</v>
      </c>
    </row>
    <row r="3929" spans="1:14" x14ac:dyDescent="0.25">
      <c r="A3929" s="1" t="s">
        <v>7624</v>
      </c>
      <c r="B3929" s="1" t="s">
        <v>80</v>
      </c>
      <c r="C3929" s="1" t="s">
        <v>81</v>
      </c>
      <c r="D3929" s="377">
        <v>110</v>
      </c>
      <c r="E3929" s="1" t="s">
        <v>83</v>
      </c>
      <c r="F3929" s="378">
        <v>46181</v>
      </c>
      <c r="G3929" s="1" t="s">
        <v>7630</v>
      </c>
      <c r="H3929" s="1" t="s">
        <v>6137</v>
      </c>
      <c r="I3929" s="378">
        <v>47273</v>
      </c>
      <c r="J3929" s="1" t="s">
        <v>61</v>
      </c>
      <c r="K3929" s="380">
        <v>0.90642361111111003</v>
      </c>
      <c r="L3929" s="378">
        <v>46181</v>
      </c>
      <c r="M3929" s="1" t="s">
        <v>7626</v>
      </c>
      <c r="N3929" s="1" t="s">
        <v>10044</v>
      </c>
    </row>
    <row r="3930" spans="1:14" x14ac:dyDescent="0.25">
      <c r="A3930" s="1" t="s">
        <v>7624</v>
      </c>
      <c r="B3930" s="1" t="s">
        <v>80</v>
      </c>
      <c r="C3930" s="1" t="s">
        <v>81</v>
      </c>
      <c r="D3930" s="377">
        <v>110</v>
      </c>
      <c r="E3930" s="1" t="s">
        <v>83</v>
      </c>
      <c r="F3930" s="378">
        <v>46181</v>
      </c>
      <c r="G3930" s="1" t="s">
        <v>7630</v>
      </c>
      <c r="H3930" s="1" t="s">
        <v>6137</v>
      </c>
      <c r="I3930" s="378">
        <v>47273</v>
      </c>
      <c r="J3930" s="1" t="s">
        <v>61</v>
      </c>
      <c r="K3930" s="380">
        <v>0.90599537037037003</v>
      </c>
      <c r="L3930" s="378">
        <v>46181</v>
      </c>
      <c r="M3930" s="1" t="s">
        <v>7626</v>
      </c>
      <c r="N3930" s="1" t="s">
        <v>10041</v>
      </c>
    </row>
    <row r="3931" spans="1:14" x14ac:dyDescent="0.25">
      <c r="A3931" s="1" t="s">
        <v>7624</v>
      </c>
      <c r="B3931" s="1" t="s">
        <v>80</v>
      </c>
      <c r="C3931" s="1" t="s">
        <v>81</v>
      </c>
      <c r="D3931" s="377">
        <v>110</v>
      </c>
      <c r="E3931" s="1" t="s">
        <v>83</v>
      </c>
      <c r="F3931" s="378">
        <v>46181</v>
      </c>
      <c r="G3931" s="1" t="s">
        <v>7630</v>
      </c>
      <c r="H3931" s="1" t="s">
        <v>6137</v>
      </c>
      <c r="I3931" s="378">
        <v>47273</v>
      </c>
      <c r="J3931" s="1" t="s">
        <v>61</v>
      </c>
      <c r="K3931" s="380">
        <v>0.71902777777778004</v>
      </c>
      <c r="L3931" s="378">
        <v>46181</v>
      </c>
      <c r="M3931" s="1" t="s">
        <v>7626</v>
      </c>
      <c r="N3931" s="1" t="s">
        <v>10014</v>
      </c>
    </row>
    <row r="3932" spans="1:14" x14ac:dyDescent="0.25">
      <c r="A3932" s="1" t="s">
        <v>7624</v>
      </c>
      <c r="B3932" s="1" t="s">
        <v>80</v>
      </c>
      <c r="C3932" s="1" t="s">
        <v>81</v>
      </c>
      <c r="D3932" s="377">
        <v>110</v>
      </c>
      <c r="E3932" s="1" t="s">
        <v>83</v>
      </c>
      <c r="F3932" s="378">
        <v>46181</v>
      </c>
      <c r="G3932" s="1" t="s">
        <v>7630</v>
      </c>
      <c r="H3932" s="1" t="s">
        <v>6137</v>
      </c>
      <c r="I3932" s="378">
        <v>47273</v>
      </c>
      <c r="J3932" s="1" t="s">
        <v>61</v>
      </c>
      <c r="K3932" s="380">
        <v>0.89725694444444004</v>
      </c>
      <c r="L3932" s="378">
        <v>46181</v>
      </c>
      <c r="M3932" s="1" t="s">
        <v>7626</v>
      </c>
      <c r="N3932" s="1" t="s">
        <v>10035</v>
      </c>
    </row>
    <row r="3933" spans="1:14" x14ac:dyDescent="0.25">
      <c r="A3933" s="1" t="s">
        <v>7624</v>
      </c>
      <c r="B3933" s="1" t="s">
        <v>80</v>
      </c>
      <c r="C3933" s="1" t="s">
        <v>81</v>
      </c>
      <c r="D3933" s="377">
        <v>110</v>
      </c>
      <c r="E3933" s="1" t="s">
        <v>83</v>
      </c>
      <c r="F3933" s="378">
        <v>46181</v>
      </c>
      <c r="G3933" s="1" t="s">
        <v>7630</v>
      </c>
      <c r="H3933" s="1" t="s">
        <v>6137</v>
      </c>
      <c r="I3933" s="378">
        <v>47273</v>
      </c>
      <c r="J3933" s="1" t="s">
        <v>61</v>
      </c>
      <c r="K3933" s="380">
        <v>0.71042824074073996</v>
      </c>
      <c r="L3933" s="378">
        <v>46181</v>
      </c>
      <c r="M3933" s="1" t="s">
        <v>7626</v>
      </c>
      <c r="N3933" s="1" t="s">
        <v>10008</v>
      </c>
    </row>
    <row r="3934" spans="1:14" x14ac:dyDescent="0.25">
      <c r="A3934" s="1" t="s">
        <v>7624</v>
      </c>
      <c r="B3934" s="1" t="s">
        <v>80</v>
      </c>
      <c r="C3934" s="1" t="s">
        <v>81</v>
      </c>
      <c r="D3934" s="377">
        <v>110</v>
      </c>
      <c r="E3934" s="1" t="s">
        <v>83</v>
      </c>
      <c r="F3934" s="378">
        <v>46181</v>
      </c>
      <c r="G3934" s="1" t="s">
        <v>7630</v>
      </c>
      <c r="H3934" s="1" t="s">
        <v>6137</v>
      </c>
      <c r="I3934" s="378">
        <v>47273</v>
      </c>
      <c r="J3934" s="1" t="s">
        <v>61</v>
      </c>
      <c r="K3934" s="380">
        <v>0.89413194444444</v>
      </c>
      <c r="L3934" s="378">
        <v>46181</v>
      </c>
      <c r="M3934" s="1" t="s">
        <v>7626</v>
      </c>
      <c r="N3934" s="1" t="s">
        <v>10042</v>
      </c>
    </row>
    <row r="3935" spans="1:14" x14ac:dyDescent="0.25">
      <c r="A3935" s="1" t="s">
        <v>7624</v>
      </c>
      <c r="B3935" s="1" t="s">
        <v>80</v>
      </c>
      <c r="C3935" s="1" t="s">
        <v>81</v>
      </c>
      <c r="D3935" s="377">
        <v>110</v>
      </c>
      <c r="E3935" s="1" t="s">
        <v>83</v>
      </c>
      <c r="F3935" s="378">
        <v>46181</v>
      </c>
      <c r="G3935" s="1" t="s">
        <v>7630</v>
      </c>
      <c r="H3935" s="1" t="s">
        <v>6137</v>
      </c>
      <c r="I3935" s="378">
        <v>47273</v>
      </c>
      <c r="J3935" s="1" t="s">
        <v>61</v>
      </c>
      <c r="K3935" s="380">
        <v>0.90607638888888997</v>
      </c>
      <c r="L3935" s="378">
        <v>46181</v>
      </c>
      <c r="M3935" s="1" t="s">
        <v>7626</v>
      </c>
      <c r="N3935" s="1" t="s">
        <v>10013</v>
      </c>
    </row>
    <row r="3936" spans="1:14" x14ac:dyDescent="0.25">
      <c r="A3936" s="1" t="s">
        <v>7624</v>
      </c>
      <c r="B3936" s="1" t="s">
        <v>80</v>
      </c>
      <c r="C3936" s="1" t="s">
        <v>81</v>
      </c>
      <c r="D3936" s="377">
        <v>110</v>
      </c>
      <c r="E3936" s="1" t="s">
        <v>83</v>
      </c>
      <c r="F3936" s="378">
        <v>46181</v>
      </c>
      <c r="G3936" s="1" t="s">
        <v>7630</v>
      </c>
      <c r="H3936" s="1" t="s">
        <v>6137</v>
      </c>
      <c r="I3936" s="378">
        <v>47273</v>
      </c>
      <c r="J3936" s="1" t="s">
        <v>61</v>
      </c>
      <c r="K3936" s="380">
        <v>0.91853009259259</v>
      </c>
      <c r="L3936" s="378">
        <v>46181</v>
      </c>
      <c r="M3936" s="1" t="s">
        <v>7626</v>
      </c>
      <c r="N3936" s="1" t="s">
        <v>10011</v>
      </c>
    </row>
    <row r="3937" spans="1:14" x14ac:dyDescent="0.25">
      <c r="A3937" s="1" t="s">
        <v>7624</v>
      </c>
      <c r="B3937" s="1" t="s">
        <v>80</v>
      </c>
      <c r="C3937" s="1" t="s">
        <v>81</v>
      </c>
      <c r="D3937" s="377">
        <v>110</v>
      </c>
      <c r="E3937" s="1" t="s">
        <v>83</v>
      </c>
      <c r="F3937" s="378">
        <v>46181</v>
      </c>
      <c r="G3937" s="1" t="s">
        <v>7630</v>
      </c>
      <c r="H3937" s="1" t="s">
        <v>6137</v>
      </c>
      <c r="I3937" s="378">
        <v>47273</v>
      </c>
      <c r="J3937" s="1" t="s">
        <v>61</v>
      </c>
      <c r="K3937" s="380">
        <v>0.70028935185185004</v>
      </c>
      <c r="L3937" s="378">
        <v>46181</v>
      </c>
      <c r="M3937" s="1" t="s">
        <v>7626</v>
      </c>
      <c r="N3937" s="1" t="s">
        <v>10020</v>
      </c>
    </row>
    <row r="3938" spans="1:14" x14ac:dyDescent="0.25">
      <c r="A3938" s="1" t="s">
        <v>7624</v>
      </c>
      <c r="B3938" s="1" t="s">
        <v>80</v>
      </c>
      <c r="C3938" s="1" t="s">
        <v>81</v>
      </c>
      <c r="D3938" s="377">
        <v>110</v>
      </c>
      <c r="E3938" s="1" t="s">
        <v>83</v>
      </c>
      <c r="F3938" s="378">
        <v>46181</v>
      </c>
      <c r="G3938" s="1" t="s">
        <v>7630</v>
      </c>
      <c r="H3938" s="1" t="s">
        <v>6137</v>
      </c>
      <c r="I3938" s="378">
        <v>47273</v>
      </c>
      <c r="J3938" s="1" t="s">
        <v>61</v>
      </c>
      <c r="K3938" s="380">
        <v>0.73991898148148005</v>
      </c>
      <c r="L3938" s="378">
        <v>46181</v>
      </c>
      <c r="M3938" s="1" t="s">
        <v>7626</v>
      </c>
      <c r="N3938" s="1" t="s">
        <v>10040</v>
      </c>
    </row>
    <row r="3939" spans="1:14" x14ac:dyDescent="0.25">
      <c r="A3939" s="1" t="s">
        <v>7624</v>
      </c>
      <c r="B3939" s="1" t="s">
        <v>80</v>
      </c>
      <c r="C3939" s="1" t="s">
        <v>81</v>
      </c>
      <c r="D3939" s="377">
        <v>110</v>
      </c>
      <c r="E3939" s="1" t="s">
        <v>83</v>
      </c>
      <c r="F3939" s="378">
        <v>46181</v>
      </c>
      <c r="G3939" s="1" t="s">
        <v>7630</v>
      </c>
      <c r="H3939" s="1" t="s">
        <v>6137</v>
      </c>
      <c r="I3939" s="378">
        <v>47273</v>
      </c>
      <c r="J3939" s="1" t="s">
        <v>61</v>
      </c>
      <c r="K3939" s="380">
        <v>0.89734953703704001</v>
      </c>
      <c r="L3939" s="378">
        <v>46181</v>
      </c>
      <c r="M3939" s="1" t="s">
        <v>7626</v>
      </c>
      <c r="N3939" s="1" t="s">
        <v>10012</v>
      </c>
    </row>
    <row r="3940" spans="1:14" x14ac:dyDescent="0.25">
      <c r="A3940" s="1" t="s">
        <v>7624</v>
      </c>
      <c r="B3940" s="1" t="s">
        <v>80</v>
      </c>
      <c r="C3940" s="1" t="s">
        <v>81</v>
      </c>
      <c r="D3940" s="377">
        <v>110</v>
      </c>
      <c r="E3940" s="1" t="s">
        <v>83</v>
      </c>
      <c r="F3940" s="378">
        <v>46181</v>
      </c>
      <c r="G3940" s="1" t="s">
        <v>7630</v>
      </c>
      <c r="H3940" s="1" t="s">
        <v>6137</v>
      </c>
      <c r="I3940" s="378">
        <v>47273</v>
      </c>
      <c r="J3940" s="1" t="s">
        <v>61</v>
      </c>
      <c r="K3940" s="380">
        <v>0.74134259259259006</v>
      </c>
      <c r="L3940" s="378">
        <v>46181</v>
      </c>
      <c r="M3940" s="1" t="s">
        <v>7626</v>
      </c>
      <c r="N3940" s="1" t="s">
        <v>10039</v>
      </c>
    </row>
    <row r="3941" spans="1:14" x14ac:dyDescent="0.25">
      <c r="A3941" s="1" t="s">
        <v>7624</v>
      </c>
      <c r="B3941" s="1" t="s">
        <v>80</v>
      </c>
      <c r="C3941" s="1" t="s">
        <v>81</v>
      </c>
      <c r="D3941" s="377">
        <v>110</v>
      </c>
      <c r="E3941" s="1" t="s">
        <v>83</v>
      </c>
      <c r="F3941" s="378">
        <v>46181</v>
      </c>
      <c r="G3941" s="1" t="s">
        <v>7630</v>
      </c>
      <c r="H3941" s="1" t="s">
        <v>6137</v>
      </c>
      <c r="I3941" s="378">
        <v>47273</v>
      </c>
      <c r="J3941" s="1" t="s">
        <v>61</v>
      </c>
      <c r="K3941" s="380">
        <v>0.91915509259258998</v>
      </c>
      <c r="L3941" s="378">
        <v>46181</v>
      </c>
      <c r="M3941" s="1" t="s">
        <v>7626</v>
      </c>
      <c r="N3941" s="1" t="s">
        <v>10015</v>
      </c>
    </row>
    <row r="3942" spans="1:14" x14ac:dyDescent="0.25">
      <c r="A3942" s="1" t="s">
        <v>7624</v>
      </c>
      <c r="B3942" s="1" t="s">
        <v>80</v>
      </c>
      <c r="C3942" s="1" t="s">
        <v>81</v>
      </c>
      <c r="D3942" s="377">
        <v>110</v>
      </c>
      <c r="E3942" s="1" t="s">
        <v>83</v>
      </c>
      <c r="F3942" s="378">
        <v>46181</v>
      </c>
      <c r="G3942" s="1" t="s">
        <v>7630</v>
      </c>
      <c r="H3942" s="1" t="s">
        <v>6137</v>
      </c>
      <c r="I3942" s="378">
        <v>47273</v>
      </c>
      <c r="J3942" s="1" t="s">
        <v>61</v>
      </c>
      <c r="K3942" s="380">
        <v>0.74086805555556001</v>
      </c>
      <c r="L3942" s="378">
        <v>46181</v>
      </c>
      <c r="M3942" s="1" t="s">
        <v>7626</v>
      </c>
      <c r="N3942" s="1" t="s">
        <v>10034</v>
      </c>
    </row>
    <row r="3943" spans="1:14" x14ac:dyDescent="0.25">
      <c r="A3943" s="1" t="s">
        <v>7624</v>
      </c>
      <c r="B3943" s="1" t="s">
        <v>80</v>
      </c>
      <c r="C3943" s="1" t="s">
        <v>81</v>
      </c>
      <c r="D3943" s="377">
        <v>110</v>
      </c>
      <c r="E3943" s="1" t="s">
        <v>83</v>
      </c>
      <c r="F3943" s="378">
        <v>46181</v>
      </c>
      <c r="G3943" s="1" t="s">
        <v>7630</v>
      </c>
      <c r="H3943" s="1" t="s">
        <v>6137</v>
      </c>
      <c r="I3943" s="378">
        <v>47273</v>
      </c>
      <c r="J3943" s="1" t="s">
        <v>61</v>
      </c>
      <c r="K3943" s="380">
        <v>0.74592592592592999</v>
      </c>
      <c r="L3943" s="378">
        <v>46181</v>
      </c>
      <c r="M3943" s="1" t="s">
        <v>7626</v>
      </c>
      <c r="N3943" s="1" t="s">
        <v>10036</v>
      </c>
    </row>
    <row r="3944" spans="1:14" x14ac:dyDescent="0.25">
      <c r="A3944" s="1" t="s">
        <v>7624</v>
      </c>
      <c r="B3944" s="1" t="s">
        <v>80</v>
      </c>
      <c r="C3944" s="1" t="s">
        <v>81</v>
      </c>
      <c r="D3944" s="377">
        <v>110</v>
      </c>
      <c r="E3944" s="1" t="s">
        <v>83</v>
      </c>
      <c r="F3944" s="378">
        <v>46181</v>
      </c>
      <c r="G3944" s="1" t="s">
        <v>7630</v>
      </c>
      <c r="H3944" s="1" t="s">
        <v>6137</v>
      </c>
      <c r="I3944" s="378">
        <v>47273</v>
      </c>
      <c r="J3944" s="1" t="s">
        <v>61</v>
      </c>
      <c r="K3944" s="380">
        <v>0.74559027777777998</v>
      </c>
      <c r="L3944" s="378">
        <v>46181</v>
      </c>
      <c r="M3944" s="1" t="s">
        <v>7626</v>
      </c>
      <c r="N3944" s="1" t="s">
        <v>10037</v>
      </c>
    </row>
    <row r="3945" spans="1:14" x14ac:dyDescent="0.25">
      <c r="A3945" s="1" t="s">
        <v>7624</v>
      </c>
      <c r="B3945" s="1" t="s">
        <v>80</v>
      </c>
      <c r="C3945" s="1" t="s">
        <v>81</v>
      </c>
      <c r="D3945" s="377">
        <v>110</v>
      </c>
      <c r="E3945" s="1" t="s">
        <v>83</v>
      </c>
      <c r="F3945" s="378">
        <v>46181</v>
      </c>
      <c r="G3945" s="1" t="s">
        <v>7630</v>
      </c>
      <c r="H3945" s="1" t="s">
        <v>6137</v>
      </c>
      <c r="I3945" s="378">
        <v>47273</v>
      </c>
      <c r="J3945" s="1" t="s">
        <v>61</v>
      </c>
      <c r="K3945" s="380">
        <v>0.76320601851851999</v>
      </c>
      <c r="L3945" s="378">
        <v>46181</v>
      </c>
      <c r="M3945" s="1" t="s">
        <v>7626</v>
      </c>
      <c r="N3945" s="1" t="s">
        <v>10043</v>
      </c>
    </row>
    <row r="3946" spans="1:14" x14ac:dyDescent="0.25">
      <c r="A3946" s="1" t="s">
        <v>7624</v>
      </c>
      <c r="B3946" s="1" t="s">
        <v>80</v>
      </c>
      <c r="C3946" s="1" t="s">
        <v>81</v>
      </c>
      <c r="D3946" s="377">
        <v>110</v>
      </c>
      <c r="E3946" s="1" t="s">
        <v>83</v>
      </c>
      <c r="F3946" s="378">
        <v>46181</v>
      </c>
      <c r="G3946" s="1" t="s">
        <v>7630</v>
      </c>
      <c r="H3946" s="1" t="s">
        <v>6137</v>
      </c>
      <c r="I3946" s="378">
        <v>47273</v>
      </c>
      <c r="J3946" s="1" t="s">
        <v>61</v>
      </c>
      <c r="K3946" s="380">
        <v>0.97958333333333003</v>
      </c>
      <c r="L3946" s="378">
        <v>46181</v>
      </c>
      <c r="M3946" s="1" t="s">
        <v>7626</v>
      </c>
      <c r="N3946" s="1" t="s">
        <v>10026</v>
      </c>
    </row>
    <row r="3947" spans="1:14" x14ac:dyDescent="0.25">
      <c r="A3947" s="1" t="s">
        <v>7624</v>
      </c>
      <c r="B3947" s="1" t="s">
        <v>80</v>
      </c>
      <c r="C3947" s="1" t="s">
        <v>81</v>
      </c>
      <c r="D3947" s="377">
        <v>110</v>
      </c>
      <c r="E3947" s="1" t="s">
        <v>83</v>
      </c>
      <c r="F3947" s="378">
        <v>46181</v>
      </c>
      <c r="G3947" s="1" t="s">
        <v>7630</v>
      </c>
      <c r="H3947" s="1" t="s">
        <v>6137</v>
      </c>
      <c r="I3947" s="378">
        <v>47273</v>
      </c>
      <c r="J3947" s="1" t="s">
        <v>61</v>
      </c>
      <c r="K3947" s="380">
        <v>0.87386574074073997</v>
      </c>
      <c r="L3947" s="378">
        <v>46181</v>
      </c>
      <c r="M3947" s="1" t="s">
        <v>7626</v>
      </c>
      <c r="N3947" s="1" t="s">
        <v>10027</v>
      </c>
    </row>
    <row r="3948" spans="1:14" x14ac:dyDescent="0.25">
      <c r="A3948" s="1" t="s">
        <v>7624</v>
      </c>
      <c r="B3948" s="1" t="s">
        <v>80</v>
      </c>
      <c r="C3948" s="1" t="s">
        <v>81</v>
      </c>
      <c r="D3948" s="377">
        <v>110</v>
      </c>
      <c r="E3948" s="1" t="s">
        <v>83</v>
      </c>
      <c r="F3948" s="378">
        <v>46181</v>
      </c>
      <c r="G3948" s="1" t="s">
        <v>7630</v>
      </c>
      <c r="H3948" s="1" t="s">
        <v>6137</v>
      </c>
      <c r="I3948" s="378">
        <v>47273</v>
      </c>
      <c r="J3948" s="1" t="s">
        <v>61</v>
      </c>
      <c r="K3948" s="380">
        <v>0.86068287037036995</v>
      </c>
      <c r="L3948" s="378">
        <v>46181</v>
      </c>
      <c r="M3948" s="1" t="s">
        <v>7626</v>
      </c>
      <c r="N3948" s="1" t="s">
        <v>10046</v>
      </c>
    </row>
    <row r="3949" spans="1:14" x14ac:dyDescent="0.25">
      <c r="A3949" s="1" t="s">
        <v>7624</v>
      </c>
      <c r="B3949" s="1" t="s">
        <v>80</v>
      </c>
      <c r="C3949" s="1" t="s">
        <v>81</v>
      </c>
      <c r="D3949" s="377">
        <v>110</v>
      </c>
      <c r="E3949" s="1" t="s">
        <v>83</v>
      </c>
      <c r="F3949" s="378">
        <v>46181</v>
      </c>
      <c r="G3949" s="1" t="s">
        <v>7630</v>
      </c>
      <c r="H3949" s="1" t="s">
        <v>6137</v>
      </c>
      <c r="I3949" s="378">
        <v>47273</v>
      </c>
      <c r="J3949" s="1" t="s">
        <v>61</v>
      </c>
      <c r="K3949" s="380">
        <v>0.99888888888889005</v>
      </c>
      <c r="L3949" s="378">
        <v>46181</v>
      </c>
      <c r="M3949" s="1" t="s">
        <v>7626</v>
      </c>
      <c r="N3949" s="1" t="s">
        <v>10028</v>
      </c>
    </row>
    <row r="3950" spans="1:14" x14ac:dyDescent="0.25">
      <c r="A3950" s="1" t="s">
        <v>7624</v>
      </c>
      <c r="B3950" s="1" t="s">
        <v>80</v>
      </c>
      <c r="C3950" s="1" t="s">
        <v>81</v>
      </c>
      <c r="D3950" s="377">
        <v>110</v>
      </c>
      <c r="E3950" s="1" t="s">
        <v>83</v>
      </c>
      <c r="F3950" s="378">
        <v>46181</v>
      </c>
      <c r="G3950" s="1" t="s">
        <v>7630</v>
      </c>
      <c r="H3950" s="1" t="s">
        <v>6137</v>
      </c>
      <c r="I3950" s="378">
        <v>47273</v>
      </c>
      <c r="J3950" s="1" t="s">
        <v>61</v>
      </c>
      <c r="K3950" s="380">
        <v>0.98769675925926004</v>
      </c>
      <c r="L3950" s="378">
        <v>46181</v>
      </c>
      <c r="M3950" s="1" t="s">
        <v>7626</v>
      </c>
      <c r="N3950" s="1" t="s">
        <v>10031</v>
      </c>
    </row>
    <row r="3951" spans="1:14" x14ac:dyDescent="0.25">
      <c r="A3951" s="1" t="s">
        <v>7624</v>
      </c>
      <c r="B3951" s="1" t="s">
        <v>80</v>
      </c>
      <c r="C3951" s="1" t="s">
        <v>81</v>
      </c>
      <c r="D3951" s="377">
        <v>110</v>
      </c>
      <c r="E3951" s="1" t="s">
        <v>83</v>
      </c>
      <c r="F3951" s="378">
        <v>46181</v>
      </c>
      <c r="G3951" s="1" t="s">
        <v>7630</v>
      </c>
      <c r="H3951" s="1" t="s">
        <v>6137</v>
      </c>
      <c r="I3951" s="378">
        <v>47273</v>
      </c>
      <c r="J3951" s="1" t="s">
        <v>61</v>
      </c>
      <c r="K3951" s="380">
        <v>0.99943287037036999</v>
      </c>
      <c r="L3951" s="378">
        <v>46181</v>
      </c>
      <c r="M3951" s="1" t="s">
        <v>7626</v>
      </c>
      <c r="N3951" s="1" t="s">
        <v>10030</v>
      </c>
    </row>
    <row r="3952" spans="1:14" x14ac:dyDescent="0.25">
      <c r="A3952" s="1" t="s">
        <v>7624</v>
      </c>
      <c r="B3952" s="1" t="s">
        <v>80</v>
      </c>
      <c r="C3952" s="1" t="s">
        <v>81</v>
      </c>
      <c r="D3952" s="377">
        <v>110</v>
      </c>
      <c r="E3952" s="1" t="s">
        <v>83</v>
      </c>
      <c r="F3952" s="378">
        <v>46181</v>
      </c>
      <c r="G3952" s="1" t="s">
        <v>7630</v>
      </c>
      <c r="H3952" s="1" t="s">
        <v>6137</v>
      </c>
      <c r="I3952" s="378">
        <v>47273</v>
      </c>
      <c r="J3952" s="1" t="s">
        <v>61</v>
      </c>
      <c r="K3952" s="380">
        <v>0.77361111111111003</v>
      </c>
      <c r="L3952" s="378">
        <v>46181</v>
      </c>
      <c r="M3952" s="1" t="s">
        <v>7626</v>
      </c>
      <c r="N3952" s="1" t="s">
        <v>10038</v>
      </c>
    </row>
    <row r="3953" spans="1:14" x14ac:dyDescent="0.25">
      <c r="A3953" s="1" t="s">
        <v>7624</v>
      </c>
      <c r="B3953" s="1" t="s">
        <v>80</v>
      </c>
      <c r="C3953" s="1" t="s">
        <v>81</v>
      </c>
      <c r="D3953" s="377">
        <v>110</v>
      </c>
      <c r="E3953" s="1" t="s">
        <v>83</v>
      </c>
      <c r="F3953" s="378">
        <v>46181</v>
      </c>
      <c r="G3953" s="1" t="s">
        <v>7630</v>
      </c>
      <c r="H3953" s="1" t="s">
        <v>6137</v>
      </c>
      <c r="I3953" s="378">
        <v>47273</v>
      </c>
      <c r="J3953" s="1" t="s">
        <v>61</v>
      </c>
      <c r="K3953" s="380">
        <v>0.87031250000000004</v>
      </c>
      <c r="L3953" s="378">
        <v>46181</v>
      </c>
      <c r="M3953" s="1" t="s">
        <v>7626</v>
      </c>
      <c r="N3953" s="1" t="s">
        <v>10016</v>
      </c>
    </row>
    <row r="3954" spans="1:14" x14ac:dyDescent="0.25">
      <c r="A3954" s="1" t="s">
        <v>7624</v>
      </c>
      <c r="B3954" s="1" t="s">
        <v>80</v>
      </c>
      <c r="C3954" s="1" t="s">
        <v>81</v>
      </c>
      <c r="D3954" s="377">
        <v>110</v>
      </c>
      <c r="E3954" s="1" t="s">
        <v>83</v>
      </c>
      <c r="F3954" s="378">
        <v>46181</v>
      </c>
      <c r="G3954" s="1" t="s">
        <v>7630</v>
      </c>
      <c r="H3954" s="1" t="s">
        <v>6137</v>
      </c>
      <c r="I3954" s="378">
        <v>47273</v>
      </c>
      <c r="J3954" s="1" t="s">
        <v>61</v>
      </c>
      <c r="K3954" s="380">
        <v>0.85622685185184999</v>
      </c>
      <c r="L3954" s="378">
        <v>46181</v>
      </c>
      <c r="M3954" s="1" t="s">
        <v>7626</v>
      </c>
      <c r="N3954" s="1" t="s">
        <v>10017</v>
      </c>
    </row>
    <row r="3955" spans="1:14" x14ac:dyDescent="0.25">
      <c r="A3955" s="1" t="s">
        <v>7624</v>
      </c>
      <c r="B3955" s="1" t="s">
        <v>80</v>
      </c>
      <c r="C3955" s="1" t="s">
        <v>81</v>
      </c>
      <c r="D3955" s="377">
        <v>110</v>
      </c>
      <c r="E3955" s="1" t="s">
        <v>83</v>
      </c>
      <c r="F3955" s="378">
        <v>46181</v>
      </c>
      <c r="G3955" s="1" t="s">
        <v>7630</v>
      </c>
      <c r="H3955" s="1" t="s">
        <v>6137</v>
      </c>
      <c r="I3955" s="378">
        <v>47273</v>
      </c>
      <c r="J3955" s="1" t="s">
        <v>61</v>
      </c>
      <c r="K3955" s="380">
        <v>0.84388888888889002</v>
      </c>
      <c r="L3955" s="378">
        <v>46181</v>
      </c>
      <c r="M3955" s="1" t="s">
        <v>7626</v>
      </c>
      <c r="N3955" s="1" t="s">
        <v>10019</v>
      </c>
    </row>
    <row r="3956" spans="1:14" x14ac:dyDescent="0.25">
      <c r="A3956" s="1" t="s">
        <v>7624</v>
      </c>
      <c r="B3956" s="1" t="s">
        <v>80</v>
      </c>
      <c r="C3956" s="1" t="s">
        <v>81</v>
      </c>
      <c r="D3956" s="377">
        <v>110</v>
      </c>
      <c r="E3956" s="1" t="s">
        <v>83</v>
      </c>
      <c r="F3956" s="378">
        <v>46181</v>
      </c>
      <c r="G3956" s="1" t="s">
        <v>7630</v>
      </c>
      <c r="H3956" s="1" t="s">
        <v>6137</v>
      </c>
      <c r="I3956" s="378">
        <v>47273</v>
      </c>
      <c r="J3956" s="1" t="s">
        <v>61</v>
      </c>
      <c r="K3956" s="380">
        <v>0.88524305555556004</v>
      </c>
      <c r="L3956" s="378">
        <v>46181</v>
      </c>
      <c r="M3956" s="1" t="s">
        <v>7626</v>
      </c>
      <c r="N3956" s="1" t="s">
        <v>10032</v>
      </c>
    </row>
    <row r="3957" spans="1:14" x14ac:dyDescent="0.25">
      <c r="A3957" s="1" t="s">
        <v>7624</v>
      </c>
      <c r="B3957" s="1" t="s">
        <v>80</v>
      </c>
      <c r="C3957" s="1" t="s">
        <v>81</v>
      </c>
      <c r="D3957" s="377">
        <v>110</v>
      </c>
      <c r="E3957" s="1" t="s">
        <v>83</v>
      </c>
      <c r="F3957" s="378">
        <v>46181</v>
      </c>
      <c r="G3957" s="1" t="s">
        <v>7630</v>
      </c>
      <c r="H3957" s="1" t="s">
        <v>6137</v>
      </c>
      <c r="I3957" s="378">
        <v>47273</v>
      </c>
      <c r="J3957" s="1" t="s">
        <v>61</v>
      </c>
      <c r="K3957" s="380">
        <v>0.88407407407407002</v>
      </c>
      <c r="L3957" s="378">
        <v>46181</v>
      </c>
      <c r="M3957" s="1" t="s">
        <v>7626</v>
      </c>
      <c r="N3957" s="1" t="s">
        <v>10024</v>
      </c>
    </row>
    <row r="3958" spans="1:14" x14ac:dyDescent="0.25">
      <c r="A3958" s="1" t="s">
        <v>7624</v>
      </c>
      <c r="B3958" s="1" t="s">
        <v>80</v>
      </c>
      <c r="C3958" s="1" t="s">
        <v>81</v>
      </c>
      <c r="D3958" s="377">
        <v>110</v>
      </c>
      <c r="E3958" s="1" t="s">
        <v>83</v>
      </c>
      <c r="F3958" s="378">
        <v>46181</v>
      </c>
      <c r="G3958" s="1" t="s">
        <v>7630</v>
      </c>
      <c r="H3958" s="1" t="s">
        <v>6137</v>
      </c>
      <c r="I3958" s="378">
        <v>47273</v>
      </c>
      <c r="J3958" s="1" t="s">
        <v>61</v>
      </c>
      <c r="K3958" s="380">
        <v>0.68722222222221996</v>
      </c>
      <c r="L3958" s="378">
        <v>46181</v>
      </c>
      <c r="M3958" s="1" t="s">
        <v>7626</v>
      </c>
      <c r="N3958" s="1" t="s">
        <v>10021</v>
      </c>
    </row>
    <row r="3959" spans="1:14" x14ac:dyDescent="0.25">
      <c r="A3959" s="1" t="s">
        <v>7624</v>
      </c>
      <c r="B3959" s="1" t="s">
        <v>80</v>
      </c>
      <c r="C3959" s="1" t="s">
        <v>81</v>
      </c>
      <c r="D3959" s="377">
        <v>110</v>
      </c>
      <c r="E3959" s="1" t="s">
        <v>83</v>
      </c>
      <c r="F3959" s="378">
        <v>46181</v>
      </c>
      <c r="G3959" s="1" t="s">
        <v>7630</v>
      </c>
      <c r="H3959" s="1" t="s">
        <v>6137</v>
      </c>
      <c r="I3959" s="378">
        <v>47273</v>
      </c>
      <c r="J3959" s="1" t="s">
        <v>61</v>
      </c>
      <c r="K3959" s="380">
        <v>0.68736111111110998</v>
      </c>
      <c r="L3959" s="378">
        <v>46181</v>
      </c>
      <c r="M3959" s="1" t="s">
        <v>7626</v>
      </c>
      <c r="N3959" s="1" t="s">
        <v>10029</v>
      </c>
    </row>
    <row r="3960" spans="1:14" x14ac:dyDescent="0.25">
      <c r="A3960" s="1" t="s">
        <v>7624</v>
      </c>
      <c r="B3960" s="1" t="s">
        <v>80</v>
      </c>
      <c r="C3960" s="1" t="s">
        <v>81</v>
      </c>
      <c r="D3960" s="377">
        <v>110</v>
      </c>
      <c r="E3960" s="1" t="s">
        <v>83</v>
      </c>
      <c r="F3960" s="378">
        <v>46181</v>
      </c>
      <c r="G3960" s="1" t="s">
        <v>7630</v>
      </c>
      <c r="H3960" s="1" t="s">
        <v>6137</v>
      </c>
      <c r="I3960" s="378">
        <v>47273</v>
      </c>
      <c r="J3960" s="1" t="s">
        <v>61</v>
      </c>
      <c r="K3960" s="380">
        <v>0.44146990740740999</v>
      </c>
      <c r="L3960" s="378">
        <v>46181</v>
      </c>
      <c r="M3960" s="1" t="s">
        <v>7626</v>
      </c>
      <c r="N3960" s="1" t="s">
        <v>9419</v>
      </c>
    </row>
    <row r="3961" spans="1:14" x14ac:dyDescent="0.25">
      <c r="A3961" s="1" t="s">
        <v>7624</v>
      </c>
      <c r="B3961" s="1" t="s">
        <v>80</v>
      </c>
      <c r="C3961" s="1" t="s">
        <v>81</v>
      </c>
      <c r="D3961" s="377">
        <v>110</v>
      </c>
      <c r="E3961" s="1" t="s">
        <v>83</v>
      </c>
      <c r="F3961" s="378">
        <v>46181</v>
      </c>
      <c r="G3961" s="1" t="s">
        <v>7630</v>
      </c>
      <c r="H3961" s="1" t="s">
        <v>6137</v>
      </c>
      <c r="I3961" s="378">
        <v>47273</v>
      </c>
      <c r="J3961" s="1" t="s">
        <v>61</v>
      </c>
      <c r="K3961" s="380">
        <v>0.67902777777778001</v>
      </c>
      <c r="L3961" s="378">
        <v>46181</v>
      </c>
      <c r="M3961" s="1" t="s">
        <v>7626</v>
      </c>
      <c r="N3961" s="1" t="s">
        <v>10025</v>
      </c>
    </row>
    <row r="3962" spans="1:14" x14ac:dyDescent="0.25">
      <c r="A3962" s="1" t="s">
        <v>7624</v>
      </c>
      <c r="B3962" s="1" t="s">
        <v>80</v>
      </c>
      <c r="C3962" s="1" t="s">
        <v>81</v>
      </c>
      <c r="D3962" s="377">
        <v>110</v>
      </c>
      <c r="E3962" s="1" t="s">
        <v>83</v>
      </c>
      <c r="F3962" s="378">
        <v>46181</v>
      </c>
      <c r="G3962" s="1" t="s">
        <v>7630</v>
      </c>
      <c r="H3962" s="1" t="s">
        <v>6137</v>
      </c>
      <c r="I3962" s="378">
        <v>47273</v>
      </c>
      <c r="J3962" s="1" t="s">
        <v>61</v>
      </c>
      <c r="K3962" s="380">
        <v>0.67093749999999996</v>
      </c>
      <c r="L3962" s="378">
        <v>46181</v>
      </c>
      <c r="M3962" s="1" t="s">
        <v>7626</v>
      </c>
      <c r="N3962" s="1" t="s">
        <v>10023</v>
      </c>
    </row>
    <row r="3963" spans="1:14" x14ac:dyDescent="0.25">
      <c r="A3963" s="1" t="s">
        <v>7624</v>
      </c>
      <c r="B3963" s="1" t="s">
        <v>80</v>
      </c>
      <c r="C3963" s="1" t="s">
        <v>81</v>
      </c>
      <c r="D3963" s="377">
        <v>110</v>
      </c>
      <c r="E3963" s="1" t="s">
        <v>83</v>
      </c>
      <c r="F3963" s="378">
        <v>46181</v>
      </c>
      <c r="G3963" s="1" t="s">
        <v>7630</v>
      </c>
      <c r="H3963" s="1" t="s">
        <v>6137</v>
      </c>
      <c r="I3963" s="378">
        <v>47273</v>
      </c>
      <c r="J3963" s="1" t="s">
        <v>61</v>
      </c>
      <c r="K3963" s="380">
        <v>0.65975694444444</v>
      </c>
      <c r="L3963" s="378">
        <v>46181</v>
      </c>
      <c r="M3963" s="1" t="s">
        <v>7626</v>
      </c>
      <c r="N3963" s="1" t="s">
        <v>10022</v>
      </c>
    </row>
    <row r="3964" spans="1:14" x14ac:dyDescent="0.25">
      <c r="A3964" s="1" t="s">
        <v>7624</v>
      </c>
      <c r="B3964" s="1" t="s">
        <v>80</v>
      </c>
      <c r="C3964" s="1" t="s">
        <v>81</v>
      </c>
      <c r="D3964" s="377">
        <v>110</v>
      </c>
      <c r="E3964" s="1" t="s">
        <v>83</v>
      </c>
      <c r="F3964" s="378">
        <v>46181</v>
      </c>
      <c r="G3964" s="1" t="s">
        <v>7630</v>
      </c>
      <c r="H3964" s="1" t="s">
        <v>6137</v>
      </c>
      <c r="I3964" s="378">
        <v>47273</v>
      </c>
      <c r="J3964" s="1" t="s">
        <v>61</v>
      </c>
      <c r="K3964" s="380">
        <v>0.42130787037036999</v>
      </c>
      <c r="L3964" s="378">
        <v>46181</v>
      </c>
      <c r="M3964" s="1" t="s">
        <v>7626</v>
      </c>
      <c r="N3964" s="1" t="s">
        <v>9418</v>
      </c>
    </row>
    <row r="3965" spans="1:14" x14ac:dyDescent="0.25">
      <c r="A3965" s="1" t="s">
        <v>7624</v>
      </c>
      <c r="B3965" s="1" t="s">
        <v>80</v>
      </c>
      <c r="C3965" s="1" t="s">
        <v>81</v>
      </c>
      <c r="D3965" s="377">
        <v>110</v>
      </c>
      <c r="E3965" s="1" t="s">
        <v>83</v>
      </c>
      <c r="F3965" s="378">
        <v>46181</v>
      </c>
      <c r="G3965" s="1" t="s">
        <v>7630</v>
      </c>
      <c r="H3965" s="1" t="s">
        <v>6137</v>
      </c>
      <c r="I3965" s="378">
        <v>47273</v>
      </c>
      <c r="J3965" s="1" t="s">
        <v>61</v>
      </c>
      <c r="K3965" s="380">
        <v>0.42140046296296002</v>
      </c>
      <c r="L3965" s="378">
        <v>46181</v>
      </c>
      <c r="M3965" s="1" t="s">
        <v>7626</v>
      </c>
      <c r="N3965" s="1" t="s">
        <v>9417</v>
      </c>
    </row>
    <row r="3966" spans="1:14" x14ac:dyDescent="0.25">
      <c r="A3966" s="1" t="s">
        <v>7624</v>
      </c>
      <c r="B3966" s="1" t="s">
        <v>80</v>
      </c>
      <c r="C3966" s="1" t="s">
        <v>81</v>
      </c>
      <c r="D3966" s="377">
        <v>110</v>
      </c>
      <c r="E3966" s="1" t="s">
        <v>83</v>
      </c>
      <c r="F3966" s="378">
        <v>46181</v>
      </c>
      <c r="G3966" s="1" t="s">
        <v>7630</v>
      </c>
      <c r="H3966" s="1" t="s">
        <v>6137</v>
      </c>
      <c r="I3966" s="378">
        <v>47273</v>
      </c>
      <c r="J3966" s="1" t="s">
        <v>61</v>
      </c>
      <c r="K3966" s="380">
        <v>0.58366898148148005</v>
      </c>
      <c r="L3966" s="378">
        <v>46181</v>
      </c>
      <c r="M3966" s="1" t="s">
        <v>7626</v>
      </c>
      <c r="N3966" s="1" t="s">
        <v>10018</v>
      </c>
    </row>
    <row r="3967" spans="1:14" x14ac:dyDescent="0.25">
      <c r="A3967" s="1" t="s">
        <v>7624</v>
      </c>
      <c r="B3967" s="1" t="s">
        <v>80</v>
      </c>
      <c r="C3967" s="1" t="s">
        <v>81</v>
      </c>
      <c r="D3967" s="377">
        <v>110</v>
      </c>
      <c r="E3967" s="1" t="s">
        <v>83</v>
      </c>
      <c r="F3967" s="378">
        <v>46181</v>
      </c>
      <c r="G3967" s="1" t="s">
        <v>7630</v>
      </c>
      <c r="H3967" s="1" t="s">
        <v>6137</v>
      </c>
      <c r="I3967" s="378">
        <v>47273</v>
      </c>
      <c r="J3967" s="1" t="s">
        <v>61</v>
      </c>
      <c r="K3967" s="380">
        <v>0.42061342592592998</v>
      </c>
      <c r="L3967" s="378">
        <v>46181</v>
      </c>
      <c r="M3967" s="1" t="s">
        <v>7626</v>
      </c>
      <c r="N3967" s="1" t="s">
        <v>9416</v>
      </c>
    </row>
    <row r="3968" spans="1:14" x14ac:dyDescent="0.25">
      <c r="A3968" s="1" t="s">
        <v>7624</v>
      </c>
      <c r="B3968" s="1" t="s">
        <v>80</v>
      </c>
      <c r="C3968" s="1" t="s">
        <v>81</v>
      </c>
      <c r="D3968" s="377">
        <v>110</v>
      </c>
      <c r="E3968" s="1" t="s">
        <v>83</v>
      </c>
      <c r="F3968" s="378">
        <v>46181</v>
      </c>
      <c r="G3968" s="1" t="s">
        <v>7630</v>
      </c>
      <c r="H3968" s="1" t="s">
        <v>6137</v>
      </c>
      <c r="I3968" s="378">
        <v>47273</v>
      </c>
      <c r="J3968" s="1" t="s">
        <v>61</v>
      </c>
      <c r="K3968" s="380">
        <v>0.54978009259258998</v>
      </c>
      <c r="L3968" s="378">
        <v>46181</v>
      </c>
      <c r="M3968" s="1" t="s">
        <v>7626</v>
      </c>
      <c r="N3968" s="1" t="s">
        <v>10002</v>
      </c>
    </row>
    <row r="3969" spans="1:14" x14ac:dyDescent="0.25">
      <c r="A3969" s="1" t="s">
        <v>7624</v>
      </c>
      <c r="B3969" s="1" t="s">
        <v>80</v>
      </c>
      <c r="C3969" s="1" t="s">
        <v>81</v>
      </c>
      <c r="D3969" s="377">
        <v>110</v>
      </c>
      <c r="E3969" s="1" t="s">
        <v>83</v>
      </c>
      <c r="F3969" s="378">
        <v>46181</v>
      </c>
      <c r="G3969" s="1" t="s">
        <v>7630</v>
      </c>
      <c r="H3969" s="1" t="s">
        <v>6137</v>
      </c>
      <c r="I3969" s="378">
        <v>47273</v>
      </c>
      <c r="J3969" s="1" t="s">
        <v>61</v>
      </c>
      <c r="K3969" s="380">
        <v>0.54025462962963</v>
      </c>
      <c r="L3969" s="378">
        <v>46181</v>
      </c>
      <c r="M3969" s="1" t="s">
        <v>7626</v>
      </c>
      <c r="N3969" s="1" t="s">
        <v>10001</v>
      </c>
    </row>
    <row r="3970" spans="1:14" x14ac:dyDescent="0.25">
      <c r="A3970" s="1" t="s">
        <v>7624</v>
      </c>
      <c r="B3970" s="1" t="s">
        <v>80</v>
      </c>
      <c r="C3970" s="1" t="s">
        <v>81</v>
      </c>
      <c r="D3970" s="377">
        <v>110</v>
      </c>
      <c r="E3970" s="1" t="s">
        <v>83</v>
      </c>
      <c r="F3970" s="378">
        <v>46181</v>
      </c>
      <c r="G3970" s="1" t="s">
        <v>7630</v>
      </c>
      <c r="H3970" s="1" t="s">
        <v>6137</v>
      </c>
      <c r="I3970" s="378">
        <v>47273</v>
      </c>
      <c r="J3970" s="1" t="s">
        <v>61</v>
      </c>
      <c r="K3970" s="380">
        <v>0.53782407407406996</v>
      </c>
      <c r="L3970" s="378">
        <v>46181</v>
      </c>
      <c r="M3970" s="1" t="s">
        <v>7626</v>
      </c>
      <c r="N3970" s="1" t="s">
        <v>10003</v>
      </c>
    </row>
    <row r="3971" spans="1:14" x14ac:dyDescent="0.25">
      <c r="A3971" s="1" t="s">
        <v>7624</v>
      </c>
      <c r="B3971" s="1" t="s">
        <v>80</v>
      </c>
      <c r="C3971" s="1" t="s">
        <v>81</v>
      </c>
      <c r="D3971" s="377">
        <v>110</v>
      </c>
      <c r="E3971" s="1" t="s">
        <v>83</v>
      </c>
      <c r="F3971" s="378">
        <v>46181</v>
      </c>
      <c r="G3971" s="1" t="s">
        <v>7630</v>
      </c>
      <c r="H3971" s="1" t="s">
        <v>6137</v>
      </c>
      <c r="I3971" s="378">
        <v>47273</v>
      </c>
      <c r="J3971" s="1" t="s">
        <v>61</v>
      </c>
      <c r="K3971" s="380">
        <v>0.52782407407406995</v>
      </c>
      <c r="L3971" s="378">
        <v>46181</v>
      </c>
      <c r="M3971" s="1" t="s">
        <v>7626</v>
      </c>
      <c r="N3971" s="1" t="s">
        <v>10004</v>
      </c>
    </row>
    <row r="3972" spans="1:14" x14ac:dyDescent="0.25">
      <c r="A3972" s="1" t="s">
        <v>7624</v>
      </c>
      <c r="B3972" s="1" t="s">
        <v>80</v>
      </c>
      <c r="C3972" s="1" t="s">
        <v>81</v>
      </c>
      <c r="D3972" s="377">
        <v>110</v>
      </c>
      <c r="E3972" s="1" t="s">
        <v>83</v>
      </c>
      <c r="F3972" s="378">
        <v>46181</v>
      </c>
      <c r="G3972" s="1" t="s">
        <v>7630</v>
      </c>
      <c r="H3972" s="1" t="s">
        <v>6137</v>
      </c>
      <c r="I3972" s="378">
        <v>47273</v>
      </c>
      <c r="J3972" s="1" t="s">
        <v>61</v>
      </c>
      <c r="K3972" s="380">
        <v>0.52571759259258999</v>
      </c>
      <c r="L3972" s="378">
        <v>46181</v>
      </c>
      <c r="M3972" s="1" t="s">
        <v>7626</v>
      </c>
      <c r="N3972" s="1" t="s">
        <v>10010</v>
      </c>
    </row>
    <row r="3973" spans="1:14" x14ac:dyDescent="0.25">
      <c r="A3973" s="1" t="s">
        <v>7624</v>
      </c>
      <c r="B3973" s="1" t="s">
        <v>80</v>
      </c>
      <c r="C3973" s="1" t="s">
        <v>81</v>
      </c>
      <c r="D3973" s="377">
        <v>110</v>
      </c>
      <c r="E3973" s="1" t="s">
        <v>83</v>
      </c>
      <c r="F3973" s="378">
        <v>46181</v>
      </c>
      <c r="G3973" s="1" t="s">
        <v>7630</v>
      </c>
      <c r="H3973" s="1" t="s">
        <v>6137</v>
      </c>
      <c r="I3973" s="378">
        <v>47273</v>
      </c>
      <c r="J3973" s="1" t="s">
        <v>61</v>
      </c>
      <c r="K3973" s="380">
        <v>0.38449074074074002</v>
      </c>
      <c r="L3973" s="378">
        <v>46181</v>
      </c>
      <c r="M3973" s="1" t="s">
        <v>7626</v>
      </c>
      <c r="N3973" s="1" t="s">
        <v>9356</v>
      </c>
    </row>
    <row r="3974" spans="1:14" x14ac:dyDescent="0.25">
      <c r="A3974" s="1" t="s">
        <v>7624</v>
      </c>
      <c r="B3974" s="1" t="s">
        <v>80</v>
      </c>
      <c r="C3974" s="1" t="s">
        <v>81</v>
      </c>
      <c r="D3974" s="377">
        <v>110</v>
      </c>
      <c r="E3974" s="1" t="s">
        <v>83</v>
      </c>
      <c r="F3974" s="378">
        <v>46181</v>
      </c>
      <c r="G3974" s="1" t="s">
        <v>7630</v>
      </c>
      <c r="H3974" s="1" t="s">
        <v>6137</v>
      </c>
      <c r="I3974" s="378">
        <v>47273</v>
      </c>
      <c r="J3974" s="1" t="s">
        <v>61</v>
      </c>
      <c r="K3974" s="380">
        <v>0.52089120370370001</v>
      </c>
      <c r="L3974" s="378">
        <v>46181</v>
      </c>
      <c r="M3974" s="1" t="s">
        <v>7626</v>
      </c>
      <c r="N3974" s="1" t="s">
        <v>10007</v>
      </c>
    </row>
    <row r="3975" spans="1:14" x14ac:dyDescent="0.25">
      <c r="A3975" s="1" t="s">
        <v>7624</v>
      </c>
      <c r="B3975" s="1" t="s">
        <v>80</v>
      </c>
      <c r="C3975" s="1" t="s">
        <v>81</v>
      </c>
      <c r="D3975" s="377">
        <v>110</v>
      </c>
      <c r="E3975" s="1" t="s">
        <v>83</v>
      </c>
      <c r="F3975" s="378">
        <v>46181</v>
      </c>
      <c r="G3975" s="1" t="s">
        <v>7630</v>
      </c>
      <c r="H3975" s="1" t="s">
        <v>6137</v>
      </c>
      <c r="I3975" s="378">
        <v>47273</v>
      </c>
      <c r="J3975" s="1" t="s">
        <v>61</v>
      </c>
      <c r="K3975" s="380">
        <v>0.51445601851851996</v>
      </c>
      <c r="L3975" s="378">
        <v>46181</v>
      </c>
      <c r="M3975" s="1" t="s">
        <v>7626</v>
      </c>
      <c r="N3975" s="1" t="s">
        <v>10009</v>
      </c>
    </row>
    <row r="3976" spans="1:14" x14ac:dyDescent="0.25">
      <c r="A3976" s="1" t="s">
        <v>7624</v>
      </c>
      <c r="B3976" s="1" t="s">
        <v>80</v>
      </c>
      <c r="C3976" s="1" t="s">
        <v>81</v>
      </c>
      <c r="D3976" s="377">
        <v>110</v>
      </c>
      <c r="E3976" s="1" t="s">
        <v>83</v>
      </c>
      <c r="F3976" s="378">
        <v>46181</v>
      </c>
      <c r="G3976" s="1" t="s">
        <v>7630</v>
      </c>
      <c r="H3976" s="1" t="s">
        <v>6137</v>
      </c>
      <c r="I3976" s="378">
        <v>47273</v>
      </c>
      <c r="J3976" s="1" t="s">
        <v>61</v>
      </c>
      <c r="K3976" s="380">
        <v>0.51437500000000003</v>
      </c>
      <c r="L3976" s="378">
        <v>46181</v>
      </c>
      <c r="M3976" s="1" t="s">
        <v>7626</v>
      </c>
      <c r="N3976" s="1" t="s">
        <v>10045</v>
      </c>
    </row>
    <row r="3977" spans="1:14" x14ac:dyDescent="0.25">
      <c r="A3977" s="1" t="s">
        <v>7624</v>
      </c>
      <c r="B3977" s="1" t="s">
        <v>80</v>
      </c>
      <c r="C3977" s="1" t="s">
        <v>81</v>
      </c>
      <c r="D3977" s="377">
        <v>110</v>
      </c>
      <c r="E3977" s="1" t="s">
        <v>83</v>
      </c>
      <c r="F3977" s="378">
        <v>46181</v>
      </c>
      <c r="G3977" s="1" t="s">
        <v>7630</v>
      </c>
      <c r="H3977" s="1" t="s">
        <v>6137</v>
      </c>
      <c r="I3977" s="378">
        <v>47273</v>
      </c>
      <c r="J3977" s="1" t="s">
        <v>61</v>
      </c>
      <c r="K3977" s="380">
        <v>0.51201388888888999</v>
      </c>
      <c r="L3977" s="378">
        <v>46181</v>
      </c>
      <c r="M3977" s="1" t="s">
        <v>7626</v>
      </c>
      <c r="N3977" s="1" t="s">
        <v>10033</v>
      </c>
    </row>
    <row r="3978" spans="1:14" x14ac:dyDescent="0.25">
      <c r="A3978" s="1" t="s">
        <v>7624</v>
      </c>
      <c r="B3978" s="1" t="s">
        <v>80</v>
      </c>
      <c r="C3978" s="1" t="s">
        <v>81</v>
      </c>
      <c r="D3978" s="377">
        <v>110</v>
      </c>
      <c r="E3978" s="1" t="s">
        <v>83</v>
      </c>
      <c r="F3978" s="378">
        <v>46178</v>
      </c>
      <c r="G3978" s="1" t="s">
        <v>7630</v>
      </c>
      <c r="H3978" s="1" t="s">
        <v>6137</v>
      </c>
      <c r="I3978" s="378">
        <v>47273</v>
      </c>
      <c r="J3978" s="1" t="s">
        <v>61</v>
      </c>
      <c r="K3978" s="380">
        <v>0.89675925925926003</v>
      </c>
      <c r="L3978" s="378">
        <v>46178</v>
      </c>
      <c r="M3978" s="1" t="s">
        <v>7626</v>
      </c>
      <c r="N3978" s="1" t="s">
        <v>7671</v>
      </c>
    </row>
    <row r="3979" spans="1:14" x14ac:dyDescent="0.25">
      <c r="A3979" s="1" t="s">
        <v>7624</v>
      </c>
      <c r="B3979" s="1" t="s">
        <v>80</v>
      </c>
      <c r="C3979" s="1" t="s">
        <v>81</v>
      </c>
      <c r="D3979" s="377">
        <v>110</v>
      </c>
      <c r="E3979" s="1" t="s">
        <v>83</v>
      </c>
      <c r="F3979" s="378">
        <v>46178</v>
      </c>
      <c r="G3979" s="1" t="s">
        <v>7625</v>
      </c>
      <c r="H3979" s="1" t="s">
        <v>5776</v>
      </c>
      <c r="I3979" s="378">
        <v>47272</v>
      </c>
      <c r="J3979" s="1" t="s">
        <v>61</v>
      </c>
      <c r="K3979" s="380">
        <v>0.57774305555556005</v>
      </c>
      <c r="L3979" s="378">
        <v>46178</v>
      </c>
      <c r="M3979" s="1" t="s">
        <v>7626</v>
      </c>
      <c r="N3979" s="1" t="s">
        <v>7657</v>
      </c>
    </row>
    <row r="3980" spans="1:14" x14ac:dyDescent="0.25">
      <c r="A3980" s="1" t="s">
        <v>7624</v>
      </c>
      <c r="B3980" s="1" t="s">
        <v>80</v>
      </c>
      <c r="C3980" s="1" t="s">
        <v>81</v>
      </c>
      <c r="D3980" s="377">
        <v>110</v>
      </c>
      <c r="E3980" s="1" t="s">
        <v>83</v>
      </c>
      <c r="F3980" s="378">
        <v>46178</v>
      </c>
      <c r="G3980" s="1" t="s">
        <v>7625</v>
      </c>
      <c r="H3980" s="1" t="s">
        <v>5776</v>
      </c>
      <c r="I3980" s="378">
        <v>47272</v>
      </c>
      <c r="J3980" s="1" t="s">
        <v>61</v>
      </c>
      <c r="K3980" s="380">
        <v>0.59925925925926005</v>
      </c>
      <c r="L3980" s="378">
        <v>46178</v>
      </c>
      <c r="M3980" s="1" t="s">
        <v>7626</v>
      </c>
      <c r="N3980" s="1" t="s">
        <v>7672</v>
      </c>
    </row>
    <row r="3981" spans="1:14" x14ac:dyDescent="0.25">
      <c r="A3981" s="1" t="s">
        <v>7624</v>
      </c>
      <c r="B3981" s="1" t="s">
        <v>80</v>
      </c>
      <c r="C3981" s="1" t="s">
        <v>81</v>
      </c>
      <c r="D3981" s="377">
        <v>110</v>
      </c>
      <c r="E3981" s="1" t="s">
        <v>83</v>
      </c>
      <c r="F3981" s="378">
        <v>46178</v>
      </c>
      <c r="G3981" s="1" t="s">
        <v>7625</v>
      </c>
      <c r="H3981" s="1" t="s">
        <v>5776</v>
      </c>
      <c r="I3981" s="378">
        <v>47272</v>
      </c>
      <c r="J3981" s="1" t="s">
        <v>61</v>
      </c>
      <c r="K3981" s="380">
        <v>0.60140046296296001</v>
      </c>
      <c r="L3981" s="378">
        <v>46178</v>
      </c>
      <c r="M3981" s="1" t="s">
        <v>7626</v>
      </c>
      <c r="N3981" s="1" t="s">
        <v>7675</v>
      </c>
    </row>
    <row r="3982" spans="1:14" x14ac:dyDescent="0.25">
      <c r="A3982" s="1" t="s">
        <v>7624</v>
      </c>
      <c r="B3982" s="1" t="s">
        <v>80</v>
      </c>
      <c r="C3982" s="1" t="s">
        <v>81</v>
      </c>
      <c r="D3982" s="377">
        <v>110</v>
      </c>
      <c r="E3982" s="1" t="s">
        <v>83</v>
      </c>
      <c r="F3982" s="378">
        <v>46178</v>
      </c>
      <c r="G3982" s="1" t="s">
        <v>7625</v>
      </c>
      <c r="H3982" s="1" t="s">
        <v>5776</v>
      </c>
      <c r="I3982" s="378">
        <v>47272</v>
      </c>
      <c r="J3982" s="1" t="s">
        <v>61</v>
      </c>
      <c r="K3982" s="380">
        <v>0.65070601851851995</v>
      </c>
      <c r="L3982" s="378">
        <v>46178</v>
      </c>
      <c r="M3982" s="1" t="s">
        <v>7626</v>
      </c>
      <c r="N3982" s="1" t="s">
        <v>7627</v>
      </c>
    </row>
    <row r="3983" spans="1:14" x14ac:dyDescent="0.25">
      <c r="A3983" s="1" t="s">
        <v>7624</v>
      </c>
      <c r="B3983" s="1" t="s">
        <v>80</v>
      </c>
      <c r="C3983" s="1" t="s">
        <v>81</v>
      </c>
      <c r="D3983" s="377">
        <v>110</v>
      </c>
      <c r="E3983" s="1" t="s">
        <v>83</v>
      </c>
      <c r="F3983" s="378">
        <v>46178</v>
      </c>
      <c r="G3983" s="1" t="s">
        <v>7630</v>
      </c>
      <c r="H3983" s="1" t="s">
        <v>6137</v>
      </c>
      <c r="I3983" s="378">
        <v>47273</v>
      </c>
      <c r="J3983" s="1" t="s">
        <v>61</v>
      </c>
      <c r="K3983" s="380">
        <v>0.87554398148148005</v>
      </c>
      <c r="L3983" s="378">
        <v>46178</v>
      </c>
      <c r="M3983" s="1" t="s">
        <v>7626</v>
      </c>
      <c r="N3983" s="1" t="s">
        <v>7658</v>
      </c>
    </row>
    <row r="3984" spans="1:14" x14ac:dyDescent="0.25">
      <c r="A3984" s="1" t="s">
        <v>7624</v>
      </c>
      <c r="B3984" s="1" t="s">
        <v>80</v>
      </c>
      <c r="C3984" s="1" t="s">
        <v>81</v>
      </c>
      <c r="D3984" s="377">
        <v>110</v>
      </c>
      <c r="E3984" s="1" t="s">
        <v>83</v>
      </c>
      <c r="F3984" s="378">
        <v>46178</v>
      </c>
      <c r="G3984" s="1" t="s">
        <v>7625</v>
      </c>
      <c r="H3984" s="1" t="s">
        <v>5776</v>
      </c>
      <c r="I3984" s="378">
        <v>47272</v>
      </c>
      <c r="J3984" s="1" t="s">
        <v>61</v>
      </c>
      <c r="K3984" s="380">
        <v>0.59077546296296002</v>
      </c>
      <c r="L3984" s="378">
        <v>46178</v>
      </c>
      <c r="M3984" s="1" t="s">
        <v>7626</v>
      </c>
      <c r="N3984" s="1" t="s">
        <v>7633</v>
      </c>
    </row>
    <row r="3985" spans="1:14" x14ac:dyDescent="0.25">
      <c r="A3985" s="1" t="s">
        <v>7624</v>
      </c>
      <c r="B3985" s="1" t="s">
        <v>80</v>
      </c>
      <c r="C3985" s="1" t="s">
        <v>81</v>
      </c>
      <c r="D3985" s="377">
        <v>110</v>
      </c>
      <c r="E3985" s="1" t="s">
        <v>83</v>
      </c>
      <c r="F3985" s="378">
        <v>46178</v>
      </c>
      <c r="G3985" s="1" t="s">
        <v>7630</v>
      </c>
      <c r="H3985" s="1" t="s">
        <v>6137</v>
      </c>
      <c r="I3985" s="378">
        <v>47273</v>
      </c>
      <c r="J3985" s="1" t="s">
        <v>61</v>
      </c>
      <c r="K3985" s="380">
        <v>0.87064814814814995</v>
      </c>
      <c r="L3985" s="378">
        <v>46178</v>
      </c>
      <c r="M3985" s="1" t="s">
        <v>7626</v>
      </c>
      <c r="N3985" s="1" t="s">
        <v>7676</v>
      </c>
    </row>
    <row r="3986" spans="1:14" x14ac:dyDescent="0.25">
      <c r="A3986" s="1" t="s">
        <v>7624</v>
      </c>
      <c r="B3986" s="1" t="s">
        <v>80</v>
      </c>
      <c r="C3986" s="1" t="s">
        <v>81</v>
      </c>
      <c r="D3986" s="377">
        <v>110</v>
      </c>
      <c r="E3986" s="1" t="s">
        <v>83</v>
      </c>
      <c r="F3986" s="378">
        <v>46178</v>
      </c>
      <c r="G3986" s="1" t="s">
        <v>7630</v>
      </c>
      <c r="H3986" s="1" t="s">
        <v>6137</v>
      </c>
      <c r="I3986" s="378">
        <v>47273</v>
      </c>
      <c r="J3986" s="1" t="s">
        <v>61</v>
      </c>
      <c r="K3986" s="380">
        <v>0.87098379629629996</v>
      </c>
      <c r="L3986" s="378">
        <v>46178</v>
      </c>
      <c r="M3986" s="1" t="s">
        <v>7626</v>
      </c>
      <c r="N3986" s="1" t="s">
        <v>7664</v>
      </c>
    </row>
    <row r="3987" spans="1:14" x14ac:dyDescent="0.25">
      <c r="A3987" s="1" t="s">
        <v>7624</v>
      </c>
      <c r="B3987" s="1" t="s">
        <v>80</v>
      </c>
      <c r="C3987" s="1" t="s">
        <v>81</v>
      </c>
      <c r="D3987" s="377">
        <v>110</v>
      </c>
      <c r="E3987" s="1" t="s">
        <v>83</v>
      </c>
      <c r="F3987" s="378">
        <v>46178</v>
      </c>
      <c r="G3987" s="1" t="s">
        <v>7625</v>
      </c>
      <c r="H3987" s="1" t="s">
        <v>5776</v>
      </c>
      <c r="I3987" s="378">
        <v>47272</v>
      </c>
      <c r="J3987" s="1" t="s">
        <v>61</v>
      </c>
      <c r="K3987" s="380">
        <v>0.61644675925925996</v>
      </c>
      <c r="L3987" s="378">
        <v>46178</v>
      </c>
      <c r="M3987" s="1" t="s">
        <v>7626</v>
      </c>
      <c r="N3987" s="1" t="s">
        <v>7637</v>
      </c>
    </row>
    <row r="3988" spans="1:14" x14ac:dyDescent="0.25">
      <c r="A3988" s="1" t="s">
        <v>7624</v>
      </c>
      <c r="B3988" s="1" t="s">
        <v>80</v>
      </c>
      <c r="C3988" s="1" t="s">
        <v>81</v>
      </c>
      <c r="D3988" s="377">
        <v>110</v>
      </c>
      <c r="E3988" s="1" t="s">
        <v>83</v>
      </c>
      <c r="F3988" s="378">
        <v>46178</v>
      </c>
      <c r="G3988" s="1" t="s">
        <v>7625</v>
      </c>
      <c r="H3988" s="1" t="s">
        <v>5776</v>
      </c>
      <c r="I3988" s="378">
        <v>47272</v>
      </c>
      <c r="J3988" s="1" t="s">
        <v>61</v>
      </c>
      <c r="K3988" s="380">
        <v>0.65916666666667001</v>
      </c>
      <c r="L3988" s="378">
        <v>46178</v>
      </c>
      <c r="M3988" s="1" t="s">
        <v>7626</v>
      </c>
      <c r="N3988" s="1" t="s">
        <v>7651</v>
      </c>
    </row>
    <row r="3989" spans="1:14" x14ac:dyDescent="0.25">
      <c r="A3989" s="1" t="s">
        <v>7624</v>
      </c>
      <c r="B3989" s="1" t="s">
        <v>80</v>
      </c>
      <c r="C3989" s="1" t="s">
        <v>81</v>
      </c>
      <c r="D3989" s="377">
        <v>110</v>
      </c>
      <c r="E3989" s="1" t="s">
        <v>83</v>
      </c>
      <c r="F3989" s="378">
        <v>46178</v>
      </c>
      <c r="G3989" s="1" t="s">
        <v>7625</v>
      </c>
      <c r="H3989" s="1" t="s">
        <v>5776</v>
      </c>
      <c r="I3989" s="378">
        <v>47272</v>
      </c>
      <c r="J3989" s="1" t="s">
        <v>61</v>
      </c>
      <c r="K3989" s="380">
        <v>0.66</v>
      </c>
      <c r="L3989" s="378">
        <v>46178</v>
      </c>
      <c r="M3989" s="1" t="s">
        <v>7626</v>
      </c>
      <c r="N3989" s="1" t="s">
        <v>7645</v>
      </c>
    </row>
    <row r="3990" spans="1:14" x14ac:dyDescent="0.25">
      <c r="A3990" s="1" t="s">
        <v>7624</v>
      </c>
      <c r="B3990" s="1" t="s">
        <v>80</v>
      </c>
      <c r="C3990" s="1" t="s">
        <v>81</v>
      </c>
      <c r="D3990" s="377">
        <v>110</v>
      </c>
      <c r="E3990" s="1" t="s">
        <v>83</v>
      </c>
      <c r="F3990" s="378">
        <v>46178</v>
      </c>
      <c r="G3990" s="1" t="s">
        <v>7625</v>
      </c>
      <c r="H3990" s="1" t="s">
        <v>5776</v>
      </c>
      <c r="I3990" s="378">
        <v>47272</v>
      </c>
      <c r="J3990" s="1" t="s">
        <v>61</v>
      </c>
      <c r="K3990" s="380">
        <v>0.65989583333333002</v>
      </c>
      <c r="L3990" s="378">
        <v>46178</v>
      </c>
      <c r="M3990" s="1" t="s">
        <v>7626</v>
      </c>
      <c r="N3990" s="1" t="s">
        <v>7643</v>
      </c>
    </row>
    <row r="3991" spans="1:14" x14ac:dyDescent="0.25">
      <c r="A3991" s="1" t="s">
        <v>7624</v>
      </c>
      <c r="B3991" s="1" t="s">
        <v>80</v>
      </c>
      <c r="C3991" s="1" t="s">
        <v>81</v>
      </c>
      <c r="D3991" s="377">
        <v>110</v>
      </c>
      <c r="E3991" s="1" t="s">
        <v>83</v>
      </c>
      <c r="F3991" s="378">
        <v>46178</v>
      </c>
      <c r="G3991" s="1" t="s">
        <v>7625</v>
      </c>
      <c r="H3991" s="1" t="s">
        <v>5776</v>
      </c>
      <c r="I3991" s="378">
        <v>47272</v>
      </c>
      <c r="J3991" s="1" t="s">
        <v>61</v>
      </c>
      <c r="K3991" s="380">
        <v>0.67644675925926001</v>
      </c>
      <c r="L3991" s="378">
        <v>46178</v>
      </c>
      <c r="M3991" s="1" t="s">
        <v>7626</v>
      </c>
      <c r="N3991" s="1" t="s">
        <v>7641</v>
      </c>
    </row>
    <row r="3992" spans="1:14" x14ac:dyDescent="0.25">
      <c r="A3992" s="1" t="s">
        <v>7624</v>
      </c>
      <c r="B3992" s="1" t="s">
        <v>80</v>
      </c>
      <c r="C3992" s="1" t="s">
        <v>81</v>
      </c>
      <c r="D3992" s="377">
        <v>110</v>
      </c>
      <c r="E3992" s="1" t="s">
        <v>83</v>
      </c>
      <c r="F3992" s="378">
        <v>46178</v>
      </c>
      <c r="G3992" s="1" t="s">
        <v>7625</v>
      </c>
      <c r="H3992" s="1" t="s">
        <v>5776</v>
      </c>
      <c r="I3992" s="378">
        <v>47272</v>
      </c>
      <c r="J3992" s="1" t="s">
        <v>61</v>
      </c>
      <c r="K3992" s="380">
        <v>0.37482638888889003</v>
      </c>
      <c r="L3992" s="378">
        <v>46178</v>
      </c>
      <c r="M3992" s="1" t="s">
        <v>7626</v>
      </c>
      <c r="N3992" s="1" t="s">
        <v>7660</v>
      </c>
    </row>
    <row r="3993" spans="1:14" x14ac:dyDescent="0.25">
      <c r="A3993" s="1" t="s">
        <v>7624</v>
      </c>
      <c r="B3993" s="1" t="s">
        <v>80</v>
      </c>
      <c r="C3993" s="1" t="s">
        <v>81</v>
      </c>
      <c r="D3993" s="377">
        <v>110</v>
      </c>
      <c r="E3993" s="1" t="s">
        <v>83</v>
      </c>
      <c r="F3993" s="378">
        <v>46178</v>
      </c>
      <c r="G3993" s="1" t="s">
        <v>7625</v>
      </c>
      <c r="H3993" s="1" t="s">
        <v>5776</v>
      </c>
      <c r="I3993" s="378">
        <v>47272</v>
      </c>
      <c r="J3993" s="1" t="s">
        <v>61</v>
      </c>
      <c r="K3993" s="380">
        <v>0.69061342592593</v>
      </c>
      <c r="L3993" s="378">
        <v>46178</v>
      </c>
      <c r="M3993" s="1" t="s">
        <v>7626</v>
      </c>
      <c r="N3993" s="1" t="s">
        <v>7632</v>
      </c>
    </row>
    <row r="3994" spans="1:14" x14ac:dyDescent="0.25">
      <c r="A3994" s="1" t="s">
        <v>7624</v>
      </c>
      <c r="B3994" s="1" t="s">
        <v>80</v>
      </c>
      <c r="C3994" s="1" t="s">
        <v>81</v>
      </c>
      <c r="D3994" s="377">
        <v>110</v>
      </c>
      <c r="E3994" s="1" t="s">
        <v>83</v>
      </c>
      <c r="F3994" s="378">
        <v>46178</v>
      </c>
      <c r="G3994" s="1" t="s">
        <v>7630</v>
      </c>
      <c r="H3994" s="1" t="s">
        <v>6137</v>
      </c>
      <c r="I3994" s="378">
        <v>47273</v>
      </c>
      <c r="J3994" s="1" t="s">
        <v>61</v>
      </c>
      <c r="K3994" s="380">
        <v>0.86045138888888995</v>
      </c>
      <c r="L3994" s="378">
        <v>46178</v>
      </c>
      <c r="M3994" s="1" t="s">
        <v>7626</v>
      </c>
      <c r="N3994" s="1" t="s">
        <v>7668</v>
      </c>
    </row>
    <row r="3995" spans="1:14" x14ac:dyDescent="0.25">
      <c r="A3995" s="1" t="s">
        <v>7624</v>
      </c>
      <c r="B3995" s="1" t="s">
        <v>80</v>
      </c>
      <c r="C3995" s="1" t="s">
        <v>81</v>
      </c>
      <c r="D3995" s="377">
        <v>110</v>
      </c>
      <c r="E3995" s="1" t="s">
        <v>83</v>
      </c>
      <c r="F3995" s="378">
        <v>46178</v>
      </c>
      <c r="G3995" s="1" t="s">
        <v>7625</v>
      </c>
      <c r="H3995" s="1" t="s">
        <v>5776</v>
      </c>
      <c r="I3995" s="378">
        <v>47272</v>
      </c>
      <c r="J3995" s="1" t="s">
        <v>61</v>
      </c>
      <c r="K3995" s="380">
        <v>0.35174768518519001</v>
      </c>
      <c r="L3995" s="378">
        <v>46178</v>
      </c>
      <c r="M3995" s="1" t="s">
        <v>7626</v>
      </c>
      <c r="N3995" s="1" t="s">
        <v>7665</v>
      </c>
    </row>
    <row r="3996" spans="1:14" x14ac:dyDescent="0.25">
      <c r="A3996" s="1" t="s">
        <v>7624</v>
      </c>
      <c r="B3996" s="1" t="s">
        <v>80</v>
      </c>
      <c r="C3996" s="1" t="s">
        <v>81</v>
      </c>
      <c r="D3996" s="377">
        <v>110</v>
      </c>
      <c r="E3996" s="1" t="s">
        <v>83</v>
      </c>
      <c r="F3996" s="378">
        <v>46178</v>
      </c>
      <c r="G3996" s="1" t="s">
        <v>7625</v>
      </c>
      <c r="H3996" s="1" t="s">
        <v>5776</v>
      </c>
      <c r="I3996" s="378">
        <v>47272</v>
      </c>
      <c r="J3996" s="1" t="s">
        <v>61</v>
      </c>
      <c r="K3996" s="380">
        <v>0.85831018518518998</v>
      </c>
      <c r="L3996" s="378">
        <v>46178</v>
      </c>
      <c r="M3996" s="1" t="s">
        <v>7626</v>
      </c>
      <c r="N3996" s="1" t="s">
        <v>7629</v>
      </c>
    </row>
    <row r="3997" spans="1:14" x14ac:dyDescent="0.25">
      <c r="A3997" s="1" t="s">
        <v>7624</v>
      </c>
      <c r="B3997" s="1" t="s">
        <v>80</v>
      </c>
      <c r="C3997" s="1" t="s">
        <v>81</v>
      </c>
      <c r="D3997" s="377">
        <v>110</v>
      </c>
      <c r="E3997" s="1" t="s">
        <v>83</v>
      </c>
      <c r="F3997" s="378">
        <v>46178</v>
      </c>
      <c r="G3997" s="1" t="s">
        <v>7625</v>
      </c>
      <c r="H3997" s="1" t="s">
        <v>5776</v>
      </c>
      <c r="I3997" s="378">
        <v>47272</v>
      </c>
      <c r="J3997" s="1" t="s">
        <v>61</v>
      </c>
      <c r="K3997" s="380">
        <v>0.69181712962963005</v>
      </c>
      <c r="L3997" s="378">
        <v>46178</v>
      </c>
      <c r="M3997" s="1" t="s">
        <v>7626</v>
      </c>
      <c r="N3997" s="1" t="s">
        <v>7636</v>
      </c>
    </row>
    <row r="3998" spans="1:14" x14ac:dyDescent="0.25">
      <c r="A3998" s="1" t="s">
        <v>7624</v>
      </c>
      <c r="B3998" s="1" t="s">
        <v>80</v>
      </c>
      <c r="C3998" s="1" t="s">
        <v>81</v>
      </c>
      <c r="D3998" s="377">
        <v>110</v>
      </c>
      <c r="E3998" s="1" t="s">
        <v>83</v>
      </c>
      <c r="F3998" s="378">
        <v>46178</v>
      </c>
      <c r="G3998" s="1" t="s">
        <v>7630</v>
      </c>
      <c r="H3998" s="1" t="s">
        <v>6137</v>
      </c>
      <c r="I3998" s="378">
        <v>47273</v>
      </c>
      <c r="J3998" s="1" t="s">
        <v>61</v>
      </c>
      <c r="K3998" s="380">
        <v>0.86189814814815002</v>
      </c>
      <c r="L3998" s="378">
        <v>46178</v>
      </c>
      <c r="M3998" s="1" t="s">
        <v>7626</v>
      </c>
      <c r="N3998" s="1" t="s">
        <v>7646</v>
      </c>
    </row>
    <row r="3999" spans="1:14" x14ac:dyDescent="0.25">
      <c r="A3999" s="1" t="s">
        <v>7624</v>
      </c>
      <c r="B3999" s="1" t="s">
        <v>80</v>
      </c>
      <c r="C3999" s="1" t="s">
        <v>81</v>
      </c>
      <c r="D3999" s="377">
        <v>110</v>
      </c>
      <c r="E3999" s="1" t="s">
        <v>83</v>
      </c>
      <c r="F3999" s="378">
        <v>46178</v>
      </c>
      <c r="G3999" s="1" t="s">
        <v>7625</v>
      </c>
      <c r="H3999" s="1" t="s">
        <v>5776</v>
      </c>
      <c r="I3999" s="378">
        <v>47272</v>
      </c>
      <c r="J3999" s="1" t="s">
        <v>61</v>
      </c>
      <c r="K3999" s="380">
        <v>0.69383101851852003</v>
      </c>
      <c r="L3999" s="378">
        <v>46178</v>
      </c>
      <c r="M3999" s="1" t="s">
        <v>7626</v>
      </c>
      <c r="N3999" s="1" t="s">
        <v>7628</v>
      </c>
    </row>
    <row r="4000" spans="1:14" x14ac:dyDescent="0.25">
      <c r="A4000" s="1" t="s">
        <v>7624</v>
      </c>
      <c r="B4000" s="1" t="s">
        <v>80</v>
      </c>
      <c r="C4000" s="1" t="s">
        <v>81</v>
      </c>
      <c r="D4000" s="377">
        <v>110</v>
      </c>
      <c r="E4000" s="1" t="s">
        <v>83</v>
      </c>
      <c r="F4000" s="378">
        <v>46178</v>
      </c>
      <c r="G4000" s="1" t="s">
        <v>7625</v>
      </c>
      <c r="H4000" s="1" t="s">
        <v>5776</v>
      </c>
      <c r="I4000" s="378">
        <v>47272</v>
      </c>
      <c r="J4000" s="1" t="s">
        <v>61</v>
      </c>
      <c r="K4000" s="380">
        <v>0.72071759259259005</v>
      </c>
      <c r="L4000" s="378">
        <v>46178</v>
      </c>
      <c r="M4000" s="1" t="s">
        <v>7626</v>
      </c>
      <c r="N4000" s="1" t="s">
        <v>7654</v>
      </c>
    </row>
    <row r="4001" spans="1:14" x14ac:dyDescent="0.25">
      <c r="A4001" s="1" t="s">
        <v>7624</v>
      </c>
      <c r="B4001" s="1" t="s">
        <v>80</v>
      </c>
      <c r="C4001" s="1" t="s">
        <v>81</v>
      </c>
      <c r="D4001" s="377">
        <v>110</v>
      </c>
      <c r="E4001" s="1" t="s">
        <v>83</v>
      </c>
      <c r="F4001" s="378">
        <v>46178</v>
      </c>
      <c r="G4001" s="1" t="s">
        <v>7625</v>
      </c>
      <c r="H4001" s="1" t="s">
        <v>5776</v>
      </c>
      <c r="I4001" s="378">
        <v>47272</v>
      </c>
      <c r="J4001" s="1" t="s">
        <v>61</v>
      </c>
      <c r="K4001" s="380">
        <v>0.72106481481481</v>
      </c>
      <c r="L4001" s="378">
        <v>46178</v>
      </c>
      <c r="M4001" s="1" t="s">
        <v>7626</v>
      </c>
      <c r="N4001" s="1" t="s">
        <v>7653</v>
      </c>
    </row>
    <row r="4002" spans="1:14" x14ac:dyDescent="0.25">
      <c r="A4002" s="1" t="s">
        <v>7624</v>
      </c>
      <c r="B4002" s="1" t="s">
        <v>80</v>
      </c>
      <c r="C4002" s="1" t="s">
        <v>81</v>
      </c>
      <c r="D4002" s="377">
        <v>110</v>
      </c>
      <c r="E4002" s="1" t="s">
        <v>83</v>
      </c>
      <c r="F4002" s="378">
        <v>46178</v>
      </c>
      <c r="G4002" s="1" t="s">
        <v>7630</v>
      </c>
      <c r="H4002" s="1" t="s">
        <v>6137</v>
      </c>
      <c r="I4002" s="378">
        <v>47273</v>
      </c>
      <c r="J4002" s="1" t="s">
        <v>61</v>
      </c>
      <c r="K4002" s="380">
        <v>0.85802083333333001</v>
      </c>
      <c r="L4002" s="378">
        <v>46178</v>
      </c>
      <c r="M4002" s="1" t="s">
        <v>7626</v>
      </c>
      <c r="N4002" s="1" t="s">
        <v>7650</v>
      </c>
    </row>
    <row r="4003" spans="1:14" x14ac:dyDescent="0.25">
      <c r="A4003" s="1" t="s">
        <v>7624</v>
      </c>
      <c r="B4003" s="1" t="s">
        <v>80</v>
      </c>
      <c r="C4003" s="1" t="s">
        <v>81</v>
      </c>
      <c r="D4003" s="377">
        <v>110</v>
      </c>
      <c r="E4003" s="1" t="s">
        <v>83</v>
      </c>
      <c r="F4003" s="378">
        <v>46178</v>
      </c>
      <c r="G4003" s="1" t="s">
        <v>7630</v>
      </c>
      <c r="H4003" s="1" t="s">
        <v>6137</v>
      </c>
      <c r="I4003" s="378">
        <v>47273</v>
      </c>
      <c r="J4003" s="1" t="s">
        <v>61</v>
      </c>
      <c r="K4003" s="380">
        <v>0.75283564814814996</v>
      </c>
      <c r="L4003" s="378">
        <v>46178</v>
      </c>
      <c r="M4003" s="1" t="s">
        <v>7626</v>
      </c>
      <c r="N4003" s="1" t="s">
        <v>7631</v>
      </c>
    </row>
    <row r="4004" spans="1:14" x14ac:dyDescent="0.25">
      <c r="A4004" s="1" t="s">
        <v>7624</v>
      </c>
      <c r="B4004" s="1" t="s">
        <v>80</v>
      </c>
      <c r="C4004" s="1" t="s">
        <v>81</v>
      </c>
      <c r="D4004" s="377">
        <v>70</v>
      </c>
      <c r="E4004" s="1" t="s">
        <v>83</v>
      </c>
      <c r="F4004" s="378">
        <v>46178</v>
      </c>
      <c r="G4004" s="1" t="s">
        <v>7625</v>
      </c>
      <c r="H4004" s="1" t="s">
        <v>5776</v>
      </c>
      <c r="I4004" s="378">
        <v>47272</v>
      </c>
      <c r="J4004" s="1" t="s">
        <v>61</v>
      </c>
      <c r="K4004" s="380">
        <v>0.77881944444443996</v>
      </c>
      <c r="L4004" s="378">
        <v>46178</v>
      </c>
      <c r="M4004" s="1" t="s">
        <v>7626</v>
      </c>
      <c r="N4004" s="1" t="s">
        <v>7679</v>
      </c>
    </row>
    <row r="4005" spans="1:14" x14ac:dyDescent="0.25">
      <c r="A4005" s="1" t="s">
        <v>7624</v>
      </c>
      <c r="B4005" s="1" t="s">
        <v>80</v>
      </c>
      <c r="C4005" s="1" t="s">
        <v>81</v>
      </c>
      <c r="D4005" s="377">
        <v>110</v>
      </c>
      <c r="E4005" s="1" t="s">
        <v>83</v>
      </c>
      <c r="F4005" s="378">
        <v>46178</v>
      </c>
      <c r="G4005" s="1" t="s">
        <v>7630</v>
      </c>
      <c r="H4005" s="1" t="s">
        <v>6137</v>
      </c>
      <c r="I4005" s="378">
        <v>47273</v>
      </c>
      <c r="J4005" s="1" t="s">
        <v>61</v>
      </c>
      <c r="K4005" s="380">
        <v>0.77445601851851997</v>
      </c>
      <c r="L4005" s="378">
        <v>46178</v>
      </c>
      <c r="M4005" s="1" t="s">
        <v>7626</v>
      </c>
      <c r="N4005" s="1" t="s">
        <v>7640</v>
      </c>
    </row>
    <row r="4006" spans="1:14" x14ac:dyDescent="0.25">
      <c r="A4006" s="1" t="s">
        <v>7624</v>
      </c>
      <c r="B4006" s="1" t="s">
        <v>80</v>
      </c>
      <c r="C4006" s="1" t="s">
        <v>81</v>
      </c>
      <c r="D4006" s="377">
        <v>110</v>
      </c>
      <c r="E4006" s="1" t="s">
        <v>83</v>
      </c>
      <c r="F4006" s="378">
        <v>46178</v>
      </c>
      <c r="G4006" s="1" t="s">
        <v>7630</v>
      </c>
      <c r="H4006" s="1" t="s">
        <v>6137</v>
      </c>
      <c r="I4006" s="378">
        <v>47273</v>
      </c>
      <c r="J4006" s="1" t="s">
        <v>61</v>
      </c>
      <c r="K4006" s="380">
        <v>0.75236111111111004</v>
      </c>
      <c r="L4006" s="378">
        <v>46178</v>
      </c>
      <c r="M4006" s="1" t="s">
        <v>7626</v>
      </c>
      <c r="N4006" s="1" t="s">
        <v>7647</v>
      </c>
    </row>
    <row r="4007" spans="1:14" x14ac:dyDescent="0.25">
      <c r="A4007" s="1" t="s">
        <v>7624</v>
      </c>
      <c r="B4007" s="1" t="s">
        <v>80</v>
      </c>
      <c r="C4007" s="1" t="s">
        <v>81</v>
      </c>
      <c r="D4007" s="377">
        <v>110</v>
      </c>
      <c r="E4007" s="1" t="s">
        <v>83</v>
      </c>
      <c r="F4007" s="378">
        <v>46178</v>
      </c>
      <c r="G4007" s="1" t="s">
        <v>7630</v>
      </c>
      <c r="H4007" s="1" t="s">
        <v>6137</v>
      </c>
      <c r="I4007" s="378">
        <v>47273</v>
      </c>
      <c r="J4007" s="1" t="s">
        <v>61</v>
      </c>
      <c r="K4007" s="380">
        <v>0.77500000000000002</v>
      </c>
      <c r="L4007" s="378">
        <v>46178</v>
      </c>
      <c r="M4007" s="1" t="s">
        <v>7626</v>
      </c>
      <c r="N4007" s="1" t="s">
        <v>7635</v>
      </c>
    </row>
    <row r="4008" spans="1:14" x14ac:dyDescent="0.25">
      <c r="A4008" s="1" t="s">
        <v>7624</v>
      </c>
      <c r="B4008" s="1" t="s">
        <v>80</v>
      </c>
      <c r="C4008" s="1" t="s">
        <v>81</v>
      </c>
      <c r="D4008" s="377">
        <v>110</v>
      </c>
      <c r="E4008" s="1" t="s">
        <v>83</v>
      </c>
      <c r="F4008" s="378">
        <v>46178</v>
      </c>
      <c r="G4008" s="1" t="s">
        <v>7630</v>
      </c>
      <c r="H4008" s="1" t="s">
        <v>6137</v>
      </c>
      <c r="I4008" s="378">
        <v>47273</v>
      </c>
      <c r="J4008" s="1" t="s">
        <v>61</v>
      </c>
      <c r="K4008" s="380">
        <v>0.78435185185184997</v>
      </c>
      <c r="L4008" s="378">
        <v>46178</v>
      </c>
      <c r="M4008" s="1" t="s">
        <v>7626</v>
      </c>
      <c r="N4008" s="1" t="s">
        <v>7670</v>
      </c>
    </row>
    <row r="4009" spans="1:14" x14ac:dyDescent="0.25">
      <c r="A4009" s="1" t="s">
        <v>7624</v>
      </c>
      <c r="B4009" s="1" t="s">
        <v>80</v>
      </c>
      <c r="C4009" s="1" t="s">
        <v>81</v>
      </c>
      <c r="D4009" s="377">
        <v>110</v>
      </c>
      <c r="E4009" s="1" t="s">
        <v>83</v>
      </c>
      <c r="F4009" s="378">
        <v>46178</v>
      </c>
      <c r="G4009" s="1" t="s">
        <v>7625</v>
      </c>
      <c r="H4009" s="1" t="s">
        <v>5776</v>
      </c>
      <c r="I4009" s="378">
        <v>47272</v>
      </c>
      <c r="J4009" s="1" t="s">
        <v>61</v>
      </c>
      <c r="K4009" s="380">
        <v>0.40967592592593</v>
      </c>
      <c r="L4009" s="378">
        <v>46178</v>
      </c>
      <c r="M4009" s="1" t="s">
        <v>7626</v>
      </c>
      <c r="N4009" s="1" t="s">
        <v>7639</v>
      </c>
    </row>
    <row r="4010" spans="1:14" x14ac:dyDescent="0.25">
      <c r="A4010" s="1" t="s">
        <v>7624</v>
      </c>
      <c r="B4010" s="1" t="s">
        <v>80</v>
      </c>
      <c r="C4010" s="1" t="s">
        <v>81</v>
      </c>
      <c r="D4010" s="377">
        <v>110</v>
      </c>
      <c r="E4010" s="1" t="s">
        <v>83</v>
      </c>
      <c r="F4010" s="378">
        <v>46178</v>
      </c>
      <c r="G4010" s="1" t="s">
        <v>7625</v>
      </c>
      <c r="H4010" s="1" t="s">
        <v>5776</v>
      </c>
      <c r="I4010" s="378">
        <v>47272</v>
      </c>
      <c r="J4010" s="1" t="s">
        <v>61</v>
      </c>
      <c r="K4010" s="380">
        <v>0.40146990740741001</v>
      </c>
      <c r="L4010" s="378">
        <v>46178</v>
      </c>
      <c r="M4010" s="1" t="s">
        <v>7626</v>
      </c>
      <c r="N4010" s="1" t="s">
        <v>7638</v>
      </c>
    </row>
    <row r="4011" spans="1:14" x14ac:dyDescent="0.25">
      <c r="A4011" s="1" t="s">
        <v>7624</v>
      </c>
      <c r="B4011" s="1" t="s">
        <v>80</v>
      </c>
      <c r="C4011" s="1" t="s">
        <v>81</v>
      </c>
      <c r="D4011" s="377">
        <v>110</v>
      </c>
      <c r="E4011" s="1" t="s">
        <v>83</v>
      </c>
      <c r="F4011" s="378">
        <v>46178</v>
      </c>
      <c r="G4011" s="1" t="s">
        <v>7625</v>
      </c>
      <c r="H4011" s="1" t="s">
        <v>5776</v>
      </c>
      <c r="I4011" s="378">
        <v>47272</v>
      </c>
      <c r="J4011" s="1" t="s">
        <v>61</v>
      </c>
      <c r="K4011" s="380">
        <v>0.42903935185184999</v>
      </c>
      <c r="L4011" s="378">
        <v>46178</v>
      </c>
      <c r="M4011" s="1" t="s">
        <v>7626</v>
      </c>
      <c r="N4011" s="1" t="s">
        <v>7644</v>
      </c>
    </row>
    <row r="4012" spans="1:14" x14ac:dyDescent="0.25">
      <c r="A4012" s="1" t="s">
        <v>7624</v>
      </c>
      <c r="B4012" s="1" t="s">
        <v>80</v>
      </c>
      <c r="C4012" s="1" t="s">
        <v>81</v>
      </c>
      <c r="D4012" s="377">
        <v>110</v>
      </c>
      <c r="E4012" s="1" t="s">
        <v>83</v>
      </c>
      <c r="F4012" s="378">
        <v>46178</v>
      </c>
      <c r="G4012" s="1" t="s">
        <v>7625</v>
      </c>
      <c r="H4012" s="1" t="s">
        <v>5776</v>
      </c>
      <c r="I4012" s="378">
        <v>47272</v>
      </c>
      <c r="J4012" s="1" t="s">
        <v>61</v>
      </c>
      <c r="K4012" s="380">
        <v>0.42892361111110999</v>
      </c>
      <c r="L4012" s="378">
        <v>46178</v>
      </c>
      <c r="M4012" s="1" t="s">
        <v>7626</v>
      </c>
      <c r="N4012" s="1" t="s">
        <v>7669</v>
      </c>
    </row>
    <row r="4013" spans="1:14" x14ac:dyDescent="0.25">
      <c r="A4013" s="1" t="s">
        <v>7624</v>
      </c>
      <c r="B4013" s="1" t="s">
        <v>80</v>
      </c>
      <c r="C4013" s="1" t="s">
        <v>81</v>
      </c>
      <c r="D4013" s="377">
        <v>110</v>
      </c>
      <c r="E4013" s="1" t="s">
        <v>83</v>
      </c>
      <c r="F4013" s="378">
        <v>46178</v>
      </c>
      <c r="G4013" s="1" t="s">
        <v>7625</v>
      </c>
      <c r="H4013" s="1" t="s">
        <v>5776</v>
      </c>
      <c r="I4013" s="378">
        <v>47272</v>
      </c>
      <c r="J4013" s="1" t="s">
        <v>61</v>
      </c>
      <c r="K4013" s="380">
        <v>0.43835648148147999</v>
      </c>
      <c r="L4013" s="378">
        <v>46178</v>
      </c>
      <c r="M4013" s="1" t="s">
        <v>7626</v>
      </c>
      <c r="N4013" s="1" t="s">
        <v>7634</v>
      </c>
    </row>
    <row r="4014" spans="1:14" x14ac:dyDescent="0.25">
      <c r="A4014" s="1" t="s">
        <v>7624</v>
      </c>
      <c r="B4014" s="1" t="s">
        <v>80</v>
      </c>
      <c r="C4014" s="1" t="s">
        <v>81</v>
      </c>
      <c r="D4014" s="377">
        <v>110</v>
      </c>
      <c r="E4014" s="1" t="s">
        <v>83</v>
      </c>
      <c r="F4014" s="378">
        <v>46178</v>
      </c>
      <c r="G4014" s="1" t="s">
        <v>7625</v>
      </c>
      <c r="H4014" s="1" t="s">
        <v>5776</v>
      </c>
      <c r="I4014" s="378">
        <v>47272</v>
      </c>
      <c r="J4014" s="1" t="s">
        <v>61</v>
      </c>
      <c r="K4014" s="380">
        <v>0.45523148148148002</v>
      </c>
      <c r="L4014" s="378">
        <v>46178</v>
      </c>
      <c r="M4014" s="1" t="s">
        <v>7626</v>
      </c>
      <c r="N4014" s="1" t="s">
        <v>7648</v>
      </c>
    </row>
    <row r="4015" spans="1:14" x14ac:dyDescent="0.25">
      <c r="A4015" s="1" t="s">
        <v>7624</v>
      </c>
      <c r="B4015" s="1" t="s">
        <v>80</v>
      </c>
      <c r="C4015" s="1" t="s">
        <v>81</v>
      </c>
      <c r="D4015" s="377">
        <v>110</v>
      </c>
      <c r="E4015" s="1" t="s">
        <v>83</v>
      </c>
      <c r="F4015" s="378">
        <v>46178</v>
      </c>
      <c r="G4015" s="1" t="s">
        <v>7625</v>
      </c>
      <c r="H4015" s="1" t="s">
        <v>5776</v>
      </c>
      <c r="I4015" s="378">
        <v>47272</v>
      </c>
      <c r="J4015" s="1" t="s">
        <v>61</v>
      </c>
      <c r="K4015" s="380">
        <v>0.33075231481480999</v>
      </c>
      <c r="L4015" s="378">
        <v>46178</v>
      </c>
      <c r="M4015" s="1" t="s">
        <v>7626</v>
      </c>
      <c r="N4015" s="1" t="s">
        <v>7661</v>
      </c>
    </row>
    <row r="4016" spans="1:14" x14ac:dyDescent="0.25">
      <c r="A4016" s="1" t="s">
        <v>7624</v>
      </c>
      <c r="B4016" s="1" t="s">
        <v>80</v>
      </c>
      <c r="C4016" s="1" t="s">
        <v>81</v>
      </c>
      <c r="D4016" s="377">
        <v>110</v>
      </c>
      <c r="E4016" s="1" t="s">
        <v>83</v>
      </c>
      <c r="F4016" s="378">
        <v>46178</v>
      </c>
      <c r="G4016" s="1" t="s">
        <v>7625</v>
      </c>
      <c r="H4016" s="1" t="s">
        <v>5776</v>
      </c>
      <c r="I4016" s="378">
        <v>47272</v>
      </c>
      <c r="J4016" s="1" t="s">
        <v>61</v>
      </c>
      <c r="K4016" s="380">
        <v>0.45510416666666997</v>
      </c>
      <c r="L4016" s="378">
        <v>46178</v>
      </c>
      <c r="M4016" s="1" t="s">
        <v>7626</v>
      </c>
      <c r="N4016" s="1" t="s">
        <v>7652</v>
      </c>
    </row>
    <row r="4017" spans="1:14" x14ac:dyDescent="0.25">
      <c r="A4017" s="1" t="s">
        <v>7624</v>
      </c>
      <c r="B4017" s="1" t="s">
        <v>80</v>
      </c>
      <c r="C4017" s="1" t="s">
        <v>81</v>
      </c>
      <c r="D4017" s="377">
        <v>110</v>
      </c>
      <c r="E4017" s="1" t="s">
        <v>83</v>
      </c>
      <c r="F4017" s="378">
        <v>46178</v>
      </c>
      <c r="G4017" s="1" t="s">
        <v>7625</v>
      </c>
      <c r="H4017" s="1" t="s">
        <v>5776</v>
      </c>
      <c r="I4017" s="378">
        <v>47272</v>
      </c>
      <c r="J4017" s="1" t="s">
        <v>61</v>
      </c>
      <c r="K4017" s="380">
        <v>0.53063657407407006</v>
      </c>
      <c r="L4017" s="378">
        <v>46178</v>
      </c>
      <c r="M4017" s="1" t="s">
        <v>7626</v>
      </c>
      <c r="N4017" s="1" t="s">
        <v>7666</v>
      </c>
    </row>
    <row r="4018" spans="1:14" x14ac:dyDescent="0.25">
      <c r="A4018" s="1" t="s">
        <v>7624</v>
      </c>
      <c r="B4018" s="1" t="s">
        <v>80</v>
      </c>
      <c r="C4018" s="1" t="s">
        <v>81</v>
      </c>
      <c r="D4018" s="377">
        <v>110</v>
      </c>
      <c r="E4018" s="1" t="s">
        <v>83</v>
      </c>
      <c r="F4018" s="378">
        <v>46178</v>
      </c>
      <c r="G4018" s="1" t="s">
        <v>7625</v>
      </c>
      <c r="H4018" s="1" t="s">
        <v>5776</v>
      </c>
      <c r="I4018" s="378">
        <v>47272</v>
      </c>
      <c r="J4018" s="1" t="s">
        <v>61</v>
      </c>
      <c r="K4018" s="380">
        <v>0.53054398148147996</v>
      </c>
      <c r="L4018" s="378">
        <v>46178</v>
      </c>
      <c r="M4018" s="1" t="s">
        <v>7626</v>
      </c>
      <c r="N4018" s="1" t="s">
        <v>7674</v>
      </c>
    </row>
    <row r="4019" spans="1:14" x14ac:dyDescent="0.25">
      <c r="A4019" s="1" t="s">
        <v>7624</v>
      </c>
      <c r="B4019" s="1" t="s">
        <v>80</v>
      </c>
      <c r="C4019" s="1" t="s">
        <v>81</v>
      </c>
      <c r="D4019" s="377">
        <v>110</v>
      </c>
      <c r="E4019" s="1" t="s">
        <v>83</v>
      </c>
      <c r="F4019" s="378">
        <v>46178</v>
      </c>
      <c r="G4019" s="1" t="s">
        <v>7625</v>
      </c>
      <c r="H4019" s="1" t="s">
        <v>5776</v>
      </c>
      <c r="I4019" s="378">
        <v>47272</v>
      </c>
      <c r="J4019" s="1" t="s">
        <v>61</v>
      </c>
      <c r="K4019" s="380">
        <v>0.54340277777778001</v>
      </c>
      <c r="L4019" s="378">
        <v>46178</v>
      </c>
      <c r="M4019" s="1" t="s">
        <v>7626</v>
      </c>
      <c r="N4019" s="1" t="s">
        <v>7667</v>
      </c>
    </row>
    <row r="4020" spans="1:14" x14ac:dyDescent="0.25">
      <c r="A4020" s="1" t="s">
        <v>7624</v>
      </c>
      <c r="B4020" s="1" t="s">
        <v>80</v>
      </c>
      <c r="C4020" s="1" t="s">
        <v>81</v>
      </c>
      <c r="D4020" s="377">
        <v>110</v>
      </c>
      <c r="E4020" s="1" t="s">
        <v>83</v>
      </c>
      <c r="F4020" s="378">
        <v>46178</v>
      </c>
      <c r="G4020" s="1" t="s">
        <v>7625</v>
      </c>
      <c r="H4020" s="1" t="s">
        <v>5776</v>
      </c>
      <c r="I4020" s="378">
        <v>47272</v>
      </c>
      <c r="J4020" s="1" t="s">
        <v>61</v>
      </c>
      <c r="K4020" s="380">
        <v>0.34015046296295998</v>
      </c>
      <c r="L4020" s="378">
        <v>46178</v>
      </c>
      <c r="M4020" s="1" t="s">
        <v>7626</v>
      </c>
      <c r="N4020" s="1" t="s">
        <v>7655</v>
      </c>
    </row>
    <row r="4021" spans="1:14" x14ac:dyDescent="0.25">
      <c r="A4021" s="1" t="s">
        <v>7624</v>
      </c>
      <c r="B4021" s="1" t="s">
        <v>80</v>
      </c>
      <c r="C4021" s="1" t="s">
        <v>81</v>
      </c>
      <c r="D4021" s="377">
        <v>110</v>
      </c>
      <c r="E4021" s="1" t="s">
        <v>83</v>
      </c>
      <c r="F4021" s="378">
        <v>46178</v>
      </c>
      <c r="G4021" s="1" t="s">
        <v>7625</v>
      </c>
      <c r="H4021" s="1" t="s">
        <v>5776</v>
      </c>
      <c r="I4021" s="378">
        <v>47272</v>
      </c>
      <c r="J4021" s="1" t="s">
        <v>61</v>
      </c>
      <c r="K4021" s="380">
        <v>0.34269675925926002</v>
      </c>
      <c r="L4021" s="378">
        <v>46178</v>
      </c>
      <c r="M4021" s="1" t="s">
        <v>7626</v>
      </c>
      <c r="N4021" s="1" t="s">
        <v>7659</v>
      </c>
    </row>
    <row r="4022" spans="1:14" x14ac:dyDescent="0.25">
      <c r="A4022" s="1" t="s">
        <v>7624</v>
      </c>
      <c r="B4022" s="1" t="s">
        <v>80</v>
      </c>
      <c r="C4022" s="1" t="s">
        <v>81</v>
      </c>
      <c r="D4022" s="377">
        <v>110</v>
      </c>
      <c r="E4022" s="1" t="s">
        <v>83</v>
      </c>
      <c r="F4022" s="378">
        <v>46178</v>
      </c>
      <c r="G4022" s="1" t="s">
        <v>7625</v>
      </c>
      <c r="H4022" s="1" t="s">
        <v>5776</v>
      </c>
      <c r="I4022" s="378">
        <v>47272</v>
      </c>
      <c r="J4022" s="1" t="s">
        <v>61</v>
      </c>
      <c r="K4022" s="380">
        <v>0.54356481481481</v>
      </c>
      <c r="L4022" s="378">
        <v>46178</v>
      </c>
      <c r="M4022" s="1" t="s">
        <v>7626</v>
      </c>
      <c r="N4022" s="1" t="s">
        <v>7663</v>
      </c>
    </row>
    <row r="4023" spans="1:14" x14ac:dyDescent="0.25">
      <c r="A4023" s="1" t="s">
        <v>7624</v>
      </c>
      <c r="B4023" s="1" t="s">
        <v>80</v>
      </c>
      <c r="C4023" s="1" t="s">
        <v>81</v>
      </c>
      <c r="D4023" s="377">
        <v>110</v>
      </c>
      <c r="E4023" s="1" t="s">
        <v>83</v>
      </c>
      <c r="F4023" s="378">
        <v>46178</v>
      </c>
      <c r="G4023" s="1" t="s">
        <v>7625</v>
      </c>
      <c r="H4023" s="1" t="s">
        <v>5776</v>
      </c>
      <c r="I4023" s="378">
        <v>47272</v>
      </c>
      <c r="J4023" s="1" t="s">
        <v>61</v>
      </c>
      <c r="K4023" s="380">
        <v>0.56127314814814999</v>
      </c>
      <c r="L4023" s="378">
        <v>46178</v>
      </c>
      <c r="M4023" s="1" t="s">
        <v>7626</v>
      </c>
      <c r="N4023" s="1" t="s">
        <v>7662</v>
      </c>
    </row>
    <row r="4024" spans="1:14" x14ac:dyDescent="0.25">
      <c r="A4024" s="1" t="s">
        <v>7624</v>
      </c>
      <c r="B4024" s="1" t="s">
        <v>80</v>
      </c>
      <c r="C4024" s="1" t="s">
        <v>81</v>
      </c>
      <c r="D4024" s="377">
        <v>110</v>
      </c>
      <c r="E4024" s="1" t="s">
        <v>83</v>
      </c>
      <c r="F4024" s="378">
        <v>46178</v>
      </c>
      <c r="G4024" s="1" t="s">
        <v>7625</v>
      </c>
      <c r="H4024" s="1" t="s">
        <v>5776</v>
      </c>
      <c r="I4024" s="378">
        <v>47272</v>
      </c>
      <c r="J4024" s="1" t="s">
        <v>61</v>
      </c>
      <c r="K4024" s="380">
        <v>0.56319444444444</v>
      </c>
      <c r="L4024" s="378">
        <v>46178</v>
      </c>
      <c r="M4024" s="1" t="s">
        <v>7626</v>
      </c>
      <c r="N4024" s="1" t="s">
        <v>7656</v>
      </c>
    </row>
    <row r="4025" spans="1:14" x14ac:dyDescent="0.25">
      <c r="A4025" s="1" t="s">
        <v>7624</v>
      </c>
      <c r="B4025" s="1" t="s">
        <v>80</v>
      </c>
      <c r="C4025" s="1" t="s">
        <v>81</v>
      </c>
      <c r="D4025" s="377">
        <v>110</v>
      </c>
      <c r="E4025" s="1" t="s">
        <v>83</v>
      </c>
      <c r="F4025" s="378">
        <v>46178</v>
      </c>
      <c r="G4025" s="1" t="s">
        <v>7625</v>
      </c>
      <c r="H4025" s="1" t="s">
        <v>5776</v>
      </c>
      <c r="I4025" s="378">
        <v>47272</v>
      </c>
      <c r="J4025" s="1" t="s">
        <v>61</v>
      </c>
      <c r="K4025" s="380">
        <v>0.33084490740741002</v>
      </c>
      <c r="L4025" s="378">
        <v>46178</v>
      </c>
      <c r="M4025" s="1" t="s">
        <v>7626</v>
      </c>
      <c r="N4025" s="1" t="s">
        <v>7673</v>
      </c>
    </row>
    <row r="4026" spans="1:14" x14ac:dyDescent="0.25">
      <c r="A4026" s="1" t="s">
        <v>7624</v>
      </c>
      <c r="B4026" s="1" t="s">
        <v>80</v>
      </c>
      <c r="C4026" s="1" t="s">
        <v>81</v>
      </c>
      <c r="D4026" s="377">
        <v>110</v>
      </c>
      <c r="E4026" s="1" t="s">
        <v>83</v>
      </c>
      <c r="F4026" s="378">
        <v>46178</v>
      </c>
      <c r="G4026" s="1" t="s">
        <v>7625</v>
      </c>
      <c r="H4026" s="1" t="s">
        <v>5776</v>
      </c>
      <c r="I4026" s="378">
        <v>47272</v>
      </c>
      <c r="J4026" s="1" t="s">
        <v>61</v>
      </c>
      <c r="K4026" s="380">
        <v>0.40133101851851999</v>
      </c>
      <c r="L4026" s="378">
        <v>46178</v>
      </c>
      <c r="M4026" s="1" t="s">
        <v>7626</v>
      </c>
      <c r="N4026" s="1" t="s">
        <v>7649</v>
      </c>
    </row>
    <row r="4027" spans="1:14" x14ac:dyDescent="0.25">
      <c r="A4027" s="1" t="s">
        <v>7624</v>
      </c>
      <c r="B4027" s="1" t="s">
        <v>80</v>
      </c>
      <c r="C4027" s="1" t="s">
        <v>81</v>
      </c>
      <c r="D4027" s="377">
        <v>54</v>
      </c>
      <c r="E4027" s="1" t="s">
        <v>83</v>
      </c>
      <c r="F4027" s="378">
        <v>46178</v>
      </c>
      <c r="G4027" s="1" t="s">
        <v>7630</v>
      </c>
      <c r="H4027" s="1" t="s">
        <v>6137</v>
      </c>
      <c r="I4027" s="378">
        <v>47273</v>
      </c>
      <c r="J4027" s="1" t="s">
        <v>61</v>
      </c>
      <c r="K4027" s="380">
        <v>0.92015046296295999</v>
      </c>
      <c r="L4027" s="378">
        <v>46178</v>
      </c>
      <c r="M4027" s="1" t="s">
        <v>7626</v>
      </c>
      <c r="N4027" s="1" t="s">
        <v>7677</v>
      </c>
    </row>
    <row r="4028" spans="1:14" x14ac:dyDescent="0.25">
      <c r="A4028" s="1" t="s">
        <v>7624</v>
      </c>
      <c r="B4028" s="1" t="s">
        <v>80</v>
      </c>
      <c r="C4028" s="1" t="s">
        <v>81</v>
      </c>
      <c r="D4028" s="377">
        <v>110</v>
      </c>
      <c r="E4028" s="1" t="s">
        <v>83</v>
      </c>
      <c r="F4028" s="378">
        <v>46178</v>
      </c>
      <c r="G4028" s="1" t="s">
        <v>7625</v>
      </c>
      <c r="H4028" s="1" t="s">
        <v>5776</v>
      </c>
      <c r="I4028" s="378">
        <v>47272</v>
      </c>
      <c r="J4028" s="1" t="s">
        <v>61</v>
      </c>
      <c r="K4028" s="380">
        <v>0.37494212962963003</v>
      </c>
      <c r="L4028" s="378">
        <v>46178</v>
      </c>
      <c r="M4028" s="1" t="s">
        <v>7626</v>
      </c>
      <c r="N4028" s="1" t="s">
        <v>7642</v>
      </c>
    </row>
    <row r="4029" spans="1:14" x14ac:dyDescent="0.25">
      <c r="A4029" s="1" t="s">
        <v>7624</v>
      </c>
      <c r="B4029" s="1" t="s">
        <v>80</v>
      </c>
      <c r="C4029" s="1" t="s">
        <v>81</v>
      </c>
      <c r="D4029" s="377">
        <v>110</v>
      </c>
      <c r="E4029" s="1" t="s">
        <v>83</v>
      </c>
      <c r="F4029" s="378">
        <v>46178</v>
      </c>
      <c r="G4029" s="1" t="s">
        <v>7630</v>
      </c>
      <c r="H4029" s="1" t="s">
        <v>6137</v>
      </c>
      <c r="I4029" s="378">
        <v>47273</v>
      </c>
      <c r="J4029" s="1" t="s">
        <v>61</v>
      </c>
      <c r="K4029" s="380">
        <v>0.89603009259259003</v>
      </c>
      <c r="L4029" s="378">
        <v>46178</v>
      </c>
      <c r="M4029" s="1" t="s">
        <v>7626</v>
      </c>
      <c r="N4029" s="1" t="s">
        <v>7678</v>
      </c>
    </row>
    <row r="4030" spans="1:14" x14ac:dyDescent="0.25">
      <c r="A4030" s="1" t="s">
        <v>7624</v>
      </c>
      <c r="B4030" s="1" t="s">
        <v>80</v>
      </c>
      <c r="C4030" s="1" t="s">
        <v>81</v>
      </c>
      <c r="D4030" s="377">
        <v>110</v>
      </c>
      <c r="E4030" s="1" t="s">
        <v>83</v>
      </c>
      <c r="F4030" s="378">
        <v>46177</v>
      </c>
      <c r="G4030" s="1" t="s">
        <v>7682</v>
      </c>
      <c r="H4030" s="1" t="s">
        <v>4586</v>
      </c>
      <c r="I4030" s="378">
        <v>47271</v>
      </c>
      <c r="J4030" s="1" t="s">
        <v>61</v>
      </c>
      <c r="K4030" s="380">
        <v>0.33325231481480999</v>
      </c>
      <c r="L4030" s="378">
        <v>46177</v>
      </c>
      <c r="M4030" s="1" t="s">
        <v>7626</v>
      </c>
      <c r="N4030" s="1" t="s">
        <v>7723</v>
      </c>
    </row>
    <row r="4031" spans="1:14" x14ac:dyDescent="0.25">
      <c r="A4031" s="1" t="s">
        <v>7624</v>
      </c>
      <c r="B4031" s="1" t="s">
        <v>80</v>
      </c>
      <c r="C4031" s="1" t="s">
        <v>81</v>
      </c>
      <c r="D4031" s="377">
        <v>110</v>
      </c>
      <c r="E4031" s="1" t="s">
        <v>83</v>
      </c>
      <c r="F4031" s="378">
        <v>46177</v>
      </c>
      <c r="G4031" s="1" t="s">
        <v>7625</v>
      </c>
      <c r="H4031" s="1" t="s">
        <v>5776</v>
      </c>
      <c r="I4031" s="378">
        <v>47272</v>
      </c>
      <c r="J4031" s="1" t="s">
        <v>61</v>
      </c>
      <c r="K4031" s="380">
        <v>0.98795138888889</v>
      </c>
      <c r="L4031" s="378">
        <v>46177</v>
      </c>
      <c r="M4031" s="1" t="s">
        <v>7626</v>
      </c>
      <c r="N4031" s="1" t="s">
        <v>7737</v>
      </c>
    </row>
    <row r="4032" spans="1:14" x14ac:dyDescent="0.25">
      <c r="A4032" s="1" t="s">
        <v>7624</v>
      </c>
      <c r="B4032" s="1" t="s">
        <v>80</v>
      </c>
      <c r="C4032" s="1" t="s">
        <v>81</v>
      </c>
      <c r="D4032" s="377">
        <v>110</v>
      </c>
      <c r="E4032" s="1" t="s">
        <v>83</v>
      </c>
      <c r="F4032" s="378">
        <v>46177</v>
      </c>
      <c r="G4032" s="1" t="s">
        <v>7625</v>
      </c>
      <c r="H4032" s="1" t="s">
        <v>5776</v>
      </c>
      <c r="I4032" s="378">
        <v>47272</v>
      </c>
      <c r="J4032" s="1" t="s">
        <v>61</v>
      </c>
      <c r="K4032" s="380">
        <v>0.98503472222221999</v>
      </c>
      <c r="L4032" s="378">
        <v>46177</v>
      </c>
      <c r="M4032" s="1" t="s">
        <v>7626</v>
      </c>
      <c r="N4032" s="1" t="s">
        <v>7703</v>
      </c>
    </row>
    <row r="4033" spans="1:14" x14ac:dyDescent="0.25">
      <c r="A4033" s="1" t="s">
        <v>7624</v>
      </c>
      <c r="B4033" s="1" t="s">
        <v>80</v>
      </c>
      <c r="C4033" s="1" t="s">
        <v>81</v>
      </c>
      <c r="D4033" s="377">
        <v>110</v>
      </c>
      <c r="E4033" s="1" t="s">
        <v>83</v>
      </c>
      <c r="F4033" s="378">
        <v>46177</v>
      </c>
      <c r="G4033" s="1" t="s">
        <v>7625</v>
      </c>
      <c r="H4033" s="1" t="s">
        <v>5776</v>
      </c>
      <c r="I4033" s="378">
        <v>47272</v>
      </c>
      <c r="J4033" s="1" t="s">
        <v>61</v>
      </c>
      <c r="K4033" s="380">
        <v>0.87047453703704003</v>
      </c>
      <c r="L4033" s="378">
        <v>46177</v>
      </c>
      <c r="M4033" s="1" t="s">
        <v>7626</v>
      </c>
      <c r="N4033" s="1" t="s">
        <v>7695</v>
      </c>
    </row>
    <row r="4034" spans="1:14" x14ac:dyDescent="0.25">
      <c r="A4034" s="1" t="s">
        <v>7624</v>
      </c>
      <c r="B4034" s="1" t="s">
        <v>80</v>
      </c>
      <c r="C4034" s="1" t="s">
        <v>81</v>
      </c>
      <c r="D4034" s="377">
        <v>110</v>
      </c>
      <c r="E4034" s="1" t="s">
        <v>83</v>
      </c>
      <c r="F4034" s="378">
        <v>46177</v>
      </c>
      <c r="G4034" s="1" t="s">
        <v>7625</v>
      </c>
      <c r="H4034" s="1" t="s">
        <v>5776</v>
      </c>
      <c r="I4034" s="378">
        <v>47272</v>
      </c>
      <c r="J4034" s="1" t="s">
        <v>61</v>
      </c>
      <c r="K4034" s="380">
        <v>0.94957175925925996</v>
      </c>
      <c r="L4034" s="378">
        <v>46177</v>
      </c>
      <c r="M4034" s="1" t="s">
        <v>7626</v>
      </c>
      <c r="N4034" s="1" t="s">
        <v>7698</v>
      </c>
    </row>
    <row r="4035" spans="1:14" x14ac:dyDescent="0.25">
      <c r="A4035" s="1" t="s">
        <v>7624</v>
      </c>
      <c r="B4035" s="1" t="s">
        <v>80</v>
      </c>
      <c r="C4035" s="1" t="s">
        <v>81</v>
      </c>
      <c r="D4035" s="377">
        <v>110</v>
      </c>
      <c r="E4035" s="1" t="s">
        <v>83</v>
      </c>
      <c r="F4035" s="378">
        <v>46177</v>
      </c>
      <c r="G4035" s="1" t="s">
        <v>7625</v>
      </c>
      <c r="H4035" s="1" t="s">
        <v>5776</v>
      </c>
      <c r="I4035" s="378">
        <v>47272</v>
      </c>
      <c r="J4035" s="1" t="s">
        <v>61</v>
      </c>
      <c r="K4035" s="380">
        <v>0.87006944444444001</v>
      </c>
      <c r="L4035" s="378">
        <v>46177</v>
      </c>
      <c r="M4035" s="1" t="s">
        <v>7626</v>
      </c>
      <c r="N4035" s="1" t="s">
        <v>7694</v>
      </c>
    </row>
    <row r="4036" spans="1:14" x14ac:dyDescent="0.25">
      <c r="A4036" s="1" t="s">
        <v>7624</v>
      </c>
      <c r="B4036" s="1" t="s">
        <v>80</v>
      </c>
      <c r="C4036" s="1" t="s">
        <v>81</v>
      </c>
      <c r="D4036" s="377">
        <v>110</v>
      </c>
      <c r="E4036" s="1" t="s">
        <v>83</v>
      </c>
      <c r="F4036" s="378">
        <v>46177</v>
      </c>
      <c r="G4036" s="1" t="s">
        <v>7625</v>
      </c>
      <c r="H4036" s="1" t="s">
        <v>5776</v>
      </c>
      <c r="I4036" s="378">
        <v>47272</v>
      </c>
      <c r="J4036" s="1" t="s">
        <v>61</v>
      </c>
      <c r="K4036" s="380">
        <v>0.87101851851851997</v>
      </c>
      <c r="L4036" s="378">
        <v>46177</v>
      </c>
      <c r="M4036" s="1" t="s">
        <v>7626</v>
      </c>
      <c r="N4036" s="1" t="s">
        <v>7704</v>
      </c>
    </row>
    <row r="4037" spans="1:14" x14ac:dyDescent="0.25">
      <c r="A4037" s="1" t="s">
        <v>7624</v>
      </c>
      <c r="B4037" s="1" t="s">
        <v>80</v>
      </c>
      <c r="C4037" s="1" t="s">
        <v>81</v>
      </c>
      <c r="D4037" s="377">
        <v>110</v>
      </c>
      <c r="E4037" s="1" t="s">
        <v>83</v>
      </c>
      <c r="F4037" s="378">
        <v>46177</v>
      </c>
      <c r="G4037" s="1" t="s">
        <v>7682</v>
      </c>
      <c r="H4037" s="1" t="s">
        <v>4586</v>
      </c>
      <c r="I4037" s="378">
        <v>47271</v>
      </c>
      <c r="J4037" s="1" t="s">
        <v>61</v>
      </c>
      <c r="K4037" s="380">
        <v>0.31690972222222002</v>
      </c>
      <c r="L4037" s="378">
        <v>46177</v>
      </c>
      <c r="M4037" s="1" t="s">
        <v>7626</v>
      </c>
      <c r="N4037" s="1" t="s">
        <v>7711</v>
      </c>
    </row>
    <row r="4038" spans="1:14" x14ac:dyDescent="0.25">
      <c r="A4038" s="1" t="s">
        <v>7624</v>
      </c>
      <c r="B4038" s="1" t="s">
        <v>80</v>
      </c>
      <c r="C4038" s="1" t="s">
        <v>81</v>
      </c>
      <c r="D4038" s="377">
        <v>110</v>
      </c>
      <c r="E4038" s="1" t="s">
        <v>83</v>
      </c>
      <c r="F4038" s="378">
        <v>46177</v>
      </c>
      <c r="G4038" s="1" t="s">
        <v>7682</v>
      </c>
      <c r="H4038" s="1" t="s">
        <v>4586</v>
      </c>
      <c r="I4038" s="378">
        <v>47271</v>
      </c>
      <c r="J4038" s="1" t="s">
        <v>61</v>
      </c>
      <c r="K4038" s="380">
        <v>0.33064814814815002</v>
      </c>
      <c r="L4038" s="378">
        <v>46177</v>
      </c>
      <c r="M4038" s="1" t="s">
        <v>7626</v>
      </c>
      <c r="N4038" s="1" t="s">
        <v>7724</v>
      </c>
    </row>
    <row r="4039" spans="1:14" x14ac:dyDescent="0.25">
      <c r="A4039" s="1" t="s">
        <v>7624</v>
      </c>
      <c r="B4039" s="1" t="s">
        <v>80</v>
      </c>
      <c r="C4039" s="1" t="s">
        <v>81</v>
      </c>
      <c r="D4039" s="377">
        <v>110</v>
      </c>
      <c r="E4039" s="1" t="s">
        <v>83</v>
      </c>
      <c r="F4039" s="378">
        <v>46177</v>
      </c>
      <c r="G4039" s="1" t="s">
        <v>7625</v>
      </c>
      <c r="H4039" s="1" t="s">
        <v>5776</v>
      </c>
      <c r="I4039" s="378">
        <v>47272</v>
      </c>
      <c r="J4039" s="1" t="s">
        <v>61</v>
      </c>
      <c r="K4039" s="380">
        <v>0.93718749999999995</v>
      </c>
      <c r="L4039" s="378">
        <v>46177</v>
      </c>
      <c r="M4039" s="1" t="s">
        <v>7626</v>
      </c>
      <c r="N4039" s="1" t="s">
        <v>7713</v>
      </c>
    </row>
    <row r="4040" spans="1:14" x14ac:dyDescent="0.25">
      <c r="A4040" s="1" t="s">
        <v>7624</v>
      </c>
      <c r="B4040" s="1" t="s">
        <v>80</v>
      </c>
      <c r="C4040" s="1" t="s">
        <v>81</v>
      </c>
      <c r="D4040" s="377">
        <v>110</v>
      </c>
      <c r="E4040" s="1" t="s">
        <v>83</v>
      </c>
      <c r="F4040" s="378">
        <v>46177</v>
      </c>
      <c r="G4040" s="1" t="s">
        <v>7625</v>
      </c>
      <c r="H4040" s="1" t="s">
        <v>5776</v>
      </c>
      <c r="I4040" s="378">
        <v>47272</v>
      </c>
      <c r="J4040" s="1" t="s">
        <v>61</v>
      </c>
      <c r="K4040" s="380">
        <v>0.92899305555556</v>
      </c>
      <c r="L4040" s="378">
        <v>46177</v>
      </c>
      <c r="M4040" s="1" t="s">
        <v>7626</v>
      </c>
      <c r="N4040" s="1" t="s">
        <v>7697</v>
      </c>
    </row>
    <row r="4041" spans="1:14" x14ac:dyDescent="0.25">
      <c r="A4041" s="1" t="s">
        <v>7624</v>
      </c>
      <c r="B4041" s="1" t="s">
        <v>80</v>
      </c>
      <c r="C4041" s="1" t="s">
        <v>81</v>
      </c>
      <c r="D4041" s="377">
        <v>110</v>
      </c>
      <c r="E4041" s="1" t="s">
        <v>83</v>
      </c>
      <c r="F4041" s="378">
        <v>46177</v>
      </c>
      <c r="G4041" s="1" t="s">
        <v>7625</v>
      </c>
      <c r="H4041" s="1" t="s">
        <v>5776</v>
      </c>
      <c r="I4041" s="378">
        <v>47272</v>
      </c>
      <c r="J4041" s="1" t="s">
        <v>61</v>
      </c>
      <c r="K4041" s="380">
        <v>0.93701388888889003</v>
      </c>
      <c r="L4041" s="378">
        <v>46177</v>
      </c>
      <c r="M4041" s="1" t="s">
        <v>7626</v>
      </c>
      <c r="N4041" s="1" t="s">
        <v>7699</v>
      </c>
    </row>
    <row r="4042" spans="1:14" x14ac:dyDescent="0.25">
      <c r="A4042" s="1" t="s">
        <v>7624</v>
      </c>
      <c r="B4042" s="1" t="s">
        <v>80</v>
      </c>
      <c r="C4042" s="1" t="s">
        <v>81</v>
      </c>
      <c r="D4042" s="377">
        <v>110</v>
      </c>
      <c r="E4042" s="1" t="s">
        <v>83</v>
      </c>
      <c r="F4042" s="378">
        <v>46177</v>
      </c>
      <c r="G4042" s="1" t="s">
        <v>7625</v>
      </c>
      <c r="H4042" s="1" t="s">
        <v>5776</v>
      </c>
      <c r="I4042" s="378">
        <v>47272</v>
      </c>
      <c r="J4042" s="1" t="s">
        <v>61</v>
      </c>
      <c r="K4042" s="380">
        <v>0.92719907407406998</v>
      </c>
      <c r="L4042" s="378">
        <v>46177</v>
      </c>
      <c r="M4042" s="1" t="s">
        <v>7626</v>
      </c>
      <c r="N4042" s="1" t="s">
        <v>7722</v>
      </c>
    </row>
    <row r="4043" spans="1:14" x14ac:dyDescent="0.25">
      <c r="A4043" s="1" t="s">
        <v>7624</v>
      </c>
      <c r="B4043" s="1" t="s">
        <v>80</v>
      </c>
      <c r="C4043" s="1" t="s">
        <v>81</v>
      </c>
      <c r="D4043" s="377">
        <v>110</v>
      </c>
      <c r="E4043" s="1" t="s">
        <v>83</v>
      </c>
      <c r="F4043" s="378">
        <v>46177</v>
      </c>
      <c r="G4043" s="1" t="s">
        <v>7625</v>
      </c>
      <c r="H4043" s="1" t="s">
        <v>5776</v>
      </c>
      <c r="I4043" s="378">
        <v>47272</v>
      </c>
      <c r="J4043" s="1" t="s">
        <v>61</v>
      </c>
      <c r="K4043" s="380">
        <v>0.90637731481480999</v>
      </c>
      <c r="L4043" s="378">
        <v>46177</v>
      </c>
      <c r="M4043" s="1" t="s">
        <v>7626</v>
      </c>
      <c r="N4043" s="1" t="s">
        <v>7709</v>
      </c>
    </row>
    <row r="4044" spans="1:14" x14ac:dyDescent="0.25">
      <c r="A4044" s="1" t="s">
        <v>7624</v>
      </c>
      <c r="B4044" s="1" t="s">
        <v>80</v>
      </c>
      <c r="C4044" s="1" t="s">
        <v>81</v>
      </c>
      <c r="D4044" s="377">
        <v>110</v>
      </c>
      <c r="E4044" s="1" t="s">
        <v>83</v>
      </c>
      <c r="F4044" s="378">
        <v>46177</v>
      </c>
      <c r="G4044" s="1" t="s">
        <v>7625</v>
      </c>
      <c r="H4044" s="1" t="s">
        <v>5776</v>
      </c>
      <c r="I4044" s="378">
        <v>47272</v>
      </c>
      <c r="J4044" s="1" t="s">
        <v>61</v>
      </c>
      <c r="K4044" s="380">
        <v>0.93194444444444002</v>
      </c>
      <c r="L4044" s="378">
        <v>46177</v>
      </c>
      <c r="M4044" s="1" t="s">
        <v>7626</v>
      </c>
      <c r="N4044" s="1" t="s">
        <v>7690</v>
      </c>
    </row>
    <row r="4045" spans="1:14" x14ac:dyDescent="0.25">
      <c r="A4045" s="1" t="s">
        <v>7624</v>
      </c>
      <c r="B4045" s="1" t="s">
        <v>80</v>
      </c>
      <c r="C4045" s="1" t="s">
        <v>81</v>
      </c>
      <c r="D4045" s="377">
        <v>110</v>
      </c>
      <c r="E4045" s="1" t="s">
        <v>83</v>
      </c>
      <c r="F4045" s="378">
        <v>46177</v>
      </c>
      <c r="G4045" s="1" t="s">
        <v>7625</v>
      </c>
      <c r="H4045" s="1" t="s">
        <v>5776</v>
      </c>
      <c r="I4045" s="378">
        <v>47272</v>
      </c>
      <c r="J4045" s="1" t="s">
        <v>61</v>
      </c>
      <c r="K4045" s="380">
        <v>0.88905092592593005</v>
      </c>
      <c r="L4045" s="378">
        <v>46177</v>
      </c>
      <c r="M4045" s="1" t="s">
        <v>7626</v>
      </c>
      <c r="N4045" s="1" t="s">
        <v>7702</v>
      </c>
    </row>
    <row r="4046" spans="1:14" x14ac:dyDescent="0.25">
      <c r="A4046" s="1" t="s">
        <v>7624</v>
      </c>
      <c r="B4046" s="1" t="s">
        <v>80</v>
      </c>
      <c r="C4046" s="1" t="s">
        <v>81</v>
      </c>
      <c r="D4046" s="377">
        <v>110</v>
      </c>
      <c r="E4046" s="1" t="s">
        <v>83</v>
      </c>
      <c r="F4046" s="378">
        <v>46177</v>
      </c>
      <c r="G4046" s="1" t="s">
        <v>7625</v>
      </c>
      <c r="H4046" s="1" t="s">
        <v>5776</v>
      </c>
      <c r="I4046" s="378">
        <v>47272</v>
      </c>
      <c r="J4046" s="1" t="s">
        <v>61</v>
      </c>
      <c r="K4046" s="380">
        <v>0.88093750000000004</v>
      </c>
      <c r="L4046" s="378">
        <v>46177</v>
      </c>
      <c r="M4046" s="1" t="s">
        <v>7626</v>
      </c>
      <c r="N4046" s="1" t="s">
        <v>7688</v>
      </c>
    </row>
    <row r="4047" spans="1:14" x14ac:dyDescent="0.25">
      <c r="A4047" s="1" t="s">
        <v>7624</v>
      </c>
      <c r="B4047" s="1" t="s">
        <v>80</v>
      </c>
      <c r="C4047" s="1" t="s">
        <v>81</v>
      </c>
      <c r="D4047" s="377">
        <v>110</v>
      </c>
      <c r="E4047" s="1" t="s">
        <v>83</v>
      </c>
      <c r="F4047" s="378">
        <v>46177</v>
      </c>
      <c r="G4047" s="1" t="s">
        <v>7682</v>
      </c>
      <c r="H4047" s="1" t="s">
        <v>4586</v>
      </c>
      <c r="I4047" s="378">
        <v>47271</v>
      </c>
      <c r="J4047" s="1" t="s">
        <v>61</v>
      </c>
      <c r="K4047" s="380">
        <v>0.54748842592592994</v>
      </c>
      <c r="L4047" s="378">
        <v>46177</v>
      </c>
      <c r="M4047" s="1" t="s">
        <v>7626</v>
      </c>
      <c r="N4047" s="1" t="s">
        <v>7683</v>
      </c>
    </row>
    <row r="4048" spans="1:14" x14ac:dyDescent="0.25">
      <c r="A4048" s="1" t="s">
        <v>7624</v>
      </c>
      <c r="B4048" s="1" t="s">
        <v>80</v>
      </c>
      <c r="C4048" s="1" t="s">
        <v>81</v>
      </c>
      <c r="D4048" s="377">
        <v>110</v>
      </c>
      <c r="E4048" s="1" t="s">
        <v>83</v>
      </c>
      <c r="F4048" s="378">
        <v>46177</v>
      </c>
      <c r="G4048" s="1" t="s">
        <v>7682</v>
      </c>
      <c r="H4048" s="1" t="s">
        <v>4586</v>
      </c>
      <c r="I4048" s="378">
        <v>47271</v>
      </c>
      <c r="J4048" s="1" t="s">
        <v>61</v>
      </c>
      <c r="K4048" s="380">
        <v>0.54817129629630001</v>
      </c>
      <c r="L4048" s="378">
        <v>46177</v>
      </c>
      <c r="M4048" s="1" t="s">
        <v>7626</v>
      </c>
      <c r="N4048" s="1" t="s">
        <v>7730</v>
      </c>
    </row>
    <row r="4049" spans="1:14" x14ac:dyDescent="0.25">
      <c r="A4049" s="1" t="s">
        <v>7624</v>
      </c>
      <c r="B4049" s="1" t="s">
        <v>80</v>
      </c>
      <c r="C4049" s="1" t="s">
        <v>81</v>
      </c>
      <c r="D4049" s="377">
        <v>110</v>
      </c>
      <c r="E4049" s="1" t="s">
        <v>83</v>
      </c>
      <c r="F4049" s="378">
        <v>46177</v>
      </c>
      <c r="G4049" s="1" t="s">
        <v>7682</v>
      </c>
      <c r="H4049" s="1" t="s">
        <v>4586</v>
      </c>
      <c r="I4049" s="378">
        <v>47271</v>
      </c>
      <c r="J4049" s="1" t="s">
        <v>61</v>
      </c>
      <c r="K4049" s="380">
        <v>0.54880787037037004</v>
      </c>
      <c r="L4049" s="378">
        <v>46177</v>
      </c>
      <c r="M4049" s="1" t="s">
        <v>7626</v>
      </c>
      <c r="N4049" s="1" t="s">
        <v>7740</v>
      </c>
    </row>
    <row r="4050" spans="1:14" x14ac:dyDescent="0.25">
      <c r="A4050" s="1" t="s">
        <v>7624</v>
      </c>
      <c r="B4050" s="1" t="s">
        <v>80</v>
      </c>
      <c r="C4050" s="1" t="s">
        <v>81</v>
      </c>
      <c r="D4050" s="377">
        <v>110</v>
      </c>
      <c r="E4050" s="1" t="s">
        <v>83</v>
      </c>
      <c r="F4050" s="378">
        <v>46177</v>
      </c>
      <c r="G4050" s="1" t="s">
        <v>7682</v>
      </c>
      <c r="H4050" s="1" t="s">
        <v>4586</v>
      </c>
      <c r="I4050" s="378">
        <v>47271</v>
      </c>
      <c r="J4050" s="1" t="s">
        <v>61</v>
      </c>
      <c r="K4050" s="380">
        <v>0.56284722222221995</v>
      </c>
      <c r="L4050" s="378">
        <v>46177</v>
      </c>
      <c r="M4050" s="1" t="s">
        <v>7626</v>
      </c>
      <c r="N4050" s="1" t="s">
        <v>7745</v>
      </c>
    </row>
    <row r="4051" spans="1:14" x14ac:dyDescent="0.25">
      <c r="A4051" s="1" t="s">
        <v>7624</v>
      </c>
      <c r="B4051" s="1" t="s">
        <v>80</v>
      </c>
      <c r="C4051" s="1" t="s">
        <v>81</v>
      </c>
      <c r="D4051" s="377">
        <v>110</v>
      </c>
      <c r="E4051" s="1" t="s">
        <v>83</v>
      </c>
      <c r="F4051" s="378">
        <v>46177</v>
      </c>
      <c r="G4051" s="1" t="s">
        <v>7682</v>
      </c>
      <c r="H4051" s="1" t="s">
        <v>4586</v>
      </c>
      <c r="I4051" s="378">
        <v>47271</v>
      </c>
      <c r="J4051" s="1" t="s">
        <v>61</v>
      </c>
      <c r="K4051" s="380">
        <v>0.56304398148148005</v>
      </c>
      <c r="L4051" s="378">
        <v>46177</v>
      </c>
      <c r="M4051" s="1" t="s">
        <v>7626</v>
      </c>
      <c r="N4051" s="1" t="s">
        <v>7720</v>
      </c>
    </row>
    <row r="4052" spans="1:14" x14ac:dyDescent="0.25">
      <c r="A4052" s="1" t="s">
        <v>7624</v>
      </c>
      <c r="B4052" s="1" t="s">
        <v>80</v>
      </c>
      <c r="C4052" s="1" t="s">
        <v>81</v>
      </c>
      <c r="D4052" s="377">
        <v>110</v>
      </c>
      <c r="E4052" s="1" t="s">
        <v>83</v>
      </c>
      <c r="F4052" s="378">
        <v>46177</v>
      </c>
      <c r="G4052" s="1" t="s">
        <v>7682</v>
      </c>
      <c r="H4052" s="1" t="s">
        <v>4586</v>
      </c>
      <c r="I4052" s="378">
        <v>47271</v>
      </c>
      <c r="J4052" s="1" t="s">
        <v>61</v>
      </c>
      <c r="K4052" s="380">
        <v>0.57074074074073999</v>
      </c>
      <c r="L4052" s="378">
        <v>46177</v>
      </c>
      <c r="M4052" s="1" t="s">
        <v>7626</v>
      </c>
      <c r="N4052" s="1" t="s">
        <v>7716</v>
      </c>
    </row>
    <row r="4053" spans="1:14" x14ac:dyDescent="0.25">
      <c r="A4053" s="1" t="s">
        <v>7624</v>
      </c>
      <c r="B4053" s="1" t="s">
        <v>80</v>
      </c>
      <c r="C4053" s="1" t="s">
        <v>81</v>
      </c>
      <c r="D4053" s="377">
        <v>110</v>
      </c>
      <c r="E4053" s="1" t="s">
        <v>83</v>
      </c>
      <c r="F4053" s="378">
        <v>46177</v>
      </c>
      <c r="G4053" s="1" t="s">
        <v>7682</v>
      </c>
      <c r="H4053" s="1" t="s">
        <v>4586</v>
      </c>
      <c r="I4053" s="378">
        <v>47271</v>
      </c>
      <c r="J4053" s="1" t="s">
        <v>61</v>
      </c>
      <c r="K4053" s="380">
        <v>0.58178240740741005</v>
      </c>
      <c r="L4053" s="378">
        <v>46177</v>
      </c>
      <c r="M4053" s="1" t="s">
        <v>7626</v>
      </c>
      <c r="N4053" s="1" t="s">
        <v>7712</v>
      </c>
    </row>
    <row r="4054" spans="1:14" x14ac:dyDescent="0.25">
      <c r="A4054" s="1" t="s">
        <v>7624</v>
      </c>
      <c r="B4054" s="1" t="s">
        <v>80</v>
      </c>
      <c r="C4054" s="1" t="s">
        <v>81</v>
      </c>
      <c r="D4054" s="377">
        <v>110</v>
      </c>
      <c r="E4054" s="1" t="s">
        <v>83</v>
      </c>
      <c r="F4054" s="378">
        <v>46177</v>
      </c>
      <c r="G4054" s="1" t="s">
        <v>7625</v>
      </c>
      <c r="H4054" s="1" t="s">
        <v>5776</v>
      </c>
      <c r="I4054" s="378">
        <v>47272</v>
      </c>
      <c r="J4054" s="1" t="s">
        <v>61</v>
      </c>
      <c r="K4054" s="380">
        <v>0.75607638888888995</v>
      </c>
      <c r="L4054" s="378">
        <v>46177</v>
      </c>
      <c r="M4054" s="1" t="s">
        <v>7626</v>
      </c>
      <c r="N4054" s="1" t="s">
        <v>7714</v>
      </c>
    </row>
    <row r="4055" spans="1:14" x14ac:dyDescent="0.25">
      <c r="A4055" s="1" t="s">
        <v>7624</v>
      </c>
      <c r="B4055" s="1" t="s">
        <v>80</v>
      </c>
      <c r="C4055" s="1" t="s">
        <v>81</v>
      </c>
      <c r="D4055" s="377">
        <v>110</v>
      </c>
      <c r="E4055" s="1" t="s">
        <v>83</v>
      </c>
      <c r="F4055" s="378">
        <v>46177</v>
      </c>
      <c r="G4055" s="1" t="s">
        <v>7625</v>
      </c>
      <c r="H4055" s="1" t="s">
        <v>5776</v>
      </c>
      <c r="I4055" s="378">
        <v>47272</v>
      </c>
      <c r="J4055" s="1" t="s">
        <v>61</v>
      </c>
      <c r="K4055" s="380">
        <v>0.75541666666666996</v>
      </c>
      <c r="L4055" s="378">
        <v>46177</v>
      </c>
      <c r="M4055" s="1" t="s">
        <v>7626</v>
      </c>
      <c r="N4055" s="1" t="s">
        <v>7707</v>
      </c>
    </row>
    <row r="4056" spans="1:14" x14ac:dyDescent="0.25">
      <c r="A4056" s="1" t="s">
        <v>7624</v>
      </c>
      <c r="B4056" s="1" t="s">
        <v>80</v>
      </c>
      <c r="C4056" s="1" t="s">
        <v>81</v>
      </c>
      <c r="D4056" s="377">
        <v>110</v>
      </c>
      <c r="E4056" s="1" t="s">
        <v>83</v>
      </c>
      <c r="F4056" s="378">
        <v>46177</v>
      </c>
      <c r="G4056" s="1" t="s">
        <v>7625</v>
      </c>
      <c r="H4056" s="1" t="s">
        <v>5776</v>
      </c>
      <c r="I4056" s="378">
        <v>47272</v>
      </c>
      <c r="J4056" s="1" t="s">
        <v>61</v>
      </c>
      <c r="K4056" s="380">
        <v>0.74868055555556001</v>
      </c>
      <c r="L4056" s="378">
        <v>46177</v>
      </c>
      <c r="M4056" s="1" t="s">
        <v>7626</v>
      </c>
      <c r="N4056" s="1" t="s">
        <v>7684</v>
      </c>
    </row>
    <row r="4057" spans="1:14" x14ac:dyDescent="0.25">
      <c r="A4057" s="1" t="s">
        <v>7624</v>
      </c>
      <c r="B4057" s="1" t="s">
        <v>80</v>
      </c>
      <c r="C4057" s="1" t="s">
        <v>81</v>
      </c>
      <c r="D4057" s="377">
        <v>110</v>
      </c>
      <c r="E4057" s="1" t="s">
        <v>83</v>
      </c>
      <c r="F4057" s="378">
        <v>46177</v>
      </c>
      <c r="G4057" s="1" t="s">
        <v>7682</v>
      </c>
      <c r="H4057" s="1" t="s">
        <v>4586</v>
      </c>
      <c r="I4057" s="378">
        <v>47271</v>
      </c>
      <c r="J4057" s="1" t="s">
        <v>61</v>
      </c>
      <c r="K4057" s="380">
        <v>0.59497685185185001</v>
      </c>
      <c r="L4057" s="378">
        <v>46177</v>
      </c>
      <c r="M4057" s="1" t="s">
        <v>7626</v>
      </c>
      <c r="N4057" s="1" t="s">
        <v>7726</v>
      </c>
    </row>
    <row r="4058" spans="1:14" x14ac:dyDescent="0.25">
      <c r="A4058" s="1" t="s">
        <v>7624</v>
      </c>
      <c r="B4058" s="1" t="s">
        <v>80</v>
      </c>
      <c r="C4058" s="1" t="s">
        <v>81</v>
      </c>
      <c r="D4058" s="377">
        <v>110</v>
      </c>
      <c r="E4058" s="1" t="s">
        <v>83</v>
      </c>
      <c r="F4058" s="378">
        <v>46177</v>
      </c>
      <c r="G4058" s="1" t="s">
        <v>7682</v>
      </c>
      <c r="H4058" s="1" t="s">
        <v>4586</v>
      </c>
      <c r="I4058" s="378">
        <v>47271</v>
      </c>
      <c r="J4058" s="1" t="s">
        <v>61</v>
      </c>
      <c r="K4058" s="380">
        <v>0.59730324074074004</v>
      </c>
      <c r="L4058" s="378">
        <v>46177</v>
      </c>
      <c r="M4058" s="1" t="s">
        <v>7626</v>
      </c>
      <c r="N4058" s="1" t="s">
        <v>7748</v>
      </c>
    </row>
    <row r="4059" spans="1:14" x14ac:dyDescent="0.25">
      <c r="A4059" s="1" t="s">
        <v>7624</v>
      </c>
      <c r="B4059" s="1" t="s">
        <v>80</v>
      </c>
      <c r="C4059" s="1" t="s">
        <v>81</v>
      </c>
      <c r="D4059" s="377">
        <v>110</v>
      </c>
      <c r="E4059" s="1" t="s">
        <v>83</v>
      </c>
      <c r="F4059" s="378">
        <v>46177</v>
      </c>
      <c r="G4059" s="1" t="s">
        <v>7682</v>
      </c>
      <c r="H4059" s="1" t="s">
        <v>4586</v>
      </c>
      <c r="I4059" s="378">
        <v>47271</v>
      </c>
      <c r="J4059" s="1" t="s">
        <v>61</v>
      </c>
      <c r="K4059" s="380">
        <v>0.61475694444443996</v>
      </c>
      <c r="L4059" s="378">
        <v>46177</v>
      </c>
      <c r="M4059" s="1" t="s">
        <v>7626</v>
      </c>
      <c r="N4059" s="1" t="s">
        <v>7736</v>
      </c>
    </row>
    <row r="4060" spans="1:14" x14ac:dyDescent="0.25">
      <c r="A4060" s="1" t="s">
        <v>7624</v>
      </c>
      <c r="B4060" s="1" t="s">
        <v>80</v>
      </c>
      <c r="C4060" s="1" t="s">
        <v>81</v>
      </c>
      <c r="D4060" s="377">
        <v>110</v>
      </c>
      <c r="E4060" s="1" t="s">
        <v>83</v>
      </c>
      <c r="F4060" s="378">
        <v>46177</v>
      </c>
      <c r="G4060" s="1" t="s">
        <v>7682</v>
      </c>
      <c r="H4060" s="1" t="s">
        <v>4586</v>
      </c>
      <c r="I4060" s="378">
        <v>47271</v>
      </c>
      <c r="J4060" s="1" t="s">
        <v>61</v>
      </c>
      <c r="K4060" s="380">
        <v>0.61584490740741005</v>
      </c>
      <c r="L4060" s="378">
        <v>46177</v>
      </c>
      <c r="M4060" s="1" t="s">
        <v>7626</v>
      </c>
      <c r="N4060" s="1" t="s">
        <v>7732</v>
      </c>
    </row>
    <row r="4061" spans="1:14" x14ac:dyDescent="0.25">
      <c r="A4061" s="1" t="s">
        <v>7624</v>
      </c>
      <c r="B4061" s="1" t="s">
        <v>80</v>
      </c>
      <c r="C4061" s="1" t="s">
        <v>81</v>
      </c>
      <c r="D4061" s="377">
        <v>110</v>
      </c>
      <c r="E4061" s="1" t="s">
        <v>83</v>
      </c>
      <c r="F4061" s="378">
        <v>46177</v>
      </c>
      <c r="G4061" s="1" t="s">
        <v>7682</v>
      </c>
      <c r="H4061" s="1" t="s">
        <v>4586</v>
      </c>
      <c r="I4061" s="378">
        <v>47271</v>
      </c>
      <c r="J4061" s="1" t="s">
        <v>61</v>
      </c>
      <c r="K4061" s="380">
        <v>0.61978009259259004</v>
      </c>
      <c r="L4061" s="378">
        <v>46177</v>
      </c>
      <c r="M4061" s="1" t="s">
        <v>7626</v>
      </c>
      <c r="N4061" s="1" t="s">
        <v>7731</v>
      </c>
    </row>
    <row r="4062" spans="1:14" x14ac:dyDescent="0.25">
      <c r="A4062" s="1" t="s">
        <v>7624</v>
      </c>
      <c r="B4062" s="1" t="s">
        <v>80</v>
      </c>
      <c r="C4062" s="1" t="s">
        <v>81</v>
      </c>
      <c r="D4062" s="377">
        <v>110</v>
      </c>
      <c r="E4062" s="1" t="s">
        <v>83</v>
      </c>
      <c r="F4062" s="378">
        <v>46177</v>
      </c>
      <c r="G4062" s="1" t="s">
        <v>7682</v>
      </c>
      <c r="H4062" s="1" t="s">
        <v>4586</v>
      </c>
      <c r="I4062" s="378">
        <v>47271</v>
      </c>
      <c r="J4062" s="1" t="s">
        <v>61</v>
      </c>
      <c r="K4062" s="380">
        <v>0.62283564814814996</v>
      </c>
      <c r="L4062" s="378">
        <v>46177</v>
      </c>
      <c r="M4062" s="1" t="s">
        <v>7626</v>
      </c>
      <c r="N4062" s="1" t="s">
        <v>7686</v>
      </c>
    </row>
    <row r="4063" spans="1:14" x14ac:dyDescent="0.25">
      <c r="A4063" s="1" t="s">
        <v>7624</v>
      </c>
      <c r="B4063" s="1" t="s">
        <v>80</v>
      </c>
      <c r="C4063" s="1" t="s">
        <v>81</v>
      </c>
      <c r="D4063" s="377">
        <v>110</v>
      </c>
      <c r="E4063" s="1" t="s">
        <v>83</v>
      </c>
      <c r="F4063" s="378">
        <v>46177</v>
      </c>
      <c r="G4063" s="1" t="s">
        <v>7625</v>
      </c>
      <c r="H4063" s="1" t="s">
        <v>5776</v>
      </c>
      <c r="I4063" s="378">
        <v>47272</v>
      </c>
      <c r="J4063" s="1" t="s">
        <v>61</v>
      </c>
      <c r="K4063" s="380">
        <v>0.74881944444444004</v>
      </c>
      <c r="L4063" s="378">
        <v>46177</v>
      </c>
      <c r="M4063" s="1" t="s">
        <v>7626</v>
      </c>
      <c r="N4063" s="1" t="s">
        <v>7735</v>
      </c>
    </row>
    <row r="4064" spans="1:14" x14ac:dyDescent="0.25">
      <c r="A4064" s="1" t="s">
        <v>7624</v>
      </c>
      <c r="B4064" s="1" t="s">
        <v>80</v>
      </c>
      <c r="C4064" s="1" t="s">
        <v>81</v>
      </c>
      <c r="D4064" s="377">
        <v>110</v>
      </c>
      <c r="E4064" s="1" t="s">
        <v>83</v>
      </c>
      <c r="F4064" s="378">
        <v>46177</v>
      </c>
      <c r="G4064" s="1" t="s">
        <v>7682</v>
      </c>
      <c r="H4064" s="1" t="s">
        <v>4586</v>
      </c>
      <c r="I4064" s="378">
        <v>47271</v>
      </c>
      <c r="J4064" s="1" t="s">
        <v>61</v>
      </c>
      <c r="K4064" s="380">
        <v>0.65377314814815002</v>
      </c>
      <c r="L4064" s="378">
        <v>46177</v>
      </c>
      <c r="M4064" s="1" t="s">
        <v>7626</v>
      </c>
      <c r="N4064" s="1" t="s">
        <v>7689</v>
      </c>
    </row>
    <row r="4065" spans="1:14" x14ac:dyDescent="0.25">
      <c r="A4065" s="1" t="s">
        <v>7624</v>
      </c>
      <c r="B4065" s="1" t="s">
        <v>80</v>
      </c>
      <c r="C4065" s="1" t="s">
        <v>81</v>
      </c>
      <c r="D4065" s="377">
        <v>86</v>
      </c>
      <c r="E4065" s="1" t="s">
        <v>83</v>
      </c>
      <c r="F4065" s="378">
        <v>46177</v>
      </c>
      <c r="G4065" s="1" t="s">
        <v>7682</v>
      </c>
      <c r="H4065" s="1" t="s">
        <v>4586</v>
      </c>
      <c r="I4065" s="378">
        <v>47271</v>
      </c>
      <c r="J4065" s="1" t="s">
        <v>61</v>
      </c>
      <c r="K4065" s="380">
        <v>0.65692129629630003</v>
      </c>
      <c r="L4065" s="378">
        <v>46177</v>
      </c>
      <c r="M4065" s="1" t="s">
        <v>7626</v>
      </c>
      <c r="N4065" s="1" t="s">
        <v>7691</v>
      </c>
    </row>
    <row r="4066" spans="1:14" x14ac:dyDescent="0.25">
      <c r="A4066" s="1" t="s">
        <v>7624</v>
      </c>
      <c r="B4066" s="1" t="s">
        <v>80</v>
      </c>
      <c r="C4066" s="1" t="s">
        <v>81</v>
      </c>
      <c r="D4066" s="377">
        <v>110</v>
      </c>
      <c r="E4066" s="1" t="s">
        <v>83</v>
      </c>
      <c r="F4066" s="378">
        <v>46177</v>
      </c>
      <c r="G4066" s="1" t="s">
        <v>7625</v>
      </c>
      <c r="H4066" s="1" t="s">
        <v>5776</v>
      </c>
      <c r="I4066" s="378">
        <v>47272</v>
      </c>
      <c r="J4066" s="1" t="s">
        <v>61</v>
      </c>
      <c r="K4066" s="380">
        <v>0.74792824074074005</v>
      </c>
      <c r="L4066" s="378">
        <v>46177</v>
      </c>
      <c r="M4066" s="1" t="s">
        <v>7626</v>
      </c>
      <c r="N4066" s="1" t="s">
        <v>7739</v>
      </c>
    </row>
    <row r="4067" spans="1:14" x14ac:dyDescent="0.25">
      <c r="A4067" s="1" t="s">
        <v>7624</v>
      </c>
      <c r="B4067" s="1" t="s">
        <v>80</v>
      </c>
      <c r="C4067" s="1" t="s">
        <v>81</v>
      </c>
      <c r="D4067" s="377">
        <v>110</v>
      </c>
      <c r="E4067" s="1" t="s">
        <v>83</v>
      </c>
      <c r="F4067" s="378">
        <v>46177</v>
      </c>
      <c r="G4067" s="1" t="s">
        <v>7625</v>
      </c>
      <c r="H4067" s="1" t="s">
        <v>5776</v>
      </c>
      <c r="I4067" s="378">
        <v>47272</v>
      </c>
      <c r="J4067" s="1" t="s">
        <v>61</v>
      </c>
      <c r="K4067" s="380">
        <v>0.74770833333332998</v>
      </c>
      <c r="L4067" s="378">
        <v>46177</v>
      </c>
      <c r="M4067" s="1" t="s">
        <v>7626</v>
      </c>
      <c r="N4067" s="1" t="s">
        <v>7715</v>
      </c>
    </row>
    <row r="4068" spans="1:14" x14ac:dyDescent="0.25">
      <c r="A4068" s="1" t="s">
        <v>7624</v>
      </c>
      <c r="B4068" s="1" t="s">
        <v>80</v>
      </c>
      <c r="C4068" s="1" t="s">
        <v>81</v>
      </c>
      <c r="D4068" s="377">
        <v>110</v>
      </c>
      <c r="E4068" s="1" t="s">
        <v>83</v>
      </c>
      <c r="F4068" s="378">
        <v>46177</v>
      </c>
      <c r="G4068" s="1" t="s">
        <v>7625</v>
      </c>
      <c r="H4068" s="1" t="s">
        <v>5776</v>
      </c>
      <c r="I4068" s="378">
        <v>47272</v>
      </c>
      <c r="J4068" s="1" t="s">
        <v>61</v>
      </c>
      <c r="K4068" s="380">
        <v>0.74832175925926003</v>
      </c>
      <c r="L4068" s="378">
        <v>46177</v>
      </c>
      <c r="M4068" s="1" t="s">
        <v>7626</v>
      </c>
      <c r="N4068" s="1" t="s">
        <v>7717</v>
      </c>
    </row>
    <row r="4069" spans="1:14" x14ac:dyDescent="0.25">
      <c r="A4069" s="1" t="s">
        <v>7624</v>
      </c>
      <c r="B4069" s="1" t="s">
        <v>80</v>
      </c>
      <c r="C4069" s="1" t="s">
        <v>81</v>
      </c>
      <c r="D4069" s="377">
        <v>110</v>
      </c>
      <c r="E4069" s="1" t="s">
        <v>83</v>
      </c>
      <c r="F4069" s="378">
        <v>46177</v>
      </c>
      <c r="G4069" s="1" t="s">
        <v>7625</v>
      </c>
      <c r="H4069" s="1" t="s">
        <v>5776</v>
      </c>
      <c r="I4069" s="378">
        <v>47272</v>
      </c>
      <c r="J4069" s="1" t="s">
        <v>61</v>
      </c>
      <c r="K4069" s="380">
        <v>0.76143518518519004</v>
      </c>
      <c r="L4069" s="378">
        <v>46177</v>
      </c>
      <c r="M4069" s="1" t="s">
        <v>7626</v>
      </c>
      <c r="N4069" s="1" t="s">
        <v>7727</v>
      </c>
    </row>
    <row r="4070" spans="1:14" x14ac:dyDescent="0.25">
      <c r="A4070" s="1" t="s">
        <v>7624</v>
      </c>
      <c r="B4070" s="1" t="s">
        <v>80</v>
      </c>
      <c r="C4070" s="1" t="s">
        <v>81</v>
      </c>
      <c r="D4070" s="377">
        <v>110</v>
      </c>
      <c r="E4070" s="1" t="s">
        <v>83</v>
      </c>
      <c r="F4070" s="378">
        <v>46177</v>
      </c>
      <c r="G4070" s="1" t="s">
        <v>7625</v>
      </c>
      <c r="H4070" s="1" t="s">
        <v>5776</v>
      </c>
      <c r="I4070" s="378">
        <v>47272</v>
      </c>
      <c r="J4070" s="1" t="s">
        <v>61</v>
      </c>
      <c r="K4070" s="380">
        <v>0.75438657407406995</v>
      </c>
      <c r="L4070" s="378">
        <v>46177</v>
      </c>
      <c r="M4070" s="1" t="s">
        <v>7626</v>
      </c>
      <c r="N4070" s="1" t="s">
        <v>7743</v>
      </c>
    </row>
    <row r="4071" spans="1:14" x14ac:dyDescent="0.25">
      <c r="A4071" s="1" t="s">
        <v>7624</v>
      </c>
      <c r="B4071" s="1" t="s">
        <v>80</v>
      </c>
      <c r="C4071" s="1" t="s">
        <v>81</v>
      </c>
      <c r="D4071" s="377">
        <v>110</v>
      </c>
      <c r="E4071" s="1" t="s">
        <v>83</v>
      </c>
      <c r="F4071" s="378">
        <v>46177</v>
      </c>
      <c r="G4071" s="1" t="s">
        <v>7625</v>
      </c>
      <c r="H4071" s="1" t="s">
        <v>5776</v>
      </c>
      <c r="I4071" s="378">
        <v>47272</v>
      </c>
      <c r="J4071" s="1" t="s">
        <v>61</v>
      </c>
      <c r="K4071" s="380">
        <v>0.70083333333332998</v>
      </c>
      <c r="L4071" s="378">
        <v>46177</v>
      </c>
      <c r="M4071" s="1" t="s">
        <v>7626</v>
      </c>
      <c r="N4071" s="1" t="s">
        <v>7747</v>
      </c>
    </row>
    <row r="4072" spans="1:14" x14ac:dyDescent="0.25">
      <c r="A4072" s="1" t="s">
        <v>7624</v>
      </c>
      <c r="B4072" s="1" t="s">
        <v>80</v>
      </c>
      <c r="C4072" s="1" t="s">
        <v>81</v>
      </c>
      <c r="D4072" s="377">
        <v>110</v>
      </c>
      <c r="E4072" s="1" t="s">
        <v>83</v>
      </c>
      <c r="F4072" s="378">
        <v>46177</v>
      </c>
      <c r="G4072" s="1" t="s">
        <v>7625</v>
      </c>
      <c r="H4072" s="1" t="s">
        <v>5776</v>
      </c>
      <c r="I4072" s="378">
        <v>47272</v>
      </c>
      <c r="J4072" s="1" t="s">
        <v>61</v>
      </c>
      <c r="K4072" s="380">
        <v>0.71274305555555995</v>
      </c>
      <c r="L4072" s="378">
        <v>46177</v>
      </c>
      <c r="M4072" s="1" t="s">
        <v>7626</v>
      </c>
      <c r="N4072" s="1" t="s">
        <v>7681</v>
      </c>
    </row>
    <row r="4073" spans="1:14" x14ac:dyDescent="0.25">
      <c r="A4073" s="1" t="s">
        <v>7624</v>
      </c>
      <c r="B4073" s="1" t="s">
        <v>80</v>
      </c>
      <c r="C4073" s="1" t="s">
        <v>81</v>
      </c>
      <c r="D4073" s="377">
        <v>110</v>
      </c>
      <c r="E4073" s="1" t="s">
        <v>83</v>
      </c>
      <c r="F4073" s="378">
        <v>46177</v>
      </c>
      <c r="G4073" s="1" t="s">
        <v>7625</v>
      </c>
      <c r="H4073" s="1" t="s">
        <v>5776</v>
      </c>
      <c r="I4073" s="378">
        <v>47272</v>
      </c>
      <c r="J4073" s="1" t="s">
        <v>61</v>
      </c>
      <c r="K4073" s="380">
        <v>0.71303240740741003</v>
      </c>
      <c r="L4073" s="378">
        <v>46177</v>
      </c>
      <c r="M4073" s="1" t="s">
        <v>7626</v>
      </c>
      <c r="N4073" s="1" t="s">
        <v>7680</v>
      </c>
    </row>
    <row r="4074" spans="1:14" x14ac:dyDescent="0.25">
      <c r="A4074" s="1" t="s">
        <v>7624</v>
      </c>
      <c r="B4074" s="1" t="s">
        <v>80</v>
      </c>
      <c r="C4074" s="1" t="s">
        <v>81</v>
      </c>
      <c r="D4074" s="377">
        <v>110</v>
      </c>
      <c r="E4074" s="1" t="s">
        <v>83</v>
      </c>
      <c r="F4074" s="378">
        <v>46177</v>
      </c>
      <c r="G4074" s="1" t="s">
        <v>7682</v>
      </c>
      <c r="H4074" s="1" t="s">
        <v>4586</v>
      </c>
      <c r="I4074" s="378">
        <v>47271</v>
      </c>
      <c r="J4074" s="1" t="s">
        <v>61</v>
      </c>
      <c r="K4074" s="380">
        <v>0.71700231481481003</v>
      </c>
      <c r="L4074" s="378">
        <v>46177</v>
      </c>
      <c r="M4074" s="1" t="s">
        <v>7626</v>
      </c>
      <c r="N4074" s="1" t="s">
        <v>7692</v>
      </c>
    </row>
    <row r="4075" spans="1:14" x14ac:dyDescent="0.25">
      <c r="A4075" s="1" t="s">
        <v>7624</v>
      </c>
      <c r="B4075" s="1" t="s">
        <v>80</v>
      </c>
      <c r="C4075" s="1" t="s">
        <v>81</v>
      </c>
      <c r="D4075" s="377">
        <v>110</v>
      </c>
      <c r="E4075" s="1" t="s">
        <v>83</v>
      </c>
      <c r="F4075" s="378">
        <v>46177</v>
      </c>
      <c r="G4075" s="1" t="s">
        <v>7682</v>
      </c>
      <c r="H4075" s="1" t="s">
        <v>4586</v>
      </c>
      <c r="I4075" s="378">
        <v>47271</v>
      </c>
      <c r="J4075" s="1" t="s">
        <v>61</v>
      </c>
      <c r="K4075" s="380">
        <v>0.71675925925925998</v>
      </c>
      <c r="L4075" s="378">
        <v>46177</v>
      </c>
      <c r="M4075" s="1" t="s">
        <v>7626</v>
      </c>
      <c r="N4075" s="1" t="s">
        <v>7696</v>
      </c>
    </row>
    <row r="4076" spans="1:14" x14ac:dyDescent="0.25">
      <c r="A4076" s="1" t="s">
        <v>7624</v>
      </c>
      <c r="B4076" s="1" t="s">
        <v>80</v>
      </c>
      <c r="C4076" s="1" t="s">
        <v>81</v>
      </c>
      <c r="D4076" s="377">
        <v>110</v>
      </c>
      <c r="E4076" s="1" t="s">
        <v>83</v>
      </c>
      <c r="F4076" s="378">
        <v>46177</v>
      </c>
      <c r="G4076" s="1" t="s">
        <v>7682</v>
      </c>
      <c r="H4076" s="1" t="s">
        <v>4586</v>
      </c>
      <c r="I4076" s="378">
        <v>47271</v>
      </c>
      <c r="J4076" s="1" t="s">
        <v>61</v>
      </c>
      <c r="K4076" s="380">
        <v>0.42295138888889</v>
      </c>
      <c r="L4076" s="378">
        <v>46177</v>
      </c>
      <c r="M4076" s="1" t="s">
        <v>7626</v>
      </c>
      <c r="N4076" s="1" t="s">
        <v>7719</v>
      </c>
    </row>
    <row r="4077" spans="1:14" x14ac:dyDescent="0.25">
      <c r="A4077" s="1" t="s">
        <v>7624</v>
      </c>
      <c r="B4077" s="1" t="s">
        <v>80</v>
      </c>
      <c r="C4077" s="1" t="s">
        <v>81</v>
      </c>
      <c r="D4077" s="377">
        <v>110</v>
      </c>
      <c r="E4077" s="1" t="s">
        <v>83</v>
      </c>
      <c r="F4077" s="378">
        <v>46177</v>
      </c>
      <c r="G4077" s="1" t="s">
        <v>7625</v>
      </c>
      <c r="H4077" s="1" t="s">
        <v>5776</v>
      </c>
      <c r="I4077" s="378">
        <v>47272</v>
      </c>
      <c r="J4077" s="1" t="s">
        <v>61</v>
      </c>
      <c r="K4077" s="380">
        <v>0.86413194444443997</v>
      </c>
      <c r="L4077" s="378">
        <v>46177</v>
      </c>
      <c r="M4077" s="1" t="s">
        <v>7626</v>
      </c>
      <c r="N4077" s="1" t="s">
        <v>7742</v>
      </c>
    </row>
    <row r="4078" spans="1:14" x14ac:dyDescent="0.25">
      <c r="A4078" s="1" t="s">
        <v>7624</v>
      </c>
      <c r="B4078" s="1" t="s">
        <v>80</v>
      </c>
      <c r="C4078" s="1" t="s">
        <v>81</v>
      </c>
      <c r="D4078" s="377">
        <v>110</v>
      </c>
      <c r="E4078" s="1" t="s">
        <v>83</v>
      </c>
      <c r="F4078" s="378">
        <v>46177</v>
      </c>
      <c r="G4078" s="1" t="s">
        <v>7682</v>
      </c>
      <c r="H4078" s="1" t="s">
        <v>4586</v>
      </c>
      <c r="I4078" s="378">
        <v>47271</v>
      </c>
      <c r="J4078" s="1" t="s">
        <v>61</v>
      </c>
      <c r="K4078" s="380">
        <v>0.41203703703703998</v>
      </c>
      <c r="L4078" s="378">
        <v>46177</v>
      </c>
      <c r="M4078" s="1" t="s">
        <v>7626</v>
      </c>
      <c r="N4078" s="1" t="s">
        <v>7700</v>
      </c>
    </row>
    <row r="4079" spans="1:14" x14ac:dyDescent="0.25">
      <c r="A4079" s="1" t="s">
        <v>7624</v>
      </c>
      <c r="B4079" s="1" t="s">
        <v>80</v>
      </c>
      <c r="C4079" s="1" t="s">
        <v>81</v>
      </c>
      <c r="D4079" s="377">
        <v>110</v>
      </c>
      <c r="E4079" s="1" t="s">
        <v>83</v>
      </c>
      <c r="F4079" s="378">
        <v>46177</v>
      </c>
      <c r="G4079" s="1" t="s">
        <v>7625</v>
      </c>
      <c r="H4079" s="1" t="s">
        <v>5776</v>
      </c>
      <c r="I4079" s="378">
        <v>47272</v>
      </c>
      <c r="J4079" s="1" t="s">
        <v>61</v>
      </c>
      <c r="K4079" s="380">
        <v>0.86311342592592999</v>
      </c>
      <c r="L4079" s="378">
        <v>46177</v>
      </c>
      <c r="M4079" s="1" t="s">
        <v>7626</v>
      </c>
      <c r="N4079" s="1" t="s">
        <v>7746</v>
      </c>
    </row>
    <row r="4080" spans="1:14" x14ac:dyDescent="0.25">
      <c r="A4080" s="1" t="s">
        <v>7624</v>
      </c>
      <c r="B4080" s="1" t="s">
        <v>80</v>
      </c>
      <c r="C4080" s="1" t="s">
        <v>81</v>
      </c>
      <c r="D4080" s="377">
        <v>110</v>
      </c>
      <c r="E4080" s="1" t="s">
        <v>83</v>
      </c>
      <c r="F4080" s="378">
        <v>46177</v>
      </c>
      <c r="G4080" s="1" t="s">
        <v>7682</v>
      </c>
      <c r="H4080" s="1" t="s">
        <v>4586</v>
      </c>
      <c r="I4080" s="378">
        <v>47271</v>
      </c>
      <c r="J4080" s="1" t="s">
        <v>61</v>
      </c>
      <c r="K4080" s="380">
        <v>0.39760416666666998</v>
      </c>
      <c r="L4080" s="378">
        <v>46177</v>
      </c>
      <c r="M4080" s="1" t="s">
        <v>7626</v>
      </c>
      <c r="N4080" s="1" t="s">
        <v>7744</v>
      </c>
    </row>
    <row r="4081" spans="1:14" x14ac:dyDescent="0.25">
      <c r="A4081" s="1" t="s">
        <v>7624</v>
      </c>
      <c r="B4081" s="1" t="s">
        <v>80</v>
      </c>
      <c r="C4081" s="1" t="s">
        <v>81</v>
      </c>
      <c r="D4081" s="377">
        <v>110</v>
      </c>
      <c r="E4081" s="1" t="s">
        <v>83</v>
      </c>
      <c r="F4081" s="378">
        <v>46177</v>
      </c>
      <c r="G4081" s="1" t="s">
        <v>7625</v>
      </c>
      <c r="H4081" s="1" t="s">
        <v>5776</v>
      </c>
      <c r="I4081" s="378">
        <v>47272</v>
      </c>
      <c r="J4081" s="1" t="s">
        <v>61</v>
      </c>
      <c r="K4081" s="380">
        <v>0.86598379629629996</v>
      </c>
      <c r="L4081" s="378">
        <v>46177</v>
      </c>
      <c r="M4081" s="1" t="s">
        <v>7626</v>
      </c>
      <c r="N4081" s="1" t="s">
        <v>7729</v>
      </c>
    </row>
    <row r="4082" spans="1:14" x14ac:dyDescent="0.25">
      <c r="A4082" s="1" t="s">
        <v>7624</v>
      </c>
      <c r="B4082" s="1" t="s">
        <v>80</v>
      </c>
      <c r="C4082" s="1" t="s">
        <v>81</v>
      </c>
      <c r="D4082" s="377">
        <v>110</v>
      </c>
      <c r="E4082" s="1" t="s">
        <v>83</v>
      </c>
      <c r="F4082" s="378">
        <v>46177</v>
      </c>
      <c r="G4082" s="1" t="s">
        <v>7682</v>
      </c>
      <c r="H4082" s="1" t="s">
        <v>4586</v>
      </c>
      <c r="I4082" s="378">
        <v>47271</v>
      </c>
      <c r="J4082" s="1" t="s">
        <v>61</v>
      </c>
      <c r="K4082" s="380">
        <v>0.40579861111110999</v>
      </c>
      <c r="L4082" s="378">
        <v>46177</v>
      </c>
      <c r="M4082" s="1" t="s">
        <v>7626</v>
      </c>
      <c r="N4082" s="1" t="s">
        <v>7701</v>
      </c>
    </row>
    <row r="4083" spans="1:14" x14ac:dyDescent="0.25">
      <c r="A4083" s="1" t="s">
        <v>7624</v>
      </c>
      <c r="B4083" s="1" t="s">
        <v>80</v>
      </c>
      <c r="C4083" s="1" t="s">
        <v>81</v>
      </c>
      <c r="D4083" s="377">
        <v>110</v>
      </c>
      <c r="E4083" s="1" t="s">
        <v>83</v>
      </c>
      <c r="F4083" s="378">
        <v>46177</v>
      </c>
      <c r="G4083" s="1" t="s">
        <v>7625</v>
      </c>
      <c r="H4083" s="1" t="s">
        <v>5776</v>
      </c>
      <c r="I4083" s="378">
        <v>47272</v>
      </c>
      <c r="J4083" s="1" t="s">
        <v>61</v>
      </c>
      <c r="K4083" s="380">
        <v>0.85420138888888997</v>
      </c>
      <c r="L4083" s="378">
        <v>46177</v>
      </c>
      <c r="M4083" s="1" t="s">
        <v>7626</v>
      </c>
      <c r="N4083" s="1" t="s">
        <v>7725</v>
      </c>
    </row>
    <row r="4084" spans="1:14" x14ac:dyDescent="0.25">
      <c r="A4084" s="1" t="s">
        <v>7624</v>
      </c>
      <c r="B4084" s="1" t="s">
        <v>80</v>
      </c>
      <c r="C4084" s="1" t="s">
        <v>81</v>
      </c>
      <c r="D4084" s="377">
        <v>110</v>
      </c>
      <c r="E4084" s="1" t="s">
        <v>83</v>
      </c>
      <c r="F4084" s="378">
        <v>46177</v>
      </c>
      <c r="G4084" s="1" t="s">
        <v>7625</v>
      </c>
      <c r="H4084" s="1" t="s">
        <v>5776</v>
      </c>
      <c r="I4084" s="378">
        <v>47272</v>
      </c>
      <c r="J4084" s="1" t="s">
        <v>61</v>
      </c>
      <c r="K4084" s="380">
        <v>0.86217592592592995</v>
      </c>
      <c r="L4084" s="378">
        <v>46177</v>
      </c>
      <c r="M4084" s="1" t="s">
        <v>7626</v>
      </c>
      <c r="N4084" s="1" t="s">
        <v>7734</v>
      </c>
    </row>
    <row r="4085" spans="1:14" x14ac:dyDescent="0.25">
      <c r="A4085" s="1" t="s">
        <v>7624</v>
      </c>
      <c r="B4085" s="1" t="s">
        <v>80</v>
      </c>
      <c r="C4085" s="1" t="s">
        <v>81</v>
      </c>
      <c r="D4085" s="377">
        <v>110</v>
      </c>
      <c r="E4085" s="1" t="s">
        <v>83</v>
      </c>
      <c r="F4085" s="378">
        <v>46177</v>
      </c>
      <c r="G4085" s="1" t="s">
        <v>7625</v>
      </c>
      <c r="H4085" s="1" t="s">
        <v>5776</v>
      </c>
      <c r="I4085" s="378">
        <v>47272</v>
      </c>
      <c r="J4085" s="1" t="s">
        <v>61</v>
      </c>
      <c r="K4085" s="380">
        <v>0.87375000000000003</v>
      </c>
      <c r="L4085" s="378">
        <v>46177</v>
      </c>
      <c r="M4085" s="1" t="s">
        <v>7626</v>
      </c>
      <c r="N4085" s="1" t="s">
        <v>7721</v>
      </c>
    </row>
    <row r="4086" spans="1:14" x14ac:dyDescent="0.25">
      <c r="A4086" s="1" t="s">
        <v>7624</v>
      </c>
      <c r="B4086" s="1" t="s">
        <v>80</v>
      </c>
      <c r="C4086" s="1" t="s">
        <v>81</v>
      </c>
      <c r="D4086" s="377">
        <v>110</v>
      </c>
      <c r="E4086" s="1" t="s">
        <v>83</v>
      </c>
      <c r="F4086" s="378">
        <v>46177</v>
      </c>
      <c r="G4086" s="1" t="s">
        <v>7682</v>
      </c>
      <c r="H4086" s="1" t="s">
        <v>4586</v>
      </c>
      <c r="I4086" s="378">
        <v>47271</v>
      </c>
      <c r="J4086" s="1" t="s">
        <v>61</v>
      </c>
      <c r="K4086" s="380">
        <v>0.44484953703704</v>
      </c>
      <c r="L4086" s="378">
        <v>46177</v>
      </c>
      <c r="M4086" s="1" t="s">
        <v>7626</v>
      </c>
      <c r="N4086" s="1" t="s">
        <v>7733</v>
      </c>
    </row>
    <row r="4087" spans="1:14" x14ac:dyDescent="0.25">
      <c r="A4087" s="1" t="s">
        <v>7624</v>
      </c>
      <c r="B4087" s="1" t="s">
        <v>80</v>
      </c>
      <c r="C4087" s="1" t="s">
        <v>81</v>
      </c>
      <c r="D4087" s="377">
        <v>110</v>
      </c>
      <c r="E4087" s="1" t="s">
        <v>83</v>
      </c>
      <c r="F4087" s="378">
        <v>46177</v>
      </c>
      <c r="G4087" s="1" t="s">
        <v>7682</v>
      </c>
      <c r="H4087" s="1" t="s">
        <v>4586</v>
      </c>
      <c r="I4087" s="378">
        <v>47271</v>
      </c>
      <c r="J4087" s="1" t="s">
        <v>61</v>
      </c>
      <c r="K4087" s="380">
        <v>0.44443287037036999</v>
      </c>
      <c r="L4087" s="378">
        <v>46177</v>
      </c>
      <c r="M4087" s="1" t="s">
        <v>7626</v>
      </c>
      <c r="N4087" s="1" t="s">
        <v>7708</v>
      </c>
    </row>
    <row r="4088" spans="1:14" x14ac:dyDescent="0.25">
      <c r="A4088" s="1" t="s">
        <v>7624</v>
      </c>
      <c r="B4088" s="1" t="s">
        <v>80</v>
      </c>
      <c r="C4088" s="1" t="s">
        <v>81</v>
      </c>
      <c r="D4088" s="377">
        <v>110</v>
      </c>
      <c r="E4088" s="1" t="s">
        <v>83</v>
      </c>
      <c r="F4088" s="378">
        <v>46177</v>
      </c>
      <c r="G4088" s="1" t="s">
        <v>7625</v>
      </c>
      <c r="H4088" s="1" t="s">
        <v>5776</v>
      </c>
      <c r="I4088" s="378">
        <v>47272</v>
      </c>
      <c r="J4088" s="1" t="s">
        <v>61</v>
      </c>
      <c r="K4088" s="380">
        <v>0.86512731481480998</v>
      </c>
      <c r="L4088" s="378">
        <v>46177</v>
      </c>
      <c r="M4088" s="1" t="s">
        <v>7626</v>
      </c>
      <c r="N4088" s="1" t="s">
        <v>7710</v>
      </c>
    </row>
    <row r="4089" spans="1:14" x14ac:dyDescent="0.25">
      <c r="A4089" s="1" t="s">
        <v>7624</v>
      </c>
      <c r="B4089" s="1" t="s">
        <v>80</v>
      </c>
      <c r="C4089" s="1" t="s">
        <v>81</v>
      </c>
      <c r="D4089" s="377">
        <v>110</v>
      </c>
      <c r="E4089" s="1" t="s">
        <v>83</v>
      </c>
      <c r="F4089" s="378">
        <v>46177</v>
      </c>
      <c r="G4089" s="1" t="s">
        <v>7682</v>
      </c>
      <c r="H4089" s="1" t="s">
        <v>4586</v>
      </c>
      <c r="I4089" s="378">
        <v>47271</v>
      </c>
      <c r="J4089" s="1" t="s">
        <v>61</v>
      </c>
      <c r="K4089" s="380">
        <v>0.36871527777778002</v>
      </c>
      <c r="L4089" s="378">
        <v>46177</v>
      </c>
      <c r="M4089" s="1" t="s">
        <v>7626</v>
      </c>
      <c r="N4089" s="1" t="s">
        <v>7738</v>
      </c>
    </row>
    <row r="4090" spans="1:14" x14ac:dyDescent="0.25">
      <c r="A4090" s="1" t="s">
        <v>7624</v>
      </c>
      <c r="B4090" s="1" t="s">
        <v>80</v>
      </c>
      <c r="C4090" s="1" t="s">
        <v>81</v>
      </c>
      <c r="D4090" s="377">
        <v>110</v>
      </c>
      <c r="E4090" s="1" t="s">
        <v>83</v>
      </c>
      <c r="F4090" s="378">
        <v>46177</v>
      </c>
      <c r="G4090" s="1" t="s">
        <v>7682</v>
      </c>
      <c r="H4090" s="1" t="s">
        <v>4586</v>
      </c>
      <c r="I4090" s="378">
        <v>47271</v>
      </c>
      <c r="J4090" s="1" t="s">
        <v>61</v>
      </c>
      <c r="K4090" s="380">
        <v>0.44917824074073998</v>
      </c>
      <c r="L4090" s="378">
        <v>46177</v>
      </c>
      <c r="M4090" s="1" t="s">
        <v>7626</v>
      </c>
      <c r="N4090" s="1" t="s">
        <v>7705</v>
      </c>
    </row>
    <row r="4091" spans="1:14" x14ac:dyDescent="0.25">
      <c r="A4091" s="1" t="s">
        <v>7624</v>
      </c>
      <c r="B4091" s="1" t="s">
        <v>80</v>
      </c>
      <c r="C4091" s="1" t="s">
        <v>81</v>
      </c>
      <c r="D4091" s="377">
        <v>110</v>
      </c>
      <c r="E4091" s="1" t="s">
        <v>83</v>
      </c>
      <c r="F4091" s="378">
        <v>46177</v>
      </c>
      <c r="G4091" s="1" t="s">
        <v>7682</v>
      </c>
      <c r="H4091" s="1" t="s">
        <v>4586</v>
      </c>
      <c r="I4091" s="378">
        <v>47271</v>
      </c>
      <c r="J4091" s="1" t="s">
        <v>61</v>
      </c>
      <c r="K4091" s="380">
        <v>0.37822916666667</v>
      </c>
      <c r="L4091" s="378">
        <v>46177</v>
      </c>
      <c r="M4091" s="1" t="s">
        <v>7626</v>
      </c>
      <c r="N4091" s="1" t="s">
        <v>7687</v>
      </c>
    </row>
    <row r="4092" spans="1:14" x14ac:dyDescent="0.25">
      <c r="A4092" s="1" t="s">
        <v>7624</v>
      </c>
      <c r="B4092" s="1" t="s">
        <v>80</v>
      </c>
      <c r="C4092" s="1" t="s">
        <v>81</v>
      </c>
      <c r="D4092" s="377">
        <v>110</v>
      </c>
      <c r="E4092" s="1" t="s">
        <v>83</v>
      </c>
      <c r="F4092" s="378">
        <v>46177</v>
      </c>
      <c r="G4092" s="1" t="s">
        <v>7682</v>
      </c>
      <c r="H4092" s="1" t="s">
        <v>4586</v>
      </c>
      <c r="I4092" s="378">
        <v>47271</v>
      </c>
      <c r="J4092" s="1" t="s">
        <v>61</v>
      </c>
      <c r="K4092" s="380">
        <v>0.52725694444444005</v>
      </c>
      <c r="L4092" s="378">
        <v>46177</v>
      </c>
      <c r="M4092" s="1" t="s">
        <v>7626</v>
      </c>
      <c r="N4092" s="1" t="s">
        <v>7693</v>
      </c>
    </row>
    <row r="4093" spans="1:14" x14ac:dyDescent="0.25">
      <c r="A4093" s="1" t="s">
        <v>7624</v>
      </c>
      <c r="B4093" s="1" t="s">
        <v>80</v>
      </c>
      <c r="C4093" s="1" t="s">
        <v>81</v>
      </c>
      <c r="D4093" s="377">
        <v>110</v>
      </c>
      <c r="E4093" s="1" t="s">
        <v>83</v>
      </c>
      <c r="F4093" s="378">
        <v>46177</v>
      </c>
      <c r="G4093" s="1" t="s">
        <v>7682</v>
      </c>
      <c r="H4093" s="1" t="s">
        <v>4586</v>
      </c>
      <c r="I4093" s="378">
        <v>47271</v>
      </c>
      <c r="J4093" s="1" t="s">
        <v>61</v>
      </c>
      <c r="K4093" s="380">
        <v>0.35133101851852</v>
      </c>
      <c r="L4093" s="378">
        <v>46177</v>
      </c>
      <c r="M4093" s="1" t="s">
        <v>7626</v>
      </c>
      <c r="N4093" s="1" t="s">
        <v>7718</v>
      </c>
    </row>
    <row r="4094" spans="1:14" x14ac:dyDescent="0.25">
      <c r="A4094" s="1" t="s">
        <v>7624</v>
      </c>
      <c r="B4094" s="1" t="s">
        <v>80</v>
      </c>
      <c r="C4094" s="1" t="s">
        <v>81</v>
      </c>
      <c r="D4094" s="377">
        <v>110</v>
      </c>
      <c r="E4094" s="1" t="s">
        <v>83</v>
      </c>
      <c r="F4094" s="378">
        <v>46177</v>
      </c>
      <c r="G4094" s="1" t="s">
        <v>7682</v>
      </c>
      <c r="H4094" s="1" t="s">
        <v>4586</v>
      </c>
      <c r="I4094" s="378">
        <v>47271</v>
      </c>
      <c r="J4094" s="1" t="s">
        <v>61</v>
      </c>
      <c r="K4094" s="380">
        <v>0.37681712962962999</v>
      </c>
      <c r="L4094" s="378">
        <v>46177</v>
      </c>
      <c r="M4094" s="1" t="s">
        <v>7626</v>
      </c>
      <c r="N4094" s="1" t="s">
        <v>7741</v>
      </c>
    </row>
    <row r="4095" spans="1:14" x14ac:dyDescent="0.25">
      <c r="A4095" s="1" t="s">
        <v>7624</v>
      </c>
      <c r="B4095" s="1" t="s">
        <v>80</v>
      </c>
      <c r="C4095" s="1" t="s">
        <v>81</v>
      </c>
      <c r="D4095" s="377">
        <v>110</v>
      </c>
      <c r="E4095" s="1" t="s">
        <v>83</v>
      </c>
      <c r="F4095" s="378">
        <v>46177</v>
      </c>
      <c r="G4095" s="1" t="s">
        <v>7682</v>
      </c>
      <c r="H4095" s="1" t="s">
        <v>4586</v>
      </c>
      <c r="I4095" s="378">
        <v>47271</v>
      </c>
      <c r="J4095" s="1" t="s">
        <v>61</v>
      </c>
      <c r="K4095" s="380">
        <v>0.52706018518519004</v>
      </c>
      <c r="L4095" s="378">
        <v>46177</v>
      </c>
      <c r="M4095" s="1" t="s">
        <v>7626</v>
      </c>
      <c r="N4095" s="1" t="s">
        <v>7685</v>
      </c>
    </row>
    <row r="4096" spans="1:14" x14ac:dyDescent="0.25">
      <c r="A4096" s="1" t="s">
        <v>7624</v>
      </c>
      <c r="B4096" s="1" t="s">
        <v>80</v>
      </c>
      <c r="C4096" s="1" t="s">
        <v>81</v>
      </c>
      <c r="D4096" s="377">
        <v>110</v>
      </c>
      <c r="E4096" s="1" t="s">
        <v>83</v>
      </c>
      <c r="F4096" s="378">
        <v>46177</v>
      </c>
      <c r="G4096" s="1" t="s">
        <v>7625</v>
      </c>
      <c r="H4096" s="1" t="s">
        <v>5776</v>
      </c>
      <c r="I4096" s="378">
        <v>47272</v>
      </c>
      <c r="J4096" s="1" t="s">
        <v>61</v>
      </c>
      <c r="K4096" s="380">
        <v>0.76811342592593002</v>
      </c>
      <c r="L4096" s="378">
        <v>46177</v>
      </c>
      <c r="M4096" s="1" t="s">
        <v>7626</v>
      </c>
      <c r="N4096" s="1" t="s">
        <v>7706</v>
      </c>
    </row>
    <row r="4097" spans="1:14" x14ac:dyDescent="0.25">
      <c r="A4097" s="1" t="s">
        <v>7624</v>
      </c>
      <c r="B4097" s="1" t="s">
        <v>80</v>
      </c>
      <c r="C4097" s="1" t="s">
        <v>81</v>
      </c>
      <c r="D4097" s="377">
        <v>110</v>
      </c>
      <c r="E4097" s="1" t="s">
        <v>83</v>
      </c>
      <c r="F4097" s="378">
        <v>46177</v>
      </c>
      <c r="G4097" s="1" t="s">
        <v>7682</v>
      </c>
      <c r="H4097" s="1" t="s">
        <v>4586</v>
      </c>
      <c r="I4097" s="378">
        <v>47271</v>
      </c>
      <c r="J4097" s="1" t="s">
        <v>61</v>
      </c>
      <c r="K4097" s="380">
        <v>0.35416666666667002</v>
      </c>
      <c r="L4097" s="378">
        <v>46177</v>
      </c>
      <c r="M4097" s="1" t="s">
        <v>7626</v>
      </c>
      <c r="N4097" s="1" t="s">
        <v>7728</v>
      </c>
    </row>
    <row r="4098" spans="1:14" x14ac:dyDescent="0.25">
      <c r="A4098" s="1" t="s">
        <v>7624</v>
      </c>
      <c r="B4098" s="1" t="s">
        <v>80</v>
      </c>
      <c r="C4098" s="1" t="s">
        <v>81</v>
      </c>
      <c r="D4098" s="377">
        <v>110</v>
      </c>
      <c r="E4098" s="1" t="s">
        <v>83</v>
      </c>
      <c r="F4098" s="378">
        <v>46176</v>
      </c>
      <c r="G4098" s="1" t="s">
        <v>7682</v>
      </c>
      <c r="H4098" s="1" t="s">
        <v>4586</v>
      </c>
      <c r="I4098" s="378">
        <v>47271</v>
      </c>
      <c r="J4098" s="1" t="s">
        <v>61</v>
      </c>
      <c r="K4098" s="380">
        <v>0.73575231481480996</v>
      </c>
      <c r="L4098" s="378">
        <v>46176</v>
      </c>
      <c r="M4098" s="1" t="s">
        <v>7626</v>
      </c>
      <c r="N4098" s="1" t="s">
        <v>7755</v>
      </c>
    </row>
    <row r="4099" spans="1:14" x14ac:dyDescent="0.25">
      <c r="A4099" s="1" t="s">
        <v>7624</v>
      </c>
      <c r="B4099" s="1" t="s">
        <v>80</v>
      </c>
      <c r="C4099" s="1" t="s">
        <v>81</v>
      </c>
      <c r="D4099" s="377">
        <v>110</v>
      </c>
      <c r="E4099" s="1" t="s">
        <v>83</v>
      </c>
      <c r="F4099" s="378">
        <v>46176</v>
      </c>
      <c r="G4099" s="1" t="s">
        <v>7682</v>
      </c>
      <c r="H4099" s="1" t="s">
        <v>4586</v>
      </c>
      <c r="I4099" s="378">
        <v>47271</v>
      </c>
      <c r="J4099" s="1" t="s">
        <v>61</v>
      </c>
      <c r="K4099" s="380">
        <v>0.85578703703703995</v>
      </c>
      <c r="L4099" s="378">
        <v>46176</v>
      </c>
      <c r="M4099" s="1" t="s">
        <v>7626</v>
      </c>
      <c r="N4099" s="1" t="s">
        <v>7766</v>
      </c>
    </row>
    <row r="4100" spans="1:14" x14ac:dyDescent="0.25">
      <c r="A4100" s="1" t="s">
        <v>7624</v>
      </c>
      <c r="B4100" s="1" t="s">
        <v>80</v>
      </c>
      <c r="C4100" s="1" t="s">
        <v>81</v>
      </c>
      <c r="D4100" s="377">
        <v>110</v>
      </c>
      <c r="E4100" s="1" t="s">
        <v>83</v>
      </c>
      <c r="F4100" s="378">
        <v>46176</v>
      </c>
      <c r="G4100" s="1" t="s">
        <v>7682</v>
      </c>
      <c r="H4100" s="1" t="s">
        <v>4586</v>
      </c>
      <c r="I4100" s="378">
        <v>47271</v>
      </c>
      <c r="J4100" s="1" t="s">
        <v>61</v>
      </c>
      <c r="K4100" s="380">
        <v>0.88484953703703995</v>
      </c>
      <c r="L4100" s="378">
        <v>46176</v>
      </c>
      <c r="M4100" s="1" t="s">
        <v>7626</v>
      </c>
      <c r="N4100" s="1" t="s">
        <v>7767</v>
      </c>
    </row>
    <row r="4101" spans="1:14" x14ac:dyDescent="0.25">
      <c r="A4101" s="1" t="s">
        <v>7624</v>
      </c>
      <c r="B4101" s="1" t="s">
        <v>80</v>
      </c>
      <c r="C4101" s="1" t="s">
        <v>81</v>
      </c>
      <c r="D4101" s="377">
        <v>110</v>
      </c>
      <c r="E4101" s="1" t="s">
        <v>83</v>
      </c>
      <c r="F4101" s="378">
        <v>46176</v>
      </c>
      <c r="G4101" s="1" t="s">
        <v>7682</v>
      </c>
      <c r="H4101" s="1" t="s">
        <v>4586</v>
      </c>
      <c r="I4101" s="378">
        <v>47271</v>
      </c>
      <c r="J4101" s="1" t="s">
        <v>61</v>
      </c>
      <c r="K4101" s="380">
        <v>0.74452546296295996</v>
      </c>
      <c r="L4101" s="378">
        <v>46176</v>
      </c>
      <c r="M4101" s="1" t="s">
        <v>7626</v>
      </c>
      <c r="N4101" s="1" t="s">
        <v>7757</v>
      </c>
    </row>
    <row r="4102" spans="1:14" x14ac:dyDescent="0.25">
      <c r="A4102" s="1" t="s">
        <v>7624</v>
      </c>
      <c r="B4102" s="1" t="s">
        <v>80</v>
      </c>
      <c r="C4102" s="1" t="s">
        <v>81</v>
      </c>
      <c r="D4102" s="377">
        <v>110</v>
      </c>
      <c r="E4102" s="1" t="s">
        <v>83</v>
      </c>
      <c r="F4102" s="378">
        <v>46176</v>
      </c>
      <c r="G4102" s="1" t="s">
        <v>7682</v>
      </c>
      <c r="H4102" s="1" t="s">
        <v>4586</v>
      </c>
      <c r="I4102" s="378">
        <v>47271</v>
      </c>
      <c r="J4102" s="1" t="s">
        <v>61</v>
      </c>
      <c r="K4102" s="380">
        <v>0.87667824074073997</v>
      </c>
      <c r="L4102" s="378">
        <v>46176</v>
      </c>
      <c r="M4102" s="1" t="s">
        <v>7626</v>
      </c>
      <c r="N4102" s="1" t="s">
        <v>7768</v>
      </c>
    </row>
    <row r="4103" spans="1:14" x14ac:dyDescent="0.25">
      <c r="A4103" s="1" t="s">
        <v>7624</v>
      </c>
      <c r="B4103" s="1" t="s">
        <v>80</v>
      </c>
      <c r="C4103" s="1" t="s">
        <v>81</v>
      </c>
      <c r="D4103" s="377">
        <v>110</v>
      </c>
      <c r="E4103" s="1" t="s">
        <v>83</v>
      </c>
      <c r="F4103" s="378">
        <v>46176</v>
      </c>
      <c r="G4103" s="1" t="s">
        <v>7682</v>
      </c>
      <c r="H4103" s="1" t="s">
        <v>4586</v>
      </c>
      <c r="I4103" s="378">
        <v>47271</v>
      </c>
      <c r="J4103" s="1" t="s">
        <v>61</v>
      </c>
      <c r="K4103" s="380">
        <v>0.66924768518518996</v>
      </c>
      <c r="L4103" s="378">
        <v>46176</v>
      </c>
      <c r="M4103" s="1" t="s">
        <v>7626</v>
      </c>
      <c r="N4103" s="1" t="s">
        <v>7785</v>
      </c>
    </row>
    <row r="4104" spans="1:14" x14ac:dyDescent="0.25">
      <c r="A4104" s="1" t="s">
        <v>7624</v>
      </c>
      <c r="B4104" s="1" t="s">
        <v>80</v>
      </c>
      <c r="C4104" s="1" t="s">
        <v>81</v>
      </c>
      <c r="D4104" s="377">
        <v>110</v>
      </c>
      <c r="E4104" s="1" t="s">
        <v>83</v>
      </c>
      <c r="F4104" s="378">
        <v>46176</v>
      </c>
      <c r="G4104" s="1" t="s">
        <v>7682</v>
      </c>
      <c r="H4104" s="1" t="s">
        <v>4586</v>
      </c>
      <c r="I4104" s="378">
        <v>47271</v>
      </c>
      <c r="J4104" s="1" t="s">
        <v>61</v>
      </c>
      <c r="K4104" s="380">
        <v>0.88839120370369995</v>
      </c>
      <c r="L4104" s="378">
        <v>46176</v>
      </c>
      <c r="M4104" s="1" t="s">
        <v>7626</v>
      </c>
      <c r="N4104" s="1" t="s">
        <v>7769</v>
      </c>
    </row>
    <row r="4105" spans="1:14" x14ac:dyDescent="0.25">
      <c r="A4105" s="1" t="s">
        <v>7624</v>
      </c>
      <c r="B4105" s="1" t="s">
        <v>80</v>
      </c>
      <c r="C4105" s="1" t="s">
        <v>81</v>
      </c>
      <c r="D4105" s="377">
        <v>110</v>
      </c>
      <c r="E4105" s="1" t="s">
        <v>83</v>
      </c>
      <c r="F4105" s="378">
        <v>46176</v>
      </c>
      <c r="G4105" s="1" t="s">
        <v>7682</v>
      </c>
      <c r="H4105" s="1" t="s">
        <v>4586</v>
      </c>
      <c r="I4105" s="378">
        <v>47271</v>
      </c>
      <c r="J4105" s="1" t="s">
        <v>61</v>
      </c>
      <c r="K4105" s="380">
        <v>0.84936342592592995</v>
      </c>
      <c r="L4105" s="378">
        <v>46176</v>
      </c>
      <c r="M4105" s="1" t="s">
        <v>7626</v>
      </c>
      <c r="N4105" s="1" t="s">
        <v>7765</v>
      </c>
    </row>
    <row r="4106" spans="1:14" x14ac:dyDescent="0.25">
      <c r="A4106" s="1" t="s">
        <v>7624</v>
      </c>
      <c r="B4106" s="1" t="s">
        <v>80</v>
      </c>
      <c r="C4106" s="1" t="s">
        <v>81</v>
      </c>
      <c r="D4106" s="377">
        <v>110</v>
      </c>
      <c r="E4106" s="1" t="s">
        <v>83</v>
      </c>
      <c r="F4106" s="378">
        <v>46176</v>
      </c>
      <c r="G4106" s="1" t="s">
        <v>7682</v>
      </c>
      <c r="H4106" s="1" t="s">
        <v>4586</v>
      </c>
      <c r="I4106" s="378">
        <v>47271</v>
      </c>
      <c r="J4106" s="1" t="s">
        <v>61</v>
      </c>
      <c r="K4106" s="380">
        <v>0.68974537037036998</v>
      </c>
      <c r="L4106" s="378">
        <v>46176</v>
      </c>
      <c r="M4106" s="1" t="s">
        <v>7626</v>
      </c>
      <c r="N4106" s="1" t="s">
        <v>7779</v>
      </c>
    </row>
    <row r="4107" spans="1:14" x14ac:dyDescent="0.25">
      <c r="A4107" s="1" t="s">
        <v>7624</v>
      </c>
      <c r="B4107" s="1" t="s">
        <v>80</v>
      </c>
      <c r="C4107" s="1" t="s">
        <v>81</v>
      </c>
      <c r="D4107" s="377">
        <v>110</v>
      </c>
      <c r="E4107" s="1" t="s">
        <v>83</v>
      </c>
      <c r="F4107" s="378">
        <v>46176</v>
      </c>
      <c r="G4107" s="1" t="s">
        <v>7682</v>
      </c>
      <c r="H4107" s="1" t="s">
        <v>4586</v>
      </c>
      <c r="I4107" s="378">
        <v>47271</v>
      </c>
      <c r="J4107" s="1" t="s">
        <v>61</v>
      </c>
      <c r="K4107" s="380">
        <v>0.68964120370369997</v>
      </c>
      <c r="L4107" s="378">
        <v>46176</v>
      </c>
      <c r="M4107" s="1" t="s">
        <v>7626</v>
      </c>
      <c r="N4107" s="1" t="s">
        <v>7778</v>
      </c>
    </row>
    <row r="4108" spans="1:14" x14ac:dyDescent="0.25">
      <c r="A4108" s="1" t="s">
        <v>7624</v>
      </c>
      <c r="B4108" s="1" t="s">
        <v>80</v>
      </c>
      <c r="C4108" s="1" t="s">
        <v>81</v>
      </c>
      <c r="D4108" s="377">
        <v>110</v>
      </c>
      <c r="E4108" s="1" t="s">
        <v>83</v>
      </c>
      <c r="F4108" s="378">
        <v>46176</v>
      </c>
      <c r="G4108" s="1" t="s">
        <v>7682</v>
      </c>
      <c r="H4108" s="1" t="s">
        <v>4586</v>
      </c>
      <c r="I4108" s="378">
        <v>47271</v>
      </c>
      <c r="J4108" s="1" t="s">
        <v>61</v>
      </c>
      <c r="K4108" s="380">
        <v>0.84920138888888996</v>
      </c>
      <c r="L4108" s="378">
        <v>46176</v>
      </c>
      <c r="M4108" s="1" t="s">
        <v>7626</v>
      </c>
      <c r="N4108" s="1" t="s">
        <v>7764</v>
      </c>
    </row>
    <row r="4109" spans="1:14" x14ac:dyDescent="0.25">
      <c r="A4109" s="1" t="s">
        <v>7624</v>
      </c>
      <c r="B4109" s="1" t="s">
        <v>80</v>
      </c>
      <c r="C4109" s="1" t="s">
        <v>81</v>
      </c>
      <c r="D4109" s="377">
        <v>110</v>
      </c>
      <c r="E4109" s="1" t="s">
        <v>83</v>
      </c>
      <c r="F4109" s="378">
        <v>46176</v>
      </c>
      <c r="G4109" s="1" t="s">
        <v>7682</v>
      </c>
      <c r="H4109" s="1" t="s">
        <v>4586</v>
      </c>
      <c r="I4109" s="378">
        <v>47271</v>
      </c>
      <c r="J4109" s="1" t="s">
        <v>61</v>
      </c>
      <c r="K4109" s="380">
        <v>0.68622685185184995</v>
      </c>
      <c r="L4109" s="378">
        <v>46176</v>
      </c>
      <c r="M4109" s="1" t="s">
        <v>7626</v>
      </c>
      <c r="N4109" s="1" t="s">
        <v>7780</v>
      </c>
    </row>
    <row r="4110" spans="1:14" x14ac:dyDescent="0.25">
      <c r="A4110" s="1" t="s">
        <v>7624</v>
      </c>
      <c r="B4110" s="1" t="s">
        <v>80</v>
      </c>
      <c r="C4110" s="1" t="s">
        <v>81</v>
      </c>
      <c r="D4110" s="377">
        <v>110</v>
      </c>
      <c r="E4110" s="1" t="s">
        <v>83</v>
      </c>
      <c r="F4110" s="378">
        <v>46176</v>
      </c>
      <c r="G4110" s="1" t="s">
        <v>7682</v>
      </c>
      <c r="H4110" s="1" t="s">
        <v>4586</v>
      </c>
      <c r="I4110" s="378">
        <v>47271</v>
      </c>
      <c r="J4110" s="1" t="s">
        <v>61</v>
      </c>
      <c r="K4110" s="380">
        <v>0.75831018518519</v>
      </c>
      <c r="L4110" s="378">
        <v>46176</v>
      </c>
      <c r="M4110" s="1" t="s">
        <v>7626</v>
      </c>
      <c r="N4110" s="1" t="s">
        <v>7758</v>
      </c>
    </row>
    <row r="4111" spans="1:14" x14ac:dyDescent="0.25">
      <c r="A4111" s="1" t="s">
        <v>7624</v>
      </c>
      <c r="B4111" s="1" t="s">
        <v>80</v>
      </c>
      <c r="C4111" s="1" t="s">
        <v>81</v>
      </c>
      <c r="D4111" s="377">
        <v>110</v>
      </c>
      <c r="E4111" s="1" t="s">
        <v>83</v>
      </c>
      <c r="F4111" s="378">
        <v>46176</v>
      </c>
      <c r="G4111" s="1" t="s">
        <v>7682</v>
      </c>
      <c r="H4111" s="1" t="s">
        <v>4586</v>
      </c>
      <c r="I4111" s="378">
        <v>47271</v>
      </c>
      <c r="J4111" s="1" t="s">
        <v>61</v>
      </c>
      <c r="K4111" s="380">
        <v>0.73408564814815003</v>
      </c>
      <c r="L4111" s="378">
        <v>46176</v>
      </c>
      <c r="M4111" s="1" t="s">
        <v>7626</v>
      </c>
      <c r="N4111" s="1" t="s">
        <v>7756</v>
      </c>
    </row>
    <row r="4112" spans="1:14" x14ac:dyDescent="0.25">
      <c r="A4112" s="1" t="s">
        <v>7624</v>
      </c>
      <c r="B4112" s="1" t="s">
        <v>80</v>
      </c>
      <c r="C4112" s="1" t="s">
        <v>81</v>
      </c>
      <c r="D4112" s="377">
        <v>110</v>
      </c>
      <c r="E4112" s="1" t="s">
        <v>83</v>
      </c>
      <c r="F4112" s="378">
        <v>46176</v>
      </c>
      <c r="G4112" s="1" t="s">
        <v>7682</v>
      </c>
      <c r="H4112" s="1" t="s">
        <v>4586</v>
      </c>
      <c r="I4112" s="378">
        <v>47271</v>
      </c>
      <c r="J4112" s="1" t="s">
        <v>61</v>
      </c>
      <c r="K4112" s="380">
        <v>0.77792824074073996</v>
      </c>
      <c r="L4112" s="378">
        <v>46176</v>
      </c>
      <c r="M4112" s="1" t="s">
        <v>7626</v>
      </c>
      <c r="N4112" s="1" t="s">
        <v>7759</v>
      </c>
    </row>
    <row r="4113" spans="1:14" x14ac:dyDescent="0.25">
      <c r="A4113" s="1" t="s">
        <v>7624</v>
      </c>
      <c r="B4113" s="1" t="s">
        <v>80</v>
      </c>
      <c r="C4113" s="1" t="s">
        <v>81</v>
      </c>
      <c r="D4113" s="377">
        <v>110</v>
      </c>
      <c r="E4113" s="1" t="s">
        <v>83</v>
      </c>
      <c r="F4113" s="378">
        <v>46176</v>
      </c>
      <c r="G4113" s="1" t="s">
        <v>7682</v>
      </c>
      <c r="H4113" s="1" t="s">
        <v>4586</v>
      </c>
      <c r="I4113" s="378">
        <v>47271</v>
      </c>
      <c r="J4113" s="1" t="s">
        <v>61</v>
      </c>
      <c r="K4113" s="380">
        <v>0.85959490740740996</v>
      </c>
      <c r="L4113" s="378">
        <v>46176</v>
      </c>
      <c r="M4113" s="1" t="s">
        <v>7626</v>
      </c>
      <c r="N4113" s="1" t="s">
        <v>7763</v>
      </c>
    </row>
    <row r="4114" spans="1:14" x14ac:dyDescent="0.25">
      <c r="A4114" s="1" t="s">
        <v>7624</v>
      </c>
      <c r="B4114" s="1" t="s">
        <v>80</v>
      </c>
      <c r="C4114" s="1" t="s">
        <v>81</v>
      </c>
      <c r="D4114" s="377">
        <v>110</v>
      </c>
      <c r="E4114" s="1" t="s">
        <v>83</v>
      </c>
      <c r="F4114" s="378">
        <v>46176</v>
      </c>
      <c r="G4114" s="1" t="s">
        <v>7682</v>
      </c>
      <c r="H4114" s="1" t="s">
        <v>4586</v>
      </c>
      <c r="I4114" s="378">
        <v>47271</v>
      </c>
      <c r="J4114" s="1" t="s">
        <v>61</v>
      </c>
      <c r="K4114" s="380">
        <v>0.85375000000000001</v>
      </c>
      <c r="L4114" s="378">
        <v>46176</v>
      </c>
      <c r="M4114" s="1" t="s">
        <v>7626</v>
      </c>
      <c r="N4114" s="1" t="s">
        <v>7762</v>
      </c>
    </row>
    <row r="4115" spans="1:14" x14ac:dyDescent="0.25">
      <c r="A4115" s="1" t="s">
        <v>7624</v>
      </c>
      <c r="B4115" s="1" t="s">
        <v>80</v>
      </c>
      <c r="C4115" s="1" t="s">
        <v>81</v>
      </c>
      <c r="D4115" s="377">
        <v>110</v>
      </c>
      <c r="E4115" s="1" t="s">
        <v>83</v>
      </c>
      <c r="F4115" s="378">
        <v>46176</v>
      </c>
      <c r="G4115" s="1" t="s">
        <v>7682</v>
      </c>
      <c r="H4115" s="1" t="s">
        <v>4586</v>
      </c>
      <c r="I4115" s="378">
        <v>47271</v>
      </c>
      <c r="J4115" s="1" t="s">
        <v>61</v>
      </c>
      <c r="K4115" s="380">
        <v>0.85260416666667005</v>
      </c>
      <c r="L4115" s="378">
        <v>46176</v>
      </c>
      <c r="M4115" s="1" t="s">
        <v>7626</v>
      </c>
      <c r="N4115" s="1" t="s">
        <v>7761</v>
      </c>
    </row>
    <row r="4116" spans="1:14" x14ac:dyDescent="0.25">
      <c r="A4116" s="1" t="s">
        <v>7624</v>
      </c>
      <c r="B4116" s="1" t="s">
        <v>80</v>
      </c>
      <c r="C4116" s="1" t="s">
        <v>81</v>
      </c>
      <c r="D4116" s="377">
        <v>110</v>
      </c>
      <c r="E4116" s="1" t="s">
        <v>83</v>
      </c>
      <c r="F4116" s="378">
        <v>46176</v>
      </c>
      <c r="G4116" s="1" t="s">
        <v>7682</v>
      </c>
      <c r="H4116" s="1" t="s">
        <v>4586</v>
      </c>
      <c r="I4116" s="378">
        <v>47271</v>
      </c>
      <c r="J4116" s="1" t="s">
        <v>61</v>
      </c>
      <c r="K4116" s="380">
        <v>0.77091435185184998</v>
      </c>
      <c r="L4116" s="378">
        <v>46176</v>
      </c>
      <c r="M4116" s="1" t="s">
        <v>7626</v>
      </c>
      <c r="N4116" s="1" t="s">
        <v>7760</v>
      </c>
    </row>
    <row r="4117" spans="1:14" x14ac:dyDescent="0.25">
      <c r="A4117" s="1" t="s">
        <v>7624</v>
      </c>
      <c r="B4117" s="1" t="s">
        <v>80</v>
      </c>
      <c r="C4117" s="1" t="s">
        <v>81</v>
      </c>
      <c r="D4117" s="377">
        <v>51</v>
      </c>
      <c r="E4117" s="1" t="s">
        <v>83</v>
      </c>
      <c r="F4117" s="378">
        <v>46176</v>
      </c>
      <c r="G4117" s="1" t="s">
        <v>7682</v>
      </c>
      <c r="H4117" s="1" t="s">
        <v>4586</v>
      </c>
      <c r="I4117" s="378">
        <v>47271</v>
      </c>
      <c r="J4117" s="1" t="s">
        <v>61</v>
      </c>
      <c r="K4117" s="380">
        <v>0.99027777777778003</v>
      </c>
      <c r="L4117" s="378">
        <v>46176</v>
      </c>
      <c r="M4117" s="1" t="s">
        <v>7626</v>
      </c>
      <c r="N4117" s="1" t="s">
        <v>7783</v>
      </c>
    </row>
    <row r="4118" spans="1:14" x14ac:dyDescent="0.25">
      <c r="A4118" s="1" t="s">
        <v>7624</v>
      </c>
      <c r="B4118" s="1" t="s">
        <v>80</v>
      </c>
      <c r="C4118" s="1" t="s">
        <v>81</v>
      </c>
      <c r="D4118" s="377">
        <v>110</v>
      </c>
      <c r="E4118" s="1" t="s">
        <v>83</v>
      </c>
      <c r="F4118" s="378">
        <v>46176</v>
      </c>
      <c r="G4118" s="1" t="s">
        <v>7682</v>
      </c>
      <c r="H4118" s="1" t="s">
        <v>4586</v>
      </c>
      <c r="I4118" s="378">
        <v>47271</v>
      </c>
      <c r="J4118" s="1" t="s">
        <v>61</v>
      </c>
      <c r="K4118" s="380">
        <v>0.98489583333332997</v>
      </c>
      <c r="L4118" s="378">
        <v>46176</v>
      </c>
      <c r="M4118" s="1" t="s">
        <v>7626</v>
      </c>
      <c r="N4118" s="1" t="s">
        <v>7782</v>
      </c>
    </row>
    <row r="4119" spans="1:14" x14ac:dyDescent="0.25">
      <c r="A4119" s="1" t="s">
        <v>7624</v>
      </c>
      <c r="B4119" s="1" t="s">
        <v>80</v>
      </c>
      <c r="C4119" s="1" t="s">
        <v>81</v>
      </c>
      <c r="D4119" s="377">
        <v>110</v>
      </c>
      <c r="E4119" s="1" t="s">
        <v>83</v>
      </c>
      <c r="F4119" s="378">
        <v>46176</v>
      </c>
      <c r="G4119" s="1" t="s">
        <v>7682</v>
      </c>
      <c r="H4119" s="1" t="s">
        <v>4586</v>
      </c>
      <c r="I4119" s="378">
        <v>47271</v>
      </c>
      <c r="J4119" s="1" t="s">
        <v>61</v>
      </c>
      <c r="K4119" s="380">
        <v>0.59980324074073998</v>
      </c>
      <c r="L4119" s="378">
        <v>46176</v>
      </c>
      <c r="M4119" s="1" t="s">
        <v>7626</v>
      </c>
      <c r="N4119" s="1" t="s">
        <v>7784</v>
      </c>
    </row>
    <row r="4120" spans="1:14" x14ac:dyDescent="0.25">
      <c r="A4120" s="1" t="s">
        <v>7624</v>
      </c>
      <c r="B4120" s="1" t="s">
        <v>80</v>
      </c>
      <c r="C4120" s="1" t="s">
        <v>81</v>
      </c>
      <c r="D4120" s="377">
        <v>110</v>
      </c>
      <c r="E4120" s="1" t="s">
        <v>83</v>
      </c>
      <c r="F4120" s="378">
        <v>46176</v>
      </c>
      <c r="G4120" s="1" t="s">
        <v>7682</v>
      </c>
      <c r="H4120" s="1" t="s">
        <v>4586</v>
      </c>
      <c r="I4120" s="378">
        <v>47271</v>
      </c>
      <c r="J4120" s="1" t="s">
        <v>61</v>
      </c>
      <c r="K4120" s="380">
        <v>0.95796296296296002</v>
      </c>
      <c r="L4120" s="378">
        <v>46176</v>
      </c>
      <c r="M4120" s="1" t="s">
        <v>7626</v>
      </c>
      <c r="N4120" s="1" t="s">
        <v>7781</v>
      </c>
    </row>
    <row r="4121" spans="1:14" x14ac:dyDescent="0.25">
      <c r="A4121" s="1" t="s">
        <v>7624</v>
      </c>
      <c r="B4121" s="1" t="s">
        <v>80</v>
      </c>
      <c r="C4121" s="1" t="s">
        <v>81</v>
      </c>
      <c r="D4121" s="377">
        <v>110</v>
      </c>
      <c r="E4121" s="1" t="s">
        <v>83</v>
      </c>
      <c r="F4121" s="378">
        <v>46176</v>
      </c>
      <c r="G4121" s="1" t="s">
        <v>7682</v>
      </c>
      <c r="H4121" s="1" t="s">
        <v>4586</v>
      </c>
      <c r="I4121" s="378">
        <v>47271</v>
      </c>
      <c r="J4121" s="1" t="s">
        <v>61</v>
      </c>
      <c r="K4121" s="380">
        <v>0.60493055555555997</v>
      </c>
      <c r="L4121" s="378">
        <v>46176</v>
      </c>
      <c r="M4121" s="1" t="s">
        <v>7626</v>
      </c>
      <c r="N4121" s="1" t="s">
        <v>7749</v>
      </c>
    </row>
    <row r="4122" spans="1:14" x14ac:dyDescent="0.25">
      <c r="A4122" s="1" t="s">
        <v>7624</v>
      </c>
      <c r="B4122" s="1" t="s">
        <v>80</v>
      </c>
      <c r="C4122" s="1" t="s">
        <v>81</v>
      </c>
      <c r="D4122" s="377">
        <v>110</v>
      </c>
      <c r="E4122" s="1" t="s">
        <v>83</v>
      </c>
      <c r="F4122" s="378">
        <v>46176</v>
      </c>
      <c r="G4122" s="1" t="s">
        <v>7682</v>
      </c>
      <c r="H4122" s="1" t="s">
        <v>4586</v>
      </c>
      <c r="I4122" s="378">
        <v>47271</v>
      </c>
      <c r="J4122" s="1" t="s">
        <v>61</v>
      </c>
      <c r="K4122" s="380">
        <v>0.61447916666667002</v>
      </c>
      <c r="L4122" s="378">
        <v>46176</v>
      </c>
      <c r="M4122" s="1" t="s">
        <v>7626</v>
      </c>
      <c r="N4122" s="1" t="s">
        <v>7750</v>
      </c>
    </row>
    <row r="4123" spans="1:14" x14ac:dyDescent="0.25">
      <c r="A4123" s="1" t="s">
        <v>7624</v>
      </c>
      <c r="B4123" s="1" t="s">
        <v>80</v>
      </c>
      <c r="C4123" s="1" t="s">
        <v>81</v>
      </c>
      <c r="D4123" s="377">
        <v>110</v>
      </c>
      <c r="E4123" s="1" t="s">
        <v>83</v>
      </c>
      <c r="F4123" s="378">
        <v>46176</v>
      </c>
      <c r="G4123" s="1" t="s">
        <v>7682</v>
      </c>
      <c r="H4123" s="1" t="s">
        <v>4586</v>
      </c>
      <c r="I4123" s="378">
        <v>47271</v>
      </c>
      <c r="J4123" s="1" t="s">
        <v>61</v>
      </c>
      <c r="K4123" s="380">
        <v>0.70469907407406995</v>
      </c>
      <c r="L4123" s="378">
        <v>46176</v>
      </c>
      <c r="M4123" s="1" t="s">
        <v>7626</v>
      </c>
      <c r="N4123" s="1" t="s">
        <v>7752</v>
      </c>
    </row>
    <row r="4124" spans="1:14" x14ac:dyDescent="0.25">
      <c r="A4124" s="1" t="s">
        <v>7624</v>
      </c>
      <c r="B4124" s="1" t="s">
        <v>80</v>
      </c>
      <c r="C4124" s="1" t="s">
        <v>81</v>
      </c>
      <c r="D4124" s="377">
        <v>110</v>
      </c>
      <c r="E4124" s="1" t="s">
        <v>83</v>
      </c>
      <c r="F4124" s="378">
        <v>46176</v>
      </c>
      <c r="G4124" s="1" t="s">
        <v>7682</v>
      </c>
      <c r="H4124" s="1" t="s">
        <v>4586</v>
      </c>
      <c r="I4124" s="378">
        <v>47271</v>
      </c>
      <c r="J4124" s="1" t="s">
        <v>61</v>
      </c>
      <c r="K4124" s="380">
        <v>0.71520833333333</v>
      </c>
      <c r="L4124" s="378">
        <v>46176</v>
      </c>
      <c r="M4124" s="1" t="s">
        <v>7626</v>
      </c>
      <c r="N4124" s="1" t="s">
        <v>7753</v>
      </c>
    </row>
    <row r="4125" spans="1:14" x14ac:dyDescent="0.25">
      <c r="A4125" s="1" t="s">
        <v>7624</v>
      </c>
      <c r="B4125" s="1" t="s">
        <v>80</v>
      </c>
      <c r="C4125" s="1" t="s">
        <v>81</v>
      </c>
      <c r="D4125" s="377">
        <v>110</v>
      </c>
      <c r="E4125" s="1" t="s">
        <v>83</v>
      </c>
      <c r="F4125" s="378">
        <v>46176</v>
      </c>
      <c r="G4125" s="1" t="s">
        <v>7682</v>
      </c>
      <c r="H4125" s="1" t="s">
        <v>4586</v>
      </c>
      <c r="I4125" s="378">
        <v>47271</v>
      </c>
      <c r="J4125" s="1" t="s">
        <v>61</v>
      </c>
      <c r="K4125" s="380">
        <v>0.93874999999999997</v>
      </c>
      <c r="L4125" s="378">
        <v>46176</v>
      </c>
      <c r="M4125" s="1" t="s">
        <v>7626</v>
      </c>
      <c r="N4125" s="1" t="s">
        <v>7777</v>
      </c>
    </row>
    <row r="4126" spans="1:14" x14ac:dyDescent="0.25">
      <c r="A4126" s="1" t="s">
        <v>7624</v>
      </c>
      <c r="B4126" s="1" t="s">
        <v>80</v>
      </c>
      <c r="C4126" s="1" t="s">
        <v>81</v>
      </c>
      <c r="D4126" s="377">
        <v>110</v>
      </c>
      <c r="E4126" s="1" t="s">
        <v>83</v>
      </c>
      <c r="F4126" s="378">
        <v>46176</v>
      </c>
      <c r="G4126" s="1" t="s">
        <v>7682</v>
      </c>
      <c r="H4126" s="1" t="s">
        <v>4586</v>
      </c>
      <c r="I4126" s="378">
        <v>47271</v>
      </c>
      <c r="J4126" s="1" t="s">
        <v>61</v>
      </c>
      <c r="K4126" s="380">
        <v>0.64258101851852001</v>
      </c>
      <c r="L4126" s="378">
        <v>46176</v>
      </c>
      <c r="M4126" s="1" t="s">
        <v>7626</v>
      </c>
      <c r="N4126" s="1" t="s">
        <v>7751</v>
      </c>
    </row>
    <row r="4127" spans="1:14" x14ac:dyDescent="0.25">
      <c r="A4127" s="1" t="s">
        <v>7624</v>
      </c>
      <c r="B4127" s="1" t="s">
        <v>80</v>
      </c>
      <c r="C4127" s="1" t="s">
        <v>81</v>
      </c>
      <c r="D4127" s="377">
        <v>110</v>
      </c>
      <c r="E4127" s="1" t="s">
        <v>83</v>
      </c>
      <c r="F4127" s="378">
        <v>46176</v>
      </c>
      <c r="G4127" s="1" t="s">
        <v>7682</v>
      </c>
      <c r="H4127" s="1" t="s">
        <v>4586</v>
      </c>
      <c r="I4127" s="378">
        <v>47271</v>
      </c>
      <c r="J4127" s="1" t="s">
        <v>61</v>
      </c>
      <c r="K4127" s="380">
        <v>0.93015046296296</v>
      </c>
      <c r="L4127" s="378">
        <v>46176</v>
      </c>
      <c r="M4127" s="1" t="s">
        <v>7626</v>
      </c>
      <c r="N4127" s="1" t="s">
        <v>7776</v>
      </c>
    </row>
    <row r="4128" spans="1:14" x14ac:dyDescent="0.25">
      <c r="A4128" s="1" t="s">
        <v>7624</v>
      </c>
      <c r="B4128" s="1" t="s">
        <v>80</v>
      </c>
      <c r="C4128" s="1" t="s">
        <v>81</v>
      </c>
      <c r="D4128" s="377">
        <v>110</v>
      </c>
      <c r="E4128" s="1" t="s">
        <v>83</v>
      </c>
      <c r="F4128" s="378">
        <v>46176</v>
      </c>
      <c r="G4128" s="1" t="s">
        <v>7682</v>
      </c>
      <c r="H4128" s="1" t="s">
        <v>4586</v>
      </c>
      <c r="I4128" s="378">
        <v>47271</v>
      </c>
      <c r="J4128" s="1" t="s">
        <v>61</v>
      </c>
      <c r="K4128" s="380">
        <v>0.69214120370370003</v>
      </c>
      <c r="L4128" s="378">
        <v>46176</v>
      </c>
      <c r="M4128" s="1" t="s">
        <v>7626</v>
      </c>
      <c r="N4128" s="1" t="s">
        <v>7775</v>
      </c>
    </row>
    <row r="4129" spans="1:14" x14ac:dyDescent="0.25">
      <c r="A4129" s="1" t="s">
        <v>7624</v>
      </c>
      <c r="B4129" s="1" t="s">
        <v>80</v>
      </c>
      <c r="C4129" s="1" t="s">
        <v>81</v>
      </c>
      <c r="D4129" s="377">
        <v>110</v>
      </c>
      <c r="E4129" s="1" t="s">
        <v>83</v>
      </c>
      <c r="F4129" s="378">
        <v>46176</v>
      </c>
      <c r="G4129" s="1" t="s">
        <v>7682</v>
      </c>
      <c r="H4129" s="1" t="s">
        <v>4586</v>
      </c>
      <c r="I4129" s="378">
        <v>47271</v>
      </c>
      <c r="J4129" s="1" t="s">
        <v>61</v>
      </c>
      <c r="K4129" s="380">
        <v>0.92949074074074001</v>
      </c>
      <c r="L4129" s="378">
        <v>46176</v>
      </c>
      <c r="M4129" s="1" t="s">
        <v>7626</v>
      </c>
      <c r="N4129" s="1" t="s">
        <v>7774</v>
      </c>
    </row>
    <row r="4130" spans="1:14" x14ac:dyDescent="0.25">
      <c r="A4130" s="1" t="s">
        <v>7624</v>
      </c>
      <c r="B4130" s="1" t="s">
        <v>80</v>
      </c>
      <c r="C4130" s="1" t="s">
        <v>81</v>
      </c>
      <c r="D4130" s="377">
        <v>110</v>
      </c>
      <c r="E4130" s="1" t="s">
        <v>83</v>
      </c>
      <c r="F4130" s="378">
        <v>46176</v>
      </c>
      <c r="G4130" s="1" t="s">
        <v>7682</v>
      </c>
      <c r="H4130" s="1" t="s">
        <v>4586</v>
      </c>
      <c r="I4130" s="378">
        <v>47271</v>
      </c>
      <c r="J4130" s="1" t="s">
        <v>61</v>
      </c>
      <c r="K4130" s="380">
        <v>0.90533564814815004</v>
      </c>
      <c r="L4130" s="378">
        <v>46176</v>
      </c>
      <c r="M4130" s="1" t="s">
        <v>7626</v>
      </c>
      <c r="N4130" s="1" t="s">
        <v>7773</v>
      </c>
    </row>
    <row r="4131" spans="1:14" x14ac:dyDescent="0.25">
      <c r="A4131" s="1" t="s">
        <v>7624</v>
      </c>
      <c r="B4131" s="1" t="s">
        <v>80</v>
      </c>
      <c r="C4131" s="1" t="s">
        <v>81</v>
      </c>
      <c r="D4131" s="377">
        <v>110</v>
      </c>
      <c r="E4131" s="1" t="s">
        <v>83</v>
      </c>
      <c r="F4131" s="378">
        <v>46176</v>
      </c>
      <c r="G4131" s="1" t="s">
        <v>7682</v>
      </c>
      <c r="H4131" s="1" t="s">
        <v>4586</v>
      </c>
      <c r="I4131" s="378">
        <v>47271</v>
      </c>
      <c r="J4131" s="1" t="s">
        <v>61</v>
      </c>
      <c r="K4131" s="380">
        <v>0.90180555555555997</v>
      </c>
      <c r="L4131" s="378">
        <v>46176</v>
      </c>
      <c r="M4131" s="1" t="s">
        <v>7626</v>
      </c>
      <c r="N4131" s="1" t="s">
        <v>7772</v>
      </c>
    </row>
    <row r="4132" spans="1:14" x14ac:dyDescent="0.25">
      <c r="A4132" s="1" t="s">
        <v>7624</v>
      </c>
      <c r="B4132" s="1" t="s">
        <v>80</v>
      </c>
      <c r="C4132" s="1" t="s">
        <v>81</v>
      </c>
      <c r="D4132" s="377">
        <v>110</v>
      </c>
      <c r="E4132" s="1" t="s">
        <v>83</v>
      </c>
      <c r="F4132" s="378">
        <v>46176</v>
      </c>
      <c r="G4132" s="1" t="s">
        <v>7682</v>
      </c>
      <c r="H4132" s="1" t="s">
        <v>4586</v>
      </c>
      <c r="I4132" s="378">
        <v>47271</v>
      </c>
      <c r="J4132" s="1" t="s">
        <v>61</v>
      </c>
      <c r="K4132" s="380">
        <v>0.73388888888889003</v>
      </c>
      <c r="L4132" s="378">
        <v>46176</v>
      </c>
      <c r="M4132" s="1" t="s">
        <v>7626</v>
      </c>
      <c r="N4132" s="1" t="s">
        <v>7754</v>
      </c>
    </row>
    <row r="4133" spans="1:14" x14ac:dyDescent="0.25">
      <c r="A4133" s="1" t="s">
        <v>7624</v>
      </c>
      <c r="B4133" s="1" t="s">
        <v>80</v>
      </c>
      <c r="C4133" s="1" t="s">
        <v>81</v>
      </c>
      <c r="D4133" s="377">
        <v>110</v>
      </c>
      <c r="E4133" s="1" t="s">
        <v>83</v>
      </c>
      <c r="F4133" s="378">
        <v>46176</v>
      </c>
      <c r="G4133" s="1" t="s">
        <v>7682</v>
      </c>
      <c r="H4133" s="1" t="s">
        <v>4586</v>
      </c>
      <c r="I4133" s="378">
        <v>47271</v>
      </c>
      <c r="J4133" s="1" t="s">
        <v>61</v>
      </c>
      <c r="K4133" s="380">
        <v>0.66979166666667</v>
      </c>
      <c r="L4133" s="378">
        <v>46176</v>
      </c>
      <c r="M4133" s="1" t="s">
        <v>7626</v>
      </c>
      <c r="N4133" s="1" t="s">
        <v>7786</v>
      </c>
    </row>
    <row r="4134" spans="1:14" x14ac:dyDescent="0.25">
      <c r="A4134" s="1" t="s">
        <v>7624</v>
      </c>
      <c r="B4134" s="1" t="s">
        <v>80</v>
      </c>
      <c r="C4134" s="1" t="s">
        <v>81</v>
      </c>
      <c r="D4134" s="377">
        <v>110</v>
      </c>
      <c r="E4134" s="1" t="s">
        <v>83</v>
      </c>
      <c r="F4134" s="378">
        <v>46176</v>
      </c>
      <c r="G4134" s="1" t="s">
        <v>7682</v>
      </c>
      <c r="H4134" s="1" t="s">
        <v>4586</v>
      </c>
      <c r="I4134" s="378">
        <v>47271</v>
      </c>
      <c r="J4134" s="1" t="s">
        <v>61</v>
      </c>
      <c r="K4134" s="380">
        <v>0.93032407407407003</v>
      </c>
      <c r="L4134" s="378">
        <v>46176</v>
      </c>
      <c r="M4134" s="1" t="s">
        <v>7626</v>
      </c>
      <c r="N4134" s="1" t="s">
        <v>7771</v>
      </c>
    </row>
    <row r="4135" spans="1:14" x14ac:dyDescent="0.25">
      <c r="A4135" s="1" t="s">
        <v>7624</v>
      </c>
      <c r="B4135" s="1" t="s">
        <v>80</v>
      </c>
      <c r="C4135" s="1" t="s">
        <v>81</v>
      </c>
      <c r="D4135" s="377">
        <v>110</v>
      </c>
      <c r="E4135" s="1" t="s">
        <v>83</v>
      </c>
      <c r="F4135" s="378">
        <v>46176</v>
      </c>
      <c r="G4135" s="1" t="s">
        <v>7682</v>
      </c>
      <c r="H4135" s="1" t="s">
        <v>4586</v>
      </c>
      <c r="I4135" s="378">
        <v>47271</v>
      </c>
      <c r="J4135" s="1" t="s">
        <v>61</v>
      </c>
      <c r="K4135" s="380">
        <v>0.88873842592593</v>
      </c>
      <c r="L4135" s="378">
        <v>46176</v>
      </c>
      <c r="M4135" s="1" t="s">
        <v>7626</v>
      </c>
      <c r="N4135" s="1" t="s">
        <v>7770</v>
      </c>
    </row>
    <row r="4136" spans="1:14" x14ac:dyDescent="0.25">
      <c r="A4136" s="1" t="s">
        <v>3327</v>
      </c>
      <c r="B4136" s="1" t="s">
        <v>80</v>
      </c>
      <c r="C4136" s="1" t="s">
        <v>81</v>
      </c>
      <c r="D4136" s="377">
        <v>168</v>
      </c>
      <c r="E4136" s="1" t="s">
        <v>83</v>
      </c>
      <c r="F4136" s="378">
        <v>46185</v>
      </c>
      <c r="G4136" s="1" t="s">
        <v>13094</v>
      </c>
      <c r="H4136" s="1" t="s">
        <v>11683</v>
      </c>
      <c r="I4136" s="378">
        <v>47279</v>
      </c>
      <c r="J4136" s="1" t="s">
        <v>61</v>
      </c>
      <c r="K4136" s="380">
        <v>4.5729166666669999E-2</v>
      </c>
      <c r="L4136" s="378">
        <v>46185</v>
      </c>
      <c r="M4136" s="1" t="s">
        <v>3328</v>
      </c>
      <c r="N4136" s="1" t="s">
        <v>13801</v>
      </c>
    </row>
    <row r="4137" spans="1:14" x14ac:dyDescent="0.25">
      <c r="A4137" s="1" t="s">
        <v>3327</v>
      </c>
      <c r="B4137" s="1" t="s">
        <v>80</v>
      </c>
      <c r="C4137" s="1" t="s">
        <v>81</v>
      </c>
      <c r="D4137" s="377">
        <v>168</v>
      </c>
      <c r="E4137" s="1" t="s">
        <v>83</v>
      </c>
      <c r="F4137" s="378">
        <v>46185</v>
      </c>
      <c r="G4137" s="1" t="s">
        <v>13094</v>
      </c>
      <c r="H4137" s="1" t="s">
        <v>11683</v>
      </c>
      <c r="I4137" s="378">
        <v>47279</v>
      </c>
      <c r="J4137" s="1" t="s">
        <v>61</v>
      </c>
      <c r="K4137" s="380">
        <v>1.9699074074070001E-2</v>
      </c>
      <c r="L4137" s="378">
        <v>46185</v>
      </c>
      <c r="M4137" s="1" t="s">
        <v>3328</v>
      </c>
      <c r="N4137" s="1" t="s">
        <v>13802</v>
      </c>
    </row>
    <row r="4138" spans="1:14" x14ac:dyDescent="0.25">
      <c r="A4138" s="1" t="s">
        <v>3327</v>
      </c>
      <c r="B4138" s="1" t="s">
        <v>80</v>
      </c>
      <c r="C4138" s="1" t="s">
        <v>81</v>
      </c>
      <c r="D4138" s="377">
        <v>168</v>
      </c>
      <c r="E4138" s="1" t="s">
        <v>83</v>
      </c>
      <c r="F4138" s="378">
        <v>46185</v>
      </c>
      <c r="G4138" s="1" t="s">
        <v>13094</v>
      </c>
      <c r="H4138" s="1" t="s">
        <v>11683</v>
      </c>
      <c r="I4138" s="378">
        <v>47279</v>
      </c>
      <c r="J4138" s="1" t="s">
        <v>61</v>
      </c>
      <c r="K4138" s="380">
        <v>7.8981481481480001E-2</v>
      </c>
      <c r="L4138" s="378">
        <v>46185</v>
      </c>
      <c r="M4138" s="1" t="s">
        <v>3328</v>
      </c>
      <c r="N4138" s="1" t="s">
        <v>13798</v>
      </c>
    </row>
    <row r="4139" spans="1:14" x14ac:dyDescent="0.25">
      <c r="A4139" s="1" t="s">
        <v>3327</v>
      </c>
      <c r="B4139" s="1" t="s">
        <v>80</v>
      </c>
      <c r="C4139" s="1" t="s">
        <v>81</v>
      </c>
      <c r="D4139" s="377">
        <v>155</v>
      </c>
      <c r="E4139" s="1" t="s">
        <v>83</v>
      </c>
      <c r="F4139" s="378">
        <v>46185</v>
      </c>
      <c r="G4139" s="1" t="s">
        <v>13094</v>
      </c>
      <c r="H4139" s="1" t="s">
        <v>11683</v>
      </c>
      <c r="I4139" s="378">
        <v>47279</v>
      </c>
      <c r="J4139" s="1" t="s">
        <v>61</v>
      </c>
      <c r="K4139" s="380">
        <v>0.17556712962963</v>
      </c>
      <c r="L4139" s="378">
        <v>46185</v>
      </c>
      <c r="M4139" s="1" t="s">
        <v>3328</v>
      </c>
      <c r="N4139" s="1" t="s">
        <v>13800</v>
      </c>
    </row>
    <row r="4140" spans="1:14" x14ac:dyDescent="0.25">
      <c r="A4140" s="1" t="s">
        <v>3327</v>
      </c>
      <c r="B4140" s="1" t="s">
        <v>80</v>
      </c>
      <c r="C4140" s="1" t="s">
        <v>81</v>
      </c>
      <c r="D4140" s="377">
        <v>168</v>
      </c>
      <c r="E4140" s="1" t="s">
        <v>83</v>
      </c>
      <c r="F4140" s="378">
        <v>46185</v>
      </c>
      <c r="G4140" s="1" t="s">
        <v>13094</v>
      </c>
      <c r="H4140" s="1" t="s">
        <v>11683</v>
      </c>
      <c r="I4140" s="378">
        <v>47279</v>
      </c>
      <c r="J4140" s="1" t="s">
        <v>61</v>
      </c>
      <c r="K4140" s="380">
        <v>1.94212962963E-2</v>
      </c>
      <c r="L4140" s="378">
        <v>46185</v>
      </c>
      <c r="M4140" s="1" t="s">
        <v>3328</v>
      </c>
      <c r="N4140" s="1" t="s">
        <v>13799</v>
      </c>
    </row>
    <row r="4141" spans="1:14" x14ac:dyDescent="0.25">
      <c r="A4141" s="1" t="s">
        <v>3327</v>
      </c>
      <c r="B4141" s="1" t="s">
        <v>80</v>
      </c>
      <c r="C4141" s="1" t="s">
        <v>81</v>
      </c>
      <c r="D4141" s="377">
        <v>168</v>
      </c>
      <c r="E4141" s="1" t="s">
        <v>83</v>
      </c>
      <c r="F4141" s="378">
        <v>46184</v>
      </c>
      <c r="G4141" s="1" t="s">
        <v>13094</v>
      </c>
      <c r="H4141" s="1" t="s">
        <v>11683</v>
      </c>
      <c r="I4141" s="378">
        <v>47279</v>
      </c>
      <c r="J4141" s="1" t="s">
        <v>61</v>
      </c>
      <c r="K4141" s="380">
        <v>0.52534722222221997</v>
      </c>
      <c r="L4141" s="378">
        <v>46184</v>
      </c>
      <c r="M4141" s="1" t="s">
        <v>3328</v>
      </c>
      <c r="N4141" s="1" t="s">
        <v>13310</v>
      </c>
    </row>
    <row r="4142" spans="1:14" x14ac:dyDescent="0.25">
      <c r="A4142" s="1" t="s">
        <v>3327</v>
      </c>
      <c r="B4142" s="1" t="s">
        <v>80</v>
      </c>
      <c r="C4142" s="1" t="s">
        <v>81</v>
      </c>
      <c r="D4142" s="377">
        <v>168</v>
      </c>
      <c r="E4142" s="1" t="s">
        <v>83</v>
      </c>
      <c r="F4142" s="378">
        <v>46184</v>
      </c>
      <c r="G4142" s="1" t="s">
        <v>13094</v>
      </c>
      <c r="H4142" s="1" t="s">
        <v>11683</v>
      </c>
      <c r="I4142" s="378">
        <v>47279</v>
      </c>
      <c r="J4142" s="1" t="s">
        <v>61</v>
      </c>
      <c r="K4142" s="380">
        <v>0.91989583333333003</v>
      </c>
      <c r="L4142" s="378">
        <v>46184</v>
      </c>
      <c r="M4142" s="1" t="s">
        <v>3328</v>
      </c>
      <c r="N4142" s="1" t="s">
        <v>13803</v>
      </c>
    </row>
    <row r="4143" spans="1:14" x14ac:dyDescent="0.25">
      <c r="A4143" s="1" t="s">
        <v>3327</v>
      </c>
      <c r="B4143" s="1" t="s">
        <v>80</v>
      </c>
      <c r="C4143" s="1" t="s">
        <v>81</v>
      </c>
      <c r="D4143" s="377">
        <v>168</v>
      </c>
      <c r="E4143" s="1" t="s">
        <v>83</v>
      </c>
      <c r="F4143" s="378">
        <v>46184</v>
      </c>
      <c r="G4143" s="1" t="s">
        <v>13094</v>
      </c>
      <c r="H4143" s="1" t="s">
        <v>11683</v>
      </c>
      <c r="I4143" s="378">
        <v>47279</v>
      </c>
      <c r="J4143" s="1" t="s">
        <v>61</v>
      </c>
      <c r="K4143" s="380">
        <v>0.60020833333333001</v>
      </c>
      <c r="L4143" s="378">
        <v>46184</v>
      </c>
      <c r="M4143" s="1" t="s">
        <v>3328</v>
      </c>
      <c r="N4143" s="1" t="s">
        <v>13309</v>
      </c>
    </row>
    <row r="4144" spans="1:14" x14ac:dyDescent="0.25">
      <c r="A4144" s="1" t="s">
        <v>3327</v>
      </c>
      <c r="B4144" s="1" t="s">
        <v>80</v>
      </c>
      <c r="C4144" s="1" t="s">
        <v>81</v>
      </c>
      <c r="D4144" s="377">
        <v>168</v>
      </c>
      <c r="E4144" s="1" t="s">
        <v>83</v>
      </c>
      <c r="F4144" s="378">
        <v>46184</v>
      </c>
      <c r="G4144" s="1" t="s">
        <v>13094</v>
      </c>
      <c r="H4144" s="1" t="s">
        <v>11683</v>
      </c>
      <c r="I4144" s="378">
        <v>47279</v>
      </c>
      <c r="J4144" s="1" t="s">
        <v>61</v>
      </c>
      <c r="K4144" s="380">
        <v>0.38652777777778002</v>
      </c>
      <c r="L4144" s="378">
        <v>46184</v>
      </c>
      <c r="M4144" s="1" t="s">
        <v>3328</v>
      </c>
      <c r="N4144" s="1" t="s">
        <v>13095</v>
      </c>
    </row>
    <row r="4145" spans="1:14" x14ac:dyDescent="0.25">
      <c r="A4145" s="1" t="s">
        <v>3327</v>
      </c>
      <c r="B4145" s="1" t="s">
        <v>80</v>
      </c>
      <c r="C4145" s="1" t="s">
        <v>81</v>
      </c>
      <c r="D4145" s="377">
        <v>168</v>
      </c>
      <c r="E4145" s="1" t="s">
        <v>83</v>
      </c>
      <c r="F4145" s="378">
        <v>46184</v>
      </c>
      <c r="G4145" s="1" t="s">
        <v>13094</v>
      </c>
      <c r="H4145" s="1" t="s">
        <v>11683</v>
      </c>
      <c r="I4145" s="378">
        <v>47279</v>
      </c>
      <c r="J4145" s="1" t="s">
        <v>61</v>
      </c>
      <c r="K4145" s="380">
        <v>0.75083333333333002</v>
      </c>
      <c r="L4145" s="378">
        <v>46184</v>
      </c>
      <c r="M4145" s="1" t="s">
        <v>3328</v>
      </c>
      <c r="N4145" s="1" t="s">
        <v>13804</v>
      </c>
    </row>
    <row r="4146" spans="1:14" x14ac:dyDescent="0.25">
      <c r="A4146" s="1" t="s">
        <v>3327</v>
      </c>
      <c r="B4146" s="1" t="s">
        <v>80</v>
      </c>
      <c r="C4146" s="1" t="s">
        <v>81</v>
      </c>
      <c r="D4146" s="377">
        <v>168</v>
      </c>
      <c r="E4146" s="1" t="s">
        <v>83</v>
      </c>
      <c r="F4146" s="378">
        <v>46184</v>
      </c>
      <c r="G4146" s="1" t="s">
        <v>13094</v>
      </c>
      <c r="H4146" s="1" t="s">
        <v>11683</v>
      </c>
      <c r="I4146" s="378">
        <v>47279</v>
      </c>
      <c r="J4146" s="1" t="s">
        <v>61</v>
      </c>
      <c r="K4146" s="380">
        <v>0.56173611111110999</v>
      </c>
      <c r="L4146" s="378">
        <v>46184</v>
      </c>
      <c r="M4146" s="1" t="s">
        <v>3328</v>
      </c>
      <c r="N4146" s="1" t="s">
        <v>13312</v>
      </c>
    </row>
    <row r="4147" spans="1:14" x14ac:dyDescent="0.25">
      <c r="A4147" s="1" t="s">
        <v>3327</v>
      </c>
      <c r="B4147" s="1" t="s">
        <v>80</v>
      </c>
      <c r="C4147" s="1" t="s">
        <v>81</v>
      </c>
      <c r="D4147" s="377">
        <v>168</v>
      </c>
      <c r="E4147" s="1" t="s">
        <v>83</v>
      </c>
      <c r="F4147" s="378">
        <v>46184</v>
      </c>
      <c r="G4147" s="1" t="s">
        <v>13094</v>
      </c>
      <c r="H4147" s="1" t="s">
        <v>11683</v>
      </c>
      <c r="I4147" s="378">
        <v>47279</v>
      </c>
      <c r="J4147" s="1" t="s">
        <v>61</v>
      </c>
      <c r="K4147" s="380">
        <v>0.36312499999999998</v>
      </c>
      <c r="L4147" s="378">
        <v>46184</v>
      </c>
      <c r="M4147" s="1" t="s">
        <v>3328</v>
      </c>
      <c r="N4147" s="1" t="s">
        <v>13098</v>
      </c>
    </row>
    <row r="4148" spans="1:14" x14ac:dyDescent="0.25">
      <c r="A4148" s="1" t="s">
        <v>3327</v>
      </c>
      <c r="B4148" s="1" t="s">
        <v>80</v>
      </c>
      <c r="C4148" s="1" t="s">
        <v>81</v>
      </c>
      <c r="D4148" s="377">
        <v>168</v>
      </c>
      <c r="E4148" s="1" t="s">
        <v>83</v>
      </c>
      <c r="F4148" s="378">
        <v>46184</v>
      </c>
      <c r="G4148" s="1" t="s">
        <v>13094</v>
      </c>
      <c r="H4148" s="1" t="s">
        <v>11683</v>
      </c>
      <c r="I4148" s="378">
        <v>47279</v>
      </c>
      <c r="J4148" s="1" t="s">
        <v>61</v>
      </c>
      <c r="K4148" s="380">
        <v>0.35427083333332998</v>
      </c>
      <c r="L4148" s="378">
        <v>46184</v>
      </c>
      <c r="M4148" s="1" t="s">
        <v>3328</v>
      </c>
      <c r="N4148" s="1" t="s">
        <v>13096</v>
      </c>
    </row>
    <row r="4149" spans="1:14" x14ac:dyDescent="0.25">
      <c r="A4149" s="1" t="s">
        <v>3327</v>
      </c>
      <c r="B4149" s="1" t="s">
        <v>80</v>
      </c>
      <c r="C4149" s="1" t="s">
        <v>81</v>
      </c>
      <c r="D4149" s="377">
        <v>168</v>
      </c>
      <c r="E4149" s="1" t="s">
        <v>83</v>
      </c>
      <c r="F4149" s="378">
        <v>46184</v>
      </c>
      <c r="G4149" s="1" t="s">
        <v>13094</v>
      </c>
      <c r="H4149" s="1" t="s">
        <v>11683</v>
      </c>
      <c r="I4149" s="378">
        <v>47279</v>
      </c>
      <c r="J4149" s="1" t="s">
        <v>61</v>
      </c>
      <c r="K4149" s="380">
        <v>0.96142361111110997</v>
      </c>
      <c r="L4149" s="378">
        <v>46184</v>
      </c>
      <c r="M4149" s="1" t="s">
        <v>3328</v>
      </c>
      <c r="N4149" s="1" t="s">
        <v>13805</v>
      </c>
    </row>
    <row r="4150" spans="1:14" x14ac:dyDescent="0.25">
      <c r="A4150" s="1" t="s">
        <v>3327</v>
      </c>
      <c r="B4150" s="1" t="s">
        <v>80</v>
      </c>
      <c r="C4150" s="1" t="s">
        <v>81</v>
      </c>
      <c r="D4150" s="377">
        <v>168</v>
      </c>
      <c r="E4150" s="1" t="s">
        <v>83</v>
      </c>
      <c r="F4150" s="378">
        <v>46184</v>
      </c>
      <c r="G4150" s="1" t="s">
        <v>13094</v>
      </c>
      <c r="H4150" s="1" t="s">
        <v>11683</v>
      </c>
      <c r="I4150" s="378">
        <v>47279</v>
      </c>
      <c r="J4150" s="1" t="s">
        <v>61</v>
      </c>
      <c r="K4150" s="380">
        <v>0.73793981481480997</v>
      </c>
      <c r="L4150" s="378">
        <v>46184</v>
      </c>
      <c r="M4150" s="1" t="s">
        <v>3328</v>
      </c>
      <c r="N4150" s="1" t="s">
        <v>13807</v>
      </c>
    </row>
    <row r="4151" spans="1:14" x14ac:dyDescent="0.25">
      <c r="A4151" s="1" t="s">
        <v>3327</v>
      </c>
      <c r="B4151" s="1" t="s">
        <v>80</v>
      </c>
      <c r="C4151" s="1" t="s">
        <v>81</v>
      </c>
      <c r="D4151" s="377">
        <v>168</v>
      </c>
      <c r="E4151" s="1" t="s">
        <v>83</v>
      </c>
      <c r="F4151" s="378">
        <v>46184</v>
      </c>
      <c r="G4151" s="1" t="s">
        <v>13094</v>
      </c>
      <c r="H4151" s="1" t="s">
        <v>11683</v>
      </c>
      <c r="I4151" s="378">
        <v>47279</v>
      </c>
      <c r="J4151" s="1" t="s">
        <v>61</v>
      </c>
      <c r="K4151" s="380">
        <v>0.61689814814815003</v>
      </c>
      <c r="L4151" s="378">
        <v>46184</v>
      </c>
      <c r="M4151" s="1" t="s">
        <v>3328</v>
      </c>
      <c r="N4151" s="1" t="s">
        <v>13307</v>
      </c>
    </row>
    <row r="4152" spans="1:14" x14ac:dyDescent="0.25">
      <c r="A4152" s="1" t="s">
        <v>3327</v>
      </c>
      <c r="B4152" s="1" t="s">
        <v>80</v>
      </c>
      <c r="C4152" s="1" t="s">
        <v>81</v>
      </c>
      <c r="D4152" s="377">
        <v>168</v>
      </c>
      <c r="E4152" s="1" t="s">
        <v>83</v>
      </c>
      <c r="F4152" s="378">
        <v>46184</v>
      </c>
      <c r="G4152" s="1" t="s">
        <v>13094</v>
      </c>
      <c r="H4152" s="1" t="s">
        <v>11683</v>
      </c>
      <c r="I4152" s="378">
        <v>47279</v>
      </c>
      <c r="J4152" s="1" t="s">
        <v>61</v>
      </c>
      <c r="K4152" s="380">
        <v>0.87624999999999997</v>
      </c>
      <c r="L4152" s="378">
        <v>46184</v>
      </c>
      <c r="M4152" s="1" t="s">
        <v>3328</v>
      </c>
      <c r="N4152" s="1" t="s">
        <v>13811</v>
      </c>
    </row>
    <row r="4153" spans="1:14" x14ac:dyDescent="0.25">
      <c r="A4153" s="1" t="s">
        <v>3327</v>
      </c>
      <c r="B4153" s="1" t="s">
        <v>80</v>
      </c>
      <c r="C4153" s="1" t="s">
        <v>81</v>
      </c>
      <c r="D4153" s="377">
        <v>168</v>
      </c>
      <c r="E4153" s="1" t="s">
        <v>83</v>
      </c>
      <c r="F4153" s="378">
        <v>46184</v>
      </c>
      <c r="G4153" s="1" t="s">
        <v>13094</v>
      </c>
      <c r="H4153" s="1" t="s">
        <v>11683</v>
      </c>
      <c r="I4153" s="378">
        <v>47279</v>
      </c>
      <c r="J4153" s="1" t="s">
        <v>61</v>
      </c>
      <c r="K4153" s="380">
        <v>0.95199074074073997</v>
      </c>
      <c r="L4153" s="378">
        <v>46184</v>
      </c>
      <c r="M4153" s="1" t="s">
        <v>3328</v>
      </c>
      <c r="N4153" s="1" t="s">
        <v>13806</v>
      </c>
    </row>
    <row r="4154" spans="1:14" x14ac:dyDescent="0.25">
      <c r="A4154" s="1" t="s">
        <v>3327</v>
      </c>
      <c r="B4154" s="1" t="s">
        <v>80</v>
      </c>
      <c r="C4154" s="1" t="s">
        <v>81</v>
      </c>
      <c r="D4154" s="377">
        <v>168</v>
      </c>
      <c r="E4154" s="1" t="s">
        <v>83</v>
      </c>
      <c r="F4154" s="378">
        <v>46184</v>
      </c>
      <c r="G4154" s="1" t="s">
        <v>13094</v>
      </c>
      <c r="H4154" s="1" t="s">
        <v>11683</v>
      </c>
      <c r="I4154" s="378">
        <v>47279</v>
      </c>
      <c r="J4154" s="1" t="s">
        <v>61</v>
      </c>
      <c r="K4154" s="380">
        <v>0.52188657407407002</v>
      </c>
      <c r="L4154" s="378">
        <v>46184</v>
      </c>
      <c r="M4154" s="1" t="s">
        <v>3328</v>
      </c>
      <c r="N4154" s="1" t="s">
        <v>13306</v>
      </c>
    </row>
    <row r="4155" spans="1:14" x14ac:dyDescent="0.25">
      <c r="A4155" s="1" t="s">
        <v>3327</v>
      </c>
      <c r="B4155" s="1" t="s">
        <v>80</v>
      </c>
      <c r="C4155" s="1" t="s">
        <v>81</v>
      </c>
      <c r="D4155" s="377">
        <v>168</v>
      </c>
      <c r="E4155" s="1" t="s">
        <v>83</v>
      </c>
      <c r="F4155" s="378">
        <v>46184</v>
      </c>
      <c r="G4155" s="1" t="s">
        <v>13094</v>
      </c>
      <c r="H4155" s="1" t="s">
        <v>11683</v>
      </c>
      <c r="I4155" s="378">
        <v>47279</v>
      </c>
      <c r="J4155" s="1" t="s">
        <v>61</v>
      </c>
      <c r="K4155" s="380">
        <v>0.42100694444443998</v>
      </c>
      <c r="L4155" s="378">
        <v>46184</v>
      </c>
      <c r="M4155" s="1" t="s">
        <v>3328</v>
      </c>
      <c r="N4155" s="1" t="s">
        <v>13097</v>
      </c>
    </row>
    <row r="4156" spans="1:14" x14ac:dyDescent="0.25">
      <c r="A4156" s="1" t="s">
        <v>3327</v>
      </c>
      <c r="B4156" s="1" t="s">
        <v>80</v>
      </c>
      <c r="C4156" s="1" t="s">
        <v>81</v>
      </c>
      <c r="D4156" s="377">
        <v>168</v>
      </c>
      <c r="E4156" s="1" t="s">
        <v>83</v>
      </c>
      <c r="F4156" s="378">
        <v>46184</v>
      </c>
      <c r="G4156" s="1" t="s">
        <v>13094</v>
      </c>
      <c r="H4156" s="1" t="s">
        <v>11683</v>
      </c>
      <c r="I4156" s="378">
        <v>47279</v>
      </c>
      <c r="J4156" s="1" t="s">
        <v>61</v>
      </c>
      <c r="K4156" s="380">
        <v>0.85634259259259005</v>
      </c>
      <c r="L4156" s="378">
        <v>46184</v>
      </c>
      <c r="M4156" s="1" t="s">
        <v>3328</v>
      </c>
      <c r="N4156" s="1" t="s">
        <v>13808</v>
      </c>
    </row>
    <row r="4157" spans="1:14" x14ac:dyDescent="0.25">
      <c r="A4157" s="1" t="s">
        <v>3327</v>
      </c>
      <c r="B4157" s="1" t="s">
        <v>80</v>
      </c>
      <c r="C4157" s="1" t="s">
        <v>81</v>
      </c>
      <c r="D4157" s="377">
        <v>168</v>
      </c>
      <c r="E4157" s="1" t="s">
        <v>83</v>
      </c>
      <c r="F4157" s="378">
        <v>46184</v>
      </c>
      <c r="G4157" s="1" t="s">
        <v>13094</v>
      </c>
      <c r="H4157" s="1" t="s">
        <v>11683</v>
      </c>
      <c r="I4157" s="378">
        <v>47279</v>
      </c>
      <c r="J4157" s="1" t="s">
        <v>61</v>
      </c>
      <c r="K4157" s="380">
        <v>0.69769675925926</v>
      </c>
      <c r="L4157" s="378">
        <v>46184</v>
      </c>
      <c r="M4157" s="1" t="s">
        <v>3328</v>
      </c>
      <c r="N4157" s="1" t="s">
        <v>13810</v>
      </c>
    </row>
    <row r="4158" spans="1:14" x14ac:dyDescent="0.25">
      <c r="A4158" s="1" t="s">
        <v>3327</v>
      </c>
      <c r="B4158" s="1" t="s">
        <v>80</v>
      </c>
      <c r="C4158" s="1" t="s">
        <v>81</v>
      </c>
      <c r="D4158" s="377">
        <v>168</v>
      </c>
      <c r="E4158" s="1" t="s">
        <v>83</v>
      </c>
      <c r="F4158" s="378">
        <v>46184</v>
      </c>
      <c r="G4158" s="1" t="s">
        <v>13094</v>
      </c>
      <c r="H4158" s="1" t="s">
        <v>11683</v>
      </c>
      <c r="I4158" s="378">
        <v>47279</v>
      </c>
      <c r="J4158" s="1" t="s">
        <v>61</v>
      </c>
      <c r="K4158" s="380">
        <v>0.51178240740740999</v>
      </c>
      <c r="L4158" s="378">
        <v>46184</v>
      </c>
      <c r="M4158" s="1" t="s">
        <v>3328</v>
      </c>
      <c r="N4158" s="1" t="s">
        <v>13311</v>
      </c>
    </row>
    <row r="4159" spans="1:14" x14ac:dyDescent="0.25">
      <c r="A4159" s="1" t="s">
        <v>3327</v>
      </c>
      <c r="B4159" s="1" t="s">
        <v>80</v>
      </c>
      <c r="C4159" s="1" t="s">
        <v>81</v>
      </c>
      <c r="D4159" s="377">
        <v>168</v>
      </c>
      <c r="E4159" s="1" t="s">
        <v>83</v>
      </c>
      <c r="F4159" s="378">
        <v>46184</v>
      </c>
      <c r="G4159" s="1" t="s">
        <v>13094</v>
      </c>
      <c r="H4159" s="1" t="s">
        <v>11683</v>
      </c>
      <c r="I4159" s="378">
        <v>47279</v>
      </c>
      <c r="J4159" s="1" t="s">
        <v>61</v>
      </c>
      <c r="K4159" s="380">
        <v>0.66314814814815004</v>
      </c>
      <c r="L4159" s="378">
        <v>46184</v>
      </c>
      <c r="M4159" s="1" t="s">
        <v>3328</v>
      </c>
      <c r="N4159" s="1" t="s">
        <v>13308</v>
      </c>
    </row>
    <row r="4160" spans="1:14" x14ac:dyDescent="0.25">
      <c r="A4160" s="1" t="s">
        <v>3327</v>
      </c>
      <c r="B4160" s="1" t="s">
        <v>80</v>
      </c>
      <c r="C4160" s="1" t="s">
        <v>81</v>
      </c>
      <c r="D4160" s="377">
        <v>168</v>
      </c>
      <c r="E4160" s="1" t="s">
        <v>83</v>
      </c>
      <c r="F4160" s="378">
        <v>46184</v>
      </c>
      <c r="G4160" s="1" t="s">
        <v>13094</v>
      </c>
      <c r="H4160" s="1" t="s">
        <v>11683</v>
      </c>
      <c r="I4160" s="378">
        <v>47279</v>
      </c>
      <c r="J4160" s="1" t="s">
        <v>61</v>
      </c>
      <c r="K4160" s="380">
        <v>0.85681712962962997</v>
      </c>
      <c r="L4160" s="378">
        <v>46184</v>
      </c>
      <c r="M4160" s="1" t="s">
        <v>3328</v>
      </c>
      <c r="N4160" s="1" t="s">
        <v>13809</v>
      </c>
    </row>
    <row r="4161" spans="1:14" x14ac:dyDescent="0.25">
      <c r="A4161" s="1" t="s">
        <v>3327</v>
      </c>
      <c r="B4161" s="1" t="s">
        <v>80</v>
      </c>
      <c r="C4161" s="1" t="s">
        <v>81</v>
      </c>
      <c r="D4161" s="377">
        <v>168</v>
      </c>
      <c r="E4161" s="1" t="s">
        <v>83</v>
      </c>
      <c r="F4161" s="378">
        <v>46176</v>
      </c>
      <c r="G4161" s="1" t="s">
        <v>4868</v>
      </c>
      <c r="H4161" s="1" t="s">
        <v>4586</v>
      </c>
      <c r="I4161" s="378">
        <v>47271</v>
      </c>
      <c r="J4161" s="1" t="s">
        <v>61</v>
      </c>
      <c r="K4161" s="380">
        <v>0.23371527777778001</v>
      </c>
      <c r="L4161" s="378">
        <v>46176</v>
      </c>
      <c r="M4161" s="1" t="s">
        <v>3328</v>
      </c>
      <c r="N4161" s="1" t="s">
        <v>5436</v>
      </c>
    </row>
    <row r="4162" spans="1:14" x14ac:dyDescent="0.25">
      <c r="A4162" s="1" t="s">
        <v>3327</v>
      </c>
      <c r="B4162" s="1" t="s">
        <v>80</v>
      </c>
      <c r="C4162" s="1" t="s">
        <v>81</v>
      </c>
      <c r="D4162" s="377">
        <v>168</v>
      </c>
      <c r="E4162" s="1" t="s">
        <v>83</v>
      </c>
      <c r="F4162" s="378">
        <v>46176</v>
      </c>
      <c r="G4162" s="1" t="s">
        <v>4868</v>
      </c>
      <c r="H4162" s="1" t="s">
        <v>4586</v>
      </c>
      <c r="I4162" s="378">
        <v>47271</v>
      </c>
      <c r="J4162" s="1" t="s">
        <v>61</v>
      </c>
      <c r="K4162" s="380">
        <v>0.13678240740740999</v>
      </c>
      <c r="L4162" s="378">
        <v>46176</v>
      </c>
      <c r="M4162" s="1" t="s">
        <v>3328</v>
      </c>
      <c r="N4162" s="1" t="s">
        <v>5432</v>
      </c>
    </row>
    <row r="4163" spans="1:14" x14ac:dyDescent="0.25">
      <c r="A4163" s="1" t="s">
        <v>3327</v>
      </c>
      <c r="B4163" s="1" t="s">
        <v>80</v>
      </c>
      <c r="C4163" s="1" t="s">
        <v>81</v>
      </c>
      <c r="D4163" s="377">
        <v>168</v>
      </c>
      <c r="E4163" s="1" t="s">
        <v>83</v>
      </c>
      <c r="F4163" s="378">
        <v>46176</v>
      </c>
      <c r="G4163" s="1" t="s">
        <v>4868</v>
      </c>
      <c r="H4163" s="1" t="s">
        <v>4586</v>
      </c>
      <c r="I4163" s="378">
        <v>47271</v>
      </c>
      <c r="J4163" s="1" t="s">
        <v>61</v>
      </c>
      <c r="K4163" s="380">
        <v>2.8935185185190001E-2</v>
      </c>
      <c r="L4163" s="378">
        <v>46176</v>
      </c>
      <c r="M4163" s="1" t="s">
        <v>3328</v>
      </c>
      <c r="N4163" s="1" t="s">
        <v>5439</v>
      </c>
    </row>
    <row r="4164" spans="1:14" x14ac:dyDescent="0.25">
      <c r="A4164" s="1" t="s">
        <v>3327</v>
      </c>
      <c r="B4164" s="1" t="s">
        <v>80</v>
      </c>
      <c r="C4164" s="1" t="s">
        <v>81</v>
      </c>
      <c r="D4164" s="377">
        <v>168</v>
      </c>
      <c r="E4164" s="1" t="s">
        <v>83</v>
      </c>
      <c r="F4164" s="378">
        <v>46176</v>
      </c>
      <c r="G4164" s="1" t="s">
        <v>4868</v>
      </c>
      <c r="H4164" s="1" t="s">
        <v>4586</v>
      </c>
      <c r="I4164" s="378">
        <v>47271</v>
      </c>
      <c r="J4164" s="1" t="s">
        <v>61</v>
      </c>
      <c r="K4164" s="380">
        <v>0.26364583333333003</v>
      </c>
      <c r="L4164" s="378">
        <v>46176</v>
      </c>
      <c r="M4164" s="1" t="s">
        <v>3328</v>
      </c>
      <c r="N4164" s="1" t="s">
        <v>5435</v>
      </c>
    </row>
    <row r="4165" spans="1:14" x14ac:dyDescent="0.25">
      <c r="A4165" s="1" t="s">
        <v>3327</v>
      </c>
      <c r="B4165" s="1" t="s">
        <v>80</v>
      </c>
      <c r="C4165" s="1" t="s">
        <v>81</v>
      </c>
      <c r="D4165" s="377">
        <v>168</v>
      </c>
      <c r="E4165" s="1" t="s">
        <v>83</v>
      </c>
      <c r="F4165" s="378">
        <v>46176</v>
      </c>
      <c r="G4165" s="1" t="s">
        <v>4868</v>
      </c>
      <c r="H4165" s="1" t="s">
        <v>4586</v>
      </c>
      <c r="I4165" s="378">
        <v>47271</v>
      </c>
      <c r="J4165" s="1" t="s">
        <v>61</v>
      </c>
      <c r="K4165" s="380">
        <v>0.35024305555556001</v>
      </c>
      <c r="L4165" s="378">
        <v>46176</v>
      </c>
      <c r="M4165" s="1" t="s">
        <v>3328</v>
      </c>
      <c r="N4165" s="1" t="s">
        <v>5440</v>
      </c>
    </row>
    <row r="4166" spans="1:14" x14ac:dyDescent="0.25">
      <c r="A4166" s="1" t="s">
        <v>3327</v>
      </c>
      <c r="B4166" s="1" t="s">
        <v>80</v>
      </c>
      <c r="C4166" s="1" t="s">
        <v>81</v>
      </c>
      <c r="D4166" s="377">
        <v>168</v>
      </c>
      <c r="E4166" s="1" t="s">
        <v>83</v>
      </c>
      <c r="F4166" s="378">
        <v>46176</v>
      </c>
      <c r="G4166" s="1" t="s">
        <v>4868</v>
      </c>
      <c r="H4166" s="1" t="s">
        <v>4586</v>
      </c>
      <c r="I4166" s="378">
        <v>47271</v>
      </c>
      <c r="J4166" s="1" t="s">
        <v>61</v>
      </c>
      <c r="K4166" s="380">
        <v>5.7870370370370003E-2</v>
      </c>
      <c r="L4166" s="378">
        <v>46176</v>
      </c>
      <c r="M4166" s="1" t="s">
        <v>3328</v>
      </c>
      <c r="N4166" s="1" t="s">
        <v>5433</v>
      </c>
    </row>
    <row r="4167" spans="1:14" x14ac:dyDescent="0.25">
      <c r="A4167" s="1" t="s">
        <v>3327</v>
      </c>
      <c r="B4167" s="1" t="s">
        <v>80</v>
      </c>
      <c r="C4167" s="1" t="s">
        <v>81</v>
      </c>
      <c r="D4167" s="377">
        <v>168</v>
      </c>
      <c r="E4167" s="1" t="s">
        <v>83</v>
      </c>
      <c r="F4167" s="378">
        <v>46176</v>
      </c>
      <c r="G4167" s="1" t="s">
        <v>4868</v>
      </c>
      <c r="H4167" s="1" t="s">
        <v>4586</v>
      </c>
      <c r="I4167" s="378">
        <v>47271</v>
      </c>
      <c r="J4167" s="1" t="s">
        <v>61</v>
      </c>
      <c r="K4167" s="380">
        <v>0.38533564814815002</v>
      </c>
      <c r="L4167" s="378">
        <v>46176</v>
      </c>
      <c r="M4167" s="1" t="s">
        <v>3328</v>
      </c>
      <c r="N4167" s="1" t="s">
        <v>7788</v>
      </c>
    </row>
    <row r="4168" spans="1:14" x14ac:dyDescent="0.25">
      <c r="A4168" s="1" t="s">
        <v>3327</v>
      </c>
      <c r="B4168" s="1" t="s">
        <v>80</v>
      </c>
      <c r="C4168" s="1" t="s">
        <v>81</v>
      </c>
      <c r="D4168" s="377">
        <v>168</v>
      </c>
      <c r="E4168" s="1" t="s">
        <v>83</v>
      </c>
      <c r="F4168" s="378">
        <v>46176</v>
      </c>
      <c r="G4168" s="1" t="s">
        <v>4868</v>
      </c>
      <c r="H4168" s="1" t="s">
        <v>4586</v>
      </c>
      <c r="I4168" s="378">
        <v>47271</v>
      </c>
      <c r="J4168" s="1" t="s">
        <v>61</v>
      </c>
      <c r="K4168" s="380">
        <v>0.3222337962963</v>
      </c>
      <c r="L4168" s="378">
        <v>46176</v>
      </c>
      <c r="M4168" s="1" t="s">
        <v>3328</v>
      </c>
      <c r="N4168" s="1" t="s">
        <v>5431</v>
      </c>
    </row>
    <row r="4169" spans="1:14" x14ac:dyDescent="0.25">
      <c r="A4169" s="1" t="s">
        <v>3327</v>
      </c>
      <c r="B4169" s="1" t="s">
        <v>80</v>
      </c>
      <c r="C4169" s="1" t="s">
        <v>81</v>
      </c>
      <c r="D4169" s="377">
        <v>49</v>
      </c>
      <c r="E4169" s="1" t="s">
        <v>83</v>
      </c>
      <c r="F4169" s="378">
        <v>46176</v>
      </c>
      <c r="G4169" s="1" t="s">
        <v>4868</v>
      </c>
      <c r="H4169" s="1" t="s">
        <v>4586</v>
      </c>
      <c r="I4169" s="378">
        <v>47271</v>
      </c>
      <c r="J4169" s="1" t="s">
        <v>61</v>
      </c>
      <c r="K4169" s="380">
        <v>0.64509259259259</v>
      </c>
      <c r="L4169" s="378">
        <v>46176</v>
      </c>
      <c r="M4169" s="1" t="s">
        <v>3328</v>
      </c>
      <c r="N4169" s="1" t="s">
        <v>7787</v>
      </c>
    </row>
    <row r="4170" spans="1:14" x14ac:dyDescent="0.25">
      <c r="A4170" s="1" t="s">
        <v>3327</v>
      </c>
      <c r="B4170" s="1" t="s">
        <v>80</v>
      </c>
      <c r="C4170" s="1" t="s">
        <v>81</v>
      </c>
      <c r="D4170" s="377">
        <v>168</v>
      </c>
      <c r="E4170" s="1" t="s">
        <v>83</v>
      </c>
      <c r="F4170" s="378">
        <v>46176</v>
      </c>
      <c r="G4170" s="1" t="s">
        <v>4868</v>
      </c>
      <c r="H4170" s="1" t="s">
        <v>4586</v>
      </c>
      <c r="I4170" s="378">
        <v>47271</v>
      </c>
      <c r="J4170" s="1" t="s">
        <v>61</v>
      </c>
      <c r="K4170" s="380">
        <v>0.2480787037037</v>
      </c>
      <c r="L4170" s="378">
        <v>46176</v>
      </c>
      <c r="M4170" s="1" t="s">
        <v>3328</v>
      </c>
      <c r="N4170" s="1" t="s">
        <v>5434</v>
      </c>
    </row>
    <row r="4171" spans="1:14" x14ac:dyDescent="0.25">
      <c r="A4171" s="1" t="s">
        <v>3327</v>
      </c>
      <c r="B4171" s="1" t="s">
        <v>80</v>
      </c>
      <c r="C4171" s="1" t="s">
        <v>81</v>
      </c>
      <c r="D4171" s="377">
        <v>168</v>
      </c>
      <c r="E4171" s="1" t="s">
        <v>83</v>
      </c>
      <c r="F4171" s="378">
        <v>46176</v>
      </c>
      <c r="G4171" s="1" t="s">
        <v>4868</v>
      </c>
      <c r="H4171" s="1" t="s">
        <v>4586</v>
      </c>
      <c r="I4171" s="378">
        <v>47271</v>
      </c>
      <c r="J4171" s="1" t="s">
        <v>61</v>
      </c>
      <c r="K4171" s="380">
        <v>0.15638888888888999</v>
      </c>
      <c r="L4171" s="378">
        <v>46176</v>
      </c>
      <c r="M4171" s="1" t="s">
        <v>3328</v>
      </c>
      <c r="N4171" s="1" t="s">
        <v>5438</v>
      </c>
    </row>
    <row r="4172" spans="1:14" x14ac:dyDescent="0.25">
      <c r="A4172" s="1" t="s">
        <v>3327</v>
      </c>
      <c r="B4172" s="1" t="s">
        <v>80</v>
      </c>
      <c r="C4172" s="1" t="s">
        <v>81</v>
      </c>
      <c r="D4172" s="377">
        <v>168</v>
      </c>
      <c r="E4172" s="1" t="s">
        <v>83</v>
      </c>
      <c r="F4172" s="378">
        <v>46176</v>
      </c>
      <c r="G4172" s="1" t="s">
        <v>4868</v>
      </c>
      <c r="H4172" s="1" t="s">
        <v>4586</v>
      </c>
      <c r="I4172" s="378">
        <v>47271</v>
      </c>
      <c r="J4172" s="1" t="s">
        <v>61</v>
      </c>
      <c r="K4172" s="380">
        <v>1.008101851852E-2</v>
      </c>
      <c r="L4172" s="378">
        <v>46176</v>
      </c>
      <c r="M4172" s="1" t="s">
        <v>3328</v>
      </c>
      <c r="N4172" s="1" t="s">
        <v>5441</v>
      </c>
    </row>
    <row r="4173" spans="1:14" x14ac:dyDescent="0.25">
      <c r="A4173" s="1" t="s">
        <v>3327</v>
      </c>
      <c r="B4173" s="1" t="s">
        <v>80</v>
      </c>
      <c r="C4173" s="1" t="s">
        <v>81</v>
      </c>
      <c r="D4173" s="377">
        <v>168</v>
      </c>
      <c r="E4173" s="1" t="s">
        <v>83</v>
      </c>
      <c r="F4173" s="378">
        <v>46176</v>
      </c>
      <c r="G4173" s="1" t="s">
        <v>4868</v>
      </c>
      <c r="H4173" s="1" t="s">
        <v>4586</v>
      </c>
      <c r="I4173" s="378">
        <v>47271</v>
      </c>
      <c r="J4173" s="1" t="s">
        <v>61</v>
      </c>
      <c r="K4173" s="380">
        <v>0.18313657407407</v>
      </c>
      <c r="L4173" s="378">
        <v>46176</v>
      </c>
      <c r="M4173" s="1" t="s">
        <v>3328</v>
      </c>
      <c r="N4173" s="1" t="s">
        <v>5437</v>
      </c>
    </row>
    <row r="4174" spans="1:14" x14ac:dyDescent="0.25">
      <c r="A4174" s="1" t="s">
        <v>3327</v>
      </c>
      <c r="B4174" s="1" t="s">
        <v>80</v>
      </c>
      <c r="C4174" s="1" t="s">
        <v>81</v>
      </c>
      <c r="D4174" s="377">
        <v>168</v>
      </c>
      <c r="E4174" s="1" t="s">
        <v>83</v>
      </c>
      <c r="F4174" s="378">
        <v>46175</v>
      </c>
      <c r="G4174" s="1" t="s">
        <v>4462</v>
      </c>
      <c r="H4174" s="1" t="s">
        <v>4356</v>
      </c>
      <c r="I4174" s="378">
        <v>47267</v>
      </c>
      <c r="J4174" s="1" t="s">
        <v>61</v>
      </c>
      <c r="K4174" s="380">
        <v>0.35129629629629999</v>
      </c>
      <c r="L4174" s="378">
        <v>46175</v>
      </c>
      <c r="M4174" s="1" t="s">
        <v>3328</v>
      </c>
      <c r="N4174" s="1" t="s">
        <v>4463</v>
      </c>
    </row>
    <row r="4175" spans="1:14" x14ac:dyDescent="0.25">
      <c r="A4175" s="1" t="s">
        <v>3327</v>
      </c>
      <c r="B4175" s="1" t="s">
        <v>80</v>
      </c>
      <c r="C4175" s="1" t="s">
        <v>81</v>
      </c>
      <c r="D4175" s="377">
        <v>168</v>
      </c>
      <c r="E4175" s="1" t="s">
        <v>83</v>
      </c>
      <c r="F4175" s="378">
        <v>46175</v>
      </c>
      <c r="G4175" s="1" t="s">
        <v>4868</v>
      </c>
      <c r="H4175" s="1" t="s">
        <v>4586</v>
      </c>
      <c r="I4175" s="378">
        <v>47271</v>
      </c>
      <c r="J4175" s="1" t="s">
        <v>61</v>
      </c>
      <c r="K4175" s="380">
        <v>0.66535879629630001</v>
      </c>
      <c r="L4175" s="378">
        <v>46175</v>
      </c>
      <c r="M4175" s="1" t="s">
        <v>3328</v>
      </c>
      <c r="N4175" s="1" t="s">
        <v>5444</v>
      </c>
    </row>
    <row r="4176" spans="1:14" x14ac:dyDescent="0.25">
      <c r="A4176" s="1" t="s">
        <v>3327</v>
      </c>
      <c r="B4176" s="1" t="s">
        <v>80</v>
      </c>
      <c r="C4176" s="1" t="s">
        <v>81</v>
      </c>
      <c r="D4176" s="377">
        <v>168</v>
      </c>
      <c r="E4176" s="1" t="s">
        <v>83</v>
      </c>
      <c r="F4176" s="378">
        <v>46175</v>
      </c>
      <c r="G4176" s="1" t="s">
        <v>4868</v>
      </c>
      <c r="H4176" s="1" t="s">
        <v>4586</v>
      </c>
      <c r="I4176" s="378">
        <v>47271</v>
      </c>
      <c r="J4176" s="1" t="s">
        <v>61</v>
      </c>
      <c r="K4176" s="380">
        <v>0.98320601851851996</v>
      </c>
      <c r="L4176" s="378">
        <v>46175</v>
      </c>
      <c r="M4176" s="1" t="s">
        <v>3328</v>
      </c>
      <c r="N4176" s="1" t="s">
        <v>5448</v>
      </c>
    </row>
    <row r="4177" spans="1:14" x14ac:dyDescent="0.25">
      <c r="A4177" s="1" t="s">
        <v>3327</v>
      </c>
      <c r="B4177" s="1" t="s">
        <v>80</v>
      </c>
      <c r="C4177" s="1" t="s">
        <v>81</v>
      </c>
      <c r="D4177" s="377">
        <v>168</v>
      </c>
      <c r="E4177" s="1" t="s">
        <v>83</v>
      </c>
      <c r="F4177" s="378">
        <v>46175</v>
      </c>
      <c r="G4177" s="1" t="s">
        <v>4868</v>
      </c>
      <c r="H4177" s="1" t="s">
        <v>4586</v>
      </c>
      <c r="I4177" s="378">
        <v>47271</v>
      </c>
      <c r="J4177" s="1" t="s">
        <v>61</v>
      </c>
      <c r="K4177" s="380">
        <v>0.90648148148148</v>
      </c>
      <c r="L4177" s="378">
        <v>46175</v>
      </c>
      <c r="M4177" s="1" t="s">
        <v>3328</v>
      </c>
      <c r="N4177" s="1" t="s">
        <v>5443</v>
      </c>
    </row>
    <row r="4178" spans="1:14" x14ac:dyDescent="0.25">
      <c r="A4178" s="1" t="s">
        <v>3327</v>
      </c>
      <c r="B4178" s="1" t="s">
        <v>80</v>
      </c>
      <c r="C4178" s="1" t="s">
        <v>81</v>
      </c>
      <c r="D4178" s="377">
        <v>168</v>
      </c>
      <c r="E4178" s="1" t="s">
        <v>83</v>
      </c>
      <c r="F4178" s="378">
        <v>46175</v>
      </c>
      <c r="G4178" s="1" t="s">
        <v>4868</v>
      </c>
      <c r="H4178" s="1" t="s">
        <v>4586</v>
      </c>
      <c r="I4178" s="378">
        <v>47271</v>
      </c>
      <c r="J4178" s="1" t="s">
        <v>61</v>
      </c>
      <c r="K4178" s="380">
        <v>0.75333333333332997</v>
      </c>
      <c r="L4178" s="378">
        <v>46175</v>
      </c>
      <c r="M4178" s="1" t="s">
        <v>3328</v>
      </c>
      <c r="N4178" s="1" t="s">
        <v>5446</v>
      </c>
    </row>
    <row r="4179" spans="1:14" x14ac:dyDescent="0.25">
      <c r="A4179" s="1" t="s">
        <v>3327</v>
      </c>
      <c r="B4179" s="1" t="s">
        <v>80</v>
      </c>
      <c r="C4179" s="1" t="s">
        <v>81</v>
      </c>
      <c r="D4179" s="377">
        <v>168</v>
      </c>
      <c r="E4179" s="1" t="s">
        <v>83</v>
      </c>
      <c r="F4179" s="378">
        <v>46175</v>
      </c>
      <c r="G4179" s="1" t="s">
        <v>4868</v>
      </c>
      <c r="H4179" s="1" t="s">
        <v>4586</v>
      </c>
      <c r="I4179" s="378">
        <v>47271</v>
      </c>
      <c r="J4179" s="1" t="s">
        <v>61</v>
      </c>
      <c r="K4179" s="380">
        <v>0.91753472222221999</v>
      </c>
      <c r="L4179" s="378">
        <v>46175</v>
      </c>
      <c r="M4179" s="1" t="s">
        <v>3328</v>
      </c>
      <c r="N4179" s="1" t="s">
        <v>5451</v>
      </c>
    </row>
    <row r="4180" spans="1:14" x14ac:dyDescent="0.25">
      <c r="A4180" s="1" t="s">
        <v>3327</v>
      </c>
      <c r="B4180" s="1" t="s">
        <v>80</v>
      </c>
      <c r="C4180" s="1" t="s">
        <v>81</v>
      </c>
      <c r="D4180" s="377">
        <v>168</v>
      </c>
      <c r="E4180" s="1" t="s">
        <v>83</v>
      </c>
      <c r="F4180" s="378">
        <v>46175</v>
      </c>
      <c r="G4180" s="1" t="s">
        <v>4868</v>
      </c>
      <c r="H4180" s="1" t="s">
        <v>4586</v>
      </c>
      <c r="I4180" s="378">
        <v>47271</v>
      </c>
      <c r="J4180" s="1" t="s">
        <v>61</v>
      </c>
      <c r="K4180" s="380">
        <v>0.94166666666666998</v>
      </c>
      <c r="L4180" s="378">
        <v>46175</v>
      </c>
      <c r="M4180" s="1" t="s">
        <v>3328</v>
      </c>
      <c r="N4180" s="1" t="s">
        <v>5449</v>
      </c>
    </row>
    <row r="4181" spans="1:14" x14ac:dyDescent="0.25">
      <c r="A4181" s="1" t="s">
        <v>3327</v>
      </c>
      <c r="B4181" s="1" t="s">
        <v>80</v>
      </c>
      <c r="C4181" s="1" t="s">
        <v>81</v>
      </c>
      <c r="D4181" s="377">
        <v>168</v>
      </c>
      <c r="E4181" s="1" t="s">
        <v>83</v>
      </c>
      <c r="F4181" s="378">
        <v>46175</v>
      </c>
      <c r="G4181" s="1" t="s">
        <v>4868</v>
      </c>
      <c r="H4181" s="1" t="s">
        <v>4586</v>
      </c>
      <c r="I4181" s="378">
        <v>47271</v>
      </c>
      <c r="J4181" s="1" t="s">
        <v>61</v>
      </c>
      <c r="K4181" s="380">
        <v>0.90978009259258996</v>
      </c>
      <c r="L4181" s="378">
        <v>46175</v>
      </c>
      <c r="M4181" s="1" t="s">
        <v>3328</v>
      </c>
      <c r="N4181" s="1" t="s">
        <v>5447</v>
      </c>
    </row>
    <row r="4182" spans="1:14" x14ac:dyDescent="0.25">
      <c r="A4182" s="1" t="s">
        <v>3327</v>
      </c>
      <c r="B4182" s="1" t="s">
        <v>80</v>
      </c>
      <c r="C4182" s="1" t="s">
        <v>81</v>
      </c>
      <c r="D4182" s="377">
        <v>168</v>
      </c>
      <c r="E4182" s="1" t="s">
        <v>83</v>
      </c>
      <c r="F4182" s="378">
        <v>46175</v>
      </c>
      <c r="G4182" s="1" t="s">
        <v>4868</v>
      </c>
      <c r="H4182" s="1" t="s">
        <v>4586</v>
      </c>
      <c r="I4182" s="378">
        <v>47271</v>
      </c>
      <c r="J4182" s="1" t="s">
        <v>61</v>
      </c>
      <c r="K4182" s="380">
        <v>0.91658564814815002</v>
      </c>
      <c r="L4182" s="378">
        <v>46175</v>
      </c>
      <c r="M4182" s="1" t="s">
        <v>3328</v>
      </c>
      <c r="N4182" s="1" t="s">
        <v>5445</v>
      </c>
    </row>
    <row r="4183" spans="1:14" x14ac:dyDescent="0.25">
      <c r="A4183" s="1" t="s">
        <v>3327</v>
      </c>
      <c r="B4183" s="1" t="s">
        <v>80</v>
      </c>
      <c r="C4183" s="1" t="s">
        <v>81</v>
      </c>
      <c r="D4183" s="377">
        <v>168</v>
      </c>
      <c r="E4183" s="1" t="s">
        <v>83</v>
      </c>
      <c r="F4183" s="378">
        <v>46175</v>
      </c>
      <c r="G4183" s="1" t="s">
        <v>4868</v>
      </c>
      <c r="H4183" s="1" t="s">
        <v>4586</v>
      </c>
      <c r="I4183" s="378">
        <v>47271</v>
      </c>
      <c r="J4183" s="1" t="s">
        <v>61</v>
      </c>
      <c r="K4183" s="380">
        <v>0.94479166666667003</v>
      </c>
      <c r="L4183" s="378">
        <v>46175</v>
      </c>
      <c r="M4183" s="1" t="s">
        <v>3328</v>
      </c>
      <c r="N4183" s="1" t="s">
        <v>5450</v>
      </c>
    </row>
    <row r="4184" spans="1:14" x14ac:dyDescent="0.25">
      <c r="A4184" s="1" t="s">
        <v>3327</v>
      </c>
      <c r="B4184" s="1" t="s">
        <v>80</v>
      </c>
      <c r="C4184" s="1" t="s">
        <v>81</v>
      </c>
      <c r="D4184" s="377">
        <v>168</v>
      </c>
      <c r="E4184" s="1" t="s">
        <v>83</v>
      </c>
      <c r="F4184" s="378">
        <v>46175</v>
      </c>
      <c r="G4184" s="1" t="s">
        <v>4462</v>
      </c>
      <c r="H4184" s="1" t="s">
        <v>4356</v>
      </c>
      <c r="I4184" s="378">
        <v>47267</v>
      </c>
      <c r="J4184" s="1" t="s">
        <v>61</v>
      </c>
      <c r="K4184" s="380">
        <v>0.51003472222222002</v>
      </c>
      <c r="L4184" s="378">
        <v>46175</v>
      </c>
      <c r="M4184" s="1" t="s">
        <v>3328</v>
      </c>
      <c r="N4184" s="1" t="s">
        <v>4871</v>
      </c>
    </row>
    <row r="4185" spans="1:14" x14ac:dyDescent="0.25">
      <c r="A4185" s="1" t="s">
        <v>3327</v>
      </c>
      <c r="B4185" s="1" t="s">
        <v>80</v>
      </c>
      <c r="C4185" s="1" t="s">
        <v>81</v>
      </c>
      <c r="D4185" s="377">
        <v>168</v>
      </c>
      <c r="E4185" s="1" t="s">
        <v>83</v>
      </c>
      <c r="F4185" s="378">
        <v>46175</v>
      </c>
      <c r="G4185" s="1" t="s">
        <v>4868</v>
      </c>
      <c r="H4185" s="1" t="s">
        <v>4586</v>
      </c>
      <c r="I4185" s="378">
        <v>47271</v>
      </c>
      <c r="J4185" s="1" t="s">
        <v>61</v>
      </c>
      <c r="K4185" s="380">
        <v>0.89828703703704005</v>
      </c>
      <c r="L4185" s="378">
        <v>46175</v>
      </c>
      <c r="M4185" s="1" t="s">
        <v>3328</v>
      </c>
      <c r="N4185" s="1" t="s">
        <v>5442</v>
      </c>
    </row>
    <row r="4186" spans="1:14" x14ac:dyDescent="0.25">
      <c r="A4186" s="1" t="s">
        <v>3327</v>
      </c>
      <c r="B4186" s="1" t="s">
        <v>80</v>
      </c>
      <c r="C4186" s="1" t="s">
        <v>81</v>
      </c>
      <c r="D4186" s="377">
        <v>168</v>
      </c>
      <c r="E4186" s="1" t="s">
        <v>83</v>
      </c>
      <c r="F4186" s="378">
        <v>46175</v>
      </c>
      <c r="G4186" s="1" t="s">
        <v>4868</v>
      </c>
      <c r="H4186" s="1" t="s">
        <v>4586</v>
      </c>
      <c r="I4186" s="378">
        <v>47271</v>
      </c>
      <c r="J4186" s="1" t="s">
        <v>61</v>
      </c>
      <c r="K4186" s="380">
        <v>0.58991898148148003</v>
      </c>
      <c r="L4186" s="378">
        <v>46175</v>
      </c>
      <c r="M4186" s="1" t="s">
        <v>3328</v>
      </c>
      <c r="N4186" s="1" t="s">
        <v>4874</v>
      </c>
    </row>
    <row r="4187" spans="1:14" x14ac:dyDescent="0.25">
      <c r="A4187" s="1" t="s">
        <v>3327</v>
      </c>
      <c r="B4187" s="1" t="s">
        <v>80</v>
      </c>
      <c r="C4187" s="1" t="s">
        <v>81</v>
      </c>
      <c r="D4187" s="377">
        <v>70</v>
      </c>
      <c r="E4187" s="1" t="s">
        <v>83</v>
      </c>
      <c r="F4187" s="378">
        <v>46175</v>
      </c>
      <c r="G4187" s="1" t="s">
        <v>4462</v>
      </c>
      <c r="H4187" s="1" t="s">
        <v>4356</v>
      </c>
      <c r="I4187" s="378">
        <v>47267</v>
      </c>
      <c r="J4187" s="1" t="s">
        <v>61</v>
      </c>
      <c r="K4187" s="380">
        <v>0.55670138888888998</v>
      </c>
      <c r="L4187" s="378">
        <v>46175</v>
      </c>
      <c r="M4187" s="1" t="s">
        <v>3328</v>
      </c>
      <c r="N4187" s="1" t="s">
        <v>4873</v>
      </c>
    </row>
    <row r="4188" spans="1:14" x14ac:dyDescent="0.25">
      <c r="A4188" s="1" t="s">
        <v>3327</v>
      </c>
      <c r="B4188" s="1" t="s">
        <v>80</v>
      </c>
      <c r="C4188" s="1" t="s">
        <v>81</v>
      </c>
      <c r="D4188" s="377">
        <v>168</v>
      </c>
      <c r="E4188" s="1" t="s">
        <v>83</v>
      </c>
      <c r="F4188" s="378">
        <v>46175</v>
      </c>
      <c r="G4188" s="1" t="s">
        <v>4868</v>
      </c>
      <c r="H4188" s="1" t="s">
        <v>4586</v>
      </c>
      <c r="I4188" s="378">
        <v>47271</v>
      </c>
      <c r="J4188" s="1" t="s">
        <v>61</v>
      </c>
      <c r="K4188" s="380">
        <v>0.58488425925926002</v>
      </c>
      <c r="L4188" s="378">
        <v>46175</v>
      </c>
      <c r="M4188" s="1" t="s">
        <v>3328</v>
      </c>
      <c r="N4188" s="1" t="s">
        <v>4869</v>
      </c>
    </row>
    <row r="4189" spans="1:14" x14ac:dyDescent="0.25">
      <c r="A4189" s="1" t="s">
        <v>3327</v>
      </c>
      <c r="B4189" s="1" t="s">
        <v>80</v>
      </c>
      <c r="C4189" s="1" t="s">
        <v>81</v>
      </c>
      <c r="D4189" s="377">
        <v>168</v>
      </c>
      <c r="E4189" s="1" t="s">
        <v>83</v>
      </c>
      <c r="F4189" s="378">
        <v>46175</v>
      </c>
      <c r="G4189" s="1" t="s">
        <v>4462</v>
      </c>
      <c r="H4189" s="1" t="s">
        <v>4356</v>
      </c>
      <c r="I4189" s="378">
        <v>47267</v>
      </c>
      <c r="J4189" s="1" t="s">
        <v>61</v>
      </c>
      <c r="K4189" s="380">
        <v>0.41103009259258999</v>
      </c>
      <c r="L4189" s="378">
        <v>46175</v>
      </c>
      <c r="M4189" s="1" t="s">
        <v>3328</v>
      </c>
      <c r="N4189" s="1" t="s">
        <v>4872</v>
      </c>
    </row>
    <row r="4190" spans="1:14" x14ac:dyDescent="0.25">
      <c r="A4190" s="1" t="s">
        <v>3327</v>
      </c>
      <c r="B4190" s="1" t="s">
        <v>80</v>
      </c>
      <c r="C4190" s="1" t="s">
        <v>81</v>
      </c>
      <c r="D4190" s="377">
        <v>168</v>
      </c>
      <c r="E4190" s="1" t="s">
        <v>83</v>
      </c>
      <c r="F4190" s="378">
        <v>46175</v>
      </c>
      <c r="G4190" s="1" t="s">
        <v>4868</v>
      </c>
      <c r="H4190" s="1" t="s">
        <v>4586</v>
      </c>
      <c r="I4190" s="378">
        <v>47271</v>
      </c>
      <c r="J4190" s="1" t="s">
        <v>61</v>
      </c>
      <c r="K4190" s="380">
        <v>0.64040509259259004</v>
      </c>
      <c r="L4190" s="378">
        <v>46175</v>
      </c>
      <c r="M4190" s="1" t="s">
        <v>3328</v>
      </c>
      <c r="N4190" s="1" t="s">
        <v>4870</v>
      </c>
    </row>
    <row r="4191" spans="1:14" x14ac:dyDescent="0.25">
      <c r="A4191" s="1" t="s">
        <v>3327</v>
      </c>
      <c r="B4191" s="1" t="s">
        <v>80</v>
      </c>
      <c r="C4191" s="1" t="s">
        <v>81</v>
      </c>
      <c r="D4191" s="377">
        <v>168</v>
      </c>
      <c r="E4191" s="1" t="s">
        <v>83</v>
      </c>
      <c r="F4191" s="378">
        <v>46175</v>
      </c>
      <c r="G4191" s="1" t="s">
        <v>4462</v>
      </c>
      <c r="H4191" s="1" t="s">
        <v>4356</v>
      </c>
      <c r="I4191" s="378">
        <v>47267</v>
      </c>
      <c r="J4191" s="1" t="s">
        <v>61</v>
      </c>
      <c r="K4191" s="380">
        <v>0.40634259259258998</v>
      </c>
      <c r="L4191" s="378">
        <v>46175</v>
      </c>
      <c r="M4191" s="1" t="s">
        <v>3328</v>
      </c>
      <c r="N4191" s="1" t="s">
        <v>4867</v>
      </c>
    </row>
    <row r="4192" spans="1:14" x14ac:dyDescent="0.25">
      <c r="A4192" s="1" t="s">
        <v>3327</v>
      </c>
      <c r="B4192" s="1" t="s">
        <v>80</v>
      </c>
      <c r="C4192" s="1" t="s">
        <v>81</v>
      </c>
      <c r="D4192" s="377">
        <v>168</v>
      </c>
      <c r="E4192" s="1" t="s">
        <v>83</v>
      </c>
      <c r="F4192" s="378">
        <v>46175</v>
      </c>
      <c r="G4192" s="1" t="s">
        <v>4462</v>
      </c>
      <c r="H4192" s="1" t="s">
        <v>4356</v>
      </c>
      <c r="I4192" s="378">
        <v>47267</v>
      </c>
      <c r="J4192" s="1" t="s">
        <v>61</v>
      </c>
      <c r="K4192" s="380">
        <v>0.44637731481481002</v>
      </c>
      <c r="L4192" s="378">
        <v>46175</v>
      </c>
      <c r="M4192" s="1" t="s">
        <v>3328</v>
      </c>
      <c r="N4192" s="1" t="s">
        <v>4866</v>
      </c>
    </row>
    <row r="4193" spans="1:14" x14ac:dyDescent="0.25">
      <c r="A4193" s="1" t="s">
        <v>7789</v>
      </c>
      <c r="B4193" s="1" t="s">
        <v>80</v>
      </c>
      <c r="C4193" s="1" t="s">
        <v>81</v>
      </c>
      <c r="D4193" s="377">
        <v>113</v>
      </c>
      <c r="E4193" s="1" t="s">
        <v>83</v>
      </c>
      <c r="F4193" s="378">
        <v>46182</v>
      </c>
      <c r="G4193" s="1" t="s">
        <v>7790</v>
      </c>
      <c r="H4193" s="1" t="s">
        <v>6032</v>
      </c>
      <c r="I4193" s="378">
        <v>47274</v>
      </c>
      <c r="J4193" s="1" t="s">
        <v>61</v>
      </c>
      <c r="K4193" s="380">
        <v>0.15459490740741</v>
      </c>
      <c r="L4193" s="378">
        <v>46182</v>
      </c>
      <c r="M4193" s="1" t="s">
        <v>7791</v>
      </c>
      <c r="N4193" s="1" t="s">
        <v>10056</v>
      </c>
    </row>
    <row r="4194" spans="1:14" x14ac:dyDescent="0.25">
      <c r="A4194" s="1" t="s">
        <v>7789</v>
      </c>
      <c r="B4194" s="1" t="s">
        <v>80</v>
      </c>
      <c r="C4194" s="1" t="s">
        <v>81</v>
      </c>
      <c r="D4194" s="377">
        <v>168</v>
      </c>
      <c r="E4194" s="1" t="s">
        <v>83</v>
      </c>
      <c r="F4194" s="378">
        <v>46182</v>
      </c>
      <c r="G4194" s="1" t="s">
        <v>10047</v>
      </c>
      <c r="H4194" s="1" t="s">
        <v>9328</v>
      </c>
      <c r="I4194" s="378">
        <v>47277</v>
      </c>
      <c r="J4194" s="1" t="s">
        <v>61</v>
      </c>
      <c r="K4194" s="380">
        <v>0.51349537037036996</v>
      </c>
      <c r="L4194" s="378">
        <v>46182</v>
      </c>
      <c r="M4194" s="1" t="s">
        <v>7791</v>
      </c>
      <c r="N4194" s="1" t="s">
        <v>10719</v>
      </c>
    </row>
    <row r="4195" spans="1:14" x14ac:dyDescent="0.25">
      <c r="A4195" s="1" t="s">
        <v>7789</v>
      </c>
      <c r="B4195" s="1" t="s">
        <v>80</v>
      </c>
      <c r="C4195" s="1" t="s">
        <v>81</v>
      </c>
      <c r="D4195" s="377">
        <v>168</v>
      </c>
      <c r="E4195" s="1" t="s">
        <v>83</v>
      </c>
      <c r="F4195" s="378">
        <v>46182</v>
      </c>
      <c r="G4195" s="1" t="s">
        <v>10047</v>
      </c>
      <c r="H4195" s="1" t="s">
        <v>9328</v>
      </c>
      <c r="I4195" s="378">
        <v>47277</v>
      </c>
      <c r="J4195" s="1" t="s">
        <v>61</v>
      </c>
      <c r="K4195" s="380">
        <v>0.19613425925926001</v>
      </c>
      <c r="L4195" s="378">
        <v>46182</v>
      </c>
      <c r="M4195" s="1" t="s">
        <v>7791</v>
      </c>
      <c r="N4195" s="1" t="s">
        <v>10055</v>
      </c>
    </row>
    <row r="4196" spans="1:14" x14ac:dyDescent="0.25">
      <c r="A4196" s="1" t="s">
        <v>7789</v>
      </c>
      <c r="B4196" s="1" t="s">
        <v>80</v>
      </c>
      <c r="C4196" s="1" t="s">
        <v>81</v>
      </c>
      <c r="D4196" s="377">
        <v>10</v>
      </c>
      <c r="E4196" s="1" t="s">
        <v>83</v>
      </c>
      <c r="F4196" s="378">
        <v>46182</v>
      </c>
      <c r="G4196" s="1" t="s">
        <v>10047</v>
      </c>
      <c r="H4196" s="1" t="s">
        <v>9328</v>
      </c>
      <c r="I4196" s="378">
        <v>47277</v>
      </c>
      <c r="J4196" s="1" t="s">
        <v>61</v>
      </c>
      <c r="K4196" s="380">
        <v>0.51998842592592998</v>
      </c>
      <c r="L4196" s="378">
        <v>46182</v>
      </c>
      <c r="M4196" s="1" t="s">
        <v>7791</v>
      </c>
      <c r="N4196" s="1" t="s">
        <v>10720</v>
      </c>
    </row>
    <row r="4197" spans="1:14" x14ac:dyDescent="0.25">
      <c r="A4197" s="1" t="s">
        <v>7789</v>
      </c>
      <c r="B4197" s="1" t="s">
        <v>80</v>
      </c>
      <c r="C4197" s="1" t="s">
        <v>81</v>
      </c>
      <c r="D4197" s="377">
        <v>168</v>
      </c>
      <c r="E4197" s="1" t="s">
        <v>83</v>
      </c>
      <c r="F4197" s="378">
        <v>46182</v>
      </c>
      <c r="G4197" s="1" t="s">
        <v>10047</v>
      </c>
      <c r="H4197" s="1" t="s">
        <v>9328</v>
      </c>
      <c r="I4197" s="378">
        <v>47277</v>
      </c>
      <c r="J4197" s="1" t="s">
        <v>61</v>
      </c>
      <c r="K4197" s="380">
        <v>0.41513888888889</v>
      </c>
      <c r="L4197" s="378">
        <v>46182</v>
      </c>
      <c r="M4197" s="1" t="s">
        <v>7791</v>
      </c>
      <c r="N4197" s="1" t="s">
        <v>10721</v>
      </c>
    </row>
    <row r="4198" spans="1:14" x14ac:dyDescent="0.25">
      <c r="A4198" s="1" t="s">
        <v>7789</v>
      </c>
      <c r="B4198" s="1" t="s">
        <v>80</v>
      </c>
      <c r="C4198" s="1" t="s">
        <v>81</v>
      </c>
      <c r="D4198" s="377">
        <v>168</v>
      </c>
      <c r="E4198" s="1" t="s">
        <v>83</v>
      </c>
      <c r="F4198" s="378">
        <v>46182</v>
      </c>
      <c r="G4198" s="1" t="s">
        <v>10047</v>
      </c>
      <c r="H4198" s="1" t="s">
        <v>9328</v>
      </c>
      <c r="I4198" s="378">
        <v>47277</v>
      </c>
      <c r="J4198" s="1" t="s">
        <v>61</v>
      </c>
      <c r="K4198" s="380">
        <v>0.24935185185184999</v>
      </c>
      <c r="L4198" s="378">
        <v>46182</v>
      </c>
      <c r="M4198" s="1" t="s">
        <v>7791</v>
      </c>
      <c r="N4198" s="1" t="s">
        <v>10059</v>
      </c>
    </row>
    <row r="4199" spans="1:14" x14ac:dyDescent="0.25">
      <c r="A4199" s="1" t="s">
        <v>7789</v>
      </c>
      <c r="B4199" s="1" t="s">
        <v>80</v>
      </c>
      <c r="C4199" s="1" t="s">
        <v>81</v>
      </c>
      <c r="D4199" s="377">
        <v>168</v>
      </c>
      <c r="E4199" s="1" t="s">
        <v>83</v>
      </c>
      <c r="F4199" s="378">
        <v>46182</v>
      </c>
      <c r="G4199" s="1" t="s">
        <v>10047</v>
      </c>
      <c r="H4199" s="1" t="s">
        <v>9328</v>
      </c>
      <c r="I4199" s="378">
        <v>47277</v>
      </c>
      <c r="J4199" s="1" t="s">
        <v>61</v>
      </c>
      <c r="K4199" s="380">
        <v>0.27979166666666999</v>
      </c>
      <c r="L4199" s="378">
        <v>46182</v>
      </c>
      <c r="M4199" s="1" t="s">
        <v>7791</v>
      </c>
      <c r="N4199" s="1" t="s">
        <v>10049</v>
      </c>
    </row>
    <row r="4200" spans="1:14" x14ac:dyDescent="0.25">
      <c r="A4200" s="1" t="s">
        <v>7789</v>
      </c>
      <c r="B4200" s="1" t="s">
        <v>80</v>
      </c>
      <c r="C4200" s="1" t="s">
        <v>81</v>
      </c>
      <c r="D4200" s="377">
        <v>168</v>
      </c>
      <c r="E4200" s="1" t="s">
        <v>83</v>
      </c>
      <c r="F4200" s="378">
        <v>46182</v>
      </c>
      <c r="G4200" s="1" t="s">
        <v>10047</v>
      </c>
      <c r="H4200" s="1" t="s">
        <v>9328</v>
      </c>
      <c r="I4200" s="378">
        <v>47277</v>
      </c>
      <c r="J4200" s="1" t="s">
        <v>61</v>
      </c>
      <c r="K4200" s="380">
        <v>6.4872685185190002E-2</v>
      </c>
      <c r="L4200" s="378">
        <v>46182</v>
      </c>
      <c r="M4200" s="1" t="s">
        <v>7791</v>
      </c>
      <c r="N4200" s="1" t="s">
        <v>10054</v>
      </c>
    </row>
    <row r="4201" spans="1:14" x14ac:dyDescent="0.25">
      <c r="A4201" s="1" t="s">
        <v>7789</v>
      </c>
      <c r="B4201" s="1" t="s">
        <v>80</v>
      </c>
      <c r="C4201" s="1" t="s">
        <v>81</v>
      </c>
      <c r="D4201" s="377">
        <v>168</v>
      </c>
      <c r="E4201" s="1" t="s">
        <v>83</v>
      </c>
      <c r="F4201" s="378">
        <v>46182</v>
      </c>
      <c r="G4201" s="1" t="s">
        <v>10047</v>
      </c>
      <c r="H4201" s="1" t="s">
        <v>9328</v>
      </c>
      <c r="I4201" s="378">
        <v>47277</v>
      </c>
      <c r="J4201" s="1" t="s">
        <v>61</v>
      </c>
      <c r="K4201" s="380">
        <v>0.37938657407407</v>
      </c>
      <c r="L4201" s="378">
        <v>46182</v>
      </c>
      <c r="M4201" s="1" t="s">
        <v>7791</v>
      </c>
      <c r="N4201" s="1" t="s">
        <v>10722</v>
      </c>
    </row>
    <row r="4202" spans="1:14" x14ac:dyDescent="0.25">
      <c r="A4202" s="1" t="s">
        <v>7789</v>
      </c>
      <c r="B4202" s="1" t="s">
        <v>80</v>
      </c>
      <c r="C4202" s="1" t="s">
        <v>81</v>
      </c>
      <c r="D4202" s="377">
        <v>168</v>
      </c>
      <c r="E4202" s="1" t="s">
        <v>83</v>
      </c>
      <c r="F4202" s="378">
        <v>46182</v>
      </c>
      <c r="G4202" s="1" t="s">
        <v>10047</v>
      </c>
      <c r="H4202" s="1" t="s">
        <v>9328</v>
      </c>
      <c r="I4202" s="378">
        <v>47277</v>
      </c>
      <c r="J4202" s="1" t="s">
        <v>61</v>
      </c>
      <c r="K4202" s="380">
        <v>0.13973379629630001</v>
      </c>
      <c r="L4202" s="378">
        <v>46182</v>
      </c>
      <c r="M4202" s="1" t="s">
        <v>7791</v>
      </c>
      <c r="N4202" s="1" t="s">
        <v>10052</v>
      </c>
    </row>
    <row r="4203" spans="1:14" x14ac:dyDescent="0.25">
      <c r="A4203" s="1" t="s">
        <v>7789</v>
      </c>
      <c r="B4203" s="1" t="s">
        <v>80</v>
      </c>
      <c r="C4203" s="1" t="s">
        <v>81</v>
      </c>
      <c r="D4203" s="377">
        <v>168</v>
      </c>
      <c r="E4203" s="1" t="s">
        <v>83</v>
      </c>
      <c r="F4203" s="378">
        <v>46182</v>
      </c>
      <c r="G4203" s="1" t="s">
        <v>10047</v>
      </c>
      <c r="H4203" s="1" t="s">
        <v>9328</v>
      </c>
      <c r="I4203" s="378">
        <v>47277</v>
      </c>
      <c r="J4203" s="1" t="s">
        <v>61</v>
      </c>
      <c r="K4203" s="380">
        <v>4.4791666666700002E-3</v>
      </c>
      <c r="L4203" s="378">
        <v>46182</v>
      </c>
      <c r="M4203" s="1" t="s">
        <v>7791</v>
      </c>
      <c r="N4203" s="1" t="s">
        <v>10051</v>
      </c>
    </row>
    <row r="4204" spans="1:14" x14ac:dyDescent="0.25">
      <c r="A4204" s="1" t="s">
        <v>7789</v>
      </c>
      <c r="B4204" s="1" t="s">
        <v>80</v>
      </c>
      <c r="C4204" s="1" t="s">
        <v>81</v>
      </c>
      <c r="D4204" s="377">
        <v>168</v>
      </c>
      <c r="E4204" s="1" t="s">
        <v>83</v>
      </c>
      <c r="F4204" s="378">
        <v>46182</v>
      </c>
      <c r="G4204" s="1" t="s">
        <v>10047</v>
      </c>
      <c r="H4204" s="1" t="s">
        <v>9328</v>
      </c>
      <c r="I4204" s="378">
        <v>47277</v>
      </c>
      <c r="J4204" s="1" t="s">
        <v>61</v>
      </c>
      <c r="K4204" s="380">
        <v>0.25105324074073998</v>
      </c>
      <c r="L4204" s="378">
        <v>46182</v>
      </c>
      <c r="M4204" s="1" t="s">
        <v>7791</v>
      </c>
      <c r="N4204" s="1" t="s">
        <v>10058</v>
      </c>
    </row>
    <row r="4205" spans="1:14" x14ac:dyDescent="0.25">
      <c r="A4205" s="1" t="s">
        <v>7789</v>
      </c>
      <c r="B4205" s="1" t="s">
        <v>80</v>
      </c>
      <c r="C4205" s="1" t="s">
        <v>81</v>
      </c>
      <c r="D4205" s="377">
        <v>168</v>
      </c>
      <c r="E4205" s="1" t="s">
        <v>83</v>
      </c>
      <c r="F4205" s="378">
        <v>46182</v>
      </c>
      <c r="G4205" s="1" t="s">
        <v>10047</v>
      </c>
      <c r="H4205" s="1" t="s">
        <v>9328</v>
      </c>
      <c r="I4205" s="378">
        <v>47277</v>
      </c>
      <c r="J4205" s="1" t="s">
        <v>61</v>
      </c>
      <c r="K4205" s="380">
        <v>1.25462962963E-2</v>
      </c>
      <c r="L4205" s="378">
        <v>46182</v>
      </c>
      <c r="M4205" s="1" t="s">
        <v>7791</v>
      </c>
      <c r="N4205" s="1" t="s">
        <v>10048</v>
      </c>
    </row>
    <row r="4206" spans="1:14" x14ac:dyDescent="0.25">
      <c r="A4206" s="1" t="s">
        <v>7789</v>
      </c>
      <c r="B4206" s="1" t="s">
        <v>80</v>
      </c>
      <c r="C4206" s="1" t="s">
        <v>81</v>
      </c>
      <c r="D4206" s="377">
        <v>168</v>
      </c>
      <c r="E4206" s="1" t="s">
        <v>83</v>
      </c>
      <c r="F4206" s="378">
        <v>46182</v>
      </c>
      <c r="G4206" s="1" t="s">
        <v>10047</v>
      </c>
      <c r="H4206" s="1" t="s">
        <v>9328</v>
      </c>
      <c r="I4206" s="378">
        <v>47277</v>
      </c>
      <c r="J4206" s="1" t="s">
        <v>61</v>
      </c>
      <c r="K4206" s="380">
        <v>0.20281250000000001</v>
      </c>
      <c r="L4206" s="378">
        <v>46182</v>
      </c>
      <c r="M4206" s="1" t="s">
        <v>7791</v>
      </c>
      <c r="N4206" s="1" t="s">
        <v>10050</v>
      </c>
    </row>
    <row r="4207" spans="1:14" x14ac:dyDescent="0.25">
      <c r="A4207" s="1" t="s">
        <v>7789</v>
      </c>
      <c r="B4207" s="1" t="s">
        <v>80</v>
      </c>
      <c r="C4207" s="1" t="s">
        <v>81</v>
      </c>
      <c r="D4207" s="377">
        <v>168</v>
      </c>
      <c r="E4207" s="1" t="s">
        <v>83</v>
      </c>
      <c r="F4207" s="378">
        <v>46182</v>
      </c>
      <c r="G4207" s="1" t="s">
        <v>10047</v>
      </c>
      <c r="H4207" s="1" t="s">
        <v>9328</v>
      </c>
      <c r="I4207" s="378">
        <v>47277</v>
      </c>
      <c r="J4207" s="1" t="s">
        <v>61</v>
      </c>
      <c r="K4207" s="380">
        <v>0.32428240740740999</v>
      </c>
      <c r="L4207" s="378">
        <v>46182</v>
      </c>
      <c r="M4207" s="1" t="s">
        <v>7791</v>
      </c>
      <c r="N4207" s="1" t="s">
        <v>10057</v>
      </c>
    </row>
    <row r="4208" spans="1:14" x14ac:dyDescent="0.25">
      <c r="A4208" s="1" t="s">
        <v>7789</v>
      </c>
      <c r="B4208" s="1" t="s">
        <v>80</v>
      </c>
      <c r="C4208" s="1" t="s">
        <v>81</v>
      </c>
      <c r="D4208" s="377">
        <v>168</v>
      </c>
      <c r="E4208" s="1" t="s">
        <v>83</v>
      </c>
      <c r="F4208" s="378">
        <v>46182</v>
      </c>
      <c r="G4208" s="1" t="s">
        <v>10047</v>
      </c>
      <c r="H4208" s="1" t="s">
        <v>9328</v>
      </c>
      <c r="I4208" s="378">
        <v>47277</v>
      </c>
      <c r="J4208" s="1" t="s">
        <v>61</v>
      </c>
      <c r="K4208" s="380">
        <v>3.7048611111109998E-2</v>
      </c>
      <c r="L4208" s="378">
        <v>46182</v>
      </c>
      <c r="M4208" s="1" t="s">
        <v>7791</v>
      </c>
      <c r="N4208" s="1" t="s">
        <v>10060</v>
      </c>
    </row>
    <row r="4209" spans="1:14" x14ac:dyDescent="0.25">
      <c r="A4209" s="1" t="s">
        <v>7789</v>
      </c>
      <c r="B4209" s="1" t="s">
        <v>80</v>
      </c>
      <c r="C4209" s="1" t="s">
        <v>81</v>
      </c>
      <c r="D4209" s="377">
        <v>168</v>
      </c>
      <c r="E4209" s="1" t="s">
        <v>83</v>
      </c>
      <c r="F4209" s="378">
        <v>46182</v>
      </c>
      <c r="G4209" s="1" t="s">
        <v>10047</v>
      </c>
      <c r="H4209" s="1" t="s">
        <v>9328</v>
      </c>
      <c r="I4209" s="378">
        <v>47277</v>
      </c>
      <c r="J4209" s="1" t="s">
        <v>61</v>
      </c>
      <c r="K4209" s="380">
        <v>0.36482638888889002</v>
      </c>
      <c r="L4209" s="378">
        <v>46182</v>
      </c>
      <c r="M4209" s="1" t="s">
        <v>7791</v>
      </c>
      <c r="N4209" s="1" t="s">
        <v>10053</v>
      </c>
    </row>
    <row r="4210" spans="1:14" x14ac:dyDescent="0.25">
      <c r="A4210" s="1" t="s">
        <v>7789</v>
      </c>
      <c r="B4210" s="1" t="s">
        <v>80</v>
      </c>
      <c r="C4210" s="1" t="s">
        <v>81</v>
      </c>
      <c r="D4210" s="377">
        <v>168</v>
      </c>
      <c r="E4210" s="1" t="s">
        <v>83</v>
      </c>
      <c r="F4210" s="378">
        <v>46181</v>
      </c>
      <c r="G4210" s="1" t="s">
        <v>10047</v>
      </c>
      <c r="H4210" s="1" t="s">
        <v>9328</v>
      </c>
      <c r="I4210" s="378">
        <v>47277</v>
      </c>
      <c r="J4210" s="1" t="s">
        <v>61</v>
      </c>
      <c r="K4210" s="380">
        <v>0.76122685185185002</v>
      </c>
      <c r="L4210" s="378">
        <v>46181</v>
      </c>
      <c r="M4210" s="1" t="s">
        <v>7791</v>
      </c>
      <c r="N4210" s="1" t="s">
        <v>10066</v>
      </c>
    </row>
    <row r="4211" spans="1:14" x14ac:dyDescent="0.25">
      <c r="A4211" s="1" t="s">
        <v>7789</v>
      </c>
      <c r="B4211" s="1" t="s">
        <v>80</v>
      </c>
      <c r="C4211" s="1" t="s">
        <v>81</v>
      </c>
      <c r="D4211" s="377">
        <v>168</v>
      </c>
      <c r="E4211" s="1" t="s">
        <v>83</v>
      </c>
      <c r="F4211" s="378">
        <v>46181</v>
      </c>
      <c r="G4211" s="1" t="s">
        <v>7790</v>
      </c>
      <c r="H4211" s="1" t="s">
        <v>6032</v>
      </c>
      <c r="I4211" s="378">
        <v>47274</v>
      </c>
      <c r="J4211" s="1" t="s">
        <v>61</v>
      </c>
      <c r="K4211" s="380">
        <v>0.40268518518518998</v>
      </c>
      <c r="L4211" s="378">
        <v>46181</v>
      </c>
      <c r="M4211" s="1" t="s">
        <v>7791</v>
      </c>
      <c r="N4211" s="1" t="s">
        <v>9357</v>
      </c>
    </row>
    <row r="4212" spans="1:14" x14ac:dyDescent="0.25">
      <c r="A4212" s="1" t="s">
        <v>7789</v>
      </c>
      <c r="B4212" s="1" t="s">
        <v>80</v>
      </c>
      <c r="C4212" s="1" t="s">
        <v>81</v>
      </c>
      <c r="D4212" s="377">
        <v>168</v>
      </c>
      <c r="E4212" s="1" t="s">
        <v>83</v>
      </c>
      <c r="F4212" s="378">
        <v>46181</v>
      </c>
      <c r="G4212" s="1" t="s">
        <v>10047</v>
      </c>
      <c r="H4212" s="1" t="s">
        <v>9328</v>
      </c>
      <c r="I4212" s="378">
        <v>47277</v>
      </c>
      <c r="J4212" s="1" t="s">
        <v>61</v>
      </c>
      <c r="K4212" s="380">
        <v>0.73947916666667002</v>
      </c>
      <c r="L4212" s="378">
        <v>46181</v>
      </c>
      <c r="M4212" s="1" t="s">
        <v>7791</v>
      </c>
      <c r="N4212" s="1" t="s">
        <v>10063</v>
      </c>
    </row>
    <row r="4213" spans="1:14" x14ac:dyDescent="0.25">
      <c r="A4213" s="1" t="s">
        <v>7789</v>
      </c>
      <c r="B4213" s="1" t="s">
        <v>80</v>
      </c>
      <c r="C4213" s="1" t="s">
        <v>81</v>
      </c>
      <c r="D4213" s="377">
        <v>168</v>
      </c>
      <c r="E4213" s="1" t="s">
        <v>83</v>
      </c>
      <c r="F4213" s="378">
        <v>46181</v>
      </c>
      <c r="G4213" s="1" t="s">
        <v>10047</v>
      </c>
      <c r="H4213" s="1" t="s">
        <v>9328</v>
      </c>
      <c r="I4213" s="378">
        <v>47277</v>
      </c>
      <c r="J4213" s="1" t="s">
        <v>61</v>
      </c>
      <c r="K4213" s="380">
        <v>0.70915509259259002</v>
      </c>
      <c r="L4213" s="378">
        <v>46181</v>
      </c>
      <c r="M4213" s="1" t="s">
        <v>7791</v>
      </c>
      <c r="N4213" s="1" t="s">
        <v>10061</v>
      </c>
    </row>
    <row r="4214" spans="1:14" x14ac:dyDescent="0.25">
      <c r="A4214" s="1" t="s">
        <v>7789</v>
      </c>
      <c r="B4214" s="1" t="s">
        <v>80</v>
      </c>
      <c r="C4214" s="1" t="s">
        <v>81</v>
      </c>
      <c r="D4214" s="377">
        <v>168</v>
      </c>
      <c r="E4214" s="1" t="s">
        <v>83</v>
      </c>
      <c r="F4214" s="378">
        <v>46181</v>
      </c>
      <c r="G4214" s="1" t="s">
        <v>10047</v>
      </c>
      <c r="H4214" s="1" t="s">
        <v>9328</v>
      </c>
      <c r="I4214" s="378">
        <v>47277</v>
      </c>
      <c r="J4214" s="1" t="s">
        <v>61</v>
      </c>
      <c r="K4214" s="380">
        <v>0.87063657407407002</v>
      </c>
      <c r="L4214" s="378">
        <v>46181</v>
      </c>
      <c r="M4214" s="1" t="s">
        <v>7791</v>
      </c>
      <c r="N4214" s="1" t="s">
        <v>10074</v>
      </c>
    </row>
    <row r="4215" spans="1:14" x14ac:dyDescent="0.25">
      <c r="A4215" s="1" t="s">
        <v>7789</v>
      </c>
      <c r="B4215" s="1" t="s">
        <v>80</v>
      </c>
      <c r="C4215" s="1" t="s">
        <v>81</v>
      </c>
      <c r="D4215" s="377">
        <v>168</v>
      </c>
      <c r="E4215" s="1" t="s">
        <v>83</v>
      </c>
      <c r="F4215" s="378">
        <v>46181</v>
      </c>
      <c r="G4215" s="1" t="s">
        <v>10047</v>
      </c>
      <c r="H4215" s="1" t="s">
        <v>9328</v>
      </c>
      <c r="I4215" s="378">
        <v>47277</v>
      </c>
      <c r="J4215" s="1" t="s">
        <v>61</v>
      </c>
      <c r="K4215" s="380">
        <v>0.90460648148148004</v>
      </c>
      <c r="L4215" s="378">
        <v>46181</v>
      </c>
      <c r="M4215" s="1" t="s">
        <v>7791</v>
      </c>
      <c r="N4215" s="1" t="s">
        <v>10068</v>
      </c>
    </row>
    <row r="4216" spans="1:14" x14ac:dyDescent="0.25">
      <c r="A4216" s="1" t="s">
        <v>7789</v>
      </c>
      <c r="B4216" s="1" t="s">
        <v>80</v>
      </c>
      <c r="C4216" s="1" t="s">
        <v>81</v>
      </c>
      <c r="D4216" s="377">
        <v>168</v>
      </c>
      <c r="E4216" s="1" t="s">
        <v>83</v>
      </c>
      <c r="F4216" s="378">
        <v>46181</v>
      </c>
      <c r="G4216" s="1" t="s">
        <v>10047</v>
      </c>
      <c r="H4216" s="1" t="s">
        <v>9328</v>
      </c>
      <c r="I4216" s="378">
        <v>47277</v>
      </c>
      <c r="J4216" s="1" t="s">
        <v>61</v>
      </c>
      <c r="K4216" s="380">
        <v>0.90589120370370002</v>
      </c>
      <c r="L4216" s="378">
        <v>46181</v>
      </c>
      <c r="M4216" s="1" t="s">
        <v>7791</v>
      </c>
      <c r="N4216" s="1" t="s">
        <v>10067</v>
      </c>
    </row>
    <row r="4217" spans="1:14" x14ac:dyDescent="0.25">
      <c r="A4217" s="1" t="s">
        <v>7789</v>
      </c>
      <c r="B4217" s="1" t="s">
        <v>80</v>
      </c>
      <c r="C4217" s="1" t="s">
        <v>81</v>
      </c>
      <c r="D4217" s="377">
        <v>168</v>
      </c>
      <c r="E4217" s="1" t="s">
        <v>83</v>
      </c>
      <c r="F4217" s="378">
        <v>46181</v>
      </c>
      <c r="G4217" s="1" t="s">
        <v>7790</v>
      </c>
      <c r="H4217" s="1" t="s">
        <v>6032</v>
      </c>
      <c r="I4217" s="378">
        <v>47274</v>
      </c>
      <c r="J4217" s="1" t="s">
        <v>61</v>
      </c>
      <c r="K4217" s="380">
        <v>0.52771990740741004</v>
      </c>
      <c r="L4217" s="378">
        <v>46181</v>
      </c>
      <c r="M4217" s="1" t="s">
        <v>7791</v>
      </c>
      <c r="N4217" s="1" t="s">
        <v>10064</v>
      </c>
    </row>
    <row r="4218" spans="1:14" x14ac:dyDescent="0.25">
      <c r="A4218" s="1" t="s">
        <v>7789</v>
      </c>
      <c r="B4218" s="1" t="s">
        <v>80</v>
      </c>
      <c r="C4218" s="1" t="s">
        <v>81</v>
      </c>
      <c r="D4218" s="377">
        <v>168</v>
      </c>
      <c r="E4218" s="1" t="s">
        <v>83</v>
      </c>
      <c r="F4218" s="378">
        <v>46181</v>
      </c>
      <c r="G4218" s="1" t="s">
        <v>10047</v>
      </c>
      <c r="H4218" s="1" t="s">
        <v>9328</v>
      </c>
      <c r="I4218" s="378">
        <v>47277</v>
      </c>
      <c r="J4218" s="1" t="s">
        <v>61</v>
      </c>
      <c r="K4218" s="380">
        <v>0.66248842592593005</v>
      </c>
      <c r="L4218" s="378">
        <v>46181</v>
      </c>
      <c r="M4218" s="1" t="s">
        <v>7791</v>
      </c>
      <c r="N4218" s="1" t="s">
        <v>10065</v>
      </c>
    </row>
    <row r="4219" spans="1:14" x14ac:dyDescent="0.25">
      <c r="A4219" s="1" t="s">
        <v>7789</v>
      </c>
      <c r="B4219" s="1" t="s">
        <v>80</v>
      </c>
      <c r="C4219" s="1" t="s">
        <v>81</v>
      </c>
      <c r="D4219" s="377">
        <v>168</v>
      </c>
      <c r="E4219" s="1" t="s">
        <v>83</v>
      </c>
      <c r="F4219" s="378">
        <v>46181</v>
      </c>
      <c r="G4219" s="1" t="s">
        <v>7790</v>
      </c>
      <c r="H4219" s="1" t="s">
        <v>6032</v>
      </c>
      <c r="I4219" s="378">
        <v>47274</v>
      </c>
      <c r="J4219" s="1" t="s">
        <v>61</v>
      </c>
      <c r="K4219" s="380">
        <v>0.44133101851852002</v>
      </c>
      <c r="L4219" s="378">
        <v>46181</v>
      </c>
      <c r="M4219" s="1" t="s">
        <v>7791</v>
      </c>
      <c r="N4219" s="1" t="s">
        <v>9420</v>
      </c>
    </row>
    <row r="4220" spans="1:14" x14ac:dyDescent="0.25">
      <c r="A4220" s="1" t="s">
        <v>7789</v>
      </c>
      <c r="B4220" s="1" t="s">
        <v>80</v>
      </c>
      <c r="C4220" s="1" t="s">
        <v>81</v>
      </c>
      <c r="D4220" s="377">
        <v>168</v>
      </c>
      <c r="E4220" s="1" t="s">
        <v>83</v>
      </c>
      <c r="F4220" s="378">
        <v>46181</v>
      </c>
      <c r="G4220" s="1" t="s">
        <v>7790</v>
      </c>
      <c r="H4220" s="1" t="s">
        <v>6032</v>
      </c>
      <c r="I4220" s="378">
        <v>47274</v>
      </c>
      <c r="J4220" s="1" t="s">
        <v>61</v>
      </c>
      <c r="K4220" s="380">
        <v>0.35818287037037</v>
      </c>
      <c r="L4220" s="378">
        <v>46181</v>
      </c>
      <c r="M4220" s="1" t="s">
        <v>7791</v>
      </c>
      <c r="N4220" s="1" t="s">
        <v>7792</v>
      </c>
    </row>
    <row r="4221" spans="1:14" x14ac:dyDescent="0.25">
      <c r="A4221" s="1" t="s">
        <v>7789</v>
      </c>
      <c r="B4221" s="1" t="s">
        <v>80</v>
      </c>
      <c r="C4221" s="1" t="s">
        <v>81</v>
      </c>
      <c r="D4221" s="377">
        <v>168</v>
      </c>
      <c r="E4221" s="1" t="s">
        <v>83</v>
      </c>
      <c r="F4221" s="378">
        <v>46181</v>
      </c>
      <c r="G4221" s="1" t="s">
        <v>10047</v>
      </c>
      <c r="H4221" s="1" t="s">
        <v>9328</v>
      </c>
      <c r="I4221" s="378">
        <v>47277</v>
      </c>
      <c r="J4221" s="1" t="s">
        <v>61</v>
      </c>
      <c r="K4221" s="380">
        <v>0.91841435185185005</v>
      </c>
      <c r="L4221" s="378">
        <v>46181</v>
      </c>
      <c r="M4221" s="1" t="s">
        <v>7791</v>
      </c>
      <c r="N4221" s="1" t="s">
        <v>10072</v>
      </c>
    </row>
    <row r="4222" spans="1:14" x14ac:dyDescent="0.25">
      <c r="A4222" s="1" t="s">
        <v>7789</v>
      </c>
      <c r="B4222" s="1" t="s">
        <v>80</v>
      </c>
      <c r="C4222" s="1" t="s">
        <v>81</v>
      </c>
      <c r="D4222" s="377">
        <v>168</v>
      </c>
      <c r="E4222" s="1" t="s">
        <v>83</v>
      </c>
      <c r="F4222" s="378">
        <v>46181</v>
      </c>
      <c r="G4222" s="1" t="s">
        <v>10047</v>
      </c>
      <c r="H4222" s="1" t="s">
        <v>9328</v>
      </c>
      <c r="I4222" s="378">
        <v>47277</v>
      </c>
      <c r="J4222" s="1" t="s">
        <v>61</v>
      </c>
      <c r="K4222" s="380">
        <v>0.98692129629629999</v>
      </c>
      <c r="L4222" s="378">
        <v>46181</v>
      </c>
      <c r="M4222" s="1" t="s">
        <v>7791</v>
      </c>
      <c r="N4222" s="1" t="s">
        <v>10070</v>
      </c>
    </row>
    <row r="4223" spans="1:14" x14ac:dyDescent="0.25">
      <c r="A4223" s="1" t="s">
        <v>7789</v>
      </c>
      <c r="B4223" s="1" t="s">
        <v>80</v>
      </c>
      <c r="C4223" s="1" t="s">
        <v>81</v>
      </c>
      <c r="D4223" s="377">
        <v>168</v>
      </c>
      <c r="E4223" s="1" t="s">
        <v>83</v>
      </c>
      <c r="F4223" s="378">
        <v>46181</v>
      </c>
      <c r="G4223" s="1" t="s">
        <v>10047</v>
      </c>
      <c r="H4223" s="1" t="s">
        <v>9328</v>
      </c>
      <c r="I4223" s="378">
        <v>47277</v>
      </c>
      <c r="J4223" s="1" t="s">
        <v>61</v>
      </c>
      <c r="K4223" s="380">
        <v>0.98798611111111001</v>
      </c>
      <c r="L4223" s="378">
        <v>46181</v>
      </c>
      <c r="M4223" s="1" t="s">
        <v>7791</v>
      </c>
      <c r="N4223" s="1" t="s">
        <v>10062</v>
      </c>
    </row>
    <row r="4224" spans="1:14" x14ac:dyDescent="0.25">
      <c r="A4224" s="1" t="s">
        <v>7789</v>
      </c>
      <c r="B4224" s="1" t="s">
        <v>80</v>
      </c>
      <c r="C4224" s="1" t="s">
        <v>81</v>
      </c>
      <c r="D4224" s="377">
        <v>168</v>
      </c>
      <c r="E4224" s="1" t="s">
        <v>83</v>
      </c>
      <c r="F4224" s="378">
        <v>46181</v>
      </c>
      <c r="G4224" s="1" t="s">
        <v>7790</v>
      </c>
      <c r="H4224" s="1" t="s">
        <v>6032</v>
      </c>
      <c r="I4224" s="378">
        <v>47274</v>
      </c>
      <c r="J4224" s="1" t="s">
        <v>61</v>
      </c>
      <c r="K4224" s="380">
        <v>0.59026620370369998</v>
      </c>
      <c r="L4224" s="378">
        <v>46181</v>
      </c>
      <c r="M4224" s="1" t="s">
        <v>7791</v>
      </c>
      <c r="N4224" s="1" t="s">
        <v>10069</v>
      </c>
    </row>
    <row r="4225" spans="1:14" x14ac:dyDescent="0.25">
      <c r="A4225" s="1" t="s">
        <v>7789</v>
      </c>
      <c r="B4225" s="1" t="s">
        <v>80</v>
      </c>
      <c r="C4225" s="1" t="s">
        <v>81</v>
      </c>
      <c r="D4225" s="377">
        <v>168</v>
      </c>
      <c r="E4225" s="1" t="s">
        <v>83</v>
      </c>
      <c r="F4225" s="378">
        <v>46181</v>
      </c>
      <c r="G4225" s="1" t="s">
        <v>7790</v>
      </c>
      <c r="H4225" s="1" t="s">
        <v>6032</v>
      </c>
      <c r="I4225" s="378">
        <v>47274</v>
      </c>
      <c r="J4225" s="1" t="s">
        <v>61</v>
      </c>
      <c r="K4225" s="380">
        <v>0.53774305555556001</v>
      </c>
      <c r="L4225" s="378">
        <v>46181</v>
      </c>
      <c r="M4225" s="1" t="s">
        <v>7791</v>
      </c>
      <c r="N4225" s="1" t="s">
        <v>10071</v>
      </c>
    </row>
    <row r="4226" spans="1:14" x14ac:dyDescent="0.25">
      <c r="A4226" s="1" t="s">
        <v>7789</v>
      </c>
      <c r="B4226" s="1" t="s">
        <v>80</v>
      </c>
      <c r="C4226" s="1" t="s">
        <v>81</v>
      </c>
      <c r="D4226" s="377">
        <v>168</v>
      </c>
      <c r="E4226" s="1" t="s">
        <v>83</v>
      </c>
      <c r="F4226" s="378">
        <v>46181</v>
      </c>
      <c r="G4226" s="1" t="s">
        <v>7790</v>
      </c>
      <c r="H4226" s="1" t="s">
        <v>6032</v>
      </c>
      <c r="I4226" s="378">
        <v>47274</v>
      </c>
      <c r="J4226" s="1" t="s">
        <v>61</v>
      </c>
      <c r="K4226" s="380">
        <v>0.57799768518519001</v>
      </c>
      <c r="L4226" s="378">
        <v>46181</v>
      </c>
      <c r="M4226" s="1" t="s">
        <v>7791</v>
      </c>
      <c r="N4226" s="1" t="s">
        <v>10073</v>
      </c>
    </row>
    <row r="4227" spans="1:14" x14ac:dyDescent="0.25">
      <c r="A4227" s="1" t="s">
        <v>7789</v>
      </c>
      <c r="B4227" s="1" t="s">
        <v>80</v>
      </c>
      <c r="C4227" s="1" t="s">
        <v>81</v>
      </c>
      <c r="D4227" s="377">
        <v>168</v>
      </c>
      <c r="E4227" s="1" t="s">
        <v>83</v>
      </c>
      <c r="F4227" s="378">
        <v>46181</v>
      </c>
      <c r="G4227" s="1" t="s">
        <v>7790</v>
      </c>
      <c r="H4227" s="1" t="s">
        <v>6032</v>
      </c>
      <c r="I4227" s="378">
        <v>47274</v>
      </c>
      <c r="J4227" s="1" t="s">
        <v>61</v>
      </c>
      <c r="K4227" s="380">
        <v>0.37582175925925998</v>
      </c>
      <c r="L4227" s="378">
        <v>46181</v>
      </c>
      <c r="M4227" s="1" t="s">
        <v>7791</v>
      </c>
      <c r="N4227" s="1" t="s">
        <v>7793</v>
      </c>
    </row>
    <row r="4228" spans="1:14" x14ac:dyDescent="0.25">
      <c r="A4228" s="1" t="s">
        <v>7789</v>
      </c>
      <c r="B4228" s="1" t="s">
        <v>80</v>
      </c>
      <c r="C4228" s="1" t="s">
        <v>81</v>
      </c>
      <c r="D4228" s="377">
        <v>168</v>
      </c>
      <c r="E4228" s="1" t="s">
        <v>83</v>
      </c>
      <c r="F4228" s="378">
        <v>46179</v>
      </c>
      <c r="G4228" s="1" t="s">
        <v>7790</v>
      </c>
      <c r="H4228" s="1" t="s">
        <v>6032</v>
      </c>
      <c r="I4228" s="378">
        <v>47274</v>
      </c>
      <c r="J4228" s="1" t="s">
        <v>61</v>
      </c>
      <c r="K4228" s="380">
        <v>0.13619212962963001</v>
      </c>
      <c r="L4228" s="378">
        <v>46179</v>
      </c>
      <c r="M4228" s="1" t="s">
        <v>7791</v>
      </c>
      <c r="N4228" s="1" t="s">
        <v>7801</v>
      </c>
    </row>
    <row r="4229" spans="1:14" x14ac:dyDescent="0.25">
      <c r="A4229" s="1" t="s">
        <v>7789</v>
      </c>
      <c r="B4229" s="1" t="s">
        <v>80</v>
      </c>
      <c r="C4229" s="1" t="s">
        <v>81</v>
      </c>
      <c r="D4229" s="377">
        <v>168</v>
      </c>
      <c r="E4229" s="1" t="s">
        <v>83</v>
      </c>
      <c r="F4229" s="378">
        <v>46179</v>
      </c>
      <c r="G4229" s="1" t="s">
        <v>7790</v>
      </c>
      <c r="H4229" s="1" t="s">
        <v>6032</v>
      </c>
      <c r="I4229" s="378">
        <v>47274</v>
      </c>
      <c r="J4229" s="1" t="s">
        <v>61</v>
      </c>
      <c r="K4229" s="380">
        <v>6.4178240740739995E-2</v>
      </c>
      <c r="L4229" s="378">
        <v>46179</v>
      </c>
      <c r="M4229" s="1" t="s">
        <v>7791</v>
      </c>
      <c r="N4229" s="1" t="s">
        <v>7795</v>
      </c>
    </row>
    <row r="4230" spans="1:14" x14ac:dyDescent="0.25">
      <c r="A4230" s="1" t="s">
        <v>7789</v>
      </c>
      <c r="B4230" s="1" t="s">
        <v>80</v>
      </c>
      <c r="C4230" s="1" t="s">
        <v>81</v>
      </c>
      <c r="D4230" s="377">
        <v>168</v>
      </c>
      <c r="E4230" s="1" t="s">
        <v>83</v>
      </c>
      <c r="F4230" s="378">
        <v>46179</v>
      </c>
      <c r="G4230" s="1" t="s">
        <v>7790</v>
      </c>
      <c r="H4230" s="1" t="s">
        <v>6032</v>
      </c>
      <c r="I4230" s="378">
        <v>47274</v>
      </c>
      <c r="J4230" s="1" t="s">
        <v>61</v>
      </c>
      <c r="K4230" s="380">
        <v>2.0729166666670001E-2</v>
      </c>
      <c r="L4230" s="378">
        <v>46179</v>
      </c>
      <c r="M4230" s="1" t="s">
        <v>7791</v>
      </c>
      <c r="N4230" s="1" t="s">
        <v>7796</v>
      </c>
    </row>
    <row r="4231" spans="1:14" x14ac:dyDescent="0.25">
      <c r="A4231" s="1" t="s">
        <v>7789</v>
      </c>
      <c r="B4231" s="1" t="s">
        <v>80</v>
      </c>
      <c r="C4231" s="1" t="s">
        <v>81</v>
      </c>
      <c r="D4231" s="377">
        <v>168</v>
      </c>
      <c r="E4231" s="1" t="s">
        <v>83</v>
      </c>
      <c r="F4231" s="378">
        <v>46179</v>
      </c>
      <c r="G4231" s="1" t="s">
        <v>7790</v>
      </c>
      <c r="H4231" s="1" t="s">
        <v>6032</v>
      </c>
      <c r="I4231" s="378">
        <v>47274</v>
      </c>
      <c r="J4231" s="1" t="s">
        <v>61</v>
      </c>
      <c r="K4231" s="380">
        <v>0.18327546296295999</v>
      </c>
      <c r="L4231" s="378">
        <v>46179</v>
      </c>
      <c r="M4231" s="1" t="s">
        <v>7791</v>
      </c>
      <c r="N4231" s="1" t="s">
        <v>7797</v>
      </c>
    </row>
    <row r="4232" spans="1:14" x14ac:dyDescent="0.25">
      <c r="A4232" s="1" t="s">
        <v>7789</v>
      </c>
      <c r="B4232" s="1" t="s">
        <v>80</v>
      </c>
      <c r="C4232" s="1" t="s">
        <v>81</v>
      </c>
      <c r="D4232" s="377">
        <v>168</v>
      </c>
      <c r="E4232" s="1" t="s">
        <v>83</v>
      </c>
      <c r="F4232" s="378">
        <v>46179</v>
      </c>
      <c r="G4232" s="1" t="s">
        <v>7790</v>
      </c>
      <c r="H4232" s="1" t="s">
        <v>6032</v>
      </c>
      <c r="I4232" s="378">
        <v>47274</v>
      </c>
      <c r="J4232" s="1" t="s">
        <v>61</v>
      </c>
      <c r="K4232" s="380">
        <v>4.1388888888890002E-2</v>
      </c>
      <c r="L4232" s="378">
        <v>46179</v>
      </c>
      <c r="M4232" s="1" t="s">
        <v>7791</v>
      </c>
      <c r="N4232" s="1" t="s">
        <v>7799</v>
      </c>
    </row>
    <row r="4233" spans="1:14" x14ac:dyDescent="0.25">
      <c r="A4233" s="1" t="s">
        <v>7789</v>
      </c>
      <c r="B4233" s="1" t="s">
        <v>80</v>
      </c>
      <c r="C4233" s="1" t="s">
        <v>81</v>
      </c>
      <c r="D4233" s="377">
        <v>168</v>
      </c>
      <c r="E4233" s="1" t="s">
        <v>83</v>
      </c>
      <c r="F4233" s="378">
        <v>46179</v>
      </c>
      <c r="G4233" s="1" t="s">
        <v>7790</v>
      </c>
      <c r="H4233" s="1" t="s">
        <v>6032</v>
      </c>
      <c r="I4233" s="378">
        <v>47274</v>
      </c>
      <c r="J4233" s="1" t="s">
        <v>61</v>
      </c>
      <c r="K4233" s="380">
        <v>0.22292824074074</v>
      </c>
      <c r="L4233" s="378">
        <v>46179</v>
      </c>
      <c r="M4233" s="1" t="s">
        <v>7791</v>
      </c>
      <c r="N4233" s="1" t="s">
        <v>7800</v>
      </c>
    </row>
    <row r="4234" spans="1:14" x14ac:dyDescent="0.25">
      <c r="A4234" s="1" t="s">
        <v>7789</v>
      </c>
      <c r="B4234" s="1" t="s">
        <v>80</v>
      </c>
      <c r="C4234" s="1" t="s">
        <v>81</v>
      </c>
      <c r="D4234" s="377">
        <v>132</v>
      </c>
      <c r="E4234" s="1" t="s">
        <v>83</v>
      </c>
      <c r="F4234" s="378">
        <v>46179</v>
      </c>
      <c r="G4234" s="1" t="s">
        <v>7790</v>
      </c>
      <c r="H4234" s="1" t="s">
        <v>6032</v>
      </c>
      <c r="I4234" s="378">
        <v>47274</v>
      </c>
      <c r="J4234" s="1" t="s">
        <v>61</v>
      </c>
      <c r="K4234" s="380">
        <v>0.26478009259259</v>
      </c>
      <c r="L4234" s="378">
        <v>46179</v>
      </c>
      <c r="M4234" s="1" t="s">
        <v>7791</v>
      </c>
      <c r="N4234" s="1" t="s">
        <v>7798</v>
      </c>
    </row>
    <row r="4235" spans="1:14" x14ac:dyDescent="0.25">
      <c r="A4235" s="1" t="s">
        <v>7789</v>
      </c>
      <c r="B4235" s="1" t="s">
        <v>80</v>
      </c>
      <c r="C4235" s="1" t="s">
        <v>81</v>
      </c>
      <c r="D4235" s="377">
        <v>168</v>
      </c>
      <c r="E4235" s="1" t="s">
        <v>83</v>
      </c>
      <c r="F4235" s="378">
        <v>46179</v>
      </c>
      <c r="G4235" s="1" t="s">
        <v>7790</v>
      </c>
      <c r="H4235" s="1" t="s">
        <v>6032</v>
      </c>
      <c r="I4235" s="378">
        <v>47274</v>
      </c>
      <c r="J4235" s="1" t="s">
        <v>61</v>
      </c>
      <c r="K4235" s="380">
        <v>0.24844907407406999</v>
      </c>
      <c r="L4235" s="378">
        <v>46179</v>
      </c>
      <c r="M4235" s="1" t="s">
        <v>7791</v>
      </c>
      <c r="N4235" s="1" t="s">
        <v>7794</v>
      </c>
    </row>
    <row r="4236" spans="1:14" x14ac:dyDescent="0.25">
      <c r="A4236" s="1" t="s">
        <v>7789</v>
      </c>
      <c r="B4236" s="1" t="s">
        <v>80</v>
      </c>
      <c r="C4236" s="1" t="s">
        <v>81</v>
      </c>
      <c r="D4236" s="377">
        <v>168</v>
      </c>
      <c r="E4236" s="1" t="s">
        <v>83</v>
      </c>
      <c r="F4236" s="378">
        <v>46178</v>
      </c>
      <c r="G4236" s="1" t="s">
        <v>7790</v>
      </c>
      <c r="H4236" s="1" t="s">
        <v>6032</v>
      </c>
      <c r="I4236" s="378">
        <v>47274</v>
      </c>
      <c r="J4236" s="1" t="s">
        <v>61</v>
      </c>
      <c r="K4236" s="380">
        <v>0.77685185185185002</v>
      </c>
      <c r="L4236" s="378">
        <v>46178</v>
      </c>
      <c r="M4236" s="1" t="s">
        <v>7791</v>
      </c>
      <c r="N4236" s="1" t="s">
        <v>7809</v>
      </c>
    </row>
    <row r="4237" spans="1:14" x14ac:dyDescent="0.25">
      <c r="A4237" s="1" t="s">
        <v>7789</v>
      </c>
      <c r="B4237" s="1" t="s">
        <v>80</v>
      </c>
      <c r="C4237" s="1" t="s">
        <v>81</v>
      </c>
      <c r="D4237" s="377">
        <v>168</v>
      </c>
      <c r="E4237" s="1" t="s">
        <v>83</v>
      </c>
      <c r="F4237" s="378">
        <v>46178</v>
      </c>
      <c r="G4237" s="1" t="s">
        <v>7790</v>
      </c>
      <c r="H4237" s="1" t="s">
        <v>6032</v>
      </c>
      <c r="I4237" s="378">
        <v>47274</v>
      </c>
      <c r="J4237" s="1" t="s">
        <v>61</v>
      </c>
      <c r="K4237" s="380">
        <v>0.92464120370369995</v>
      </c>
      <c r="L4237" s="378">
        <v>46178</v>
      </c>
      <c r="M4237" s="1" t="s">
        <v>7791</v>
      </c>
      <c r="N4237" s="1" t="s">
        <v>7806</v>
      </c>
    </row>
    <row r="4238" spans="1:14" x14ac:dyDescent="0.25">
      <c r="A4238" s="1" t="s">
        <v>7789</v>
      </c>
      <c r="B4238" s="1" t="s">
        <v>80</v>
      </c>
      <c r="C4238" s="1" t="s">
        <v>81</v>
      </c>
      <c r="D4238" s="377">
        <v>168</v>
      </c>
      <c r="E4238" s="1" t="s">
        <v>83</v>
      </c>
      <c r="F4238" s="378">
        <v>46178</v>
      </c>
      <c r="G4238" s="1" t="s">
        <v>7790</v>
      </c>
      <c r="H4238" s="1" t="s">
        <v>6032</v>
      </c>
      <c r="I4238" s="378">
        <v>47274</v>
      </c>
      <c r="J4238" s="1" t="s">
        <v>61</v>
      </c>
      <c r="K4238" s="380">
        <v>0.66604166666666997</v>
      </c>
      <c r="L4238" s="378">
        <v>46178</v>
      </c>
      <c r="M4238" s="1" t="s">
        <v>7791</v>
      </c>
      <c r="N4238" s="1" t="s">
        <v>7805</v>
      </c>
    </row>
    <row r="4239" spans="1:14" x14ac:dyDescent="0.25">
      <c r="A4239" s="1" t="s">
        <v>7789</v>
      </c>
      <c r="B4239" s="1" t="s">
        <v>80</v>
      </c>
      <c r="C4239" s="1" t="s">
        <v>81</v>
      </c>
      <c r="D4239" s="377">
        <v>168</v>
      </c>
      <c r="E4239" s="1" t="s">
        <v>83</v>
      </c>
      <c r="F4239" s="378">
        <v>46178</v>
      </c>
      <c r="G4239" s="1" t="s">
        <v>7790</v>
      </c>
      <c r="H4239" s="1" t="s">
        <v>6032</v>
      </c>
      <c r="I4239" s="378">
        <v>47274</v>
      </c>
      <c r="J4239" s="1" t="s">
        <v>61</v>
      </c>
      <c r="K4239" s="380">
        <v>0.94677083333333001</v>
      </c>
      <c r="L4239" s="378">
        <v>46178</v>
      </c>
      <c r="M4239" s="1" t="s">
        <v>7791</v>
      </c>
      <c r="N4239" s="1" t="s">
        <v>7803</v>
      </c>
    </row>
    <row r="4240" spans="1:14" x14ac:dyDescent="0.25">
      <c r="A4240" s="1" t="s">
        <v>7789</v>
      </c>
      <c r="B4240" s="1" t="s">
        <v>80</v>
      </c>
      <c r="C4240" s="1" t="s">
        <v>81</v>
      </c>
      <c r="D4240" s="377">
        <v>168</v>
      </c>
      <c r="E4240" s="1" t="s">
        <v>83</v>
      </c>
      <c r="F4240" s="378">
        <v>46178</v>
      </c>
      <c r="G4240" s="1" t="s">
        <v>7790</v>
      </c>
      <c r="H4240" s="1" t="s">
        <v>6032</v>
      </c>
      <c r="I4240" s="378">
        <v>47274</v>
      </c>
      <c r="J4240" s="1" t="s">
        <v>61</v>
      </c>
      <c r="K4240" s="380">
        <v>0.66651620370370002</v>
      </c>
      <c r="L4240" s="378">
        <v>46178</v>
      </c>
      <c r="M4240" s="1" t="s">
        <v>7791</v>
      </c>
      <c r="N4240" s="1" t="s">
        <v>7807</v>
      </c>
    </row>
    <row r="4241" spans="1:14" x14ac:dyDescent="0.25">
      <c r="A4241" s="1" t="s">
        <v>7789</v>
      </c>
      <c r="B4241" s="1" t="s">
        <v>80</v>
      </c>
      <c r="C4241" s="1" t="s">
        <v>81</v>
      </c>
      <c r="D4241" s="377">
        <v>168</v>
      </c>
      <c r="E4241" s="1" t="s">
        <v>83</v>
      </c>
      <c r="F4241" s="378">
        <v>46178</v>
      </c>
      <c r="G4241" s="1" t="s">
        <v>7790</v>
      </c>
      <c r="H4241" s="1" t="s">
        <v>6032</v>
      </c>
      <c r="I4241" s="378">
        <v>47274</v>
      </c>
      <c r="J4241" s="1" t="s">
        <v>61</v>
      </c>
      <c r="K4241" s="380">
        <v>0.73329861111111005</v>
      </c>
      <c r="L4241" s="378">
        <v>46178</v>
      </c>
      <c r="M4241" s="1" t="s">
        <v>7791</v>
      </c>
      <c r="N4241" s="1" t="s">
        <v>7808</v>
      </c>
    </row>
    <row r="4242" spans="1:14" x14ac:dyDescent="0.25">
      <c r="A4242" s="1" t="s">
        <v>7789</v>
      </c>
      <c r="B4242" s="1" t="s">
        <v>80</v>
      </c>
      <c r="C4242" s="1" t="s">
        <v>81</v>
      </c>
      <c r="D4242" s="377">
        <v>168</v>
      </c>
      <c r="E4242" s="1" t="s">
        <v>83</v>
      </c>
      <c r="F4242" s="378">
        <v>46178</v>
      </c>
      <c r="G4242" s="1" t="s">
        <v>7790</v>
      </c>
      <c r="H4242" s="1" t="s">
        <v>6032</v>
      </c>
      <c r="I4242" s="378">
        <v>47274</v>
      </c>
      <c r="J4242" s="1" t="s">
        <v>61</v>
      </c>
      <c r="K4242" s="380">
        <v>0.72089120370369997</v>
      </c>
      <c r="L4242" s="378">
        <v>46178</v>
      </c>
      <c r="M4242" s="1" t="s">
        <v>7791</v>
      </c>
      <c r="N4242" s="1" t="s">
        <v>7804</v>
      </c>
    </row>
    <row r="4243" spans="1:14" x14ac:dyDescent="0.25">
      <c r="A4243" s="1" t="s">
        <v>7789</v>
      </c>
      <c r="B4243" s="1" t="s">
        <v>80</v>
      </c>
      <c r="C4243" s="1" t="s">
        <v>81</v>
      </c>
      <c r="D4243" s="377">
        <v>168</v>
      </c>
      <c r="E4243" s="1" t="s">
        <v>83</v>
      </c>
      <c r="F4243" s="378">
        <v>46178</v>
      </c>
      <c r="G4243" s="1" t="s">
        <v>7790</v>
      </c>
      <c r="H4243" s="1" t="s">
        <v>6032</v>
      </c>
      <c r="I4243" s="378">
        <v>47274</v>
      </c>
      <c r="J4243" s="1" t="s">
        <v>61</v>
      </c>
      <c r="K4243" s="380">
        <v>0.98660879629630005</v>
      </c>
      <c r="L4243" s="378">
        <v>46178</v>
      </c>
      <c r="M4243" s="1" t="s">
        <v>7791</v>
      </c>
      <c r="N4243" s="1" t="s">
        <v>7802</v>
      </c>
    </row>
    <row r="4244" spans="1:14" x14ac:dyDescent="0.25">
      <c r="A4244" s="1" t="s">
        <v>10723</v>
      </c>
      <c r="B4244" s="1" t="s">
        <v>80</v>
      </c>
      <c r="C4244" s="1" t="s">
        <v>81</v>
      </c>
      <c r="D4244" s="377">
        <v>168</v>
      </c>
      <c r="E4244" s="1" t="s">
        <v>83</v>
      </c>
      <c r="F4244" s="378">
        <v>46185</v>
      </c>
      <c r="G4244" s="1" t="s">
        <v>13812</v>
      </c>
      <c r="H4244" s="1" t="s">
        <v>13013</v>
      </c>
      <c r="I4244" s="378">
        <v>47280</v>
      </c>
      <c r="J4244" s="1" t="s">
        <v>61</v>
      </c>
      <c r="K4244" s="380">
        <v>0.35408564814815002</v>
      </c>
      <c r="L4244" s="378">
        <v>46185</v>
      </c>
      <c r="M4244" s="1" t="s">
        <v>10725</v>
      </c>
      <c r="N4244" s="1" t="s">
        <v>14344</v>
      </c>
    </row>
    <row r="4245" spans="1:14" x14ac:dyDescent="0.25">
      <c r="A4245" s="1" t="s">
        <v>10723</v>
      </c>
      <c r="B4245" s="1" t="s">
        <v>80</v>
      </c>
      <c r="C4245" s="1" t="s">
        <v>81</v>
      </c>
      <c r="D4245" s="377">
        <v>168</v>
      </c>
      <c r="E4245" s="1" t="s">
        <v>83</v>
      </c>
      <c r="F4245" s="378">
        <v>46185</v>
      </c>
      <c r="G4245" s="1" t="s">
        <v>13812</v>
      </c>
      <c r="H4245" s="1" t="s">
        <v>13013</v>
      </c>
      <c r="I4245" s="378">
        <v>47280</v>
      </c>
      <c r="J4245" s="1" t="s">
        <v>61</v>
      </c>
      <c r="K4245" s="380">
        <v>0.43076388888889</v>
      </c>
      <c r="L4245" s="378">
        <v>46185</v>
      </c>
      <c r="M4245" s="1" t="s">
        <v>10725</v>
      </c>
      <c r="N4245" s="1" t="s">
        <v>14345</v>
      </c>
    </row>
    <row r="4246" spans="1:14" x14ac:dyDescent="0.25">
      <c r="A4246" s="1" t="s">
        <v>10723</v>
      </c>
      <c r="B4246" s="1" t="s">
        <v>80</v>
      </c>
      <c r="C4246" s="1" t="s">
        <v>81</v>
      </c>
      <c r="D4246" s="377">
        <v>168</v>
      </c>
      <c r="E4246" s="1" t="s">
        <v>83</v>
      </c>
      <c r="F4246" s="378">
        <v>46185</v>
      </c>
      <c r="G4246" s="1" t="s">
        <v>13812</v>
      </c>
      <c r="H4246" s="1" t="s">
        <v>13013</v>
      </c>
      <c r="I4246" s="378">
        <v>47280</v>
      </c>
      <c r="J4246" s="1" t="s">
        <v>61</v>
      </c>
      <c r="K4246" s="380">
        <v>0.51804398148148001</v>
      </c>
      <c r="L4246" s="378">
        <v>46185</v>
      </c>
      <c r="M4246" s="1" t="s">
        <v>10725</v>
      </c>
      <c r="N4246" s="1" t="s">
        <v>14346</v>
      </c>
    </row>
    <row r="4247" spans="1:14" x14ac:dyDescent="0.25">
      <c r="A4247" s="1" t="s">
        <v>10723</v>
      </c>
      <c r="B4247" s="1" t="s">
        <v>80</v>
      </c>
      <c r="C4247" s="1" t="s">
        <v>81</v>
      </c>
      <c r="D4247" s="377">
        <v>168</v>
      </c>
      <c r="E4247" s="1" t="s">
        <v>83</v>
      </c>
      <c r="F4247" s="378">
        <v>46185</v>
      </c>
      <c r="G4247" s="1" t="s">
        <v>13812</v>
      </c>
      <c r="H4247" s="1" t="s">
        <v>13013</v>
      </c>
      <c r="I4247" s="378">
        <v>47280</v>
      </c>
      <c r="J4247" s="1" t="s">
        <v>61</v>
      </c>
      <c r="K4247" s="380">
        <v>0.23366898148147999</v>
      </c>
      <c r="L4247" s="378">
        <v>46185</v>
      </c>
      <c r="M4247" s="1" t="s">
        <v>10725</v>
      </c>
      <c r="N4247" s="1" t="s">
        <v>13818</v>
      </c>
    </row>
    <row r="4248" spans="1:14" x14ac:dyDescent="0.25">
      <c r="A4248" s="1" t="s">
        <v>10723</v>
      </c>
      <c r="B4248" s="1" t="s">
        <v>80</v>
      </c>
      <c r="C4248" s="1" t="s">
        <v>81</v>
      </c>
      <c r="D4248" s="377">
        <v>168</v>
      </c>
      <c r="E4248" s="1" t="s">
        <v>83</v>
      </c>
      <c r="F4248" s="378">
        <v>46185</v>
      </c>
      <c r="G4248" s="1" t="s">
        <v>13812</v>
      </c>
      <c r="H4248" s="1" t="s">
        <v>13013</v>
      </c>
      <c r="I4248" s="378">
        <v>47280</v>
      </c>
      <c r="J4248" s="1" t="s">
        <v>61</v>
      </c>
      <c r="K4248" s="380">
        <v>0.57004629629629999</v>
      </c>
      <c r="L4248" s="378">
        <v>46185</v>
      </c>
      <c r="M4248" s="1" t="s">
        <v>10725</v>
      </c>
      <c r="N4248" s="1" t="s">
        <v>14347</v>
      </c>
    </row>
    <row r="4249" spans="1:14" x14ac:dyDescent="0.25">
      <c r="A4249" s="1" t="s">
        <v>10723</v>
      </c>
      <c r="B4249" s="1" t="s">
        <v>80</v>
      </c>
      <c r="C4249" s="1" t="s">
        <v>81</v>
      </c>
      <c r="D4249" s="377">
        <v>168</v>
      </c>
      <c r="E4249" s="1" t="s">
        <v>83</v>
      </c>
      <c r="F4249" s="378">
        <v>46185</v>
      </c>
      <c r="G4249" s="1" t="s">
        <v>13812</v>
      </c>
      <c r="H4249" s="1" t="s">
        <v>13013</v>
      </c>
      <c r="I4249" s="378">
        <v>47280</v>
      </c>
      <c r="J4249" s="1" t="s">
        <v>61</v>
      </c>
      <c r="K4249" s="380">
        <v>0.45008101851852</v>
      </c>
      <c r="L4249" s="378">
        <v>46185</v>
      </c>
      <c r="M4249" s="1" t="s">
        <v>10725</v>
      </c>
      <c r="N4249" s="1" t="s">
        <v>14348</v>
      </c>
    </row>
    <row r="4250" spans="1:14" x14ac:dyDescent="0.25">
      <c r="A4250" s="1" t="s">
        <v>10723</v>
      </c>
      <c r="B4250" s="1" t="s">
        <v>80</v>
      </c>
      <c r="C4250" s="1" t="s">
        <v>81</v>
      </c>
      <c r="D4250" s="377">
        <v>168</v>
      </c>
      <c r="E4250" s="1" t="s">
        <v>83</v>
      </c>
      <c r="F4250" s="378">
        <v>46185</v>
      </c>
      <c r="G4250" s="1" t="s">
        <v>13812</v>
      </c>
      <c r="H4250" s="1" t="s">
        <v>13013</v>
      </c>
      <c r="I4250" s="378">
        <v>47280</v>
      </c>
      <c r="J4250" s="1" t="s">
        <v>61</v>
      </c>
      <c r="K4250" s="380">
        <v>0.32811342592593001</v>
      </c>
      <c r="L4250" s="378">
        <v>46185</v>
      </c>
      <c r="M4250" s="1" t="s">
        <v>10725</v>
      </c>
      <c r="N4250" s="1" t="s">
        <v>13815</v>
      </c>
    </row>
    <row r="4251" spans="1:14" x14ac:dyDescent="0.25">
      <c r="A4251" s="1" t="s">
        <v>10723</v>
      </c>
      <c r="B4251" s="1" t="s">
        <v>80</v>
      </c>
      <c r="C4251" s="1" t="s">
        <v>81</v>
      </c>
      <c r="D4251" s="377">
        <v>168</v>
      </c>
      <c r="E4251" s="1" t="s">
        <v>83</v>
      </c>
      <c r="F4251" s="378">
        <v>46185</v>
      </c>
      <c r="G4251" s="1" t="s">
        <v>13812</v>
      </c>
      <c r="H4251" s="1" t="s">
        <v>13013</v>
      </c>
      <c r="I4251" s="378">
        <v>47280</v>
      </c>
      <c r="J4251" s="1" t="s">
        <v>61</v>
      </c>
      <c r="K4251" s="380">
        <v>0.19358796296295999</v>
      </c>
      <c r="L4251" s="378">
        <v>46185</v>
      </c>
      <c r="M4251" s="1" t="s">
        <v>10725</v>
      </c>
      <c r="N4251" s="1" t="s">
        <v>13813</v>
      </c>
    </row>
    <row r="4252" spans="1:14" x14ac:dyDescent="0.25">
      <c r="A4252" s="1" t="s">
        <v>10723</v>
      </c>
      <c r="B4252" s="1" t="s">
        <v>80</v>
      </c>
      <c r="C4252" s="1" t="s">
        <v>81</v>
      </c>
      <c r="D4252" s="377">
        <v>168</v>
      </c>
      <c r="E4252" s="1" t="s">
        <v>83</v>
      </c>
      <c r="F4252" s="378">
        <v>46185</v>
      </c>
      <c r="G4252" s="1" t="s">
        <v>13812</v>
      </c>
      <c r="H4252" s="1" t="s">
        <v>13013</v>
      </c>
      <c r="I4252" s="378">
        <v>47280</v>
      </c>
      <c r="J4252" s="1" t="s">
        <v>61</v>
      </c>
      <c r="K4252" s="380">
        <v>0.27451388888889</v>
      </c>
      <c r="L4252" s="378">
        <v>46185</v>
      </c>
      <c r="M4252" s="1" t="s">
        <v>10725</v>
      </c>
      <c r="N4252" s="1" t="s">
        <v>13816</v>
      </c>
    </row>
    <row r="4253" spans="1:14" x14ac:dyDescent="0.25">
      <c r="A4253" s="1" t="s">
        <v>10723</v>
      </c>
      <c r="B4253" s="1" t="s">
        <v>80</v>
      </c>
      <c r="C4253" s="1" t="s">
        <v>81</v>
      </c>
      <c r="D4253" s="377">
        <v>168</v>
      </c>
      <c r="E4253" s="1" t="s">
        <v>83</v>
      </c>
      <c r="F4253" s="378">
        <v>46185</v>
      </c>
      <c r="G4253" s="1" t="s">
        <v>13812</v>
      </c>
      <c r="H4253" s="1" t="s">
        <v>13013</v>
      </c>
      <c r="I4253" s="378">
        <v>47280</v>
      </c>
      <c r="J4253" s="1" t="s">
        <v>61</v>
      </c>
      <c r="K4253" s="380">
        <v>0.17259259259258999</v>
      </c>
      <c r="L4253" s="378">
        <v>46185</v>
      </c>
      <c r="M4253" s="1" t="s">
        <v>10725</v>
      </c>
      <c r="N4253" s="1" t="s">
        <v>13817</v>
      </c>
    </row>
    <row r="4254" spans="1:14" x14ac:dyDescent="0.25">
      <c r="A4254" s="1" t="s">
        <v>10723</v>
      </c>
      <c r="B4254" s="1" t="s">
        <v>80</v>
      </c>
      <c r="C4254" s="1" t="s">
        <v>81</v>
      </c>
      <c r="D4254" s="377">
        <v>168</v>
      </c>
      <c r="E4254" s="1" t="s">
        <v>83</v>
      </c>
      <c r="F4254" s="378">
        <v>46185</v>
      </c>
      <c r="G4254" s="1" t="s">
        <v>13812</v>
      </c>
      <c r="H4254" s="1" t="s">
        <v>13013</v>
      </c>
      <c r="I4254" s="378">
        <v>47280</v>
      </c>
      <c r="J4254" s="1" t="s">
        <v>61</v>
      </c>
      <c r="K4254" s="380">
        <v>0.36699074074074001</v>
      </c>
      <c r="L4254" s="378">
        <v>46185</v>
      </c>
      <c r="M4254" s="1" t="s">
        <v>10725</v>
      </c>
      <c r="N4254" s="1" t="s">
        <v>14349</v>
      </c>
    </row>
    <row r="4255" spans="1:14" x14ac:dyDescent="0.25">
      <c r="A4255" s="1" t="s">
        <v>10723</v>
      </c>
      <c r="B4255" s="1" t="s">
        <v>80</v>
      </c>
      <c r="C4255" s="1" t="s">
        <v>81</v>
      </c>
      <c r="D4255" s="377">
        <v>168</v>
      </c>
      <c r="E4255" s="1" t="s">
        <v>83</v>
      </c>
      <c r="F4255" s="378">
        <v>46185</v>
      </c>
      <c r="G4255" s="1" t="s">
        <v>13812</v>
      </c>
      <c r="H4255" s="1" t="s">
        <v>13013</v>
      </c>
      <c r="I4255" s="378">
        <v>47280</v>
      </c>
      <c r="J4255" s="1" t="s">
        <v>61</v>
      </c>
      <c r="K4255" s="380">
        <v>0.39981481481481002</v>
      </c>
      <c r="L4255" s="378">
        <v>46185</v>
      </c>
      <c r="M4255" s="1" t="s">
        <v>10725</v>
      </c>
      <c r="N4255" s="1" t="s">
        <v>14350</v>
      </c>
    </row>
    <row r="4256" spans="1:14" x14ac:dyDescent="0.25">
      <c r="A4256" s="1" t="s">
        <v>10723</v>
      </c>
      <c r="B4256" s="1" t="s">
        <v>80</v>
      </c>
      <c r="C4256" s="1" t="s">
        <v>81</v>
      </c>
      <c r="D4256" s="377">
        <v>168</v>
      </c>
      <c r="E4256" s="1" t="s">
        <v>83</v>
      </c>
      <c r="F4256" s="378">
        <v>46185</v>
      </c>
      <c r="G4256" s="1" t="s">
        <v>13812</v>
      </c>
      <c r="H4256" s="1" t="s">
        <v>13013</v>
      </c>
      <c r="I4256" s="378">
        <v>47280</v>
      </c>
      <c r="J4256" s="1" t="s">
        <v>61</v>
      </c>
      <c r="K4256" s="380">
        <v>0.58784722222221997</v>
      </c>
      <c r="L4256" s="378">
        <v>46185</v>
      </c>
      <c r="M4256" s="1" t="s">
        <v>10725</v>
      </c>
      <c r="N4256" s="1" t="s">
        <v>14351</v>
      </c>
    </row>
    <row r="4257" spans="1:14" x14ac:dyDescent="0.25">
      <c r="A4257" s="1" t="s">
        <v>10723</v>
      </c>
      <c r="B4257" s="1" t="s">
        <v>80</v>
      </c>
      <c r="C4257" s="1" t="s">
        <v>81</v>
      </c>
      <c r="D4257" s="377">
        <v>168</v>
      </c>
      <c r="E4257" s="1" t="s">
        <v>83</v>
      </c>
      <c r="F4257" s="378">
        <v>46185</v>
      </c>
      <c r="G4257" s="1" t="s">
        <v>13812</v>
      </c>
      <c r="H4257" s="1" t="s">
        <v>13013</v>
      </c>
      <c r="I4257" s="378">
        <v>47280</v>
      </c>
      <c r="J4257" s="1" t="s">
        <v>61</v>
      </c>
      <c r="K4257" s="380">
        <v>0.25278935185184997</v>
      </c>
      <c r="L4257" s="378">
        <v>46185</v>
      </c>
      <c r="M4257" s="1" t="s">
        <v>10725</v>
      </c>
      <c r="N4257" s="1" t="s">
        <v>13814</v>
      </c>
    </row>
    <row r="4258" spans="1:14" x14ac:dyDescent="0.25">
      <c r="A4258" s="1" t="s">
        <v>10723</v>
      </c>
      <c r="B4258" s="1" t="s">
        <v>80</v>
      </c>
      <c r="C4258" s="1" t="s">
        <v>81</v>
      </c>
      <c r="D4258" s="377">
        <v>168</v>
      </c>
      <c r="E4258" s="1" t="s">
        <v>83</v>
      </c>
      <c r="F4258" s="378">
        <v>46184</v>
      </c>
      <c r="G4258" s="1" t="s">
        <v>11700</v>
      </c>
      <c r="H4258" s="1" t="s">
        <v>10530</v>
      </c>
      <c r="I4258" s="378">
        <v>47278</v>
      </c>
      <c r="J4258" s="1" t="s">
        <v>61</v>
      </c>
      <c r="K4258" s="380">
        <v>0.14335648148148</v>
      </c>
      <c r="L4258" s="378">
        <v>46184</v>
      </c>
      <c r="M4258" s="1" t="s">
        <v>10725</v>
      </c>
      <c r="N4258" s="1" t="s">
        <v>12575</v>
      </c>
    </row>
    <row r="4259" spans="1:14" x14ac:dyDescent="0.25">
      <c r="A4259" s="1" t="s">
        <v>10723</v>
      </c>
      <c r="B4259" s="1" t="s">
        <v>80</v>
      </c>
      <c r="C4259" s="1" t="s">
        <v>81</v>
      </c>
      <c r="D4259" s="377">
        <v>168</v>
      </c>
      <c r="E4259" s="1" t="s">
        <v>83</v>
      </c>
      <c r="F4259" s="378">
        <v>46184</v>
      </c>
      <c r="G4259" s="1" t="s">
        <v>11700</v>
      </c>
      <c r="H4259" s="1" t="s">
        <v>10530</v>
      </c>
      <c r="I4259" s="378">
        <v>47278</v>
      </c>
      <c r="J4259" s="1" t="s">
        <v>61</v>
      </c>
      <c r="K4259" s="380">
        <v>3.3472222222220002E-2</v>
      </c>
      <c r="L4259" s="378">
        <v>46184</v>
      </c>
      <c r="M4259" s="1" t="s">
        <v>10725</v>
      </c>
      <c r="N4259" s="1" t="s">
        <v>12577</v>
      </c>
    </row>
    <row r="4260" spans="1:14" x14ac:dyDescent="0.25">
      <c r="A4260" s="1" t="s">
        <v>10723</v>
      </c>
      <c r="B4260" s="1" t="s">
        <v>80</v>
      </c>
      <c r="C4260" s="1" t="s">
        <v>81</v>
      </c>
      <c r="D4260" s="377">
        <v>168</v>
      </c>
      <c r="E4260" s="1" t="s">
        <v>83</v>
      </c>
      <c r="F4260" s="378">
        <v>46184</v>
      </c>
      <c r="G4260" s="1" t="s">
        <v>11700</v>
      </c>
      <c r="H4260" s="1" t="s">
        <v>10530</v>
      </c>
      <c r="I4260" s="378">
        <v>47278</v>
      </c>
      <c r="J4260" s="1" t="s">
        <v>61</v>
      </c>
      <c r="K4260" s="380">
        <v>0.18101851851851999</v>
      </c>
      <c r="L4260" s="378">
        <v>46184</v>
      </c>
      <c r="M4260" s="1" t="s">
        <v>10725</v>
      </c>
      <c r="N4260" s="1" t="s">
        <v>12576</v>
      </c>
    </row>
    <row r="4261" spans="1:14" x14ac:dyDescent="0.25">
      <c r="A4261" s="1" t="s">
        <v>10723</v>
      </c>
      <c r="B4261" s="1" t="s">
        <v>80</v>
      </c>
      <c r="C4261" s="1" t="s">
        <v>81</v>
      </c>
      <c r="D4261" s="377">
        <v>168</v>
      </c>
      <c r="E4261" s="1" t="s">
        <v>83</v>
      </c>
      <c r="F4261" s="378">
        <v>46184</v>
      </c>
      <c r="G4261" s="1" t="s">
        <v>11700</v>
      </c>
      <c r="H4261" s="1" t="s">
        <v>10530</v>
      </c>
      <c r="I4261" s="378">
        <v>47278</v>
      </c>
      <c r="J4261" s="1" t="s">
        <v>61</v>
      </c>
      <c r="K4261" s="380">
        <v>0.16011574074074</v>
      </c>
      <c r="L4261" s="378">
        <v>46184</v>
      </c>
      <c r="M4261" s="1" t="s">
        <v>10725</v>
      </c>
      <c r="N4261" s="1" t="s">
        <v>12578</v>
      </c>
    </row>
    <row r="4262" spans="1:14" x14ac:dyDescent="0.25">
      <c r="A4262" s="1" t="s">
        <v>10723</v>
      </c>
      <c r="B4262" s="1" t="s">
        <v>80</v>
      </c>
      <c r="C4262" s="1" t="s">
        <v>81</v>
      </c>
      <c r="D4262" s="377">
        <v>168</v>
      </c>
      <c r="E4262" s="1" t="s">
        <v>83</v>
      </c>
      <c r="F4262" s="378">
        <v>46184</v>
      </c>
      <c r="G4262" s="1" t="s">
        <v>11700</v>
      </c>
      <c r="H4262" s="1" t="s">
        <v>10530</v>
      </c>
      <c r="I4262" s="378">
        <v>47278</v>
      </c>
      <c r="J4262" s="1" t="s">
        <v>61</v>
      </c>
      <c r="K4262" s="380">
        <v>0.13075231481481001</v>
      </c>
      <c r="L4262" s="378">
        <v>46184</v>
      </c>
      <c r="M4262" s="1" t="s">
        <v>10725</v>
      </c>
      <c r="N4262" s="1" t="s">
        <v>12574</v>
      </c>
    </row>
    <row r="4263" spans="1:14" x14ac:dyDescent="0.25">
      <c r="A4263" s="1" t="s">
        <v>10723</v>
      </c>
      <c r="B4263" s="1" t="s">
        <v>80</v>
      </c>
      <c r="C4263" s="1" t="s">
        <v>81</v>
      </c>
      <c r="D4263" s="377">
        <v>110</v>
      </c>
      <c r="E4263" s="1" t="s">
        <v>83</v>
      </c>
      <c r="F4263" s="378">
        <v>46184</v>
      </c>
      <c r="G4263" s="1" t="s">
        <v>11700</v>
      </c>
      <c r="H4263" s="1" t="s">
        <v>10530</v>
      </c>
      <c r="I4263" s="378">
        <v>47278</v>
      </c>
      <c r="J4263" s="1" t="s">
        <v>61</v>
      </c>
      <c r="K4263" s="380">
        <v>0.23712962962963</v>
      </c>
      <c r="L4263" s="378">
        <v>46184</v>
      </c>
      <c r="M4263" s="1" t="s">
        <v>10725</v>
      </c>
      <c r="N4263" s="1" t="s">
        <v>12573</v>
      </c>
    </row>
    <row r="4264" spans="1:14" x14ac:dyDescent="0.25">
      <c r="A4264" s="1" t="s">
        <v>10723</v>
      </c>
      <c r="B4264" s="1" t="s">
        <v>80</v>
      </c>
      <c r="C4264" s="1" t="s">
        <v>81</v>
      </c>
      <c r="D4264" s="377">
        <v>168</v>
      </c>
      <c r="E4264" s="1" t="s">
        <v>83</v>
      </c>
      <c r="F4264" s="378">
        <v>46183</v>
      </c>
      <c r="G4264" s="1" t="s">
        <v>11700</v>
      </c>
      <c r="H4264" s="1" t="s">
        <v>10530</v>
      </c>
      <c r="I4264" s="378">
        <v>47278</v>
      </c>
      <c r="J4264" s="1" t="s">
        <v>61</v>
      </c>
      <c r="K4264" s="380">
        <v>0.65465277777777997</v>
      </c>
      <c r="L4264" s="378">
        <v>46183</v>
      </c>
      <c r="M4264" s="1" t="s">
        <v>10725</v>
      </c>
      <c r="N4264" s="1" t="s">
        <v>12583</v>
      </c>
    </row>
    <row r="4265" spans="1:14" x14ac:dyDescent="0.25">
      <c r="A4265" s="1" t="s">
        <v>10723</v>
      </c>
      <c r="B4265" s="1" t="s">
        <v>80</v>
      </c>
      <c r="C4265" s="1" t="s">
        <v>81</v>
      </c>
      <c r="D4265" s="377">
        <v>168</v>
      </c>
      <c r="E4265" s="1" t="s">
        <v>83</v>
      </c>
      <c r="F4265" s="378">
        <v>46183</v>
      </c>
      <c r="G4265" s="1" t="s">
        <v>11700</v>
      </c>
      <c r="H4265" s="1" t="s">
        <v>10530</v>
      </c>
      <c r="I4265" s="378">
        <v>47278</v>
      </c>
      <c r="J4265" s="1" t="s">
        <v>61</v>
      </c>
      <c r="K4265" s="380">
        <v>0.95685185185184995</v>
      </c>
      <c r="L4265" s="378">
        <v>46183</v>
      </c>
      <c r="M4265" s="1" t="s">
        <v>10725</v>
      </c>
      <c r="N4265" s="1" t="s">
        <v>12590</v>
      </c>
    </row>
    <row r="4266" spans="1:14" x14ac:dyDescent="0.25">
      <c r="A4266" s="1" t="s">
        <v>10723</v>
      </c>
      <c r="B4266" s="1" t="s">
        <v>80</v>
      </c>
      <c r="C4266" s="1" t="s">
        <v>81</v>
      </c>
      <c r="D4266" s="377">
        <v>168</v>
      </c>
      <c r="E4266" s="1" t="s">
        <v>83</v>
      </c>
      <c r="F4266" s="378">
        <v>46183</v>
      </c>
      <c r="G4266" s="1" t="s">
        <v>11700</v>
      </c>
      <c r="H4266" s="1" t="s">
        <v>10530</v>
      </c>
      <c r="I4266" s="378">
        <v>47278</v>
      </c>
      <c r="J4266" s="1" t="s">
        <v>61</v>
      </c>
      <c r="K4266" s="380">
        <v>0.52594907407406999</v>
      </c>
      <c r="L4266" s="378">
        <v>46183</v>
      </c>
      <c r="M4266" s="1" t="s">
        <v>10725</v>
      </c>
      <c r="N4266" s="1" t="s">
        <v>12589</v>
      </c>
    </row>
    <row r="4267" spans="1:14" x14ac:dyDescent="0.25">
      <c r="A4267" s="1" t="s">
        <v>10723</v>
      </c>
      <c r="B4267" s="1" t="s">
        <v>80</v>
      </c>
      <c r="C4267" s="1" t="s">
        <v>81</v>
      </c>
      <c r="D4267" s="377">
        <v>168</v>
      </c>
      <c r="E4267" s="1" t="s">
        <v>83</v>
      </c>
      <c r="F4267" s="378">
        <v>46183</v>
      </c>
      <c r="G4267" s="1" t="s">
        <v>10724</v>
      </c>
      <c r="H4267" s="1" t="s">
        <v>9328</v>
      </c>
      <c r="I4267" s="378">
        <v>47277</v>
      </c>
      <c r="J4267" s="1" t="s">
        <v>61</v>
      </c>
      <c r="K4267" s="380">
        <v>2.5879629629629999E-2</v>
      </c>
      <c r="L4267" s="378">
        <v>46183</v>
      </c>
      <c r="M4267" s="1" t="s">
        <v>10725</v>
      </c>
      <c r="N4267" s="1" t="s">
        <v>11368</v>
      </c>
    </row>
    <row r="4268" spans="1:14" x14ac:dyDescent="0.25">
      <c r="A4268" s="1" t="s">
        <v>10723</v>
      </c>
      <c r="B4268" s="1" t="s">
        <v>80</v>
      </c>
      <c r="C4268" s="1" t="s">
        <v>81</v>
      </c>
      <c r="D4268" s="377">
        <v>116</v>
      </c>
      <c r="E4268" s="1" t="s">
        <v>83</v>
      </c>
      <c r="F4268" s="378">
        <v>46183</v>
      </c>
      <c r="G4268" s="1" t="s">
        <v>10724</v>
      </c>
      <c r="H4268" s="1" t="s">
        <v>9328</v>
      </c>
      <c r="I4268" s="378">
        <v>47277</v>
      </c>
      <c r="J4268" s="1" t="s">
        <v>61</v>
      </c>
      <c r="K4268" s="380">
        <v>0.37759259259258998</v>
      </c>
      <c r="L4268" s="378">
        <v>46183</v>
      </c>
      <c r="M4268" s="1" t="s">
        <v>10725</v>
      </c>
      <c r="N4268" s="1" t="s">
        <v>11702</v>
      </c>
    </row>
    <row r="4269" spans="1:14" x14ac:dyDescent="0.25">
      <c r="A4269" s="1" t="s">
        <v>10723</v>
      </c>
      <c r="B4269" s="1" t="s">
        <v>80</v>
      </c>
      <c r="C4269" s="1" t="s">
        <v>81</v>
      </c>
      <c r="D4269" s="377">
        <v>168</v>
      </c>
      <c r="E4269" s="1" t="s">
        <v>83</v>
      </c>
      <c r="F4269" s="378">
        <v>46183</v>
      </c>
      <c r="G4269" s="1" t="s">
        <v>10724</v>
      </c>
      <c r="H4269" s="1" t="s">
        <v>9328</v>
      </c>
      <c r="I4269" s="378">
        <v>47277</v>
      </c>
      <c r="J4269" s="1" t="s">
        <v>61</v>
      </c>
      <c r="K4269" s="380">
        <v>0.13980324074073999</v>
      </c>
      <c r="L4269" s="378">
        <v>46183</v>
      </c>
      <c r="M4269" s="1" t="s">
        <v>10725</v>
      </c>
      <c r="N4269" s="1" t="s">
        <v>11365</v>
      </c>
    </row>
    <row r="4270" spans="1:14" x14ac:dyDescent="0.25">
      <c r="A4270" s="1" t="s">
        <v>10723</v>
      </c>
      <c r="B4270" s="1" t="s">
        <v>80</v>
      </c>
      <c r="C4270" s="1" t="s">
        <v>81</v>
      </c>
      <c r="D4270" s="377">
        <v>168</v>
      </c>
      <c r="E4270" s="1" t="s">
        <v>83</v>
      </c>
      <c r="F4270" s="378">
        <v>46183</v>
      </c>
      <c r="G4270" s="1" t="s">
        <v>10724</v>
      </c>
      <c r="H4270" s="1" t="s">
        <v>9328</v>
      </c>
      <c r="I4270" s="378">
        <v>47277</v>
      </c>
      <c r="J4270" s="1" t="s">
        <v>61</v>
      </c>
      <c r="K4270" s="380">
        <v>0.19729166666667</v>
      </c>
      <c r="L4270" s="378">
        <v>46183</v>
      </c>
      <c r="M4270" s="1" t="s">
        <v>10725</v>
      </c>
      <c r="N4270" s="1" t="s">
        <v>11364</v>
      </c>
    </row>
    <row r="4271" spans="1:14" x14ac:dyDescent="0.25">
      <c r="A4271" s="1" t="s">
        <v>10723</v>
      </c>
      <c r="B4271" s="1" t="s">
        <v>80</v>
      </c>
      <c r="C4271" s="1" t="s">
        <v>81</v>
      </c>
      <c r="D4271" s="377">
        <v>168</v>
      </c>
      <c r="E4271" s="1" t="s">
        <v>83</v>
      </c>
      <c r="F4271" s="378">
        <v>46183</v>
      </c>
      <c r="G4271" s="1" t="s">
        <v>10724</v>
      </c>
      <c r="H4271" s="1" t="s">
        <v>9328</v>
      </c>
      <c r="I4271" s="378">
        <v>47277</v>
      </c>
      <c r="J4271" s="1" t="s">
        <v>61</v>
      </c>
      <c r="K4271" s="380">
        <v>0.1387037037037</v>
      </c>
      <c r="L4271" s="378">
        <v>46183</v>
      </c>
      <c r="M4271" s="1" t="s">
        <v>10725</v>
      </c>
      <c r="N4271" s="1" t="s">
        <v>11367</v>
      </c>
    </row>
    <row r="4272" spans="1:14" x14ac:dyDescent="0.25">
      <c r="A4272" s="1" t="s">
        <v>10723</v>
      </c>
      <c r="B4272" s="1" t="s">
        <v>80</v>
      </c>
      <c r="C4272" s="1" t="s">
        <v>81</v>
      </c>
      <c r="D4272" s="377">
        <v>168</v>
      </c>
      <c r="E4272" s="1" t="s">
        <v>83</v>
      </c>
      <c r="F4272" s="378">
        <v>46183</v>
      </c>
      <c r="G4272" s="1" t="s">
        <v>10724</v>
      </c>
      <c r="H4272" s="1" t="s">
        <v>9328</v>
      </c>
      <c r="I4272" s="378">
        <v>47277</v>
      </c>
      <c r="J4272" s="1" t="s">
        <v>61</v>
      </c>
      <c r="K4272" s="380">
        <v>1.944444444444E-2</v>
      </c>
      <c r="L4272" s="378">
        <v>46183</v>
      </c>
      <c r="M4272" s="1" t="s">
        <v>10725</v>
      </c>
      <c r="N4272" s="1" t="s">
        <v>11369</v>
      </c>
    </row>
    <row r="4273" spans="1:14" x14ac:dyDescent="0.25">
      <c r="A4273" s="1" t="s">
        <v>10723</v>
      </c>
      <c r="B4273" s="1" t="s">
        <v>80</v>
      </c>
      <c r="C4273" s="1" t="s">
        <v>81</v>
      </c>
      <c r="D4273" s="377">
        <v>168</v>
      </c>
      <c r="E4273" s="1" t="s">
        <v>83</v>
      </c>
      <c r="F4273" s="378">
        <v>46183</v>
      </c>
      <c r="G4273" s="1" t="s">
        <v>11700</v>
      </c>
      <c r="H4273" s="1" t="s">
        <v>10530</v>
      </c>
      <c r="I4273" s="378">
        <v>47278</v>
      </c>
      <c r="J4273" s="1" t="s">
        <v>61</v>
      </c>
      <c r="K4273" s="380">
        <v>0.88761574074074001</v>
      </c>
      <c r="L4273" s="378">
        <v>46183</v>
      </c>
      <c r="M4273" s="1" t="s">
        <v>10725</v>
      </c>
      <c r="N4273" s="1" t="s">
        <v>12592</v>
      </c>
    </row>
    <row r="4274" spans="1:14" x14ac:dyDescent="0.25">
      <c r="A4274" s="1" t="s">
        <v>10723</v>
      </c>
      <c r="B4274" s="1" t="s">
        <v>80</v>
      </c>
      <c r="C4274" s="1" t="s">
        <v>81</v>
      </c>
      <c r="D4274" s="377">
        <v>168</v>
      </c>
      <c r="E4274" s="1" t="s">
        <v>83</v>
      </c>
      <c r="F4274" s="378">
        <v>46183</v>
      </c>
      <c r="G4274" s="1" t="s">
        <v>11700</v>
      </c>
      <c r="H4274" s="1" t="s">
        <v>10530</v>
      </c>
      <c r="I4274" s="378">
        <v>47278</v>
      </c>
      <c r="J4274" s="1" t="s">
        <v>61</v>
      </c>
      <c r="K4274" s="380">
        <v>0.91083333333333005</v>
      </c>
      <c r="L4274" s="378">
        <v>46183</v>
      </c>
      <c r="M4274" s="1" t="s">
        <v>10725</v>
      </c>
      <c r="N4274" s="1" t="s">
        <v>12585</v>
      </c>
    </row>
    <row r="4275" spans="1:14" x14ac:dyDescent="0.25">
      <c r="A4275" s="1" t="s">
        <v>10723</v>
      </c>
      <c r="B4275" s="1" t="s">
        <v>80</v>
      </c>
      <c r="C4275" s="1" t="s">
        <v>81</v>
      </c>
      <c r="D4275" s="377">
        <v>168</v>
      </c>
      <c r="E4275" s="1" t="s">
        <v>83</v>
      </c>
      <c r="F4275" s="378">
        <v>46183</v>
      </c>
      <c r="G4275" s="1" t="s">
        <v>10724</v>
      </c>
      <c r="H4275" s="1" t="s">
        <v>9328</v>
      </c>
      <c r="I4275" s="378">
        <v>47277</v>
      </c>
      <c r="J4275" s="1" t="s">
        <v>61</v>
      </c>
      <c r="K4275" s="380">
        <v>0.21283564814815001</v>
      </c>
      <c r="L4275" s="378">
        <v>46183</v>
      </c>
      <c r="M4275" s="1" t="s">
        <v>10725</v>
      </c>
      <c r="N4275" s="1" t="s">
        <v>11371</v>
      </c>
    </row>
    <row r="4276" spans="1:14" x14ac:dyDescent="0.25">
      <c r="A4276" s="1" t="s">
        <v>10723</v>
      </c>
      <c r="B4276" s="1" t="s">
        <v>80</v>
      </c>
      <c r="C4276" s="1" t="s">
        <v>81</v>
      </c>
      <c r="D4276" s="377">
        <v>168</v>
      </c>
      <c r="E4276" s="1" t="s">
        <v>83</v>
      </c>
      <c r="F4276" s="378">
        <v>46183</v>
      </c>
      <c r="G4276" s="1" t="s">
        <v>11700</v>
      </c>
      <c r="H4276" s="1" t="s">
        <v>10530</v>
      </c>
      <c r="I4276" s="378">
        <v>47278</v>
      </c>
      <c r="J4276" s="1" t="s">
        <v>61</v>
      </c>
      <c r="K4276" s="380">
        <v>0.62378472222222003</v>
      </c>
      <c r="L4276" s="378">
        <v>46183</v>
      </c>
      <c r="M4276" s="1" t="s">
        <v>10725</v>
      </c>
      <c r="N4276" s="1" t="s">
        <v>12588</v>
      </c>
    </row>
    <row r="4277" spans="1:14" x14ac:dyDescent="0.25">
      <c r="A4277" s="1" t="s">
        <v>10723</v>
      </c>
      <c r="B4277" s="1" t="s">
        <v>80</v>
      </c>
      <c r="C4277" s="1" t="s">
        <v>81</v>
      </c>
      <c r="D4277" s="377">
        <v>168</v>
      </c>
      <c r="E4277" s="1" t="s">
        <v>83</v>
      </c>
      <c r="F4277" s="378">
        <v>46183</v>
      </c>
      <c r="G4277" s="1" t="s">
        <v>11700</v>
      </c>
      <c r="H4277" s="1" t="s">
        <v>10530</v>
      </c>
      <c r="I4277" s="378">
        <v>47278</v>
      </c>
      <c r="J4277" s="1" t="s">
        <v>61</v>
      </c>
      <c r="K4277" s="380">
        <v>0.70991898148148003</v>
      </c>
      <c r="L4277" s="378">
        <v>46183</v>
      </c>
      <c r="M4277" s="1" t="s">
        <v>10725</v>
      </c>
      <c r="N4277" s="1" t="s">
        <v>12580</v>
      </c>
    </row>
    <row r="4278" spans="1:14" x14ac:dyDescent="0.25">
      <c r="A4278" s="1" t="s">
        <v>10723</v>
      </c>
      <c r="B4278" s="1" t="s">
        <v>80</v>
      </c>
      <c r="C4278" s="1" t="s">
        <v>81</v>
      </c>
      <c r="D4278" s="377">
        <v>168</v>
      </c>
      <c r="E4278" s="1" t="s">
        <v>83</v>
      </c>
      <c r="F4278" s="378">
        <v>46183</v>
      </c>
      <c r="G4278" s="1" t="s">
        <v>11700</v>
      </c>
      <c r="H4278" s="1" t="s">
        <v>10530</v>
      </c>
      <c r="I4278" s="378">
        <v>47278</v>
      </c>
      <c r="J4278" s="1" t="s">
        <v>61</v>
      </c>
      <c r="K4278" s="380">
        <v>0.93684027777778001</v>
      </c>
      <c r="L4278" s="378">
        <v>46183</v>
      </c>
      <c r="M4278" s="1" t="s">
        <v>10725</v>
      </c>
      <c r="N4278" s="1" t="s">
        <v>12584</v>
      </c>
    </row>
    <row r="4279" spans="1:14" x14ac:dyDescent="0.25">
      <c r="A4279" s="1" t="s">
        <v>10723</v>
      </c>
      <c r="B4279" s="1" t="s">
        <v>80</v>
      </c>
      <c r="C4279" s="1" t="s">
        <v>81</v>
      </c>
      <c r="D4279" s="377">
        <v>168</v>
      </c>
      <c r="E4279" s="1" t="s">
        <v>83</v>
      </c>
      <c r="F4279" s="378">
        <v>46183</v>
      </c>
      <c r="G4279" s="1" t="s">
        <v>11700</v>
      </c>
      <c r="H4279" s="1" t="s">
        <v>10530</v>
      </c>
      <c r="I4279" s="378">
        <v>47278</v>
      </c>
      <c r="J4279" s="1" t="s">
        <v>61</v>
      </c>
      <c r="K4279" s="380">
        <v>0.87879629629629996</v>
      </c>
      <c r="L4279" s="378">
        <v>46183</v>
      </c>
      <c r="M4279" s="1" t="s">
        <v>10725</v>
      </c>
      <c r="N4279" s="1" t="s">
        <v>12581</v>
      </c>
    </row>
    <row r="4280" spans="1:14" x14ac:dyDescent="0.25">
      <c r="A4280" s="1" t="s">
        <v>10723</v>
      </c>
      <c r="B4280" s="1" t="s">
        <v>80</v>
      </c>
      <c r="C4280" s="1" t="s">
        <v>81</v>
      </c>
      <c r="D4280" s="377">
        <v>168</v>
      </c>
      <c r="E4280" s="1" t="s">
        <v>83</v>
      </c>
      <c r="F4280" s="378">
        <v>46183</v>
      </c>
      <c r="G4280" s="1" t="s">
        <v>11700</v>
      </c>
      <c r="H4280" s="1" t="s">
        <v>10530</v>
      </c>
      <c r="I4280" s="378">
        <v>47278</v>
      </c>
      <c r="J4280" s="1" t="s">
        <v>61</v>
      </c>
      <c r="K4280" s="380">
        <v>0.51774305555555999</v>
      </c>
      <c r="L4280" s="378">
        <v>46183</v>
      </c>
      <c r="M4280" s="1" t="s">
        <v>10725</v>
      </c>
      <c r="N4280" s="1" t="s">
        <v>12579</v>
      </c>
    </row>
    <row r="4281" spans="1:14" x14ac:dyDescent="0.25">
      <c r="A4281" s="1" t="s">
        <v>10723</v>
      </c>
      <c r="B4281" s="1" t="s">
        <v>80</v>
      </c>
      <c r="C4281" s="1" t="s">
        <v>81</v>
      </c>
      <c r="D4281" s="377">
        <v>168</v>
      </c>
      <c r="E4281" s="1" t="s">
        <v>83</v>
      </c>
      <c r="F4281" s="378">
        <v>46183</v>
      </c>
      <c r="G4281" s="1" t="s">
        <v>11700</v>
      </c>
      <c r="H4281" s="1" t="s">
        <v>10530</v>
      </c>
      <c r="I4281" s="378">
        <v>47278</v>
      </c>
      <c r="J4281" s="1" t="s">
        <v>61</v>
      </c>
      <c r="K4281" s="380">
        <v>0.39364583333332998</v>
      </c>
      <c r="L4281" s="378">
        <v>46183</v>
      </c>
      <c r="M4281" s="1" t="s">
        <v>10725</v>
      </c>
      <c r="N4281" s="1" t="s">
        <v>11701</v>
      </c>
    </row>
    <row r="4282" spans="1:14" x14ac:dyDescent="0.25">
      <c r="A4282" s="1" t="s">
        <v>10723</v>
      </c>
      <c r="B4282" s="1" t="s">
        <v>80</v>
      </c>
      <c r="C4282" s="1" t="s">
        <v>81</v>
      </c>
      <c r="D4282" s="377">
        <v>168</v>
      </c>
      <c r="E4282" s="1" t="s">
        <v>83</v>
      </c>
      <c r="F4282" s="378">
        <v>46183</v>
      </c>
      <c r="G4282" s="1" t="s">
        <v>11700</v>
      </c>
      <c r="H4282" s="1" t="s">
        <v>10530</v>
      </c>
      <c r="I4282" s="378">
        <v>47278</v>
      </c>
      <c r="J4282" s="1" t="s">
        <v>61</v>
      </c>
      <c r="K4282" s="380">
        <v>0.72280092592593004</v>
      </c>
      <c r="L4282" s="378">
        <v>46183</v>
      </c>
      <c r="M4282" s="1" t="s">
        <v>10725</v>
      </c>
      <c r="N4282" s="1" t="s">
        <v>12582</v>
      </c>
    </row>
    <row r="4283" spans="1:14" x14ac:dyDescent="0.25">
      <c r="A4283" s="1" t="s">
        <v>10723</v>
      </c>
      <c r="B4283" s="1" t="s">
        <v>80</v>
      </c>
      <c r="C4283" s="1" t="s">
        <v>81</v>
      </c>
      <c r="D4283" s="377">
        <v>168</v>
      </c>
      <c r="E4283" s="1" t="s">
        <v>83</v>
      </c>
      <c r="F4283" s="378">
        <v>46183</v>
      </c>
      <c r="G4283" s="1" t="s">
        <v>11700</v>
      </c>
      <c r="H4283" s="1" t="s">
        <v>10530</v>
      </c>
      <c r="I4283" s="378">
        <v>47278</v>
      </c>
      <c r="J4283" s="1" t="s">
        <v>61</v>
      </c>
      <c r="K4283" s="380">
        <v>0.75678240740740998</v>
      </c>
      <c r="L4283" s="378">
        <v>46183</v>
      </c>
      <c r="M4283" s="1" t="s">
        <v>10725</v>
      </c>
      <c r="N4283" s="1" t="s">
        <v>12593</v>
      </c>
    </row>
    <row r="4284" spans="1:14" x14ac:dyDescent="0.25">
      <c r="A4284" s="1" t="s">
        <v>10723</v>
      </c>
      <c r="B4284" s="1" t="s">
        <v>80</v>
      </c>
      <c r="C4284" s="1" t="s">
        <v>81</v>
      </c>
      <c r="D4284" s="377">
        <v>168</v>
      </c>
      <c r="E4284" s="1" t="s">
        <v>83</v>
      </c>
      <c r="F4284" s="378">
        <v>46183</v>
      </c>
      <c r="G4284" s="1" t="s">
        <v>11700</v>
      </c>
      <c r="H4284" s="1" t="s">
        <v>10530</v>
      </c>
      <c r="I4284" s="378">
        <v>47278</v>
      </c>
      <c r="J4284" s="1" t="s">
        <v>61</v>
      </c>
      <c r="K4284" s="380">
        <v>0.66920138888889003</v>
      </c>
      <c r="L4284" s="378">
        <v>46183</v>
      </c>
      <c r="M4284" s="1" t="s">
        <v>10725</v>
      </c>
      <c r="N4284" s="1" t="s">
        <v>12596</v>
      </c>
    </row>
    <row r="4285" spans="1:14" x14ac:dyDescent="0.25">
      <c r="A4285" s="1" t="s">
        <v>10723</v>
      </c>
      <c r="B4285" s="1" t="s">
        <v>80</v>
      </c>
      <c r="C4285" s="1" t="s">
        <v>81</v>
      </c>
      <c r="D4285" s="377">
        <v>168</v>
      </c>
      <c r="E4285" s="1" t="s">
        <v>83</v>
      </c>
      <c r="F4285" s="378">
        <v>46183</v>
      </c>
      <c r="G4285" s="1" t="s">
        <v>10724</v>
      </c>
      <c r="H4285" s="1" t="s">
        <v>9328</v>
      </c>
      <c r="I4285" s="378">
        <v>47277</v>
      </c>
      <c r="J4285" s="1" t="s">
        <v>61</v>
      </c>
      <c r="K4285" s="380">
        <v>0.15196759259258999</v>
      </c>
      <c r="L4285" s="378">
        <v>46183</v>
      </c>
      <c r="M4285" s="1" t="s">
        <v>10725</v>
      </c>
      <c r="N4285" s="1" t="s">
        <v>11370</v>
      </c>
    </row>
    <row r="4286" spans="1:14" x14ac:dyDescent="0.25">
      <c r="A4286" s="1" t="s">
        <v>10723</v>
      </c>
      <c r="B4286" s="1" t="s">
        <v>80</v>
      </c>
      <c r="C4286" s="1" t="s">
        <v>81</v>
      </c>
      <c r="D4286" s="377">
        <v>168</v>
      </c>
      <c r="E4286" s="1" t="s">
        <v>83</v>
      </c>
      <c r="F4286" s="378">
        <v>46183</v>
      </c>
      <c r="G4286" s="1" t="s">
        <v>11700</v>
      </c>
      <c r="H4286" s="1" t="s">
        <v>10530</v>
      </c>
      <c r="I4286" s="378">
        <v>47278</v>
      </c>
      <c r="J4286" s="1" t="s">
        <v>61</v>
      </c>
      <c r="K4286" s="380">
        <v>0.45001157407407</v>
      </c>
      <c r="L4286" s="378">
        <v>46183</v>
      </c>
      <c r="M4286" s="1" t="s">
        <v>10725</v>
      </c>
      <c r="N4286" s="1" t="s">
        <v>12594</v>
      </c>
    </row>
    <row r="4287" spans="1:14" x14ac:dyDescent="0.25">
      <c r="A4287" s="1" t="s">
        <v>10723</v>
      </c>
      <c r="B4287" s="1" t="s">
        <v>80</v>
      </c>
      <c r="C4287" s="1" t="s">
        <v>81</v>
      </c>
      <c r="D4287" s="377">
        <v>168</v>
      </c>
      <c r="E4287" s="1" t="s">
        <v>83</v>
      </c>
      <c r="F4287" s="378">
        <v>46183</v>
      </c>
      <c r="G4287" s="1" t="s">
        <v>11700</v>
      </c>
      <c r="H4287" s="1" t="s">
        <v>10530</v>
      </c>
      <c r="I4287" s="378">
        <v>47278</v>
      </c>
      <c r="J4287" s="1" t="s">
        <v>61</v>
      </c>
      <c r="K4287" s="380">
        <v>0.42087962962962999</v>
      </c>
      <c r="L4287" s="378">
        <v>46183</v>
      </c>
      <c r="M4287" s="1" t="s">
        <v>10725</v>
      </c>
      <c r="N4287" s="1" t="s">
        <v>12595</v>
      </c>
    </row>
    <row r="4288" spans="1:14" x14ac:dyDescent="0.25">
      <c r="A4288" s="1" t="s">
        <v>10723</v>
      </c>
      <c r="B4288" s="1" t="s">
        <v>80</v>
      </c>
      <c r="C4288" s="1" t="s">
        <v>81</v>
      </c>
      <c r="D4288" s="377">
        <v>168</v>
      </c>
      <c r="E4288" s="1" t="s">
        <v>83</v>
      </c>
      <c r="F4288" s="378">
        <v>46183</v>
      </c>
      <c r="G4288" s="1" t="s">
        <v>11700</v>
      </c>
      <c r="H4288" s="1" t="s">
        <v>10530</v>
      </c>
      <c r="I4288" s="378">
        <v>47278</v>
      </c>
      <c r="J4288" s="1" t="s">
        <v>61</v>
      </c>
      <c r="K4288" s="380">
        <v>0.85482638888888995</v>
      </c>
      <c r="L4288" s="378">
        <v>46183</v>
      </c>
      <c r="M4288" s="1" t="s">
        <v>10725</v>
      </c>
      <c r="N4288" s="1" t="s">
        <v>12591</v>
      </c>
    </row>
    <row r="4289" spans="1:14" x14ac:dyDescent="0.25">
      <c r="A4289" s="1" t="s">
        <v>10723</v>
      </c>
      <c r="B4289" s="1" t="s">
        <v>80</v>
      </c>
      <c r="C4289" s="1" t="s">
        <v>81</v>
      </c>
      <c r="D4289" s="377">
        <v>168</v>
      </c>
      <c r="E4289" s="1" t="s">
        <v>83</v>
      </c>
      <c r="F4289" s="378">
        <v>46183</v>
      </c>
      <c r="G4289" s="1" t="s">
        <v>10724</v>
      </c>
      <c r="H4289" s="1" t="s">
        <v>9328</v>
      </c>
      <c r="I4289" s="378">
        <v>47277</v>
      </c>
      <c r="J4289" s="1" t="s">
        <v>61</v>
      </c>
      <c r="K4289" s="380">
        <v>0.33203703703704002</v>
      </c>
      <c r="L4289" s="378">
        <v>46183</v>
      </c>
      <c r="M4289" s="1" t="s">
        <v>10725</v>
      </c>
      <c r="N4289" s="1" t="s">
        <v>11366</v>
      </c>
    </row>
    <row r="4290" spans="1:14" x14ac:dyDescent="0.25">
      <c r="A4290" s="1" t="s">
        <v>10723</v>
      </c>
      <c r="B4290" s="1" t="s">
        <v>80</v>
      </c>
      <c r="C4290" s="1" t="s">
        <v>81</v>
      </c>
      <c r="D4290" s="377">
        <v>168</v>
      </c>
      <c r="E4290" s="1" t="s">
        <v>83</v>
      </c>
      <c r="F4290" s="378">
        <v>46183</v>
      </c>
      <c r="G4290" s="1" t="s">
        <v>11700</v>
      </c>
      <c r="H4290" s="1" t="s">
        <v>10530</v>
      </c>
      <c r="I4290" s="378">
        <v>47278</v>
      </c>
      <c r="J4290" s="1" t="s">
        <v>61</v>
      </c>
      <c r="K4290" s="380">
        <v>0.99361111111111</v>
      </c>
      <c r="L4290" s="378">
        <v>46183</v>
      </c>
      <c r="M4290" s="1" t="s">
        <v>10725</v>
      </c>
      <c r="N4290" s="1" t="s">
        <v>12586</v>
      </c>
    </row>
    <row r="4291" spans="1:14" x14ac:dyDescent="0.25">
      <c r="A4291" s="1" t="s">
        <v>10723</v>
      </c>
      <c r="B4291" s="1" t="s">
        <v>80</v>
      </c>
      <c r="C4291" s="1" t="s">
        <v>81</v>
      </c>
      <c r="D4291" s="377">
        <v>168</v>
      </c>
      <c r="E4291" s="1" t="s">
        <v>83</v>
      </c>
      <c r="F4291" s="378">
        <v>46183</v>
      </c>
      <c r="G4291" s="1" t="s">
        <v>11700</v>
      </c>
      <c r="H4291" s="1" t="s">
        <v>10530</v>
      </c>
      <c r="I4291" s="378">
        <v>47278</v>
      </c>
      <c r="J4291" s="1" t="s">
        <v>61</v>
      </c>
      <c r="K4291" s="380">
        <v>0.61737268518518995</v>
      </c>
      <c r="L4291" s="378">
        <v>46183</v>
      </c>
      <c r="M4291" s="1" t="s">
        <v>10725</v>
      </c>
      <c r="N4291" s="1" t="s">
        <v>12587</v>
      </c>
    </row>
    <row r="4292" spans="1:14" x14ac:dyDescent="0.25">
      <c r="A4292" s="1" t="s">
        <v>10723</v>
      </c>
      <c r="B4292" s="1" t="s">
        <v>80</v>
      </c>
      <c r="C4292" s="1" t="s">
        <v>81</v>
      </c>
      <c r="D4292" s="377">
        <v>168</v>
      </c>
      <c r="E4292" s="1" t="s">
        <v>83</v>
      </c>
      <c r="F4292" s="378">
        <v>46182</v>
      </c>
      <c r="G4292" s="1" t="s">
        <v>10724</v>
      </c>
      <c r="H4292" s="1" t="s">
        <v>9328</v>
      </c>
      <c r="I4292" s="378">
        <v>47277</v>
      </c>
      <c r="J4292" s="1" t="s">
        <v>61</v>
      </c>
      <c r="K4292" s="380">
        <v>0.69384259259258996</v>
      </c>
      <c r="L4292" s="378">
        <v>46182</v>
      </c>
      <c r="M4292" s="1" t="s">
        <v>10725</v>
      </c>
      <c r="N4292" s="1" t="s">
        <v>10944</v>
      </c>
    </row>
    <row r="4293" spans="1:14" x14ac:dyDescent="0.25">
      <c r="A4293" s="1" t="s">
        <v>10723</v>
      </c>
      <c r="B4293" s="1" t="s">
        <v>80</v>
      </c>
      <c r="C4293" s="1" t="s">
        <v>81</v>
      </c>
      <c r="D4293" s="377">
        <v>168</v>
      </c>
      <c r="E4293" s="1" t="s">
        <v>83</v>
      </c>
      <c r="F4293" s="378">
        <v>46182</v>
      </c>
      <c r="G4293" s="1" t="s">
        <v>10724</v>
      </c>
      <c r="H4293" s="1" t="s">
        <v>9328</v>
      </c>
      <c r="I4293" s="378">
        <v>47277</v>
      </c>
      <c r="J4293" s="1" t="s">
        <v>61</v>
      </c>
      <c r="K4293" s="380">
        <v>0.56163194444443998</v>
      </c>
      <c r="L4293" s="378">
        <v>46182</v>
      </c>
      <c r="M4293" s="1" t="s">
        <v>10725</v>
      </c>
      <c r="N4293" s="1" t="s">
        <v>10728</v>
      </c>
    </row>
    <row r="4294" spans="1:14" x14ac:dyDescent="0.25">
      <c r="A4294" s="1" t="s">
        <v>10723</v>
      </c>
      <c r="B4294" s="1" t="s">
        <v>80</v>
      </c>
      <c r="C4294" s="1" t="s">
        <v>81</v>
      </c>
      <c r="D4294" s="377">
        <v>168</v>
      </c>
      <c r="E4294" s="1" t="s">
        <v>83</v>
      </c>
      <c r="F4294" s="378">
        <v>46182</v>
      </c>
      <c r="G4294" s="1" t="s">
        <v>10724</v>
      </c>
      <c r="H4294" s="1" t="s">
        <v>9328</v>
      </c>
      <c r="I4294" s="378">
        <v>47277</v>
      </c>
      <c r="J4294" s="1" t="s">
        <v>61</v>
      </c>
      <c r="K4294" s="380">
        <v>0.72016203703703996</v>
      </c>
      <c r="L4294" s="378">
        <v>46182</v>
      </c>
      <c r="M4294" s="1" t="s">
        <v>10725</v>
      </c>
      <c r="N4294" s="1" t="s">
        <v>11373</v>
      </c>
    </row>
    <row r="4295" spans="1:14" x14ac:dyDescent="0.25">
      <c r="A4295" s="1" t="s">
        <v>10723</v>
      </c>
      <c r="B4295" s="1" t="s">
        <v>80</v>
      </c>
      <c r="C4295" s="1" t="s">
        <v>81</v>
      </c>
      <c r="D4295" s="377">
        <v>168</v>
      </c>
      <c r="E4295" s="1" t="s">
        <v>83</v>
      </c>
      <c r="F4295" s="378">
        <v>46182</v>
      </c>
      <c r="G4295" s="1" t="s">
        <v>10724</v>
      </c>
      <c r="H4295" s="1" t="s">
        <v>9328</v>
      </c>
      <c r="I4295" s="378">
        <v>47277</v>
      </c>
      <c r="J4295" s="1" t="s">
        <v>61</v>
      </c>
      <c r="K4295" s="380">
        <v>0.68119212962963005</v>
      </c>
      <c r="L4295" s="378">
        <v>46182</v>
      </c>
      <c r="M4295" s="1" t="s">
        <v>10725</v>
      </c>
      <c r="N4295" s="1" t="s">
        <v>10945</v>
      </c>
    </row>
    <row r="4296" spans="1:14" x14ac:dyDescent="0.25">
      <c r="A4296" s="1" t="s">
        <v>10723</v>
      </c>
      <c r="B4296" s="1" t="s">
        <v>80</v>
      </c>
      <c r="C4296" s="1" t="s">
        <v>81</v>
      </c>
      <c r="D4296" s="377">
        <v>168</v>
      </c>
      <c r="E4296" s="1" t="s">
        <v>83</v>
      </c>
      <c r="F4296" s="378">
        <v>46182</v>
      </c>
      <c r="G4296" s="1" t="s">
        <v>10724</v>
      </c>
      <c r="H4296" s="1" t="s">
        <v>9328</v>
      </c>
      <c r="I4296" s="378">
        <v>47277</v>
      </c>
      <c r="J4296" s="1" t="s">
        <v>61</v>
      </c>
      <c r="K4296" s="380">
        <v>0.92260416666667</v>
      </c>
      <c r="L4296" s="378">
        <v>46182</v>
      </c>
      <c r="M4296" s="1" t="s">
        <v>10725</v>
      </c>
      <c r="N4296" s="1" t="s">
        <v>11372</v>
      </c>
    </row>
    <row r="4297" spans="1:14" x14ac:dyDescent="0.25">
      <c r="A4297" s="1" t="s">
        <v>10723</v>
      </c>
      <c r="B4297" s="1" t="s">
        <v>80</v>
      </c>
      <c r="C4297" s="1" t="s">
        <v>81</v>
      </c>
      <c r="D4297" s="377">
        <v>168</v>
      </c>
      <c r="E4297" s="1" t="s">
        <v>83</v>
      </c>
      <c r="F4297" s="378">
        <v>46182</v>
      </c>
      <c r="G4297" s="1" t="s">
        <v>10724</v>
      </c>
      <c r="H4297" s="1" t="s">
        <v>9328</v>
      </c>
      <c r="I4297" s="378">
        <v>47277</v>
      </c>
      <c r="J4297" s="1" t="s">
        <v>61</v>
      </c>
      <c r="K4297" s="380">
        <v>0.86100694444444004</v>
      </c>
      <c r="L4297" s="378">
        <v>46182</v>
      </c>
      <c r="M4297" s="1" t="s">
        <v>10725</v>
      </c>
      <c r="N4297" s="1" t="s">
        <v>11381</v>
      </c>
    </row>
    <row r="4298" spans="1:14" x14ac:dyDescent="0.25">
      <c r="A4298" s="1" t="s">
        <v>10723</v>
      </c>
      <c r="B4298" s="1" t="s">
        <v>80</v>
      </c>
      <c r="C4298" s="1" t="s">
        <v>81</v>
      </c>
      <c r="D4298" s="377">
        <v>168</v>
      </c>
      <c r="E4298" s="1" t="s">
        <v>83</v>
      </c>
      <c r="F4298" s="378">
        <v>46182</v>
      </c>
      <c r="G4298" s="1" t="s">
        <v>10724</v>
      </c>
      <c r="H4298" s="1" t="s">
        <v>9328</v>
      </c>
      <c r="I4298" s="378">
        <v>47277</v>
      </c>
      <c r="J4298" s="1" t="s">
        <v>61</v>
      </c>
      <c r="K4298" s="380">
        <v>0.73728009259258998</v>
      </c>
      <c r="L4298" s="378">
        <v>46182</v>
      </c>
      <c r="M4298" s="1" t="s">
        <v>10725</v>
      </c>
      <c r="N4298" s="1" t="s">
        <v>11375</v>
      </c>
    </row>
    <row r="4299" spans="1:14" x14ac:dyDescent="0.25">
      <c r="A4299" s="1" t="s">
        <v>10723</v>
      </c>
      <c r="B4299" s="1" t="s">
        <v>80</v>
      </c>
      <c r="C4299" s="1" t="s">
        <v>81</v>
      </c>
      <c r="D4299" s="377">
        <v>168</v>
      </c>
      <c r="E4299" s="1" t="s">
        <v>83</v>
      </c>
      <c r="F4299" s="378">
        <v>46182</v>
      </c>
      <c r="G4299" s="1" t="s">
        <v>10724</v>
      </c>
      <c r="H4299" s="1" t="s">
        <v>9328</v>
      </c>
      <c r="I4299" s="378">
        <v>47277</v>
      </c>
      <c r="J4299" s="1" t="s">
        <v>61</v>
      </c>
      <c r="K4299" s="380">
        <v>0.94641203703704002</v>
      </c>
      <c r="L4299" s="378">
        <v>46182</v>
      </c>
      <c r="M4299" s="1" t="s">
        <v>10725</v>
      </c>
      <c r="N4299" s="1" t="s">
        <v>11378</v>
      </c>
    </row>
    <row r="4300" spans="1:14" x14ac:dyDescent="0.25">
      <c r="A4300" s="1" t="s">
        <v>10723</v>
      </c>
      <c r="B4300" s="1" t="s">
        <v>80</v>
      </c>
      <c r="C4300" s="1" t="s">
        <v>81</v>
      </c>
      <c r="D4300" s="377">
        <v>168</v>
      </c>
      <c r="E4300" s="1" t="s">
        <v>83</v>
      </c>
      <c r="F4300" s="378">
        <v>46182</v>
      </c>
      <c r="G4300" s="1" t="s">
        <v>10724</v>
      </c>
      <c r="H4300" s="1" t="s">
        <v>9328</v>
      </c>
      <c r="I4300" s="378">
        <v>47277</v>
      </c>
      <c r="J4300" s="1" t="s">
        <v>61</v>
      </c>
      <c r="K4300" s="380">
        <v>0.59444444444444</v>
      </c>
      <c r="L4300" s="378">
        <v>46182</v>
      </c>
      <c r="M4300" s="1" t="s">
        <v>10725</v>
      </c>
      <c r="N4300" s="1" t="s">
        <v>10726</v>
      </c>
    </row>
    <row r="4301" spans="1:14" x14ac:dyDescent="0.25">
      <c r="A4301" s="1" t="s">
        <v>10723</v>
      </c>
      <c r="B4301" s="1" t="s">
        <v>80</v>
      </c>
      <c r="C4301" s="1" t="s">
        <v>81</v>
      </c>
      <c r="D4301" s="377">
        <v>168</v>
      </c>
      <c r="E4301" s="1" t="s">
        <v>83</v>
      </c>
      <c r="F4301" s="378">
        <v>46182</v>
      </c>
      <c r="G4301" s="1" t="s">
        <v>10724</v>
      </c>
      <c r="H4301" s="1" t="s">
        <v>9328</v>
      </c>
      <c r="I4301" s="378">
        <v>47277</v>
      </c>
      <c r="J4301" s="1" t="s">
        <v>61</v>
      </c>
      <c r="K4301" s="380">
        <v>0.76506944444444003</v>
      </c>
      <c r="L4301" s="378">
        <v>46182</v>
      </c>
      <c r="M4301" s="1" t="s">
        <v>10725</v>
      </c>
      <c r="N4301" s="1" t="s">
        <v>11376</v>
      </c>
    </row>
    <row r="4302" spans="1:14" x14ac:dyDescent="0.25">
      <c r="A4302" s="1" t="s">
        <v>10723</v>
      </c>
      <c r="B4302" s="1" t="s">
        <v>80</v>
      </c>
      <c r="C4302" s="1" t="s">
        <v>81</v>
      </c>
      <c r="D4302" s="377">
        <v>168</v>
      </c>
      <c r="E4302" s="1" t="s">
        <v>83</v>
      </c>
      <c r="F4302" s="378">
        <v>46182</v>
      </c>
      <c r="G4302" s="1" t="s">
        <v>10724</v>
      </c>
      <c r="H4302" s="1" t="s">
        <v>9328</v>
      </c>
      <c r="I4302" s="378">
        <v>47277</v>
      </c>
      <c r="J4302" s="1" t="s">
        <v>61</v>
      </c>
      <c r="K4302" s="380">
        <v>0.66694444444444001</v>
      </c>
      <c r="L4302" s="378">
        <v>46182</v>
      </c>
      <c r="M4302" s="1" t="s">
        <v>10725</v>
      </c>
      <c r="N4302" s="1" t="s">
        <v>10946</v>
      </c>
    </row>
    <row r="4303" spans="1:14" x14ac:dyDescent="0.25">
      <c r="A4303" s="1" t="s">
        <v>10723</v>
      </c>
      <c r="B4303" s="1" t="s">
        <v>80</v>
      </c>
      <c r="C4303" s="1" t="s">
        <v>81</v>
      </c>
      <c r="D4303" s="377">
        <v>168</v>
      </c>
      <c r="E4303" s="1" t="s">
        <v>83</v>
      </c>
      <c r="F4303" s="378">
        <v>46182</v>
      </c>
      <c r="G4303" s="1" t="s">
        <v>10724</v>
      </c>
      <c r="H4303" s="1" t="s">
        <v>9328</v>
      </c>
      <c r="I4303" s="378">
        <v>47277</v>
      </c>
      <c r="J4303" s="1" t="s">
        <v>61</v>
      </c>
      <c r="K4303" s="380">
        <v>0.89760416666666998</v>
      </c>
      <c r="L4303" s="378">
        <v>46182</v>
      </c>
      <c r="M4303" s="1" t="s">
        <v>10725</v>
      </c>
      <c r="N4303" s="1" t="s">
        <v>11374</v>
      </c>
    </row>
    <row r="4304" spans="1:14" x14ac:dyDescent="0.25">
      <c r="A4304" s="1" t="s">
        <v>10723</v>
      </c>
      <c r="B4304" s="1" t="s">
        <v>80</v>
      </c>
      <c r="C4304" s="1" t="s">
        <v>81</v>
      </c>
      <c r="D4304" s="377">
        <v>168</v>
      </c>
      <c r="E4304" s="1" t="s">
        <v>83</v>
      </c>
      <c r="F4304" s="378">
        <v>46182</v>
      </c>
      <c r="G4304" s="1" t="s">
        <v>10724</v>
      </c>
      <c r="H4304" s="1" t="s">
        <v>9328</v>
      </c>
      <c r="I4304" s="378">
        <v>47277</v>
      </c>
      <c r="J4304" s="1" t="s">
        <v>61</v>
      </c>
      <c r="K4304" s="380">
        <v>0.87562499999999999</v>
      </c>
      <c r="L4304" s="378">
        <v>46182</v>
      </c>
      <c r="M4304" s="1" t="s">
        <v>10725</v>
      </c>
      <c r="N4304" s="1" t="s">
        <v>11377</v>
      </c>
    </row>
    <row r="4305" spans="1:14" x14ac:dyDescent="0.25">
      <c r="A4305" s="1" t="s">
        <v>10723</v>
      </c>
      <c r="B4305" s="1" t="s">
        <v>80</v>
      </c>
      <c r="C4305" s="1" t="s">
        <v>81</v>
      </c>
      <c r="D4305" s="377">
        <v>168</v>
      </c>
      <c r="E4305" s="1" t="s">
        <v>83</v>
      </c>
      <c r="F4305" s="378">
        <v>46182</v>
      </c>
      <c r="G4305" s="1" t="s">
        <v>10724</v>
      </c>
      <c r="H4305" s="1" t="s">
        <v>9328</v>
      </c>
      <c r="I4305" s="378">
        <v>47277</v>
      </c>
      <c r="J4305" s="1" t="s">
        <v>61</v>
      </c>
      <c r="K4305" s="380">
        <v>0.86019675925925998</v>
      </c>
      <c r="L4305" s="378">
        <v>46182</v>
      </c>
      <c r="M4305" s="1" t="s">
        <v>10725</v>
      </c>
      <c r="N4305" s="1" t="s">
        <v>11380</v>
      </c>
    </row>
    <row r="4306" spans="1:14" x14ac:dyDescent="0.25">
      <c r="A4306" s="1" t="s">
        <v>10723</v>
      </c>
      <c r="B4306" s="1" t="s">
        <v>80</v>
      </c>
      <c r="C4306" s="1" t="s">
        <v>81</v>
      </c>
      <c r="D4306" s="377">
        <v>168</v>
      </c>
      <c r="E4306" s="1" t="s">
        <v>83</v>
      </c>
      <c r="F4306" s="378">
        <v>46182</v>
      </c>
      <c r="G4306" s="1" t="s">
        <v>10724</v>
      </c>
      <c r="H4306" s="1" t="s">
        <v>9328</v>
      </c>
      <c r="I4306" s="378">
        <v>47277</v>
      </c>
      <c r="J4306" s="1" t="s">
        <v>61</v>
      </c>
      <c r="K4306" s="380">
        <v>0.96474537037037</v>
      </c>
      <c r="L4306" s="378">
        <v>46182</v>
      </c>
      <c r="M4306" s="1" t="s">
        <v>10725</v>
      </c>
      <c r="N4306" s="1" t="s">
        <v>11379</v>
      </c>
    </row>
    <row r="4307" spans="1:14" x14ac:dyDescent="0.25">
      <c r="A4307" s="1" t="s">
        <v>10723</v>
      </c>
      <c r="B4307" s="1" t="s">
        <v>80</v>
      </c>
      <c r="C4307" s="1" t="s">
        <v>81</v>
      </c>
      <c r="D4307" s="377">
        <v>168</v>
      </c>
      <c r="E4307" s="1" t="s">
        <v>83</v>
      </c>
      <c r="F4307" s="378">
        <v>46182</v>
      </c>
      <c r="G4307" s="1" t="s">
        <v>10724</v>
      </c>
      <c r="H4307" s="1" t="s">
        <v>9328</v>
      </c>
      <c r="I4307" s="378">
        <v>47277</v>
      </c>
      <c r="J4307" s="1" t="s">
        <v>61</v>
      </c>
      <c r="K4307" s="380">
        <v>0.53344907407407005</v>
      </c>
      <c r="L4307" s="378">
        <v>46182</v>
      </c>
      <c r="M4307" s="1" t="s">
        <v>10725</v>
      </c>
      <c r="N4307" s="1" t="s">
        <v>10727</v>
      </c>
    </row>
    <row r="4308" spans="1:14" x14ac:dyDescent="0.25">
      <c r="A4308" s="1" t="s">
        <v>12597</v>
      </c>
      <c r="B4308" s="1" t="s">
        <v>80</v>
      </c>
      <c r="C4308" s="1" t="s">
        <v>81</v>
      </c>
      <c r="D4308" s="377">
        <v>21870</v>
      </c>
      <c r="E4308" s="1" t="s">
        <v>82</v>
      </c>
      <c r="F4308" s="378">
        <v>46183</v>
      </c>
      <c r="G4308" s="1" t="s">
        <v>61</v>
      </c>
      <c r="H4308" s="1" t="s">
        <v>12598</v>
      </c>
      <c r="I4308" s="378">
        <v>46525</v>
      </c>
      <c r="J4308" s="1" t="s">
        <v>12599</v>
      </c>
      <c r="K4308" s="380">
        <v>0.39840277777777999</v>
      </c>
      <c r="L4308" s="378">
        <v>46183</v>
      </c>
      <c r="M4308" s="1" t="s">
        <v>12600</v>
      </c>
      <c r="N4308" s="1" t="s">
        <v>12601</v>
      </c>
    </row>
    <row r="4309" spans="1:14" x14ac:dyDescent="0.25">
      <c r="A4309" s="1" t="s">
        <v>7810</v>
      </c>
      <c r="B4309" s="1" t="s">
        <v>80</v>
      </c>
      <c r="C4309" s="1" t="s">
        <v>81</v>
      </c>
      <c r="D4309" s="377">
        <v>18</v>
      </c>
      <c r="E4309" s="1" t="s">
        <v>83</v>
      </c>
      <c r="F4309" s="378">
        <v>46177</v>
      </c>
      <c r="G4309" s="1" t="s">
        <v>7811</v>
      </c>
      <c r="H4309" s="1" t="s">
        <v>5776</v>
      </c>
      <c r="I4309" s="378">
        <v>47272</v>
      </c>
      <c r="J4309" s="1" t="s">
        <v>61</v>
      </c>
      <c r="K4309" s="380">
        <v>0.40914351851851999</v>
      </c>
      <c r="L4309" s="378">
        <v>46177</v>
      </c>
      <c r="M4309" s="1" t="s">
        <v>7812</v>
      </c>
      <c r="N4309" s="1" t="s">
        <v>7813</v>
      </c>
    </row>
    <row r="4310" spans="1:14" x14ac:dyDescent="0.25">
      <c r="A4310" s="1" t="s">
        <v>7810</v>
      </c>
      <c r="B4310" s="1" t="s">
        <v>80</v>
      </c>
      <c r="C4310" s="1" t="s">
        <v>81</v>
      </c>
      <c r="D4310" s="377">
        <v>336</v>
      </c>
      <c r="E4310" s="1" t="s">
        <v>83</v>
      </c>
      <c r="F4310" s="378">
        <v>46177</v>
      </c>
      <c r="G4310" s="1" t="s">
        <v>7811</v>
      </c>
      <c r="H4310" s="1" t="s">
        <v>5776</v>
      </c>
      <c r="I4310" s="378">
        <v>47272</v>
      </c>
      <c r="J4310" s="1" t="s">
        <v>61</v>
      </c>
      <c r="K4310" s="380">
        <v>0.39364583333332998</v>
      </c>
      <c r="L4310" s="378">
        <v>46177</v>
      </c>
      <c r="M4310" s="1" t="s">
        <v>7812</v>
      </c>
      <c r="N4310" s="1" t="s">
        <v>7815</v>
      </c>
    </row>
    <row r="4311" spans="1:14" x14ac:dyDescent="0.25">
      <c r="A4311" s="1" t="s">
        <v>7810</v>
      </c>
      <c r="B4311" s="1" t="s">
        <v>80</v>
      </c>
      <c r="C4311" s="1" t="s">
        <v>81</v>
      </c>
      <c r="D4311" s="377">
        <v>336</v>
      </c>
      <c r="E4311" s="1" t="s">
        <v>83</v>
      </c>
      <c r="F4311" s="378">
        <v>46177</v>
      </c>
      <c r="G4311" s="1" t="s">
        <v>7811</v>
      </c>
      <c r="H4311" s="1" t="s">
        <v>5776</v>
      </c>
      <c r="I4311" s="378">
        <v>47272</v>
      </c>
      <c r="J4311" s="1" t="s">
        <v>61</v>
      </c>
      <c r="K4311" s="380">
        <v>0.35269675925925997</v>
      </c>
      <c r="L4311" s="378">
        <v>46177</v>
      </c>
      <c r="M4311" s="1" t="s">
        <v>7812</v>
      </c>
      <c r="N4311" s="1" t="s">
        <v>7814</v>
      </c>
    </row>
    <row r="4312" spans="1:14" x14ac:dyDescent="0.25">
      <c r="A4312" s="1" t="s">
        <v>7810</v>
      </c>
      <c r="B4312" s="1" t="s">
        <v>80</v>
      </c>
      <c r="C4312" s="1" t="s">
        <v>81</v>
      </c>
      <c r="D4312" s="377">
        <v>336</v>
      </c>
      <c r="E4312" s="1" t="s">
        <v>83</v>
      </c>
      <c r="F4312" s="378">
        <v>46176</v>
      </c>
      <c r="G4312" s="1" t="s">
        <v>7811</v>
      </c>
      <c r="H4312" s="1" t="s">
        <v>5776</v>
      </c>
      <c r="I4312" s="378">
        <v>47272</v>
      </c>
      <c r="J4312" s="1" t="s">
        <v>61</v>
      </c>
      <c r="K4312" s="380">
        <v>0.38899305555556002</v>
      </c>
      <c r="L4312" s="378">
        <v>46176</v>
      </c>
      <c r="M4312" s="1" t="s">
        <v>7812</v>
      </c>
      <c r="N4312" s="1" t="s">
        <v>7833</v>
      </c>
    </row>
    <row r="4313" spans="1:14" x14ac:dyDescent="0.25">
      <c r="A4313" s="1" t="s">
        <v>7810</v>
      </c>
      <c r="B4313" s="1" t="s">
        <v>80</v>
      </c>
      <c r="C4313" s="1" t="s">
        <v>81</v>
      </c>
      <c r="D4313" s="377">
        <v>336</v>
      </c>
      <c r="E4313" s="1" t="s">
        <v>83</v>
      </c>
      <c r="F4313" s="378">
        <v>46176</v>
      </c>
      <c r="G4313" s="1" t="s">
        <v>7811</v>
      </c>
      <c r="H4313" s="1" t="s">
        <v>5776</v>
      </c>
      <c r="I4313" s="378">
        <v>47272</v>
      </c>
      <c r="J4313" s="1" t="s">
        <v>61</v>
      </c>
      <c r="K4313" s="380">
        <v>0.38936342592592998</v>
      </c>
      <c r="L4313" s="378">
        <v>46176</v>
      </c>
      <c r="M4313" s="1" t="s">
        <v>7812</v>
      </c>
      <c r="N4313" s="1" t="s">
        <v>7836</v>
      </c>
    </row>
    <row r="4314" spans="1:14" x14ac:dyDescent="0.25">
      <c r="A4314" s="1" t="s">
        <v>7810</v>
      </c>
      <c r="B4314" s="1" t="s">
        <v>80</v>
      </c>
      <c r="C4314" s="1" t="s">
        <v>81</v>
      </c>
      <c r="D4314" s="377">
        <v>336</v>
      </c>
      <c r="E4314" s="1" t="s">
        <v>83</v>
      </c>
      <c r="F4314" s="378">
        <v>46176</v>
      </c>
      <c r="G4314" s="1" t="s">
        <v>7811</v>
      </c>
      <c r="H4314" s="1" t="s">
        <v>5776</v>
      </c>
      <c r="I4314" s="378">
        <v>47272</v>
      </c>
      <c r="J4314" s="1" t="s">
        <v>61</v>
      </c>
      <c r="K4314" s="380">
        <v>0.54053240740741004</v>
      </c>
      <c r="L4314" s="378">
        <v>46176</v>
      </c>
      <c r="M4314" s="1" t="s">
        <v>7812</v>
      </c>
      <c r="N4314" s="1" t="s">
        <v>7825</v>
      </c>
    </row>
    <row r="4315" spans="1:14" x14ac:dyDescent="0.25">
      <c r="A4315" s="1" t="s">
        <v>7810</v>
      </c>
      <c r="B4315" s="1" t="s">
        <v>80</v>
      </c>
      <c r="C4315" s="1" t="s">
        <v>81</v>
      </c>
      <c r="D4315" s="377">
        <v>336</v>
      </c>
      <c r="E4315" s="1" t="s">
        <v>83</v>
      </c>
      <c r="F4315" s="378">
        <v>46176</v>
      </c>
      <c r="G4315" s="1" t="s">
        <v>7811</v>
      </c>
      <c r="H4315" s="1" t="s">
        <v>5776</v>
      </c>
      <c r="I4315" s="378">
        <v>47272</v>
      </c>
      <c r="J4315" s="1" t="s">
        <v>61</v>
      </c>
      <c r="K4315" s="380">
        <v>0.55570601851851997</v>
      </c>
      <c r="L4315" s="378">
        <v>46176</v>
      </c>
      <c r="M4315" s="1" t="s">
        <v>7812</v>
      </c>
      <c r="N4315" s="1" t="s">
        <v>7823</v>
      </c>
    </row>
    <row r="4316" spans="1:14" x14ac:dyDescent="0.25">
      <c r="A4316" s="1" t="s">
        <v>7810</v>
      </c>
      <c r="B4316" s="1" t="s">
        <v>80</v>
      </c>
      <c r="C4316" s="1" t="s">
        <v>81</v>
      </c>
      <c r="D4316" s="377">
        <v>336</v>
      </c>
      <c r="E4316" s="1" t="s">
        <v>83</v>
      </c>
      <c r="F4316" s="378">
        <v>46176</v>
      </c>
      <c r="G4316" s="1" t="s">
        <v>7811</v>
      </c>
      <c r="H4316" s="1" t="s">
        <v>5776</v>
      </c>
      <c r="I4316" s="378">
        <v>47272</v>
      </c>
      <c r="J4316" s="1" t="s">
        <v>61</v>
      </c>
      <c r="K4316" s="380">
        <v>0.65755787037036995</v>
      </c>
      <c r="L4316" s="378">
        <v>46176</v>
      </c>
      <c r="M4316" s="1" t="s">
        <v>7812</v>
      </c>
      <c r="N4316" s="1" t="s">
        <v>7816</v>
      </c>
    </row>
    <row r="4317" spans="1:14" x14ac:dyDescent="0.25">
      <c r="A4317" s="1" t="s">
        <v>7810</v>
      </c>
      <c r="B4317" s="1" t="s">
        <v>80</v>
      </c>
      <c r="C4317" s="1" t="s">
        <v>81</v>
      </c>
      <c r="D4317" s="377">
        <v>336</v>
      </c>
      <c r="E4317" s="1" t="s">
        <v>83</v>
      </c>
      <c r="F4317" s="378">
        <v>46176</v>
      </c>
      <c r="G4317" s="1" t="s">
        <v>7811</v>
      </c>
      <c r="H4317" s="1" t="s">
        <v>5776</v>
      </c>
      <c r="I4317" s="378">
        <v>47272</v>
      </c>
      <c r="J4317" s="1" t="s">
        <v>61</v>
      </c>
      <c r="K4317" s="380">
        <v>0.64483796296296003</v>
      </c>
      <c r="L4317" s="378">
        <v>46176</v>
      </c>
      <c r="M4317" s="1" t="s">
        <v>7812</v>
      </c>
      <c r="N4317" s="1" t="s">
        <v>7820</v>
      </c>
    </row>
    <row r="4318" spans="1:14" x14ac:dyDescent="0.25">
      <c r="A4318" s="1" t="s">
        <v>7810</v>
      </c>
      <c r="B4318" s="1" t="s">
        <v>80</v>
      </c>
      <c r="C4318" s="1" t="s">
        <v>81</v>
      </c>
      <c r="D4318" s="377">
        <v>336</v>
      </c>
      <c r="E4318" s="1" t="s">
        <v>83</v>
      </c>
      <c r="F4318" s="378">
        <v>46176</v>
      </c>
      <c r="G4318" s="1" t="s">
        <v>7811</v>
      </c>
      <c r="H4318" s="1" t="s">
        <v>5776</v>
      </c>
      <c r="I4318" s="378">
        <v>47272</v>
      </c>
      <c r="J4318" s="1" t="s">
        <v>61</v>
      </c>
      <c r="K4318" s="380">
        <v>0.64598379629629998</v>
      </c>
      <c r="L4318" s="378">
        <v>46176</v>
      </c>
      <c r="M4318" s="1" t="s">
        <v>7812</v>
      </c>
      <c r="N4318" s="1" t="s">
        <v>7824</v>
      </c>
    </row>
    <row r="4319" spans="1:14" x14ac:dyDescent="0.25">
      <c r="A4319" s="1" t="s">
        <v>7810</v>
      </c>
      <c r="B4319" s="1" t="s">
        <v>80</v>
      </c>
      <c r="C4319" s="1" t="s">
        <v>81</v>
      </c>
      <c r="D4319" s="377">
        <v>303</v>
      </c>
      <c r="E4319" s="1" t="s">
        <v>83</v>
      </c>
      <c r="F4319" s="378">
        <v>46176</v>
      </c>
      <c r="G4319" s="1" t="s">
        <v>7811</v>
      </c>
      <c r="H4319" s="1" t="s">
        <v>5776</v>
      </c>
      <c r="I4319" s="378">
        <v>47272</v>
      </c>
      <c r="J4319" s="1" t="s">
        <v>61</v>
      </c>
      <c r="K4319" s="380">
        <v>0.99770833333332998</v>
      </c>
      <c r="L4319" s="378">
        <v>46176</v>
      </c>
      <c r="M4319" s="1" t="s">
        <v>7812</v>
      </c>
      <c r="N4319" s="1" t="s">
        <v>7821</v>
      </c>
    </row>
    <row r="4320" spans="1:14" x14ac:dyDescent="0.25">
      <c r="A4320" s="1" t="s">
        <v>7810</v>
      </c>
      <c r="B4320" s="1" t="s">
        <v>80</v>
      </c>
      <c r="C4320" s="1" t="s">
        <v>81</v>
      </c>
      <c r="D4320" s="377">
        <v>336</v>
      </c>
      <c r="E4320" s="1" t="s">
        <v>83</v>
      </c>
      <c r="F4320" s="378">
        <v>46176</v>
      </c>
      <c r="G4320" s="1" t="s">
        <v>7811</v>
      </c>
      <c r="H4320" s="1" t="s">
        <v>5776</v>
      </c>
      <c r="I4320" s="378">
        <v>47272</v>
      </c>
      <c r="J4320" s="1" t="s">
        <v>61</v>
      </c>
      <c r="K4320" s="380">
        <v>0.95385416666667</v>
      </c>
      <c r="L4320" s="378">
        <v>46176</v>
      </c>
      <c r="M4320" s="1" t="s">
        <v>7812</v>
      </c>
      <c r="N4320" s="1" t="s">
        <v>7818</v>
      </c>
    </row>
    <row r="4321" spans="1:14" x14ac:dyDescent="0.25">
      <c r="A4321" s="1" t="s">
        <v>7810</v>
      </c>
      <c r="B4321" s="1" t="s">
        <v>80</v>
      </c>
      <c r="C4321" s="1" t="s">
        <v>81</v>
      </c>
      <c r="D4321" s="377">
        <v>336</v>
      </c>
      <c r="E4321" s="1" t="s">
        <v>83</v>
      </c>
      <c r="F4321" s="378">
        <v>46176</v>
      </c>
      <c r="G4321" s="1" t="s">
        <v>7811</v>
      </c>
      <c r="H4321" s="1" t="s">
        <v>5776</v>
      </c>
      <c r="I4321" s="378">
        <v>47272</v>
      </c>
      <c r="J4321" s="1" t="s">
        <v>61</v>
      </c>
      <c r="K4321" s="380">
        <v>0.69750000000000001</v>
      </c>
      <c r="L4321" s="378">
        <v>46176</v>
      </c>
      <c r="M4321" s="1" t="s">
        <v>7812</v>
      </c>
      <c r="N4321" s="1" t="s">
        <v>7838</v>
      </c>
    </row>
    <row r="4322" spans="1:14" x14ac:dyDescent="0.25">
      <c r="A4322" s="1" t="s">
        <v>7810</v>
      </c>
      <c r="B4322" s="1" t="s">
        <v>80</v>
      </c>
      <c r="C4322" s="1" t="s">
        <v>81</v>
      </c>
      <c r="D4322" s="377">
        <v>336</v>
      </c>
      <c r="E4322" s="1" t="s">
        <v>83</v>
      </c>
      <c r="F4322" s="378">
        <v>46176</v>
      </c>
      <c r="G4322" s="1" t="s">
        <v>7811</v>
      </c>
      <c r="H4322" s="1" t="s">
        <v>5776</v>
      </c>
      <c r="I4322" s="378">
        <v>47272</v>
      </c>
      <c r="J4322" s="1" t="s">
        <v>61</v>
      </c>
      <c r="K4322" s="380">
        <v>0.73633101851852001</v>
      </c>
      <c r="L4322" s="378">
        <v>46176</v>
      </c>
      <c r="M4322" s="1" t="s">
        <v>7812</v>
      </c>
      <c r="N4322" s="1" t="s">
        <v>7826</v>
      </c>
    </row>
    <row r="4323" spans="1:14" x14ac:dyDescent="0.25">
      <c r="A4323" s="1" t="s">
        <v>7810</v>
      </c>
      <c r="B4323" s="1" t="s">
        <v>80</v>
      </c>
      <c r="C4323" s="1" t="s">
        <v>81</v>
      </c>
      <c r="D4323" s="377">
        <v>336</v>
      </c>
      <c r="E4323" s="1" t="s">
        <v>83</v>
      </c>
      <c r="F4323" s="378">
        <v>46176</v>
      </c>
      <c r="G4323" s="1" t="s">
        <v>7811</v>
      </c>
      <c r="H4323" s="1" t="s">
        <v>5776</v>
      </c>
      <c r="I4323" s="378">
        <v>47272</v>
      </c>
      <c r="J4323" s="1" t="s">
        <v>61</v>
      </c>
      <c r="K4323" s="380">
        <v>0.77008101851851996</v>
      </c>
      <c r="L4323" s="378">
        <v>46176</v>
      </c>
      <c r="M4323" s="1" t="s">
        <v>7812</v>
      </c>
      <c r="N4323" s="1" t="s">
        <v>7828</v>
      </c>
    </row>
    <row r="4324" spans="1:14" x14ac:dyDescent="0.25">
      <c r="A4324" s="1" t="s">
        <v>7810</v>
      </c>
      <c r="B4324" s="1" t="s">
        <v>80</v>
      </c>
      <c r="C4324" s="1" t="s">
        <v>81</v>
      </c>
      <c r="D4324" s="377">
        <v>336</v>
      </c>
      <c r="E4324" s="1" t="s">
        <v>83</v>
      </c>
      <c r="F4324" s="378">
        <v>46176</v>
      </c>
      <c r="G4324" s="1" t="s">
        <v>7811</v>
      </c>
      <c r="H4324" s="1" t="s">
        <v>5776</v>
      </c>
      <c r="I4324" s="378">
        <v>47272</v>
      </c>
      <c r="J4324" s="1" t="s">
        <v>61</v>
      </c>
      <c r="K4324" s="380">
        <v>0.66934027777778005</v>
      </c>
      <c r="L4324" s="378">
        <v>46176</v>
      </c>
      <c r="M4324" s="1" t="s">
        <v>7812</v>
      </c>
      <c r="N4324" s="1" t="s">
        <v>7832</v>
      </c>
    </row>
    <row r="4325" spans="1:14" x14ac:dyDescent="0.25">
      <c r="A4325" s="1" t="s">
        <v>7810</v>
      </c>
      <c r="B4325" s="1" t="s">
        <v>80</v>
      </c>
      <c r="C4325" s="1" t="s">
        <v>81</v>
      </c>
      <c r="D4325" s="377">
        <v>336</v>
      </c>
      <c r="E4325" s="1" t="s">
        <v>83</v>
      </c>
      <c r="F4325" s="378">
        <v>46176</v>
      </c>
      <c r="G4325" s="1" t="s">
        <v>7811</v>
      </c>
      <c r="H4325" s="1" t="s">
        <v>5776</v>
      </c>
      <c r="I4325" s="378">
        <v>47272</v>
      </c>
      <c r="J4325" s="1" t="s">
        <v>61</v>
      </c>
      <c r="K4325" s="380">
        <v>0.69759259259258999</v>
      </c>
      <c r="L4325" s="378">
        <v>46176</v>
      </c>
      <c r="M4325" s="1" t="s">
        <v>7812</v>
      </c>
      <c r="N4325" s="1" t="s">
        <v>7835</v>
      </c>
    </row>
    <row r="4326" spans="1:14" x14ac:dyDescent="0.25">
      <c r="A4326" s="1" t="s">
        <v>7810</v>
      </c>
      <c r="B4326" s="1" t="s">
        <v>80</v>
      </c>
      <c r="C4326" s="1" t="s">
        <v>81</v>
      </c>
      <c r="D4326" s="377">
        <v>336</v>
      </c>
      <c r="E4326" s="1" t="s">
        <v>83</v>
      </c>
      <c r="F4326" s="378">
        <v>46176</v>
      </c>
      <c r="G4326" s="1" t="s">
        <v>7811</v>
      </c>
      <c r="H4326" s="1" t="s">
        <v>5776</v>
      </c>
      <c r="I4326" s="378">
        <v>47272</v>
      </c>
      <c r="J4326" s="1" t="s">
        <v>61</v>
      </c>
      <c r="K4326" s="380">
        <v>0.66318287037037005</v>
      </c>
      <c r="L4326" s="378">
        <v>46176</v>
      </c>
      <c r="M4326" s="1" t="s">
        <v>7812</v>
      </c>
      <c r="N4326" s="1" t="s">
        <v>7837</v>
      </c>
    </row>
    <row r="4327" spans="1:14" x14ac:dyDescent="0.25">
      <c r="A4327" s="1" t="s">
        <v>7810</v>
      </c>
      <c r="B4327" s="1" t="s">
        <v>80</v>
      </c>
      <c r="C4327" s="1" t="s">
        <v>81</v>
      </c>
      <c r="D4327" s="377">
        <v>336</v>
      </c>
      <c r="E4327" s="1" t="s">
        <v>83</v>
      </c>
      <c r="F4327" s="378">
        <v>46176</v>
      </c>
      <c r="G4327" s="1" t="s">
        <v>7811</v>
      </c>
      <c r="H4327" s="1" t="s">
        <v>5776</v>
      </c>
      <c r="I4327" s="378">
        <v>47272</v>
      </c>
      <c r="J4327" s="1" t="s">
        <v>61</v>
      </c>
      <c r="K4327" s="380">
        <v>0.77016203703704</v>
      </c>
      <c r="L4327" s="378">
        <v>46176</v>
      </c>
      <c r="M4327" s="1" t="s">
        <v>7812</v>
      </c>
      <c r="N4327" s="1" t="s">
        <v>7831</v>
      </c>
    </row>
    <row r="4328" spans="1:14" x14ac:dyDescent="0.25">
      <c r="A4328" s="1" t="s">
        <v>7810</v>
      </c>
      <c r="B4328" s="1" t="s">
        <v>80</v>
      </c>
      <c r="C4328" s="1" t="s">
        <v>81</v>
      </c>
      <c r="D4328" s="377">
        <v>336</v>
      </c>
      <c r="E4328" s="1" t="s">
        <v>83</v>
      </c>
      <c r="F4328" s="378">
        <v>46176</v>
      </c>
      <c r="G4328" s="1" t="s">
        <v>7811</v>
      </c>
      <c r="H4328" s="1" t="s">
        <v>5776</v>
      </c>
      <c r="I4328" s="378">
        <v>47272</v>
      </c>
      <c r="J4328" s="1" t="s">
        <v>61</v>
      </c>
      <c r="K4328" s="380">
        <v>0.64538194444443997</v>
      </c>
      <c r="L4328" s="378">
        <v>46176</v>
      </c>
      <c r="M4328" s="1" t="s">
        <v>7812</v>
      </c>
      <c r="N4328" s="1" t="s">
        <v>7839</v>
      </c>
    </row>
    <row r="4329" spans="1:14" x14ac:dyDescent="0.25">
      <c r="A4329" s="1" t="s">
        <v>7810</v>
      </c>
      <c r="B4329" s="1" t="s">
        <v>80</v>
      </c>
      <c r="C4329" s="1" t="s">
        <v>81</v>
      </c>
      <c r="D4329" s="377">
        <v>336</v>
      </c>
      <c r="E4329" s="1" t="s">
        <v>83</v>
      </c>
      <c r="F4329" s="378">
        <v>46176</v>
      </c>
      <c r="G4329" s="1" t="s">
        <v>7811</v>
      </c>
      <c r="H4329" s="1" t="s">
        <v>5776</v>
      </c>
      <c r="I4329" s="378">
        <v>47272</v>
      </c>
      <c r="J4329" s="1" t="s">
        <v>61</v>
      </c>
      <c r="K4329" s="380">
        <v>0.69278935185184998</v>
      </c>
      <c r="L4329" s="378">
        <v>46176</v>
      </c>
      <c r="M4329" s="1" t="s">
        <v>7812</v>
      </c>
      <c r="N4329" s="1" t="s">
        <v>7829</v>
      </c>
    </row>
    <row r="4330" spans="1:14" x14ac:dyDescent="0.25">
      <c r="A4330" s="1" t="s">
        <v>7810</v>
      </c>
      <c r="B4330" s="1" t="s">
        <v>80</v>
      </c>
      <c r="C4330" s="1" t="s">
        <v>81</v>
      </c>
      <c r="D4330" s="377">
        <v>336</v>
      </c>
      <c r="E4330" s="1" t="s">
        <v>83</v>
      </c>
      <c r="F4330" s="378">
        <v>46176</v>
      </c>
      <c r="G4330" s="1" t="s">
        <v>7811</v>
      </c>
      <c r="H4330" s="1" t="s">
        <v>5776</v>
      </c>
      <c r="I4330" s="378">
        <v>47272</v>
      </c>
      <c r="J4330" s="1" t="s">
        <v>61</v>
      </c>
      <c r="K4330" s="380">
        <v>0.64524305555556005</v>
      </c>
      <c r="L4330" s="378">
        <v>46176</v>
      </c>
      <c r="M4330" s="1" t="s">
        <v>7812</v>
      </c>
      <c r="N4330" s="1" t="s">
        <v>7830</v>
      </c>
    </row>
    <row r="4331" spans="1:14" x14ac:dyDescent="0.25">
      <c r="A4331" s="1" t="s">
        <v>7810</v>
      </c>
      <c r="B4331" s="1" t="s">
        <v>80</v>
      </c>
      <c r="C4331" s="1" t="s">
        <v>81</v>
      </c>
      <c r="D4331" s="377">
        <v>336</v>
      </c>
      <c r="E4331" s="1" t="s">
        <v>83</v>
      </c>
      <c r="F4331" s="378">
        <v>46176</v>
      </c>
      <c r="G4331" s="1" t="s">
        <v>7811</v>
      </c>
      <c r="H4331" s="1" t="s">
        <v>5776</v>
      </c>
      <c r="I4331" s="378">
        <v>47272</v>
      </c>
      <c r="J4331" s="1" t="s">
        <v>61</v>
      </c>
      <c r="K4331" s="380">
        <v>0.69247685185185004</v>
      </c>
      <c r="L4331" s="378">
        <v>46176</v>
      </c>
      <c r="M4331" s="1" t="s">
        <v>7812</v>
      </c>
      <c r="N4331" s="1" t="s">
        <v>7819</v>
      </c>
    </row>
    <row r="4332" spans="1:14" x14ac:dyDescent="0.25">
      <c r="A4332" s="1" t="s">
        <v>7810</v>
      </c>
      <c r="B4332" s="1" t="s">
        <v>80</v>
      </c>
      <c r="C4332" s="1" t="s">
        <v>81</v>
      </c>
      <c r="D4332" s="377">
        <v>336</v>
      </c>
      <c r="E4332" s="1" t="s">
        <v>83</v>
      </c>
      <c r="F4332" s="378">
        <v>46176</v>
      </c>
      <c r="G4332" s="1" t="s">
        <v>7811</v>
      </c>
      <c r="H4332" s="1" t="s">
        <v>5776</v>
      </c>
      <c r="I4332" s="378">
        <v>47272</v>
      </c>
      <c r="J4332" s="1" t="s">
        <v>61</v>
      </c>
      <c r="K4332" s="380">
        <v>0.92918981481481</v>
      </c>
      <c r="L4332" s="378">
        <v>46176</v>
      </c>
      <c r="M4332" s="1" t="s">
        <v>7812</v>
      </c>
      <c r="N4332" s="1" t="s">
        <v>7822</v>
      </c>
    </row>
    <row r="4333" spans="1:14" x14ac:dyDescent="0.25">
      <c r="A4333" s="1" t="s">
        <v>7810</v>
      </c>
      <c r="B4333" s="1" t="s">
        <v>80</v>
      </c>
      <c r="C4333" s="1" t="s">
        <v>81</v>
      </c>
      <c r="D4333" s="377">
        <v>336</v>
      </c>
      <c r="E4333" s="1" t="s">
        <v>83</v>
      </c>
      <c r="F4333" s="378">
        <v>46176</v>
      </c>
      <c r="G4333" s="1" t="s">
        <v>7811</v>
      </c>
      <c r="H4333" s="1" t="s">
        <v>5776</v>
      </c>
      <c r="I4333" s="378">
        <v>47272</v>
      </c>
      <c r="J4333" s="1" t="s">
        <v>61</v>
      </c>
      <c r="K4333" s="380">
        <v>0.86071759259258995</v>
      </c>
      <c r="L4333" s="378">
        <v>46176</v>
      </c>
      <c r="M4333" s="1" t="s">
        <v>7812</v>
      </c>
      <c r="N4333" s="1" t="s">
        <v>7834</v>
      </c>
    </row>
    <row r="4334" spans="1:14" x14ac:dyDescent="0.25">
      <c r="A4334" s="1" t="s">
        <v>7810</v>
      </c>
      <c r="B4334" s="1" t="s">
        <v>80</v>
      </c>
      <c r="C4334" s="1" t="s">
        <v>81</v>
      </c>
      <c r="D4334" s="377">
        <v>336</v>
      </c>
      <c r="E4334" s="1" t="s">
        <v>83</v>
      </c>
      <c r="F4334" s="378">
        <v>46176</v>
      </c>
      <c r="G4334" s="1" t="s">
        <v>7811</v>
      </c>
      <c r="H4334" s="1" t="s">
        <v>5776</v>
      </c>
      <c r="I4334" s="378">
        <v>47272</v>
      </c>
      <c r="J4334" s="1" t="s">
        <v>61</v>
      </c>
      <c r="K4334" s="380">
        <v>0.64618055555555998</v>
      </c>
      <c r="L4334" s="378">
        <v>46176</v>
      </c>
      <c r="M4334" s="1" t="s">
        <v>7812</v>
      </c>
      <c r="N4334" s="1" t="s">
        <v>7827</v>
      </c>
    </row>
    <row r="4335" spans="1:14" x14ac:dyDescent="0.25">
      <c r="A4335" s="1" t="s">
        <v>7810</v>
      </c>
      <c r="B4335" s="1" t="s">
        <v>80</v>
      </c>
      <c r="C4335" s="1" t="s">
        <v>81</v>
      </c>
      <c r="D4335" s="377">
        <v>336</v>
      </c>
      <c r="E4335" s="1" t="s">
        <v>83</v>
      </c>
      <c r="F4335" s="378">
        <v>46176</v>
      </c>
      <c r="G4335" s="1" t="s">
        <v>7811</v>
      </c>
      <c r="H4335" s="1" t="s">
        <v>5776</v>
      </c>
      <c r="I4335" s="378">
        <v>47272</v>
      </c>
      <c r="J4335" s="1" t="s">
        <v>61</v>
      </c>
      <c r="K4335" s="380">
        <v>0.93940972222221997</v>
      </c>
      <c r="L4335" s="378">
        <v>46176</v>
      </c>
      <c r="M4335" s="1" t="s">
        <v>7812</v>
      </c>
      <c r="N4335" s="1" t="s">
        <v>7817</v>
      </c>
    </row>
    <row r="4336" spans="1:14" x14ac:dyDescent="0.25">
      <c r="A4336" s="1" t="s">
        <v>12602</v>
      </c>
      <c r="B4336" s="1" t="s">
        <v>87</v>
      </c>
      <c r="C4336" s="1" t="s">
        <v>81</v>
      </c>
      <c r="D4336" s="377">
        <v>596</v>
      </c>
      <c r="E4336" s="1" t="s">
        <v>82</v>
      </c>
      <c r="F4336" s="378">
        <v>46183</v>
      </c>
      <c r="G4336" s="1" t="s">
        <v>12603</v>
      </c>
      <c r="H4336" s="1" t="s">
        <v>12604</v>
      </c>
      <c r="I4336" s="378">
        <v>46057</v>
      </c>
      <c r="J4336" s="1" t="s">
        <v>61</v>
      </c>
      <c r="K4336" s="380">
        <v>0.43351851851852002</v>
      </c>
      <c r="L4336" s="378">
        <v>46183</v>
      </c>
      <c r="M4336" s="1" t="s">
        <v>12605</v>
      </c>
      <c r="N4336" s="1" t="s">
        <v>12606</v>
      </c>
    </row>
    <row r="4337" spans="1:14" x14ac:dyDescent="0.25">
      <c r="A4337" s="1" t="s">
        <v>73</v>
      </c>
      <c r="B4337" s="1" t="s">
        <v>80</v>
      </c>
      <c r="C4337" s="1" t="s">
        <v>81</v>
      </c>
      <c r="D4337" s="377">
        <v>12960</v>
      </c>
      <c r="E4337" s="1" t="s">
        <v>84</v>
      </c>
      <c r="F4337" s="378">
        <v>46176</v>
      </c>
      <c r="G4337" s="1" t="s">
        <v>4593</v>
      </c>
      <c r="H4337" s="1" t="s">
        <v>4586</v>
      </c>
      <c r="I4337" s="378">
        <v>47271</v>
      </c>
      <c r="J4337" s="1" t="s">
        <v>61</v>
      </c>
      <c r="K4337" s="380">
        <v>0.35525462962963</v>
      </c>
      <c r="L4337" s="378">
        <v>46176</v>
      </c>
      <c r="M4337" s="1" t="s">
        <v>490</v>
      </c>
      <c r="N4337" s="1" t="s">
        <v>5452</v>
      </c>
    </row>
    <row r="4338" spans="1:14" x14ac:dyDescent="0.25">
      <c r="A4338" s="1" t="s">
        <v>73</v>
      </c>
      <c r="B4338" s="1" t="s">
        <v>80</v>
      </c>
      <c r="C4338" s="1" t="s">
        <v>81</v>
      </c>
      <c r="D4338" s="377">
        <v>546</v>
      </c>
      <c r="E4338" s="1" t="s">
        <v>84</v>
      </c>
      <c r="F4338" s="378">
        <v>46176</v>
      </c>
      <c r="G4338" s="1" t="s">
        <v>4593</v>
      </c>
      <c r="H4338" s="1" t="s">
        <v>4586</v>
      </c>
      <c r="I4338" s="378">
        <v>47271</v>
      </c>
      <c r="J4338" s="1" t="s">
        <v>61</v>
      </c>
      <c r="K4338" s="380">
        <v>0.36112268518518997</v>
      </c>
      <c r="L4338" s="378">
        <v>46176</v>
      </c>
      <c r="M4338" s="1" t="s">
        <v>490</v>
      </c>
      <c r="N4338" s="1" t="s">
        <v>5453</v>
      </c>
    </row>
    <row r="4339" spans="1:14" x14ac:dyDescent="0.25">
      <c r="A4339" s="1" t="s">
        <v>73</v>
      </c>
      <c r="B4339" s="1" t="s">
        <v>80</v>
      </c>
      <c r="C4339" s="1" t="s">
        <v>81</v>
      </c>
      <c r="D4339" s="377">
        <v>8706</v>
      </c>
      <c r="E4339" s="1" t="s">
        <v>84</v>
      </c>
      <c r="F4339" s="378">
        <v>46176</v>
      </c>
      <c r="G4339" s="1" t="s">
        <v>4593</v>
      </c>
      <c r="H4339" s="1" t="s">
        <v>4586</v>
      </c>
      <c r="I4339" s="378">
        <v>47271</v>
      </c>
      <c r="J4339" s="1" t="s">
        <v>61</v>
      </c>
      <c r="K4339" s="380">
        <v>0.64554398148147996</v>
      </c>
      <c r="L4339" s="378">
        <v>46176</v>
      </c>
      <c r="M4339" s="1" t="s">
        <v>490</v>
      </c>
      <c r="N4339" s="1" t="s">
        <v>7841</v>
      </c>
    </row>
    <row r="4340" spans="1:14" x14ac:dyDescent="0.25">
      <c r="A4340" s="1" t="s">
        <v>73</v>
      </c>
      <c r="B4340" s="1" t="s">
        <v>80</v>
      </c>
      <c r="C4340" s="1" t="s">
        <v>81</v>
      </c>
      <c r="D4340" s="377">
        <v>12960</v>
      </c>
      <c r="E4340" s="1" t="s">
        <v>84</v>
      </c>
      <c r="F4340" s="378">
        <v>46176</v>
      </c>
      <c r="G4340" s="1" t="s">
        <v>4593</v>
      </c>
      <c r="H4340" s="1" t="s">
        <v>4586</v>
      </c>
      <c r="I4340" s="378">
        <v>47271</v>
      </c>
      <c r="J4340" s="1" t="s">
        <v>61</v>
      </c>
      <c r="K4340" s="380">
        <v>0.40232638888889</v>
      </c>
      <c r="L4340" s="378">
        <v>46176</v>
      </c>
      <c r="M4340" s="1" t="s">
        <v>490</v>
      </c>
      <c r="N4340" s="1" t="s">
        <v>7840</v>
      </c>
    </row>
    <row r="4341" spans="1:14" x14ac:dyDescent="0.25">
      <c r="A4341" s="1" t="s">
        <v>73</v>
      </c>
      <c r="B4341" s="1" t="s">
        <v>80</v>
      </c>
      <c r="C4341" s="1" t="s">
        <v>81</v>
      </c>
      <c r="D4341" s="377">
        <v>576</v>
      </c>
      <c r="E4341" s="1" t="s">
        <v>84</v>
      </c>
      <c r="F4341" s="378">
        <v>46176</v>
      </c>
      <c r="G4341" s="1" t="s">
        <v>4593</v>
      </c>
      <c r="H4341" s="1" t="s">
        <v>4586</v>
      </c>
      <c r="I4341" s="378">
        <v>47271</v>
      </c>
      <c r="J4341" s="1" t="s">
        <v>61</v>
      </c>
      <c r="K4341" s="380">
        <v>1.7060185185190001E-2</v>
      </c>
      <c r="L4341" s="378">
        <v>46176</v>
      </c>
      <c r="M4341" s="1" t="s">
        <v>490</v>
      </c>
      <c r="N4341" s="1" t="s">
        <v>5454</v>
      </c>
    </row>
    <row r="4342" spans="1:14" x14ac:dyDescent="0.25">
      <c r="A4342" s="1" t="s">
        <v>73</v>
      </c>
      <c r="B4342" s="1" t="s">
        <v>80</v>
      </c>
      <c r="C4342" s="1" t="s">
        <v>3537</v>
      </c>
      <c r="D4342" s="377">
        <v>-576</v>
      </c>
      <c r="E4342" s="1" t="s">
        <v>84</v>
      </c>
      <c r="F4342" s="378">
        <v>46176</v>
      </c>
      <c r="G4342" s="1" t="s">
        <v>4593</v>
      </c>
      <c r="H4342" s="1" t="s">
        <v>4586</v>
      </c>
      <c r="I4342" s="378">
        <v>47271</v>
      </c>
      <c r="J4342" s="1" t="s">
        <v>61</v>
      </c>
      <c r="K4342" s="380">
        <v>0.56347222222222004</v>
      </c>
      <c r="L4342" s="378">
        <v>46185</v>
      </c>
      <c r="M4342" s="1" t="s">
        <v>490</v>
      </c>
      <c r="N4342" s="1" t="s">
        <v>14352</v>
      </c>
    </row>
    <row r="4343" spans="1:14" x14ac:dyDescent="0.25">
      <c r="A4343" s="1" t="s">
        <v>73</v>
      </c>
      <c r="B4343" s="1" t="s">
        <v>80</v>
      </c>
      <c r="C4343" s="1" t="s">
        <v>81</v>
      </c>
      <c r="D4343" s="377">
        <v>6624</v>
      </c>
      <c r="E4343" s="1" t="s">
        <v>84</v>
      </c>
      <c r="F4343" s="378">
        <v>46175</v>
      </c>
      <c r="G4343" s="1" t="s">
        <v>4592</v>
      </c>
      <c r="H4343" s="1" t="s">
        <v>4440</v>
      </c>
      <c r="I4343" s="378">
        <v>47268</v>
      </c>
      <c r="J4343" s="1" t="s">
        <v>61</v>
      </c>
      <c r="K4343" s="380">
        <v>0.54090277777777995</v>
      </c>
      <c r="L4343" s="378">
        <v>46175</v>
      </c>
      <c r="M4343" s="1" t="s">
        <v>490</v>
      </c>
      <c r="N4343" s="1" t="s">
        <v>4878</v>
      </c>
    </row>
    <row r="4344" spans="1:14" x14ac:dyDescent="0.25">
      <c r="A4344" s="1" t="s">
        <v>73</v>
      </c>
      <c r="B4344" s="1" t="s">
        <v>80</v>
      </c>
      <c r="C4344" s="1" t="s">
        <v>81</v>
      </c>
      <c r="D4344" s="377">
        <v>12960</v>
      </c>
      <c r="E4344" s="1" t="s">
        <v>84</v>
      </c>
      <c r="F4344" s="378">
        <v>46175</v>
      </c>
      <c r="G4344" s="1" t="s">
        <v>4592</v>
      </c>
      <c r="H4344" s="1" t="s">
        <v>4440</v>
      </c>
      <c r="I4344" s="378">
        <v>47268</v>
      </c>
      <c r="J4344" s="1" t="s">
        <v>61</v>
      </c>
      <c r="K4344" s="380">
        <v>0.37510416666667001</v>
      </c>
      <c r="L4344" s="378">
        <v>46175</v>
      </c>
      <c r="M4344" s="1" t="s">
        <v>490</v>
      </c>
      <c r="N4344" s="1" t="s">
        <v>4596</v>
      </c>
    </row>
    <row r="4345" spans="1:14" x14ac:dyDescent="0.25">
      <c r="A4345" s="1" t="s">
        <v>73</v>
      </c>
      <c r="B4345" s="1" t="s">
        <v>80</v>
      </c>
      <c r="C4345" s="1" t="s">
        <v>81</v>
      </c>
      <c r="D4345" s="377">
        <v>12960</v>
      </c>
      <c r="E4345" s="1" t="s">
        <v>84</v>
      </c>
      <c r="F4345" s="378">
        <v>46175</v>
      </c>
      <c r="G4345" s="1" t="s">
        <v>4592</v>
      </c>
      <c r="H4345" s="1" t="s">
        <v>4440</v>
      </c>
      <c r="I4345" s="378">
        <v>47268</v>
      </c>
      <c r="J4345" s="1" t="s">
        <v>61</v>
      </c>
      <c r="K4345" s="380">
        <v>0.42336805555556001</v>
      </c>
      <c r="L4345" s="378">
        <v>46175</v>
      </c>
      <c r="M4345" s="1" t="s">
        <v>490</v>
      </c>
      <c r="N4345" s="1" t="s">
        <v>4875</v>
      </c>
    </row>
    <row r="4346" spans="1:14" x14ac:dyDescent="0.25">
      <c r="A4346" s="1" t="s">
        <v>73</v>
      </c>
      <c r="B4346" s="1" t="s">
        <v>80</v>
      </c>
      <c r="C4346" s="1" t="s">
        <v>81</v>
      </c>
      <c r="D4346" s="377">
        <v>12960</v>
      </c>
      <c r="E4346" s="1" t="s">
        <v>84</v>
      </c>
      <c r="F4346" s="378">
        <v>46175</v>
      </c>
      <c r="G4346" s="1" t="s">
        <v>4593</v>
      </c>
      <c r="H4346" s="1" t="s">
        <v>4586</v>
      </c>
      <c r="I4346" s="378">
        <v>47271</v>
      </c>
      <c r="J4346" s="1" t="s">
        <v>61</v>
      </c>
      <c r="K4346" s="380">
        <v>0.58018518518519002</v>
      </c>
      <c r="L4346" s="378">
        <v>46175</v>
      </c>
      <c r="M4346" s="1" t="s">
        <v>490</v>
      </c>
      <c r="N4346" s="1" t="s">
        <v>4877</v>
      </c>
    </row>
    <row r="4347" spans="1:14" x14ac:dyDescent="0.25">
      <c r="A4347" s="1" t="s">
        <v>73</v>
      </c>
      <c r="B4347" s="1" t="s">
        <v>80</v>
      </c>
      <c r="C4347" s="1" t="s">
        <v>81</v>
      </c>
      <c r="D4347" s="377">
        <v>12960</v>
      </c>
      <c r="E4347" s="1" t="s">
        <v>84</v>
      </c>
      <c r="F4347" s="378">
        <v>46175</v>
      </c>
      <c r="G4347" s="1" t="s">
        <v>4593</v>
      </c>
      <c r="H4347" s="1" t="s">
        <v>4586</v>
      </c>
      <c r="I4347" s="378">
        <v>47271</v>
      </c>
      <c r="J4347" s="1" t="s">
        <v>61</v>
      </c>
      <c r="K4347" s="380">
        <v>0.72957175925925999</v>
      </c>
      <c r="L4347" s="378">
        <v>46175</v>
      </c>
      <c r="M4347" s="1" t="s">
        <v>490</v>
      </c>
      <c r="N4347" s="1" t="s">
        <v>5456</v>
      </c>
    </row>
    <row r="4348" spans="1:14" x14ac:dyDescent="0.25">
      <c r="A4348" s="1" t="s">
        <v>73</v>
      </c>
      <c r="B4348" s="1" t="s">
        <v>80</v>
      </c>
      <c r="C4348" s="1" t="s">
        <v>81</v>
      </c>
      <c r="D4348" s="377">
        <v>12960</v>
      </c>
      <c r="E4348" s="1" t="s">
        <v>84</v>
      </c>
      <c r="F4348" s="378">
        <v>46175</v>
      </c>
      <c r="G4348" s="1" t="s">
        <v>4593</v>
      </c>
      <c r="H4348" s="1" t="s">
        <v>4586</v>
      </c>
      <c r="I4348" s="378">
        <v>47271</v>
      </c>
      <c r="J4348" s="1" t="s">
        <v>61</v>
      </c>
      <c r="K4348" s="380">
        <v>0.62122685185185</v>
      </c>
      <c r="L4348" s="378">
        <v>46175</v>
      </c>
      <c r="M4348" s="1" t="s">
        <v>490</v>
      </c>
      <c r="N4348" s="1" t="s">
        <v>4880</v>
      </c>
    </row>
    <row r="4349" spans="1:14" x14ac:dyDescent="0.25">
      <c r="A4349" s="1" t="s">
        <v>73</v>
      </c>
      <c r="B4349" s="1" t="s">
        <v>80</v>
      </c>
      <c r="C4349" s="1" t="s">
        <v>81</v>
      </c>
      <c r="D4349" s="377">
        <v>12960</v>
      </c>
      <c r="E4349" s="1" t="s">
        <v>84</v>
      </c>
      <c r="F4349" s="378">
        <v>46175</v>
      </c>
      <c r="G4349" s="1" t="s">
        <v>4593</v>
      </c>
      <c r="H4349" s="1" t="s">
        <v>4586</v>
      </c>
      <c r="I4349" s="378">
        <v>47271</v>
      </c>
      <c r="J4349" s="1" t="s">
        <v>61</v>
      </c>
      <c r="K4349" s="380">
        <v>0.75013888888889002</v>
      </c>
      <c r="L4349" s="378">
        <v>46175</v>
      </c>
      <c r="M4349" s="1" t="s">
        <v>490</v>
      </c>
      <c r="N4349" s="1" t="s">
        <v>5455</v>
      </c>
    </row>
    <row r="4350" spans="1:14" x14ac:dyDescent="0.25">
      <c r="A4350" s="1" t="s">
        <v>73</v>
      </c>
      <c r="B4350" s="1" t="s">
        <v>80</v>
      </c>
      <c r="C4350" s="1" t="s">
        <v>81</v>
      </c>
      <c r="D4350" s="377">
        <v>12960</v>
      </c>
      <c r="E4350" s="1" t="s">
        <v>84</v>
      </c>
      <c r="F4350" s="378">
        <v>46175</v>
      </c>
      <c r="G4350" s="1" t="s">
        <v>4592</v>
      </c>
      <c r="H4350" s="1" t="s">
        <v>4440</v>
      </c>
      <c r="I4350" s="378">
        <v>47268</v>
      </c>
      <c r="J4350" s="1" t="s">
        <v>61</v>
      </c>
      <c r="K4350" s="380">
        <v>0.41299768518518998</v>
      </c>
      <c r="L4350" s="378">
        <v>46175</v>
      </c>
      <c r="M4350" s="1" t="s">
        <v>490</v>
      </c>
      <c r="N4350" s="1" t="s">
        <v>4876</v>
      </c>
    </row>
    <row r="4351" spans="1:14" x14ac:dyDescent="0.25">
      <c r="A4351" s="1" t="s">
        <v>73</v>
      </c>
      <c r="B4351" s="1" t="s">
        <v>80</v>
      </c>
      <c r="C4351" s="1" t="s">
        <v>81</v>
      </c>
      <c r="D4351" s="377">
        <v>12960</v>
      </c>
      <c r="E4351" s="1" t="s">
        <v>84</v>
      </c>
      <c r="F4351" s="378">
        <v>46175</v>
      </c>
      <c r="G4351" s="1" t="s">
        <v>4593</v>
      </c>
      <c r="H4351" s="1" t="s">
        <v>4586</v>
      </c>
      <c r="I4351" s="378">
        <v>47271</v>
      </c>
      <c r="J4351" s="1" t="s">
        <v>61</v>
      </c>
      <c r="K4351" s="380">
        <v>0.98923611111110998</v>
      </c>
      <c r="L4351" s="378">
        <v>46175</v>
      </c>
      <c r="M4351" s="1" t="s">
        <v>490</v>
      </c>
      <c r="N4351" s="1" t="s">
        <v>5458</v>
      </c>
    </row>
    <row r="4352" spans="1:14" x14ac:dyDescent="0.25">
      <c r="A4352" s="1" t="s">
        <v>73</v>
      </c>
      <c r="B4352" s="1" t="s">
        <v>80</v>
      </c>
      <c r="C4352" s="1" t="s">
        <v>81</v>
      </c>
      <c r="D4352" s="377">
        <v>12960</v>
      </c>
      <c r="E4352" s="1" t="s">
        <v>84</v>
      </c>
      <c r="F4352" s="378">
        <v>46175</v>
      </c>
      <c r="G4352" s="1" t="s">
        <v>4593</v>
      </c>
      <c r="H4352" s="1" t="s">
        <v>4586</v>
      </c>
      <c r="I4352" s="378">
        <v>47271</v>
      </c>
      <c r="J4352" s="1" t="s">
        <v>61</v>
      </c>
      <c r="K4352" s="380">
        <v>0.89853009259258998</v>
      </c>
      <c r="L4352" s="378">
        <v>46175</v>
      </c>
      <c r="M4352" s="1" t="s">
        <v>490</v>
      </c>
      <c r="N4352" s="1" t="s">
        <v>5459</v>
      </c>
    </row>
    <row r="4353" spans="1:14" x14ac:dyDescent="0.25">
      <c r="A4353" s="1" t="s">
        <v>73</v>
      </c>
      <c r="B4353" s="1" t="s">
        <v>80</v>
      </c>
      <c r="C4353" s="1" t="s">
        <v>81</v>
      </c>
      <c r="D4353" s="377">
        <v>12960</v>
      </c>
      <c r="E4353" s="1" t="s">
        <v>84</v>
      </c>
      <c r="F4353" s="378">
        <v>46175</v>
      </c>
      <c r="G4353" s="1" t="s">
        <v>4593</v>
      </c>
      <c r="H4353" s="1" t="s">
        <v>4586</v>
      </c>
      <c r="I4353" s="378">
        <v>47271</v>
      </c>
      <c r="J4353" s="1" t="s">
        <v>61</v>
      </c>
      <c r="K4353" s="380">
        <v>0.90951388888888995</v>
      </c>
      <c r="L4353" s="378">
        <v>46175</v>
      </c>
      <c r="M4353" s="1" t="s">
        <v>490</v>
      </c>
      <c r="N4353" s="1" t="s">
        <v>5457</v>
      </c>
    </row>
    <row r="4354" spans="1:14" x14ac:dyDescent="0.25">
      <c r="A4354" s="1" t="s">
        <v>73</v>
      </c>
      <c r="B4354" s="1" t="s">
        <v>80</v>
      </c>
      <c r="C4354" s="1" t="s">
        <v>81</v>
      </c>
      <c r="D4354" s="377">
        <v>12960</v>
      </c>
      <c r="E4354" s="1" t="s">
        <v>84</v>
      </c>
      <c r="F4354" s="378">
        <v>46175</v>
      </c>
      <c r="G4354" s="1" t="s">
        <v>4593</v>
      </c>
      <c r="H4354" s="1" t="s">
        <v>4586</v>
      </c>
      <c r="I4354" s="378">
        <v>47271</v>
      </c>
      <c r="J4354" s="1" t="s">
        <v>61</v>
      </c>
      <c r="K4354" s="380">
        <v>0.92582175925926002</v>
      </c>
      <c r="L4354" s="378">
        <v>46175</v>
      </c>
      <c r="M4354" s="1" t="s">
        <v>490</v>
      </c>
      <c r="N4354" s="1" t="s">
        <v>5460</v>
      </c>
    </row>
    <row r="4355" spans="1:14" x14ac:dyDescent="0.25">
      <c r="A4355" s="1" t="s">
        <v>73</v>
      </c>
      <c r="B4355" s="1" t="s">
        <v>80</v>
      </c>
      <c r="C4355" s="1" t="s">
        <v>81</v>
      </c>
      <c r="D4355" s="377">
        <v>12960</v>
      </c>
      <c r="E4355" s="1" t="s">
        <v>84</v>
      </c>
      <c r="F4355" s="378">
        <v>46175</v>
      </c>
      <c r="G4355" s="1" t="s">
        <v>4592</v>
      </c>
      <c r="H4355" s="1" t="s">
        <v>4440</v>
      </c>
      <c r="I4355" s="378">
        <v>47268</v>
      </c>
      <c r="J4355" s="1" t="s">
        <v>61</v>
      </c>
      <c r="K4355" s="380">
        <v>0.52751157407407001</v>
      </c>
      <c r="L4355" s="378">
        <v>46175</v>
      </c>
      <c r="M4355" s="1" t="s">
        <v>490</v>
      </c>
      <c r="N4355" s="1" t="s">
        <v>4879</v>
      </c>
    </row>
    <row r="4356" spans="1:14" x14ac:dyDescent="0.25">
      <c r="A4356" s="1" t="s">
        <v>10729</v>
      </c>
      <c r="B4356" s="1" t="s">
        <v>80</v>
      </c>
      <c r="C4356" s="1" t="s">
        <v>81</v>
      </c>
      <c r="D4356" s="377">
        <v>3636</v>
      </c>
      <c r="E4356" s="1" t="s">
        <v>84</v>
      </c>
      <c r="F4356" s="378">
        <v>46185</v>
      </c>
      <c r="G4356" s="1" t="s">
        <v>13313</v>
      </c>
      <c r="H4356" s="1" t="s">
        <v>11683</v>
      </c>
      <c r="I4356" s="378">
        <v>47279</v>
      </c>
      <c r="J4356" s="1" t="s">
        <v>61</v>
      </c>
      <c r="K4356" s="380">
        <v>0.40451388888889001</v>
      </c>
      <c r="L4356" s="378">
        <v>46185</v>
      </c>
      <c r="M4356" s="1" t="s">
        <v>10731</v>
      </c>
      <c r="N4356" s="1" t="s">
        <v>14353</v>
      </c>
    </row>
    <row r="4357" spans="1:14" x14ac:dyDescent="0.25">
      <c r="A4357" s="1" t="s">
        <v>10729</v>
      </c>
      <c r="B4357" s="1" t="s">
        <v>80</v>
      </c>
      <c r="C4357" s="1" t="s">
        <v>81</v>
      </c>
      <c r="D4357" s="377">
        <v>2352</v>
      </c>
      <c r="E4357" s="1" t="s">
        <v>84</v>
      </c>
      <c r="F4357" s="378">
        <v>46185</v>
      </c>
      <c r="G4357" s="1" t="s">
        <v>13313</v>
      </c>
      <c r="H4357" s="1" t="s">
        <v>11683</v>
      </c>
      <c r="I4357" s="378">
        <v>47279</v>
      </c>
      <c r="J4357" s="1" t="s">
        <v>61</v>
      </c>
      <c r="K4357" s="380">
        <v>1.2141203703700001E-2</v>
      </c>
      <c r="L4357" s="378">
        <v>46185</v>
      </c>
      <c r="M4357" s="1" t="s">
        <v>10731</v>
      </c>
      <c r="N4357" s="1" t="s">
        <v>13819</v>
      </c>
    </row>
    <row r="4358" spans="1:14" x14ac:dyDescent="0.25">
      <c r="A4358" s="1" t="s">
        <v>10729</v>
      </c>
      <c r="B4358" s="1" t="s">
        <v>80</v>
      </c>
      <c r="C4358" s="1" t="s">
        <v>81</v>
      </c>
      <c r="D4358" s="377">
        <v>4860</v>
      </c>
      <c r="E4358" s="1" t="s">
        <v>84</v>
      </c>
      <c r="F4358" s="378">
        <v>46184</v>
      </c>
      <c r="G4358" s="1" t="s">
        <v>12607</v>
      </c>
      <c r="H4358" s="1" t="s">
        <v>10530</v>
      </c>
      <c r="I4358" s="378">
        <v>47278</v>
      </c>
      <c r="J4358" s="1" t="s">
        <v>61</v>
      </c>
      <c r="K4358" s="380">
        <v>0.52857638888889003</v>
      </c>
      <c r="L4358" s="378">
        <v>46184</v>
      </c>
      <c r="M4358" s="1" t="s">
        <v>10731</v>
      </c>
      <c r="N4358" s="1" t="s">
        <v>13316</v>
      </c>
    </row>
    <row r="4359" spans="1:14" x14ac:dyDescent="0.25">
      <c r="A4359" s="1" t="s">
        <v>10729</v>
      </c>
      <c r="B4359" s="1" t="s">
        <v>80</v>
      </c>
      <c r="C4359" s="1" t="s">
        <v>81</v>
      </c>
      <c r="D4359" s="377">
        <v>4860</v>
      </c>
      <c r="E4359" s="1" t="s">
        <v>84</v>
      </c>
      <c r="F4359" s="378">
        <v>46184</v>
      </c>
      <c r="G4359" s="1" t="s">
        <v>13313</v>
      </c>
      <c r="H4359" s="1" t="s">
        <v>11683</v>
      </c>
      <c r="I4359" s="378">
        <v>47279</v>
      </c>
      <c r="J4359" s="1" t="s">
        <v>61</v>
      </c>
      <c r="K4359" s="380">
        <v>0.65944444444443995</v>
      </c>
      <c r="L4359" s="378">
        <v>46184</v>
      </c>
      <c r="M4359" s="1" t="s">
        <v>10731</v>
      </c>
      <c r="N4359" s="1" t="s">
        <v>13314</v>
      </c>
    </row>
    <row r="4360" spans="1:14" x14ac:dyDescent="0.25">
      <c r="A4360" s="1" t="s">
        <v>10729</v>
      </c>
      <c r="B4360" s="1" t="s">
        <v>80</v>
      </c>
      <c r="C4360" s="1" t="s">
        <v>81</v>
      </c>
      <c r="D4360" s="377">
        <v>4860</v>
      </c>
      <c r="E4360" s="1" t="s">
        <v>84</v>
      </c>
      <c r="F4360" s="378">
        <v>46184</v>
      </c>
      <c r="G4360" s="1" t="s">
        <v>12607</v>
      </c>
      <c r="H4360" s="1" t="s">
        <v>10530</v>
      </c>
      <c r="I4360" s="378">
        <v>47278</v>
      </c>
      <c r="J4360" s="1" t="s">
        <v>61</v>
      </c>
      <c r="K4360" s="380">
        <v>0.42704861111110998</v>
      </c>
      <c r="L4360" s="378">
        <v>46184</v>
      </c>
      <c r="M4360" s="1" t="s">
        <v>10731</v>
      </c>
      <c r="N4360" s="1" t="s">
        <v>13099</v>
      </c>
    </row>
    <row r="4361" spans="1:14" x14ac:dyDescent="0.25">
      <c r="A4361" s="1" t="s">
        <v>10729</v>
      </c>
      <c r="B4361" s="1" t="s">
        <v>80</v>
      </c>
      <c r="C4361" s="1" t="s">
        <v>81</v>
      </c>
      <c r="D4361" s="377">
        <v>1908</v>
      </c>
      <c r="E4361" s="1" t="s">
        <v>84</v>
      </c>
      <c r="F4361" s="378">
        <v>46184</v>
      </c>
      <c r="G4361" s="1" t="s">
        <v>12607</v>
      </c>
      <c r="H4361" s="1" t="s">
        <v>10530</v>
      </c>
      <c r="I4361" s="378">
        <v>47278</v>
      </c>
      <c r="J4361" s="1" t="s">
        <v>61</v>
      </c>
      <c r="K4361" s="380">
        <v>0.61153935185185004</v>
      </c>
      <c r="L4361" s="378">
        <v>46184</v>
      </c>
      <c r="M4361" s="1" t="s">
        <v>10731</v>
      </c>
      <c r="N4361" s="1" t="s">
        <v>13315</v>
      </c>
    </row>
    <row r="4362" spans="1:14" x14ac:dyDescent="0.25">
      <c r="A4362" s="1" t="s">
        <v>10729</v>
      </c>
      <c r="B4362" s="1" t="s">
        <v>80</v>
      </c>
      <c r="C4362" s="1" t="s">
        <v>81</v>
      </c>
      <c r="D4362" s="377">
        <v>960</v>
      </c>
      <c r="E4362" s="1" t="s">
        <v>84</v>
      </c>
      <c r="F4362" s="378">
        <v>46184</v>
      </c>
      <c r="G4362" s="1" t="s">
        <v>13313</v>
      </c>
      <c r="H4362" s="1" t="s">
        <v>11683</v>
      </c>
      <c r="I4362" s="378">
        <v>47279</v>
      </c>
      <c r="J4362" s="1" t="s">
        <v>61</v>
      </c>
      <c r="K4362" s="380">
        <v>0.66525462962963</v>
      </c>
      <c r="L4362" s="378">
        <v>46184</v>
      </c>
      <c r="M4362" s="1" t="s">
        <v>10731</v>
      </c>
      <c r="N4362" s="1" t="s">
        <v>13317</v>
      </c>
    </row>
    <row r="4363" spans="1:14" x14ac:dyDescent="0.25">
      <c r="A4363" s="1" t="s">
        <v>10729</v>
      </c>
      <c r="B4363" s="1" t="s">
        <v>80</v>
      </c>
      <c r="C4363" s="1" t="s">
        <v>81</v>
      </c>
      <c r="D4363" s="377">
        <v>4860</v>
      </c>
      <c r="E4363" s="1" t="s">
        <v>84</v>
      </c>
      <c r="F4363" s="378">
        <v>46183</v>
      </c>
      <c r="G4363" s="1" t="s">
        <v>12607</v>
      </c>
      <c r="H4363" s="1" t="s">
        <v>10530</v>
      </c>
      <c r="I4363" s="378">
        <v>47278</v>
      </c>
      <c r="J4363" s="1" t="s">
        <v>61</v>
      </c>
      <c r="K4363" s="380">
        <v>0.94775462962962997</v>
      </c>
      <c r="L4363" s="378">
        <v>46183</v>
      </c>
      <c r="M4363" s="1" t="s">
        <v>10731</v>
      </c>
      <c r="N4363" s="1" t="s">
        <v>12609</v>
      </c>
    </row>
    <row r="4364" spans="1:14" x14ac:dyDescent="0.25">
      <c r="A4364" s="1" t="s">
        <v>10729</v>
      </c>
      <c r="B4364" s="1" t="s">
        <v>80</v>
      </c>
      <c r="C4364" s="1" t="s">
        <v>81</v>
      </c>
      <c r="D4364" s="377">
        <v>2928</v>
      </c>
      <c r="E4364" s="1" t="s">
        <v>84</v>
      </c>
      <c r="F4364" s="378">
        <v>46183</v>
      </c>
      <c r="G4364" s="1" t="s">
        <v>10730</v>
      </c>
      <c r="H4364" s="1" t="s">
        <v>9330</v>
      </c>
      <c r="I4364" s="378">
        <v>47275</v>
      </c>
      <c r="J4364" s="1" t="s">
        <v>61</v>
      </c>
      <c r="K4364" s="380">
        <v>0.23108796296296</v>
      </c>
      <c r="L4364" s="378">
        <v>46183</v>
      </c>
      <c r="M4364" s="1" t="s">
        <v>10731</v>
      </c>
      <c r="N4364" s="1" t="s">
        <v>11382</v>
      </c>
    </row>
    <row r="4365" spans="1:14" x14ac:dyDescent="0.25">
      <c r="A4365" s="1" t="s">
        <v>10729</v>
      </c>
      <c r="B4365" s="1" t="s">
        <v>80</v>
      </c>
      <c r="C4365" s="1" t="s">
        <v>81</v>
      </c>
      <c r="D4365" s="377">
        <v>4860</v>
      </c>
      <c r="E4365" s="1" t="s">
        <v>84</v>
      </c>
      <c r="F4365" s="378">
        <v>46183</v>
      </c>
      <c r="G4365" s="1" t="s">
        <v>12607</v>
      </c>
      <c r="H4365" s="1" t="s">
        <v>10530</v>
      </c>
      <c r="I4365" s="378">
        <v>47278</v>
      </c>
      <c r="J4365" s="1" t="s">
        <v>61</v>
      </c>
      <c r="K4365" s="380">
        <v>0.76650462962962995</v>
      </c>
      <c r="L4365" s="378">
        <v>46183</v>
      </c>
      <c r="M4365" s="1" t="s">
        <v>10731</v>
      </c>
      <c r="N4365" s="1" t="s">
        <v>12613</v>
      </c>
    </row>
    <row r="4366" spans="1:14" x14ac:dyDescent="0.25">
      <c r="A4366" s="1" t="s">
        <v>10729</v>
      </c>
      <c r="B4366" s="1" t="s">
        <v>80</v>
      </c>
      <c r="C4366" s="1" t="s">
        <v>81</v>
      </c>
      <c r="D4366" s="377">
        <v>4668</v>
      </c>
      <c r="E4366" s="1" t="s">
        <v>84</v>
      </c>
      <c r="F4366" s="378">
        <v>46183</v>
      </c>
      <c r="G4366" s="1" t="s">
        <v>10730</v>
      </c>
      <c r="H4366" s="1" t="s">
        <v>9330</v>
      </c>
      <c r="I4366" s="378">
        <v>47275</v>
      </c>
      <c r="J4366" s="1" t="s">
        <v>61</v>
      </c>
      <c r="K4366" s="380">
        <v>0.59108796296295996</v>
      </c>
      <c r="L4366" s="378">
        <v>46183</v>
      </c>
      <c r="M4366" s="1" t="s">
        <v>10731</v>
      </c>
      <c r="N4366" s="1" t="s">
        <v>12610</v>
      </c>
    </row>
    <row r="4367" spans="1:14" x14ac:dyDescent="0.25">
      <c r="A4367" s="1" t="s">
        <v>10729</v>
      </c>
      <c r="B4367" s="1" t="s">
        <v>80</v>
      </c>
      <c r="C4367" s="1" t="s">
        <v>81</v>
      </c>
      <c r="D4367" s="377">
        <v>4860</v>
      </c>
      <c r="E4367" s="1" t="s">
        <v>84</v>
      </c>
      <c r="F4367" s="378">
        <v>46183</v>
      </c>
      <c r="G4367" s="1" t="s">
        <v>10730</v>
      </c>
      <c r="H4367" s="1" t="s">
        <v>9330</v>
      </c>
      <c r="I4367" s="378">
        <v>47275</v>
      </c>
      <c r="J4367" s="1" t="s">
        <v>61</v>
      </c>
      <c r="K4367" s="380">
        <v>0.53526620370370004</v>
      </c>
      <c r="L4367" s="378">
        <v>46183</v>
      </c>
      <c r="M4367" s="1" t="s">
        <v>10731</v>
      </c>
      <c r="N4367" s="1" t="s">
        <v>12614</v>
      </c>
    </row>
    <row r="4368" spans="1:14" x14ac:dyDescent="0.25">
      <c r="A4368" s="1" t="s">
        <v>10729</v>
      </c>
      <c r="B4368" s="1" t="s">
        <v>80</v>
      </c>
      <c r="C4368" s="1" t="s">
        <v>81</v>
      </c>
      <c r="D4368" s="377">
        <v>4860</v>
      </c>
      <c r="E4368" s="1" t="s">
        <v>84</v>
      </c>
      <c r="F4368" s="378">
        <v>46183</v>
      </c>
      <c r="G4368" s="1" t="s">
        <v>10730</v>
      </c>
      <c r="H4368" s="1" t="s">
        <v>9330</v>
      </c>
      <c r="I4368" s="378">
        <v>47275</v>
      </c>
      <c r="J4368" s="1" t="s">
        <v>61</v>
      </c>
      <c r="K4368" s="380">
        <v>0.37920138888888999</v>
      </c>
      <c r="L4368" s="378">
        <v>46183</v>
      </c>
      <c r="M4368" s="1" t="s">
        <v>10731</v>
      </c>
      <c r="N4368" s="1" t="s">
        <v>11703</v>
      </c>
    </row>
    <row r="4369" spans="1:14" x14ac:dyDescent="0.25">
      <c r="A4369" s="1" t="s">
        <v>10729</v>
      </c>
      <c r="B4369" s="1" t="s">
        <v>80</v>
      </c>
      <c r="C4369" s="1" t="s">
        <v>81</v>
      </c>
      <c r="D4369" s="377">
        <v>2328</v>
      </c>
      <c r="E4369" s="1" t="s">
        <v>84</v>
      </c>
      <c r="F4369" s="378">
        <v>46183</v>
      </c>
      <c r="G4369" s="1" t="s">
        <v>12607</v>
      </c>
      <c r="H4369" s="1" t="s">
        <v>10530</v>
      </c>
      <c r="I4369" s="378">
        <v>47278</v>
      </c>
      <c r="J4369" s="1" t="s">
        <v>61</v>
      </c>
      <c r="K4369" s="380">
        <v>0.99306712962962995</v>
      </c>
      <c r="L4369" s="378">
        <v>46183</v>
      </c>
      <c r="M4369" s="1" t="s">
        <v>10731</v>
      </c>
      <c r="N4369" s="1" t="s">
        <v>12608</v>
      </c>
    </row>
    <row r="4370" spans="1:14" x14ac:dyDescent="0.25">
      <c r="A4370" s="1" t="s">
        <v>10729</v>
      </c>
      <c r="B4370" s="1" t="s">
        <v>80</v>
      </c>
      <c r="C4370" s="1" t="s">
        <v>81</v>
      </c>
      <c r="D4370" s="377">
        <v>4860</v>
      </c>
      <c r="E4370" s="1" t="s">
        <v>84</v>
      </c>
      <c r="F4370" s="378">
        <v>46183</v>
      </c>
      <c r="G4370" s="1" t="s">
        <v>12607</v>
      </c>
      <c r="H4370" s="1" t="s">
        <v>10530</v>
      </c>
      <c r="I4370" s="378">
        <v>47278</v>
      </c>
      <c r="J4370" s="1" t="s">
        <v>61</v>
      </c>
      <c r="K4370" s="380">
        <v>0.90655092592593001</v>
      </c>
      <c r="L4370" s="378">
        <v>46183</v>
      </c>
      <c r="M4370" s="1" t="s">
        <v>10731</v>
      </c>
      <c r="N4370" s="1" t="s">
        <v>12611</v>
      </c>
    </row>
    <row r="4371" spans="1:14" x14ac:dyDescent="0.25">
      <c r="A4371" s="1" t="s">
        <v>10729</v>
      </c>
      <c r="B4371" s="1" t="s">
        <v>80</v>
      </c>
      <c r="C4371" s="1" t="s">
        <v>81</v>
      </c>
      <c r="D4371" s="377">
        <v>3816</v>
      </c>
      <c r="E4371" s="1" t="s">
        <v>84</v>
      </c>
      <c r="F4371" s="378">
        <v>46183</v>
      </c>
      <c r="G4371" s="1" t="s">
        <v>12607</v>
      </c>
      <c r="H4371" s="1" t="s">
        <v>10530</v>
      </c>
      <c r="I4371" s="378">
        <v>47278</v>
      </c>
      <c r="J4371" s="1" t="s">
        <v>61</v>
      </c>
      <c r="K4371" s="380">
        <v>0.66424768518518995</v>
      </c>
      <c r="L4371" s="378">
        <v>46183</v>
      </c>
      <c r="M4371" s="1" t="s">
        <v>10731</v>
      </c>
      <c r="N4371" s="1" t="s">
        <v>12612</v>
      </c>
    </row>
    <row r="4372" spans="1:14" x14ac:dyDescent="0.25">
      <c r="A4372" s="1" t="s">
        <v>10729</v>
      </c>
      <c r="B4372" s="1" t="s">
        <v>80</v>
      </c>
      <c r="C4372" s="1" t="s">
        <v>81</v>
      </c>
      <c r="D4372" s="377">
        <v>4860</v>
      </c>
      <c r="E4372" s="1" t="s">
        <v>84</v>
      </c>
      <c r="F4372" s="378">
        <v>46182</v>
      </c>
      <c r="G4372" s="1" t="s">
        <v>10730</v>
      </c>
      <c r="H4372" s="1" t="s">
        <v>9330</v>
      </c>
      <c r="I4372" s="378">
        <v>47275</v>
      </c>
      <c r="J4372" s="1" t="s">
        <v>61</v>
      </c>
      <c r="K4372" s="380">
        <v>0.51371527777778003</v>
      </c>
      <c r="L4372" s="378">
        <v>46182</v>
      </c>
      <c r="M4372" s="1" t="s">
        <v>10731</v>
      </c>
      <c r="N4372" s="1" t="s">
        <v>10733</v>
      </c>
    </row>
    <row r="4373" spans="1:14" x14ac:dyDescent="0.25">
      <c r="A4373" s="1" t="s">
        <v>10729</v>
      </c>
      <c r="B4373" s="1" t="s">
        <v>80</v>
      </c>
      <c r="C4373" s="1" t="s">
        <v>81</v>
      </c>
      <c r="D4373" s="377">
        <v>4860</v>
      </c>
      <c r="E4373" s="1" t="s">
        <v>84</v>
      </c>
      <c r="F4373" s="378">
        <v>46182</v>
      </c>
      <c r="G4373" s="1" t="s">
        <v>10730</v>
      </c>
      <c r="H4373" s="1" t="s">
        <v>9330</v>
      </c>
      <c r="I4373" s="378">
        <v>47275</v>
      </c>
      <c r="J4373" s="1" t="s">
        <v>61</v>
      </c>
      <c r="K4373" s="380">
        <v>0.68040509259258997</v>
      </c>
      <c r="L4373" s="378">
        <v>46182</v>
      </c>
      <c r="M4373" s="1" t="s">
        <v>10731</v>
      </c>
      <c r="N4373" s="1" t="s">
        <v>10947</v>
      </c>
    </row>
    <row r="4374" spans="1:14" x14ac:dyDescent="0.25">
      <c r="A4374" s="1" t="s">
        <v>10729</v>
      </c>
      <c r="B4374" s="1" t="s">
        <v>80</v>
      </c>
      <c r="C4374" s="1" t="s">
        <v>81</v>
      </c>
      <c r="D4374" s="377">
        <v>4860</v>
      </c>
      <c r="E4374" s="1" t="s">
        <v>84</v>
      </c>
      <c r="F4374" s="378">
        <v>46182</v>
      </c>
      <c r="G4374" s="1" t="s">
        <v>10730</v>
      </c>
      <c r="H4374" s="1" t="s">
        <v>9330</v>
      </c>
      <c r="I4374" s="378">
        <v>47275</v>
      </c>
      <c r="J4374" s="1" t="s">
        <v>61</v>
      </c>
      <c r="K4374" s="380">
        <v>0.41505787037037001</v>
      </c>
      <c r="L4374" s="378">
        <v>46182</v>
      </c>
      <c r="M4374" s="1" t="s">
        <v>10731</v>
      </c>
      <c r="N4374" s="1" t="s">
        <v>10732</v>
      </c>
    </row>
    <row r="4375" spans="1:14" x14ac:dyDescent="0.25">
      <c r="A4375" s="1" t="s">
        <v>2439</v>
      </c>
      <c r="B4375" s="1" t="s">
        <v>80</v>
      </c>
      <c r="C4375" s="1" t="s">
        <v>81</v>
      </c>
      <c r="D4375" s="377">
        <v>8874</v>
      </c>
      <c r="E4375" s="1" t="s">
        <v>84</v>
      </c>
      <c r="F4375" s="378">
        <v>46175</v>
      </c>
      <c r="G4375" s="1" t="s">
        <v>4587</v>
      </c>
      <c r="H4375" s="1" t="s">
        <v>4586</v>
      </c>
      <c r="I4375" s="378">
        <v>47271</v>
      </c>
      <c r="J4375" s="1" t="s">
        <v>61</v>
      </c>
      <c r="K4375" s="380">
        <v>0.66116898148147996</v>
      </c>
      <c r="L4375" s="378">
        <v>46175</v>
      </c>
      <c r="M4375" s="1" t="s">
        <v>2440</v>
      </c>
      <c r="N4375" s="1" t="s">
        <v>4881</v>
      </c>
    </row>
    <row r="4376" spans="1:14" x14ac:dyDescent="0.25">
      <c r="A4376" s="1" t="s">
        <v>2439</v>
      </c>
      <c r="B4376" s="1" t="s">
        <v>80</v>
      </c>
      <c r="C4376" s="1" t="s">
        <v>81</v>
      </c>
      <c r="D4376" s="377">
        <v>10512</v>
      </c>
      <c r="E4376" s="1" t="s">
        <v>84</v>
      </c>
      <c r="F4376" s="378">
        <v>46175</v>
      </c>
      <c r="G4376" s="1" t="s">
        <v>4587</v>
      </c>
      <c r="H4376" s="1" t="s">
        <v>4586</v>
      </c>
      <c r="I4376" s="378">
        <v>47271</v>
      </c>
      <c r="J4376" s="1" t="s">
        <v>61</v>
      </c>
      <c r="K4376" s="380">
        <v>0.98811342592592999</v>
      </c>
      <c r="L4376" s="378">
        <v>46175</v>
      </c>
      <c r="M4376" s="1" t="s">
        <v>2440</v>
      </c>
      <c r="N4376" s="1" t="s">
        <v>5461</v>
      </c>
    </row>
    <row r="4377" spans="1:14" x14ac:dyDescent="0.25">
      <c r="A4377" s="1" t="s">
        <v>2439</v>
      </c>
      <c r="B4377" s="1" t="s">
        <v>80</v>
      </c>
      <c r="C4377" s="1" t="s">
        <v>81</v>
      </c>
      <c r="D4377" s="377">
        <v>12960</v>
      </c>
      <c r="E4377" s="1" t="s">
        <v>84</v>
      </c>
      <c r="F4377" s="378">
        <v>46175</v>
      </c>
      <c r="G4377" s="1" t="s">
        <v>4587</v>
      </c>
      <c r="H4377" s="1" t="s">
        <v>4586</v>
      </c>
      <c r="I4377" s="378">
        <v>47271</v>
      </c>
      <c r="J4377" s="1" t="s">
        <v>61</v>
      </c>
      <c r="K4377" s="380">
        <v>0.55662037037037004</v>
      </c>
      <c r="L4377" s="378">
        <v>46175</v>
      </c>
      <c r="M4377" s="1" t="s">
        <v>2440</v>
      </c>
      <c r="N4377" s="1" t="s">
        <v>4882</v>
      </c>
    </row>
    <row r="4378" spans="1:14" x14ac:dyDescent="0.25">
      <c r="A4378" s="1" t="s">
        <v>2429</v>
      </c>
      <c r="B4378" s="1" t="s">
        <v>80</v>
      </c>
      <c r="C4378" s="1" t="s">
        <v>81</v>
      </c>
      <c r="D4378" s="377">
        <v>11232</v>
      </c>
      <c r="E4378" s="1" t="s">
        <v>84</v>
      </c>
      <c r="F4378" s="378">
        <v>46181</v>
      </c>
      <c r="G4378" s="1" t="s">
        <v>5462</v>
      </c>
      <c r="H4378" s="1" t="s">
        <v>4586</v>
      </c>
      <c r="I4378" s="378">
        <v>47271</v>
      </c>
      <c r="J4378" s="1" t="s">
        <v>61</v>
      </c>
      <c r="K4378" s="380">
        <v>0.43325231481481002</v>
      </c>
      <c r="L4378" s="378">
        <v>46181</v>
      </c>
      <c r="M4378" s="1" t="s">
        <v>2430</v>
      </c>
      <c r="N4378" s="1" t="s">
        <v>9421</v>
      </c>
    </row>
    <row r="4379" spans="1:14" x14ac:dyDescent="0.25">
      <c r="A4379" s="1" t="s">
        <v>2429</v>
      </c>
      <c r="B4379" s="1" t="s">
        <v>80</v>
      </c>
      <c r="C4379" s="1" t="s">
        <v>81</v>
      </c>
      <c r="D4379" s="377">
        <v>7416</v>
      </c>
      <c r="E4379" s="1" t="s">
        <v>84</v>
      </c>
      <c r="F4379" s="378">
        <v>46181</v>
      </c>
      <c r="G4379" s="1" t="s">
        <v>5462</v>
      </c>
      <c r="H4379" s="1" t="s">
        <v>4586</v>
      </c>
      <c r="I4379" s="378">
        <v>47271</v>
      </c>
      <c r="J4379" s="1" t="s">
        <v>61</v>
      </c>
      <c r="K4379" s="380">
        <v>0.57987268518518997</v>
      </c>
      <c r="L4379" s="378">
        <v>46181</v>
      </c>
      <c r="M4379" s="1" t="s">
        <v>2430</v>
      </c>
      <c r="N4379" s="1" t="s">
        <v>10075</v>
      </c>
    </row>
    <row r="4380" spans="1:14" x14ac:dyDescent="0.25">
      <c r="A4380" s="1" t="s">
        <v>2429</v>
      </c>
      <c r="B4380" s="1" t="s">
        <v>80</v>
      </c>
      <c r="C4380" s="1" t="s">
        <v>81</v>
      </c>
      <c r="D4380" s="377">
        <v>11232</v>
      </c>
      <c r="E4380" s="1" t="s">
        <v>84</v>
      </c>
      <c r="F4380" s="378">
        <v>46178</v>
      </c>
      <c r="G4380" s="1" t="s">
        <v>5462</v>
      </c>
      <c r="H4380" s="1" t="s">
        <v>4586</v>
      </c>
      <c r="I4380" s="378">
        <v>47271</v>
      </c>
      <c r="J4380" s="1" t="s">
        <v>61</v>
      </c>
      <c r="K4380" s="380">
        <v>0.16390046296295999</v>
      </c>
      <c r="L4380" s="378">
        <v>46178</v>
      </c>
      <c r="M4380" s="1" t="s">
        <v>2430</v>
      </c>
      <c r="N4380" s="1" t="s">
        <v>7844</v>
      </c>
    </row>
    <row r="4381" spans="1:14" x14ac:dyDescent="0.25">
      <c r="A4381" s="1" t="s">
        <v>2429</v>
      </c>
      <c r="B4381" s="1" t="s">
        <v>80</v>
      </c>
      <c r="C4381" s="1" t="s">
        <v>81</v>
      </c>
      <c r="D4381" s="377">
        <v>11232</v>
      </c>
      <c r="E4381" s="1" t="s">
        <v>84</v>
      </c>
      <c r="F4381" s="378">
        <v>46178</v>
      </c>
      <c r="G4381" s="1" t="s">
        <v>5462</v>
      </c>
      <c r="H4381" s="1" t="s">
        <v>4586</v>
      </c>
      <c r="I4381" s="378">
        <v>47271</v>
      </c>
      <c r="J4381" s="1" t="s">
        <v>61</v>
      </c>
      <c r="K4381" s="380">
        <v>0.25298611111111002</v>
      </c>
      <c r="L4381" s="378">
        <v>46178</v>
      </c>
      <c r="M4381" s="1" t="s">
        <v>2430</v>
      </c>
      <c r="N4381" s="1" t="s">
        <v>7843</v>
      </c>
    </row>
    <row r="4382" spans="1:14" x14ac:dyDescent="0.25">
      <c r="A4382" s="1" t="s">
        <v>2429</v>
      </c>
      <c r="B4382" s="1" t="s">
        <v>80</v>
      </c>
      <c r="C4382" s="1" t="s">
        <v>81</v>
      </c>
      <c r="D4382" s="377">
        <v>11232</v>
      </c>
      <c r="E4382" s="1" t="s">
        <v>84</v>
      </c>
      <c r="F4382" s="378">
        <v>46178</v>
      </c>
      <c r="G4382" s="1" t="s">
        <v>5462</v>
      </c>
      <c r="H4382" s="1" t="s">
        <v>4586</v>
      </c>
      <c r="I4382" s="378">
        <v>47271</v>
      </c>
      <c r="J4382" s="1" t="s">
        <v>61</v>
      </c>
      <c r="K4382" s="380">
        <v>0.37505787037036997</v>
      </c>
      <c r="L4382" s="378">
        <v>46178</v>
      </c>
      <c r="M4382" s="1" t="s">
        <v>2430</v>
      </c>
      <c r="N4382" s="1" t="s">
        <v>7846</v>
      </c>
    </row>
    <row r="4383" spans="1:14" x14ac:dyDescent="0.25">
      <c r="A4383" s="1" t="s">
        <v>2429</v>
      </c>
      <c r="B4383" s="1" t="s">
        <v>80</v>
      </c>
      <c r="C4383" s="1" t="s">
        <v>81</v>
      </c>
      <c r="D4383" s="377">
        <v>2304</v>
      </c>
      <c r="E4383" s="1" t="s">
        <v>84</v>
      </c>
      <c r="F4383" s="378">
        <v>46178</v>
      </c>
      <c r="G4383" s="1" t="s">
        <v>5462</v>
      </c>
      <c r="H4383" s="1" t="s">
        <v>4586</v>
      </c>
      <c r="I4383" s="378">
        <v>47271</v>
      </c>
      <c r="J4383" s="1" t="s">
        <v>61</v>
      </c>
      <c r="K4383" s="380">
        <v>0.65869212962962997</v>
      </c>
      <c r="L4383" s="378">
        <v>46178</v>
      </c>
      <c r="M4383" s="1" t="s">
        <v>2430</v>
      </c>
      <c r="N4383" s="1" t="s">
        <v>7845</v>
      </c>
    </row>
    <row r="4384" spans="1:14" x14ac:dyDescent="0.25">
      <c r="A4384" s="1" t="s">
        <v>2429</v>
      </c>
      <c r="B4384" s="1" t="s">
        <v>80</v>
      </c>
      <c r="C4384" s="1" t="s">
        <v>81</v>
      </c>
      <c r="D4384" s="377">
        <v>11232</v>
      </c>
      <c r="E4384" s="1" t="s">
        <v>84</v>
      </c>
      <c r="F4384" s="378">
        <v>46178</v>
      </c>
      <c r="G4384" s="1" t="s">
        <v>5462</v>
      </c>
      <c r="H4384" s="1" t="s">
        <v>4586</v>
      </c>
      <c r="I4384" s="378">
        <v>47271</v>
      </c>
      <c r="J4384" s="1" t="s">
        <v>61</v>
      </c>
      <c r="K4384" s="380">
        <v>0.60928240740741002</v>
      </c>
      <c r="L4384" s="378">
        <v>46178</v>
      </c>
      <c r="M4384" s="1" t="s">
        <v>2430</v>
      </c>
      <c r="N4384" s="1" t="s">
        <v>7842</v>
      </c>
    </row>
    <row r="4385" spans="1:14" x14ac:dyDescent="0.25">
      <c r="A4385" s="1" t="s">
        <v>2429</v>
      </c>
      <c r="B4385" s="1" t="s">
        <v>80</v>
      </c>
      <c r="C4385" s="1" t="s">
        <v>81</v>
      </c>
      <c r="D4385" s="377">
        <v>11232</v>
      </c>
      <c r="E4385" s="1" t="s">
        <v>84</v>
      </c>
      <c r="F4385" s="378">
        <v>46178</v>
      </c>
      <c r="G4385" s="1" t="s">
        <v>5462</v>
      </c>
      <c r="H4385" s="1" t="s">
        <v>4586</v>
      </c>
      <c r="I4385" s="378">
        <v>47271</v>
      </c>
      <c r="J4385" s="1" t="s">
        <v>61</v>
      </c>
      <c r="K4385" s="380">
        <v>0.52017361111111005</v>
      </c>
      <c r="L4385" s="378">
        <v>46178</v>
      </c>
      <c r="M4385" s="1" t="s">
        <v>2430</v>
      </c>
      <c r="N4385" s="1" t="s">
        <v>7847</v>
      </c>
    </row>
    <row r="4386" spans="1:14" x14ac:dyDescent="0.25">
      <c r="A4386" s="1" t="s">
        <v>2429</v>
      </c>
      <c r="B4386" s="1" t="s">
        <v>80</v>
      </c>
      <c r="C4386" s="1" t="s">
        <v>81</v>
      </c>
      <c r="D4386" s="377">
        <v>11232</v>
      </c>
      <c r="E4386" s="1" t="s">
        <v>84</v>
      </c>
      <c r="F4386" s="378">
        <v>46177</v>
      </c>
      <c r="G4386" s="1" t="s">
        <v>5462</v>
      </c>
      <c r="H4386" s="1" t="s">
        <v>4586</v>
      </c>
      <c r="I4386" s="378">
        <v>47271</v>
      </c>
      <c r="J4386" s="1" t="s">
        <v>61</v>
      </c>
      <c r="K4386" s="380">
        <v>0.18487268518519001</v>
      </c>
      <c r="L4386" s="378">
        <v>46177</v>
      </c>
      <c r="M4386" s="1" t="s">
        <v>2430</v>
      </c>
      <c r="N4386" s="1" t="s">
        <v>7848</v>
      </c>
    </row>
    <row r="4387" spans="1:14" x14ac:dyDescent="0.25">
      <c r="A4387" s="1" t="s">
        <v>2429</v>
      </c>
      <c r="B4387" s="1" t="s">
        <v>80</v>
      </c>
      <c r="C4387" s="1" t="s">
        <v>81</v>
      </c>
      <c r="D4387" s="377">
        <v>11232</v>
      </c>
      <c r="E4387" s="1" t="s">
        <v>84</v>
      </c>
      <c r="F4387" s="378">
        <v>46177</v>
      </c>
      <c r="G4387" s="1" t="s">
        <v>5462</v>
      </c>
      <c r="H4387" s="1" t="s">
        <v>4586</v>
      </c>
      <c r="I4387" s="378">
        <v>47271</v>
      </c>
      <c r="J4387" s="1" t="s">
        <v>61</v>
      </c>
      <c r="K4387" s="380">
        <v>0.38798611111110998</v>
      </c>
      <c r="L4387" s="378">
        <v>46177</v>
      </c>
      <c r="M4387" s="1" t="s">
        <v>2430</v>
      </c>
      <c r="N4387" s="1" t="s">
        <v>7852</v>
      </c>
    </row>
    <row r="4388" spans="1:14" x14ac:dyDescent="0.25">
      <c r="A4388" s="1" t="s">
        <v>2429</v>
      </c>
      <c r="B4388" s="1" t="s">
        <v>80</v>
      </c>
      <c r="C4388" s="1" t="s">
        <v>81</v>
      </c>
      <c r="D4388" s="377">
        <v>11232</v>
      </c>
      <c r="E4388" s="1" t="s">
        <v>84</v>
      </c>
      <c r="F4388" s="378">
        <v>46177</v>
      </c>
      <c r="G4388" s="1" t="s">
        <v>5462</v>
      </c>
      <c r="H4388" s="1" t="s">
        <v>4586</v>
      </c>
      <c r="I4388" s="378">
        <v>47271</v>
      </c>
      <c r="J4388" s="1" t="s">
        <v>61</v>
      </c>
      <c r="K4388" s="380">
        <v>0.66662037037037003</v>
      </c>
      <c r="L4388" s="378">
        <v>46177</v>
      </c>
      <c r="M4388" s="1" t="s">
        <v>2430</v>
      </c>
      <c r="N4388" s="1" t="s">
        <v>7849</v>
      </c>
    </row>
    <row r="4389" spans="1:14" x14ac:dyDescent="0.25">
      <c r="A4389" s="1" t="s">
        <v>2429</v>
      </c>
      <c r="B4389" s="1" t="s">
        <v>80</v>
      </c>
      <c r="C4389" s="1" t="s">
        <v>81</v>
      </c>
      <c r="D4389" s="377">
        <v>11232</v>
      </c>
      <c r="E4389" s="1" t="s">
        <v>84</v>
      </c>
      <c r="F4389" s="378">
        <v>46177</v>
      </c>
      <c r="G4389" s="1" t="s">
        <v>5462</v>
      </c>
      <c r="H4389" s="1" t="s">
        <v>4586</v>
      </c>
      <c r="I4389" s="378">
        <v>47271</v>
      </c>
      <c r="J4389" s="1" t="s">
        <v>61</v>
      </c>
      <c r="K4389" s="380">
        <v>0.66649305555556004</v>
      </c>
      <c r="L4389" s="378">
        <v>46177</v>
      </c>
      <c r="M4389" s="1" t="s">
        <v>2430</v>
      </c>
      <c r="N4389" s="1" t="s">
        <v>7851</v>
      </c>
    </row>
    <row r="4390" spans="1:14" x14ac:dyDescent="0.25">
      <c r="A4390" s="1" t="s">
        <v>2429</v>
      </c>
      <c r="B4390" s="1" t="s">
        <v>80</v>
      </c>
      <c r="C4390" s="1" t="s">
        <v>81</v>
      </c>
      <c r="D4390" s="377">
        <v>1728</v>
      </c>
      <c r="E4390" s="1" t="s">
        <v>84</v>
      </c>
      <c r="F4390" s="378">
        <v>46177</v>
      </c>
      <c r="G4390" s="1" t="s">
        <v>5462</v>
      </c>
      <c r="H4390" s="1" t="s">
        <v>4586</v>
      </c>
      <c r="I4390" s="378">
        <v>47271</v>
      </c>
      <c r="J4390" s="1" t="s">
        <v>61</v>
      </c>
      <c r="K4390" s="380">
        <v>0.85322916666667004</v>
      </c>
      <c r="L4390" s="378">
        <v>46177</v>
      </c>
      <c r="M4390" s="1" t="s">
        <v>2430</v>
      </c>
      <c r="N4390" s="1" t="s">
        <v>7850</v>
      </c>
    </row>
    <row r="4391" spans="1:14" x14ac:dyDescent="0.25">
      <c r="A4391" s="1" t="s">
        <v>2429</v>
      </c>
      <c r="B4391" s="1" t="s">
        <v>80</v>
      </c>
      <c r="C4391" s="1" t="s">
        <v>81</v>
      </c>
      <c r="D4391" s="377">
        <v>11232</v>
      </c>
      <c r="E4391" s="1" t="s">
        <v>84</v>
      </c>
      <c r="F4391" s="378">
        <v>46176</v>
      </c>
      <c r="G4391" s="1" t="s">
        <v>5462</v>
      </c>
      <c r="H4391" s="1" t="s">
        <v>4586</v>
      </c>
      <c r="I4391" s="378">
        <v>47271</v>
      </c>
      <c r="J4391" s="1" t="s">
        <v>61</v>
      </c>
      <c r="K4391" s="380">
        <v>0.25770833333332999</v>
      </c>
      <c r="L4391" s="378">
        <v>46176</v>
      </c>
      <c r="M4391" s="1" t="s">
        <v>2430</v>
      </c>
      <c r="N4391" s="1" t="s">
        <v>5464</v>
      </c>
    </row>
    <row r="4392" spans="1:14" x14ac:dyDescent="0.25">
      <c r="A4392" s="1" t="s">
        <v>2429</v>
      </c>
      <c r="B4392" s="1" t="s">
        <v>80</v>
      </c>
      <c r="C4392" s="1" t="s">
        <v>81</v>
      </c>
      <c r="D4392" s="377">
        <v>11232</v>
      </c>
      <c r="E4392" s="1" t="s">
        <v>84</v>
      </c>
      <c r="F4392" s="378">
        <v>46176</v>
      </c>
      <c r="G4392" s="1" t="s">
        <v>5462</v>
      </c>
      <c r="H4392" s="1" t="s">
        <v>4586</v>
      </c>
      <c r="I4392" s="378">
        <v>47271</v>
      </c>
      <c r="J4392" s="1" t="s">
        <v>61</v>
      </c>
      <c r="K4392" s="380">
        <v>0.60021990740741005</v>
      </c>
      <c r="L4392" s="378">
        <v>46176</v>
      </c>
      <c r="M4392" s="1" t="s">
        <v>2430</v>
      </c>
      <c r="N4392" s="1" t="s">
        <v>7854</v>
      </c>
    </row>
    <row r="4393" spans="1:14" x14ac:dyDescent="0.25">
      <c r="A4393" s="1" t="s">
        <v>2429</v>
      </c>
      <c r="B4393" s="1" t="s">
        <v>80</v>
      </c>
      <c r="C4393" s="1" t="s">
        <v>81</v>
      </c>
      <c r="D4393" s="377">
        <v>11232</v>
      </c>
      <c r="E4393" s="1" t="s">
        <v>84</v>
      </c>
      <c r="F4393" s="378">
        <v>46176</v>
      </c>
      <c r="G4393" s="1" t="s">
        <v>5462</v>
      </c>
      <c r="H4393" s="1" t="s">
        <v>4586</v>
      </c>
      <c r="I4393" s="378">
        <v>47271</v>
      </c>
      <c r="J4393" s="1" t="s">
        <v>61</v>
      </c>
      <c r="K4393" s="380">
        <v>0.35832175925926002</v>
      </c>
      <c r="L4393" s="378">
        <v>46176</v>
      </c>
      <c r="M4393" s="1" t="s">
        <v>2430</v>
      </c>
      <c r="N4393" s="1" t="s">
        <v>5463</v>
      </c>
    </row>
    <row r="4394" spans="1:14" x14ac:dyDescent="0.25">
      <c r="A4394" s="1" t="s">
        <v>2429</v>
      </c>
      <c r="B4394" s="1" t="s">
        <v>80</v>
      </c>
      <c r="C4394" s="1" t="s">
        <v>81</v>
      </c>
      <c r="D4394" s="377">
        <v>6330</v>
      </c>
      <c r="E4394" s="1" t="s">
        <v>84</v>
      </c>
      <c r="F4394" s="378">
        <v>46176</v>
      </c>
      <c r="G4394" s="1" t="s">
        <v>5462</v>
      </c>
      <c r="H4394" s="1" t="s">
        <v>4586</v>
      </c>
      <c r="I4394" s="378">
        <v>47271</v>
      </c>
      <c r="J4394" s="1" t="s">
        <v>61</v>
      </c>
      <c r="K4394" s="380">
        <v>0.66961805555555998</v>
      </c>
      <c r="L4394" s="378">
        <v>46176</v>
      </c>
      <c r="M4394" s="1" t="s">
        <v>2430</v>
      </c>
      <c r="N4394" s="1" t="s">
        <v>7853</v>
      </c>
    </row>
    <row r="4395" spans="1:14" x14ac:dyDescent="0.25">
      <c r="A4395" s="1" t="s">
        <v>176</v>
      </c>
      <c r="B4395" s="1" t="s">
        <v>80</v>
      </c>
      <c r="C4395" s="1" t="s">
        <v>81</v>
      </c>
      <c r="D4395" s="377">
        <v>6912</v>
      </c>
      <c r="E4395" s="1" t="s">
        <v>84</v>
      </c>
      <c r="F4395" s="378">
        <v>46179</v>
      </c>
      <c r="G4395" s="1" t="s">
        <v>7855</v>
      </c>
      <c r="H4395" s="1" t="s">
        <v>6032</v>
      </c>
      <c r="I4395" s="378">
        <v>47274</v>
      </c>
      <c r="J4395" s="1" t="s">
        <v>61</v>
      </c>
      <c r="K4395" s="380">
        <v>4.1192129629630002E-2</v>
      </c>
      <c r="L4395" s="378">
        <v>46179</v>
      </c>
      <c r="M4395" s="1" t="s">
        <v>177</v>
      </c>
      <c r="N4395" s="1" t="s">
        <v>7862</v>
      </c>
    </row>
    <row r="4396" spans="1:14" x14ac:dyDescent="0.25">
      <c r="A4396" s="1" t="s">
        <v>176</v>
      </c>
      <c r="B4396" s="1" t="s">
        <v>80</v>
      </c>
      <c r="C4396" s="1" t="s">
        <v>81</v>
      </c>
      <c r="D4396" s="377">
        <v>6912</v>
      </c>
      <c r="E4396" s="1" t="s">
        <v>84</v>
      </c>
      <c r="F4396" s="378">
        <v>46179</v>
      </c>
      <c r="G4396" s="1" t="s">
        <v>7855</v>
      </c>
      <c r="H4396" s="1" t="s">
        <v>6032</v>
      </c>
      <c r="I4396" s="378">
        <v>47274</v>
      </c>
      <c r="J4396" s="1" t="s">
        <v>61</v>
      </c>
      <c r="K4396" s="380">
        <v>0.22517361111111001</v>
      </c>
      <c r="L4396" s="378">
        <v>46179</v>
      </c>
      <c r="M4396" s="1" t="s">
        <v>177</v>
      </c>
      <c r="N4396" s="1" t="s">
        <v>7857</v>
      </c>
    </row>
    <row r="4397" spans="1:14" x14ac:dyDescent="0.25">
      <c r="A4397" s="1" t="s">
        <v>176</v>
      </c>
      <c r="B4397" s="1" t="s">
        <v>80</v>
      </c>
      <c r="C4397" s="1" t="s">
        <v>81</v>
      </c>
      <c r="D4397" s="377">
        <v>6912</v>
      </c>
      <c r="E4397" s="1" t="s">
        <v>84</v>
      </c>
      <c r="F4397" s="378">
        <v>46179</v>
      </c>
      <c r="G4397" s="1" t="s">
        <v>7855</v>
      </c>
      <c r="H4397" s="1" t="s">
        <v>6032</v>
      </c>
      <c r="I4397" s="378">
        <v>47274</v>
      </c>
      <c r="J4397" s="1" t="s">
        <v>61</v>
      </c>
      <c r="K4397" s="380">
        <v>2.1041666666670001E-2</v>
      </c>
      <c r="L4397" s="378">
        <v>46179</v>
      </c>
      <c r="M4397" s="1" t="s">
        <v>177</v>
      </c>
      <c r="N4397" s="1" t="s">
        <v>7858</v>
      </c>
    </row>
    <row r="4398" spans="1:14" x14ac:dyDescent="0.25">
      <c r="A4398" s="1" t="s">
        <v>176</v>
      </c>
      <c r="B4398" s="1" t="s">
        <v>80</v>
      </c>
      <c r="C4398" s="1" t="s">
        <v>81</v>
      </c>
      <c r="D4398" s="377">
        <v>6912</v>
      </c>
      <c r="E4398" s="1" t="s">
        <v>84</v>
      </c>
      <c r="F4398" s="378">
        <v>46179</v>
      </c>
      <c r="G4398" s="1" t="s">
        <v>7855</v>
      </c>
      <c r="H4398" s="1" t="s">
        <v>6032</v>
      </c>
      <c r="I4398" s="378">
        <v>47274</v>
      </c>
      <c r="J4398" s="1" t="s">
        <v>61</v>
      </c>
      <c r="K4398" s="380">
        <v>0.14383101851852001</v>
      </c>
      <c r="L4398" s="378">
        <v>46179</v>
      </c>
      <c r="M4398" s="1" t="s">
        <v>177</v>
      </c>
      <c r="N4398" s="1" t="s">
        <v>7863</v>
      </c>
    </row>
    <row r="4399" spans="1:14" x14ac:dyDescent="0.25">
      <c r="A4399" s="1" t="s">
        <v>176</v>
      </c>
      <c r="B4399" s="1" t="s">
        <v>80</v>
      </c>
      <c r="C4399" s="1" t="s">
        <v>81</v>
      </c>
      <c r="D4399" s="377">
        <v>6912</v>
      </c>
      <c r="E4399" s="1" t="s">
        <v>84</v>
      </c>
      <c r="F4399" s="378">
        <v>46179</v>
      </c>
      <c r="G4399" s="1" t="s">
        <v>7855</v>
      </c>
      <c r="H4399" s="1" t="s">
        <v>6032</v>
      </c>
      <c r="I4399" s="378">
        <v>47274</v>
      </c>
      <c r="J4399" s="1" t="s">
        <v>61</v>
      </c>
      <c r="K4399" s="380">
        <v>0.13494212962963001</v>
      </c>
      <c r="L4399" s="378">
        <v>46179</v>
      </c>
      <c r="M4399" s="1" t="s">
        <v>177</v>
      </c>
      <c r="N4399" s="1" t="s">
        <v>7861</v>
      </c>
    </row>
    <row r="4400" spans="1:14" x14ac:dyDescent="0.25">
      <c r="A4400" s="1" t="s">
        <v>176</v>
      </c>
      <c r="B4400" s="1" t="s">
        <v>80</v>
      </c>
      <c r="C4400" s="1" t="s">
        <v>81</v>
      </c>
      <c r="D4400" s="377">
        <v>6912</v>
      </c>
      <c r="E4400" s="1" t="s">
        <v>84</v>
      </c>
      <c r="F4400" s="378">
        <v>46179</v>
      </c>
      <c r="G4400" s="1" t="s">
        <v>7855</v>
      </c>
      <c r="H4400" s="1" t="s">
        <v>6032</v>
      </c>
      <c r="I4400" s="378">
        <v>47274</v>
      </c>
      <c r="J4400" s="1" t="s">
        <v>61</v>
      </c>
      <c r="K4400" s="380">
        <v>0.18312500000000001</v>
      </c>
      <c r="L4400" s="378">
        <v>46179</v>
      </c>
      <c r="M4400" s="1" t="s">
        <v>177</v>
      </c>
      <c r="N4400" s="1" t="s">
        <v>7859</v>
      </c>
    </row>
    <row r="4401" spans="1:14" x14ac:dyDescent="0.25">
      <c r="A4401" s="1" t="s">
        <v>176</v>
      </c>
      <c r="B4401" s="1" t="s">
        <v>80</v>
      </c>
      <c r="C4401" s="1" t="s">
        <v>81</v>
      </c>
      <c r="D4401" s="377">
        <v>5406</v>
      </c>
      <c r="E4401" s="1" t="s">
        <v>84</v>
      </c>
      <c r="F4401" s="378">
        <v>46179</v>
      </c>
      <c r="G4401" s="1" t="s">
        <v>7855</v>
      </c>
      <c r="H4401" s="1" t="s">
        <v>6032</v>
      </c>
      <c r="I4401" s="378">
        <v>47274</v>
      </c>
      <c r="J4401" s="1" t="s">
        <v>61</v>
      </c>
      <c r="K4401" s="380">
        <v>0.27307870370370002</v>
      </c>
      <c r="L4401" s="378">
        <v>46179</v>
      </c>
      <c r="M4401" s="1" t="s">
        <v>177</v>
      </c>
      <c r="N4401" s="1" t="s">
        <v>7860</v>
      </c>
    </row>
    <row r="4402" spans="1:14" x14ac:dyDescent="0.25">
      <c r="A4402" s="1" t="s">
        <v>176</v>
      </c>
      <c r="B4402" s="1" t="s">
        <v>80</v>
      </c>
      <c r="C4402" s="1" t="s">
        <v>81</v>
      </c>
      <c r="D4402" s="377">
        <v>6912</v>
      </c>
      <c r="E4402" s="1" t="s">
        <v>84</v>
      </c>
      <c r="F4402" s="378">
        <v>46179</v>
      </c>
      <c r="G4402" s="1" t="s">
        <v>7855</v>
      </c>
      <c r="H4402" s="1" t="s">
        <v>6032</v>
      </c>
      <c r="I4402" s="378">
        <v>47274</v>
      </c>
      <c r="J4402" s="1" t="s">
        <v>61</v>
      </c>
      <c r="K4402" s="380">
        <v>0.24831018518518999</v>
      </c>
      <c r="L4402" s="378">
        <v>46179</v>
      </c>
      <c r="M4402" s="1" t="s">
        <v>177</v>
      </c>
      <c r="N4402" s="1" t="s">
        <v>7864</v>
      </c>
    </row>
    <row r="4403" spans="1:14" x14ac:dyDescent="0.25">
      <c r="A4403" s="1" t="s">
        <v>176</v>
      </c>
      <c r="B4403" s="1" t="s">
        <v>80</v>
      </c>
      <c r="C4403" s="1" t="s">
        <v>81</v>
      </c>
      <c r="D4403" s="377">
        <v>6912</v>
      </c>
      <c r="E4403" s="1" t="s">
        <v>84</v>
      </c>
      <c r="F4403" s="378">
        <v>46179</v>
      </c>
      <c r="G4403" s="1" t="s">
        <v>7855</v>
      </c>
      <c r="H4403" s="1" t="s">
        <v>6032</v>
      </c>
      <c r="I4403" s="378">
        <v>47274</v>
      </c>
      <c r="J4403" s="1" t="s">
        <v>61</v>
      </c>
      <c r="K4403" s="380">
        <v>6.4548611111110002E-2</v>
      </c>
      <c r="L4403" s="378">
        <v>46179</v>
      </c>
      <c r="M4403" s="1" t="s">
        <v>177</v>
      </c>
      <c r="N4403" s="1" t="s">
        <v>7856</v>
      </c>
    </row>
    <row r="4404" spans="1:14" x14ac:dyDescent="0.25">
      <c r="A4404" s="1" t="s">
        <v>176</v>
      </c>
      <c r="B4404" s="1" t="s">
        <v>80</v>
      </c>
      <c r="C4404" s="1" t="s">
        <v>81</v>
      </c>
      <c r="D4404" s="377">
        <v>6912</v>
      </c>
      <c r="E4404" s="1" t="s">
        <v>84</v>
      </c>
      <c r="F4404" s="378">
        <v>46178</v>
      </c>
      <c r="G4404" s="1" t="s">
        <v>7855</v>
      </c>
      <c r="H4404" s="1" t="s">
        <v>6032</v>
      </c>
      <c r="I4404" s="378">
        <v>47274</v>
      </c>
      <c r="J4404" s="1" t="s">
        <v>61</v>
      </c>
      <c r="K4404" s="380">
        <v>0.94752314814814997</v>
      </c>
      <c r="L4404" s="378">
        <v>46178</v>
      </c>
      <c r="M4404" s="1" t="s">
        <v>177</v>
      </c>
      <c r="N4404" s="1" t="s">
        <v>7867</v>
      </c>
    </row>
    <row r="4405" spans="1:14" x14ac:dyDescent="0.25">
      <c r="A4405" s="1" t="s">
        <v>176</v>
      </c>
      <c r="B4405" s="1" t="s">
        <v>80</v>
      </c>
      <c r="C4405" s="1" t="s">
        <v>81</v>
      </c>
      <c r="D4405" s="377">
        <v>6912</v>
      </c>
      <c r="E4405" s="1" t="s">
        <v>84</v>
      </c>
      <c r="F4405" s="378">
        <v>46178</v>
      </c>
      <c r="G4405" s="1" t="s">
        <v>7865</v>
      </c>
      <c r="H4405" s="1" t="s">
        <v>6137</v>
      </c>
      <c r="I4405" s="378">
        <v>47273</v>
      </c>
      <c r="J4405" s="1" t="s">
        <v>61</v>
      </c>
      <c r="K4405" s="380">
        <v>0.89980324074074003</v>
      </c>
      <c r="L4405" s="378">
        <v>46178</v>
      </c>
      <c r="M4405" s="1" t="s">
        <v>177</v>
      </c>
      <c r="N4405" s="1" t="s">
        <v>7876</v>
      </c>
    </row>
    <row r="4406" spans="1:14" x14ac:dyDescent="0.25">
      <c r="A4406" s="1" t="s">
        <v>176</v>
      </c>
      <c r="B4406" s="1" t="s">
        <v>80</v>
      </c>
      <c r="C4406" s="1" t="s">
        <v>81</v>
      </c>
      <c r="D4406" s="377">
        <v>6912</v>
      </c>
      <c r="E4406" s="1" t="s">
        <v>84</v>
      </c>
      <c r="F4406" s="378">
        <v>46178</v>
      </c>
      <c r="G4406" s="1" t="s">
        <v>7865</v>
      </c>
      <c r="H4406" s="1" t="s">
        <v>6137</v>
      </c>
      <c r="I4406" s="378">
        <v>47273</v>
      </c>
      <c r="J4406" s="1" t="s">
        <v>61</v>
      </c>
      <c r="K4406" s="380">
        <v>0.60118055555556005</v>
      </c>
      <c r="L4406" s="378">
        <v>46178</v>
      </c>
      <c r="M4406" s="1" t="s">
        <v>177</v>
      </c>
      <c r="N4406" s="1" t="s">
        <v>7866</v>
      </c>
    </row>
    <row r="4407" spans="1:14" x14ac:dyDescent="0.25">
      <c r="A4407" s="1" t="s">
        <v>176</v>
      </c>
      <c r="B4407" s="1" t="s">
        <v>80</v>
      </c>
      <c r="C4407" s="1" t="s">
        <v>81</v>
      </c>
      <c r="D4407" s="377">
        <v>6912</v>
      </c>
      <c r="E4407" s="1" t="s">
        <v>84</v>
      </c>
      <c r="F4407" s="378">
        <v>46178</v>
      </c>
      <c r="G4407" s="1" t="s">
        <v>7865</v>
      </c>
      <c r="H4407" s="1" t="s">
        <v>6137</v>
      </c>
      <c r="I4407" s="378">
        <v>47273</v>
      </c>
      <c r="J4407" s="1" t="s">
        <v>61</v>
      </c>
      <c r="K4407" s="380">
        <v>0.86037037037037001</v>
      </c>
      <c r="L4407" s="378">
        <v>46178</v>
      </c>
      <c r="M4407" s="1" t="s">
        <v>177</v>
      </c>
      <c r="N4407" s="1" t="s">
        <v>7872</v>
      </c>
    </row>
    <row r="4408" spans="1:14" x14ac:dyDescent="0.25">
      <c r="A4408" s="1" t="s">
        <v>176</v>
      </c>
      <c r="B4408" s="1" t="s">
        <v>80</v>
      </c>
      <c r="C4408" s="1" t="s">
        <v>81</v>
      </c>
      <c r="D4408" s="377">
        <v>6912</v>
      </c>
      <c r="E4408" s="1" t="s">
        <v>84</v>
      </c>
      <c r="F4408" s="378">
        <v>46178</v>
      </c>
      <c r="G4408" s="1" t="s">
        <v>7865</v>
      </c>
      <c r="H4408" s="1" t="s">
        <v>6137</v>
      </c>
      <c r="I4408" s="378">
        <v>47273</v>
      </c>
      <c r="J4408" s="1" t="s">
        <v>61</v>
      </c>
      <c r="K4408" s="380">
        <v>0.62172453703704</v>
      </c>
      <c r="L4408" s="378">
        <v>46178</v>
      </c>
      <c r="M4408" s="1" t="s">
        <v>177</v>
      </c>
      <c r="N4408" s="1" t="s">
        <v>7877</v>
      </c>
    </row>
    <row r="4409" spans="1:14" x14ac:dyDescent="0.25">
      <c r="A4409" s="1" t="s">
        <v>176</v>
      </c>
      <c r="B4409" s="1" t="s">
        <v>80</v>
      </c>
      <c r="C4409" s="1" t="s">
        <v>81</v>
      </c>
      <c r="D4409" s="377">
        <v>6912</v>
      </c>
      <c r="E4409" s="1" t="s">
        <v>84</v>
      </c>
      <c r="F4409" s="378">
        <v>46178</v>
      </c>
      <c r="G4409" s="1" t="s">
        <v>7865</v>
      </c>
      <c r="H4409" s="1" t="s">
        <v>6137</v>
      </c>
      <c r="I4409" s="378">
        <v>47273</v>
      </c>
      <c r="J4409" s="1" t="s">
        <v>61</v>
      </c>
      <c r="K4409" s="380">
        <v>0.85893518518518996</v>
      </c>
      <c r="L4409" s="378">
        <v>46178</v>
      </c>
      <c r="M4409" s="1" t="s">
        <v>177</v>
      </c>
      <c r="N4409" s="1" t="s">
        <v>7869</v>
      </c>
    </row>
    <row r="4410" spans="1:14" x14ac:dyDescent="0.25">
      <c r="A4410" s="1" t="s">
        <v>176</v>
      </c>
      <c r="B4410" s="1" t="s">
        <v>80</v>
      </c>
      <c r="C4410" s="1" t="s">
        <v>81</v>
      </c>
      <c r="D4410" s="377">
        <v>6912</v>
      </c>
      <c r="E4410" s="1" t="s">
        <v>84</v>
      </c>
      <c r="F4410" s="378">
        <v>46178</v>
      </c>
      <c r="G4410" s="1" t="s">
        <v>7865</v>
      </c>
      <c r="H4410" s="1" t="s">
        <v>6137</v>
      </c>
      <c r="I4410" s="378">
        <v>47273</v>
      </c>
      <c r="J4410" s="1" t="s">
        <v>61</v>
      </c>
      <c r="K4410" s="380">
        <v>0.65908564814814996</v>
      </c>
      <c r="L4410" s="378">
        <v>46178</v>
      </c>
      <c r="M4410" s="1" t="s">
        <v>177</v>
      </c>
      <c r="N4410" s="1" t="s">
        <v>7875</v>
      </c>
    </row>
    <row r="4411" spans="1:14" x14ac:dyDescent="0.25">
      <c r="A4411" s="1" t="s">
        <v>176</v>
      </c>
      <c r="B4411" s="1" t="s">
        <v>80</v>
      </c>
      <c r="C4411" s="1" t="s">
        <v>81</v>
      </c>
      <c r="D4411" s="377">
        <v>6912</v>
      </c>
      <c r="E4411" s="1" t="s">
        <v>84</v>
      </c>
      <c r="F4411" s="378">
        <v>46178</v>
      </c>
      <c r="G4411" s="1" t="s">
        <v>7855</v>
      </c>
      <c r="H4411" s="1" t="s">
        <v>6032</v>
      </c>
      <c r="I4411" s="378">
        <v>47274</v>
      </c>
      <c r="J4411" s="1" t="s">
        <v>61</v>
      </c>
      <c r="K4411" s="380">
        <v>0.98619212962962999</v>
      </c>
      <c r="L4411" s="378">
        <v>46178</v>
      </c>
      <c r="M4411" s="1" t="s">
        <v>177</v>
      </c>
      <c r="N4411" s="1" t="s">
        <v>7871</v>
      </c>
    </row>
    <row r="4412" spans="1:14" x14ac:dyDescent="0.25">
      <c r="A4412" s="1" t="s">
        <v>176</v>
      </c>
      <c r="B4412" s="1" t="s">
        <v>80</v>
      </c>
      <c r="C4412" s="1" t="s">
        <v>81</v>
      </c>
      <c r="D4412" s="377">
        <v>6912</v>
      </c>
      <c r="E4412" s="1" t="s">
        <v>84</v>
      </c>
      <c r="F4412" s="378">
        <v>46178</v>
      </c>
      <c r="G4412" s="1" t="s">
        <v>7865</v>
      </c>
      <c r="H4412" s="1" t="s">
        <v>6137</v>
      </c>
      <c r="I4412" s="378">
        <v>47273</v>
      </c>
      <c r="J4412" s="1" t="s">
        <v>61</v>
      </c>
      <c r="K4412" s="380">
        <v>0.77328703703704005</v>
      </c>
      <c r="L4412" s="378">
        <v>46178</v>
      </c>
      <c r="M4412" s="1" t="s">
        <v>177</v>
      </c>
      <c r="N4412" s="1" t="s">
        <v>7868</v>
      </c>
    </row>
    <row r="4413" spans="1:14" x14ac:dyDescent="0.25">
      <c r="A4413" s="1" t="s">
        <v>176</v>
      </c>
      <c r="B4413" s="1" t="s">
        <v>80</v>
      </c>
      <c r="C4413" s="1" t="s">
        <v>81</v>
      </c>
      <c r="D4413" s="377">
        <v>6912</v>
      </c>
      <c r="E4413" s="1" t="s">
        <v>84</v>
      </c>
      <c r="F4413" s="378">
        <v>46178</v>
      </c>
      <c r="G4413" s="1" t="s">
        <v>7865</v>
      </c>
      <c r="H4413" s="1" t="s">
        <v>6137</v>
      </c>
      <c r="I4413" s="378">
        <v>47273</v>
      </c>
      <c r="J4413" s="1" t="s">
        <v>61</v>
      </c>
      <c r="K4413" s="380">
        <v>0.69212962962962998</v>
      </c>
      <c r="L4413" s="378">
        <v>46178</v>
      </c>
      <c r="M4413" s="1" t="s">
        <v>177</v>
      </c>
      <c r="N4413" s="1" t="s">
        <v>7878</v>
      </c>
    </row>
    <row r="4414" spans="1:14" x14ac:dyDescent="0.25">
      <c r="A4414" s="1" t="s">
        <v>176</v>
      </c>
      <c r="B4414" s="1" t="s">
        <v>80</v>
      </c>
      <c r="C4414" s="1" t="s">
        <v>81</v>
      </c>
      <c r="D4414" s="377">
        <v>4998</v>
      </c>
      <c r="E4414" s="1" t="s">
        <v>84</v>
      </c>
      <c r="F4414" s="378">
        <v>46178</v>
      </c>
      <c r="G4414" s="1" t="s">
        <v>7865</v>
      </c>
      <c r="H4414" s="1" t="s">
        <v>6137</v>
      </c>
      <c r="I4414" s="378">
        <v>47273</v>
      </c>
      <c r="J4414" s="1" t="s">
        <v>61</v>
      </c>
      <c r="K4414" s="380">
        <v>0.94716435185184999</v>
      </c>
      <c r="L4414" s="378">
        <v>46178</v>
      </c>
      <c r="M4414" s="1" t="s">
        <v>177</v>
      </c>
      <c r="N4414" s="1" t="s">
        <v>7874</v>
      </c>
    </row>
    <row r="4415" spans="1:14" x14ac:dyDescent="0.25">
      <c r="A4415" s="1" t="s">
        <v>176</v>
      </c>
      <c r="B4415" s="1" t="s">
        <v>80</v>
      </c>
      <c r="C4415" s="1" t="s">
        <v>81</v>
      </c>
      <c r="D4415" s="377">
        <v>6912</v>
      </c>
      <c r="E4415" s="1" t="s">
        <v>84</v>
      </c>
      <c r="F4415" s="378">
        <v>46178</v>
      </c>
      <c r="G4415" s="1" t="s">
        <v>7865</v>
      </c>
      <c r="H4415" s="1" t="s">
        <v>6137</v>
      </c>
      <c r="I4415" s="378">
        <v>47273</v>
      </c>
      <c r="J4415" s="1" t="s">
        <v>61</v>
      </c>
      <c r="K4415" s="380">
        <v>0.72060185185184999</v>
      </c>
      <c r="L4415" s="378">
        <v>46178</v>
      </c>
      <c r="M4415" s="1" t="s">
        <v>177</v>
      </c>
      <c r="N4415" s="1" t="s">
        <v>7873</v>
      </c>
    </row>
    <row r="4416" spans="1:14" x14ac:dyDescent="0.25">
      <c r="A4416" s="1" t="s">
        <v>176</v>
      </c>
      <c r="B4416" s="1" t="s">
        <v>80</v>
      </c>
      <c r="C4416" s="1" t="s">
        <v>81</v>
      </c>
      <c r="D4416" s="377">
        <v>6912</v>
      </c>
      <c r="E4416" s="1" t="s">
        <v>84</v>
      </c>
      <c r="F4416" s="378">
        <v>46178</v>
      </c>
      <c r="G4416" s="1" t="s">
        <v>7865</v>
      </c>
      <c r="H4416" s="1" t="s">
        <v>6137</v>
      </c>
      <c r="I4416" s="378">
        <v>47273</v>
      </c>
      <c r="J4416" s="1" t="s">
        <v>61</v>
      </c>
      <c r="K4416" s="380">
        <v>0.73380787037036999</v>
      </c>
      <c r="L4416" s="378">
        <v>46178</v>
      </c>
      <c r="M4416" s="1" t="s">
        <v>177</v>
      </c>
      <c r="N4416" s="1" t="s">
        <v>7870</v>
      </c>
    </row>
    <row r="4417" spans="1:14" x14ac:dyDescent="0.25">
      <c r="A4417" s="1" t="s">
        <v>276</v>
      </c>
      <c r="B4417" s="1" t="s">
        <v>80</v>
      </c>
      <c r="C4417" s="1" t="s">
        <v>81</v>
      </c>
      <c r="D4417" s="377">
        <v>6912</v>
      </c>
      <c r="E4417" s="1" t="s">
        <v>84</v>
      </c>
      <c r="F4417" s="378">
        <v>46176</v>
      </c>
      <c r="G4417" s="1" t="s">
        <v>5465</v>
      </c>
      <c r="H4417" s="1" t="s">
        <v>4586</v>
      </c>
      <c r="I4417" s="378">
        <v>47271</v>
      </c>
      <c r="J4417" s="1" t="s">
        <v>61</v>
      </c>
      <c r="K4417" s="380">
        <v>0.56431712962962999</v>
      </c>
      <c r="L4417" s="378">
        <v>46176</v>
      </c>
      <c r="M4417" s="1" t="s">
        <v>277</v>
      </c>
      <c r="N4417" s="1" t="s">
        <v>7885</v>
      </c>
    </row>
    <row r="4418" spans="1:14" x14ac:dyDescent="0.25">
      <c r="A4418" s="1" t="s">
        <v>276</v>
      </c>
      <c r="B4418" s="1" t="s">
        <v>80</v>
      </c>
      <c r="C4418" s="1" t="s">
        <v>81</v>
      </c>
      <c r="D4418" s="377">
        <v>6912</v>
      </c>
      <c r="E4418" s="1" t="s">
        <v>84</v>
      </c>
      <c r="F4418" s="378">
        <v>46176</v>
      </c>
      <c r="G4418" s="1" t="s">
        <v>5465</v>
      </c>
      <c r="H4418" s="1" t="s">
        <v>4586</v>
      </c>
      <c r="I4418" s="378">
        <v>47271</v>
      </c>
      <c r="J4418" s="1" t="s">
        <v>61</v>
      </c>
      <c r="K4418" s="380">
        <v>0.61760416666666995</v>
      </c>
      <c r="L4418" s="378">
        <v>46176</v>
      </c>
      <c r="M4418" s="1" t="s">
        <v>277</v>
      </c>
      <c r="N4418" s="1" t="s">
        <v>7889</v>
      </c>
    </row>
    <row r="4419" spans="1:14" x14ac:dyDescent="0.25">
      <c r="A4419" s="1" t="s">
        <v>276</v>
      </c>
      <c r="B4419" s="1" t="s">
        <v>80</v>
      </c>
      <c r="C4419" s="1" t="s">
        <v>81</v>
      </c>
      <c r="D4419" s="377">
        <v>6912</v>
      </c>
      <c r="E4419" s="1" t="s">
        <v>84</v>
      </c>
      <c r="F4419" s="378">
        <v>46176</v>
      </c>
      <c r="G4419" s="1" t="s">
        <v>5465</v>
      </c>
      <c r="H4419" s="1" t="s">
        <v>4586</v>
      </c>
      <c r="I4419" s="378">
        <v>47271</v>
      </c>
      <c r="J4419" s="1" t="s">
        <v>61</v>
      </c>
      <c r="K4419" s="380">
        <v>0.51304398148148</v>
      </c>
      <c r="L4419" s="378">
        <v>46176</v>
      </c>
      <c r="M4419" s="1" t="s">
        <v>277</v>
      </c>
      <c r="N4419" s="1" t="s">
        <v>7888</v>
      </c>
    </row>
    <row r="4420" spans="1:14" x14ac:dyDescent="0.25">
      <c r="A4420" s="1" t="s">
        <v>276</v>
      </c>
      <c r="B4420" s="1" t="s">
        <v>80</v>
      </c>
      <c r="C4420" s="1" t="s">
        <v>81</v>
      </c>
      <c r="D4420" s="377">
        <v>6912</v>
      </c>
      <c r="E4420" s="1" t="s">
        <v>84</v>
      </c>
      <c r="F4420" s="378">
        <v>46176</v>
      </c>
      <c r="G4420" s="1" t="s">
        <v>5465</v>
      </c>
      <c r="H4420" s="1" t="s">
        <v>4586</v>
      </c>
      <c r="I4420" s="378">
        <v>47271</v>
      </c>
      <c r="J4420" s="1" t="s">
        <v>61</v>
      </c>
      <c r="K4420" s="380">
        <v>0.51415509259258996</v>
      </c>
      <c r="L4420" s="378">
        <v>46176</v>
      </c>
      <c r="M4420" s="1" t="s">
        <v>277</v>
      </c>
      <c r="N4420" s="1" t="s">
        <v>7890</v>
      </c>
    </row>
    <row r="4421" spans="1:14" x14ac:dyDescent="0.25">
      <c r="A4421" s="1" t="s">
        <v>276</v>
      </c>
      <c r="B4421" s="1" t="s">
        <v>80</v>
      </c>
      <c r="C4421" s="1" t="s">
        <v>81</v>
      </c>
      <c r="D4421" s="377">
        <v>6912</v>
      </c>
      <c r="E4421" s="1" t="s">
        <v>84</v>
      </c>
      <c r="F4421" s="378">
        <v>46176</v>
      </c>
      <c r="G4421" s="1" t="s">
        <v>5465</v>
      </c>
      <c r="H4421" s="1" t="s">
        <v>4586</v>
      </c>
      <c r="I4421" s="378">
        <v>47271</v>
      </c>
      <c r="J4421" s="1" t="s">
        <v>61</v>
      </c>
      <c r="K4421" s="380">
        <v>0.61840277777777997</v>
      </c>
      <c r="L4421" s="378">
        <v>46176</v>
      </c>
      <c r="M4421" s="1" t="s">
        <v>277</v>
      </c>
      <c r="N4421" s="1" t="s">
        <v>7887</v>
      </c>
    </row>
    <row r="4422" spans="1:14" x14ac:dyDescent="0.25">
      <c r="A4422" s="1" t="s">
        <v>276</v>
      </c>
      <c r="B4422" s="1" t="s">
        <v>80</v>
      </c>
      <c r="C4422" s="1" t="s">
        <v>81</v>
      </c>
      <c r="D4422" s="377">
        <v>6576</v>
      </c>
      <c r="E4422" s="1" t="s">
        <v>84</v>
      </c>
      <c r="F4422" s="378">
        <v>46176</v>
      </c>
      <c r="G4422" s="1" t="s">
        <v>5465</v>
      </c>
      <c r="H4422" s="1" t="s">
        <v>4586</v>
      </c>
      <c r="I4422" s="378">
        <v>47271</v>
      </c>
      <c r="J4422" s="1" t="s">
        <v>61</v>
      </c>
      <c r="K4422" s="380">
        <v>0.85592592592592998</v>
      </c>
      <c r="L4422" s="378">
        <v>46176</v>
      </c>
      <c r="M4422" s="1" t="s">
        <v>277</v>
      </c>
      <c r="N4422" s="1" t="s">
        <v>7881</v>
      </c>
    </row>
    <row r="4423" spans="1:14" x14ac:dyDescent="0.25">
      <c r="A4423" s="1" t="s">
        <v>276</v>
      </c>
      <c r="B4423" s="1" t="s">
        <v>80</v>
      </c>
      <c r="C4423" s="1" t="s">
        <v>81</v>
      </c>
      <c r="D4423" s="377">
        <v>6912</v>
      </c>
      <c r="E4423" s="1" t="s">
        <v>84</v>
      </c>
      <c r="F4423" s="378">
        <v>46176</v>
      </c>
      <c r="G4423" s="1" t="s">
        <v>5465</v>
      </c>
      <c r="H4423" s="1" t="s">
        <v>4586</v>
      </c>
      <c r="I4423" s="378">
        <v>47271</v>
      </c>
      <c r="J4423" s="1" t="s">
        <v>61</v>
      </c>
      <c r="K4423" s="380">
        <v>0.76953703703704002</v>
      </c>
      <c r="L4423" s="378">
        <v>46176</v>
      </c>
      <c r="M4423" s="1" t="s">
        <v>277</v>
      </c>
      <c r="N4423" s="1" t="s">
        <v>7879</v>
      </c>
    </row>
    <row r="4424" spans="1:14" x14ac:dyDescent="0.25">
      <c r="A4424" s="1" t="s">
        <v>276</v>
      </c>
      <c r="B4424" s="1" t="s">
        <v>80</v>
      </c>
      <c r="C4424" s="1" t="s">
        <v>81</v>
      </c>
      <c r="D4424" s="377">
        <v>6912</v>
      </c>
      <c r="E4424" s="1" t="s">
        <v>84</v>
      </c>
      <c r="F4424" s="378">
        <v>46176</v>
      </c>
      <c r="G4424" s="1" t="s">
        <v>5465</v>
      </c>
      <c r="H4424" s="1" t="s">
        <v>4586</v>
      </c>
      <c r="I4424" s="378">
        <v>47271</v>
      </c>
      <c r="J4424" s="1" t="s">
        <v>61</v>
      </c>
      <c r="K4424" s="380">
        <v>0.35350694444443997</v>
      </c>
      <c r="L4424" s="378">
        <v>46176</v>
      </c>
      <c r="M4424" s="1" t="s">
        <v>277</v>
      </c>
      <c r="N4424" s="1" t="s">
        <v>5466</v>
      </c>
    </row>
    <row r="4425" spans="1:14" x14ac:dyDescent="0.25">
      <c r="A4425" s="1" t="s">
        <v>276</v>
      </c>
      <c r="B4425" s="1" t="s">
        <v>80</v>
      </c>
      <c r="C4425" s="1" t="s">
        <v>81</v>
      </c>
      <c r="D4425" s="377">
        <v>6912</v>
      </c>
      <c r="E4425" s="1" t="s">
        <v>84</v>
      </c>
      <c r="F4425" s="378">
        <v>46176</v>
      </c>
      <c r="G4425" s="1" t="s">
        <v>5465</v>
      </c>
      <c r="H4425" s="1" t="s">
        <v>4586</v>
      </c>
      <c r="I4425" s="378">
        <v>47271</v>
      </c>
      <c r="J4425" s="1" t="s">
        <v>61</v>
      </c>
      <c r="K4425" s="380">
        <v>0.35032407407407001</v>
      </c>
      <c r="L4425" s="378">
        <v>46176</v>
      </c>
      <c r="M4425" s="1" t="s">
        <v>277</v>
      </c>
      <c r="N4425" s="1" t="s">
        <v>5467</v>
      </c>
    </row>
    <row r="4426" spans="1:14" x14ac:dyDescent="0.25">
      <c r="A4426" s="1" t="s">
        <v>276</v>
      </c>
      <c r="B4426" s="1" t="s">
        <v>80</v>
      </c>
      <c r="C4426" s="1" t="s">
        <v>81</v>
      </c>
      <c r="D4426" s="377">
        <v>6912</v>
      </c>
      <c r="E4426" s="1" t="s">
        <v>84</v>
      </c>
      <c r="F4426" s="378">
        <v>46176</v>
      </c>
      <c r="G4426" s="1" t="s">
        <v>5465</v>
      </c>
      <c r="H4426" s="1" t="s">
        <v>4586</v>
      </c>
      <c r="I4426" s="378">
        <v>47271</v>
      </c>
      <c r="J4426" s="1" t="s">
        <v>61</v>
      </c>
      <c r="K4426" s="380">
        <v>0.38682870370369998</v>
      </c>
      <c r="L4426" s="378">
        <v>46176</v>
      </c>
      <c r="M4426" s="1" t="s">
        <v>277</v>
      </c>
      <c r="N4426" s="1" t="s">
        <v>7883</v>
      </c>
    </row>
    <row r="4427" spans="1:14" x14ac:dyDescent="0.25">
      <c r="A4427" s="1" t="s">
        <v>276</v>
      </c>
      <c r="B4427" s="1" t="s">
        <v>80</v>
      </c>
      <c r="C4427" s="1" t="s">
        <v>81</v>
      </c>
      <c r="D4427" s="377">
        <v>6912</v>
      </c>
      <c r="E4427" s="1" t="s">
        <v>84</v>
      </c>
      <c r="F4427" s="378">
        <v>46176</v>
      </c>
      <c r="G4427" s="1" t="s">
        <v>5465</v>
      </c>
      <c r="H4427" s="1" t="s">
        <v>4586</v>
      </c>
      <c r="I4427" s="378">
        <v>47271</v>
      </c>
      <c r="J4427" s="1" t="s">
        <v>61</v>
      </c>
      <c r="K4427" s="380">
        <v>0.73298611111111001</v>
      </c>
      <c r="L4427" s="378">
        <v>46176</v>
      </c>
      <c r="M4427" s="1" t="s">
        <v>277</v>
      </c>
      <c r="N4427" s="1" t="s">
        <v>7880</v>
      </c>
    </row>
    <row r="4428" spans="1:14" x14ac:dyDescent="0.25">
      <c r="A4428" s="1" t="s">
        <v>276</v>
      </c>
      <c r="B4428" s="1" t="s">
        <v>80</v>
      </c>
      <c r="C4428" s="1" t="s">
        <v>81</v>
      </c>
      <c r="D4428" s="377">
        <v>6912</v>
      </c>
      <c r="E4428" s="1" t="s">
        <v>84</v>
      </c>
      <c r="F4428" s="378">
        <v>46176</v>
      </c>
      <c r="G4428" s="1" t="s">
        <v>5465</v>
      </c>
      <c r="H4428" s="1" t="s">
        <v>4586</v>
      </c>
      <c r="I4428" s="378">
        <v>47271</v>
      </c>
      <c r="J4428" s="1" t="s">
        <v>61</v>
      </c>
      <c r="K4428" s="380">
        <v>0.69225694444443997</v>
      </c>
      <c r="L4428" s="378">
        <v>46176</v>
      </c>
      <c r="M4428" s="1" t="s">
        <v>277</v>
      </c>
      <c r="N4428" s="1" t="s">
        <v>7882</v>
      </c>
    </row>
    <row r="4429" spans="1:14" x14ac:dyDescent="0.25">
      <c r="A4429" s="1" t="s">
        <v>276</v>
      </c>
      <c r="B4429" s="1" t="s">
        <v>80</v>
      </c>
      <c r="C4429" s="1" t="s">
        <v>81</v>
      </c>
      <c r="D4429" s="377">
        <v>6912</v>
      </c>
      <c r="E4429" s="1" t="s">
        <v>84</v>
      </c>
      <c r="F4429" s="378">
        <v>46176</v>
      </c>
      <c r="G4429" s="1" t="s">
        <v>5465</v>
      </c>
      <c r="H4429" s="1" t="s">
        <v>4586</v>
      </c>
      <c r="I4429" s="378">
        <v>47271</v>
      </c>
      <c r="J4429" s="1" t="s">
        <v>61</v>
      </c>
      <c r="K4429" s="380">
        <v>0.44141203703704002</v>
      </c>
      <c r="L4429" s="378">
        <v>46176</v>
      </c>
      <c r="M4429" s="1" t="s">
        <v>277</v>
      </c>
      <c r="N4429" s="1" t="s">
        <v>7884</v>
      </c>
    </row>
    <row r="4430" spans="1:14" x14ac:dyDescent="0.25">
      <c r="A4430" s="1" t="s">
        <v>276</v>
      </c>
      <c r="B4430" s="1" t="s">
        <v>80</v>
      </c>
      <c r="C4430" s="1" t="s">
        <v>81</v>
      </c>
      <c r="D4430" s="377">
        <v>6912</v>
      </c>
      <c r="E4430" s="1" t="s">
        <v>84</v>
      </c>
      <c r="F4430" s="378">
        <v>46176</v>
      </c>
      <c r="G4430" s="1" t="s">
        <v>5465</v>
      </c>
      <c r="H4430" s="1" t="s">
        <v>4586</v>
      </c>
      <c r="I4430" s="378">
        <v>47271</v>
      </c>
      <c r="J4430" s="1" t="s">
        <v>61</v>
      </c>
      <c r="K4430" s="380">
        <v>0.44175925925926002</v>
      </c>
      <c r="L4430" s="378">
        <v>46176</v>
      </c>
      <c r="M4430" s="1" t="s">
        <v>277</v>
      </c>
      <c r="N4430" s="1" t="s">
        <v>7886</v>
      </c>
    </row>
    <row r="4431" spans="1:14" x14ac:dyDescent="0.25">
      <c r="A4431" s="1" t="s">
        <v>821</v>
      </c>
      <c r="B4431" s="1" t="s">
        <v>80</v>
      </c>
      <c r="C4431" s="1" t="s">
        <v>81</v>
      </c>
      <c r="D4431" s="377">
        <v>12960</v>
      </c>
      <c r="E4431" s="1" t="s">
        <v>84</v>
      </c>
      <c r="F4431" s="378">
        <v>46176</v>
      </c>
      <c r="G4431" s="1" t="s">
        <v>7891</v>
      </c>
      <c r="H4431" s="1" t="s">
        <v>4586</v>
      </c>
      <c r="I4431" s="378">
        <v>47271</v>
      </c>
      <c r="J4431" s="1" t="s">
        <v>61</v>
      </c>
      <c r="K4431" s="380">
        <v>0.53366898148148001</v>
      </c>
      <c r="L4431" s="378">
        <v>46176</v>
      </c>
      <c r="M4431" s="1" t="s">
        <v>822</v>
      </c>
      <c r="N4431" s="1" t="s">
        <v>7893</v>
      </c>
    </row>
    <row r="4432" spans="1:14" x14ac:dyDescent="0.25">
      <c r="A4432" s="1" t="s">
        <v>821</v>
      </c>
      <c r="B4432" s="1" t="s">
        <v>80</v>
      </c>
      <c r="C4432" s="1" t="s">
        <v>81</v>
      </c>
      <c r="D4432" s="377">
        <v>9216</v>
      </c>
      <c r="E4432" s="1" t="s">
        <v>84</v>
      </c>
      <c r="F4432" s="378">
        <v>46176</v>
      </c>
      <c r="G4432" s="1" t="s">
        <v>7891</v>
      </c>
      <c r="H4432" s="1" t="s">
        <v>4586</v>
      </c>
      <c r="I4432" s="378">
        <v>47271</v>
      </c>
      <c r="J4432" s="1" t="s">
        <v>61</v>
      </c>
      <c r="K4432" s="380">
        <v>0.75811342592593001</v>
      </c>
      <c r="L4432" s="378">
        <v>46176</v>
      </c>
      <c r="M4432" s="1" t="s">
        <v>822</v>
      </c>
      <c r="N4432" s="1" t="s">
        <v>7892</v>
      </c>
    </row>
    <row r="4433" spans="1:14" x14ac:dyDescent="0.25">
      <c r="A4433" s="1" t="s">
        <v>821</v>
      </c>
      <c r="B4433" s="1" t="s">
        <v>80</v>
      </c>
      <c r="C4433" s="1" t="s">
        <v>81</v>
      </c>
      <c r="D4433" s="377">
        <v>12960</v>
      </c>
      <c r="E4433" s="1" t="s">
        <v>84</v>
      </c>
      <c r="F4433" s="378">
        <v>46176</v>
      </c>
      <c r="G4433" s="1" t="s">
        <v>7891</v>
      </c>
      <c r="H4433" s="1" t="s">
        <v>4586</v>
      </c>
      <c r="I4433" s="378">
        <v>47271</v>
      </c>
      <c r="J4433" s="1" t="s">
        <v>61</v>
      </c>
      <c r="K4433" s="380">
        <v>0.67003472222222005</v>
      </c>
      <c r="L4433" s="378">
        <v>46176</v>
      </c>
      <c r="M4433" s="1" t="s">
        <v>822</v>
      </c>
      <c r="N4433" s="1" t="s">
        <v>7894</v>
      </c>
    </row>
    <row r="4434" spans="1:14" x14ac:dyDescent="0.25">
      <c r="A4434" s="1" t="s">
        <v>821</v>
      </c>
      <c r="B4434" s="1" t="s">
        <v>80</v>
      </c>
      <c r="C4434" s="1" t="s">
        <v>81</v>
      </c>
      <c r="D4434" s="377">
        <v>12960</v>
      </c>
      <c r="E4434" s="1" t="s">
        <v>84</v>
      </c>
      <c r="F4434" s="378">
        <v>46176</v>
      </c>
      <c r="G4434" s="1" t="s">
        <v>7891</v>
      </c>
      <c r="H4434" s="1" t="s">
        <v>4586</v>
      </c>
      <c r="I4434" s="378">
        <v>47271</v>
      </c>
      <c r="J4434" s="1" t="s">
        <v>61</v>
      </c>
      <c r="K4434" s="380">
        <v>0.58331018518518996</v>
      </c>
      <c r="L4434" s="378">
        <v>46176</v>
      </c>
      <c r="M4434" s="1" t="s">
        <v>822</v>
      </c>
      <c r="N4434" s="1" t="s">
        <v>7895</v>
      </c>
    </row>
    <row r="4435" spans="1:14" x14ac:dyDescent="0.25">
      <c r="A4435" s="1" t="s">
        <v>247</v>
      </c>
      <c r="B4435" s="1" t="s">
        <v>80</v>
      </c>
      <c r="C4435" s="1" t="s">
        <v>81</v>
      </c>
      <c r="D4435" s="377">
        <v>6912</v>
      </c>
      <c r="E4435" s="1" t="s">
        <v>84</v>
      </c>
      <c r="F4435" s="378">
        <v>46183</v>
      </c>
      <c r="G4435" s="1" t="s">
        <v>11383</v>
      </c>
      <c r="H4435" s="1" t="s">
        <v>10530</v>
      </c>
      <c r="I4435" s="378">
        <v>47278</v>
      </c>
      <c r="J4435" s="1" t="s">
        <v>61</v>
      </c>
      <c r="K4435" s="380">
        <v>0.73604166666667004</v>
      </c>
      <c r="L4435" s="378">
        <v>46183</v>
      </c>
      <c r="M4435" s="1" t="s">
        <v>248</v>
      </c>
      <c r="N4435" s="1" t="s">
        <v>12617</v>
      </c>
    </row>
    <row r="4436" spans="1:14" x14ac:dyDescent="0.25">
      <c r="A4436" s="1" t="s">
        <v>247</v>
      </c>
      <c r="B4436" s="1" t="s">
        <v>80</v>
      </c>
      <c r="C4436" s="1" t="s">
        <v>81</v>
      </c>
      <c r="D4436" s="377">
        <v>4032</v>
      </c>
      <c r="E4436" s="1" t="s">
        <v>84</v>
      </c>
      <c r="F4436" s="378">
        <v>46183</v>
      </c>
      <c r="G4436" s="1" t="s">
        <v>11383</v>
      </c>
      <c r="H4436" s="1" t="s">
        <v>10530</v>
      </c>
      <c r="I4436" s="378">
        <v>47278</v>
      </c>
      <c r="J4436" s="1" t="s">
        <v>61</v>
      </c>
      <c r="K4436" s="380">
        <v>0.74795138888889001</v>
      </c>
      <c r="L4436" s="378">
        <v>46183</v>
      </c>
      <c r="M4436" s="1" t="s">
        <v>248</v>
      </c>
      <c r="N4436" s="1" t="s">
        <v>12621</v>
      </c>
    </row>
    <row r="4437" spans="1:14" x14ac:dyDescent="0.25">
      <c r="A4437" s="1" t="s">
        <v>247</v>
      </c>
      <c r="B4437" s="1" t="s">
        <v>80</v>
      </c>
      <c r="C4437" s="1" t="s">
        <v>81</v>
      </c>
      <c r="D4437" s="377">
        <v>6912</v>
      </c>
      <c r="E4437" s="1" t="s">
        <v>84</v>
      </c>
      <c r="F4437" s="378">
        <v>46183</v>
      </c>
      <c r="G4437" s="1" t="s">
        <v>11383</v>
      </c>
      <c r="H4437" s="1" t="s">
        <v>10530</v>
      </c>
      <c r="I4437" s="378">
        <v>47278</v>
      </c>
      <c r="J4437" s="1" t="s">
        <v>61</v>
      </c>
      <c r="K4437" s="380">
        <v>0.70534722222222002</v>
      </c>
      <c r="L4437" s="378">
        <v>46183</v>
      </c>
      <c r="M4437" s="1" t="s">
        <v>248</v>
      </c>
      <c r="N4437" s="1" t="s">
        <v>12616</v>
      </c>
    </row>
    <row r="4438" spans="1:14" x14ac:dyDescent="0.25">
      <c r="A4438" s="1" t="s">
        <v>247</v>
      </c>
      <c r="B4438" s="1" t="s">
        <v>80</v>
      </c>
      <c r="C4438" s="1" t="s">
        <v>81</v>
      </c>
      <c r="D4438" s="377">
        <v>6912</v>
      </c>
      <c r="E4438" s="1" t="s">
        <v>84</v>
      </c>
      <c r="F4438" s="378">
        <v>46183</v>
      </c>
      <c r="G4438" s="1" t="s">
        <v>11383</v>
      </c>
      <c r="H4438" s="1" t="s">
        <v>10530</v>
      </c>
      <c r="I4438" s="378">
        <v>47278</v>
      </c>
      <c r="J4438" s="1" t="s">
        <v>61</v>
      </c>
      <c r="K4438" s="380">
        <v>0.64663194444444005</v>
      </c>
      <c r="L4438" s="378">
        <v>46183</v>
      </c>
      <c r="M4438" s="1" t="s">
        <v>248</v>
      </c>
      <c r="N4438" s="1" t="s">
        <v>12615</v>
      </c>
    </row>
    <row r="4439" spans="1:14" x14ac:dyDescent="0.25">
      <c r="A4439" s="1" t="s">
        <v>247</v>
      </c>
      <c r="B4439" s="1" t="s">
        <v>80</v>
      </c>
      <c r="C4439" s="1" t="s">
        <v>81</v>
      </c>
      <c r="D4439" s="377">
        <v>6912</v>
      </c>
      <c r="E4439" s="1" t="s">
        <v>84</v>
      </c>
      <c r="F4439" s="378">
        <v>46183</v>
      </c>
      <c r="G4439" s="1" t="s">
        <v>11383</v>
      </c>
      <c r="H4439" s="1" t="s">
        <v>10530</v>
      </c>
      <c r="I4439" s="378">
        <v>47278</v>
      </c>
      <c r="J4439" s="1" t="s">
        <v>61</v>
      </c>
      <c r="K4439" s="380">
        <v>0.62361111111111001</v>
      </c>
      <c r="L4439" s="378">
        <v>46183</v>
      </c>
      <c r="M4439" s="1" t="s">
        <v>248</v>
      </c>
      <c r="N4439" s="1" t="s">
        <v>12618</v>
      </c>
    </row>
    <row r="4440" spans="1:14" x14ac:dyDescent="0.25">
      <c r="A4440" s="1" t="s">
        <v>247</v>
      </c>
      <c r="B4440" s="1" t="s">
        <v>80</v>
      </c>
      <c r="C4440" s="1" t="s">
        <v>81</v>
      </c>
      <c r="D4440" s="377">
        <v>6912</v>
      </c>
      <c r="E4440" s="1" t="s">
        <v>84</v>
      </c>
      <c r="F4440" s="378">
        <v>46183</v>
      </c>
      <c r="G4440" s="1" t="s">
        <v>11383</v>
      </c>
      <c r="H4440" s="1" t="s">
        <v>10530</v>
      </c>
      <c r="I4440" s="378">
        <v>47278</v>
      </c>
      <c r="J4440" s="1" t="s">
        <v>61</v>
      </c>
      <c r="K4440" s="380">
        <v>0.66798611111110995</v>
      </c>
      <c r="L4440" s="378">
        <v>46183</v>
      </c>
      <c r="M4440" s="1" t="s">
        <v>248</v>
      </c>
      <c r="N4440" s="1" t="s">
        <v>12619</v>
      </c>
    </row>
    <row r="4441" spans="1:14" x14ac:dyDescent="0.25">
      <c r="A4441" s="1" t="s">
        <v>247</v>
      </c>
      <c r="B4441" s="1" t="s">
        <v>80</v>
      </c>
      <c r="C4441" s="1" t="s">
        <v>81</v>
      </c>
      <c r="D4441" s="377">
        <v>6912</v>
      </c>
      <c r="E4441" s="1" t="s">
        <v>84</v>
      </c>
      <c r="F4441" s="378">
        <v>46183</v>
      </c>
      <c r="G4441" s="1" t="s">
        <v>11383</v>
      </c>
      <c r="H4441" s="1" t="s">
        <v>10530</v>
      </c>
      <c r="I4441" s="378">
        <v>47278</v>
      </c>
      <c r="J4441" s="1" t="s">
        <v>61</v>
      </c>
      <c r="K4441" s="380">
        <v>0.56890046296296004</v>
      </c>
      <c r="L4441" s="378">
        <v>46183</v>
      </c>
      <c r="M4441" s="1" t="s">
        <v>248</v>
      </c>
      <c r="N4441" s="1" t="s">
        <v>12620</v>
      </c>
    </row>
    <row r="4442" spans="1:14" x14ac:dyDescent="0.25">
      <c r="A4442" s="1" t="s">
        <v>247</v>
      </c>
      <c r="B4442" s="1" t="s">
        <v>80</v>
      </c>
      <c r="C4442" s="1" t="s">
        <v>81</v>
      </c>
      <c r="D4442" s="377">
        <v>6912</v>
      </c>
      <c r="E4442" s="1" t="s">
        <v>84</v>
      </c>
      <c r="F4442" s="378">
        <v>46183</v>
      </c>
      <c r="G4442" s="1" t="s">
        <v>11383</v>
      </c>
      <c r="H4442" s="1" t="s">
        <v>10530</v>
      </c>
      <c r="I4442" s="378">
        <v>47278</v>
      </c>
      <c r="J4442" s="1" t="s">
        <v>61</v>
      </c>
      <c r="K4442" s="380">
        <v>0.55281250000000004</v>
      </c>
      <c r="L4442" s="378">
        <v>46183</v>
      </c>
      <c r="M4442" s="1" t="s">
        <v>248</v>
      </c>
      <c r="N4442" s="1" t="s">
        <v>12622</v>
      </c>
    </row>
    <row r="4443" spans="1:14" x14ac:dyDescent="0.25">
      <c r="A4443" s="1" t="s">
        <v>247</v>
      </c>
      <c r="B4443" s="1" t="s">
        <v>80</v>
      </c>
      <c r="C4443" s="1" t="s">
        <v>81</v>
      </c>
      <c r="D4443" s="377">
        <v>6912</v>
      </c>
      <c r="E4443" s="1" t="s">
        <v>84</v>
      </c>
      <c r="F4443" s="378">
        <v>46183</v>
      </c>
      <c r="G4443" s="1" t="s">
        <v>11383</v>
      </c>
      <c r="H4443" s="1" t="s">
        <v>10530</v>
      </c>
      <c r="I4443" s="378">
        <v>47278</v>
      </c>
      <c r="J4443" s="1" t="s">
        <v>61</v>
      </c>
      <c r="K4443" s="380">
        <v>0.52605324074074</v>
      </c>
      <c r="L4443" s="378">
        <v>46183</v>
      </c>
      <c r="M4443" s="1" t="s">
        <v>248</v>
      </c>
      <c r="N4443" s="1" t="s">
        <v>12623</v>
      </c>
    </row>
    <row r="4444" spans="1:14" x14ac:dyDescent="0.25">
      <c r="A4444" s="1" t="s">
        <v>247</v>
      </c>
      <c r="B4444" s="1" t="s">
        <v>80</v>
      </c>
      <c r="C4444" s="1" t="s">
        <v>81</v>
      </c>
      <c r="D4444" s="377">
        <v>6912</v>
      </c>
      <c r="E4444" s="1" t="s">
        <v>84</v>
      </c>
      <c r="F4444" s="378">
        <v>46183</v>
      </c>
      <c r="G4444" s="1" t="s">
        <v>11383</v>
      </c>
      <c r="H4444" s="1" t="s">
        <v>10530</v>
      </c>
      <c r="I4444" s="378">
        <v>47278</v>
      </c>
      <c r="J4444" s="1" t="s">
        <v>61</v>
      </c>
      <c r="K4444" s="380">
        <v>0.53508101851851997</v>
      </c>
      <c r="L4444" s="378">
        <v>46183</v>
      </c>
      <c r="M4444" s="1" t="s">
        <v>248</v>
      </c>
      <c r="N4444" s="1" t="s">
        <v>12624</v>
      </c>
    </row>
    <row r="4445" spans="1:14" x14ac:dyDescent="0.25">
      <c r="A4445" s="1" t="s">
        <v>247</v>
      </c>
      <c r="B4445" s="1" t="s">
        <v>80</v>
      </c>
      <c r="C4445" s="1" t="s">
        <v>81</v>
      </c>
      <c r="D4445" s="377">
        <v>6912</v>
      </c>
      <c r="E4445" s="1" t="s">
        <v>84</v>
      </c>
      <c r="F4445" s="378">
        <v>46183</v>
      </c>
      <c r="G4445" s="1" t="s">
        <v>11383</v>
      </c>
      <c r="H4445" s="1" t="s">
        <v>10530</v>
      </c>
      <c r="I4445" s="378">
        <v>47278</v>
      </c>
      <c r="J4445" s="1" t="s">
        <v>61</v>
      </c>
      <c r="K4445" s="380">
        <v>0.41601851851852001</v>
      </c>
      <c r="L4445" s="378">
        <v>46183</v>
      </c>
      <c r="M4445" s="1" t="s">
        <v>248</v>
      </c>
      <c r="N4445" s="1" t="s">
        <v>12625</v>
      </c>
    </row>
    <row r="4446" spans="1:14" x14ac:dyDescent="0.25">
      <c r="A4446" s="1" t="s">
        <v>247</v>
      </c>
      <c r="B4446" s="1" t="s">
        <v>80</v>
      </c>
      <c r="C4446" s="1" t="s">
        <v>81</v>
      </c>
      <c r="D4446" s="377">
        <v>6912</v>
      </c>
      <c r="E4446" s="1" t="s">
        <v>84</v>
      </c>
      <c r="F4446" s="378">
        <v>46183</v>
      </c>
      <c r="G4446" s="1" t="s">
        <v>11383</v>
      </c>
      <c r="H4446" s="1" t="s">
        <v>10530</v>
      </c>
      <c r="I4446" s="378">
        <v>47278</v>
      </c>
      <c r="J4446" s="1" t="s">
        <v>61</v>
      </c>
      <c r="K4446" s="380">
        <v>0.41587962962962999</v>
      </c>
      <c r="L4446" s="378">
        <v>46183</v>
      </c>
      <c r="M4446" s="1" t="s">
        <v>248</v>
      </c>
      <c r="N4446" s="1" t="s">
        <v>12626</v>
      </c>
    </row>
    <row r="4447" spans="1:14" x14ac:dyDescent="0.25">
      <c r="A4447" s="1" t="s">
        <v>247</v>
      </c>
      <c r="B4447" s="1" t="s">
        <v>80</v>
      </c>
      <c r="C4447" s="1" t="s">
        <v>81</v>
      </c>
      <c r="D4447" s="377">
        <v>6912</v>
      </c>
      <c r="E4447" s="1" t="s">
        <v>84</v>
      </c>
      <c r="F4447" s="378">
        <v>46183</v>
      </c>
      <c r="G4447" s="1" t="s">
        <v>11383</v>
      </c>
      <c r="H4447" s="1" t="s">
        <v>10530</v>
      </c>
      <c r="I4447" s="378">
        <v>47278</v>
      </c>
      <c r="J4447" s="1" t="s">
        <v>61</v>
      </c>
      <c r="K4447" s="380">
        <v>0.36202546296296001</v>
      </c>
      <c r="L4447" s="378">
        <v>46183</v>
      </c>
      <c r="M4447" s="1" t="s">
        <v>248</v>
      </c>
      <c r="N4447" s="1" t="s">
        <v>11384</v>
      </c>
    </row>
    <row r="4448" spans="1:14" x14ac:dyDescent="0.25">
      <c r="A4448" s="1" t="s">
        <v>247</v>
      </c>
      <c r="B4448" s="1" t="s">
        <v>80</v>
      </c>
      <c r="C4448" s="1" t="s">
        <v>81</v>
      </c>
      <c r="D4448" s="377">
        <v>6912</v>
      </c>
      <c r="E4448" s="1" t="s">
        <v>84</v>
      </c>
      <c r="F4448" s="378">
        <v>46183</v>
      </c>
      <c r="G4448" s="1" t="s">
        <v>11383</v>
      </c>
      <c r="H4448" s="1" t="s">
        <v>10530</v>
      </c>
      <c r="I4448" s="378">
        <v>47278</v>
      </c>
      <c r="J4448" s="1" t="s">
        <v>61</v>
      </c>
      <c r="K4448" s="380">
        <v>0.33215277777778002</v>
      </c>
      <c r="L4448" s="378">
        <v>46183</v>
      </c>
      <c r="M4448" s="1" t="s">
        <v>248</v>
      </c>
      <c r="N4448" s="1" t="s">
        <v>11386</v>
      </c>
    </row>
    <row r="4449" spans="1:14" x14ac:dyDescent="0.25">
      <c r="A4449" s="1" t="s">
        <v>247</v>
      </c>
      <c r="B4449" s="1" t="s">
        <v>80</v>
      </c>
      <c r="C4449" s="1" t="s">
        <v>81</v>
      </c>
      <c r="D4449" s="377">
        <v>6912</v>
      </c>
      <c r="E4449" s="1" t="s">
        <v>84</v>
      </c>
      <c r="F4449" s="378">
        <v>46183</v>
      </c>
      <c r="G4449" s="1" t="s">
        <v>11383</v>
      </c>
      <c r="H4449" s="1" t="s">
        <v>10530</v>
      </c>
      <c r="I4449" s="378">
        <v>47278</v>
      </c>
      <c r="J4449" s="1" t="s">
        <v>61</v>
      </c>
      <c r="K4449" s="380">
        <v>0.29866898148148002</v>
      </c>
      <c r="L4449" s="378">
        <v>46183</v>
      </c>
      <c r="M4449" s="1" t="s">
        <v>248</v>
      </c>
      <c r="N4449" s="1" t="s">
        <v>11385</v>
      </c>
    </row>
    <row r="4450" spans="1:14" x14ac:dyDescent="0.25">
      <c r="A4450" s="1" t="s">
        <v>826</v>
      </c>
      <c r="B4450" s="1" t="s">
        <v>80</v>
      </c>
      <c r="C4450" s="1" t="s">
        <v>81</v>
      </c>
      <c r="D4450" s="377">
        <v>9834</v>
      </c>
      <c r="E4450" s="1" t="s">
        <v>84</v>
      </c>
      <c r="F4450" s="378">
        <v>46184</v>
      </c>
      <c r="G4450" s="1" t="s">
        <v>12627</v>
      </c>
      <c r="H4450" s="1" t="s">
        <v>11683</v>
      </c>
      <c r="I4450" s="378">
        <v>47279</v>
      </c>
      <c r="J4450" s="1" t="s">
        <v>61</v>
      </c>
      <c r="K4450" s="380">
        <v>4.1782407407410002E-2</v>
      </c>
      <c r="L4450" s="378">
        <v>46184</v>
      </c>
      <c r="M4450" s="1" t="s">
        <v>827</v>
      </c>
      <c r="N4450" s="1" t="s">
        <v>12628</v>
      </c>
    </row>
    <row r="4451" spans="1:14" x14ac:dyDescent="0.25">
      <c r="A4451" s="1" t="s">
        <v>826</v>
      </c>
      <c r="B4451" s="1" t="s">
        <v>80</v>
      </c>
      <c r="C4451" s="1" t="s">
        <v>81</v>
      </c>
      <c r="D4451" s="377">
        <v>12960</v>
      </c>
      <c r="E4451" s="1" t="s">
        <v>84</v>
      </c>
      <c r="F4451" s="378">
        <v>46183</v>
      </c>
      <c r="G4451" s="1" t="s">
        <v>12627</v>
      </c>
      <c r="H4451" s="1" t="s">
        <v>11683</v>
      </c>
      <c r="I4451" s="378">
        <v>47279</v>
      </c>
      <c r="J4451" s="1" t="s">
        <v>61</v>
      </c>
      <c r="K4451" s="380">
        <v>0.87163194444444003</v>
      </c>
      <c r="L4451" s="378">
        <v>46183</v>
      </c>
      <c r="M4451" s="1" t="s">
        <v>827</v>
      </c>
      <c r="N4451" s="1" t="s">
        <v>12630</v>
      </c>
    </row>
    <row r="4452" spans="1:14" x14ac:dyDescent="0.25">
      <c r="A4452" s="1" t="s">
        <v>826</v>
      </c>
      <c r="B4452" s="1" t="s">
        <v>80</v>
      </c>
      <c r="C4452" s="1" t="s">
        <v>81</v>
      </c>
      <c r="D4452" s="377">
        <v>12960</v>
      </c>
      <c r="E4452" s="1" t="s">
        <v>84</v>
      </c>
      <c r="F4452" s="378">
        <v>46183</v>
      </c>
      <c r="G4452" s="1" t="s">
        <v>12627</v>
      </c>
      <c r="H4452" s="1" t="s">
        <v>11683</v>
      </c>
      <c r="I4452" s="378">
        <v>47279</v>
      </c>
      <c r="J4452" s="1" t="s">
        <v>61</v>
      </c>
      <c r="K4452" s="380">
        <v>0.92516203703704003</v>
      </c>
      <c r="L4452" s="378">
        <v>46183</v>
      </c>
      <c r="M4452" s="1" t="s">
        <v>827</v>
      </c>
      <c r="N4452" s="1" t="s">
        <v>12629</v>
      </c>
    </row>
    <row r="4453" spans="1:14" x14ac:dyDescent="0.25">
      <c r="A4453" s="1" t="s">
        <v>826</v>
      </c>
      <c r="B4453" s="1" t="s">
        <v>80</v>
      </c>
      <c r="C4453" s="1" t="s">
        <v>81</v>
      </c>
      <c r="D4453" s="377">
        <v>12960</v>
      </c>
      <c r="E4453" s="1" t="s">
        <v>84</v>
      </c>
      <c r="F4453" s="378">
        <v>46183</v>
      </c>
      <c r="G4453" s="1" t="s">
        <v>12627</v>
      </c>
      <c r="H4453" s="1" t="s">
        <v>11683</v>
      </c>
      <c r="I4453" s="378">
        <v>47279</v>
      </c>
      <c r="J4453" s="1" t="s">
        <v>61</v>
      </c>
      <c r="K4453" s="380">
        <v>0.98903935185184999</v>
      </c>
      <c r="L4453" s="378">
        <v>46183</v>
      </c>
      <c r="M4453" s="1" t="s">
        <v>827</v>
      </c>
      <c r="N4453" s="1" t="s">
        <v>12631</v>
      </c>
    </row>
    <row r="4454" spans="1:14" x14ac:dyDescent="0.25">
      <c r="A4454" s="1" t="s">
        <v>1164</v>
      </c>
      <c r="B4454" s="1" t="s">
        <v>80</v>
      </c>
      <c r="C4454" s="1" t="s">
        <v>81</v>
      </c>
      <c r="D4454" s="377">
        <v>12960</v>
      </c>
      <c r="E4454" s="1" t="s">
        <v>84</v>
      </c>
      <c r="F4454" s="378">
        <v>46179</v>
      </c>
      <c r="G4454" s="1" t="s">
        <v>7896</v>
      </c>
      <c r="H4454" s="1" t="s">
        <v>6032</v>
      </c>
      <c r="I4454" s="378">
        <v>47274</v>
      </c>
      <c r="J4454" s="1" t="s">
        <v>61</v>
      </c>
      <c r="K4454" s="380">
        <v>3.2511574074070002E-2</v>
      </c>
      <c r="L4454" s="378">
        <v>46179</v>
      </c>
      <c r="M4454" s="1" t="s">
        <v>1165</v>
      </c>
      <c r="N4454" s="1" t="s">
        <v>7898</v>
      </c>
    </row>
    <row r="4455" spans="1:14" x14ac:dyDescent="0.25">
      <c r="A4455" s="1" t="s">
        <v>1164</v>
      </c>
      <c r="B4455" s="1" t="s">
        <v>80</v>
      </c>
      <c r="C4455" s="1" t="s">
        <v>81</v>
      </c>
      <c r="D4455" s="377">
        <v>9282</v>
      </c>
      <c r="E4455" s="1" t="s">
        <v>84</v>
      </c>
      <c r="F4455" s="378">
        <v>46179</v>
      </c>
      <c r="G4455" s="1" t="s">
        <v>7896</v>
      </c>
      <c r="H4455" s="1" t="s">
        <v>6032</v>
      </c>
      <c r="I4455" s="378">
        <v>47274</v>
      </c>
      <c r="J4455" s="1" t="s">
        <v>61</v>
      </c>
      <c r="K4455" s="380">
        <v>0.14446759259259001</v>
      </c>
      <c r="L4455" s="378">
        <v>46179</v>
      </c>
      <c r="M4455" s="1" t="s">
        <v>1165</v>
      </c>
      <c r="N4455" s="1" t="s">
        <v>7897</v>
      </c>
    </row>
    <row r="4456" spans="1:14" x14ac:dyDescent="0.25">
      <c r="A4456" s="1" t="s">
        <v>1164</v>
      </c>
      <c r="B4456" s="1" t="s">
        <v>80</v>
      </c>
      <c r="C4456" s="1" t="s">
        <v>81</v>
      </c>
      <c r="D4456" s="377">
        <v>12960</v>
      </c>
      <c r="E4456" s="1" t="s">
        <v>84</v>
      </c>
      <c r="F4456" s="378">
        <v>46178</v>
      </c>
      <c r="G4456" s="1" t="s">
        <v>7896</v>
      </c>
      <c r="H4456" s="1" t="s">
        <v>6032</v>
      </c>
      <c r="I4456" s="378">
        <v>47274</v>
      </c>
      <c r="J4456" s="1" t="s">
        <v>61</v>
      </c>
      <c r="K4456" s="380">
        <v>0.99398148148148002</v>
      </c>
      <c r="L4456" s="378">
        <v>46178</v>
      </c>
      <c r="M4456" s="1" t="s">
        <v>1165</v>
      </c>
      <c r="N4456" s="1" t="s">
        <v>7899</v>
      </c>
    </row>
    <row r="4457" spans="1:14" x14ac:dyDescent="0.25">
      <c r="A4457" s="1" t="s">
        <v>1164</v>
      </c>
      <c r="B4457" s="1" t="s">
        <v>80</v>
      </c>
      <c r="C4457" s="1" t="s">
        <v>81</v>
      </c>
      <c r="D4457" s="377">
        <v>12960</v>
      </c>
      <c r="E4457" s="1" t="s">
        <v>84</v>
      </c>
      <c r="F4457" s="378">
        <v>46178</v>
      </c>
      <c r="G4457" s="1" t="s">
        <v>7896</v>
      </c>
      <c r="H4457" s="1" t="s">
        <v>6032</v>
      </c>
      <c r="I4457" s="378">
        <v>47274</v>
      </c>
      <c r="J4457" s="1" t="s">
        <v>61</v>
      </c>
      <c r="K4457" s="380">
        <v>0.92748842592592995</v>
      </c>
      <c r="L4457" s="378">
        <v>46178</v>
      </c>
      <c r="M4457" s="1" t="s">
        <v>1165</v>
      </c>
      <c r="N4457" s="1" t="s">
        <v>7900</v>
      </c>
    </row>
    <row r="4458" spans="1:14" x14ac:dyDescent="0.25">
      <c r="A4458" s="1" t="s">
        <v>178</v>
      </c>
      <c r="B4458" s="1" t="s">
        <v>80</v>
      </c>
      <c r="C4458" s="1" t="s">
        <v>81</v>
      </c>
      <c r="D4458" s="377">
        <v>4086</v>
      </c>
      <c r="E4458" s="1" t="s">
        <v>84</v>
      </c>
      <c r="F4458" s="378">
        <v>46178</v>
      </c>
      <c r="G4458" s="1" t="s">
        <v>7901</v>
      </c>
      <c r="H4458" s="1" t="s">
        <v>6389</v>
      </c>
      <c r="I4458" s="378">
        <v>47272</v>
      </c>
      <c r="J4458" s="1" t="s">
        <v>61</v>
      </c>
      <c r="K4458" s="380">
        <v>0.52717592592592999</v>
      </c>
      <c r="L4458" s="378">
        <v>46178</v>
      </c>
      <c r="M4458" s="1" t="s">
        <v>179</v>
      </c>
      <c r="N4458" s="1" t="s">
        <v>7905</v>
      </c>
    </row>
    <row r="4459" spans="1:14" x14ac:dyDescent="0.25">
      <c r="A4459" s="1" t="s">
        <v>178</v>
      </c>
      <c r="B4459" s="1" t="s">
        <v>80</v>
      </c>
      <c r="C4459" s="1" t="s">
        <v>81</v>
      </c>
      <c r="D4459" s="377">
        <v>6912</v>
      </c>
      <c r="E4459" s="1" t="s">
        <v>84</v>
      </c>
      <c r="F4459" s="378">
        <v>46178</v>
      </c>
      <c r="G4459" s="1" t="s">
        <v>7901</v>
      </c>
      <c r="H4459" s="1" t="s">
        <v>6389</v>
      </c>
      <c r="I4459" s="378">
        <v>47272</v>
      </c>
      <c r="J4459" s="1" t="s">
        <v>61</v>
      </c>
      <c r="K4459" s="380">
        <v>0.52030092592593002</v>
      </c>
      <c r="L4459" s="378">
        <v>46178</v>
      </c>
      <c r="M4459" s="1" t="s">
        <v>179</v>
      </c>
      <c r="N4459" s="1" t="s">
        <v>7904</v>
      </c>
    </row>
    <row r="4460" spans="1:14" x14ac:dyDescent="0.25">
      <c r="A4460" s="1" t="s">
        <v>178</v>
      </c>
      <c r="B4460" s="1" t="s">
        <v>80</v>
      </c>
      <c r="C4460" s="1" t="s">
        <v>81</v>
      </c>
      <c r="D4460" s="377">
        <v>6912</v>
      </c>
      <c r="E4460" s="1" t="s">
        <v>84</v>
      </c>
      <c r="F4460" s="378">
        <v>46178</v>
      </c>
      <c r="G4460" s="1" t="s">
        <v>7901</v>
      </c>
      <c r="H4460" s="1" t="s">
        <v>6389</v>
      </c>
      <c r="I4460" s="378">
        <v>47272</v>
      </c>
      <c r="J4460" s="1" t="s">
        <v>61</v>
      </c>
      <c r="K4460" s="380">
        <v>0.52005787037036999</v>
      </c>
      <c r="L4460" s="378">
        <v>46178</v>
      </c>
      <c r="M4460" s="1" t="s">
        <v>179</v>
      </c>
      <c r="N4460" s="1" t="s">
        <v>7903</v>
      </c>
    </row>
    <row r="4461" spans="1:14" x14ac:dyDescent="0.25">
      <c r="A4461" s="1" t="s">
        <v>178</v>
      </c>
      <c r="B4461" s="1" t="s">
        <v>80</v>
      </c>
      <c r="C4461" s="1" t="s">
        <v>81</v>
      </c>
      <c r="D4461" s="377">
        <v>6912</v>
      </c>
      <c r="E4461" s="1" t="s">
        <v>84</v>
      </c>
      <c r="F4461" s="378">
        <v>46178</v>
      </c>
      <c r="G4461" s="1" t="s">
        <v>7901</v>
      </c>
      <c r="H4461" s="1" t="s">
        <v>6389</v>
      </c>
      <c r="I4461" s="378">
        <v>47272</v>
      </c>
      <c r="J4461" s="1" t="s">
        <v>61</v>
      </c>
      <c r="K4461" s="380">
        <v>0.34030092592592998</v>
      </c>
      <c r="L4461" s="378">
        <v>46178</v>
      </c>
      <c r="M4461" s="1" t="s">
        <v>179</v>
      </c>
      <c r="N4461" s="1" t="s">
        <v>7918</v>
      </c>
    </row>
    <row r="4462" spans="1:14" x14ac:dyDescent="0.25">
      <c r="A4462" s="1" t="s">
        <v>178</v>
      </c>
      <c r="B4462" s="1" t="s">
        <v>80</v>
      </c>
      <c r="C4462" s="1" t="s">
        <v>81</v>
      </c>
      <c r="D4462" s="377">
        <v>6912</v>
      </c>
      <c r="E4462" s="1" t="s">
        <v>84</v>
      </c>
      <c r="F4462" s="378">
        <v>46178</v>
      </c>
      <c r="G4462" s="1" t="s">
        <v>7901</v>
      </c>
      <c r="H4462" s="1" t="s">
        <v>6389</v>
      </c>
      <c r="I4462" s="378">
        <v>47272</v>
      </c>
      <c r="J4462" s="1" t="s">
        <v>61</v>
      </c>
      <c r="K4462" s="380">
        <v>3.7662037037039998E-2</v>
      </c>
      <c r="L4462" s="378">
        <v>46178</v>
      </c>
      <c r="M4462" s="1" t="s">
        <v>179</v>
      </c>
      <c r="N4462" s="1" t="s">
        <v>7910</v>
      </c>
    </row>
    <row r="4463" spans="1:14" x14ac:dyDescent="0.25">
      <c r="A4463" s="1" t="s">
        <v>178</v>
      </c>
      <c r="B4463" s="1" t="s">
        <v>80</v>
      </c>
      <c r="C4463" s="1" t="s">
        <v>81</v>
      </c>
      <c r="D4463" s="377">
        <v>6912</v>
      </c>
      <c r="E4463" s="1" t="s">
        <v>84</v>
      </c>
      <c r="F4463" s="378">
        <v>46178</v>
      </c>
      <c r="G4463" s="1" t="s">
        <v>7901</v>
      </c>
      <c r="H4463" s="1" t="s">
        <v>6389</v>
      </c>
      <c r="I4463" s="378">
        <v>47272</v>
      </c>
      <c r="J4463" s="1" t="s">
        <v>61</v>
      </c>
      <c r="K4463" s="380">
        <v>0.22449074074073999</v>
      </c>
      <c r="L4463" s="378">
        <v>46178</v>
      </c>
      <c r="M4463" s="1" t="s">
        <v>179</v>
      </c>
      <c r="N4463" s="1" t="s">
        <v>7902</v>
      </c>
    </row>
    <row r="4464" spans="1:14" x14ac:dyDescent="0.25">
      <c r="A4464" s="1" t="s">
        <v>178</v>
      </c>
      <c r="B4464" s="1" t="s">
        <v>80</v>
      </c>
      <c r="C4464" s="1" t="s">
        <v>81</v>
      </c>
      <c r="D4464" s="377">
        <v>6912</v>
      </c>
      <c r="E4464" s="1" t="s">
        <v>84</v>
      </c>
      <c r="F4464" s="378">
        <v>46178</v>
      </c>
      <c r="G4464" s="1" t="s">
        <v>7901</v>
      </c>
      <c r="H4464" s="1" t="s">
        <v>6389</v>
      </c>
      <c r="I4464" s="378">
        <v>47272</v>
      </c>
      <c r="J4464" s="1" t="s">
        <v>61</v>
      </c>
      <c r="K4464" s="380">
        <v>0.37526620370370001</v>
      </c>
      <c r="L4464" s="378">
        <v>46178</v>
      </c>
      <c r="M4464" s="1" t="s">
        <v>179</v>
      </c>
      <c r="N4464" s="1" t="s">
        <v>7917</v>
      </c>
    </row>
    <row r="4465" spans="1:14" x14ac:dyDescent="0.25">
      <c r="A4465" s="1" t="s">
        <v>178</v>
      </c>
      <c r="B4465" s="1" t="s">
        <v>80</v>
      </c>
      <c r="C4465" s="1" t="s">
        <v>81</v>
      </c>
      <c r="D4465" s="377">
        <v>6912</v>
      </c>
      <c r="E4465" s="1" t="s">
        <v>84</v>
      </c>
      <c r="F4465" s="378">
        <v>46178</v>
      </c>
      <c r="G4465" s="1" t="s">
        <v>7901</v>
      </c>
      <c r="H4465" s="1" t="s">
        <v>6389</v>
      </c>
      <c r="I4465" s="378">
        <v>47272</v>
      </c>
      <c r="J4465" s="1" t="s">
        <v>61</v>
      </c>
      <c r="K4465" s="380">
        <v>3.1712962962999998E-3</v>
      </c>
      <c r="L4465" s="378">
        <v>46178</v>
      </c>
      <c r="M4465" s="1" t="s">
        <v>179</v>
      </c>
      <c r="N4465" s="1" t="s">
        <v>7911</v>
      </c>
    </row>
    <row r="4466" spans="1:14" x14ac:dyDescent="0.25">
      <c r="A4466" s="1" t="s">
        <v>178</v>
      </c>
      <c r="B4466" s="1" t="s">
        <v>80</v>
      </c>
      <c r="C4466" s="1" t="s">
        <v>81</v>
      </c>
      <c r="D4466" s="377">
        <v>6912</v>
      </c>
      <c r="E4466" s="1" t="s">
        <v>84</v>
      </c>
      <c r="F4466" s="378">
        <v>46178</v>
      </c>
      <c r="G4466" s="1" t="s">
        <v>7901</v>
      </c>
      <c r="H4466" s="1" t="s">
        <v>6389</v>
      </c>
      <c r="I4466" s="378">
        <v>47272</v>
      </c>
      <c r="J4466" s="1" t="s">
        <v>61</v>
      </c>
      <c r="K4466" s="380">
        <v>0.40980324074073998</v>
      </c>
      <c r="L4466" s="378">
        <v>46178</v>
      </c>
      <c r="M4466" s="1" t="s">
        <v>179</v>
      </c>
      <c r="N4466" s="1" t="s">
        <v>7915</v>
      </c>
    </row>
    <row r="4467" spans="1:14" x14ac:dyDescent="0.25">
      <c r="A4467" s="1" t="s">
        <v>178</v>
      </c>
      <c r="B4467" s="1" t="s">
        <v>80</v>
      </c>
      <c r="C4467" s="1" t="s">
        <v>81</v>
      </c>
      <c r="D4467" s="377">
        <v>6912</v>
      </c>
      <c r="E4467" s="1" t="s">
        <v>84</v>
      </c>
      <c r="F4467" s="378">
        <v>46178</v>
      </c>
      <c r="G4467" s="1" t="s">
        <v>7901</v>
      </c>
      <c r="H4467" s="1" t="s">
        <v>6389</v>
      </c>
      <c r="I4467" s="378">
        <v>47272</v>
      </c>
      <c r="J4467" s="1" t="s">
        <v>61</v>
      </c>
      <c r="K4467" s="380">
        <v>0.32763888888888998</v>
      </c>
      <c r="L4467" s="378">
        <v>46178</v>
      </c>
      <c r="M4467" s="1" t="s">
        <v>179</v>
      </c>
      <c r="N4467" s="1" t="s">
        <v>7919</v>
      </c>
    </row>
    <row r="4468" spans="1:14" x14ac:dyDescent="0.25">
      <c r="A4468" s="1" t="s">
        <v>178</v>
      </c>
      <c r="B4468" s="1" t="s">
        <v>80</v>
      </c>
      <c r="C4468" s="1" t="s">
        <v>81</v>
      </c>
      <c r="D4468" s="377">
        <v>6912</v>
      </c>
      <c r="E4468" s="1" t="s">
        <v>84</v>
      </c>
      <c r="F4468" s="378">
        <v>46178</v>
      </c>
      <c r="G4468" s="1" t="s">
        <v>7901</v>
      </c>
      <c r="H4468" s="1" t="s">
        <v>6389</v>
      </c>
      <c r="I4468" s="378">
        <v>47272</v>
      </c>
      <c r="J4468" s="1" t="s">
        <v>61</v>
      </c>
      <c r="K4468" s="380">
        <v>0.18730324074074001</v>
      </c>
      <c r="L4468" s="378">
        <v>46178</v>
      </c>
      <c r="M4468" s="1" t="s">
        <v>179</v>
      </c>
      <c r="N4468" s="1" t="s">
        <v>7913</v>
      </c>
    </row>
    <row r="4469" spans="1:14" x14ac:dyDescent="0.25">
      <c r="A4469" s="1" t="s">
        <v>178</v>
      </c>
      <c r="B4469" s="1" t="s">
        <v>80</v>
      </c>
      <c r="C4469" s="1" t="s">
        <v>81</v>
      </c>
      <c r="D4469" s="377">
        <v>6912</v>
      </c>
      <c r="E4469" s="1" t="s">
        <v>84</v>
      </c>
      <c r="F4469" s="378">
        <v>46178</v>
      </c>
      <c r="G4469" s="1" t="s">
        <v>7901</v>
      </c>
      <c r="H4469" s="1" t="s">
        <v>6389</v>
      </c>
      <c r="I4469" s="378">
        <v>47272</v>
      </c>
      <c r="J4469" s="1" t="s">
        <v>61</v>
      </c>
      <c r="K4469" s="380">
        <v>0.16277777777777999</v>
      </c>
      <c r="L4469" s="378">
        <v>46178</v>
      </c>
      <c r="M4469" s="1" t="s">
        <v>179</v>
      </c>
      <c r="N4469" s="1" t="s">
        <v>7912</v>
      </c>
    </row>
    <row r="4470" spans="1:14" x14ac:dyDescent="0.25">
      <c r="A4470" s="1" t="s">
        <v>178</v>
      </c>
      <c r="B4470" s="1" t="s">
        <v>80</v>
      </c>
      <c r="C4470" s="1" t="s">
        <v>81</v>
      </c>
      <c r="D4470" s="377">
        <v>6912</v>
      </c>
      <c r="E4470" s="1" t="s">
        <v>84</v>
      </c>
      <c r="F4470" s="378">
        <v>46178</v>
      </c>
      <c r="G4470" s="1" t="s">
        <v>7901</v>
      </c>
      <c r="H4470" s="1" t="s">
        <v>6389</v>
      </c>
      <c r="I4470" s="378">
        <v>47272</v>
      </c>
      <c r="J4470" s="1" t="s">
        <v>61</v>
      </c>
      <c r="K4470" s="380">
        <v>0.43815972222221999</v>
      </c>
      <c r="L4470" s="378">
        <v>46178</v>
      </c>
      <c r="M4470" s="1" t="s">
        <v>179</v>
      </c>
      <c r="N4470" s="1" t="s">
        <v>7916</v>
      </c>
    </row>
    <row r="4471" spans="1:14" x14ac:dyDescent="0.25">
      <c r="A4471" s="1" t="s">
        <v>178</v>
      </c>
      <c r="B4471" s="1" t="s">
        <v>80</v>
      </c>
      <c r="C4471" s="1" t="s">
        <v>81</v>
      </c>
      <c r="D4471" s="377">
        <v>6912</v>
      </c>
      <c r="E4471" s="1" t="s">
        <v>84</v>
      </c>
      <c r="F4471" s="378">
        <v>46178</v>
      </c>
      <c r="G4471" s="1" t="s">
        <v>7901</v>
      </c>
      <c r="H4471" s="1" t="s">
        <v>6389</v>
      </c>
      <c r="I4471" s="378">
        <v>47272</v>
      </c>
      <c r="J4471" s="1" t="s">
        <v>61</v>
      </c>
      <c r="K4471" s="380">
        <v>0.14896990740741001</v>
      </c>
      <c r="L4471" s="378">
        <v>46178</v>
      </c>
      <c r="M4471" s="1" t="s">
        <v>179</v>
      </c>
      <c r="N4471" s="1" t="s">
        <v>7914</v>
      </c>
    </row>
    <row r="4472" spans="1:14" x14ac:dyDescent="0.25">
      <c r="A4472" s="1" t="s">
        <v>178</v>
      </c>
      <c r="B4472" s="1" t="s">
        <v>80</v>
      </c>
      <c r="C4472" s="1" t="s">
        <v>81</v>
      </c>
      <c r="D4472" s="377">
        <v>6912</v>
      </c>
      <c r="E4472" s="1" t="s">
        <v>84</v>
      </c>
      <c r="F4472" s="378">
        <v>46178</v>
      </c>
      <c r="G4472" s="1" t="s">
        <v>7901</v>
      </c>
      <c r="H4472" s="1" t="s">
        <v>6389</v>
      </c>
      <c r="I4472" s="378">
        <v>47272</v>
      </c>
      <c r="J4472" s="1" t="s">
        <v>61</v>
      </c>
      <c r="K4472" s="380">
        <v>0.13895833333332999</v>
      </c>
      <c r="L4472" s="378">
        <v>46178</v>
      </c>
      <c r="M4472" s="1" t="s">
        <v>179</v>
      </c>
      <c r="N4472" s="1" t="s">
        <v>7906</v>
      </c>
    </row>
    <row r="4473" spans="1:14" x14ac:dyDescent="0.25">
      <c r="A4473" s="1" t="s">
        <v>178</v>
      </c>
      <c r="B4473" s="1" t="s">
        <v>80</v>
      </c>
      <c r="C4473" s="1" t="s">
        <v>81</v>
      </c>
      <c r="D4473" s="377">
        <v>6912</v>
      </c>
      <c r="E4473" s="1" t="s">
        <v>84</v>
      </c>
      <c r="F4473" s="378">
        <v>46178</v>
      </c>
      <c r="G4473" s="1" t="s">
        <v>7901</v>
      </c>
      <c r="H4473" s="1" t="s">
        <v>6389</v>
      </c>
      <c r="I4473" s="378">
        <v>47272</v>
      </c>
      <c r="J4473" s="1" t="s">
        <v>61</v>
      </c>
      <c r="K4473" s="380">
        <v>0.26215277777778001</v>
      </c>
      <c r="L4473" s="378">
        <v>46178</v>
      </c>
      <c r="M4473" s="1" t="s">
        <v>179</v>
      </c>
      <c r="N4473" s="1" t="s">
        <v>7907</v>
      </c>
    </row>
    <row r="4474" spans="1:14" x14ac:dyDescent="0.25">
      <c r="A4474" s="1" t="s">
        <v>178</v>
      </c>
      <c r="B4474" s="1" t="s">
        <v>80</v>
      </c>
      <c r="C4474" s="1" t="s">
        <v>81</v>
      </c>
      <c r="D4474" s="377">
        <v>6912</v>
      </c>
      <c r="E4474" s="1" t="s">
        <v>84</v>
      </c>
      <c r="F4474" s="378">
        <v>46178</v>
      </c>
      <c r="G4474" s="1" t="s">
        <v>7901</v>
      </c>
      <c r="H4474" s="1" t="s">
        <v>6389</v>
      </c>
      <c r="I4474" s="378">
        <v>47272</v>
      </c>
      <c r="J4474" s="1" t="s">
        <v>61</v>
      </c>
      <c r="K4474" s="380">
        <v>0.24762731481481001</v>
      </c>
      <c r="L4474" s="378">
        <v>46178</v>
      </c>
      <c r="M4474" s="1" t="s">
        <v>179</v>
      </c>
      <c r="N4474" s="1" t="s">
        <v>7909</v>
      </c>
    </row>
    <row r="4475" spans="1:14" x14ac:dyDescent="0.25">
      <c r="A4475" s="1" t="s">
        <v>178</v>
      </c>
      <c r="B4475" s="1" t="s">
        <v>80</v>
      </c>
      <c r="C4475" s="1" t="s">
        <v>81</v>
      </c>
      <c r="D4475" s="377">
        <v>6912</v>
      </c>
      <c r="E4475" s="1" t="s">
        <v>84</v>
      </c>
      <c r="F4475" s="378">
        <v>46178</v>
      </c>
      <c r="G4475" s="1" t="s">
        <v>7901</v>
      </c>
      <c r="H4475" s="1" t="s">
        <v>6389</v>
      </c>
      <c r="I4475" s="378">
        <v>47272</v>
      </c>
      <c r="J4475" s="1" t="s">
        <v>61</v>
      </c>
      <c r="K4475" s="380">
        <v>5.9988425925929997E-2</v>
      </c>
      <c r="L4475" s="378">
        <v>46178</v>
      </c>
      <c r="M4475" s="1" t="s">
        <v>179</v>
      </c>
      <c r="N4475" s="1" t="s">
        <v>7908</v>
      </c>
    </row>
    <row r="4476" spans="1:14" x14ac:dyDescent="0.25">
      <c r="A4476" s="1" t="s">
        <v>178</v>
      </c>
      <c r="B4476" s="1" t="s">
        <v>80</v>
      </c>
      <c r="C4476" s="1" t="s">
        <v>81</v>
      </c>
      <c r="D4476" s="377">
        <v>6912</v>
      </c>
      <c r="E4476" s="1" t="s">
        <v>84</v>
      </c>
      <c r="F4476" s="378">
        <v>46177</v>
      </c>
      <c r="G4476" s="1" t="s">
        <v>7920</v>
      </c>
      <c r="H4476" s="1" t="s">
        <v>5776</v>
      </c>
      <c r="I4476" s="378">
        <v>47272</v>
      </c>
      <c r="J4476" s="1" t="s">
        <v>61</v>
      </c>
      <c r="K4476" s="380">
        <v>0.87425925925925996</v>
      </c>
      <c r="L4476" s="378">
        <v>46177</v>
      </c>
      <c r="M4476" s="1" t="s">
        <v>179</v>
      </c>
      <c r="N4476" s="1" t="s">
        <v>7935</v>
      </c>
    </row>
    <row r="4477" spans="1:14" x14ac:dyDescent="0.25">
      <c r="A4477" s="1" t="s">
        <v>178</v>
      </c>
      <c r="B4477" s="1" t="s">
        <v>80</v>
      </c>
      <c r="C4477" s="1" t="s">
        <v>81</v>
      </c>
      <c r="D4477" s="377">
        <v>6912</v>
      </c>
      <c r="E4477" s="1" t="s">
        <v>84</v>
      </c>
      <c r="F4477" s="378">
        <v>46177</v>
      </c>
      <c r="G4477" s="1" t="s">
        <v>7920</v>
      </c>
      <c r="H4477" s="1" t="s">
        <v>5776</v>
      </c>
      <c r="I4477" s="378">
        <v>47272</v>
      </c>
      <c r="J4477" s="1" t="s">
        <v>61</v>
      </c>
      <c r="K4477" s="380">
        <v>0.88084490740740995</v>
      </c>
      <c r="L4477" s="378">
        <v>46177</v>
      </c>
      <c r="M4477" s="1" t="s">
        <v>179</v>
      </c>
      <c r="N4477" s="1" t="s">
        <v>7930</v>
      </c>
    </row>
    <row r="4478" spans="1:14" x14ac:dyDescent="0.25">
      <c r="A4478" s="1" t="s">
        <v>178</v>
      </c>
      <c r="B4478" s="1" t="s">
        <v>80</v>
      </c>
      <c r="C4478" s="1" t="s">
        <v>81</v>
      </c>
      <c r="D4478" s="377">
        <v>6912</v>
      </c>
      <c r="E4478" s="1" t="s">
        <v>84</v>
      </c>
      <c r="F4478" s="378">
        <v>46177</v>
      </c>
      <c r="G4478" s="1" t="s">
        <v>7920</v>
      </c>
      <c r="H4478" s="1" t="s">
        <v>5776</v>
      </c>
      <c r="I4478" s="378">
        <v>47272</v>
      </c>
      <c r="J4478" s="1" t="s">
        <v>61</v>
      </c>
      <c r="K4478" s="380">
        <v>0.22762731481480999</v>
      </c>
      <c r="L4478" s="378">
        <v>46177</v>
      </c>
      <c r="M4478" s="1" t="s">
        <v>179</v>
      </c>
      <c r="N4478" s="1" t="s">
        <v>7932</v>
      </c>
    </row>
    <row r="4479" spans="1:14" x14ac:dyDescent="0.25">
      <c r="A4479" s="1" t="s">
        <v>178</v>
      </c>
      <c r="B4479" s="1" t="s">
        <v>80</v>
      </c>
      <c r="C4479" s="1" t="s">
        <v>81</v>
      </c>
      <c r="D4479" s="377">
        <v>6912</v>
      </c>
      <c r="E4479" s="1" t="s">
        <v>84</v>
      </c>
      <c r="F4479" s="378">
        <v>46177</v>
      </c>
      <c r="G4479" s="1" t="s">
        <v>7920</v>
      </c>
      <c r="H4479" s="1" t="s">
        <v>5776</v>
      </c>
      <c r="I4479" s="378">
        <v>47272</v>
      </c>
      <c r="J4479" s="1" t="s">
        <v>61</v>
      </c>
      <c r="K4479" s="380">
        <v>0.76953703703704002</v>
      </c>
      <c r="L4479" s="378">
        <v>46177</v>
      </c>
      <c r="M4479" s="1" t="s">
        <v>179</v>
      </c>
      <c r="N4479" s="1" t="s">
        <v>7928</v>
      </c>
    </row>
    <row r="4480" spans="1:14" x14ac:dyDescent="0.25">
      <c r="A4480" s="1" t="s">
        <v>178</v>
      </c>
      <c r="B4480" s="1" t="s">
        <v>80</v>
      </c>
      <c r="C4480" s="1" t="s">
        <v>81</v>
      </c>
      <c r="D4480" s="377">
        <v>6912</v>
      </c>
      <c r="E4480" s="1" t="s">
        <v>84</v>
      </c>
      <c r="F4480" s="378">
        <v>46177</v>
      </c>
      <c r="G4480" s="1" t="s">
        <v>7920</v>
      </c>
      <c r="H4480" s="1" t="s">
        <v>5776</v>
      </c>
      <c r="I4480" s="378">
        <v>47272</v>
      </c>
      <c r="J4480" s="1" t="s">
        <v>61</v>
      </c>
      <c r="K4480" s="380">
        <v>0.13325231481481001</v>
      </c>
      <c r="L4480" s="378">
        <v>46177</v>
      </c>
      <c r="M4480" s="1" t="s">
        <v>179</v>
      </c>
      <c r="N4480" s="1" t="s">
        <v>7931</v>
      </c>
    </row>
    <row r="4481" spans="1:14" x14ac:dyDescent="0.25">
      <c r="A4481" s="1" t="s">
        <v>178</v>
      </c>
      <c r="B4481" s="1" t="s">
        <v>80</v>
      </c>
      <c r="C4481" s="1" t="s">
        <v>81</v>
      </c>
      <c r="D4481" s="377">
        <v>6912</v>
      </c>
      <c r="E4481" s="1" t="s">
        <v>84</v>
      </c>
      <c r="F4481" s="378">
        <v>46177</v>
      </c>
      <c r="G4481" s="1" t="s">
        <v>7920</v>
      </c>
      <c r="H4481" s="1" t="s">
        <v>5776</v>
      </c>
      <c r="I4481" s="378">
        <v>47272</v>
      </c>
      <c r="J4481" s="1" t="s">
        <v>61</v>
      </c>
      <c r="K4481" s="380">
        <v>1.4490740740740001E-2</v>
      </c>
      <c r="L4481" s="378">
        <v>46177</v>
      </c>
      <c r="M4481" s="1" t="s">
        <v>179</v>
      </c>
      <c r="N4481" s="1" t="s">
        <v>7926</v>
      </c>
    </row>
    <row r="4482" spans="1:14" x14ac:dyDescent="0.25">
      <c r="A4482" s="1" t="s">
        <v>178</v>
      </c>
      <c r="B4482" s="1" t="s">
        <v>80</v>
      </c>
      <c r="C4482" s="1" t="s">
        <v>81</v>
      </c>
      <c r="D4482" s="377">
        <v>6912</v>
      </c>
      <c r="E4482" s="1" t="s">
        <v>84</v>
      </c>
      <c r="F4482" s="378">
        <v>46177</v>
      </c>
      <c r="G4482" s="1" t="s">
        <v>7920</v>
      </c>
      <c r="H4482" s="1" t="s">
        <v>5776</v>
      </c>
      <c r="I4482" s="378">
        <v>47272</v>
      </c>
      <c r="J4482" s="1" t="s">
        <v>61</v>
      </c>
      <c r="K4482" s="380">
        <v>7.4479166666669996E-2</v>
      </c>
      <c r="L4482" s="378">
        <v>46177</v>
      </c>
      <c r="M4482" s="1" t="s">
        <v>179</v>
      </c>
      <c r="N4482" s="1" t="s">
        <v>7925</v>
      </c>
    </row>
    <row r="4483" spans="1:14" x14ac:dyDescent="0.25">
      <c r="A4483" s="1" t="s">
        <v>178</v>
      </c>
      <c r="B4483" s="1" t="s">
        <v>80</v>
      </c>
      <c r="C4483" s="1" t="s">
        <v>81</v>
      </c>
      <c r="D4483" s="377">
        <v>6912</v>
      </c>
      <c r="E4483" s="1" t="s">
        <v>84</v>
      </c>
      <c r="F4483" s="378">
        <v>46177</v>
      </c>
      <c r="G4483" s="1" t="s">
        <v>7920</v>
      </c>
      <c r="H4483" s="1" t="s">
        <v>5776</v>
      </c>
      <c r="I4483" s="378">
        <v>47272</v>
      </c>
      <c r="J4483" s="1" t="s">
        <v>61</v>
      </c>
      <c r="K4483" s="380">
        <v>0.92731481481481004</v>
      </c>
      <c r="L4483" s="378">
        <v>46177</v>
      </c>
      <c r="M4483" s="1" t="s">
        <v>179</v>
      </c>
      <c r="N4483" s="1" t="s">
        <v>7933</v>
      </c>
    </row>
    <row r="4484" spans="1:14" x14ac:dyDescent="0.25">
      <c r="A4484" s="1" t="s">
        <v>178</v>
      </c>
      <c r="B4484" s="1" t="s">
        <v>80</v>
      </c>
      <c r="C4484" s="1" t="s">
        <v>81</v>
      </c>
      <c r="D4484" s="377">
        <v>1488</v>
      </c>
      <c r="E4484" s="1" t="s">
        <v>84</v>
      </c>
      <c r="F4484" s="378">
        <v>46177</v>
      </c>
      <c r="G4484" s="1" t="s">
        <v>7920</v>
      </c>
      <c r="H4484" s="1" t="s">
        <v>5776</v>
      </c>
      <c r="I4484" s="378">
        <v>47272</v>
      </c>
      <c r="J4484" s="1" t="s">
        <v>61</v>
      </c>
      <c r="K4484" s="380">
        <v>0.95133101851851998</v>
      </c>
      <c r="L4484" s="378">
        <v>46177</v>
      </c>
      <c r="M4484" s="1" t="s">
        <v>179</v>
      </c>
      <c r="N4484" s="1" t="s">
        <v>7922</v>
      </c>
    </row>
    <row r="4485" spans="1:14" x14ac:dyDescent="0.25">
      <c r="A4485" s="1" t="s">
        <v>178</v>
      </c>
      <c r="B4485" s="1" t="s">
        <v>80</v>
      </c>
      <c r="C4485" s="1" t="s">
        <v>81</v>
      </c>
      <c r="D4485" s="377">
        <v>6912</v>
      </c>
      <c r="E4485" s="1" t="s">
        <v>84</v>
      </c>
      <c r="F4485" s="378">
        <v>46177</v>
      </c>
      <c r="G4485" s="1" t="s">
        <v>7920</v>
      </c>
      <c r="H4485" s="1" t="s">
        <v>5776</v>
      </c>
      <c r="I4485" s="378">
        <v>47272</v>
      </c>
      <c r="J4485" s="1" t="s">
        <v>61</v>
      </c>
      <c r="K4485" s="380">
        <v>0.27715277777778002</v>
      </c>
      <c r="L4485" s="378">
        <v>46177</v>
      </c>
      <c r="M4485" s="1" t="s">
        <v>179</v>
      </c>
      <c r="N4485" s="1" t="s">
        <v>7929</v>
      </c>
    </row>
    <row r="4486" spans="1:14" x14ac:dyDescent="0.25">
      <c r="A4486" s="1" t="s">
        <v>178</v>
      </c>
      <c r="B4486" s="1" t="s">
        <v>80</v>
      </c>
      <c r="C4486" s="1" t="s">
        <v>81</v>
      </c>
      <c r="D4486" s="377">
        <v>6912</v>
      </c>
      <c r="E4486" s="1" t="s">
        <v>84</v>
      </c>
      <c r="F4486" s="378">
        <v>46177</v>
      </c>
      <c r="G4486" s="1" t="s">
        <v>7920</v>
      </c>
      <c r="H4486" s="1" t="s">
        <v>5776</v>
      </c>
      <c r="I4486" s="378">
        <v>47272</v>
      </c>
      <c r="J4486" s="1" t="s">
        <v>61</v>
      </c>
      <c r="K4486" s="380">
        <v>0.24880787037037</v>
      </c>
      <c r="L4486" s="378">
        <v>46177</v>
      </c>
      <c r="M4486" s="1" t="s">
        <v>179</v>
      </c>
      <c r="N4486" s="1" t="s">
        <v>7927</v>
      </c>
    </row>
    <row r="4487" spans="1:14" x14ac:dyDescent="0.25">
      <c r="A4487" s="1" t="s">
        <v>178</v>
      </c>
      <c r="B4487" s="1" t="s">
        <v>80</v>
      </c>
      <c r="C4487" s="1" t="s">
        <v>81</v>
      </c>
      <c r="D4487" s="377">
        <v>6912</v>
      </c>
      <c r="E4487" s="1" t="s">
        <v>84</v>
      </c>
      <c r="F4487" s="378">
        <v>46177</v>
      </c>
      <c r="G4487" s="1" t="s">
        <v>7920</v>
      </c>
      <c r="H4487" s="1" t="s">
        <v>5776</v>
      </c>
      <c r="I4487" s="378">
        <v>47272</v>
      </c>
      <c r="J4487" s="1" t="s">
        <v>61</v>
      </c>
      <c r="K4487" s="380">
        <v>0.94741898148147996</v>
      </c>
      <c r="L4487" s="378">
        <v>46177</v>
      </c>
      <c r="M4487" s="1" t="s">
        <v>179</v>
      </c>
      <c r="N4487" s="1" t="s">
        <v>7924</v>
      </c>
    </row>
    <row r="4488" spans="1:14" x14ac:dyDescent="0.25">
      <c r="A4488" s="1" t="s">
        <v>178</v>
      </c>
      <c r="B4488" s="1" t="s">
        <v>80</v>
      </c>
      <c r="C4488" s="1" t="s">
        <v>81</v>
      </c>
      <c r="D4488" s="377">
        <v>6912</v>
      </c>
      <c r="E4488" s="1" t="s">
        <v>84</v>
      </c>
      <c r="F4488" s="378">
        <v>46177</v>
      </c>
      <c r="G4488" s="1" t="s">
        <v>7920</v>
      </c>
      <c r="H4488" s="1" t="s">
        <v>5776</v>
      </c>
      <c r="I4488" s="378">
        <v>47272</v>
      </c>
      <c r="J4488" s="1" t="s">
        <v>61</v>
      </c>
      <c r="K4488" s="380">
        <v>0.19481481481481</v>
      </c>
      <c r="L4488" s="378">
        <v>46177</v>
      </c>
      <c r="M4488" s="1" t="s">
        <v>179</v>
      </c>
      <c r="N4488" s="1" t="s">
        <v>7934</v>
      </c>
    </row>
    <row r="4489" spans="1:14" x14ac:dyDescent="0.25">
      <c r="A4489" s="1" t="s">
        <v>178</v>
      </c>
      <c r="B4489" s="1" t="s">
        <v>80</v>
      </c>
      <c r="C4489" s="1" t="s">
        <v>81</v>
      </c>
      <c r="D4489" s="377">
        <v>6912</v>
      </c>
      <c r="E4489" s="1" t="s">
        <v>84</v>
      </c>
      <c r="F4489" s="378">
        <v>46177</v>
      </c>
      <c r="G4489" s="1" t="s">
        <v>7920</v>
      </c>
      <c r="H4489" s="1" t="s">
        <v>5776</v>
      </c>
      <c r="I4489" s="378">
        <v>47272</v>
      </c>
      <c r="J4489" s="1" t="s">
        <v>61</v>
      </c>
      <c r="K4489" s="380">
        <v>4.0740740740740002E-2</v>
      </c>
      <c r="L4489" s="378">
        <v>46177</v>
      </c>
      <c r="M4489" s="1" t="s">
        <v>179</v>
      </c>
      <c r="N4489" s="1" t="s">
        <v>7923</v>
      </c>
    </row>
    <row r="4490" spans="1:14" x14ac:dyDescent="0.25">
      <c r="A4490" s="1" t="s">
        <v>178</v>
      </c>
      <c r="B4490" s="1" t="s">
        <v>80</v>
      </c>
      <c r="C4490" s="1" t="s">
        <v>81</v>
      </c>
      <c r="D4490" s="377">
        <v>6912</v>
      </c>
      <c r="E4490" s="1" t="s">
        <v>84</v>
      </c>
      <c r="F4490" s="378">
        <v>46177</v>
      </c>
      <c r="G4490" s="1" t="s">
        <v>7920</v>
      </c>
      <c r="H4490" s="1" t="s">
        <v>5776</v>
      </c>
      <c r="I4490" s="378">
        <v>47272</v>
      </c>
      <c r="J4490" s="1" t="s">
        <v>61</v>
      </c>
      <c r="K4490" s="380">
        <v>0.19490740740741</v>
      </c>
      <c r="L4490" s="378">
        <v>46177</v>
      </c>
      <c r="M4490" s="1" t="s">
        <v>179</v>
      </c>
      <c r="N4490" s="1" t="s">
        <v>7921</v>
      </c>
    </row>
    <row r="4491" spans="1:14" x14ac:dyDescent="0.25">
      <c r="A4491" s="1" t="s">
        <v>178</v>
      </c>
      <c r="B4491" s="1" t="s">
        <v>80</v>
      </c>
      <c r="C4491" s="1" t="s">
        <v>81</v>
      </c>
      <c r="D4491" s="377">
        <v>6912</v>
      </c>
      <c r="E4491" s="1" t="s">
        <v>84</v>
      </c>
      <c r="F4491" s="378">
        <v>46176</v>
      </c>
      <c r="G4491" s="1" t="s">
        <v>7920</v>
      </c>
      <c r="H4491" s="1" t="s">
        <v>5776</v>
      </c>
      <c r="I4491" s="378">
        <v>47272</v>
      </c>
      <c r="J4491" s="1" t="s">
        <v>61</v>
      </c>
      <c r="K4491" s="380">
        <v>0.93866898148148004</v>
      </c>
      <c r="L4491" s="378">
        <v>46176</v>
      </c>
      <c r="M4491" s="1" t="s">
        <v>179</v>
      </c>
      <c r="N4491" s="1" t="s">
        <v>7936</v>
      </c>
    </row>
    <row r="4492" spans="1:14" x14ac:dyDescent="0.25">
      <c r="A4492" s="1" t="s">
        <v>178</v>
      </c>
      <c r="B4492" s="1" t="s">
        <v>80</v>
      </c>
      <c r="C4492" s="1" t="s">
        <v>81</v>
      </c>
      <c r="D4492" s="377">
        <v>6912</v>
      </c>
      <c r="E4492" s="1" t="s">
        <v>84</v>
      </c>
      <c r="F4492" s="378">
        <v>46176</v>
      </c>
      <c r="G4492" s="1" t="s">
        <v>7920</v>
      </c>
      <c r="H4492" s="1" t="s">
        <v>5776</v>
      </c>
      <c r="I4492" s="378">
        <v>47272</v>
      </c>
      <c r="J4492" s="1" t="s">
        <v>61</v>
      </c>
      <c r="K4492" s="380">
        <v>0.98453703703703999</v>
      </c>
      <c r="L4492" s="378">
        <v>46176</v>
      </c>
      <c r="M4492" s="1" t="s">
        <v>179</v>
      </c>
      <c r="N4492" s="1" t="s">
        <v>7937</v>
      </c>
    </row>
    <row r="4493" spans="1:14" x14ac:dyDescent="0.25">
      <c r="A4493" s="1" t="s">
        <v>178</v>
      </c>
      <c r="B4493" s="1" t="s">
        <v>80</v>
      </c>
      <c r="C4493" s="1" t="s">
        <v>81</v>
      </c>
      <c r="D4493" s="377">
        <v>6912</v>
      </c>
      <c r="E4493" s="1" t="s">
        <v>84</v>
      </c>
      <c r="F4493" s="378">
        <v>46176</v>
      </c>
      <c r="G4493" s="1" t="s">
        <v>7920</v>
      </c>
      <c r="H4493" s="1" t="s">
        <v>5776</v>
      </c>
      <c r="I4493" s="378">
        <v>47272</v>
      </c>
      <c r="J4493" s="1" t="s">
        <v>61</v>
      </c>
      <c r="K4493" s="380">
        <v>0.92993055555556003</v>
      </c>
      <c r="L4493" s="378">
        <v>46176</v>
      </c>
      <c r="M4493" s="1" t="s">
        <v>179</v>
      </c>
      <c r="N4493" s="1" t="s">
        <v>7938</v>
      </c>
    </row>
    <row r="4494" spans="1:14" x14ac:dyDescent="0.25">
      <c r="A4494" s="1" t="s">
        <v>100</v>
      </c>
      <c r="B4494" s="1" t="s">
        <v>80</v>
      </c>
      <c r="C4494" s="1" t="s">
        <v>81</v>
      </c>
      <c r="D4494" s="377">
        <v>12960</v>
      </c>
      <c r="E4494" s="1" t="s">
        <v>84</v>
      </c>
      <c r="F4494" s="378">
        <v>46184</v>
      </c>
      <c r="G4494" s="1" t="s">
        <v>13018</v>
      </c>
      <c r="H4494" s="1" t="s">
        <v>11683</v>
      </c>
      <c r="I4494" s="378">
        <v>47279</v>
      </c>
      <c r="J4494" s="1" t="s">
        <v>61</v>
      </c>
      <c r="K4494" s="380">
        <v>0.43079861111111001</v>
      </c>
      <c r="L4494" s="378">
        <v>46184</v>
      </c>
      <c r="M4494" s="1" t="s">
        <v>446</v>
      </c>
      <c r="N4494" s="1" t="s">
        <v>13100</v>
      </c>
    </row>
    <row r="4495" spans="1:14" x14ac:dyDescent="0.25">
      <c r="A4495" s="1" t="s">
        <v>100</v>
      </c>
      <c r="B4495" s="1" t="s">
        <v>80</v>
      </c>
      <c r="C4495" s="1" t="s">
        <v>81</v>
      </c>
      <c r="D4495" s="377">
        <v>12960</v>
      </c>
      <c r="E4495" s="1" t="s">
        <v>84</v>
      </c>
      <c r="F4495" s="378">
        <v>46184</v>
      </c>
      <c r="G4495" s="1" t="s">
        <v>13018</v>
      </c>
      <c r="H4495" s="1" t="s">
        <v>11683</v>
      </c>
      <c r="I4495" s="378">
        <v>47279</v>
      </c>
      <c r="J4495" s="1" t="s">
        <v>61</v>
      </c>
      <c r="K4495" s="380">
        <v>0.38466435185184999</v>
      </c>
      <c r="L4495" s="378">
        <v>46184</v>
      </c>
      <c r="M4495" s="1" t="s">
        <v>446</v>
      </c>
      <c r="N4495" s="1" t="s">
        <v>13101</v>
      </c>
    </row>
    <row r="4496" spans="1:14" x14ac:dyDescent="0.25">
      <c r="A4496" s="1" t="s">
        <v>100</v>
      </c>
      <c r="B4496" s="1" t="s">
        <v>80</v>
      </c>
      <c r="C4496" s="1" t="s">
        <v>81</v>
      </c>
      <c r="D4496" s="377">
        <v>12960</v>
      </c>
      <c r="E4496" s="1" t="s">
        <v>84</v>
      </c>
      <c r="F4496" s="378">
        <v>46184</v>
      </c>
      <c r="G4496" s="1" t="s">
        <v>13018</v>
      </c>
      <c r="H4496" s="1" t="s">
        <v>11683</v>
      </c>
      <c r="I4496" s="378">
        <v>47279</v>
      </c>
      <c r="J4496" s="1" t="s">
        <v>61</v>
      </c>
      <c r="K4496" s="380">
        <v>0.52335648148147995</v>
      </c>
      <c r="L4496" s="378">
        <v>46184</v>
      </c>
      <c r="M4496" s="1" t="s">
        <v>446</v>
      </c>
      <c r="N4496" s="1" t="s">
        <v>13319</v>
      </c>
    </row>
    <row r="4497" spans="1:14" x14ac:dyDescent="0.25">
      <c r="A4497" s="1" t="s">
        <v>100</v>
      </c>
      <c r="B4497" s="1" t="s">
        <v>80</v>
      </c>
      <c r="C4497" s="1" t="s">
        <v>81</v>
      </c>
      <c r="D4497" s="377">
        <v>10290</v>
      </c>
      <c r="E4497" s="1" t="s">
        <v>84</v>
      </c>
      <c r="F4497" s="378">
        <v>46184</v>
      </c>
      <c r="G4497" s="1" t="s">
        <v>13018</v>
      </c>
      <c r="H4497" s="1" t="s">
        <v>11683</v>
      </c>
      <c r="I4497" s="378">
        <v>47279</v>
      </c>
      <c r="J4497" s="1" t="s">
        <v>61</v>
      </c>
      <c r="K4497" s="380">
        <v>0.67130787037036999</v>
      </c>
      <c r="L4497" s="378">
        <v>46184</v>
      </c>
      <c r="M4497" s="1" t="s">
        <v>446</v>
      </c>
      <c r="N4497" s="1" t="s">
        <v>13318</v>
      </c>
    </row>
    <row r="4498" spans="1:14" x14ac:dyDescent="0.25">
      <c r="A4498" s="1" t="s">
        <v>283</v>
      </c>
      <c r="B4498" s="1" t="s">
        <v>80</v>
      </c>
      <c r="C4498" s="1" t="s">
        <v>81</v>
      </c>
      <c r="D4498" s="377">
        <v>6912</v>
      </c>
      <c r="E4498" s="1" t="s">
        <v>84</v>
      </c>
      <c r="F4498" s="378">
        <v>46184</v>
      </c>
      <c r="G4498" s="1" t="s">
        <v>12632</v>
      </c>
      <c r="H4498" s="1" t="s">
        <v>11683</v>
      </c>
      <c r="I4498" s="378">
        <v>47279</v>
      </c>
      <c r="J4498" s="1" t="s">
        <v>61</v>
      </c>
      <c r="K4498" s="380">
        <v>0.24302083333332999</v>
      </c>
      <c r="L4498" s="378">
        <v>46184</v>
      </c>
      <c r="M4498" s="1" t="s">
        <v>284</v>
      </c>
      <c r="N4498" s="1" t="s">
        <v>12637</v>
      </c>
    </row>
    <row r="4499" spans="1:14" x14ac:dyDescent="0.25">
      <c r="A4499" s="1" t="s">
        <v>283</v>
      </c>
      <c r="B4499" s="1" t="s">
        <v>80</v>
      </c>
      <c r="C4499" s="1" t="s">
        <v>81</v>
      </c>
      <c r="D4499" s="377">
        <v>6912</v>
      </c>
      <c r="E4499" s="1" t="s">
        <v>84</v>
      </c>
      <c r="F4499" s="378">
        <v>46184</v>
      </c>
      <c r="G4499" s="1" t="s">
        <v>12632</v>
      </c>
      <c r="H4499" s="1" t="s">
        <v>11683</v>
      </c>
      <c r="I4499" s="378">
        <v>47279</v>
      </c>
      <c r="J4499" s="1" t="s">
        <v>61</v>
      </c>
      <c r="K4499" s="380">
        <v>0.14229166666667001</v>
      </c>
      <c r="L4499" s="378">
        <v>46184</v>
      </c>
      <c r="M4499" s="1" t="s">
        <v>284</v>
      </c>
      <c r="N4499" s="1" t="s">
        <v>12634</v>
      </c>
    </row>
    <row r="4500" spans="1:14" x14ac:dyDescent="0.25">
      <c r="A4500" s="1" t="s">
        <v>283</v>
      </c>
      <c r="B4500" s="1" t="s">
        <v>80</v>
      </c>
      <c r="C4500" s="1" t="s">
        <v>81</v>
      </c>
      <c r="D4500" s="377">
        <v>6912</v>
      </c>
      <c r="E4500" s="1" t="s">
        <v>84</v>
      </c>
      <c r="F4500" s="378">
        <v>46184</v>
      </c>
      <c r="G4500" s="1" t="s">
        <v>12632</v>
      </c>
      <c r="H4500" s="1" t="s">
        <v>11683</v>
      </c>
      <c r="I4500" s="378">
        <v>47279</v>
      </c>
      <c r="J4500" s="1" t="s">
        <v>61</v>
      </c>
      <c r="K4500" s="380">
        <v>0.18118055555556001</v>
      </c>
      <c r="L4500" s="378">
        <v>46184</v>
      </c>
      <c r="M4500" s="1" t="s">
        <v>284</v>
      </c>
      <c r="N4500" s="1" t="s">
        <v>12636</v>
      </c>
    </row>
    <row r="4501" spans="1:14" x14ac:dyDescent="0.25">
      <c r="A4501" s="1" t="s">
        <v>283</v>
      </c>
      <c r="B4501" s="1" t="s">
        <v>80</v>
      </c>
      <c r="C4501" s="1" t="s">
        <v>81</v>
      </c>
      <c r="D4501" s="377">
        <v>1008</v>
      </c>
      <c r="E4501" s="1" t="s">
        <v>84</v>
      </c>
      <c r="F4501" s="378">
        <v>46184</v>
      </c>
      <c r="G4501" s="1" t="s">
        <v>12632</v>
      </c>
      <c r="H4501" s="1" t="s">
        <v>11683</v>
      </c>
      <c r="I4501" s="378">
        <v>47279</v>
      </c>
      <c r="J4501" s="1" t="s">
        <v>61</v>
      </c>
      <c r="K4501" s="380">
        <v>0.25616898148147998</v>
      </c>
      <c r="L4501" s="378">
        <v>46184</v>
      </c>
      <c r="M4501" s="1" t="s">
        <v>284</v>
      </c>
      <c r="N4501" s="1" t="s">
        <v>12640</v>
      </c>
    </row>
    <row r="4502" spans="1:14" x14ac:dyDescent="0.25">
      <c r="A4502" s="1" t="s">
        <v>283</v>
      </c>
      <c r="B4502" s="1" t="s">
        <v>80</v>
      </c>
      <c r="C4502" s="1" t="s">
        <v>81</v>
      </c>
      <c r="D4502" s="377">
        <v>6912</v>
      </c>
      <c r="E4502" s="1" t="s">
        <v>84</v>
      </c>
      <c r="F4502" s="378">
        <v>46184</v>
      </c>
      <c r="G4502" s="1" t="s">
        <v>12632</v>
      </c>
      <c r="H4502" s="1" t="s">
        <v>11683</v>
      </c>
      <c r="I4502" s="378">
        <v>47279</v>
      </c>
      <c r="J4502" s="1" t="s">
        <v>61</v>
      </c>
      <c r="K4502" s="380">
        <v>0.23310185185185001</v>
      </c>
      <c r="L4502" s="378">
        <v>46184</v>
      </c>
      <c r="M4502" s="1" t="s">
        <v>284</v>
      </c>
      <c r="N4502" s="1" t="s">
        <v>12633</v>
      </c>
    </row>
    <row r="4503" spans="1:14" x14ac:dyDescent="0.25">
      <c r="A4503" s="1" t="s">
        <v>283</v>
      </c>
      <c r="B4503" s="1" t="s">
        <v>80</v>
      </c>
      <c r="C4503" s="1" t="s">
        <v>81</v>
      </c>
      <c r="D4503" s="377">
        <v>6912</v>
      </c>
      <c r="E4503" s="1" t="s">
        <v>84</v>
      </c>
      <c r="F4503" s="378">
        <v>46184</v>
      </c>
      <c r="G4503" s="1" t="s">
        <v>12632</v>
      </c>
      <c r="H4503" s="1" t="s">
        <v>11683</v>
      </c>
      <c r="I4503" s="378">
        <v>47279</v>
      </c>
      <c r="J4503" s="1" t="s">
        <v>61</v>
      </c>
      <c r="K4503" s="380">
        <v>4.2453703703700003E-2</v>
      </c>
      <c r="L4503" s="378">
        <v>46184</v>
      </c>
      <c r="M4503" s="1" t="s">
        <v>284</v>
      </c>
      <c r="N4503" s="1" t="s">
        <v>12635</v>
      </c>
    </row>
    <row r="4504" spans="1:14" x14ac:dyDescent="0.25">
      <c r="A4504" s="1" t="s">
        <v>283</v>
      </c>
      <c r="B4504" s="1" t="s">
        <v>80</v>
      </c>
      <c r="C4504" s="1" t="s">
        <v>81</v>
      </c>
      <c r="D4504" s="377">
        <v>6912</v>
      </c>
      <c r="E4504" s="1" t="s">
        <v>84</v>
      </c>
      <c r="F4504" s="378">
        <v>46184</v>
      </c>
      <c r="G4504" s="1" t="s">
        <v>12632</v>
      </c>
      <c r="H4504" s="1" t="s">
        <v>11683</v>
      </c>
      <c r="I4504" s="378">
        <v>47279</v>
      </c>
      <c r="J4504" s="1" t="s">
        <v>61</v>
      </c>
      <c r="K4504" s="380">
        <v>0.20097222222222</v>
      </c>
      <c r="L4504" s="378">
        <v>46184</v>
      </c>
      <c r="M4504" s="1" t="s">
        <v>284</v>
      </c>
      <c r="N4504" s="1" t="s">
        <v>12639</v>
      </c>
    </row>
    <row r="4505" spans="1:14" x14ac:dyDescent="0.25">
      <c r="A4505" s="1" t="s">
        <v>283</v>
      </c>
      <c r="B4505" s="1" t="s">
        <v>80</v>
      </c>
      <c r="C4505" s="1" t="s">
        <v>81</v>
      </c>
      <c r="D4505" s="377">
        <v>6912</v>
      </c>
      <c r="E4505" s="1" t="s">
        <v>84</v>
      </c>
      <c r="F4505" s="378">
        <v>46184</v>
      </c>
      <c r="G4505" s="1" t="s">
        <v>12632</v>
      </c>
      <c r="H4505" s="1" t="s">
        <v>11683</v>
      </c>
      <c r="I4505" s="378">
        <v>47279</v>
      </c>
      <c r="J4505" s="1" t="s">
        <v>61</v>
      </c>
      <c r="K4505" s="380">
        <v>6.1608796296299999E-2</v>
      </c>
      <c r="L4505" s="378">
        <v>46184</v>
      </c>
      <c r="M4505" s="1" t="s">
        <v>284</v>
      </c>
      <c r="N4505" s="1" t="s">
        <v>12638</v>
      </c>
    </row>
    <row r="4506" spans="1:14" x14ac:dyDescent="0.25">
      <c r="A4506" s="1" t="s">
        <v>491</v>
      </c>
      <c r="B4506" s="1" t="s">
        <v>80</v>
      </c>
      <c r="C4506" s="1" t="s">
        <v>81</v>
      </c>
      <c r="D4506" s="377">
        <v>6912</v>
      </c>
      <c r="E4506" s="1" t="s">
        <v>84</v>
      </c>
      <c r="F4506" s="378">
        <v>46183</v>
      </c>
      <c r="G4506" s="1" t="s">
        <v>11387</v>
      </c>
      <c r="H4506" s="1" t="s">
        <v>10530</v>
      </c>
      <c r="I4506" s="378">
        <v>47278</v>
      </c>
      <c r="J4506" s="1" t="s">
        <v>61</v>
      </c>
      <c r="K4506" s="380">
        <v>6.5011574074070003E-2</v>
      </c>
      <c r="L4506" s="378">
        <v>46183</v>
      </c>
      <c r="M4506" s="1" t="s">
        <v>492</v>
      </c>
      <c r="N4506" s="1" t="s">
        <v>11392</v>
      </c>
    </row>
    <row r="4507" spans="1:14" x14ac:dyDescent="0.25">
      <c r="A4507" s="1" t="s">
        <v>491</v>
      </c>
      <c r="B4507" s="1" t="s">
        <v>80</v>
      </c>
      <c r="C4507" s="1" t="s">
        <v>81</v>
      </c>
      <c r="D4507" s="377">
        <v>6912</v>
      </c>
      <c r="E4507" s="1" t="s">
        <v>84</v>
      </c>
      <c r="F4507" s="378">
        <v>46183</v>
      </c>
      <c r="G4507" s="1" t="s">
        <v>11387</v>
      </c>
      <c r="H4507" s="1" t="s">
        <v>10530</v>
      </c>
      <c r="I4507" s="378">
        <v>47278</v>
      </c>
      <c r="J4507" s="1" t="s">
        <v>61</v>
      </c>
      <c r="K4507" s="380">
        <v>6.8263888888889998E-2</v>
      </c>
      <c r="L4507" s="378">
        <v>46183</v>
      </c>
      <c r="M4507" s="1" t="s">
        <v>492</v>
      </c>
      <c r="N4507" s="1" t="s">
        <v>11389</v>
      </c>
    </row>
    <row r="4508" spans="1:14" x14ac:dyDescent="0.25">
      <c r="A4508" s="1" t="s">
        <v>491</v>
      </c>
      <c r="B4508" s="1" t="s">
        <v>80</v>
      </c>
      <c r="C4508" s="1" t="s">
        <v>81</v>
      </c>
      <c r="D4508" s="377">
        <v>6912</v>
      </c>
      <c r="E4508" s="1" t="s">
        <v>84</v>
      </c>
      <c r="F4508" s="378">
        <v>46183</v>
      </c>
      <c r="G4508" s="1" t="s">
        <v>11387</v>
      </c>
      <c r="H4508" s="1" t="s">
        <v>10530</v>
      </c>
      <c r="I4508" s="378">
        <v>47278</v>
      </c>
      <c r="J4508" s="1" t="s">
        <v>61</v>
      </c>
      <c r="K4508" s="380">
        <v>2.342592592593E-2</v>
      </c>
      <c r="L4508" s="378">
        <v>46183</v>
      </c>
      <c r="M4508" s="1" t="s">
        <v>492</v>
      </c>
      <c r="N4508" s="1" t="s">
        <v>11395</v>
      </c>
    </row>
    <row r="4509" spans="1:14" x14ac:dyDescent="0.25">
      <c r="A4509" s="1" t="s">
        <v>491</v>
      </c>
      <c r="B4509" s="1" t="s">
        <v>80</v>
      </c>
      <c r="C4509" s="1" t="s">
        <v>81</v>
      </c>
      <c r="D4509" s="377">
        <v>6912</v>
      </c>
      <c r="E4509" s="1" t="s">
        <v>84</v>
      </c>
      <c r="F4509" s="378">
        <v>46183</v>
      </c>
      <c r="G4509" s="1" t="s">
        <v>11387</v>
      </c>
      <c r="H4509" s="1" t="s">
        <v>10530</v>
      </c>
      <c r="I4509" s="378">
        <v>47278</v>
      </c>
      <c r="J4509" s="1" t="s">
        <v>61</v>
      </c>
      <c r="K4509" s="380">
        <v>0.13950231481481001</v>
      </c>
      <c r="L4509" s="378">
        <v>46183</v>
      </c>
      <c r="M4509" s="1" t="s">
        <v>492</v>
      </c>
      <c r="N4509" s="1" t="s">
        <v>11391</v>
      </c>
    </row>
    <row r="4510" spans="1:14" x14ac:dyDescent="0.25">
      <c r="A4510" s="1" t="s">
        <v>491</v>
      </c>
      <c r="B4510" s="1" t="s">
        <v>80</v>
      </c>
      <c r="C4510" s="1" t="s">
        <v>81</v>
      </c>
      <c r="D4510" s="377">
        <v>6912</v>
      </c>
      <c r="E4510" s="1" t="s">
        <v>84</v>
      </c>
      <c r="F4510" s="378">
        <v>46183</v>
      </c>
      <c r="G4510" s="1" t="s">
        <v>11387</v>
      </c>
      <c r="H4510" s="1" t="s">
        <v>10530</v>
      </c>
      <c r="I4510" s="378">
        <v>47278</v>
      </c>
      <c r="J4510" s="1" t="s">
        <v>61</v>
      </c>
      <c r="K4510" s="380">
        <v>0.26711805555556001</v>
      </c>
      <c r="L4510" s="378">
        <v>46183</v>
      </c>
      <c r="M4510" s="1" t="s">
        <v>492</v>
      </c>
      <c r="N4510" s="1" t="s">
        <v>11390</v>
      </c>
    </row>
    <row r="4511" spans="1:14" x14ac:dyDescent="0.25">
      <c r="A4511" s="1" t="s">
        <v>491</v>
      </c>
      <c r="B4511" s="1" t="s">
        <v>80</v>
      </c>
      <c r="C4511" s="1" t="s">
        <v>81</v>
      </c>
      <c r="D4511" s="377">
        <v>6912</v>
      </c>
      <c r="E4511" s="1" t="s">
        <v>84</v>
      </c>
      <c r="F4511" s="378">
        <v>46183</v>
      </c>
      <c r="G4511" s="1" t="s">
        <v>11387</v>
      </c>
      <c r="H4511" s="1" t="s">
        <v>10530</v>
      </c>
      <c r="I4511" s="378">
        <v>47278</v>
      </c>
      <c r="J4511" s="1" t="s">
        <v>61</v>
      </c>
      <c r="K4511" s="380">
        <v>0.13854166666667</v>
      </c>
      <c r="L4511" s="378">
        <v>46183</v>
      </c>
      <c r="M4511" s="1" t="s">
        <v>492</v>
      </c>
      <c r="N4511" s="1" t="s">
        <v>11394</v>
      </c>
    </row>
    <row r="4512" spans="1:14" x14ac:dyDescent="0.25">
      <c r="A4512" s="1" t="s">
        <v>491</v>
      </c>
      <c r="B4512" s="1" t="s">
        <v>80</v>
      </c>
      <c r="C4512" s="1" t="s">
        <v>81</v>
      </c>
      <c r="D4512" s="377">
        <v>1770</v>
      </c>
      <c r="E4512" s="1" t="s">
        <v>84</v>
      </c>
      <c r="F4512" s="378">
        <v>46183</v>
      </c>
      <c r="G4512" s="1" t="s">
        <v>11387</v>
      </c>
      <c r="H4512" s="1" t="s">
        <v>10530</v>
      </c>
      <c r="I4512" s="378">
        <v>47278</v>
      </c>
      <c r="J4512" s="1" t="s">
        <v>61</v>
      </c>
      <c r="K4512" s="380">
        <v>0.25331018518519</v>
      </c>
      <c r="L4512" s="378">
        <v>46183</v>
      </c>
      <c r="M4512" s="1" t="s">
        <v>492</v>
      </c>
      <c r="N4512" s="1" t="s">
        <v>11388</v>
      </c>
    </row>
    <row r="4513" spans="1:14" x14ac:dyDescent="0.25">
      <c r="A4513" s="1" t="s">
        <v>491</v>
      </c>
      <c r="B4513" s="1" t="s">
        <v>80</v>
      </c>
      <c r="C4513" s="1" t="s">
        <v>81</v>
      </c>
      <c r="D4513" s="377">
        <v>6912</v>
      </c>
      <c r="E4513" s="1" t="s">
        <v>84</v>
      </c>
      <c r="F4513" s="378">
        <v>46183</v>
      </c>
      <c r="G4513" s="1" t="s">
        <v>11387</v>
      </c>
      <c r="H4513" s="1" t="s">
        <v>10530</v>
      </c>
      <c r="I4513" s="378">
        <v>47278</v>
      </c>
      <c r="J4513" s="1" t="s">
        <v>61</v>
      </c>
      <c r="K4513" s="380">
        <v>0.20019675925926</v>
      </c>
      <c r="L4513" s="378">
        <v>46183</v>
      </c>
      <c r="M4513" s="1" t="s">
        <v>492</v>
      </c>
      <c r="N4513" s="1" t="s">
        <v>11393</v>
      </c>
    </row>
    <row r="4514" spans="1:14" x14ac:dyDescent="0.25">
      <c r="A4514" s="1" t="s">
        <v>199</v>
      </c>
      <c r="B4514" s="1" t="s">
        <v>80</v>
      </c>
      <c r="C4514" s="1" t="s">
        <v>81</v>
      </c>
      <c r="D4514" s="377">
        <v>12960</v>
      </c>
      <c r="E4514" s="1" t="s">
        <v>84</v>
      </c>
      <c r="F4514" s="378">
        <v>46178</v>
      </c>
      <c r="G4514" s="1" t="s">
        <v>7939</v>
      </c>
      <c r="H4514" s="1" t="s">
        <v>6137</v>
      </c>
      <c r="I4514" s="378">
        <v>47273</v>
      </c>
      <c r="J4514" s="1" t="s">
        <v>61</v>
      </c>
      <c r="K4514" s="380">
        <v>0.361875</v>
      </c>
      <c r="L4514" s="378">
        <v>46178</v>
      </c>
      <c r="M4514" s="1" t="s">
        <v>200</v>
      </c>
      <c r="N4514" s="1" t="s">
        <v>7940</v>
      </c>
    </row>
    <row r="4515" spans="1:14" x14ac:dyDescent="0.25">
      <c r="A4515" s="1" t="s">
        <v>199</v>
      </c>
      <c r="B4515" s="1" t="s">
        <v>80</v>
      </c>
      <c r="C4515" s="1" t="s">
        <v>81</v>
      </c>
      <c r="D4515" s="377">
        <v>8730</v>
      </c>
      <c r="E4515" s="1" t="s">
        <v>84</v>
      </c>
      <c r="F4515" s="378">
        <v>46178</v>
      </c>
      <c r="G4515" s="1" t="s">
        <v>7939</v>
      </c>
      <c r="H4515" s="1" t="s">
        <v>6137</v>
      </c>
      <c r="I4515" s="378">
        <v>47273</v>
      </c>
      <c r="J4515" s="1" t="s">
        <v>61</v>
      </c>
      <c r="K4515" s="380">
        <v>1.393518518519E-2</v>
      </c>
      <c r="L4515" s="378">
        <v>46178</v>
      </c>
      <c r="M4515" s="1" t="s">
        <v>200</v>
      </c>
      <c r="N4515" s="1" t="s">
        <v>7941</v>
      </c>
    </row>
    <row r="4516" spans="1:14" x14ac:dyDescent="0.25">
      <c r="A4516" s="1" t="s">
        <v>199</v>
      </c>
      <c r="B4516" s="1" t="s">
        <v>80</v>
      </c>
      <c r="C4516" s="1" t="s">
        <v>81</v>
      </c>
      <c r="D4516" s="377">
        <v>456</v>
      </c>
      <c r="E4516" s="1" t="s">
        <v>84</v>
      </c>
      <c r="F4516" s="378">
        <v>46178</v>
      </c>
      <c r="G4516" s="1" t="s">
        <v>7939</v>
      </c>
      <c r="H4516" s="1" t="s">
        <v>6137</v>
      </c>
      <c r="I4516" s="378">
        <v>47273</v>
      </c>
      <c r="J4516" s="1" t="s">
        <v>61</v>
      </c>
      <c r="K4516" s="380">
        <v>0.37782407407406998</v>
      </c>
      <c r="L4516" s="378">
        <v>46178</v>
      </c>
      <c r="M4516" s="1" t="s">
        <v>200</v>
      </c>
      <c r="N4516" s="1" t="s">
        <v>7942</v>
      </c>
    </row>
    <row r="4517" spans="1:14" x14ac:dyDescent="0.25">
      <c r="A4517" s="1" t="s">
        <v>199</v>
      </c>
      <c r="B4517" s="1" t="s">
        <v>80</v>
      </c>
      <c r="C4517" s="1" t="s">
        <v>81</v>
      </c>
      <c r="D4517" s="377">
        <v>12960</v>
      </c>
      <c r="E4517" s="1" t="s">
        <v>84</v>
      </c>
      <c r="F4517" s="378">
        <v>46177</v>
      </c>
      <c r="G4517" s="1" t="s">
        <v>7939</v>
      </c>
      <c r="H4517" s="1" t="s">
        <v>6137</v>
      </c>
      <c r="I4517" s="378">
        <v>47273</v>
      </c>
      <c r="J4517" s="1" t="s">
        <v>61</v>
      </c>
      <c r="K4517" s="380">
        <v>0.90629629629630004</v>
      </c>
      <c r="L4517" s="378">
        <v>46177</v>
      </c>
      <c r="M4517" s="1" t="s">
        <v>200</v>
      </c>
      <c r="N4517" s="1" t="s">
        <v>7943</v>
      </c>
    </row>
    <row r="4518" spans="1:14" x14ac:dyDescent="0.25">
      <c r="A4518" s="1" t="s">
        <v>199</v>
      </c>
      <c r="B4518" s="1" t="s">
        <v>80</v>
      </c>
      <c r="C4518" s="1" t="s">
        <v>81</v>
      </c>
      <c r="D4518" s="377">
        <v>12960</v>
      </c>
      <c r="E4518" s="1" t="s">
        <v>84</v>
      </c>
      <c r="F4518" s="378">
        <v>46177</v>
      </c>
      <c r="G4518" s="1" t="s">
        <v>7939</v>
      </c>
      <c r="H4518" s="1" t="s">
        <v>6137</v>
      </c>
      <c r="I4518" s="378">
        <v>47273</v>
      </c>
      <c r="J4518" s="1" t="s">
        <v>61</v>
      </c>
      <c r="K4518" s="380">
        <v>0.94628472222222004</v>
      </c>
      <c r="L4518" s="378">
        <v>46177</v>
      </c>
      <c r="M4518" s="1" t="s">
        <v>200</v>
      </c>
      <c r="N4518" s="1" t="s">
        <v>7944</v>
      </c>
    </row>
    <row r="4519" spans="1:14" x14ac:dyDescent="0.25">
      <c r="A4519" s="1" t="s">
        <v>195</v>
      </c>
      <c r="B4519" s="1" t="s">
        <v>80</v>
      </c>
      <c r="C4519" s="1" t="s">
        <v>81</v>
      </c>
      <c r="D4519" s="377">
        <v>6912</v>
      </c>
      <c r="E4519" s="1" t="s">
        <v>84</v>
      </c>
      <c r="F4519" s="378">
        <v>46182</v>
      </c>
      <c r="G4519" s="1" t="s">
        <v>11396</v>
      </c>
      <c r="H4519" s="1" t="s">
        <v>10530</v>
      </c>
      <c r="I4519" s="378">
        <v>47278</v>
      </c>
      <c r="J4519" s="1" t="s">
        <v>61</v>
      </c>
      <c r="K4519" s="380">
        <v>0.89092592592593001</v>
      </c>
      <c r="L4519" s="378">
        <v>46182</v>
      </c>
      <c r="M4519" s="1" t="s">
        <v>196</v>
      </c>
      <c r="N4519" s="1" t="s">
        <v>11399</v>
      </c>
    </row>
    <row r="4520" spans="1:14" x14ac:dyDescent="0.25">
      <c r="A4520" s="1" t="s">
        <v>195</v>
      </c>
      <c r="B4520" s="1" t="s">
        <v>80</v>
      </c>
      <c r="C4520" s="1" t="s">
        <v>81</v>
      </c>
      <c r="D4520" s="377">
        <v>6912</v>
      </c>
      <c r="E4520" s="1" t="s">
        <v>84</v>
      </c>
      <c r="F4520" s="378">
        <v>46182</v>
      </c>
      <c r="G4520" s="1" t="s">
        <v>11396</v>
      </c>
      <c r="H4520" s="1" t="s">
        <v>10530</v>
      </c>
      <c r="I4520" s="378">
        <v>47278</v>
      </c>
      <c r="J4520" s="1" t="s">
        <v>61</v>
      </c>
      <c r="K4520" s="380">
        <v>0.85079861111110999</v>
      </c>
      <c r="L4520" s="378">
        <v>46182</v>
      </c>
      <c r="M4520" s="1" t="s">
        <v>196</v>
      </c>
      <c r="N4520" s="1" t="s">
        <v>11401</v>
      </c>
    </row>
    <row r="4521" spans="1:14" x14ac:dyDescent="0.25">
      <c r="A4521" s="1" t="s">
        <v>195</v>
      </c>
      <c r="B4521" s="1" t="s">
        <v>80</v>
      </c>
      <c r="C4521" s="1" t="s">
        <v>81</v>
      </c>
      <c r="D4521" s="377">
        <v>6912</v>
      </c>
      <c r="E4521" s="1" t="s">
        <v>84</v>
      </c>
      <c r="F4521" s="378">
        <v>46182</v>
      </c>
      <c r="G4521" s="1" t="s">
        <v>11396</v>
      </c>
      <c r="H4521" s="1" t="s">
        <v>10530</v>
      </c>
      <c r="I4521" s="378">
        <v>47278</v>
      </c>
      <c r="J4521" s="1" t="s">
        <v>61</v>
      </c>
      <c r="K4521" s="380">
        <v>0.92248842592592994</v>
      </c>
      <c r="L4521" s="378">
        <v>46182</v>
      </c>
      <c r="M4521" s="1" t="s">
        <v>196</v>
      </c>
      <c r="N4521" s="1" t="s">
        <v>11404</v>
      </c>
    </row>
    <row r="4522" spans="1:14" x14ac:dyDescent="0.25">
      <c r="A4522" s="1" t="s">
        <v>195</v>
      </c>
      <c r="B4522" s="1" t="s">
        <v>80</v>
      </c>
      <c r="C4522" s="1" t="s">
        <v>81</v>
      </c>
      <c r="D4522" s="377">
        <v>6912</v>
      </c>
      <c r="E4522" s="1" t="s">
        <v>84</v>
      </c>
      <c r="F4522" s="378">
        <v>46182</v>
      </c>
      <c r="G4522" s="1" t="s">
        <v>11396</v>
      </c>
      <c r="H4522" s="1" t="s">
        <v>10530</v>
      </c>
      <c r="I4522" s="378">
        <v>47278</v>
      </c>
      <c r="J4522" s="1" t="s">
        <v>61</v>
      </c>
      <c r="K4522" s="380">
        <v>0.95912037037037001</v>
      </c>
      <c r="L4522" s="378">
        <v>46182</v>
      </c>
      <c r="M4522" s="1" t="s">
        <v>196</v>
      </c>
      <c r="N4522" s="1" t="s">
        <v>11403</v>
      </c>
    </row>
    <row r="4523" spans="1:14" x14ac:dyDescent="0.25">
      <c r="A4523" s="1" t="s">
        <v>195</v>
      </c>
      <c r="B4523" s="1" t="s">
        <v>80</v>
      </c>
      <c r="C4523" s="1" t="s">
        <v>81</v>
      </c>
      <c r="D4523" s="377">
        <v>6912</v>
      </c>
      <c r="E4523" s="1" t="s">
        <v>84</v>
      </c>
      <c r="F4523" s="378">
        <v>46182</v>
      </c>
      <c r="G4523" s="1" t="s">
        <v>11396</v>
      </c>
      <c r="H4523" s="1" t="s">
        <v>10530</v>
      </c>
      <c r="I4523" s="378">
        <v>47278</v>
      </c>
      <c r="J4523" s="1" t="s">
        <v>61</v>
      </c>
      <c r="K4523" s="380">
        <v>0.77822916666666997</v>
      </c>
      <c r="L4523" s="378">
        <v>46182</v>
      </c>
      <c r="M4523" s="1" t="s">
        <v>196</v>
      </c>
      <c r="N4523" s="1" t="s">
        <v>11398</v>
      </c>
    </row>
    <row r="4524" spans="1:14" x14ac:dyDescent="0.25">
      <c r="A4524" s="1" t="s">
        <v>195</v>
      </c>
      <c r="B4524" s="1" t="s">
        <v>80</v>
      </c>
      <c r="C4524" s="1" t="s">
        <v>81</v>
      </c>
      <c r="D4524" s="377">
        <v>6912</v>
      </c>
      <c r="E4524" s="1" t="s">
        <v>84</v>
      </c>
      <c r="F4524" s="378">
        <v>46182</v>
      </c>
      <c r="G4524" s="1" t="s">
        <v>11396</v>
      </c>
      <c r="H4524" s="1" t="s">
        <v>10530</v>
      </c>
      <c r="I4524" s="378">
        <v>47278</v>
      </c>
      <c r="J4524" s="1" t="s">
        <v>61</v>
      </c>
      <c r="K4524" s="380">
        <v>0.93666666666666998</v>
      </c>
      <c r="L4524" s="378">
        <v>46182</v>
      </c>
      <c r="M4524" s="1" t="s">
        <v>196</v>
      </c>
      <c r="N4524" s="1" t="s">
        <v>11397</v>
      </c>
    </row>
    <row r="4525" spans="1:14" x14ac:dyDescent="0.25">
      <c r="A4525" s="1" t="s">
        <v>195</v>
      </c>
      <c r="B4525" s="1" t="s">
        <v>80</v>
      </c>
      <c r="C4525" s="1" t="s">
        <v>81</v>
      </c>
      <c r="D4525" s="377">
        <v>6912</v>
      </c>
      <c r="E4525" s="1" t="s">
        <v>84</v>
      </c>
      <c r="F4525" s="378">
        <v>46182</v>
      </c>
      <c r="G4525" s="1" t="s">
        <v>11396</v>
      </c>
      <c r="H4525" s="1" t="s">
        <v>10530</v>
      </c>
      <c r="I4525" s="378">
        <v>47278</v>
      </c>
      <c r="J4525" s="1" t="s">
        <v>61</v>
      </c>
      <c r="K4525" s="380">
        <v>0.75554398148148005</v>
      </c>
      <c r="L4525" s="378">
        <v>46182</v>
      </c>
      <c r="M4525" s="1" t="s">
        <v>196</v>
      </c>
      <c r="N4525" s="1" t="s">
        <v>11402</v>
      </c>
    </row>
    <row r="4526" spans="1:14" x14ac:dyDescent="0.25">
      <c r="A4526" s="1" t="s">
        <v>195</v>
      </c>
      <c r="B4526" s="1" t="s">
        <v>80</v>
      </c>
      <c r="C4526" s="1" t="s">
        <v>81</v>
      </c>
      <c r="D4526" s="377">
        <v>1374</v>
      </c>
      <c r="E4526" s="1" t="s">
        <v>84</v>
      </c>
      <c r="F4526" s="378">
        <v>46182</v>
      </c>
      <c r="G4526" s="1" t="s">
        <v>11396</v>
      </c>
      <c r="H4526" s="1" t="s">
        <v>10530</v>
      </c>
      <c r="I4526" s="378">
        <v>47278</v>
      </c>
      <c r="J4526" s="1" t="s">
        <v>61</v>
      </c>
      <c r="K4526" s="380">
        <v>0.98773148148148004</v>
      </c>
      <c r="L4526" s="378">
        <v>46182</v>
      </c>
      <c r="M4526" s="1" t="s">
        <v>196</v>
      </c>
      <c r="N4526" s="1" t="s">
        <v>11400</v>
      </c>
    </row>
    <row r="4527" spans="1:14" x14ac:dyDescent="0.25">
      <c r="A4527" s="1" t="s">
        <v>90</v>
      </c>
      <c r="B4527" s="1" t="s">
        <v>80</v>
      </c>
      <c r="C4527" s="1" t="s">
        <v>81</v>
      </c>
      <c r="D4527" s="377">
        <v>12960</v>
      </c>
      <c r="E4527" s="1" t="s">
        <v>84</v>
      </c>
      <c r="F4527" s="378">
        <v>46185</v>
      </c>
      <c r="G4527" s="1" t="s">
        <v>14354</v>
      </c>
      <c r="H4527" s="1" t="s">
        <v>13013</v>
      </c>
      <c r="I4527" s="378">
        <v>47280</v>
      </c>
      <c r="J4527" s="1" t="s">
        <v>61</v>
      </c>
      <c r="K4527" s="380">
        <v>0.35210648148147999</v>
      </c>
      <c r="L4527" s="378">
        <v>46185</v>
      </c>
      <c r="M4527" s="1" t="s">
        <v>278</v>
      </c>
      <c r="N4527" s="1" t="s">
        <v>14355</v>
      </c>
    </row>
    <row r="4528" spans="1:14" x14ac:dyDescent="0.25">
      <c r="A4528" s="1" t="s">
        <v>90</v>
      </c>
      <c r="B4528" s="1" t="s">
        <v>80</v>
      </c>
      <c r="C4528" s="1" t="s">
        <v>81</v>
      </c>
      <c r="D4528" s="377">
        <v>12960</v>
      </c>
      <c r="E4528" s="1" t="s">
        <v>84</v>
      </c>
      <c r="F4528" s="378">
        <v>46185</v>
      </c>
      <c r="G4528" s="1" t="s">
        <v>14354</v>
      </c>
      <c r="H4528" s="1" t="s">
        <v>13013</v>
      </c>
      <c r="I4528" s="378">
        <v>47280</v>
      </c>
      <c r="J4528" s="1" t="s">
        <v>61</v>
      </c>
      <c r="K4528" s="380">
        <v>0.44844907407406998</v>
      </c>
      <c r="L4528" s="378">
        <v>46185</v>
      </c>
      <c r="M4528" s="1" t="s">
        <v>278</v>
      </c>
      <c r="N4528" s="1" t="s">
        <v>14356</v>
      </c>
    </row>
    <row r="4529" spans="1:14" x14ac:dyDescent="0.25">
      <c r="A4529" s="1" t="s">
        <v>90</v>
      </c>
      <c r="B4529" s="1" t="s">
        <v>80</v>
      </c>
      <c r="C4529" s="1" t="s">
        <v>81</v>
      </c>
      <c r="D4529" s="377">
        <v>12960</v>
      </c>
      <c r="E4529" s="1" t="s">
        <v>84</v>
      </c>
      <c r="F4529" s="378">
        <v>46185</v>
      </c>
      <c r="G4529" s="1" t="s">
        <v>14354</v>
      </c>
      <c r="H4529" s="1" t="s">
        <v>13013</v>
      </c>
      <c r="I4529" s="378">
        <v>47280</v>
      </c>
      <c r="J4529" s="1" t="s">
        <v>61</v>
      </c>
      <c r="K4529" s="380">
        <v>0.39870370370370001</v>
      </c>
      <c r="L4529" s="378">
        <v>46185</v>
      </c>
      <c r="M4529" s="1" t="s">
        <v>278</v>
      </c>
      <c r="N4529" s="1" t="s">
        <v>14357</v>
      </c>
    </row>
    <row r="4530" spans="1:14" x14ac:dyDescent="0.25">
      <c r="A4530" s="1" t="s">
        <v>90</v>
      </c>
      <c r="B4530" s="1" t="s">
        <v>80</v>
      </c>
      <c r="C4530" s="1" t="s">
        <v>81</v>
      </c>
      <c r="D4530" s="377">
        <v>12960</v>
      </c>
      <c r="E4530" s="1" t="s">
        <v>84</v>
      </c>
      <c r="F4530" s="378">
        <v>46185</v>
      </c>
      <c r="G4530" s="1" t="s">
        <v>14354</v>
      </c>
      <c r="H4530" s="1" t="s">
        <v>13013</v>
      </c>
      <c r="I4530" s="378">
        <v>47280</v>
      </c>
      <c r="J4530" s="1" t="s">
        <v>61</v>
      </c>
      <c r="K4530" s="380">
        <v>0.58777777777777995</v>
      </c>
      <c r="L4530" s="378">
        <v>46185</v>
      </c>
      <c r="M4530" s="1" t="s">
        <v>278</v>
      </c>
      <c r="N4530" s="1" t="s">
        <v>14358</v>
      </c>
    </row>
    <row r="4531" spans="1:14" x14ac:dyDescent="0.25">
      <c r="A4531" s="1" t="s">
        <v>90</v>
      </c>
      <c r="B4531" s="1" t="s">
        <v>80</v>
      </c>
      <c r="C4531" s="1" t="s">
        <v>81</v>
      </c>
      <c r="D4531" s="377">
        <v>12960</v>
      </c>
      <c r="E4531" s="1" t="s">
        <v>84</v>
      </c>
      <c r="F4531" s="378">
        <v>46185</v>
      </c>
      <c r="G4531" s="1" t="s">
        <v>14354</v>
      </c>
      <c r="H4531" s="1" t="s">
        <v>13013</v>
      </c>
      <c r="I4531" s="378">
        <v>47280</v>
      </c>
      <c r="J4531" s="1" t="s">
        <v>61</v>
      </c>
      <c r="K4531" s="380">
        <v>0.55833333333333002</v>
      </c>
      <c r="L4531" s="378">
        <v>46185</v>
      </c>
      <c r="M4531" s="1" t="s">
        <v>278</v>
      </c>
      <c r="N4531" s="1" t="s">
        <v>14359</v>
      </c>
    </row>
    <row r="4532" spans="1:14" x14ac:dyDescent="0.25">
      <c r="A4532" s="1" t="s">
        <v>90</v>
      </c>
      <c r="B4532" s="1" t="s">
        <v>80</v>
      </c>
      <c r="C4532" s="1" t="s">
        <v>81</v>
      </c>
      <c r="D4532" s="377">
        <v>12960</v>
      </c>
      <c r="E4532" s="1" t="s">
        <v>84</v>
      </c>
      <c r="F4532" s="378">
        <v>46177</v>
      </c>
      <c r="G4532" s="1" t="s">
        <v>7945</v>
      </c>
      <c r="H4532" s="1" t="s">
        <v>5776</v>
      </c>
      <c r="I4532" s="378">
        <v>47272</v>
      </c>
      <c r="J4532" s="1" t="s">
        <v>61</v>
      </c>
      <c r="K4532" s="380">
        <v>0.59740740740741005</v>
      </c>
      <c r="L4532" s="378">
        <v>46177</v>
      </c>
      <c r="M4532" s="1" t="s">
        <v>278</v>
      </c>
      <c r="N4532" s="1" t="s">
        <v>7948</v>
      </c>
    </row>
    <row r="4533" spans="1:14" x14ac:dyDescent="0.25">
      <c r="A4533" s="1" t="s">
        <v>90</v>
      </c>
      <c r="B4533" s="1" t="s">
        <v>80</v>
      </c>
      <c r="C4533" s="1" t="s">
        <v>81</v>
      </c>
      <c r="D4533" s="377">
        <v>12960</v>
      </c>
      <c r="E4533" s="1" t="s">
        <v>84</v>
      </c>
      <c r="F4533" s="378">
        <v>46177</v>
      </c>
      <c r="G4533" s="1" t="s">
        <v>7945</v>
      </c>
      <c r="H4533" s="1" t="s">
        <v>5776</v>
      </c>
      <c r="I4533" s="378">
        <v>47272</v>
      </c>
      <c r="J4533" s="1" t="s">
        <v>61</v>
      </c>
      <c r="K4533" s="380">
        <v>0.76379629629629997</v>
      </c>
      <c r="L4533" s="378">
        <v>46177</v>
      </c>
      <c r="M4533" s="1" t="s">
        <v>278</v>
      </c>
      <c r="N4533" s="1" t="s">
        <v>7951</v>
      </c>
    </row>
    <row r="4534" spans="1:14" x14ac:dyDescent="0.25">
      <c r="A4534" s="1" t="s">
        <v>90</v>
      </c>
      <c r="B4534" s="1" t="s">
        <v>80</v>
      </c>
      <c r="C4534" s="1" t="s">
        <v>81</v>
      </c>
      <c r="D4534" s="377">
        <v>12960</v>
      </c>
      <c r="E4534" s="1" t="s">
        <v>84</v>
      </c>
      <c r="F4534" s="378">
        <v>46177</v>
      </c>
      <c r="G4534" s="1" t="s">
        <v>7945</v>
      </c>
      <c r="H4534" s="1" t="s">
        <v>5776</v>
      </c>
      <c r="I4534" s="378">
        <v>47272</v>
      </c>
      <c r="J4534" s="1" t="s">
        <v>61</v>
      </c>
      <c r="K4534" s="380">
        <v>0.71446759259258996</v>
      </c>
      <c r="L4534" s="378">
        <v>46177</v>
      </c>
      <c r="M4534" s="1" t="s">
        <v>278</v>
      </c>
      <c r="N4534" s="1" t="s">
        <v>7947</v>
      </c>
    </row>
    <row r="4535" spans="1:14" x14ac:dyDescent="0.25">
      <c r="A4535" s="1" t="s">
        <v>90</v>
      </c>
      <c r="B4535" s="1" t="s">
        <v>80</v>
      </c>
      <c r="C4535" s="1" t="s">
        <v>81</v>
      </c>
      <c r="D4535" s="377">
        <v>7434</v>
      </c>
      <c r="E4535" s="1" t="s">
        <v>84</v>
      </c>
      <c r="F4535" s="378">
        <v>46177</v>
      </c>
      <c r="G4535" s="1" t="s">
        <v>7945</v>
      </c>
      <c r="H4535" s="1" t="s">
        <v>5776</v>
      </c>
      <c r="I4535" s="378">
        <v>47272</v>
      </c>
      <c r="J4535" s="1" t="s">
        <v>61</v>
      </c>
      <c r="K4535" s="380">
        <v>0.88010416666667002</v>
      </c>
      <c r="L4535" s="378">
        <v>46177</v>
      </c>
      <c r="M4535" s="1" t="s">
        <v>278</v>
      </c>
      <c r="N4535" s="1" t="s">
        <v>7946</v>
      </c>
    </row>
    <row r="4536" spans="1:14" x14ac:dyDescent="0.25">
      <c r="A4536" s="1" t="s">
        <v>90</v>
      </c>
      <c r="B4536" s="1" t="s">
        <v>80</v>
      </c>
      <c r="C4536" s="1" t="s">
        <v>81</v>
      </c>
      <c r="D4536" s="377">
        <v>12960</v>
      </c>
      <c r="E4536" s="1" t="s">
        <v>84</v>
      </c>
      <c r="F4536" s="378">
        <v>46177</v>
      </c>
      <c r="G4536" s="1" t="s">
        <v>7945</v>
      </c>
      <c r="H4536" s="1" t="s">
        <v>5776</v>
      </c>
      <c r="I4536" s="378">
        <v>47272</v>
      </c>
      <c r="J4536" s="1" t="s">
        <v>61</v>
      </c>
      <c r="K4536" s="380">
        <v>0.67771990740740995</v>
      </c>
      <c r="L4536" s="378">
        <v>46177</v>
      </c>
      <c r="M4536" s="1" t="s">
        <v>278</v>
      </c>
      <c r="N4536" s="1" t="s">
        <v>7952</v>
      </c>
    </row>
    <row r="4537" spans="1:14" x14ac:dyDescent="0.25">
      <c r="A4537" s="1" t="s">
        <v>90</v>
      </c>
      <c r="B4537" s="1" t="s">
        <v>80</v>
      </c>
      <c r="C4537" s="1" t="s">
        <v>81</v>
      </c>
      <c r="D4537" s="377">
        <v>12960</v>
      </c>
      <c r="E4537" s="1" t="s">
        <v>84</v>
      </c>
      <c r="F4537" s="378">
        <v>46177</v>
      </c>
      <c r="G4537" s="1" t="s">
        <v>7945</v>
      </c>
      <c r="H4537" s="1" t="s">
        <v>5776</v>
      </c>
      <c r="I4537" s="378">
        <v>47272</v>
      </c>
      <c r="J4537" s="1" t="s">
        <v>61</v>
      </c>
      <c r="K4537" s="380">
        <v>0.52468749999999997</v>
      </c>
      <c r="L4537" s="378">
        <v>46177</v>
      </c>
      <c r="M4537" s="1" t="s">
        <v>278</v>
      </c>
      <c r="N4537" s="1" t="s">
        <v>7950</v>
      </c>
    </row>
    <row r="4538" spans="1:14" x14ac:dyDescent="0.25">
      <c r="A4538" s="1" t="s">
        <v>90</v>
      </c>
      <c r="B4538" s="1" t="s">
        <v>80</v>
      </c>
      <c r="C4538" s="1" t="s">
        <v>81</v>
      </c>
      <c r="D4538" s="377">
        <v>12960</v>
      </c>
      <c r="E4538" s="1" t="s">
        <v>84</v>
      </c>
      <c r="F4538" s="378">
        <v>46177</v>
      </c>
      <c r="G4538" s="1" t="s">
        <v>7945</v>
      </c>
      <c r="H4538" s="1" t="s">
        <v>5776</v>
      </c>
      <c r="I4538" s="378">
        <v>47272</v>
      </c>
      <c r="J4538" s="1" t="s">
        <v>61</v>
      </c>
      <c r="K4538" s="380">
        <v>0.52715277777778002</v>
      </c>
      <c r="L4538" s="378">
        <v>46177</v>
      </c>
      <c r="M4538" s="1" t="s">
        <v>278</v>
      </c>
      <c r="N4538" s="1" t="s">
        <v>7949</v>
      </c>
    </row>
    <row r="4539" spans="1:14" x14ac:dyDescent="0.25">
      <c r="A4539" s="1" t="s">
        <v>90</v>
      </c>
      <c r="B4539" s="1" t="s">
        <v>80</v>
      </c>
      <c r="C4539" s="1" t="s">
        <v>81</v>
      </c>
      <c r="D4539" s="377">
        <v>12960</v>
      </c>
      <c r="E4539" s="1" t="s">
        <v>84</v>
      </c>
      <c r="F4539" s="378">
        <v>46177</v>
      </c>
      <c r="G4539" s="1" t="s">
        <v>7945</v>
      </c>
      <c r="H4539" s="1" t="s">
        <v>5776</v>
      </c>
      <c r="I4539" s="378">
        <v>47272</v>
      </c>
      <c r="J4539" s="1" t="s">
        <v>61</v>
      </c>
      <c r="K4539" s="380">
        <v>0.87511574074073994</v>
      </c>
      <c r="L4539" s="378">
        <v>46177</v>
      </c>
      <c r="M4539" s="1" t="s">
        <v>278</v>
      </c>
      <c r="N4539" s="1" t="s">
        <v>7953</v>
      </c>
    </row>
    <row r="4540" spans="1:14" x14ac:dyDescent="0.25">
      <c r="A4540" s="1" t="s">
        <v>787</v>
      </c>
      <c r="B4540" s="1" t="s">
        <v>80</v>
      </c>
      <c r="C4540" s="1" t="s">
        <v>81</v>
      </c>
      <c r="D4540" s="377">
        <v>12960</v>
      </c>
      <c r="E4540" s="1" t="s">
        <v>84</v>
      </c>
      <c r="F4540" s="378">
        <v>46183</v>
      </c>
      <c r="G4540" s="1" t="s">
        <v>12641</v>
      </c>
      <c r="H4540" s="1" t="s">
        <v>11683</v>
      </c>
      <c r="I4540" s="378">
        <v>47279</v>
      </c>
      <c r="J4540" s="1" t="s">
        <v>61</v>
      </c>
      <c r="K4540" s="380">
        <v>0.68518518518519</v>
      </c>
      <c r="L4540" s="378">
        <v>46183</v>
      </c>
      <c r="M4540" s="1" t="s">
        <v>788</v>
      </c>
      <c r="N4540" s="1" t="s">
        <v>12642</v>
      </c>
    </row>
    <row r="4541" spans="1:14" x14ac:dyDescent="0.25">
      <c r="A4541" s="1" t="s">
        <v>787</v>
      </c>
      <c r="B4541" s="1" t="s">
        <v>80</v>
      </c>
      <c r="C4541" s="1" t="s">
        <v>81</v>
      </c>
      <c r="D4541" s="377">
        <v>12960</v>
      </c>
      <c r="E4541" s="1" t="s">
        <v>84</v>
      </c>
      <c r="F4541" s="378">
        <v>46183</v>
      </c>
      <c r="G4541" s="1" t="s">
        <v>12641</v>
      </c>
      <c r="H4541" s="1" t="s">
        <v>11683</v>
      </c>
      <c r="I4541" s="378">
        <v>47279</v>
      </c>
      <c r="J4541" s="1" t="s">
        <v>61</v>
      </c>
      <c r="K4541" s="380">
        <v>0.6465162037037</v>
      </c>
      <c r="L4541" s="378">
        <v>46183</v>
      </c>
      <c r="M4541" s="1" t="s">
        <v>788</v>
      </c>
      <c r="N4541" s="1" t="s">
        <v>12643</v>
      </c>
    </row>
    <row r="4542" spans="1:14" x14ac:dyDescent="0.25">
      <c r="A4542" s="1" t="s">
        <v>787</v>
      </c>
      <c r="B4542" s="1" t="s">
        <v>80</v>
      </c>
      <c r="C4542" s="1" t="s">
        <v>81</v>
      </c>
      <c r="D4542" s="377">
        <v>9678</v>
      </c>
      <c r="E4542" s="1" t="s">
        <v>84</v>
      </c>
      <c r="F4542" s="378">
        <v>46183</v>
      </c>
      <c r="G4542" s="1" t="s">
        <v>12641</v>
      </c>
      <c r="H4542" s="1" t="s">
        <v>11683</v>
      </c>
      <c r="I4542" s="378">
        <v>47279</v>
      </c>
      <c r="J4542" s="1" t="s">
        <v>61</v>
      </c>
      <c r="K4542" s="380">
        <v>0.87511574074073994</v>
      </c>
      <c r="L4542" s="378">
        <v>46183</v>
      </c>
      <c r="M4542" s="1" t="s">
        <v>788</v>
      </c>
      <c r="N4542" s="1" t="s">
        <v>12644</v>
      </c>
    </row>
    <row r="4543" spans="1:14" x14ac:dyDescent="0.25">
      <c r="A4543" s="1" t="s">
        <v>787</v>
      </c>
      <c r="B4543" s="1" t="s">
        <v>80</v>
      </c>
      <c r="C4543" s="1" t="s">
        <v>81</v>
      </c>
      <c r="D4543" s="377">
        <v>12960</v>
      </c>
      <c r="E4543" s="1" t="s">
        <v>84</v>
      </c>
      <c r="F4543" s="378">
        <v>46183</v>
      </c>
      <c r="G4543" s="1" t="s">
        <v>12641</v>
      </c>
      <c r="H4543" s="1" t="s">
        <v>11683</v>
      </c>
      <c r="I4543" s="378">
        <v>47279</v>
      </c>
      <c r="J4543" s="1" t="s">
        <v>61</v>
      </c>
      <c r="K4543" s="380">
        <v>0.73682870370370002</v>
      </c>
      <c r="L4543" s="378">
        <v>46183</v>
      </c>
      <c r="M4543" s="1" t="s">
        <v>788</v>
      </c>
      <c r="N4543" s="1" t="s">
        <v>12645</v>
      </c>
    </row>
    <row r="4544" spans="1:14" x14ac:dyDescent="0.25">
      <c r="A4544" s="1" t="s">
        <v>1250</v>
      </c>
      <c r="B4544" s="1" t="s">
        <v>80</v>
      </c>
      <c r="C4544" s="1" t="s">
        <v>81</v>
      </c>
      <c r="D4544" s="377">
        <v>12960</v>
      </c>
      <c r="E4544" s="1" t="s">
        <v>84</v>
      </c>
      <c r="F4544" s="378">
        <v>46182</v>
      </c>
      <c r="G4544" s="1" t="s">
        <v>10076</v>
      </c>
      <c r="H4544" s="1" t="s">
        <v>9328</v>
      </c>
      <c r="I4544" s="378">
        <v>47277</v>
      </c>
      <c r="J4544" s="1" t="s">
        <v>61</v>
      </c>
      <c r="K4544" s="380">
        <v>1.203703703704E-2</v>
      </c>
      <c r="L4544" s="378">
        <v>46182</v>
      </c>
      <c r="M4544" s="1" t="s">
        <v>1251</v>
      </c>
      <c r="N4544" s="1" t="s">
        <v>10080</v>
      </c>
    </row>
    <row r="4545" spans="1:14" x14ac:dyDescent="0.25">
      <c r="A4545" s="1" t="s">
        <v>1250</v>
      </c>
      <c r="B4545" s="1" t="s">
        <v>80</v>
      </c>
      <c r="C4545" s="1" t="s">
        <v>81</v>
      </c>
      <c r="D4545" s="377">
        <v>8442</v>
      </c>
      <c r="E4545" s="1" t="s">
        <v>84</v>
      </c>
      <c r="F4545" s="378">
        <v>46182</v>
      </c>
      <c r="G4545" s="1" t="s">
        <v>10076</v>
      </c>
      <c r="H4545" s="1" t="s">
        <v>9328</v>
      </c>
      <c r="I4545" s="378">
        <v>47277</v>
      </c>
      <c r="J4545" s="1" t="s">
        <v>61</v>
      </c>
      <c r="K4545" s="380">
        <v>0.22834490740741001</v>
      </c>
      <c r="L4545" s="378">
        <v>46182</v>
      </c>
      <c r="M4545" s="1" t="s">
        <v>1251</v>
      </c>
      <c r="N4545" s="1" t="s">
        <v>10078</v>
      </c>
    </row>
    <row r="4546" spans="1:14" x14ac:dyDescent="0.25">
      <c r="A4546" s="1" t="s">
        <v>1250</v>
      </c>
      <c r="B4546" s="1" t="s">
        <v>80</v>
      </c>
      <c r="C4546" s="1" t="s">
        <v>81</v>
      </c>
      <c r="D4546" s="377">
        <v>12960</v>
      </c>
      <c r="E4546" s="1" t="s">
        <v>84</v>
      </c>
      <c r="F4546" s="378">
        <v>46182</v>
      </c>
      <c r="G4546" s="1" t="s">
        <v>10076</v>
      </c>
      <c r="H4546" s="1" t="s">
        <v>9328</v>
      </c>
      <c r="I4546" s="378">
        <v>47277</v>
      </c>
      <c r="J4546" s="1" t="s">
        <v>61</v>
      </c>
      <c r="K4546" s="380">
        <v>0.14173611111111001</v>
      </c>
      <c r="L4546" s="378">
        <v>46182</v>
      </c>
      <c r="M4546" s="1" t="s">
        <v>1251</v>
      </c>
      <c r="N4546" s="1" t="s">
        <v>10077</v>
      </c>
    </row>
    <row r="4547" spans="1:14" x14ac:dyDescent="0.25">
      <c r="A4547" s="1" t="s">
        <v>1250</v>
      </c>
      <c r="B4547" s="1" t="s">
        <v>80</v>
      </c>
      <c r="C4547" s="1" t="s">
        <v>81</v>
      </c>
      <c r="D4547" s="377">
        <v>12960</v>
      </c>
      <c r="E4547" s="1" t="s">
        <v>84</v>
      </c>
      <c r="F4547" s="378">
        <v>46182</v>
      </c>
      <c r="G4547" s="1" t="s">
        <v>10076</v>
      </c>
      <c r="H4547" s="1" t="s">
        <v>9328</v>
      </c>
      <c r="I4547" s="378">
        <v>47277</v>
      </c>
      <c r="J4547" s="1" t="s">
        <v>61</v>
      </c>
      <c r="K4547" s="380">
        <v>6.1192129629629999E-2</v>
      </c>
      <c r="L4547" s="378">
        <v>46182</v>
      </c>
      <c r="M4547" s="1" t="s">
        <v>1251</v>
      </c>
      <c r="N4547" s="1" t="s">
        <v>10079</v>
      </c>
    </row>
    <row r="4548" spans="1:14" x14ac:dyDescent="0.25">
      <c r="A4548" s="1" t="s">
        <v>197</v>
      </c>
      <c r="B4548" s="1" t="s">
        <v>80</v>
      </c>
      <c r="C4548" s="1" t="s">
        <v>81</v>
      </c>
      <c r="D4548" s="377">
        <v>6912</v>
      </c>
      <c r="E4548" s="1" t="s">
        <v>84</v>
      </c>
      <c r="F4548" s="378">
        <v>46185</v>
      </c>
      <c r="G4548" s="1" t="s">
        <v>13820</v>
      </c>
      <c r="H4548" s="1" t="s">
        <v>13013</v>
      </c>
      <c r="I4548" s="378">
        <v>47280</v>
      </c>
      <c r="J4548" s="1" t="s">
        <v>61</v>
      </c>
      <c r="K4548" s="380">
        <v>0.32804398148148001</v>
      </c>
      <c r="L4548" s="378">
        <v>46185</v>
      </c>
      <c r="M4548" s="1" t="s">
        <v>198</v>
      </c>
      <c r="N4548" s="1" t="s">
        <v>13826</v>
      </c>
    </row>
    <row r="4549" spans="1:14" x14ac:dyDescent="0.25">
      <c r="A4549" s="1" t="s">
        <v>197</v>
      </c>
      <c r="B4549" s="1" t="s">
        <v>80</v>
      </c>
      <c r="C4549" s="1" t="s">
        <v>81</v>
      </c>
      <c r="D4549" s="377">
        <v>1008</v>
      </c>
      <c r="E4549" s="1" t="s">
        <v>84</v>
      </c>
      <c r="F4549" s="378">
        <v>46185</v>
      </c>
      <c r="G4549" s="1" t="s">
        <v>13820</v>
      </c>
      <c r="H4549" s="1" t="s">
        <v>13013</v>
      </c>
      <c r="I4549" s="378">
        <v>47280</v>
      </c>
      <c r="J4549" s="1" t="s">
        <v>61</v>
      </c>
      <c r="K4549" s="380">
        <v>0.42670138888888998</v>
      </c>
      <c r="L4549" s="378">
        <v>46185</v>
      </c>
      <c r="M4549" s="1" t="s">
        <v>198</v>
      </c>
      <c r="N4549" s="1" t="s">
        <v>14360</v>
      </c>
    </row>
    <row r="4550" spans="1:14" x14ac:dyDescent="0.25">
      <c r="A4550" s="1" t="s">
        <v>197</v>
      </c>
      <c r="B4550" s="1" t="s">
        <v>80</v>
      </c>
      <c r="C4550" s="1" t="s">
        <v>81</v>
      </c>
      <c r="D4550" s="377">
        <v>6912</v>
      </c>
      <c r="E4550" s="1" t="s">
        <v>84</v>
      </c>
      <c r="F4550" s="378">
        <v>46185</v>
      </c>
      <c r="G4550" s="1" t="s">
        <v>13820</v>
      </c>
      <c r="H4550" s="1" t="s">
        <v>13013</v>
      </c>
      <c r="I4550" s="378">
        <v>47280</v>
      </c>
      <c r="J4550" s="1" t="s">
        <v>61</v>
      </c>
      <c r="K4550" s="380">
        <v>0.25300925925925999</v>
      </c>
      <c r="L4550" s="378">
        <v>46185</v>
      </c>
      <c r="M4550" s="1" t="s">
        <v>198</v>
      </c>
      <c r="N4550" s="1" t="s">
        <v>13824</v>
      </c>
    </row>
    <row r="4551" spans="1:14" x14ac:dyDescent="0.25">
      <c r="A4551" s="1" t="s">
        <v>197</v>
      </c>
      <c r="B4551" s="1" t="s">
        <v>80</v>
      </c>
      <c r="C4551" s="1" t="s">
        <v>81</v>
      </c>
      <c r="D4551" s="377">
        <v>6912</v>
      </c>
      <c r="E4551" s="1" t="s">
        <v>84</v>
      </c>
      <c r="F4551" s="378">
        <v>46185</v>
      </c>
      <c r="G4551" s="1" t="s">
        <v>13820</v>
      </c>
      <c r="H4551" s="1" t="s">
        <v>13013</v>
      </c>
      <c r="I4551" s="378">
        <v>47280</v>
      </c>
      <c r="J4551" s="1" t="s">
        <v>61</v>
      </c>
      <c r="K4551" s="380">
        <v>0.19771990740740999</v>
      </c>
      <c r="L4551" s="378">
        <v>46185</v>
      </c>
      <c r="M4551" s="1" t="s">
        <v>198</v>
      </c>
      <c r="N4551" s="1" t="s">
        <v>13822</v>
      </c>
    </row>
    <row r="4552" spans="1:14" x14ac:dyDescent="0.25">
      <c r="A4552" s="1" t="s">
        <v>197</v>
      </c>
      <c r="B4552" s="1" t="s">
        <v>80</v>
      </c>
      <c r="C4552" s="1" t="s">
        <v>81</v>
      </c>
      <c r="D4552" s="377">
        <v>6912</v>
      </c>
      <c r="E4552" s="1" t="s">
        <v>84</v>
      </c>
      <c r="F4552" s="378">
        <v>46185</v>
      </c>
      <c r="G4552" s="1" t="s">
        <v>13820</v>
      </c>
      <c r="H4552" s="1" t="s">
        <v>13013</v>
      </c>
      <c r="I4552" s="378">
        <v>47280</v>
      </c>
      <c r="J4552" s="1" t="s">
        <v>61</v>
      </c>
      <c r="K4552" s="380">
        <v>0.22751157407406999</v>
      </c>
      <c r="L4552" s="378">
        <v>46185</v>
      </c>
      <c r="M4552" s="1" t="s">
        <v>198</v>
      </c>
      <c r="N4552" s="1" t="s">
        <v>13825</v>
      </c>
    </row>
    <row r="4553" spans="1:14" x14ac:dyDescent="0.25">
      <c r="A4553" s="1" t="s">
        <v>197</v>
      </c>
      <c r="B4553" s="1" t="s">
        <v>80</v>
      </c>
      <c r="C4553" s="1" t="s">
        <v>81</v>
      </c>
      <c r="D4553" s="377">
        <v>6912</v>
      </c>
      <c r="E4553" s="1" t="s">
        <v>84</v>
      </c>
      <c r="F4553" s="378">
        <v>46185</v>
      </c>
      <c r="G4553" s="1" t="s">
        <v>13820</v>
      </c>
      <c r="H4553" s="1" t="s">
        <v>13013</v>
      </c>
      <c r="I4553" s="378">
        <v>47280</v>
      </c>
      <c r="J4553" s="1" t="s">
        <v>61</v>
      </c>
      <c r="K4553" s="380">
        <v>0.17417824074074001</v>
      </c>
      <c r="L4553" s="378">
        <v>46185</v>
      </c>
      <c r="M4553" s="1" t="s">
        <v>198</v>
      </c>
      <c r="N4553" s="1" t="s">
        <v>13823</v>
      </c>
    </row>
    <row r="4554" spans="1:14" x14ac:dyDescent="0.25">
      <c r="A4554" s="1" t="s">
        <v>197</v>
      </c>
      <c r="B4554" s="1" t="s">
        <v>80</v>
      </c>
      <c r="C4554" s="1" t="s">
        <v>81</v>
      </c>
      <c r="D4554" s="377">
        <v>6912</v>
      </c>
      <c r="E4554" s="1" t="s">
        <v>84</v>
      </c>
      <c r="F4554" s="378">
        <v>46185</v>
      </c>
      <c r="G4554" s="1" t="s">
        <v>13820</v>
      </c>
      <c r="H4554" s="1" t="s">
        <v>13013</v>
      </c>
      <c r="I4554" s="378">
        <v>47280</v>
      </c>
      <c r="J4554" s="1" t="s">
        <v>61</v>
      </c>
      <c r="K4554" s="380">
        <v>0.36469907407406998</v>
      </c>
      <c r="L4554" s="378">
        <v>46185</v>
      </c>
      <c r="M4554" s="1" t="s">
        <v>198</v>
      </c>
      <c r="N4554" s="1" t="s">
        <v>14361</v>
      </c>
    </row>
    <row r="4555" spans="1:14" x14ac:dyDescent="0.25">
      <c r="A4555" s="1" t="s">
        <v>197</v>
      </c>
      <c r="B4555" s="1" t="s">
        <v>80</v>
      </c>
      <c r="C4555" s="1" t="s">
        <v>81</v>
      </c>
      <c r="D4555" s="377">
        <v>6912</v>
      </c>
      <c r="E4555" s="1" t="s">
        <v>84</v>
      </c>
      <c r="F4555" s="378">
        <v>46185</v>
      </c>
      <c r="G4555" s="1" t="s">
        <v>13820</v>
      </c>
      <c r="H4555" s="1" t="s">
        <v>13013</v>
      </c>
      <c r="I4555" s="378">
        <v>47280</v>
      </c>
      <c r="J4555" s="1" t="s">
        <v>61</v>
      </c>
      <c r="K4555" s="380">
        <v>0.27464120370369999</v>
      </c>
      <c r="L4555" s="378">
        <v>46185</v>
      </c>
      <c r="M4555" s="1" t="s">
        <v>198</v>
      </c>
      <c r="N4555" s="1" t="s">
        <v>13821</v>
      </c>
    </row>
    <row r="4556" spans="1:14" x14ac:dyDescent="0.25">
      <c r="A4556" s="1" t="s">
        <v>1105</v>
      </c>
      <c r="B4556" s="1" t="s">
        <v>80</v>
      </c>
      <c r="C4556" s="1" t="s">
        <v>81</v>
      </c>
      <c r="D4556" s="377">
        <v>12960</v>
      </c>
      <c r="E4556" s="1" t="s">
        <v>84</v>
      </c>
      <c r="F4556" s="378">
        <v>46182</v>
      </c>
      <c r="G4556" s="1" t="s">
        <v>10081</v>
      </c>
      <c r="H4556" s="1" t="s">
        <v>9328</v>
      </c>
      <c r="I4556" s="378">
        <v>47277</v>
      </c>
      <c r="J4556" s="1" t="s">
        <v>61</v>
      </c>
      <c r="K4556" s="380">
        <v>0.36696759259258999</v>
      </c>
      <c r="L4556" s="378">
        <v>46182</v>
      </c>
      <c r="M4556" s="1" t="s">
        <v>1106</v>
      </c>
      <c r="N4556" s="1" t="s">
        <v>10082</v>
      </c>
    </row>
    <row r="4557" spans="1:14" x14ac:dyDescent="0.25">
      <c r="A4557" s="1" t="s">
        <v>1105</v>
      </c>
      <c r="B4557" s="1" t="s">
        <v>80</v>
      </c>
      <c r="C4557" s="1" t="s">
        <v>81</v>
      </c>
      <c r="D4557" s="377">
        <v>9618</v>
      </c>
      <c r="E4557" s="1" t="s">
        <v>84</v>
      </c>
      <c r="F4557" s="378">
        <v>46182</v>
      </c>
      <c r="G4557" s="1" t="s">
        <v>10081</v>
      </c>
      <c r="H4557" s="1" t="s">
        <v>9328</v>
      </c>
      <c r="I4557" s="378">
        <v>47277</v>
      </c>
      <c r="J4557" s="1" t="s">
        <v>61</v>
      </c>
      <c r="K4557" s="380">
        <v>0.43827546296295999</v>
      </c>
      <c r="L4557" s="378">
        <v>46182</v>
      </c>
      <c r="M4557" s="1" t="s">
        <v>1106</v>
      </c>
      <c r="N4557" s="1" t="s">
        <v>10734</v>
      </c>
    </row>
    <row r="4558" spans="1:14" x14ac:dyDescent="0.25">
      <c r="A4558" s="1" t="s">
        <v>1105</v>
      </c>
      <c r="B4558" s="1" t="s">
        <v>80</v>
      </c>
      <c r="C4558" s="1" t="s">
        <v>81</v>
      </c>
      <c r="D4558" s="377">
        <v>12960</v>
      </c>
      <c r="E4558" s="1" t="s">
        <v>84</v>
      </c>
      <c r="F4558" s="378">
        <v>46182</v>
      </c>
      <c r="G4558" s="1" t="s">
        <v>10081</v>
      </c>
      <c r="H4558" s="1" t="s">
        <v>9328</v>
      </c>
      <c r="I4558" s="378">
        <v>47277</v>
      </c>
      <c r="J4558" s="1" t="s">
        <v>61</v>
      </c>
      <c r="K4558" s="380">
        <v>0.25163194444443998</v>
      </c>
      <c r="L4558" s="378">
        <v>46182</v>
      </c>
      <c r="M4558" s="1" t="s">
        <v>1106</v>
      </c>
      <c r="N4558" s="1" t="s">
        <v>10084</v>
      </c>
    </row>
    <row r="4559" spans="1:14" x14ac:dyDescent="0.25">
      <c r="A4559" s="1" t="s">
        <v>1105</v>
      </c>
      <c r="B4559" s="1" t="s">
        <v>80</v>
      </c>
      <c r="C4559" s="1" t="s">
        <v>81</v>
      </c>
      <c r="D4559" s="377">
        <v>12960</v>
      </c>
      <c r="E4559" s="1" t="s">
        <v>84</v>
      </c>
      <c r="F4559" s="378">
        <v>46182</v>
      </c>
      <c r="G4559" s="1" t="s">
        <v>10081</v>
      </c>
      <c r="H4559" s="1" t="s">
        <v>9328</v>
      </c>
      <c r="I4559" s="378">
        <v>47277</v>
      </c>
      <c r="J4559" s="1" t="s">
        <v>61</v>
      </c>
      <c r="K4559" s="380">
        <v>0.30062499999999998</v>
      </c>
      <c r="L4559" s="378">
        <v>46182</v>
      </c>
      <c r="M4559" s="1" t="s">
        <v>1106</v>
      </c>
      <c r="N4559" s="1" t="s">
        <v>10083</v>
      </c>
    </row>
    <row r="4560" spans="1:14" x14ac:dyDescent="0.25">
      <c r="A4560" s="1" t="s">
        <v>831</v>
      </c>
      <c r="B4560" s="1" t="s">
        <v>80</v>
      </c>
      <c r="C4560" s="1" t="s">
        <v>81</v>
      </c>
      <c r="D4560" s="377">
        <v>12960</v>
      </c>
      <c r="E4560" s="1" t="s">
        <v>84</v>
      </c>
      <c r="F4560" s="378">
        <v>46177</v>
      </c>
      <c r="G4560" s="1" t="s">
        <v>7954</v>
      </c>
      <c r="H4560" s="1" t="s">
        <v>5776</v>
      </c>
      <c r="I4560" s="378">
        <v>47272</v>
      </c>
      <c r="J4560" s="1" t="s">
        <v>61</v>
      </c>
      <c r="K4560" s="380">
        <v>0.40613425925926</v>
      </c>
      <c r="L4560" s="378">
        <v>46177</v>
      </c>
      <c r="M4560" s="1" t="s">
        <v>832</v>
      </c>
      <c r="N4560" s="1" t="s">
        <v>7956</v>
      </c>
    </row>
    <row r="4561" spans="1:14" x14ac:dyDescent="0.25">
      <c r="A4561" s="1" t="s">
        <v>831</v>
      </c>
      <c r="B4561" s="1" t="s">
        <v>80</v>
      </c>
      <c r="C4561" s="1" t="s">
        <v>81</v>
      </c>
      <c r="D4561" s="377">
        <v>7032</v>
      </c>
      <c r="E4561" s="1" t="s">
        <v>84</v>
      </c>
      <c r="F4561" s="378">
        <v>46177</v>
      </c>
      <c r="G4561" s="1" t="s">
        <v>7954</v>
      </c>
      <c r="H4561" s="1" t="s">
        <v>5776</v>
      </c>
      <c r="I4561" s="378">
        <v>47272</v>
      </c>
      <c r="J4561" s="1" t="s">
        <v>61</v>
      </c>
      <c r="K4561" s="380">
        <v>0.2272337962963</v>
      </c>
      <c r="L4561" s="378">
        <v>46177</v>
      </c>
      <c r="M4561" s="1" t="s">
        <v>832</v>
      </c>
      <c r="N4561" s="1" t="s">
        <v>7957</v>
      </c>
    </row>
    <row r="4562" spans="1:14" x14ac:dyDescent="0.25">
      <c r="A4562" s="1" t="s">
        <v>831</v>
      </c>
      <c r="B4562" s="1" t="s">
        <v>80</v>
      </c>
      <c r="C4562" s="1" t="s">
        <v>81</v>
      </c>
      <c r="D4562" s="377">
        <v>1548</v>
      </c>
      <c r="E4562" s="1" t="s">
        <v>84</v>
      </c>
      <c r="F4562" s="378">
        <v>46177</v>
      </c>
      <c r="G4562" s="1" t="s">
        <v>7954</v>
      </c>
      <c r="H4562" s="1" t="s">
        <v>5776</v>
      </c>
      <c r="I4562" s="378">
        <v>47272</v>
      </c>
      <c r="J4562" s="1" t="s">
        <v>61</v>
      </c>
      <c r="K4562" s="380">
        <v>0.41633101851852</v>
      </c>
      <c r="L4562" s="378">
        <v>46177</v>
      </c>
      <c r="M4562" s="1" t="s">
        <v>832</v>
      </c>
      <c r="N4562" s="1" t="s">
        <v>7955</v>
      </c>
    </row>
    <row r="4563" spans="1:14" x14ac:dyDescent="0.25">
      <c r="A4563" s="1" t="s">
        <v>831</v>
      </c>
      <c r="B4563" s="1" t="s">
        <v>80</v>
      </c>
      <c r="C4563" s="1" t="s">
        <v>81</v>
      </c>
      <c r="D4563" s="377">
        <v>12960</v>
      </c>
      <c r="E4563" s="1" t="s">
        <v>84</v>
      </c>
      <c r="F4563" s="378">
        <v>46176</v>
      </c>
      <c r="G4563" s="1" t="s">
        <v>7954</v>
      </c>
      <c r="H4563" s="1" t="s">
        <v>5776</v>
      </c>
      <c r="I4563" s="378">
        <v>47272</v>
      </c>
      <c r="J4563" s="1" t="s">
        <v>61</v>
      </c>
      <c r="K4563" s="380">
        <v>0.92973379629630004</v>
      </c>
      <c r="L4563" s="378">
        <v>46176</v>
      </c>
      <c r="M4563" s="1" t="s">
        <v>832</v>
      </c>
      <c r="N4563" s="1" t="s">
        <v>7959</v>
      </c>
    </row>
    <row r="4564" spans="1:14" x14ac:dyDescent="0.25">
      <c r="A4564" s="1" t="s">
        <v>831</v>
      </c>
      <c r="B4564" s="1" t="s">
        <v>80</v>
      </c>
      <c r="C4564" s="1" t="s">
        <v>81</v>
      </c>
      <c r="D4564" s="377">
        <v>12960</v>
      </c>
      <c r="E4564" s="1" t="s">
        <v>84</v>
      </c>
      <c r="F4564" s="378">
        <v>46176</v>
      </c>
      <c r="G4564" s="1" t="s">
        <v>7954</v>
      </c>
      <c r="H4564" s="1" t="s">
        <v>5776</v>
      </c>
      <c r="I4564" s="378">
        <v>47272</v>
      </c>
      <c r="J4564" s="1" t="s">
        <v>61</v>
      </c>
      <c r="K4564" s="380">
        <v>0.85359953703703995</v>
      </c>
      <c r="L4564" s="378">
        <v>46176</v>
      </c>
      <c r="M4564" s="1" t="s">
        <v>832</v>
      </c>
      <c r="N4564" s="1" t="s">
        <v>7958</v>
      </c>
    </row>
    <row r="4565" spans="1:14" x14ac:dyDescent="0.25">
      <c r="A4565" s="1" t="s">
        <v>831</v>
      </c>
      <c r="B4565" s="1" t="s">
        <v>80</v>
      </c>
      <c r="C4565" s="1" t="s">
        <v>81</v>
      </c>
      <c r="D4565" s="377">
        <v>12960</v>
      </c>
      <c r="E4565" s="1" t="s">
        <v>84</v>
      </c>
      <c r="F4565" s="378">
        <v>46176</v>
      </c>
      <c r="G4565" s="1" t="s">
        <v>7954</v>
      </c>
      <c r="H4565" s="1" t="s">
        <v>5776</v>
      </c>
      <c r="I4565" s="378">
        <v>47272</v>
      </c>
      <c r="J4565" s="1" t="s">
        <v>61</v>
      </c>
      <c r="K4565" s="380">
        <v>0.94386574074074003</v>
      </c>
      <c r="L4565" s="378">
        <v>46176</v>
      </c>
      <c r="M4565" s="1" t="s">
        <v>832</v>
      </c>
      <c r="N4565" s="1" t="s">
        <v>7961</v>
      </c>
    </row>
    <row r="4566" spans="1:14" x14ac:dyDescent="0.25">
      <c r="A4566" s="1" t="s">
        <v>831</v>
      </c>
      <c r="B4566" s="1" t="s">
        <v>80</v>
      </c>
      <c r="C4566" s="1" t="s">
        <v>81</v>
      </c>
      <c r="D4566" s="377">
        <v>12960</v>
      </c>
      <c r="E4566" s="1" t="s">
        <v>84</v>
      </c>
      <c r="F4566" s="378">
        <v>46176</v>
      </c>
      <c r="G4566" s="1" t="s">
        <v>7954</v>
      </c>
      <c r="H4566" s="1" t="s">
        <v>5776</v>
      </c>
      <c r="I4566" s="378">
        <v>47272</v>
      </c>
      <c r="J4566" s="1" t="s">
        <v>61</v>
      </c>
      <c r="K4566" s="380">
        <v>0.76936342592592999</v>
      </c>
      <c r="L4566" s="378">
        <v>46176</v>
      </c>
      <c r="M4566" s="1" t="s">
        <v>832</v>
      </c>
      <c r="N4566" s="1" t="s">
        <v>7960</v>
      </c>
    </row>
    <row r="4567" spans="1:14" x14ac:dyDescent="0.25">
      <c r="A4567" s="1" t="s">
        <v>241</v>
      </c>
      <c r="B4567" s="1" t="s">
        <v>80</v>
      </c>
      <c r="C4567" s="1" t="s">
        <v>81</v>
      </c>
      <c r="D4567" s="377">
        <v>5070</v>
      </c>
      <c r="E4567" s="1" t="s">
        <v>84</v>
      </c>
      <c r="F4567" s="378">
        <v>46182</v>
      </c>
      <c r="G4567" s="1" t="s">
        <v>10085</v>
      </c>
      <c r="H4567" s="1" t="s">
        <v>9328</v>
      </c>
      <c r="I4567" s="378">
        <v>47277</v>
      </c>
      <c r="J4567" s="1" t="s">
        <v>61</v>
      </c>
      <c r="K4567" s="380">
        <v>0.74776620370369995</v>
      </c>
      <c r="L4567" s="378">
        <v>46182</v>
      </c>
      <c r="M4567" s="1" t="s">
        <v>242</v>
      </c>
      <c r="N4567" s="1" t="s">
        <v>11405</v>
      </c>
    </row>
    <row r="4568" spans="1:14" x14ac:dyDescent="0.25">
      <c r="A4568" s="1" t="s">
        <v>241</v>
      </c>
      <c r="B4568" s="1" t="s">
        <v>80</v>
      </c>
      <c r="C4568" s="1" t="s">
        <v>81</v>
      </c>
      <c r="D4568" s="377">
        <v>6912</v>
      </c>
      <c r="E4568" s="1" t="s">
        <v>84</v>
      </c>
      <c r="F4568" s="378">
        <v>46182</v>
      </c>
      <c r="G4568" s="1" t="s">
        <v>10085</v>
      </c>
      <c r="H4568" s="1" t="s">
        <v>9328</v>
      </c>
      <c r="I4568" s="378">
        <v>47277</v>
      </c>
      <c r="J4568" s="1" t="s">
        <v>61</v>
      </c>
      <c r="K4568" s="380">
        <v>0.44332175925925998</v>
      </c>
      <c r="L4568" s="378">
        <v>46182</v>
      </c>
      <c r="M4568" s="1" t="s">
        <v>242</v>
      </c>
      <c r="N4568" s="1" t="s">
        <v>10735</v>
      </c>
    </row>
    <row r="4569" spans="1:14" x14ac:dyDescent="0.25">
      <c r="A4569" s="1" t="s">
        <v>241</v>
      </c>
      <c r="B4569" s="1" t="s">
        <v>80</v>
      </c>
      <c r="C4569" s="1" t="s">
        <v>81</v>
      </c>
      <c r="D4569" s="377">
        <v>6912</v>
      </c>
      <c r="E4569" s="1" t="s">
        <v>84</v>
      </c>
      <c r="F4569" s="378">
        <v>46182</v>
      </c>
      <c r="G4569" s="1" t="s">
        <v>10085</v>
      </c>
      <c r="H4569" s="1" t="s">
        <v>9328</v>
      </c>
      <c r="I4569" s="378">
        <v>47277</v>
      </c>
      <c r="J4569" s="1" t="s">
        <v>61</v>
      </c>
      <c r="K4569" s="380">
        <v>0.64151620370369999</v>
      </c>
      <c r="L4569" s="378">
        <v>46182</v>
      </c>
      <c r="M4569" s="1" t="s">
        <v>242</v>
      </c>
      <c r="N4569" s="1" t="s">
        <v>10948</v>
      </c>
    </row>
    <row r="4570" spans="1:14" x14ac:dyDescent="0.25">
      <c r="A4570" s="1" t="s">
        <v>241</v>
      </c>
      <c r="B4570" s="1" t="s">
        <v>80</v>
      </c>
      <c r="C4570" s="1" t="s">
        <v>81</v>
      </c>
      <c r="D4570" s="377">
        <v>6912</v>
      </c>
      <c r="E4570" s="1" t="s">
        <v>84</v>
      </c>
      <c r="F4570" s="378">
        <v>46182</v>
      </c>
      <c r="G4570" s="1" t="s">
        <v>10085</v>
      </c>
      <c r="H4570" s="1" t="s">
        <v>9328</v>
      </c>
      <c r="I4570" s="378">
        <v>47277</v>
      </c>
      <c r="J4570" s="1" t="s">
        <v>61</v>
      </c>
      <c r="K4570" s="380">
        <v>0.57768518518518996</v>
      </c>
      <c r="L4570" s="378">
        <v>46182</v>
      </c>
      <c r="M4570" s="1" t="s">
        <v>242</v>
      </c>
      <c r="N4570" s="1" t="s">
        <v>10739</v>
      </c>
    </row>
    <row r="4571" spans="1:14" x14ac:dyDescent="0.25">
      <c r="A4571" s="1" t="s">
        <v>241</v>
      </c>
      <c r="B4571" s="1" t="s">
        <v>80</v>
      </c>
      <c r="C4571" s="1" t="s">
        <v>81</v>
      </c>
      <c r="D4571" s="377">
        <v>6912</v>
      </c>
      <c r="E4571" s="1" t="s">
        <v>84</v>
      </c>
      <c r="F4571" s="378">
        <v>46182</v>
      </c>
      <c r="G4571" s="1" t="s">
        <v>10085</v>
      </c>
      <c r="H4571" s="1" t="s">
        <v>9328</v>
      </c>
      <c r="I4571" s="378">
        <v>47277</v>
      </c>
      <c r="J4571" s="1" t="s">
        <v>61</v>
      </c>
      <c r="K4571" s="380">
        <v>0.51252314814815003</v>
      </c>
      <c r="L4571" s="378">
        <v>46182</v>
      </c>
      <c r="M4571" s="1" t="s">
        <v>242</v>
      </c>
      <c r="N4571" s="1" t="s">
        <v>10736</v>
      </c>
    </row>
    <row r="4572" spans="1:14" x14ac:dyDescent="0.25">
      <c r="A4572" s="1" t="s">
        <v>241</v>
      </c>
      <c r="B4572" s="1" t="s">
        <v>80</v>
      </c>
      <c r="C4572" s="1" t="s">
        <v>81</v>
      </c>
      <c r="D4572" s="377">
        <v>6912</v>
      </c>
      <c r="E4572" s="1" t="s">
        <v>84</v>
      </c>
      <c r="F4572" s="378">
        <v>46182</v>
      </c>
      <c r="G4572" s="1" t="s">
        <v>10085</v>
      </c>
      <c r="H4572" s="1" t="s">
        <v>9328</v>
      </c>
      <c r="I4572" s="378">
        <v>47277</v>
      </c>
      <c r="J4572" s="1" t="s">
        <v>61</v>
      </c>
      <c r="K4572" s="380">
        <v>0.51328703703704004</v>
      </c>
      <c r="L4572" s="378">
        <v>46182</v>
      </c>
      <c r="M4572" s="1" t="s">
        <v>242</v>
      </c>
      <c r="N4572" s="1" t="s">
        <v>10740</v>
      </c>
    </row>
    <row r="4573" spans="1:14" x14ac:dyDescent="0.25">
      <c r="A4573" s="1" t="s">
        <v>241</v>
      </c>
      <c r="B4573" s="1" t="s">
        <v>80</v>
      </c>
      <c r="C4573" s="1" t="s">
        <v>81</v>
      </c>
      <c r="D4573" s="377">
        <v>6912</v>
      </c>
      <c r="E4573" s="1" t="s">
        <v>84</v>
      </c>
      <c r="F4573" s="378">
        <v>46182</v>
      </c>
      <c r="G4573" s="1" t="s">
        <v>10085</v>
      </c>
      <c r="H4573" s="1" t="s">
        <v>9328</v>
      </c>
      <c r="I4573" s="378">
        <v>47277</v>
      </c>
      <c r="J4573" s="1" t="s">
        <v>61</v>
      </c>
      <c r="K4573" s="380">
        <v>0.40028935185184999</v>
      </c>
      <c r="L4573" s="378">
        <v>46182</v>
      </c>
      <c r="M4573" s="1" t="s">
        <v>242</v>
      </c>
      <c r="N4573" s="1" t="s">
        <v>10738</v>
      </c>
    </row>
    <row r="4574" spans="1:14" x14ac:dyDescent="0.25">
      <c r="A4574" s="1" t="s">
        <v>241</v>
      </c>
      <c r="B4574" s="1" t="s">
        <v>80</v>
      </c>
      <c r="C4574" s="1" t="s">
        <v>81</v>
      </c>
      <c r="D4574" s="377">
        <v>6912</v>
      </c>
      <c r="E4574" s="1" t="s">
        <v>84</v>
      </c>
      <c r="F4574" s="378">
        <v>46182</v>
      </c>
      <c r="G4574" s="1" t="s">
        <v>10085</v>
      </c>
      <c r="H4574" s="1" t="s">
        <v>9328</v>
      </c>
      <c r="I4574" s="378">
        <v>47277</v>
      </c>
      <c r="J4574" s="1" t="s">
        <v>61</v>
      </c>
      <c r="K4574" s="380">
        <v>0.67365740740740998</v>
      </c>
      <c r="L4574" s="378">
        <v>46182</v>
      </c>
      <c r="M4574" s="1" t="s">
        <v>242</v>
      </c>
      <c r="N4574" s="1" t="s">
        <v>10949</v>
      </c>
    </row>
    <row r="4575" spans="1:14" x14ac:dyDescent="0.25">
      <c r="A4575" s="1" t="s">
        <v>241</v>
      </c>
      <c r="B4575" s="1" t="s">
        <v>80</v>
      </c>
      <c r="C4575" s="1" t="s">
        <v>81</v>
      </c>
      <c r="D4575" s="377">
        <v>6912</v>
      </c>
      <c r="E4575" s="1" t="s">
        <v>84</v>
      </c>
      <c r="F4575" s="378">
        <v>46182</v>
      </c>
      <c r="G4575" s="1" t="s">
        <v>10085</v>
      </c>
      <c r="H4575" s="1" t="s">
        <v>9328</v>
      </c>
      <c r="I4575" s="378">
        <v>47277</v>
      </c>
      <c r="J4575" s="1" t="s">
        <v>61</v>
      </c>
      <c r="K4575" s="380">
        <v>0.56591435185185002</v>
      </c>
      <c r="L4575" s="378">
        <v>46182</v>
      </c>
      <c r="M4575" s="1" t="s">
        <v>242</v>
      </c>
      <c r="N4575" s="1" t="s">
        <v>10737</v>
      </c>
    </row>
    <row r="4576" spans="1:14" x14ac:dyDescent="0.25">
      <c r="A4576" s="1" t="s">
        <v>241</v>
      </c>
      <c r="B4576" s="1" t="s">
        <v>80</v>
      </c>
      <c r="C4576" s="1" t="s">
        <v>81</v>
      </c>
      <c r="D4576" s="377">
        <v>6912</v>
      </c>
      <c r="E4576" s="1" t="s">
        <v>84</v>
      </c>
      <c r="F4576" s="378">
        <v>46182</v>
      </c>
      <c r="G4576" s="1" t="s">
        <v>10085</v>
      </c>
      <c r="H4576" s="1" t="s">
        <v>9328</v>
      </c>
      <c r="I4576" s="378">
        <v>47277</v>
      </c>
      <c r="J4576" s="1" t="s">
        <v>61</v>
      </c>
      <c r="K4576" s="380">
        <v>0.36879629629630001</v>
      </c>
      <c r="L4576" s="378">
        <v>46182</v>
      </c>
      <c r="M4576" s="1" t="s">
        <v>242</v>
      </c>
      <c r="N4576" s="1" t="s">
        <v>10086</v>
      </c>
    </row>
    <row r="4577" spans="1:14" x14ac:dyDescent="0.25">
      <c r="A4577" s="1" t="s">
        <v>241</v>
      </c>
      <c r="B4577" s="1" t="s">
        <v>80</v>
      </c>
      <c r="C4577" s="1" t="s">
        <v>81</v>
      </c>
      <c r="D4577" s="377">
        <v>6912</v>
      </c>
      <c r="E4577" s="1" t="s">
        <v>84</v>
      </c>
      <c r="F4577" s="378">
        <v>46182</v>
      </c>
      <c r="G4577" s="1" t="s">
        <v>10085</v>
      </c>
      <c r="H4577" s="1" t="s">
        <v>9328</v>
      </c>
      <c r="I4577" s="378">
        <v>47277</v>
      </c>
      <c r="J4577" s="1" t="s">
        <v>61</v>
      </c>
      <c r="K4577" s="380">
        <v>0.61158564814814997</v>
      </c>
      <c r="L4577" s="378">
        <v>46182</v>
      </c>
      <c r="M4577" s="1" t="s">
        <v>242</v>
      </c>
      <c r="N4577" s="1" t="s">
        <v>10741</v>
      </c>
    </row>
    <row r="4578" spans="1:14" x14ac:dyDescent="0.25">
      <c r="A4578" s="1" t="s">
        <v>801</v>
      </c>
      <c r="B4578" s="1" t="s">
        <v>80</v>
      </c>
      <c r="C4578" s="1" t="s">
        <v>81</v>
      </c>
      <c r="D4578" s="377">
        <v>8316</v>
      </c>
      <c r="E4578" s="1" t="s">
        <v>84</v>
      </c>
      <c r="F4578" s="378">
        <v>46185</v>
      </c>
      <c r="G4578" s="1" t="s">
        <v>13320</v>
      </c>
      <c r="H4578" s="1" t="s">
        <v>13013</v>
      </c>
      <c r="I4578" s="378">
        <v>47280</v>
      </c>
      <c r="J4578" s="1" t="s">
        <v>61</v>
      </c>
      <c r="K4578" s="380">
        <v>0.14634259259259</v>
      </c>
      <c r="L4578" s="378">
        <v>46185</v>
      </c>
      <c r="M4578" s="1" t="s">
        <v>802</v>
      </c>
      <c r="N4578" s="1" t="s">
        <v>13828</v>
      </c>
    </row>
    <row r="4579" spans="1:14" x14ac:dyDescent="0.25">
      <c r="A4579" s="1" t="s">
        <v>801</v>
      </c>
      <c r="B4579" s="1" t="s">
        <v>80</v>
      </c>
      <c r="C4579" s="1" t="s">
        <v>81</v>
      </c>
      <c r="D4579" s="377">
        <v>12960</v>
      </c>
      <c r="E4579" s="1" t="s">
        <v>84</v>
      </c>
      <c r="F4579" s="378">
        <v>46185</v>
      </c>
      <c r="G4579" s="1" t="s">
        <v>13320</v>
      </c>
      <c r="H4579" s="1" t="s">
        <v>13013</v>
      </c>
      <c r="I4579" s="378">
        <v>47280</v>
      </c>
      <c r="J4579" s="1" t="s">
        <v>61</v>
      </c>
      <c r="K4579" s="380">
        <v>1.957175925926E-2</v>
      </c>
      <c r="L4579" s="378">
        <v>46185</v>
      </c>
      <c r="M4579" s="1" t="s">
        <v>802</v>
      </c>
      <c r="N4579" s="1" t="s">
        <v>13827</v>
      </c>
    </row>
    <row r="4580" spans="1:14" x14ac:dyDescent="0.25">
      <c r="A4580" s="1" t="s">
        <v>801</v>
      </c>
      <c r="B4580" s="1" t="s">
        <v>80</v>
      </c>
      <c r="C4580" s="1" t="s">
        <v>81</v>
      </c>
      <c r="D4580" s="377">
        <v>12960</v>
      </c>
      <c r="E4580" s="1" t="s">
        <v>84</v>
      </c>
      <c r="F4580" s="378">
        <v>46184</v>
      </c>
      <c r="G4580" s="1" t="s">
        <v>13320</v>
      </c>
      <c r="H4580" s="1" t="s">
        <v>13013</v>
      </c>
      <c r="I4580" s="378">
        <v>47280</v>
      </c>
      <c r="J4580" s="1" t="s">
        <v>61</v>
      </c>
      <c r="K4580" s="380">
        <v>0.69978009259259</v>
      </c>
      <c r="L4580" s="378">
        <v>46184</v>
      </c>
      <c r="M4580" s="1" t="s">
        <v>802</v>
      </c>
      <c r="N4580" s="1" t="s">
        <v>13833</v>
      </c>
    </row>
    <row r="4581" spans="1:14" x14ac:dyDescent="0.25">
      <c r="A4581" s="1" t="s">
        <v>801</v>
      </c>
      <c r="B4581" s="1" t="s">
        <v>80</v>
      </c>
      <c r="C4581" s="1" t="s">
        <v>81</v>
      </c>
      <c r="D4581" s="377">
        <v>12960</v>
      </c>
      <c r="E4581" s="1" t="s">
        <v>84</v>
      </c>
      <c r="F4581" s="378">
        <v>46184</v>
      </c>
      <c r="G4581" s="1" t="s">
        <v>13320</v>
      </c>
      <c r="H4581" s="1" t="s">
        <v>13013</v>
      </c>
      <c r="I4581" s="378">
        <v>47280</v>
      </c>
      <c r="J4581" s="1" t="s">
        <v>61</v>
      </c>
      <c r="K4581" s="380">
        <v>0.89002314814814998</v>
      </c>
      <c r="L4581" s="378">
        <v>46184</v>
      </c>
      <c r="M4581" s="1" t="s">
        <v>802</v>
      </c>
      <c r="N4581" s="1" t="s">
        <v>13831</v>
      </c>
    </row>
    <row r="4582" spans="1:14" x14ac:dyDescent="0.25">
      <c r="A4582" s="1" t="s">
        <v>801</v>
      </c>
      <c r="B4582" s="1" t="s">
        <v>80</v>
      </c>
      <c r="C4582" s="1" t="s">
        <v>81</v>
      </c>
      <c r="D4582" s="377">
        <v>12960</v>
      </c>
      <c r="E4582" s="1" t="s">
        <v>84</v>
      </c>
      <c r="F4582" s="378">
        <v>46184</v>
      </c>
      <c r="G4582" s="1" t="s">
        <v>13320</v>
      </c>
      <c r="H4582" s="1" t="s">
        <v>13013</v>
      </c>
      <c r="I4582" s="378">
        <v>47280</v>
      </c>
      <c r="J4582" s="1" t="s">
        <v>61</v>
      </c>
      <c r="K4582" s="380">
        <v>0.66261574074074003</v>
      </c>
      <c r="L4582" s="378">
        <v>46184</v>
      </c>
      <c r="M4582" s="1" t="s">
        <v>802</v>
      </c>
      <c r="N4582" s="1" t="s">
        <v>13321</v>
      </c>
    </row>
    <row r="4583" spans="1:14" x14ac:dyDescent="0.25">
      <c r="A4583" s="1" t="s">
        <v>801</v>
      </c>
      <c r="B4583" s="1" t="s">
        <v>80</v>
      </c>
      <c r="C4583" s="1" t="s">
        <v>81</v>
      </c>
      <c r="D4583" s="377">
        <v>12960</v>
      </c>
      <c r="E4583" s="1" t="s">
        <v>84</v>
      </c>
      <c r="F4583" s="378">
        <v>46184</v>
      </c>
      <c r="G4583" s="1" t="s">
        <v>13320</v>
      </c>
      <c r="H4583" s="1" t="s">
        <v>13013</v>
      </c>
      <c r="I4583" s="378">
        <v>47280</v>
      </c>
      <c r="J4583" s="1" t="s">
        <v>61</v>
      </c>
      <c r="K4583" s="380">
        <v>0.85496527777777998</v>
      </c>
      <c r="L4583" s="378">
        <v>46184</v>
      </c>
      <c r="M4583" s="1" t="s">
        <v>802</v>
      </c>
      <c r="N4583" s="1" t="s">
        <v>13830</v>
      </c>
    </row>
    <row r="4584" spans="1:14" x14ac:dyDescent="0.25">
      <c r="A4584" s="1" t="s">
        <v>801</v>
      </c>
      <c r="B4584" s="1" t="s">
        <v>80</v>
      </c>
      <c r="C4584" s="1" t="s">
        <v>81</v>
      </c>
      <c r="D4584" s="377">
        <v>12960</v>
      </c>
      <c r="E4584" s="1" t="s">
        <v>84</v>
      </c>
      <c r="F4584" s="378">
        <v>46184</v>
      </c>
      <c r="G4584" s="1" t="s">
        <v>13320</v>
      </c>
      <c r="H4584" s="1" t="s">
        <v>13013</v>
      </c>
      <c r="I4584" s="378">
        <v>47280</v>
      </c>
      <c r="J4584" s="1" t="s">
        <v>61</v>
      </c>
      <c r="K4584" s="380">
        <v>0.94638888888888995</v>
      </c>
      <c r="L4584" s="378">
        <v>46184</v>
      </c>
      <c r="M4584" s="1" t="s">
        <v>802</v>
      </c>
      <c r="N4584" s="1" t="s">
        <v>13829</v>
      </c>
    </row>
    <row r="4585" spans="1:14" x14ac:dyDescent="0.25">
      <c r="A4585" s="1" t="s">
        <v>801</v>
      </c>
      <c r="B4585" s="1" t="s">
        <v>80</v>
      </c>
      <c r="C4585" s="1" t="s">
        <v>81</v>
      </c>
      <c r="D4585" s="377">
        <v>12960</v>
      </c>
      <c r="E4585" s="1" t="s">
        <v>84</v>
      </c>
      <c r="F4585" s="378">
        <v>46184</v>
      </c>
      <c r="G4585" s="1" t="s">
        <v>13320</v>
      </c>
      <c r="H4585" s="1" t="s">
        <v>13013</v>
      </c>
      <c r="I4585" s="378">
        <v>47280</v>
      </c>
      <c r="J4585" s="1" t="s">
        <v>61</v>
      </c>
      <c r="K4585" s="380">
        <v>0.75120370370370004</v>
      </c>
      <c r="L4585" s="378">
        <v>46184</v>
      </c>
      <c r="M4585" s="1" t="s">
        <v>802</v>
      </c>
      <c r="N4585" s="1" t="s">
        <v>13832</v>
      </c>
    </row>
    <row r="4586" spans="1:14" x14ac:dyDescent="0.25">
      <c r="A4586" s="1" t="s">
        <v>838</v>
      </c>
      <c r="B4586" s="1" t="s">
        <v>80</v>
      </c>
      <c r="C4586" s="1" t="s">
        <v>81</v>
      </c>
      <c r="D4586" s="377">
        <v>9414</v>
      </c>
      <c r="E4586" s="1" t="s">
        <v>84</v>
      </c>
      <c r="F4586" s="378">
        <v>46183</v>
      </c>
      <c r="G4586" s="1" t="s">
        <v>11681</v>
      </c>
      <c r="H4586" s="1" t="s">
        <v>10530</v>
      </c>
      <c r="I4586" s="378">
        <v>47278</v>
      </c>
      <c r="J4586" s="1" t="s">
        <v>61</v>
      </c>
      <c r="K4586" s="380">
        <v>0.64802083333333005</v>
      </c>
      <c r="L4586" s="378">
        <v>46183</v>
      </c>
      <c r="M4586" s="1" t="s">
        <v>839</v>
      </c>
      <c r="N4586" s="1" t="s">
        <v>12647</v>
      </c>
    </row>
    <row r="4587" spans="1:14" x14ac:dyDescent="0.25">
      <c r="A4587" s="1" t="s">
        <v>838</v>
      </c>
      <c r="B4587" s="1" t="s">
        <v>80</v>
      </c>
      <c r="C4587" s="1" t="s">
        <v>81</v>
      </c>
      <c r="D4587" s="377">
        <v>12960</v>
      </c>
      <c r="E4587" s="1" t="s">
        <v>84</v>
      </c>
      <c r="F4587" s="378">
        <v>46183</v>
      </c>
      <c r="G4587" s="1" t="s">
        <v>11681</v>
      </c>
      <c r="H4587" s="1" t="s">
        <v>10530</v>
      </c>
      <c r="I4587" s="378">
        <v>47278</v>
      </c>
      <c r="J4587" s="1" t="s">
        <v>61</v>
      </c>
      <c r="K4587" s="380">
        <v>0.39196759259259001</v>
      </c>
      <c r="L4587" s="378">
        <v>46183</v>
      </c>
      <c r="M4587" s="1" t="s">
        <v>839</v>
      </c>
      <c r="N4587" s="1" t="s">
        <v>11704</v>
      </c>
    </row>
    <row r="4588" spans="1:14" x14ac:dyDescent="0.25">
      <c r="A4588" s="1" t="s">
        <v>838</v>
      </c>
      <c r="B4588" s="1" t="s">
        <v>80</v>
      </c>
      <c r="C4588" s="1" t="s">
        <v>81</v>
      </c>
      <c r="D4588" s="377">
        <v>12960</v>
      </c>
      <c r="E4588" s="1" t="s">
        <v>84</v>
      </c>
      <c r="F4588" s="378">
        <v>46183</v>
      </c>
      <c r="G4588" s="1" t="s">
        <v>11681</v>
      </c>
      <c r="H4588" s="1" t="s">
        <v>10530</v>
      </c>
      <c r="I4588" s="378">
        <v>47278</v>
      </c>
      <c r="J4588" s="1" t="s">
        <v>61</v>
      </c>
      <c r="K4588" s="380">
        <v>0.43362268518518998</v>
      </c>
      <c r="L4588" s="378">
        <v>46183</v>
      </c>
      <c r="M4588" s="1" t="s">
        <v>839</v>
      </c>
      <c r="N4588" s="1" t="s">
        <v>12648</v>
      </c>
    </row>
    <row r="4589" spans="1:14" x14ac:dyDescent="0.25">
      <c r="A4589" s="1" t="s">
        <v>838</v>
      </c>
      <c r="B4589" s="1" t="s">
        <v>80</v>
      </c>
      <c r="C4589" s="1" t="s">
        <v>81</v>
      </c>
      <c r="D4589" s="377">
        <v>12960</v>
      </c>
      <c r="E4589" s="1" t="s">
        <v>84</v>
      </c>
      <c r="F4589" s="378">
        <v>46183</v>
      </c>
      <c r="G4589" s="1" t="s">
        <v>11681</v>
      </c>
      <c r="H4589" s="1" t="s">
        <v>10530</v>
      </c>
      <c r="I4589" s="378">
        <v>47278</v>
      </c>
      <c r="J4589" s="1" t="s">
        <v>61</v>
      </c>
      <c r="K4589" s="380">
        <v>0.50771990740741002</v>
      </c>
      <c r="L4589" s="378">
        <v>46183</v>
      </c>
      <c r="M4589" s="1" t="s">
        <v>839</v>
      </c>
      <c r="N4589" s="1" t="s">
        <v>12646</v>
      </c>
    </row>
    <row r="4590" spans="1:14" x14ac:dyDescent="0.25">
      <c r="A4590" s="1" t="s">
        <v>1757</v>
      </c>
      <c r="B4590" s="1" t="s">
        <v>80</v>
      </c>
      <c r="C4590" s="1" t="s">
        <v>81</v>
      </c>
      <c r="D4590" s="377">
        <v>12960</v>
      </c>
      <c r="E4590" s="1" t="s">
        <v>84</v>
      </c>
      <c r="F4590" s="378">
        <v>46182</v>
      </c>
      <c r="G4590" s="1" t="s">
        <v>10552</v>
      </c>
      <c r="H4590" s="1" t="s">
        <v>10530</v>
      </c>
      <c r="I4590" s="378">
        <v>47278</v>
      </c>
      <c r="J4590" s="1" t="s">
        <v>61</v>
      </c>
      <c r="K4590" s="380">
        <v>0.51260416666666997</v>
      </c>
      <c r="L4590" s="378">
        <v>46182</v>
      </c>
      <c r="M4590" s="1" t="s">
        <v>1758</v>
      </c>
      <c r="N4590" s="1" t="s">
        <v>10743</v>
      </c>
    </row>
    <row r="4591" spans="1:14" x14ac:dyDescent="0.25">
      <c r="A4591" s="1" t="s">
        <v>1757</v>
      </c>
      <c r="B4591" s="1" t="s">
        <v>80</v>
      </c>
      <c r="C4591" s="1" t="s">
        <v>81</v>
      </c>
      <c r="D4591" s="377">
        <v>9468</v>
      </c>
      <c r="E4591" s="1" t="s">
        <v>84</v>
      </c>
      <c r="F4591" s="378">
        <v>46182</v>
      </c>
      <c r="G4591" s="1" t="s">
        <v>10552</v>
      </c>
      <c r="H4591" s="1" t="s">
        <v>10530</v>
      </c>
      <c r="I4591" s="378">
        <v>47278</v>
      </c>
      <c r="J4591" s="1" t="s">
        <v>61</v>
      </c>
      <c r="K4591" s="380">
        <v>0.99833333333332996</v>
      </c>
      <c r="L4591" s="378">
        <v>46182</v>
      </c>
      <c r="M4591" s="1" t="s">
        <v>1758</v>
      </c>
      <c r="N4591" s="1" t="s">
        <v>11406</v>
      </c>
    </row>
    <row r="4592" spans="1:14" x14ac:dyDescent="0.25">
      <c r="A4592" s="1" t="s">
        <v>1757</v>
      </c>
      <c r="B4592" s="1" t="s">
        <v>80</v>
      </c>
      <c r="C4592" s="1" t="s">
        <v>81</v>
      </c>
      <c r="D4592" s="377">
        <v>12960</v>
      </c>
      <c r="E4592" s="1" t="s">
        <v>84</v>
      </c>
      <c r="F4592" s="378">
        <v>46182</v>
      </c>
      <c r="G4592" s="1" t="s">
        <v>10552</v>
      </c>
      <c r="H4592" s="1" t="s">
        <v>10530</v>
      </c>
      <c r="I4592" s="378">
        <v>47278</v>
      </c>
      <c r="J4592" s="1" t="s">
        <v>61</v>
      </c>
      <c r="K4592" s="380">
        <v>0.59141203703704004</v>
      </c>
      <c r="L4592" s="378">
        <v>46182</v>
      </c>
      <c r="M4592" s="1" t="s">
        <v>1758</v>
      </c>
      <c r="N4592" s="1" t="s">
        <v>10742</v>
      </c>
    </row>
    <row r="4593" spans="1:14" x14ac:dyDescent="0.25">
      <c r="A4593" s="1" t="s">
        <v>1757</v>
      </c>
      <c r="B4593" s="1" t="s">
        <v>80</v>
      </c>
      <c r="C4593" s="1" t="s">
        <v>81</v>
      </c>
      <c r="D4593" s="377">
        <v>12960</v>
      </c>
      <c r="E4593" s="1" t="s">
        <v>84</v>
      </c>
      <c r="F4593" s="378">
        <v>46182</v>
      </c>
      <c r="G4593" s="1" t="s">
        <v>10552</v>
      </c>
      <c r="H4593" s="1" t="s">
        <v>10530</v>
      </c>
      <c r="I4593" s="378">
        <v>47278</v>
      </c>
      <c r="J4593" s="1" t="s">
        <v>61</v>
      </c>
      <c r="K4593" s="380">
        <v>0.61444444444444002</v>
      </c>
      <c r="L4593" s="378">
        <v>46182</v>
      </c>
      <c r="M4593" s="1" t="s">
        <v>1758</v>
      </c>
      <c r="N4593" s="1" t="s">
        <v>10744</v>
      </c>
    </row>
    <row r="4594" spans="1:14" x14ac:dyDescent="0.25">
      <c r="A4594" s="1" t="s">
        <v>1101</v>
      </c>
      <c r="B4594" s="1" t="s">
        <v>80</v>
      </c>
      <c r="C4594" s="1" t="s">
        <v>81</v>
      </c>
      <c r="D4594" s="377">
        <v>5250</v>
      </c>
      <c r="E4594" s="1" t="s">
        <v>84</v>
      </c>
      <c r="F4594" s="378">
        <v>46181</v>
      </c>
      <c r="G4594" s="1" t="s">
        <v>7962</v>
      </c>
      <c r="H4594" s="1" t="s">
        <v>6032</v>
      </c>
      <c r="I4594" s="378">
        <v>47274</v>
      </c>
      <c r="J4594" s="1" t="s">
        <v>61</v>
      </c>
      <c r="K4594" s="380">
        <v>0.36074074074073997</v>
      </c>
      <c r="L4594" s="378">
        <v>46181</v>
      </c>
      <c r="M4594" s="1" t="s">
        <v>1102</v>
      </c>
      <c r="N4594" s="1" t="s">
        <v>7963</v>
      </c>
    </row>
    <row r="4595" spans="1:14" x14ac:dyDescent="0.25">
      <c r="A4595" s="1" t="s">
        <v>1101</v>
      </c>
      <c r="B4595" s="1" t="s">
        <v>80</v>
      </c>
      <c r="C4595" s="1" t="s">
        <v>81</v>
      </c>
      <c r="D4595" s="377">
        <v>4464</v>
      </c>
      <c r="E4595" s="1" t="s">
        <v>84</v>
      </c>
      <c r="F4595" s="378">
        <v>46179</v>
      </c>
      <c r="G4595" s="1" t="s">
        <v>7962</v>
      </c>
      <c r="H4595" s="1" t="s">
        <v>6032</v>
      </c>
      <c r="I4595" s="378">
        <v>47274</v>
      </c>
      <c r="J4595" s="1" t="s">
        <v>61</v>
      </c>
      <c r="K4595" s="380">
        <v>0.27091435185184998</v>
      </c>
      <c r="L4595" s="378">
        <v>46179</v>
      </c>
      <c r="M4595" s="1" t="s">
        <v>1102</v>
      </c>
      <c r="N4595" s="1" t="s">
        <v>7967</v>
      </c>
    </row>
    <row r="4596" spans="1:14" x14ac:dyDescent="0.25">
      <c r="A4596" s="1" t="s">
        <v>1101</v>
      </c>
      <c r="B4596" s="1" t="s">
        <v>80</v>
      </c>
      <c r="C4596" s="1" t="s">
        <v>81</v>
      </c>
      <c r="D4596" s="377">
        <v>12960</v>
      </c>
      <c r="E4596" s="1" t="s">
        <v>84</v>
      </c>
      <c r="F4596" s="378">
        <v>46179</v>
      </c>
      <c r="G4596" s="1" t="s">
        <v>7962</v>
      </c>
      <c r="H4596" s="1" t="s">
        <v>6032</v>
      </c>
      <c r="I4596" s="378">
        <v>47274</v>
      </c>
      <c r="J4596" s="1" t="s">
        <v>61</v>
      </c>
      <c r="K4596" s="380">
        <v>0.25396990740740999</v>
      </c>
      <c r="L4596" s="378">
        <v>46179</v>
      </c>
      <c r="M4596" s="1" t="s">
        <v>1102</v>
      </c>
      <c r="N4596" s="1" t="s">
        <v>7966</v>
      </c>
    </row>
    <row r="4597" spans="1:14" x14ac:dyDescent="0.25">
      <c r="A4597" s="1" t="s">
        <v>1101</v>
      </c>
      <c r="B4597" s="1" t="s">
        <v>80</v>
      </c>
      <c r="C4597" s="1" t="s">
        <v>81</v>
      </c>
      <c r="D4597" s="377">
        <v>12960</v>
      </c>
      <c r="E4597" s="1" t="s">
        <v>84</v>
      </c>
      <c r="F4597" s="378">
        <v>46179</v>
      </c>
      <c r="G4597" s="1" t="s">
        <v>7962</v>
      </c>
      <c r="H4597" s="1" t="s">
        <v>6032</v>
      </c>
      <c r="I4597" s="378">
        <v>47274</v>
      </c>
      <c r="J4597" s="1" t="s">
        <v>61</v>
      </c>
      <c r="K4597" s="380">
        <v>0.21903935185185</v>
      </c>
      <c r="L4597" s="378">
        <v>46179</v>
      </c>
      <c r="M4597" s="1" t="s">
        <v>1102</v>
      </c>
      <c r="N4597" s="1" t="s">
        <v>7965</v>
      </c>
    </row>
    <row r="4598" spans="1:14" x14ac:dyDescent="0.25">
      <c r="A4598" s="1" t="s">
        <v>1101</v>
      </c>
      <c r="B4598" s="1" t="s">
        <v>80</v>
      </c>
      <c r="C4598" s="1" t="s">
        <v>81</v>
      </c>
      <c r="D4598" s="377">
        <v>12960</v>
      </c>
      <c r="E4598" s="1" t="s">
        <v>84</v>
      </c>
      <c r="F4598" s="378">
        <v>46179</v>
      </c>
      <c r="G4598" s="1" t="s">
        <v>7962</v>
      </c>
      <c r="H4598" s="1" t="s">
        <v>6032</v>
      </c>
      <c r="I4598" s="378">
        <v>47274</v>
      </c>
      <c r="J4598" s="1" t="s">
        <v>61</v>
      </c>
      <c r="K4598" s="380">
        <v>0.15878472222222001</v>
      </c>
      <c r="L4598" s="378">
        <v>46179</v>
      </c>
      <c r="M4598" s="1" t="s">
        <v>1102</v>
      </c>
      <c r="N4598" s="1" t="s">
        <v>7964</v>
      </c>
    </row>
    <row r="4599" spans="1:14" x14ac:dyDescent="0.25">
      <c r="A4599" s="1" t="s">
        <v>749</v>
      </c>
      <c r="B4599" s="1" t="s">
        <v>80</v>
      </c>
      <c r="C4599" s="1" t="s">
        <v>81</v>
      </c>
      <c r="D4599" s="377">
        <v>10470</v>
      </c>
      <c r="E4599" s="1" t="s">
        <v>84</v>
      </c>
      <c r="F4599" s="378">
        <v>46182</v>
      </c>
      <c r="G4599" s="1" t="s">
        <v>10087</v>
      </c>
      <c r="H4599" s="1" t="s">
        <v>9328</v>
      </c>
      <c r="I4599" s="378">
        <v>47277</v>
      </c>
      <c r="J4599" s="1" t="s">
        <v>61</v>
      </c>
      <c r="K4599" s="380">
        <v>0.14563657407406999</v>
      </c>
      <c r="L4599" s="378">
        <v>46182</v>
      </c>
      <c r="M4599" s="1" t="s">
        <v>750</v>
      </c>
      <c r="N4599" s="1" t="s">
        <v>10088</v>
      </c>
    </row>
    <row r="4600" spans="1:14" x14ac:dyDescent="0.25">
      <c r="A4600" s="1" t="s">
        <v>749</v>
      </c>
      <c r="B4600" s="1" t="s">
        <v>80</v>
      </c>
      <c r="C4600" s="1" t="s">
        <v>81</v>
      </c>
      <c r="D4600" s="377">
        <v>12960</v>
      </c>
      <c r="E4600" s="1" t="s">
        <v>84</v>
      </c>
      <c r="F4600" s="378">
        <v>46181</v>
      </c>
      <c r="G4600" s="1" t="s">
        <v>10087</v>
      </c>
      <c r="H4600" s="1" t="s">
        <v>9328</v>
      </c>
      <c r="I4600" s="378">
        <v>47277</v>
      </c>
      <c r="J4600" s="1" t="s">
        <v>61</v>
      </c>
      <c r="K4600" s="380">
        <v>0.84346064814815003</v>
      </c>
      <c r="L4600" s="378">
        <v>46181</v>
      </c>
      <c r="M4600" s="1" t="s">
        <v>750</v>
      </c>
      <c r="N4600" s="1" t="s">
        <v>10091</v>
      </c>
    </row>
    <row r="4601" spans="1:14" x14ac:dyDescent="0.25">
      <c r="A4601" s="1" t="s">
        <v>749</v>
      </c>
      <c r="B4601" s="1" t="s">
        <v>80</v>
      </c>
      <c r="C4601" s="1" t="s">
        <v>81</v>
      </c>
      <c r="D4601" s="377">
        <v>12960</v>
      </c>
      <c r="E4601" s="1" t="s">
        <v>84</v>
      </c>
      <c r="F4601" s="378">
        <v>46181</v>
      </c>
      <c r="G4601" s="1" t="s">
        <v>10087</v>
      </c>
      <c r="H4601" s="1" t="s">
        <v>9328</v>
      </c>
      <c r="I4601" s="378">
        <v>47277</v>
      </c>
      <c r="J4601" s="1" t="s">
        <v>61</v>
      </c>
      <c r="K4601" s="380">
        <v>0.66020833333332996</v>
      </c>
      <c r="L4601" s="378">
        <v>46181</v>
      </c>
      <c r="M4601" s="1" t="s">
        <v>750</v>
      </c>
      <c r="N4601" s="1" t="s">
        <v>10090</v>
      </c>
    </row>
    <row r="4602" spans="1:14" x14ac:dyDescent="0.25">
      <c r="A4602" s="1" t="s">
        <v>749</v>
      </c>
      <c r="B4602" s="1" t="s">
        <v>80</v>
      </c>
      <c r="C4602" s="1" t="s">
        <v>81</v>
      </c>
      <c r="D4602" s="377">
        <v>12960</v>
      </c>
      <c r="E4602" s="1" t="s">
        <v>84</v>
      </c>
      <c r="F4602" s="378">
        <v>46181</v>
      </c>
      <c r="G4602" s="1" t="s">
        <v>10087</v>
      </c>
      <c r="H4602" s="1" t="s">
        <v>9328</v>
      </c>
      <c r="I4602" s="378">
        <v>47277</v>
      </c>
      <c r="J4602" s="1" t="s">
        <v>61</v>
      </c>
      <c r="K4602" s="380">
        <v>0.71302083333333</v>
      </c>
      <c r="L4602" s="378">
        <v>46181</v>
      </c>
      <c r="M4602" s="1" t="s">
        <v>750</v>
      </c>
      <c r="N4602" s="1" t="s">
        <v>10089</v>
      </c>
    </row>
    <row r="4603" spans="1:14" x14ac:dyDescent="0.25">
      <c r="A4603" s="1" t="s">
        <v>694</v>
      </c>
      <c r="B4603" s="1" t="s">
        <v>80</v>
      </c>
      <c r="C4603" s="1" t="s">
        <v>81</v>
      </c>
      <c r="D4603" s="377">
        <v>6912</v>
      </c>
      <c r="E4603" s="1" t="s">
        <v>84</v>
      </c>
      <c r="F4603" s="378">
        <v>46184</v>
      </c>
      <c r="G4603" s="1" t="s">
        <v>13014</v>
      </c>
      <c r="H4603" s="1" t="s">
        <v>11683</v>
      </c>
      <c r="I4603" s="378">
        <v>47279</v>
      </c>
      <c r="J4603" s="1" t="s">
        <v>61</v>
      </c>
      <c r="K4603" s="380">
        <v>0.54702546296295995</v>
      </c>
      <c r="L4603" s="378">
        <v>46184</v>
      </c>
      <c r="M4603" s="1" t="s">
        <v>695</v>
      </c>
      <c r="N4603" s="1" t="s">
        <v>13323</v>
      </c>
    </row>
    <row r="4604" spans="1:14" x14ac:dyDescent="0.25">
      <c r="A4604" s="1" t="s">
        <v>694</v>
      </c>
      <c r="B4604" s="1" t="s">
        <v>80</v>
      </c>
      <c r="C4604" s="1" t="s">
        <v>81</v>
      </c>
      <c r="D4604" s="377">
        <v>6912</v>
      </c>
      <c r="E4604" s="1" t="s">
        <v>84</v>
      </c>
      <c r="F4604" s="378">
        <v>46184</v>
      </c>
      <c r="G4604" s="1" t="s">
        <v>13014</v>
      </c>
      <c r="H4604" s="1" t="s">
        <v>11683</v>
      </c>
      <c r="I4604" s="378">
        <v>47279</v>
      </c>
      <c r="J4604" s="1" t="s">
        <v>61</v>
      </c>
      <c r="K4604" s="380">
        <v>0.38865740740741</v>
      </c>
      <c r="L4604" s="378">
        <v>46184</v>
      </c>
      <c r="M4604" s="1" t="s">
        <v>695</v>
      </c>
      <c r="N4604" s="1" t="s">
        <v>13104</v>
      </c>
    </row>
    <row r="4605" spans="1:14" x14ac:dyDescent="0.25">
      <c r="A4605" s="1" t="s">
        <v>694</v>
      </c>
      <c r="B4605" s="1" t="s">
        <v>80</v>
      </c>
      <c r="C4605" s="1" t="s">
        <v>81</v>
      </c>
      <c r="D4605" s="377">
        <v>996</v>
      </c>
      <c r="E4605" s="1" t="s">
        <v>84</v>
      </c>
      <c r="F4605" s="378">
        <v>46184</v>
      </c>
      <c r="G4605" s="1" t="s">
        <v>13014</v>
      </c>
      <c r="H4605" s="1" t="s">
        <v>11683</v>
      </c>
      <c r="I4605" s="378">
        <v>47279</v>
      </c>
      <c r="J4605" s="1" t="s">
        <v>61</v>
      </c>
      <c r="K4605" s="380">
        <v>0.61134259259259005</v>
      </c>
      <c r="L4605" s="378">
        <v>46184</v>
      </c>
      <c r="M4605" s="1" t="s">
        <v>695</v>
      </c>
      <c r="N4605" s="1" t="s">
        <v>13326</v>
      </c>
    </row>
    <row r="4606" spans="1:14" x14ac:dyDescent="0.25">
      <c r="A4606" s="1" t="s">
        <v>694</v>
      </c>
      <c r="B4606" s="1" t="s">
        <v>80</v>
      </c>
      <c r="C4606" s="1" t="s">
        <v>81</v>
      </c>
      <c r="D4606" s="377">
        <v>6912</v>
      </c>
      <c r="E4606" s="1" t="s">
        <v>84</v>
      </c>
      <c r="F4606" s="378">
        <v>46184</v>
      </c>
      <c r="G4606" s="1" t="s">
        <v>13014</v>
      </c>
      <c r="H4606" s="1" t="s">
        <v>11683</v>
      </c>
      <c r="I4606" s="378">
        <v>47279</v>
      </c>
      <c r="J4606" s="1" t="s">
        <v>61</v>
      </c>
      <c r="K4606" s="380">
        <v>0.60968750000000005</v>
      </c>
      <c r="L4606" s="378">
        <v>46184</v>
      </c>
      <c r="M4606" s="1" t="s">
        <v>695</v>
      </c>
      <c r="N4606" s="1" t="s">
        <v>13324</v>
      </c>
    </row>
    <row r="4607" spans="1:14" x14ac:dyDescent="0.25">
      <c r="A4607" s="1" t="s">
        <v>694</v>
      </c>
      <c r="B4607" s="1" t="s">
        <v>80</v>
      </c>
      <c r="C4607" s="1" t="s">
        <v>81</v>
      </c>
      <c r="D4607" s="377">
        <v>6912</v>
      </c>
      <c r="E4607" s="1" t="s">
        <v>84</v>
      </c>
      <c r="F4607" s="378">
        <v>46184</v>
      </c>
      <c r="G4607" s="1" t="s">
        <v>13014</v>
      </c>
      <c r="H4607" s="1" t="s">
        <v>11683</v>
      </c>
      <c r="I4607" s="378">
        <v>47279</v>
      </c>
      <c r="J4607" s="1" t="s">
        <v>61</v>
      </c>
      <c r="K4607" s="380">
        <v>0.52326388888888997</v>
      </c>
      <c r="L4607" s="378">
        <v>46184</v>
      </c>
      <c r="M4607" s="1" t="s">
        <v>695</v>
      </c>
      <c r="N4607" s="1" t="s">
        <v>13325</v>
      </c>
    </row>
    <row r="4608" spans="1:14" x14ac:dyDescent="0.25">
      <c r="A4608" s="1" t="s">
        <v>694</v>
      </c>
      <c r="B4608" s="1" t="s">
        <v>80</v>
      </c>
      <c r="C4608" s="1" t="s">
        <v>81</v>
      </c>
      <c r="D4608" s="377">
        <v>6912</v>
      </c>
      <c r="E4608" s="1" t="s">
        <v>84</v>
      </c>
      <c r="F4608" s="378">
        <v>46184</v>
      </c>
      <c r="G4608" s="1" t="s">
        <v>13014</v>
      </c>
      <c r="H4608" s="1" t="s">
        <v>11683</v>
      </c>
      <c r="I4608" s="378">
        <v>47279</v>
      </c>
      <c r="J4608" s="1" t="s">
        <v>61</v>
      </c>
      <c r="K4608" s="380">
        <v>0.51305555555556004</v>
      </c>
      <c r="L4608" s="378">
        <v>46184</v>
      </c>
      <c r="M4608" s="1" t="s">
        <v>695</v>
      </c>
      <c r="N4608" s="1" t="s">
        <v>13322</v>
      </c>
    </row>
    <row r="4609" spans="1:14" x14ac:dyDescent="0.25">
      <c r="A4609" s="1" t="s">
        <v>694</v>
      </c>
      <c r="B4609" s="1" t="s">
        <v>80</v>
      </c>
      <c r="C4609" s="1" t="s">
        <v>81</v>
      </c>
      <c r="D4609" s="377">
        <v>6912</v>
      </c>
      <c r="E4609" s="1" t="s">
        <v>84</v>
      </c>
      <c r="F4609" s="378">
        <v>46184</v>
      </c>
      <c r="G4609" s="1" t="s">
        <v>13014</v>
      </c>
      <c r="H4609" s="1" t="s">
        <v>11683</v>
      </c>
      <c r="I4609" s="378">
        <v>47279</v>
      </c>
      <c r="J4609" s="1" t="s">
        <v>61</v>
      </c>
      <c r="K4609" s="380">
        <v>0.35608796296296003</v>
      </c>
      <c r="L4609" s="378">
        <v>46184</v>
      </c>
      <c r="M4609" s="1" t="s">
        <v>695</v>
      </c>
      <c r="N4609" s="1" t="s">
        <v>13103</v>
      </c>
    </row>
    <row r="4610" spans="1:14" x14ac:dyDescent="0.25">
      <c r="A4610" s="1" t="s">
        <v>694</v>
      </c>
      <c r="B4610" s="1" t="s">
        <v>80</v>
      </c>
      <c r="C4610" s="1" t="s">
        <v>81</v>
      </c>
      <c r="D4610" s="377">
        <v>6912</v>
      </c>
      <c r="E4610" s="1" t="s">
        <v>84</v>
      </c>
      <c r="F4610" s="378">
        <v>46184</v>
      </c>
      <c r="G4610" s="1" t="s">
        <v>13014</v>
      </c>
      <c r="H4610" s="1" t="s">
        <v>11683</v>
      </c>
      <c r="I4610" s="378">
        <v>47279</v>
      </c>
      <c r="J4610" s="1" t="s">
        <v>61</v>
      </c>
      <c r="K4610" s="380">
        <v>0.42715277777777999</v>
      </c>
      <c r="L4610" s="378">
        <v>46184</v>
      </c>
      <c r="M4610" s="1" t="s">
        <v>695</v>
      </c>
      <c r="N4610" s="1" t="s">
        <v>13102</v>
      </c>
    </row>
    <row r="4611" spans="1:14" x14ac:dyDescent="0.25">
      <c r="A4611" s="1" t="s">
        <v>753</v>
      </c>
      <c r="B4611" s="1" t="s">
        <v>80</v>
      </c>
      <c r="C4611" s="1" t="s">
        <v>81</v>
      </c>
      <c r="D4611" s="377">
        <v>10320</v>
      </c>
      <c r="E4611" s="1" t="s">
        <v>84</v>
      </c>
      <c r="F4611" s="378">
        <v>46181</v>
      </c>
      <c r="G4611" s="1" t="s">
        <v>9329</v>
      </c>
      <c r="H4611" s="1" t="s">
        <v>9330</v>
      </c>
      <c r="I4611" s="378">
        <v>47275</v>
      </c>
      <c r="J4611" s="1" t="s">
        <v>61</v>
      </c>
      <c r="K4611" s="380">
        <v>0.60857638888888999</v>
      </c>
      <c r="L4611" s="378">
        <v>46181</v>
      </c>
      <c r="M4611" s="1" t="s">
        <v>754</v>
      </c>
      <c r="N4611" s="1" t="s">
        <v>10093</v>
      </c>
    </row>
    <row r="4612" spans="1:14" x14ac:dyDescent="0.25">
      <c r="A4612" s="1" t="s">
        <v>753</v>
      </c>
      <c r="B4612" s="1" t="s">
        <v>80</v>
      </c>
      <c r="C4612" s="1" t="s">
        <v>81</v>
      </c>
      <c r="D4612" s="377">
        <v>12960</v>
      </c>
      <c r="E4612" s="1" t="s">
        <v>84</v>
      </c>
      <c r="F4612" s="378">
        <v>46181</v>
      </c>
      <c r="G4612" s="1" t="s">
        <v>9329</v>
      </c>
      <c r="H4612" s="1" t="s">
        <v>9330</v>
      </c>
      <c r="I4612" s="378">
        <v>47275</v>
      </c>
      <c r="J4612" s="1" t="s">
        <v>61</v>
      </c>
      <c r="K4612" s="380">
        <v>0.54037037037036995</v>
      </c>
      <c r="L4612" s="378">
        <v>46181</v>
      </c>
      <c r="M4612" s="1" t="s">
        <v>754</v>
      </c>
      <c r="N4612" s="1" t="s">
        <v>10092</v>
      </c>
    </row>
    <row r="4613" spans="1:14" x14ac:dyDescent="0.25">
      <c r="A4613" s="1" t="s">
        <v>753</v>
      </c>
      <c r="B4613" s="1" t="s">
        <v>80</v>
      </c>
      <c r="C4613" s="1" t="s">
        <v>81</v>
      </c>
      <c r="D4613" s="377">
        <v>12960</v>
      </c>
      <c r="E4613" s="1" t="s">
        <v>84</v>
      </c>
      <c r="F4613" s="378">
        <v>46181</v>
      </c>
      <c r="G4613" s="1" t="s">
        <v>9329</v>
      </c>
      <c r="H4613" s="1" t="s">
        <v>9330</v>
      </c>
      <c r="I4613" s="378">
        <v>47275</v>
      </c>
      <c r="J4613" s="1" t="s">
        <v>61</v>
      </c>
      <c r="K4613" s="380">
        <v>0.40251157407407001</v>
      </c>
      <c r="L4613" s="378">
        <v>46181</v>
      </c>
      <c r="M4613" s="1" t="s">
        <v>754</v>
      </c>
      <c r="N4613" s="1" t="s">
        <v>9358</v>
      </c>
    </row>
    <row r="4614" spans="1:14" x14ac:dyDescent="0.25">
      <c r="A4614" s="1" t="s">
        <v>753</v>
      </c>
      <c r="B4614" s="1" t="s">
        <v>80</v>
      </c>
      <c r="C4614" s="1" t="s">
        <v>81</v>
      </c>
      <c r="D4614" s="377">
        <v>12960</v>
      </c>
      <c r="E4614" s="1" t="s">
        <v>84</v>
      </c>
      <c r="F4614" s="378">
        <v>46181</v>
      </c>
      <c r="G4614" s="1" t="s">
        <v>9329</v>
      </c>
      <c r="H4614" s="1" t="s">
        <v>9330</v>
      </c>
      <c r="I4614" s="378">
        <v>47275</v>
      </c>
      <c r="J4614" s="1" t="s">
        <v>61</v>
      </c>
      <c r="K4614" s="380">
        <v>0.53495370370369999</v>
      </c>
      <c r="L4614" s="378">
        <v>46181</v>
      </c>
      <c r="M4614" s="1" t="s">
        <v>754</v>
      </c>
      <c r="N4614" s="1" t="s">
        <v>10094</v>
      </c>
    </row>
    <row r="4615" spans="1:14" x14ac:dyDescent="0.25">
      <c r="A4615" s="1" t="s">
        <v>887</v>
      </c>
      <c r="B4615" s="1" t="s">
        <v>80</v>
      </c>
      <c r="C4615" s="1" t="s">
        <v>81</v>
      </c>
      <c r="D4615" s="377">
        <v>6912</v>
      </c>
      <c r="E4615" s="1" t="s">
        <v>84</v>
      </c>
      <c r="F4615" s="378">
        <v>46185</v>
      </c>
      <c r="G4615" s="1" t="s">
        <v>13834</v>
      </c>
      <c r="H4615" s="1" t="s">
        <v>13013</v>
      </c>
      <c r="I4615" s="378">
        <v>47280</v>
      </c>
      <c r="J4615" s="1" t="s">
        <v>61</v>
      </c>
      <c r="K4615" s="380">
        <v>0.13909722222222001</v>
      </c>
      <c r="L4615" s="378">
        <v>46185</v>
      </c>
      <c r="M4615" s="1" t="s">
        <v>888</v>
      </c>
      <c r="N4615" s="1" t="s">
        <v>13835</v>
      </c>
    </row>
    <row r="4616" spans="1:14" x14ac:dyDescent="0.25">
      <c r="A4616" s="1" t="s">
        <v>887</v>
      </c>
      <c r="B4616" s="1" t="s">
        <v>80</v>
      </c>
      <c r="C4616" s="1" t="s">
        <v>81</v>
      </c>
      <c r="D4616" s="377">
        <v>6912</v>
      </c>
      <c r="E4616" s="1" t="s">
        <v>84</v>
      </c>
      <c r="F4616" s="378">
        <v>46185</v>
      </c>
      <c r="G4616" s="1" t="s">
        <v>13834</v>
      </c>
      <c r="H4616" s="1" t="s">
        <v>13013</v>
      </c>
      <c r="I4616" s="378">
        <v>47280</v>
      </c>
      <c r="J4616" s="1" t="s">
        <v>61</v>
      </c>
      <c r="K4616" s="380">
        <v>7.8842592592589994E-2</v>
      </c>
      <c r="L4616" s="378">
        <v>46185</v>
      </c>
      <c r="M4616" s="1" t="s">
        <v>888</v>
      </c>
      <c r="N4616" s="1" t="s">
        <v>13836</v>
      </c>
    </row>
    <row r="4617" spans="1:14" x14ac:dyDescent="0.25">
      <c r="A4617" s="1" t="s">
        <v>887</v>
      </c>
      <c r="B4617" s="1" t="s">
        <v>80</v>
      </c>
      <c r="C4617" s="1" t="s">
        <v>81</v>
      </c>
      <c r="D4617" s="377">
        <v>192</v>
      </c>
      <c r="E4617" s="1" t="s">
        <v>84</v>
      </c>
      <c r="F4617" s="378">
        <v>46185</v>
      </c>
      <c r="G4617" s="1" t="s">
        <v>13834</v>
      </c>
      <c r="H4617" s="1" t="s">
        <v>13013</v>
      </c>
      <c r="I4617" s="378">
        <v>47280</v>
      </c>
      <c r="J4617" s="1" t="s">
        <v>61</v>
      </c>
      <c r="K4617" s="380">
        <v>0.17491898148148</v>
      </c>
      <c r="L4617" s="378">
        <v>46185</v>
      </c>
      <c r="M4617" s="1" t="s">
        <v>888</v>
      </c>
      <c r="N4617" s="1" t="s">
        <v>13837</v>
      </c>
    </row>
    <row r="4618" spans="1:14" x14ac:dyDescent="0.25">
      <c r="A4618" s="1" t="s">
        <v>887</v>
      </c>
      <c r="B4618" s="1" t="s">
        <v>80</v>
      </c>
      <c r="C4618" s="1" t="s">
        <v>81</v>
      </c>
      <c r="D4618" s="377">
        <v>6912</v>
      </c>
      <c r="E4618" s="1" t="s">
        <v>84</v>
      </c>
      <c r="F4618" s="378">
        <v>46185</v>
      </c>
      <c r="G4618" s="1" t="s">
        <v>13834</v>
      </c>
      <c r="H4618" s="1" t="s">
        <v>13013</v>
      </c>
      <c r="I4618" s="378">
        <v>47280</v>
      </c>
      <c r="J4618" s="1" t="s">
        <v>61</v>
      </c>
      <c r="K4618" s="380">
        <v>1.416666666667E-2</v>
      </c>
      <c r="L4618" s="378">
        <v>46185</v>
      </c>
      <c r="M4618" s="1" t="s">
        <v>888</v>
      </c>
      <c r="N4618" s="1" t="s">
        <v>13838</v>
      </c>
    </row>
    <row r="4619" spans="1:14" x14ac:dyDescent="0.25">
      <c r="A4619" s="1" t="s">
        <v>887</v>
      </c>
      <c r="B4619" s="1" t="s">
        <v>80</v>
      </c>
      <c r="C4619" s="1" t="s">
        <v>81</v>
      </c>
      <c r="D4619" s="377">
        <v>6912</v>
      </c>
      <c r="E4619" s="1" t="s">
        <v>84</v>
      </c>
      <c r="F4619" s="378">
        <v>46185</v>
      </c>
      <c r="G4619" s="1" t="s">
        <v>13834</v>
      </c>
      <c r="H4619" s="1" t="s">
        <v>13013</v>
      </c>
      <c r="I4619" s="378">
        <v>47280</v>
      </c>
      <c r="J4619" s="1" t="s">
        <v>61</v>
      </c>
      <c r="K4619" s="380">
        <v>4.9594907407410002E-2</v>
      </c>
      <c r="L4619" s="378">
        <v>46185</v>
      </c>
      <c r="M4619" s="1" t="s">
        <v>888</v>
      </c>
      <c r="N4619" s="1" t="s">
        <v>13839</v>
      </c>
    </row>
    <row r="4620" spans="1:14" x14ac:dyDescent="0.25">
      <c r="A4620" s="1" t="s">
        <v>887</v>
      </c>
      <c r="B4620" s="1" t="s">
        <v>80</v>
      </c>
      <c r="C4620" s="1" t="s">
        <v>81</v>
      </c>
      <c r="D4620" s="377">
        <v>6912</v>
      </c>
      <c r="E4620" s="1" t="s">
        <v>84</v>
      </c>
      <c r="F4620" s="378">
        <v>46184</v>
      </c>
      <c r="G4620" s="1" t="s">
        <v>13834</v>
      </c>
      <c r="H4620" s="1" t="s">
        <v>13013</v>
      </c>
      <c r="I4620" s="378">
        <v>47280</v>
      </c>
      <c r="J4620" s="1" t="s">
        <v>61</v>
      </c>
      <c r="K4620" s="380">
        <v>0.95216435185185</v>
      </c>
      <c r="L4620" s="378">
        <v>46184</v>
      </c>
      <c r="M4620" s="1" t="s">
        <v>888</v>
      </c>
      <c r="N4620" s="1" t="s">
        <v>13841</v>
      </c>
    </row>
    <row r="4621" spans="1:14" x14ac:dyDescent="0.25">
      <c r="A4621" s="1" t="s">
        <v>887</v>
      </c>
      <c r="B4621" s="1" t="s">
        <v>80</v>
      </c>
      <c r="C4621" s="1" t="s">
        <v>81</v>
      </c>
      <c r="D4621" s="377">
        <v>6912</v>
      </c>
      <c r="E4621" s="1" t="s">
        <v>84</v>
      </c>
      <c r="F4621" s="378">
        <v>46184</v>
      </c>
      <c r="G4621" s="1" t="s">
        <v>13834</v>
      </c>
      <c r="H4621" s="1" t="s">
        <v>13013</v>
      </c>
      <c r="I4621" s="378">
        <v>47280</v>
      </c>
      <c r="J4621" s="1" t="s">
        <v>61</v>
      </c>
      <c r="K4621" s="380">
        <v>0.99840277777777997</v>
      </c>
      <c r="L4621" s="378">
        <v>46184</v>
      </c>
      <c r="M4621" s="1" t="s">
        <v>888</v>
      </c>
      <c r="N4621" s="1" t="s">
        <v>13840</v>
      </c>
    </row>
    <row r="4622" spans="1:14" x14ac:dyDescent="0.25">
      <c r="A4622" s="1" t="s">
        <v>887</v>
      </c>
      <c r="B4622" s="1" t="s">
        <v>80</v>
      </c>
      <c r="C4622" s="1" t="s">
        <v>81</v>
      </c>
      <c r="D4622" s="377">
        <v>6912</v>
      </c>
      <c r="E4622" s="1" t="s">
        <v>84</v>
      </c>
      <c r="F4622" s="378">
        <v>46184</v>
      </c>
      <c r="G4622" s="1" t="s">
        <v>13834</v>
      </c>
      <c r="H4622" s="1" t="s">
        <v>13013</v>
      </c>
      <c r="I4622" s="378">
        <v>47280</v>
      </c>
      <c r="J4622" s="1" t="s">
        <v>61</v>
      </c>
      <c r="K4622" s="380">
        <v>0.96122685185184997</v>
      </c>
      <c r="L4622" s="378">
        <v>46184</v>
      </c>
      <c r="M4622" s="1" t="s">
        <v>888</v>
      </c>
      <c r="N4622" s="1" t="s">
        <v>13842</v>
      </c>
    </row>
    <row r="4623" spans="1:14" x14ac:dyDescent="0.25">
      <c r="A4623" s="1" t="s">
        <v>702</v>
      </c>
      <c r="B4623" s="1" t="s">
        <v>80</v>
      </c>
      <c r="C4623" s="1" t="s">
        <v>81</v>
      </c>
      <c r="D4623" s="377">
        <v>6912</v>
      </c>
      <c r="E4623" s="1" t="s">
        <v>84</v>
      </c>
      <c r="F4623" s="378">
        <v>46184</v>
      </c>
      <c r="G4623" s="1" t="s">
        <v>13327</v>
      </c>
      <c r="H4623" s="1" t="s">
        <v>13013</v>
      </c>
      <c r="I4623" s="378">
        <v>47280</v>
      </c>
      <c r="J4623" s="1" t="s">
        <v>61</v>
      </c>
      <c r="K4623" s="380">
        <v>0.75706018518519003</v>
      </c>
      <c r="L4623" s="378">
        <v>46184</v>
      </c>
      <c r="M4623" s="1" t="s">
        <v>703</v>
      </c>
      <c r="N4623" s="1" t="s">
        <v>13846</v>
      </c>
    </row>
    <row r="4624" spans="1:14" x14ac:dyDescent="0.25">
      <c r="A4624" s="1" t="s">
        <v>702</v>
      </c>
      <c r="B4624" s="1" t="s">
        <v>80</v>
      </c>
      <c r="C4624" s="1" t="s">
        <v>81</v>
      </c>
      <c r="D4624" s="377">
        <v>6912</v>
      </c>
      <c r="E4624" s="1" t="s">
        <v>84</v>
      </c>
      <c r="F4624" s="378">
        <v>46184</v>
      </c>
      <c r="G4624" s="1" t="s">
        <v>13327</v>
      </c>
      <c r="H4624" s="1" t="s">
        <v>13013</v>
      </c>
      <c r="I4624" s="378">
        <v>47280</v>
      </c>
      <c r="J4624" s="1" t="s">
        <v>61</v>
      </c>
      <c r="K4624" s="380">
        <v>0.65903935185185003</v>
      </c>
      <c r="L4624" s="378">
        <v>46184</v>
      </c>
      <c r="M4624" s="1" t="s">
        <v>703</v>
      </c>
      <c r="N4624" s="1" t="s">
        <v>13328</v>
      </c>
    </row>
    <row r="4625" spans="1:14" x14ac:dyDescent="0.25">
      <c r="A4625" s="1" t="s">
        <v>702</v>
      </c>
      <c r="B4625" s="1" t="s">
        <v>80</v>
      </c>
      <c r="C4625" s="1" t="s">
        <v>81</v>
      </c>
      <c r="D4625" s="377">
        <v>6912</v>
      </c>
      <c r="E4625" s="1" t="s">
        <v>84</v>
      </c>
      <c r="F4625" s="378">
        <v>46184</v>
      </c>
      <c r="G4625" s="1" t="s">
        <v>13327</v>
      </c>
      <c r="H4625" s="1" t="s">
        <v>13013</v>
      </c>
      <c r="I4625" s="378">
        <v>47280</v>
      </c>
      <c r="J4625" s="1" t="s">
        <v>61</v>
      </c>
      <c r="K4625" s="380">
        <v>0.71166666666667</v>
      </c>
      <c r="L4625" s="378">
        <v>46184</v>
      </c>
      <c r="M4625" s="1" t="s">
        <v>703</v>
      </c>
      <c r="N4625" s="1" t="s">
        <v>13848</v>
      </c>
    </row>
    <row r="4626" spans="1:14" x14ac:dyDescent="0.25">
      <c r="A4626" s="1" t="s">
        <v>702</v>
      </c>
      <c r="B4626" s="1" t="s">
        <v>80</v>
      </c>
      <c r="C4626" s="1" t="s">
        <v>81</v>
      </c>
      <c r="D4626" s="377">
        <v>6912</v>
      </c>
      <c r="E4626" s="1" t="s">
        <v>84</v>
      </c>
      <c r="F4626" s="378">
        <v>46184</v>
      </c>
      <c r="G4626" s="1" t="s">
        <v>13327</v>
      </c>
      <c r="H4626" s="1" t="s">
        <v>13013</v>
      </c>
      <c r="I4626" s="378">
        <v>47280</v>
      </c>
      <c r="J4626" s="1" t="s">
        <v>61</v>
      </c>
      <c r="K4626" s="380">
        <v>0.69322916666667</v>
      </c>
      <c r="L4626" s="378">
        <v>46184</v>
      </c>
      <c r="M4626" s="1" t="s">
        <v>703</v>
      </c>
      <c r="N4626" s="1" t="s">
        <v>13849</v>
      </c>
    </row>
    <row r="4627" spans="1:14" x14ac:dyDescent="0.25">
      <c r="A4627" s="1" t="s">
        <v>702</v>
      </c>
      <c r="B4627" s="1" t="s">
        <v>80</v>
      </c>
      <c r="C4627" s="1" t="s">
        <v>81</v>
      </c>
      <c r="D4627" s="377">
        <v>6912</v>
      </c>
      <c r="E4627" s="1" t="s">
        <v>84</v>
      </c>
      <c r="F4627" s="378">
        <v>46184</v>
      </c>
      <c r="G4627" s="1" t="s">
        <v>13327</v>
      </c>
      <c r="H4627" s="1" t="s">
        <v>13013</v>
      </c>
      <c r="I4627" s="378">
        <v>47280</v>
      </c>
      <c r="J4627" s="1" t="s">
        <v>61</v>
      </c>
      <c r="K4627" s="380">
        <v>0.85450231481480998</v>
      </c>
      <c r="L4627" s="378">
        <v>46184</v>
      </c>
      <c r="M4627" s="1" t="s">
        <v>703</v>
      </c>
      <c r="N4627" s="1" t="s">
        <v>13844</v>
      </c>
    </row>
    <row r="4628" spans="1:14" x14ac:dyDescent="0.25">
      <c r="A4628" s="1" t="s">
        <v>702</v>
      </c>
      <c r="B4628" s="1" t="s">
        <v>80</v>
      </c>
      <c r="C4628" s="1" t="s">
        <v>81</v>
      </c>
      <c r="D4628" s="377">
        <v>1938</v>
      </c>
      <c r="E4628" s="1" t="s">
        <v>84</v>
      </c>
      <c r="F4628" s="378">
        <v>46184</v>
      </c>
      <c r="G4628" s="1" t="s">
        <v>13327</v>
      </c>
      <c r="H4628" s="1" t="s">
        <v>13013</v>
      </c>
      <c r="I4628" s="378">
        <v>47280</v>
      </c>
      <c r="J4628" s="1" t="s">
        <v>61</v>
      </c>
      <c r="K4628" s="380">
        <v>0.87664351851851996</v>
      </c>
      <c r="L4628" s="378">
        <v>46184</v>
      </c>
      <c r="M4628" s="1" t="s">
        <v>703</v>
      </c>
      <c r="N4628" s="1" t="s">
        <v>13847</v>
      </c>
    </row>
    <row r="4629" spans="1:14" x14ac:dyDescent="0.25">
      <c r="A4629" s="1" t="s">
        <v>702</v>
      </c>
      <c r="B4629" s="1" t="s">
        <v>80</v>
      </c>
      <c r="C4629" s="1" t="s">
        <v>81</v>
      </c>
      <c r="D4629" s="377">
        <v>6912</v>
      </c>
      <c r="E4629" s="1" t="s">
        <v>84</v>
      </c>
      <c r="F4629" s="378">
        <v>46184</v>
      </c>
      <c r="G4629" s="1" t="s">
        <v>13327</v>
      </c>
      <c r="H4629" s="1" t="s">
        <v>13013</v>
      </c>
      <c r="I4629" s="378">
        <v>47280</v>
      </c>
      <c r="J4629" s="1" t="s">
        <v>61</v>
      </c>
      <c r="K4629" s="380">
        <v>0.73783564814814995</v>
      </c>
      <c r="L4629" s="378">
        <v>46184</v>
      </c>
      <c r="M4629" s="1" t="s">
        <v>703</v>
      </c>
      <c r="N4629" s="1" t="s">
        <v>13845</v>
      </c>
    </row>
    <row r="4630" spans="1:14" x14ac:dyDescent="0.25">
      <c r="A4630" s="1" t="s">
        <v>702</v>
      </c>
      <c r="B4630" s="1" t="s">
        <v>80</v>
      </c>
      <c r="C4630" s="1" t="s">
        <v>81</v>
      </c>
      <c r="D4630" s="377">
        <v>6912</v>
      </c>
      <c r="E4630" s="1" t="s">
        <v>84</v>
      </c>
      <c r="F4630" s="378">
        <v>46184</v>
      </c>
      <c r="G4630" s="1" t="s">
        <v>13327</v>
      </c>
      <c r="H4630" s="1" t="s">
        <v>13013</v>
      </c>
      <c r="I4630" s="378">
        <v>47280</v>
      </c>
      <c r="J4630" s="1" t="s">
        <v>61</v>
      </c>
      <c r="K4630" s="380">
        <v>0.85594907407406995</v>
      </c>
      <c r="L4630" s="378">
        <v>46184</v>
      </c>
      <c r="M4630" s="1" t="s">
        <v>703</v>
      </c>
      <c r="N4630" s="1" t="s">
        <v>13843</v>
      </c>
    </row>
    <row r="4631" spans="1:14" x14ac:dyDescent="0.25">
      <c r="A4631" s="1" t="s">
        <v>1195</v>
      </c>
      <c r="B4631" s="1" t="s">
        <v>80</v>
      </c>
      <c r="C4631" s="1" t="s">
        <v>81</v>
      </c>
      <c r="D4631" s="377">
        <v>576</v>
      </c>
      <c r="E4631" s="1" t="s">
        <v>84</v>
      </c>
      <c r="F4631" s="378">
        <v>46184</v>
      </c>
      <c r="G4631" s="1" t="s">
        <v>12649</v>
      </c>
      <c r="H4631" s="1" t="s">
        <v>11683</v>
      </c>
      <c r="I4631" s="378">
        <v>47279</v>
      </c>
      <c r="J4631" s="1" t="s">
        <v>61</v>
      </c>
      <c r="K4631" s="380">
        <v>7.2129629629630002E-2</v>
      </c>
      <c r="L4631" s="378">
        <v>46184</v>
      </c>
      <c r="M4631" s="1" t="s">
        <v>1196</v>
      </c>
      <c r="N4631" s="1" t="s">
        <v>12650</v>
      </c>
    </row>
    <row r="4632" spans="1:14" x14ac:dyDescent="0.25">
      <c r="A4632" s="1" t="s">
        <v>1195</v>
      </c>
      <c r="B4632" s="1" t="s">
        <v>80</v>
      </c>
      <c r="C4632" s="1" t="s">
        <v>81</v>
      </c>
      <c r="D4632" s="377">
        <v>6912</v>
      </c>
      <c r="E4632" s="1" t="s">
        <v>84</v>
      </c>
      <c r="F4632" s="378">
        <v>46184</v>
      </c>
      <c r="G4632" s="1" t="s">
        <v>12649</v>
      </c>
      <c r="H4632" s="1" t="s">
        <v>11683</v>
      </c>
      <c r="I4632" s="378">
        <v>47279</v>
      </c>
      <c r="J4632" s="1" t="s">
        <v>61</v>
      </c>
      <c r="K4632" s="380">
        <v>4.4907407407409998E-2</v>
      </c>
      <c r="L4632" s="378">
        <v>46184</v>
      </c>
      <c r="M4632" s="1" t="s">
        <v>1196</v>
      </c>
      <c r="N4632" s="1" t="s">
        <v>12651</v>
      </c>
    </row>
    <row r="4633" spans="1:14" x14ac:dyDescent="0.25">
      <c r="A4633" s="1" t="s">
        <v>1195</v>
      </c>
      <c r="B4633" s="1" t="s">
        <v>80</v>
      </c>
      <c r="C4633" s="1" t="s">
        <v>81</v>
      </c>
      <c r="D4633" s="377">
        <v>6912</v>
      </c>
      <c r="E4633" s="1" t="s">
        <v>84</v>
      </c>
      <c r="F4633" s="378">
        <v>46183</v>
      </c>
      <c r="G4633" s="1" t="s">
        <v>12649</v>
      </c>
      <c r="H4633" s="1" t="s">
        <v>11683</v>
      </c>
      <c r="I4633" s="378">
        <v>47279</v>
      </c>
      <c r="J4633" s="1" t="s">
        <v>61</v>
      </c>
      <c r="K4633" s="380">
        <v>0.87822916666666995</v>
      </c>
      <c r="L4633" s="378">
        <v>46183</v>
      </c>
      <c r="M4633" s="1" t="s">
        <v>1196</v>
      </c>
      <c r="N4633" s="1" t="s">
        <v>12652</v>
      </c>
    </row>
    <row r="4634" spans="1:14" x14ac:dyDescent="0.25">
      <c r="A4634" s="1" t="s">
        <v>1195</v>
      </c>
      <c r="B4634" s="1" t="s">
        <v>80</v>
      </c>
      <c r="C4634" s="1" t="s">
        <v>81</v>
      </c>
      <c r="D4634" s="377">
        <v>6912</v>
      </c>
      <c r="E4634" s="1" t="s">
        <v>84</v>
      </c>
      <c r="F4634" s="378">
        <v>46183</v>
      </c>
      <c r="G4634" s="1" t="s">
        <v>12649</v>
      </c>
      <c r="H4634" s="1" t="s">
        <v>11683</v>
      </c>
      <c r="I4634" s="378">
        <v>47279</v>
      </c>
      <c r="J4634" s="1" t="s">
        <v>61</v>
      </c>
      <c r="K4634" s="380">
        <v>0.84694444444443995</v>
      </c>
      <c r="L4634" s="378">
        <v>46183</v>
      </c>
      <c r="M4634" s="1" t="s">
        <v>1196</v>
      </c>
      <c r="N4634" s="1" t="s">
        <v>12655</v>
      </c>
    </row>
    <row r="4635" spans="1:14" x14ac:dyDescent="0.25">
      <c r="A4635" s="1" t="s">
        <v>1195</v>
      </c>
      <c r="B4635" s="1" t="s">
        <v>80</v>
      </c>
      <c r="C4635" s="1" t="s">
        <v>81</v>
      </c>
      <c r="D4635" s="377">
        <v>6912</v>
      </c>
      <c r="E4635" s="1" t="s">
        <v>84</v>
      </c>
      <c r="F4635" s="378">
        <v>46183</v>
      </c>
      <c r="G4635" s="1" t="s">
        <v>12649</v>
      </c>
      <c r="H4635" s="1" t="s">
        <v>11683</v>
      </c>
      <c r="I4635" s="378">
        <v>47279</v>
      </c>
      <c r="J4635" s="1" t="s">
        <v>61</v>
      </c>
      <c r="K4635" s="380">
        <v>0.92564814814815</v>
      </c>
      <c r="L4635" s="378">
        <v>46183</v>
      </c>
      <c r="M4635" s="1" t="s">
        <v>1196</v>
      </c>
      <c r="N4635" s="1" t="s">
        <v>12657</v>
      </c>
    </row>
    <row r="4636" spans="1:14" x14ac:dyDescent="0.25">
      <c r="A4636" s="1" t="s">
        <v>1195</v>
      </c>
      <c r="B4636" s="1" t="s">
        <v>80</v>
      </c>
      <c r="C4636" s="1" t="s">
        <v>81</v>
      </c>
      <c r="D4636" s="377">
        <v>6912</v>
      </c>
      <c r="E4636" s="1" t="s">
        <v>84</v>
      </c>
      <c r="F4636" s="378">
        <v>46183</v>
      </c>
      <c r="G4636" s="1" t="s">
        <v>12649</v>
      </c>
      <c r="H4636" s="1" t="s">
        <v>11683</v>
      </c>
      <c r="I4636" s="378">
        <v>47279</v>
      </c>
      <c r="J4636" s="1" t="s">
        <v>61</v>
      </c>
      <c r="K4636" s="380">
        <v>0.91062500000000002</v>
      </c>
      <c r="L4636" s="378">
        <v>46183</v>
      </c>
      <c r="M4636" s="1" t="s">
        <v>1196</v>
      </c>
      <c r="N4636" s="1" t="s">
        <v>12654</v>
      </c>
    </row>
    <row r="4637" spans="1:14" x14ac:dyDescent="0.25">
      <c r="A4637" s="1" t="s">
        <v>1195</v>
      </c>
      <c r="B4637" s="1" t="s">
        <v>80</v>
      </c>
      <c r="C4637" s="1" t="s">
        <v>81</v>
      </c>
      <c r="D4637" s="377">
        <v>6912</v>
      </c>
      <c r="E4637" s="1" t="s">
        <v>84</v>
      </c>
      <c r="F4637" s="378">
        <v>46183</v>
      </c>
      <c r="G4637" s="1" t="s">
        <v>12649</v>
      </c>
      <c r="H4637" s="1" t="s">
        <v>11683</v>
      </c>
      <c r="I4637" s="378">
        <v>47279</v>
      </c>
      <c r="J4637" s="1" t="s">
        <v>61</v>
      </c>
      <c r="K4637" s="380">
        <v>0.84773148148148003</v>
      </c>
      <c r="L4637" s="378">
        <v>46183</v>
      </c>
      <c r="M4637" s="1" t="s">
        <v>1196</v>
      </c>
      <c r="N4637" s="1" t="s">
        <v>12653</v>
      </c>
    </row>
    <row r="4638" spans="1:14" x14ac:dyDescent="0.25">
      <c r="A4638" s="1" t="s">
        <v>1195</v>
      </c>
      <c r="B4638" s="1" t="s">
        <v>80</v>
      </c>
      <c r="C4638" s="1" t="s">
        <v>81</v>
      </c>
      <c r="D4638" s="377">
        <v>6912</v>
      </c>
      <c r="E4638" s="1" t="s">
        <v>84</v>
      </c>
      <c r="F4638" s="378">
        <v>46183</v>
      </c>
      <c r="G4638" s="1" t="s">
        <v>12649</v>
      </c>
      <c r="H4638" s="1" t="s">
        <v>11683</v>
      </c>
      <c r="I4638" s="378">
        <v>47279</v>
      </c>
      <c r="J4638" s="1" t="s">
        <v>61</v>
      </c>
      <c r="K4638" s="380">
        <v>0.98174768518518996</v>
      </c>
      <c r="L4638" s="378">
        <v>46183</v>
      </c>
      <c r="M4638" s="1" t="s">
        <v>1196</v>
      </c>
      <c r="N4638" s="1" t="s">
        <v>12656</v>
      </c>
    </row>
    <row r="4639" spans="1:14" x14ac:dyDescent="0.25">
      <c r="A4639" s="1" t="s">
        <v>829</v>
      </c>
      <c r="B4639" s="1" t="s">
        <v>80</v>
      </c>
      <c r="C4639" s="1" t="s">
        <v>81</v>
      </c>
      <c r="D4639" s="377">
        <v>12960</v>
      </c>
      <c r="E4639" s="1" t="s">
        <v>84</v>
      </c>
      <c r="F4639" s="378">
        <v>46184</v>
      </c>
      <c r="G4639" s="1" t="s">
        <v>12658</v>
      </c>
      <c r="H4639" s="1" t="s">
        <v>11683</v>
      </c>
      <c r="I4639" s="378">
        <v>47279</v>
      </c>
      <c r="J4639" s="1" t="s">
        <v>61</v>
      </c>
      <c r="K4639" s="380">
        <v>0.18090277777777999</v>
      </c>
      <c r="L4639" s="378">
        <v>46184</v>
      </c>
      <c r="M4639" s="1" t="s">
        <v>830</v>
      </c>
      <c r="N4639" s="1" t="s">
        <v>12661</v>
      </c>
    </row>
    <row r="4640" spans="1:14" x14ac:dyDescent="0.25">
      <c r="A4640" s="1" t="s">
        <v>829</v>
      </c>
      <c r="B4640" s="1" t="s">
        <v>80</v>
      </c>
      <c r="C4640" s="1" t="s">
        <v>81</v>
      </c>
      <c r="D4640" s="377">
        <v>9426</v>
      </c>
      <c r="E4640" s="1" t="s">
        <v>84</v>
      </c>
      <c r="F4640" s="378">
        <v>46184</v>
      </c>
      <c r="G4640" s="1" t="s">
        <v>12658</v>
      </c>
      <c r="H4640" s="1" t="s">
        <v>11683</v>
      </c>
      <c r="I4640" s="378">
        <v>47279</v>
      </c>
      <c r="J4640" s="1" t="s">
        <v>61</v>
      </c>
      <c r="K4640" s="380">
        <v>0.54541666666666999</v>
      </c>
      <c r="L4640" s="378">
        <v>46184</v>
      </c>
      <c r="M4640" s="1" t="s">
        <v>830</v>
      </c>
      <c r="N4640" s="1" t="s">
        <v>13329</v>
      </c>
    </row>
    <row r="4641" spans="1:14" x14ac:dyDescent="0.25">
      <c r="A4641" s="1" t="s">
        <v>829</v>
      </c>
      <c r="B4641" s="1" t="s">
        <v>80</v>
      </c>
      <c r="C4641" s="1" t="s">
        <v>81</v>
      </c>
      <c r="D4641" s="377">
        <v>12960</v>
      </c>
      <c r="E4641" s="1" t="s">
        <v>84</v>
      </c>
      <c r="F4641" s="378">
        <v>46184</v>
      </c>
      <c r="G4641" s="1" t="s">
        <v>12658</v>
      </c>
      <c r="H4641" s="1" t="s">
        <v>11683</v>
      </c>
      <c r="I4641" s="378">
        <v>47279</v>
      </c>
      <c r="J4641" s="1" t="s">
        <v>61</v>
      </c>
      <c r="K4641" s="380">
        <v>0.23413194444443999</v>
      </c>
      <c r="L4641" s="378">
        <v>46184</v>
      </c>
      <c r="M4641" s="1" t="s">
        <v>830</v>
      </c>
      <c r="N4641" s="1" t="s">
        <v>12659</v>
      </c>
    </row>
    <row r="4642" spans="1:14" x14ac:dyDescent="0.25">
      <c r="A4642" s="1" t="s">
        <v>829</v>
      </c>
      <c r="B4642" s="1" t="s">
        <v>80</v>
      </c>
      <c r="C4642" s="1" t="s">
        <v>81</v>
      </c>
      <c r="D4642" s="377">
        <v>12960</v>
      </c>
      <c r="E4642" s="1" t="s">
        <v>84</v>
      </c>
      <c r="F4642" s="378">
        <v>46184</v>
      </c>
      <c r="G4642" s="1" t="s">
        <v>12658</v>
      </c>
      <c r="H4642" s="1" t="s">
        <v>11683</v>
      </c>
      <c r="I4642" s="378">
        <v>47279</v>
      </c>
      <c r="J4642" s="1" t="s">
        <v>61</v>
      </c>
      <c r="K4642" s="380">
        <v>0.13097222222221999</v>
      </c>
      <c r="L4642" s="378">
        <v>46184</v>
      </c>
      <c r="M4642" s="1" t="s">
        <v>830</v>
      </c>
      <c r="N4642" s="1" t="s">
        <v>12660</v>
      </c>
    </row>
    <row r="4643" spans="1:14" x14ac:dyDescent="0.25">
      <c r="A4643" s="1" t="s">
        <v>547</v>
      </c>
      <c r="B4643" s="1" t="s">
        <v>80</v>
      </c>
      <c r="C4643" s="1" t="s">
        <v>81</v>
      </c>
      <c r="D4643" s="377">
        <v>4176</v>
      </c>
      <c r="E4643" s="1" t="s">
        <v>84</v>
      </c>
      <c r="F4643" s="378">
        <v>46183</v>
      </c>
      <c r="G4643" s="1" t="s">
        <v>10095</v>
      </c>
      <c r="H4643" s="1" t="s">
        <v>9328</v>
      </c>
      <c r="I4643" s="378">
        <v>47277</v>
      </c>
      <c r="J4643" s="1" t="s">
        <v>61</v>
      </c>
      <c r="K4643" s="380">
        <v>0.41641203703703999</v>
      </c>
      <c r="L4643" s="378">
        <v>46183</v>
      </c>
      <c r="M4643" s="1" t="s">
        <v>548</v>
      </c>
      <c r="N4643" s="1" t="s">
        <v>12662</v>
      </c>
    </row>
    <row r="4644" spans="1:14" x14ac:dyDescent="0.25">
      <c r="A4644" s="1" t="s">
        <v>547</v>
      </c>
      <c r="B4644" s="1" t="s">
        <v>80</v>
      </c>
      <c r="C4644" s="1" t="s">
        <v>81</v>
      </c>
      <c r="D4644" s="377">
        <v>5184</v>
      </c>
      <c r="E4644" s="1" t="s">
        <v>84</v>
      </c>
      <c r="F4644" s="378">
        <v>46182</v>
      </c>
      <c r="G4644" s="1" t="s">
        <v>10095</v>
      </c>
      <c r="H4644" s="1" t="s">
        <v>9328</v>
      </c>
      <c r="I4644" s="378">
        <v>47277</v>
      </c>
      <c r="J4644" s="1" t="s">
        <v>61</v>
      </c>
      <c r="K4644" s="380">
        <v>0.15334490740741</v>
      </c>
      <c r="L4644" s="378">
        <v>46182</v>
      </c>
      <c r="M4644" s="1" t="s">
        <v>548</v>
      </c>
      <c r="N4644" s="1" t="s">
        <v>10096</v>
      </c>
    </row>
    <row r="4645" spans="1:14" x14ac:dyDescent="0.25">
      <c r="A4645" s="1" t="s">
        <v>547</v>
      </c>
      <c r="B4645" s="1" t="s">
        <v>80</v>
      </c>
      <c r="C4645" s="1" t="s">
        <v>81</v>
      </c>
      <c r="D4645" s="377">
        <v>11232</v>
      </c>
      <c r="E4645" s="1" t="s">
        <v>84</v>
      </c>
      <c r="F4645" s="378">
        <v>46182</v>
      </c>
      <c r="G4645" s="1" t="s">
        <v>10095</v>
      </c>
      <c r="H4645" s="1" t="s">
        <v>9328</v>
      </c>
      <c r="I4645" s="378">
        <v>47277</v>
      </c>
      <c r="J4645" s="1" t="s">
        <v>61</v>
      </c>
      <c r="K4645" s="380">
        <v>0.43107638888888999</v>
      </c>
      <c r="L4645" s="378">
        <v>46182</v>
      </c>
      <c r="M4645" s="1" t="s">
        <v>548</v>
      </c>
      <c r="N4645" s="1" t="s">
        <v>10745</v>
      </c>
    </row>
    <row r="4646" spans="1:14" x14ac:dyDescent="0.25">
      <c r="A4646" s="1" t="s">
        <v>547</v>
      </c>
      <c r="B4646" s="1" t="s">
        <v>80</v>
      </c>
      <c r="C4646" s="1" t="s">
        <v>81</v>
      </c>
      <c r="D4646" s="377">
        <v>8352</v>
      </c>
      <c r="E4646" s="1" t="s">
        <v>84</v>
      </c>
      <c r="F4646" s="378">
        <v>46182</v>
      </c>
      <c r="G4646" s="1" t="s">
        <v>10095</v>
      </c>
      <c r="H4646" s="1" t="s">
        <v>9328</v>
      </c>
      <c r="I4646" s="378">
        <v>47277</v>
      </c>
      <c r="J4646" s="1" t="s">
        <v>61</v>
      </c>
      <c r="K4646" s="380">
        <v>0.66819444444443998</v>
      </c>
      <c r="L4646" s="378">
        <v>46182</v>
      </c>
      <c r="M4646" s="1" t="s">
        <v>548</v>
      </c>
      <c r="N4646" s="1" t="s">
        <v>10950</v>
      </c>
    </row>
    <row r="4647" spans="1:14" x14ac:dyDescent="0.25">
      <c r="A4647" s="1" t="s">
        <v>547</v>
      </c>
      <c r="B4647" s="1" t="s">
        <v>80</v>
      </c>
      <c r="C4647" s="1" t="s">
        <v>81</v>
      </c>
      <c r="D4647" s="377">
        <v>11232</v>
      </c>
      <c r="E4647" s="1" t="s">
        <v>84</v>
      </c>
      <c r="F4647" s="378">
        <v>46182</v>
      </c>
      <c r="G4647" s="1" t="s">
        <v>10095</v>
      </c>
      <c r="H4647" s="1" t="s">
        <v>9328</v>
      </c>
      <c r="I4647" s="378">
        <v>47277</v>
      </c>
      <c r="J4647" s="1" t="s">
        <v>61</v>
      </c>
      <c r="K4647" s="380">
        <v>0.68053240740740994</v>
      </c>
      <c r="L4647" s="378">
        <v>46182</v>
      </c>
      <c r="M4647" s="1" t="s">
        <v>548</v>
      </c>
      <c r="N4647" s="1" t="s">
        <v>10951</v>
      </c>
    </row>
    <row r="4648" spans="1:14" x14ac:dyDescent="0.25">
      <c r="A4648" s="1" t="s">
        <v>55</v>
      </c>
      <c r="B4648" s="1" t="s">
        <v>80</v>
      </c>
      <c r="C4648" s="1" t="s">
        <v>81</v>
      </c>
      <c r="D4648" s="377">
        <v>11232</v>
      </c>
      <c r="E4648" s="1" t="s">
        <v>84</v>
      </c>
      <c r="F4648" s="378">
        <v>46185</v>
      </c>
      <c r="G4648" s="1" t="s">
        <v>14362</v>
      </c>
      <c r="H4648" s="1" t="s">
        <v>13013</v>
      </c>
      <c r="I4648" s="378">
        <v>47280</v>
      </c>
      <c r="J4648" s="1" t="s">
        <v>61</v>
      </c>
      <c r="K4648" s="380">
        <v>0.53695601851852004</v>
      </c>
      <c r="L4648" s="378">
        <v>46185</v>
      </c>
      <c r="M4648" s="1" t="s">
        <v>56</v>
      </c>
      <c r="N4648" s="1" t="s">
        <v>14363</v>
      </c>
    </row>
    <row r="4649" spans="1:14" x14ac:dyDescent="0.25">
      <c r="A4649" s="1" t="s">
        <v>51</v>
      </c>
      <c r="B4649" s="1" t="s">
        <v>80</v>
      </c>
      <c r="C4649" s="1" t="s">
        <v>81</v>
      </c>
      <c r="D4649" s="377">
        <v>11232</v>
      </c>
      <c r="E4649" s="1" t="s">
        <v>84</v>
      </c>
      <c r="F4649" s="378">
        <v>46184</v>
      </c>
      <c r="G4649" s="1" t="s">
        <v>12663</v>
      </c>
      <c r="H4649" s="1" t="s">
        <v>10530</v>
      </c>
      <c r="I4649" s="378">
        <v>47278</v>
      </c>
      <c r="J4649" s="1" t="s">
        <v>61</v>
      </c>
      <c r="K4649" s="380">
        <v>0.61281249999999998</v>
      </c>
      <c r="L4649" s="378">
        <v>46184</v>
      </c>
      <c r="M4649" s="1" t="s">
        <v>4182</v>
      </c>
      <c r="N4649" s="1" t="s">
        <v>13332</v>
      </c>
    </row>
    <row r="4650" spans="1:14" x14ac:dyDescent="0.25">
      <c r="A4650" s="1" t="s">
        <v>51</v>
      </c>
      <c r="B4650" s="1" t="s">
        <v>80</v>
      </c>
      <c r="C4650" s="1" t="s">
        <v>81</v>
      </c>
      <c r="D4650" s="377">
        <v>11232</v>
      </c>
      <c r="E4650" s="1" t="s">
        <v>84</v>
      </c>
      <c r="F4650" s="378">
        <v>46184</v>
      </c>
      <c r="G4650" s="1" t="s">
        <v>12663</v>
      </c>
      <c r="H4650" s="1" t="s">
        <v>10530</v>
      </c>
      <c r="I4650" s="378">
        <v>47278</v>
      </c>
      <c r="J4650" s="1" t="s">
        <v>61</v>
      </c>
      <c r="K4650" s="380">
        <v>0.52137731481480998</v>
      </c>
      <c r="L4650" s="378">
        <v>46184</v>
      </c>
      <c r="M4650" s="1" t="s">
        <v>4182</v>
      </c>
      <c r="N4650" s="1" t="s">
        <v>13331</v>
      </c>
    </row>
    <row r="4651" spans="1:14" x14ac:dyDescent="0.25">
      <c r="A4651" s="1" t="s">
        <v>51</v>
      </c>
      <c r="B4651" s="1" t="s">
        <v>80</v>
      </c>
      <c r="C4651" s="1" t="s">
        <v>81</v>
      </c>
      <c r="D4651" s="377">
        <v>720</v>
      </c>
      <c r="E4651" s="1" t="s">
        <v>84</v>
      </c>
      <c r="F4651" s="378">
        <v>46184</v>
      </c>
      <c r="G4651" s="1" t="s">
        <v>12663</v>
      </c>
      <c r="H4651" s="1" t="s">
        <v>10530</v>
      </c>
      <c r="I4651" s="378">
        <v>47278</v>
      </c>
      <c r="J4651" s="1" t="s">
        <v>61</v>
      </c>
      <c r="K4651" s="380">
        <v>0.65783564814814999</v>
      </c>
      <c r="L4651" s="378">
        <v>46184</v>
      </c>
      <c r="M4651" s="1" t="s">
        <v>4182</v>
      </c>
      <c r="N4651" s="1" t="s">
        <v>13330</v>
      </c>
    </row>
    <row r="4652" spans="1:14" x14ac:dyDescent="0.25">
      <c r="A4652" s="1" t="s">
        <v>51</v>
      </c>
      <c r="B4652" s="1" t="s">
        <v>80</v>
      </c>
      <c r="C4652" s="1" t="s">
        <v>81</v>
      </c>
      <c r="D4652" s="377">
        <v>5616</v>
      </c>
      <c r="E4652" s="1" t="s">
        <v>84</v>
      </c>
      <c r="F4652" s="378">
        <v>46183</v>
      </c>
      <c r="G4652" s="1" t="s">
        <v>12663</v>
      </c>
      <c r="H4652" s="1" t="s">
        <v>10530</v>
      </c>
      <c r="I4652" s="378">
        <v>47278</v>
      </c>
      <c r="J4652" s="1" t="s">
        <v>61</v>
      </c>
      <c r="K4652" s="380">
        <v>0.65931712962962996</v>
      </c>
      <c r="L4652" s="378">
        <v>46183</v>
      </c>
      <c r="M4652" s="1" t="s">
        <v>4182</v>
      </c>
      <c r="N4652" s="1" t="s">
        <v>12665</v>
      </c>
    </row>
    <row r="4653" spans="1:14" x14ac:dyDescent="0.25">
      <c r="A4653" s="1" t="s">
        <v>51</v>
      </c>
      <c r="B4653" s="1" t="s">
        <v>80</v>
      </c>
      <c r="C4653" s="1" t="s">
        <v>81</v>
      </c>
      <c r="D4653" s="377">
        <v>11232</v>
      </c>
      <c r="E4653" s="1" t="s">
        <v>84</v>
      </c>
      <c r="F4653" s="378">
        <v>46183</v>
      </c>
      <c r="G4653" s="1" t="s">
        <v>12663</v>
      </c>
      <c r="H4653" s="1" t="s">
        <v>10530</v>
      </c>
      <c r="I4653" s="378">
        <v>47278</v>
      </c>
      <c r="J4653" s="1" t="s">
        <v>61</v>
      </c>
      <c r="K4653" s="380">
        <v>0.65479166666666999</v>
      </c>
      <c r="L4653" s="378">
        <v>46183</v>
      </c>
      <c r="M4653" s="1" t="s">
        <v>4182</v>
      </c>
      <c r="N4653" s="1" t="s">
        <v>12664</v>
      </c>
    </row>
    <row r="4654" spans="1:14" x14ac:dyDescent="0.25">
      <c r="A4654" s="1" t="s">
        <v>371</v>
      </c>
      <c r="B4654" s="1" t="s">
        <v>80</v>
      </c>
      <c r="C4654" s="1" t="s">
        <v>81</v>
      </c>
      <c r="D4654" s="377">
        <v>6912</v>
      </c>
      <c r="E4654" s="1" t="s">
        <v>84</v>
      </c>
      <c r="F4654" s="378">
        <v>46182</v>
      </c>
      <c r="G4654" s="1" t="s">
        <v>10097</v>
      </c>
      <c r="H4654" s="1" t="s">
        <v>9328</v>
      </c>
      <c r="I4654" s="378">
        <v>47277</v>
      </c>
      <c r="J4654" s="1" t="s">
        <v>61</v>
      </c>
      <c r="K4654" s="380">
        <v>0.33108796296296</v>
      </c>
      <c r="L4654" s="378">
        <v>46182</v>
      </c>
      <c r="M4654" s="1" t="s">
        <v>372</v>
      </c>
      <c r="N4654" s="1" t="s">
        <v>10098</v>
      </c>
    </row>
    <row r="4655" spans="1:14" x14ac:dyDescent="0.25">
      <c r="A4655" s="1" t="s">
        <v>371</v>
      </c>
      <c r="B4655" s="1" t="s">
        <v>80</v>
      </c>
      <c r="C4655" s="1" t="s">
        <v>81</v>
      </c>
      <c r="D4655" s="377">
        <v>6912</v>
      </c>
      <c r="E4655" s="1" t="s">
        <v>84</v>
      </c>
      <c r="F4655" s="378">
        <v>46182</v>
      </c>
      <c r="G4655" s="1" t="s">
        <v>10097</v>
      </c>
      <c r="H4655" s="1" t="s">
        <v>9328</v>
      </c>
      <c r="I4655" s="378">
        <v>47277</v>
      </c>
      <c r="J4655" s="1" t="s">
        <v>61</v>
      </c>
      <c r="K4655" s="380">
        <v>0.18310185185184999</v>
      </c>
      <c r="L4655" s="378">
        <v>46182</v>
      </c>
      <c r="M4655" s="1" t="s">
        <v>372</v>
      </c>
      <c r="N4655" s="1" t="s">
        <v>10104</v>
      </c>
    </row>
    <row r="4656" spans="1:14" x14ac:dyDescent="0.25">
      <c r="A4656" s="1" t="s">
        <v>371</v>
      </c>
      <c r="B4656" s="1" t="s">
        <v>80</v>
      </c>
      <c r="C4656" s="1" t="s">
        <v>81</v>
      </c>
      <c r="D4656" s="377">
        <v>6912</v>
      </c>
      <c r="E4656" s="1" t="s">
        <v>84</v>
      </c>
      <c r="F4656" s="378">
        <v>46182</v>
      </c>
      <c r="G4656" s="1" t="s">
        <v>10097</v>
      </c>
      <c r="H4656" s="1" t="s">
        <v>9328</v>
      </c>
      <c r="I4656" s="378">
        <v>47277</v>
      </c>
      <c r="J4656" s="1" t="s">
        <v>61</v>
      </c>
      <c r="K4656" s="380">
        <v>0.14002314814815001</v>
      </c>
      <c r="L4656" s="378">
        <v>46182</v>
      </c>
      <c r="M4656" s="1" t="s">
        <v>372</v>
      </c>
      <c r="N4656" s="1" t="s">
        <v>10102</v>
      </c>
    </row>
    <row r="4657" spans="1:14" x14ac:dyDescent="0.25">
      <c r="A4657" s="1" t="s">
        <v>371</v>
      </c>
      <c r="B4657" s="1" t="s">
        <v>80</v>
      </c>
      <c r="C4657" s="1" t="s">
        <v>81</v>
      </c>
      <c r="D4657" s="377">
        <v>6912</v>
      </c>
      <c r="E4657" s="1" t="s">
        <v>84</v>
      </c>
      <c r="F4657" s="378">
        <v>46182</v>
      </c>
      <c r="G4657" s="1" t="s">
        <v>10097</v>
      </c>
      <c r="H4657" s="1" t="s">
        <v>9328</v>
      </c>
      <c r="I4657" s="378">
        <v>47277</v>
      </c>
      <c r="J4657" s="1" t="s">
        <v>61</v>
      </c>
      <c r="K4657" s="380">
        <v>3.6840277777779998E-2</v>
      </c>
      <c r="L4657" s="378">
        <v>46182</v>
      </c>
      <c r="M4657" s="1" t="s">
        <v>372</v>
      </c>
      <c r="N4657" s="1" t="s">
        <v>10110</v>
      </c>
    </row>
    <row r="4658" spans="1:14" x14ac:dyDescent="0.25">
      <c r="A4658" s="1" t="s">
        <v>371</v>
      </c>
      <c r="B4658" s="1" t="s">
        <v>80</v>
      </c>
      <c r="C4658" s="1" t="s">
        <v>81</v>
      </c>
      <c r="D4658" s="377">
        <v>1338</v>
      </c>
      <c r="E4658" s="1" t="s">
        <v>84</v>
      </c>
      <c r="F4658" s="378">
        <v>46182</v>
      </c>
      <c r="G4658" s="1" t="s">
        <v>10097</v>
      </c>
      <c r="H4658" s="1" t="s">
        <v>9328</v>
      </c>
      <c r="I4658" s="378">
        <v>47277</v>
      </c>
      <c r="J4658" s="1" t="s">
        <v>61</v>
      </c>
      <c r="K4658" s="380">
        <v>0.30465277777777999</v>
      </c>
      <c r="L4658" s="378">
        <v>46182</v>
      </c>
      <c r="M4658" s="1" t="s">
        <v>372</v>
      </c>
      <c r="N4658" s="1" t="s">
        <v>10099</v>
      </c>
    </row>
    <row r="4659" spans="1:14" x14ac:dyDescent="0.25">
      <c r="A4659" s="1" t="s">
        <v>371</v>
      </c>
      <c r="B4659" s="1" t="s">
        <v>80</v>
      </c>
      <c r="C4659" s="1" t="s">
        <v>81</v>
      </c>
      <c r="D4659" s="377">
        <v>6912</v>
      </c>
      <c r="E4659" s="1" t="s">
        <v>84</v>
      </c>
      <c r="F4659" s="378">
        <v>46182</v>
      </c>
      <c r="G4659" s="1" t="s">
        <v>10097</v>
      </c>
      <c r="H4659" s="1" t="s">
        <v>9328</v>
      </c>
      <c r="I4659" s="378">
        <v>47277</v>
      </c>
      <c r="J4659" s="1" t="s">
        <v>61</v>
      </c>
      <c r="K4659" s="380">
        <v>0.24947916666667</v>
      </c>
      <c r="L4659" s="378">
        <v>46182</v>
      </c>
      <c r="M4659" s="1" t="s">
        <v>372</v>
      </c>
      <c r="N4659" s="1" t="s">
        <v>10107</v>
      </c>
    </row>
    <row r="4660" spans="1:14" x14ac:dyDescent="0.25">
      <c r="A4660" s="1" t="s">
        <v>371</v>
      </c>
      <c r="B4660" s="1" t="s">
        <v>80</v>
      </c>
      <c r="C4660" s="1" t="s">
        <v>81</v>
      </c>
      <c r="D4660" s="377">
        <v>6912</v>
      </c>
      <c r="E4660" s="1" t="s">
        <v>84</v>
      </c>
      <c r="F4660" s="378">
        <v>46182</v>
      </c>
      <c r="G4660" s="1" t="s">
        <v>10097</v>
      </c>
      <c r="H4660" s="1" t="s">
        <v>9328</v>
      </c>
      <c r="I4660" s="378">
        <v>47277</v>
      </c>
      <c r="J4660" s="1" t="s">
        <v>61</v>
      </c>
      <c r="K4660" s="380">
        <v>4.6759259259300003E-3</v>
      </c>
      <c r="L4660" s="378">
        <v>46182</v>
      </c>
      <c r="M4660" s="1" t="s">
        <v>372</v>
      </c>
      <c r="N4660" s="1" t="s">
        <v>10101</v>
      </c>
    </row>
    <row r="4661" spans="1:14" x14ac:dyDescent="0.25">
      <c r="A4661" s="1" t="s">
        <v>371</v>
      </c>
      <c r="B4661" s="1" t="s">
        <v>80</v>
      </c>
      <c r="C4661" s="1" t="s">
        <v>81</v>
      </c>
      <c r="D4661" s="377">
        <v>6912</v>
      </c>
      <c r="E4661" s="1" t="s">
        <v>84</v>
      </c>
      <c r="F4661" s="378">
        <v>46182</v>
      </c>
      <c r="G4661" s="1" t="s">
        <v>10097</v>
      </c>
      <c r="H4661" s="1" t="s">
        <v>9328</v>
      </c>
      <c r="I4661" s="378">
        <v>47277</v>
      </c>
      <c r="J4661" s="1" t="s">
        <v>61</v>
      </c>
      <c r="K4661" s="380">
        <v>0.26206018518518998</v>
      </c>
      <c r="L4661" s="378">
        <v>46182</v>
      </c>
      <c r="M4661" s="1" t="s">
        <v>372</v>
      </c>
      <c r="N4661" s="1" t="s">
        <v>10100</v>
      </c>
    </row>
    <row r="4662" spans="1:14" x14ac:dyDescent="0.25">
      <c r="A4662" s="1" t="s">
        <v>371</v>
      </c>
      <c r="B4662" s="1" t="s">
        <v>80</v>
      </c>
      <c r="C4662" s="1" t="s">
        <v>81</v>
      </c>
      <c r="D4662" s="377">
        <v>6912</v>
      </c>
      <c r="E4662" s="1" t="s">
        <v>84</v>
      </c>
      <c r="F4662" s="378">
        <v>46182</v>
      </c>
      <c r="G4662" s="1" t="s">
        <v>10097</v>
      </c>
      <c r="H4662" s="1" t="s">
        <v>9328</v>
      </c>
      <c r="I4662" s="378">
        <v>47277</v>
      </c>
      <c r="J4662" s="1" t="s">
        <v>61</v>
      </c>
      <c r="K4662" s="380">
        <v>1.945601851852E-2</v>
      </c>
      <c r="L4662" s="378">
        <v>46182</v>
      </c>
      <c r="M4662" s="1" t="s">
        <v>372</v>
      </c>
      <c r="N4662" s="1" t="s">
        <v>10108</v>
      </c>
    </row>
    <row r="4663" spans="1:14" x14ac:dyDescent="0.25">
      <c r="A4663" s="1" t="s">
        <v>371</v>
      </c>
      <c r="B4663" s="1" t="s">
        <v>80</v>
      </c>
      <c r="C4663" s="1" t="s">
        <v>81</v>
      </c>
      <c r="D4663" s="377">
        <v>6912</v>
      </c>
      <c r="E4663" s="1" t="s">
        <v>84</v>
      </c>
      <c r="F4663" s="378">
        <v>46182</v>
      </c>
      <c r="G4663" s="1" t="s">
        <v>10097</v>
      </c>
      <c r="H4663" s="1" t="s">
        <v>9328</v>
      </c>
      <c r="I4663" s="378">
        <v>47277</v>
      </c>
      <c r="J4663" s="1" t="s">
        <v>61</v>
      </c>
      <c r="K4663" s="380">
        <v>2.4074074074070001E-2</v>
      </c>
      <c r="L4663" s="378">
        <v>46182</v>
      </c>
      <c r="M4663" s="1" t="s">
        <v>372</v>
      </c>
      <c r="N4663" s="1" t="s">
        <v>10109</v>
      </c>
    </row>
    <row r="4664" spans="1:14" x14ac:dyDescent="0.25">
      <c r="A4664" s="1" t="s">
        <v>371</v>
      </c>
      <c r="B4664" s="1" t="s">
        <v>80</v>
      </c>
      <c r="C4664" s="1" t="s">
        <v>81</v>
      </c>
      <c r="D4664" s="377">
        <v>6912</v>
      </c>
      <c r="E4664" s="1" t="s">
        <v>84</v>
      </c>
      <c r="F4664" s="378">
        <v>46182</v>
      </c>
      <c r="G4664" s="1" t="s">
        <v>10097</v>
      </c>
      <c r="H4664" s="1" t="s">
        <v>9328</v>
      </c>
      <c r="I4664" s="378">
        <v>47277</v>
      </c>
      <c r="J4664" s="1" t="s">
        <v>61</v>
      </c>
      <c r="K4664" s="380">
        <v>0.21431712962963001</v>
      </c>
      <c r="L4664" s="378">
        <v>46182</v>
      </c>
      <c r="M4664" s="1" t="s">
        <v>372</v>
      </c>
      <c r="N4664" s="1" t="s">
        <v>10105</v>
      </c>
    </row>
    <row r="4665" spans="1:14" x14ac:dyDescent="0.25">
      <c r="A4665" s="1" t="s">
        <v>371</v>
      </c>
      <c r="B4665" s="1" t="s">
        <v>80</v>
      </c>
      <c r="C4665" s="1" t="s">
        <v>81</v>
      </c>
      <c r="D4665" s="377">
        <v>6912</v>
      </c>
      <c r="E4665" s="1" t="s">
        <v>84</v>
      </c>
      <c r="F4665" s="378">
        <v>46182</v>
      </c>
      <c r="G4665" s="1" t="s">
        <v>10097</v>
      </c>
      <c r="H4665" s="1" t="s">
        <v>9328</v>
      </c>
      <c r="I4665" s="378">
        <v>47277</v>
      </c>
      <c r="J4665" s="1" t="s">
        <v>61</v>
      </c>
      <c r="K4665" s="380">
        <v>0.14364583333333</v>
      </c>
      <c r="L4665" s="378">
        <v>46182</v>
      </c>
      <c r="M4665" s="1" t="s">
        <v>372</v>
      </c>
      <c r="N4665" s="1" t="s">
        <v>10103</v>
      </c>
    </row>
    <row r="4666" spans="1:14" x14ac:dyDescent="0.25">
      <c r="A4666" s="1" t="s">
        <v>371</v>
      </c>
      <c r="B4666" s="1" t="s">
        <v>80</v>
      </c>
      <c r="C4666" s="1" t="s">
        <v>81</v>
      </c>
      <c r="D4666" s="377">
        <v>6912</v>
      </c>
      <c r="E4666" s="1" t="s">
        <v>84</v>
      </c>
      <c r="F4666" s="378">
        <v>46182</v>
      </c>
      <c r="G4666" s="1" t="s">
        <v>10097</v>
      </c>
      <c r="H4666" s="1" t="s">
        <v>9328</v>
      </c>
      <c r="I4666" s="378">
        <v>47277</v>
      </c>
      <c r="J4666" s="1" t="s">
        <v>61</v>
      </c>
      <c r="K4666" s="380">
        <v>0.19597222222221999</v>
      </c>
      <c r="L4666" s="378">
        <v>46182</v>
      </c>
      <c r="M4666" s="1" t="s">
        <v>372</v>
      </c>
      <c r="N4666" s="1" t="s">
        <v>10106</v>
      </c>
    </row>
    <row r="4667" spans="1:14" x14ac:dyDescent="0.25">
      <c r="A4667" s="1" t="s">
        <v>371</v>
      </c>
      <c r="B4667" s="1" t="s">
        <v>80</v>
      </c>
      <c r="C4667" s="1" t="s">
        <v>81</v>
      </c>
      <c r="D4667" s="377">
        <v>6912</v>
      </c>
      <c r="E4667" s="1" t="s">
        <v>84</v>
      </c>
      <c r="F4667" s="378">
        <v>46181</v>
      </c>
      <c r="G4667" s="1" t="s">
        <v>10097</v>
      </c>
      <c r="H4667" s="1" t="s">
        <v>9328</v>
      </c>
      <c r="I4667" s="378">
        <v>47277</v>
      </c>
      <c r="J4667" s="1" t="s">
        <v>61</v>
      </c>
      <c r="K4667" s="380">
        <v>0.86770833333332997</v>
      </c>
      <c r="L4667" s="378">
        <v>46181</v>
      </c>
      <c r="M4667" s="1" t="s">
        <v>372</v>
      </c>
      <c r="N4667" s="1" t="s">
        <v>10111</v>
      </c>
    </row>
    <row r="4668" spans="1:14" x14ac:dyDescent="0.25">
      <c r="A4668" s="1" t="s">
        <v>371</v>
      </c>
      <c r="B4668" s="1" t="s">
        <v>80</v>
      </c>
      <c r="C4668" s="1" t="s">
        <v>81</v>
      </c>
      <c r="D4668" s="377">
        <v>6912</v>
      </c>
      <c r="E4668" s="1" t="s">
        <v>84</v>
      </c>
      <c r="F4668" s="378">
        <v>46181</v>
      </c>
      <c r="G4668" s="1" t="s">
        <v>10097</v>
      </c>
      <c r="H4668" s="1" t="s">
        <v>9328</v>
      </c>
      <c r="I4668" s="378">
        <v>47277</v>
      </c>
      <c r="J4668" s="1" t="s">
        <v>61</v>
      </c>
      <c r="K4668" s="380">
        <v>0.98471064814815001</v>
      </c>
      <c r="L4668" s="378">
        <v>46181</v>
      </c>
      <c r="M4668" s="1" t="s">
        <v>372</v>
      </c>
      <c r="N4668" s="1" t="s">
        <v>10112</v>
      </c>
    </row>
    <row r="4669" spans="1:14" x14ac:dyDescent="0.25">
      <c r="A4669" s="1" t="s">
        <v>371</v>
      </c>
      <c r="B4669" s="1" t="s">
        <v>80</v>
      </c>
      <c r="C4669" s="1" t="s">
        <v>81</v>
      </c>
      <c r="D4669" s="377">
        <v>6912</v>
      </c>
      <c r="E4669" s="1" t="s">
        <v>84</v>
      </c>
      <c r="F4669" s="378">
        <v>46181</v>
      </c>
      <c r="G4669" s="1" t="s">
        <v>10097</v>
      </c>
      <c r="H4669" s="1" t="s">
        <v>9328</v>
      </c>
      <c r="I4669" s="378">
        <v>47277</v>
      </c>
      <c r="J4669" s="1" t="s">
        <v>61</v>
      </c>
      <c r="K4669" s="380">
        <v>0.8691087962963</v>
      </c>
      <c r="L4669" s="378">
        <v>46181</v>
      </c>
      <c r="M4669" s="1" t="s">
        <v>372</v>
      </c>
      <c r="N4669" s="1" t="s">
        <v>10113</v>
      </c>
    </row>
    <row r="4670" spans="1:14" x14ac:dyDescent="0.25">
      <c r="A4670" s="1" t="s">
        <v>371</v>
      </c>
      <c r="B4670" s="1" t="s">
        <v>80</v>
      </c>
      <c r="C4670" s="1" t="s">
        <v>81</v>
      </c>
      <c r="D4670" s="377">
        <v>6912</v>
      </c>
      <c r="E4670" s="1" t="s">
        <v>84</v>
      </c>
      <c r="F4670" s="378">
        <v>46181</v>
      </c>
      <c r="G4670" s="1" t="s">
        <v>10097</v>
      </c>
      <c r="H4670" s="1" t="s">
        <v>9328</v>
      </c>
      <c r="I4670" s="378">
        <v>47277</v>
      </c>
      <c r="J4670" s="1" t="s">
        <v>61</v>
      </c>
      <c r="K4670" s="380">
        <v>0.91832175925925996</v>
      </c>
      <c r="L4670" s="378">
        <v>46181</v>
      </c>
      <c r="M4670" s="1" t="s">
        <v>372</v>
      </c>
      <c r="N4670" s="1" t="s">
        <v>10114</v>
      </c>
    </row>
    <row r="4671" spans="1:14" x14ac:dyDescent="0.25">
      <c r="A4671" s="1" t="s">
        <v>722</v>
      </c>
      <c r="B4671" s="1" t="s">
        <v>80</v>
      </c>
      <c r="C4671" s="1" t="s">
        <v>81</v>
      </c>
      <c r="D4671" s="377">
        <v>6912</v>
      </c>
      <c r="E4671" s="1" t="s">
        <v>84</v>
      </c>
      <c r="F4671" s="378">
        <v>46185</v>
      </c>
      <c r="G4671" s="1" t="s">
        <v>14364</v>
      </c>
      <c r="H4671" s="1" t="s">
        <v>13703</v>
      </c>
      <c r="I4671" s="378">
        <v>47281</v>
      </c>
      <c r="J4671" s="1" t="s">
        <v>61</v>
      </c>
      <c r="K4671" s="380">
        <v>0.57849537037037002</v>
      </c>
      <c r="L4671" s="378">
        <v>46185</v>
      </c>
      <c r="M4671" s="1" t="s">
        <v>723</v>
      </c>
      <c r="N4671" s="1" t="s">
        <v>14365</v>
      </c>
    </row>
    <row r="4672" spans="1:14" x14ac:dyDescent="0.25">
      <c r="A4672" s="1" t="s">
        <v>722</v>
      </c>
      <c r="B4672" s="1" t="s">
        <v>80</v>
      </c>
      <c r="C4672" s="1" t="s">
        <v>81</v>
      </c>
      <c r="D4672" s="377">
        <v>6912</v>
      </c>
      <c r="E4672" s="1" t="s">
        <v>84</v>
      </c>
      <c r="F4672" s="378">
        <v>46185</v>
      </c>
      <c r="G4672" s="1" t="s">
        <v>14364</v>
      </c>
      <c r="H4672" s="1" t="s">
        <v>13703</v>
      </c>
      <c r="I4672" s="378">
        <v>47281</v>
      </c>
      <c r="J4672" s="1" t="s">
        <v>61</v>
      </c>
      <c r="K4672" s="380">
        <v>0.51719907407406995</v>
      </c>
      <c r="L4672" s="378">
        <v>46185</v>
      </c>
      <c r="M4672" s="1" t="s">
        <v>723</v>
      </c>
      <c r="N4672" s="1" t="s">
        <v>14366</v>
      </c>
    </row>
    <row r="4673" spans="1:14" x14ac:dyDescent="0.25">
      <c r="A4673" s="1" t="s">
        <v>722</v>
      </c>
      <c r="B4673" s="1" t="s">
        <v>80</v>
      </c>
      <c r="C4673" s="1" t="s">
        <v>81</v>
      </c>
      <c r="D4673" s="377">
        <v>6912</v>
      </c>
      <c r="E4673" s="1" t="s">
        <v>84</v>
      </c>
      <c r="F4673" s="378">
        <v>46185</v>
      </c>
      <c r="G4673" s="1" t="s">
        <v>14364</v>
      </c>
      <c r="H4673" s="1" t="s">
        <v>13703</v>
      </c>
      <c r="I4673" s="378">
        <v>47281</v>
      </c>
      <c r="J4673" s="1" t="s">
        <v>61</v>
      </c>
      <c r="K4673" s="380">
        <v>0.60355324074074002</v>
      </c>
      <c r="L4673" s="378">
        <v>46185</v>
      </c>
      <c r="M4673" s="1" t="s">
        <v>723</v>
      </c>
      <c r="N4673" s="1" t="s">
        <v>14367</v>
      </c>
    </row>
    <row r="4674" spans="1:14" x14ac:dyDescent="0.25">
      <c r="A4674" s="1" t="s">
        <v>722</v>
      </c>
      <c r="B4674" s="1" t="s">
        <v>80</v>
      </c>
      <c r="C4674" s="1" t="s">
        <v>81</v>
      </c>
      <c r="D4674" s="377">
        <v>6912</v>
      </c>
      <c r="E4674" s="1" t="s">
        <v>84</v>
      </c>
      <c r="F4674" s="378">
        <v>46185</v>
      </c>
      <c r="G4674" s="1" t="s">
        <v>14364</v>
      </c>
      <c r="H4674" s="1" t="s">
        <v>13703</v>
      </c>
      <c r="I4674" s="378">
        <v>47281</v>
      </c>
      <c r="J4674" s="1" t="s">
        <v>61</v>
      </c>
      <c r="K4674" s="380">
        <v>0.51740740740740998</v>
      </c>
      <c r="L4674" s="378">
        <v>46185</v>
      </c>
      <c r="M4674" s="1" t="s">
        <v>723</v>
      </c>
      <c r="N4674" s="1" t="s">
        <v>14368</v>
      </c>
    </row>
    <row r="4675" spans="1:14" x14ac:dyDescent="0.25">
      <c r="A4675" s="1" t="s">
        <v>722</v>
      </c>
      <c r="B4675" s="1" t="s">
        <v>80</v>
      </c>
      <c r="C4675" s="1" t="s">
        <v>81</v>
      </c>
      <c r="D4675" s="377">
        <v>6912</v>
      </c>
      <c r="E4675" s="1" t="s">
        <v>84</v>
      </c>
      <c r="F4675" s="378">
        <v>46185</v>
      </c>
      <c r="G4675" s="1" t="s">
        <v>14364</v>
      </c>
      <c r="H4675" s="1" t="s">
        <v>13703</v>
      </c>
      <c r="I4675" s="378">
        <v>47281</v>
      </c>
      <c r="J4675" s="1" t="s">
        <v>61</v>
      </c>
      <c r="K4675" s="380">
        <v>0.42562499999999998</v>
      </c>
      <c r="L4675" s="378">
        <v>46185</v>
      </c>
      <c r="M4675" s="1" t="s">
        <v>723</v>
      </c>
      <c r="N4675" s="1" t="s">
        <v>14369</v>
      </c>
    </row>
    <row r="4676" spans="1:14" x14ac:dyDescent="0.25">
      <c r="A4676" s="1" t="s">
        <v>722</v>
      </c>
      <c r="B4676" s="1" t="s">
        <v>80</v>
      </c>
      <c r="C4676" s="1" t="s">
        <v>81</v>
      </c>
      <c r="D4676" s="377">
        <v>6912</v>
      </c>
      <c r="E4676" s="1" t="s">
        <v>84</v>
      </c>
      <c r="F4676" s="378">
        <v>46185</v>
      </c>
      <c r="G4676" s="1" t="s">
        <v>14364</v>
      </c>
      <c r="H4676" s="1" t="s">
        <v>13703</v>
      </c>
      <c r="I4676" s="378">
        <v>47281</v>
      </c>
      <c r="J4676" s="1" t="s">
        <v>61</v>
      </c>
      <c r="K4676" s="380">
        <v>0.40009259259259</v>
      </c>
      <c r="L4676" s="378">
        <v>46185</v>
      </c>
      <c r="M4676" s="1" t="s">
        <v>723</v>
      </c>
      <c r="N4676" s="1" t="s">
        <v>14370</v>
      </c>
    </row>
    <row r="4677" spans="1:14" x14ac:dyDescent="0.25">
      <c r="A4677" s="1" t="s">
        <v>722</v>
      </c>
      <c r="B4677" s="1" t="s">
        <v>80</v>
      </c>
      <c r="C4677" s="1" t="s">
        <v>81</v>
      </c>
      <c r="D4677" s="377">
        <v>6912</v>
      </c>
      <c r="E4677" s="1" t="s">
        <v>84</v>
      </c>
      <c r="F4677" s="378">
        <v>46185</v>
      </c>
      <c r="G4677" s="1" t="s">
        <v>14364</v>
      </c>
      <c r="H4677" s="1" t="s">
        <v>13703</v>
      </c>
      <c r="I4677" s="378">
        <v>47281</v>
      </c>
      <c r="J4677" s="1" t="s">
        <v>61</v>
      </c>
      <c r="K4677" s="380">
        <v>0.56869212962963001</v>
      </c>
      <c r="L4677" s="378">
        <v>46185</v>
      </c>
      <c r="M4677" s="1" t="s">
        <v>723</v>
      </c>
      <c r="N4677" s="1" t="s">
        <v>14371</v>
      </c>
    </row>
    <row r="4678" spans="1:14" x14ac:dyDescent="0.25">
      <c r="A4678" s="1" t="s">
        <v>795</v>
      </c>
      <c r="B4678" s="1" t="s">
        <v>80</v>
      </c>
      <c r="C4678" s="1" t="s">
        <v>81</v>
      </c>
      <c r="D4678" s="377">
        <v>12960</v>
      </c>
      <c r="E4678" s="1" t="s">
        <v>84</v>
      </c>
      <c r="F4678" s="378">
        <v>46175</v>
      </c>
      <c r="G4678" s="1" t="s">
        <v>4464</v>
      </c>
      <c r="H4678" s="1" t="s">
        <v>4356</v>
      </c>
      <c r="I4678" s="378">
        <v>47267</v>
      </c>
      <c r="J4678" s="1" t="s">
        <v>61</v>
      </c>
      <c r="K4678" s="380">
        <v>0.42410879629629999</v>
      </c>
      <c r="L4678" s="378">
        <v>46175</v>
      </c>
      <c r="M4678" s="1" t="s">
        <v>796</v>
      </c>
      <c r="N4678" s="1" t="s">
        <v>4884</v>
      </c>
    </row>
    <row r="4679" spans="1:14" x14ac:dyDescent="0.25">
      <c r="A4679" s="1" t="s">
        <v>795</v>
      </c>
      <c r="B4679" s="1" t="s">
        <v>80</v>
      </c>
      <c r="C4679" s="1" t="s">
        <v>81</v>
      </c>
      <c r="D4679" s="377">
        <v>12960</v>
      </c>
      <c r="E4679" s="1" t="s">
        <v>84</v>
      </c>
      <c r="F4679" s="378">
        <v>46175</v>
      </c>
      <c r="G4679" s="1" t="s">
        <v>4464</v>
      </c>
      <c r="H4679" s="1" t="s">
        <v>4356</v>
      </c>
      <c r="I4679" s="378">
        <v>47267</v>
      </c>
      <c r="J4679" s="1" t="s">
        <v>61</v>
      </c>
      <c r="K4679" s="380">
        <v>0.50996527777778</v>
      </c>
      <c r="L4679" s="378">
        <v>46175</v>
      </c>
      <c r="M4679" s="1" t="s">
        <v>796</v>
      </c>
      <c r="N4679" s="1" t="s">
        <v>4883</v>
      </c>
    </row>
    <row r="4680" spans="1:14" x14ac:dyDescent="0.25">
      <c r="A4680" s="1" t="s">
        <v>795</v>
      </c>
      <c r="B4680" s="1" t="s">
        <v>80</v>
      </c>
      <c r="C4680" s="1" t="s">
        <v>81</v>
      </c>
      <c r="D4680" s="377">
        <v>474</v>
      </c>
      <c r="E4680" s="1" t="s">
        <v>84</v>
      </c>
      <c r="F4680" s="378">
        <v>46175</v>
      </c>
      <c r="G4680" s="1" t="s">
        <v>4464</v>
      </c>
      <c r="H4680" s="1" t="s">
        <v>4356</v>
      </c>
      <c r="I4680" s="378">
        <v>47267</v>
      </c>
      <c r="J4680" s="1" t="s">
        <v>61</v>
      </c>
      <c r="K4680" s="380">
        <v>0.53173611111110997</v>
      </c>
      <c r="L4680" s="378">
        <v>46175</v>
      </c>
      <c r="M4680" s="1" t="s">
        <v>796</v>
      </c>
      <c r="N4680" s="1" t="s">
        <v>4885</v>
      </c>
    </row>
    <row r="4681" spans="1:14" x14ac:dyDescent="0.25">
      <c r="A4681" s="1" t="s">
        <v>795</v>
      </c>
      <c r="B4681" s="1" t="s">
        <v>80</v>
      </c>
      <c r="C4681" s="1" t="s">
        <v>81</v>
      </c>
      <c r="D4681" s="377">
        <v>12960</v>
      </c>
      <c r="E4681" s="1" t="s">
        <v>84</v>
      </c>
      <c r="F4681" s="378">
        <v>46175</v>
      </c>
      <c r="G4681" s="1" t="s">
        <v>4464</v>
      </c>
      <c r="H4681" s="1" t="s">
        <v>4356</v>
      </c>
      <c r="I4681" s="378">
        <v>47267</v>
      </c>
      <c r="J4681" s="1" t="s">
        <v>61</v>
      </c>
      <c r="K4681" s="380">
        <v>0.35328703703704001</v>
      </c>
      <c r="L4681" s="378">
        <v>46175</v>
      </c>
      <c r="M4681" s="1" t="s">
        <v>796</v>
      </c>
      <c r="N4681" s="1" t="s">
        <v>4465</v>
      </c>
    </row>
    <row r="4682" spans="1:14" x14ac:dyDescent="0.25">
      <c r="A4682" s="1" t="s">
        <v>813</v>
      </c>
      <c r="B4682" s="1" t="s">
        <v>80</v>
      </c>
      <c r="C4682" s="1" t="s">
        <v>81</v>
      </c>
      <c r="D4682" s="377">
        <v>12960</v>
      </c>
      <c r="E4682" s="1" t="s">
        <v>84</v>
      </c>
      <c r="F4682" s="378">
        <v>46178</v>
      </c>
      <c r="G4682" s="1" t="s">
        <v>7968</v>
      </c>
      <c r="H4682" s="1" t="s">
        <v>6032</v>
      </c>
      <c r="I4682" s="378">
        <v>47274</v>
      </c>
      <c r="J4682" s="1" t="s">
        <v>61</v>
      </c>
      <c r="K4682" s="380">
        <v>0.87690972222221997</v>
      </c>
      <c r="L4682" s="378">
        <v>46178</v>
      </c>
      <c r="M4682" s="1" t="s">
        <v>814</v>
      </c>
      <c r="N4682" s="1" t="s">
        <v>7972</v>
      </c>
    </row>
    <row r="4683" spans="1:14" x14ac:dyDescent="0.25">
      <c r="A4683" s="1" t="s">
        <v>813</v>
      </c>
      <c r="B4683" s="1" t="s">
        <v>80</v>
      </c>
      <c r="C4683" s="1" t="s">
        <v>81</v>
      </c>
      <c r="D4683" s="377">
        <v>8928</v>
      </c>
      <c r="E4683" s="1" t="s">
        <v>84</v>
      </c>
      <c r="F4683" s="378">
        <v>46178</v>
      </c>
      <c r="G4683" s="1" t="s">
        <v>7968</v>
      </c>
      <c r="H4683" s="1" t="s">
        <v>6032</v>
      </c>
      <c r="I4683" s="378">
        <v>47274</v>
      </c>
      <c r="J4683" s="1" t="s">
        <v>61</v>
      </c>
      <c r="K4683" s="380">
        <v>0.89925925925925998</v>
      </c>
      <c r="L4683" s="378">
        <v>46178</v>
      </c>
      <c r="M4683" s="1" t="s">
        <v>814</v>
      </c>
      <c r="N4683" s="1" t="s">
        <v>7971</v>
      </c>
    </row>
    <row r="4684" spans="1:14" x14ac:dyDescent="0.25">
      <c r="A4684" s="1" t="s">
        <v>813</v>
      </c>
      <c r="B4684" s="1" t="s">
        <v>80</v>
      </c>
      <c r="C4684" s="1" t="s">
        <v>81</v>
      </c>
      <c r="D4684" s="377">
        <v>12960</v>
      </c>
      <c r="E4684" s="1" t="s">
        <v>84</v>
      </c>
      <c r="F4684" s="378">
        <v>46178</v>
      </c>
      <c r="G4684" s="1" t="s">
        <v>7968</v>
      </c>
      <c r="H4684" s="1" t="s">
        <v>6032</v>
      </c>
      <c r="I4684" s="378">
        <v>47274</v>
      </c>
      <c r="J4684" s="1" t="s">
        <v>61</v>
      </c>
      <c r="K4684" s="380">
        <v>0.73503472222221999</v>
      </c>
      <c r="L4684" s="378">
        <v>46178</v>
      </c>
      <c r="M4684" s="1" t="s">
        <v>814</v>
      </c>
      <c r="N4684" s="1" t="s">
        <v>7969</v>
      </c>
    </row>
    <row r="4685" spans="1:14" x14ac:dyDescent="0.25">
      <c r="A4685" s="1" t="s">
        <v>813</v>
      </c>
      <c r="B4685" s="1" t="s">
        <v>80</v>
      </c>
      <c r="C4685" s="1" t="s">
        <v>81</v>
      </c>
      <c r="D4685" s="377">
        <v>12960</v>
      </c>
      <c r="E4685" s="1" t="s">
        <v>84</v>
      </c>
      <c r="F4685" s="378">
        <v>46178</v>
      </c>
      <c r="G4685" s="1" t="s">
        <v>7968</v>
      </c>
      <c r="H4685" s="1" t="s">
        <v>6032</v>
      </c>
      <c r="I4685" s="378">
        <v>47274</v>
      </c>
      <c r="J4685" s="1" t="s">
        <v>61</v>
      </c>
      <c r="K4685" s="380">
        <v>0.77600694444443996</v>
      </c>
      <c r="L4685" s="378">
        <v>46178</v>
      </c>
      <c r="M4685" s="1" t="s">
        <v>814</v>
      </c>
      <c r="N4685" s="1" t="s">
        <v>7970</v>
      </c>
    </row>
    <row r="4686" spans="1:14" x14ac:dyDescent="0.25">
      <c r="A4686" s="1" t="s">
        <v>765</v>
      </c>
      <c r="B4686" s="1" t="s">
        <v>80</v>
      </c>
      <c r="C4686" s="1" t="s">
        <v>81</v>
      </c>
      <c r="D4686" s="377">
        <v>12960</v>
      </c>
      <c r="E4686" s="1" t="s">
        <v>84</v>
      </c>
      <c r="F4686" s="378">
        <v>46183</v>
      </c>
      <c r="G4686" s="1" t="s">
        <v>11407</v>
      </c>
      <c r="H4686" s="1" t="s">
        <v>10530</v>
      </c>
      <c r="I4686" s="378">
        <v>47278</v>
      </c>
      <c r="J4686" s="1" t="s">
        <v>61</v>
      </c>
      <c r="K4686" s="380">
        <v>0.20065972222222</v>
      </c>
      <c r="L4686" s="378">
        <v>46183</v>
      </c>
      <c r="M4686" s="1" t="s">
        <v>766</v>
      </c>
      <c r="N4686" s="1" t="s">
        <v>11408</v>
      </c>
    </row>
    <row r="4687" spans="1:14" x14ac:dyDescent="0.25">
      <c r="A4687" s="1" t="s">
        <v>765</v>
      </c>
      <c r="B4687" s="1" t="s">
        <v>80</v>
      </c>
      <c r="C4687" s="1" t="s">
        <v>81</v>
      </c>
      <c r="D4687" s="377">
        <v>12960</v>
      </c>
      <c r="E4687" s="1" t="s">
        <v>84</v>
      </c>
      <c r="F4687" s="378">
        <v>46183</v>
      </c>
      <c r="G4687" s="1" t="s">
        <v>11407</v>
      </c>
      <c r="H4687" s="1" t="s">
        <v>10530</v>
      </c>
      <c r="I4687" s="378">
        <v>47278</v>
      </c>
      <c r="J4687" s="1" t="s">
        <v>61</v>
      </c>
      <c r="K4687" s="380">
        <v>6.4722222222220002E-2</v>
      </c>
      <c r="L4687" s="378">
        <v>46183</v>
      </c>
      <c r="M4687" s="1" t="s">
        <v>766</v>
      </c>
      <c r="N4687" s="1" t="s">
        <v>11409</v>
      </c>
    </row>
    <row r="4688" spans="1:14" x14ac:dyDescent="0.25">
      <c r="A4688" s="1" t="s">
        <v>765</v>
      </c>
      <c r="B4688" s="1" t="s">
        <v>80</v>
      </c>
      <c r="C4688" s="1" t="s">
        <v>81</v>
      </c>
      <c r="D4688" s="377">
        <v>12960</v>
      </c>
      <c r="E4688" s="1" t="s">
        <v>84</v>
      </c>
      <c r="F4688" s="378">
        <v>46183</v>
      </c>
      <c r="G4688" s="1" t="s">
        <v>11407</v>
      </c>
      <c r="H4688" s="1" t="s">
        <v>10530</v>
      </c>
      <c r="I4688" s="378">
        <v>47278</v>
      </c>
      <c r="J4688" s="1" t="s">
        <v>61</v>
      </c>
      <c r="K4688" s="380">
        <v>0.13438657407407001</v>
      </c>
      <c r="L4688" s="378">
        <v>46183</v>
      </c>
      <c r="M4688" s="1" t="s">
        <v>766</v>
      </c>
      <c r="N4688" s="1" t="s">
        <v>11413</v>
      </c>
    </row>
    <row r="4689" spans="1:14" x14ac:dyDescent="0.25">
      <c r="A4689" s="1" t="s">
        <v>765</v>
      </c>
      <c r="B4689" s="1" t="s">
        <v>80</v>
      </c>
      <c r="C4689" s="1" t="s">
        <v>81</v>
      </c>
      <c r="D4689" s="377">
        <v>6192</v>
      </c>
      <c r="E4689" s="1" t="s">
        <v>84</v>
      </c>
      <c r="F4689" s="378">
        <v>46183</v>
      </c>
      <c r="G4689" s="1" t="s">
        <v>11407</v>
      </c>
      <c r="H4689" s="1" t="s">
        <v>10530</v>
      </c>
      <c r="I4689" s="378">
        <v>47278</v>
      </c>
      <c r="J4689" s="1" t="s">
        <v>61</v>
      </c>
      <c r="K4689" s="380">
        <v>0.34815972222222002</v>
      </c>
      <c r="L4689" s="378">
        <v>46183</v>
      </c>
      <c r="M4689" s="1" t="s">
        <v>766</v>
      </c>
      <c r="N4689" s="1" t="s">
        <v>11411</v>
      </c>
    </row>
    <row r="4690" spans="1:14" x14ac:dyDescent="0.25">
      <c r="A4690" s="1" t="s">
        <v>765</v>
      </c>
      <c r="B4690" s="1" t="s">
        <v>80</v>
      </c>
      <c r="C4690" s="1" t="s">
        <v>81</v>
      </c>
      <c r="D4690" s="377">
        <v>12960</v>
      </c>
      <c r="E4690" s="1" t="s">
        <v>84</v>
      </c>
      <c r="F4690" s="378">
        <v>46183</v>
      </c>
      <c r="G4690" s="1" t="s">
        <v>11407</v>
      </c>
      <c r="H4690" s="1" t="s">
        <v>10530</v>
      </c>
      <c r="I4690" s="378">
        <v>47278</v>
      </c>
      <c r="J4690" s="1" t="s">
        <v>61</v>
      </c>
      <c r="K4690" s="380">
        <v>0.27003472222222002</v>
      </c>
      <c r="L4690" s="378">
        <v>46183</v>
      </c>
      <c r="M4690" s="1" t="s">
        <v>766</v>
      </c>
      <c r="N4690" s="1" t="s">
        <v>11412</v>
      </c>
    </row>
    <row r="4691" spans="1:14" x14ac:dyDescent="0.25">
      <c r="A4691" s="1" t="s">
        <v>765</v>
      </c>
      <c r="B4691" s="1" t="s">
        <v>80</v>
      </c>
      <c r="C4691" s="1" t="s">
        <v>81</v>
      </c>
      <c r="D4691" s="377">
        <v>12960</v>
      </c>
      <c r="E4691" s="1" t="s">
        <v>84</v>
      </c>
      <c r="F4691" s="378">
        <v>46183</v>
      </c>
      <c r="G4691" s="1" t="s">
        <v>11407</v>
      </c>
      <c r="H4691" s="1" t="s">
        <v>10530</v>
      </c>
      <c r="I4691" s="378">
        <v>47278</v>
      </c>
      <c r="J4691" s="1" t="s">
        <v>61</v>
      </c>
      <c r="K4691" s="380">
        <v>1.965277777778E-2</v>
      </c>
      <c r="L4691" s="378">
        <v>46183</v>
      </c>
      <c r="M4691" s="1" t="s">
        <v>766</v>
      </c>
      <c r="N4691" s="1" t="s">
        <v>11410</v>
      </c>
    </row>
    <row r="4692" spans="1:14" x14ac:dyDescent="0.25">
      <c r="A4692" s="1" t="s">
        <v>765</v>
      </c>
      <c r="B4692" s="1" t="s">
        <v>80</v>
      </c>
      <c r="C4692" s="1" t="s">
        <v>81</v>
      </c>
      <c r="D4692" s="377">
        <v>12960</v>
      </c>
      <c r="E4692" s="1" t="s">
        <v>84</v>
      </c>
      <c r="F4692" s="378">
        <v>46182</v>
      </c>
      <c r="G4692" s="1" t="s">
        <v>11407</v>
      </c>
      <c r="H4692" s="1" t="s">
        <v>10530</v>
      </c>
      <c r="I4692" s="378">
        <v>47278</v>
      </c>
      <c r="J4692" s="1" t="s">
        <v>61</v>
      </c>
      <c r="K4692" s="380">
        <v>0.74900462962962999</v>
      </c>
      <c r="L4692" s="378">
        <v>46182</v>
      </c>
      <c r="M4692" s="1" t="s">
        <v>766</v>
      </c>
      <c r="N4692" s="1" t="s">
        <v>11414</v>
      </c>
    </row>
    <row r="4693" spans="1:14" x14ac:dyDescent="0.25">
      <c r="A4693" s="1" t="s">
        <v>765</v>
      </c>
      <c r="B4693" s="1" t="s">
        <v>80</v>
      </c>
      <c r="C4693" s="1" t="s">
        <v>81</v>
      </c>
      <c r="D4693" s="377">
        <v>12960</v>
      </c>
      <c r="E4693" s="1" t="s">
        <v>84</v>
      </c>
      <c r="F4693" s="378">
        <v>46182</v>
      </c>
      <c r="G4693" s="1" t="s">
        <v>11407</v>
      </c>
      <c r="H4693" s="1" t="s">
        <v>10530</v>
      </c>
      <c r="I4693" s="378">
        <v>47278</v>
      </c>
      <c r="J4693" s="1" t="s">
        <v>61</v>
      </c>
      <c r="K4693" s="380">
        <v>0.93505787037037003</v>
      </c>
      <c r="L4693" s="378">
        <v>46182</v>
      </c>
      <c r="M4693" s="1" t="s">
        <v>766</v>
      </c>
      <c r="N4693" s="1" t="s">
        <v>11417</v>
      </c>
    </row>
    <row r="4694" spans="1:14" x14ac:dyDescent="0.25">
      <c r="A4694" s="1" t="s">
        <v>765</v>
      </c>
      <c r="B4694" s="1" t="s">
        <v>80</v>
      </c>
      <c r="C4694" s="1" t="s">
        <v>81</v>
      </c>
      <c r="D4694" s="377">
        <v>12960</v>
      </c>
      <c r="E4694" s="1" t="s">
        <v>84</v>
      </c>
      <c r="F4694" s="378">
        <v>46182</v>
      </c>
      <c r="G4694" s="1" t="s">
        <v>11407</v>
      </c>
      <c r="H4694" s="1" t="s">
        <v>10530</v>
      </c>
      <c r="I4694" s="378">
        <v>47278</v>
      </c>
      <c r="J4694" s="1" t="s">
        <v>61</v>
      </c>
      <c r="K4694" s="380">
        <v>0.87623842592593004</v>
      </c>
      <c r="L4694" s="378">
        <v>46182</v>
      </c>
      <c r="M4694" s="1" t="s">
        <v>766</v>
      </c>
      <c r="N4694" s="1" t="s">
        <v>11415</v>
      </c>
    </row>
    <row r="4695" spans="1:14" x14ac:dyDescent="0.25">
      <c r="A4695" s="1" t="s">
        <v>765</v>
      </c>
      <c r="B4695" s="1" t="s">
        <v>80</v>
      </c>
      <c r="C4695" s="1" t="s">
        <v>81</v>
      </c>
      <c r="D4695" s="377">
        <v>12960</v>
      </c>
      <c r="E4695" s="1" t="s">
        <v>84</v>
      </c>
      <c r="F4695" s="378">
        <v>46182</v>
      </c>
      <c r="G4695" s="1" t="s">
        <v>11407</v>
      </c>
      <c r="H4695" s="1" t="s">
        <v>10530</v>
      </c>
      <c r="I4695" s="378">
        <v>47278</v>
      </c>
      <c r="J4695" s="1" t="s">
        <v>61</v>
      </c>
      <c r="K4695" s="380">
        <v>0.84864583333332999</v>
      </c>
      <c r="L4695" s="378">
        <v>46182</v>
      </c>
      <c r="M4695" s="1" t="s">
        <v>766</v>
      </c>
      <c r="N4695" s="1" t="s">
        <v>11416</v>
      </c>
    </row>
    <row r="4696" spans="1:14" x14ac:dyDescent="0.25">
      <c r="A4696" s="1" t="s">
        <v>469</v>
      </c>
      <c r="B4696" s="1" t="s">
        <v>80</v>
      </c>
      <c r="C4696" s="1" t="s">
        <v>81</v>
      </c>
      <c r="D4696" s="377">
        <v>12960</v>
      </c>
      <c r="E4696" s="1" t="s">
        <v>84</v>
      </c>
      <c r="F4696" s="378">
        <v>46185</v>
      </c>
      <c r="G4696" s="1" t="s">
        <v>13850</v>
      </c>
      <c r="H4696" s="1" t="s">
        <v>13013</v>
      </c>
      <c r="I4696" s="378">
        <v>47280</v>
      </c>
      <c r="J4696" s="1" t="s">
        <v>61</v>
      </c>
      <c r="K4696" s="380">
        <v>0.17248842592593</v>
      </c>
      <c r="L4696" s="378">
        <v>46185</v>
      </c>
      <c r="M4696" s="1" t="s">
        <v>470</v>
      </c>
      <c r="N4696" s="1" t="s">
        <v>13854</v>
      </c>
    </row>
    <row r="4697" spans="1:14" x14ac:dyDescent="0.25">
      <c r="A4697" s="1" t="s">
        <v>469</v>
      </c>
      <c r="B4697" s="1" t="s">
        <v>80</v>
      </c>
      <c r="C4697" s="1" t="s">
        <v>81</v>
      </c>
      <c r="D4697" s="377">
        <v>10302</v>
      </c>
      <c r="E4697" s="1" t="s">
        <v>84</v>
      </c>
      <c r="F4697" s="378">
        <v>46185</v>
      </c>
      <c r="G4697" s="1" t="s">
        <v>13850</v>
      </c>
      <c r="H4697" s="1" t="s">
        <v>13013</v>
      </c>
      <c r="I4697" s="378">
        <v>47280</v>
      </c>
      <c r="J4697" s="1" t="s">
        <v>61</v>
      </c>
      <c r="K4697" s="380">
        <v>0.31789351851851999</v>
      </c>
      <c r="L4697" s="378">
        <v>46185</v>
      </c>
      <c r="M4697" s="1" t="s">
        <v>470</v>
      </c>
      <c r="N4697" s="1" t="s">
        <v>13853</v>
      </c>
    </row>
    <row r="4698" spans="1:14" x14ac:dyDescent="0.25">
      <c r="A4698" s="1" t="s">
        <v>469</v>
      </c>
      <c r="B4698" s="1" t="s">
        <v>80</v>
      </c>
      <c r="C4698" s="1" t="s">
        <v>81</v>
      </c>
      <c r="D4698" s="377">
        <v>12960</v>
      </c>
      <c r="E4698" s="1" t="s">
        <v>84</v>
      </c>
      <c r="F4698" s="378">
        <v>46185</v>
      </c>
      <c r="G4698" s="1" t="s">
        <v>13850</v>
      </c>
      <c r="H4698" s="1" t="s">
        <v>13013</v>
      </c>
      <c r="I4698" s="378">
        <v>47280</v>
      </c>
      <c r="J4698" s="1" t="s">
        <v>61</v>
      </c>
      <c r="K4698" s="380">
        <v>0.22775462962963</v>
      </c>
      <c r="L4698" s="378">
        <v>46185</v>
      </c>
      <c r="M4698" s="1" t="s">
        <v>470</v>
      </c>
      <c r="N4698" s="1" t="s">
        <v>13852</v>
      </c>
    </row>
    <row r="4699" spans="1:14" x14ac:dyDescent="0.25">
      <c r="A4699" s="1" t="s">
        <v>469</v>
      </c>
      <c r="B4699" s="1" t="s">
        <v>80</v>
      </c>
      <c r="C4699" s="1" t="s">
        <v>81</v>
      </c>
      <c r="D4699" s="377">
        <v>12960</v>
      </c>
      <c r="E4699" s="1" t="s">
        <v>84</v>
      </c>
      <c r="F4699" s="378">
        <v>46185</v>
      </c>
      <c r="G4699" s="1" t="s">
        <v>13850</v>
      </c>
      <c r="H4699" s="1" t="s">
        <v>13013</v>
      </c>
      <c r="I4699" s="378">
        <v>47280</v>
      </c>
      <c r="J4699" s="1" t="s">
        <v>61</v>
      </c>
      <c r="K4699" s="380">
        <v>0.14482638888888999</v>
      </c>
      <c r="L4699" s="378">
        <v>46185</v>
      </c>
      <c r="M4699" s="1" t="s">
        <v>470</v>
      </c>
      <c r="N4699" s="1" t="s">
        <v>13851</v>
      </c>
    </row>
    <row r="4700" spans="1:14" x14ac:dyDescent="0.25">
      <c r="A4700" s="1" t="s">
        <v>469</v>
      </c>
      <c r="B4700" s="1" t="s">
        <v>80</v>
      </c>
      <c r="C4700" s="1" t="s">
        <v>81</v>
      </c>
      <c r="D4700" s="377">
        <v>12960</v>
      </c>
      <c r="E4700" s="1" t="s">
        <v>84</v>
      </c>
      <c r="F4700" s="378">
        <v>46178</v>
      </c>
      <c r="G4700" s="1" t="s">
        <v>7973</v>
      </c>
      <c r="H4700" s="1" t="s">
        <v>6137</v>
      </c>
      <c r="I4700" s="378">
        <v>47273</v>
      </c>
      <c r="J4700" s="1" t="s">
        <v>61</v>
      </c>
      <c r="K4700" s="380">
        <v>0.56303240740741001</v>
      </c>
      <c r="L4700" s="378">
        <v>46178</v>
      </c>
      <c r="M4700" s="1" t="s">
        <v>470</v>
      </c>
      <c r="N4700" s="1" t="s">
        <v>7977</v>
      </c>
    </row>
    <row r="4701" spans="1:14" x14ac:dyDescent="0.25">
      <c r="A4701" s="1" t="s">
        <v>469</v>
      </c>
      <c r="B4701" s="1" t="s">
        <v>80</v>
      </c>
      <c r="C4701" s="1" t="s">
        <v>81</v>
      </c>
      <c r="D4701" s="377">
        <v>12960</v>
      </c>
      <c r="E4701" s="1" t="s">
        <v>84</v>
      </c>
      <c r="F4701" s="378">
        <v>46178</v>
      </c>
      <c r="G4701" s="1" t="s">
        <v>7973</v>
      </c>
      <c r="H4701" s="1" t="s">
        <v>6137</v>
      </c>
      <c r="I4701" s="378">
        <v>47273</v>
      </c>
      <c r="J4701" s="1" t="s">
        <v>61</v>
      </c>
      <c r="K4701" s="380">
        <v>0.53108796296296001</v>
      </c>
      <c r="L4701" s="378">
        <v>46178</v>
      </c>
      <c r="M4701" s="1" t="s">
        <v>470</v>
      </c>
      <c r="N4701" s="1" t="s">
        <v>7978</v>
      </c>
    </row>
    <row r="4702" spans="1:14" x14ac:dyDescent="0.25">
      <c r="A4702" s="1" t="s">
        <v>469</v>
      </c>
      <c r="B4702" s="1" t="s">
        <v>80</v>
      </c>
      <c r="C4702" s="1" t="s">
        <v>81</v>
      </c>
      <c r="D4702" s="377">
        <v>1650</v>
      </c>
      <c r="E4702" s="1" t="s">
        <v>84</v>
      </c>
      <c r="F4702" s="378">
        <v>46178</v>
      </c>
      <c r="G4702" s="1" t="s">
        <v>7973</v>
      </c>
      <c r="H4702" s="1" t="s">
        <v>6137</v>
      </c>
      <c r="I4702" s="378">
        <v>47273</v>
      </c>
      <c r="J4702" s="1" t="s">
        <v>61</v>
      </c>
      <c r="K4702" s="380">
        <v>0.65881944444443996</v>
      </c>
      <c r="L4702" s="378">
        <v>46178</v>
      </c>
      <c r="M4702" s="1" t="s">
        <v>470</v>
      </c>
      <c r="N4702" s="1" t="s">
        <v>7974</v>
      </c>
    </row>
    <row r="4703" spans="1:14" x14ac:dyDescent="0.25">
      <c r="A4703" s="1" t="s">
        <v>469</v>
      </c>
      <c r="B4703" s="1" t="s">
        <v>80</v>
      </c>
      <c r="C4703" s="1" t="s">
        <v>81</v>
      </c>
      <c r="D4703" s="377">
        <v>12960</v>
      </c>
      <c r="E4703" s="1" t="s">
        <v>84</v>
      </c>
      <c r="F4703" s="378">
        <v>46178</v>
      </c>
      <c r="G4703" s="1" t="s">
        <v>7973</v>
      </c>
      <c r="H4703" s="1" t="s">
        <v>6137</v>
      </c>
      <c r="I4703" s="378">
        <v>47273</v>
      </c>
      <c r="J4703" s="1" t="s">
        <v>61</v>
      </c>
      <c r="K4703" s="380">
        <v>0.43484953703703999</v>
      </c>
      <c r="L4703" s="378">
        <v>46178</v>
      </c>
      <c r="M4703" s="1" t="s">
        <v>470</v>
      </c>
      <c r="N4703" s="1" t="s">
        <v>7976</v>
      </c>
    </row>
    <row r="4704" spans="1:14" x14ac:dyDescent="0.25">
      <c r="A4704" s="1" t="s">
        <v>469</v>
      </c>
      <c r="B4704" s="1" t="s">
        <v>80</v>
      </c>
      <c r="C4704" s="1" t="s">
        <v>81</v>
      </c>
      <c r="D4704" s="377">
        <v>12960</v>
      </c>
      <c r="E4704" s="1" t="s">
        <v>84</v>
      </c>
      <c r="F4704" s="378">
        <v>46178</v>
      </c>
      <c r="G4704" s="1" t="s">
        <v>7973</v>
      </c>
      <c r="H4704" s="1" t="s">
        <v>6137</v>
      </c>
      <c r="I4704" s="378">
        <v>47273</v>
      </c>
      <c r="J4704" s="1" t="s">
        <v>61</v>
      </c>
      <c r="K4704" s="380">
        <v>0.60497685185185002</v>
      </c>
      <c r="L4704" s="378">
        <v>46178</v>
      </c>
      <c r="M4704" s="1" t="s">
        <v>470</v>
      </c>
      <c r="N4704" s="1" t="s">
        <v>7975</v>
      </c>
    </row>
    <row r="4705" spans="1:14" x14ac:dyDescent="0.25">
      <c r="A4705" s="1" t="s">
        <v>281</v>
      </c>
      <c r="B4705" s="1" t="s">
        <v>80</v>
      </c>
      <c r="C4705" s="1" t="s">
        <v>81</v>
      </c>
      <c r="D4705" s="377">
        <v>6912</v>
      </c>
      <c r="E4705" s="1" t="s">
        <v>84</v>
      </c>
      <c r="F4705" s="378">
        <v>46181</v>
      </c>
      <c r="G4705" s="1" t="s">
        <v>9337</v>
      </c>
      <c r="H4705" s="1" t="s">
        <v>9330</v>
      </c>
      <c r="I4705" s="378">
        <v>47275</v>
      </c>
      <c r="J4705" s="1" t="s">
        <v>61</v>
      </c>
      <c r="K4705" s="380">
        <v>0.53504629629629996</v>
      </c>
      <c r="L4705" s="378">
        <v>46181</v>
      </c>
      <c r="M4705" s="1" t="s">
        <v>282</v>
      </c>
      <c r="N4705" s="1" t="s">
        <v>10115</v>
      </c>
    </row>
    <row r="4706" spans="1:14" x14ac:dyDescent="0.25">
      <c r="A4706" s="1" t="s">
        <v>281</v>
      </c>
      <c r="B4706" s="1" t="s">
        <v>80</v>
      </c>
      <c r="C4706" s="1" t="s">
        <v>81</v>
      </c>
      <c r="D4706" s="377">
        <v>6912</v>
      </c>
      <c r="E4706" s="1" t="s">
        <v>84</v>
      </c>
      <c r="F4706" s="378">
        <v>46181</v>
      </c>
      <c r="G4706" s="1" t="s">
        <v>9337</v>
      </c>
      <c r="H4706" s="1" t="s">
        <v>9330</v>
      </c>
      <c r="I4706" s="378">
        <v>47275</v>
      </c>
      <c r="J4706" s="1" t="s">
        <v>61</v>
      </c>
      <c r="K4706" s="380">
        <v>0.39606481481480998</v>
      </c>
      <c r="L4706" s="378">
        <v>46181</v>
      </c>
      <c r="M4706" s="1" t="s">
        <v>282</v>
      </c>
      <c r="N4706" s="1" t="s">
        <v>9359</v>
      </c>
    </row>
    <row r="4707" spans="1:14" x14ac:dyDescent="0.25">
      <c r="A4707" s="1" t="s">
        <v>281</v>
      </c>
      <c r="B4707" s="1" t="s">
        <v>80</v>
      </c>
      <c r="C4707" s="1" t="s">
        <v>81</v>
      </c>
      <c r="D4707" s="377">
        <v>6912</v>
      </c>
      <c r="E4707" s="1" t="s">
        <v>84</v>
      </c>
      <c r="F4707" s="378">
        <v>46181</v>
      </c>
      <c r="G4707" s="1" t="s">
        <v>9337</v>
      </c>
      <c r="H4707" s="1" t="s">
        <v>9330</v>
      </c>
      <c r="I4707" s="378">
        <v>47275</v>
      </c>
      <c r="J4707" s="1" t="s">
        <v>61</v>
      </c>
      <c r="K4707" s="380">
        <v>0.73975694444443996</v>
      </c>
      <c r="L4707" s="378">
        <v>46181</v>
      </c>
      <c r="M4707" s="1" t="s">
        <v>282</v>
      </c>
      <c r="N4707" s="1" t="s">
        <v>10124</v>
      </c>
    </row>
    <row r="4708" spans="1:14" x14ac:dyDescent="0.25">
      <c r="A4708" s="1" t="s">
        <v>281</v>
      </c>
      <c r="B4708" s="1" t="s">
        <v>80</v>
      </c>
      <c r="C4708" s="1" t="s">
        <v>81</v>
      </c>
      <c r="D4708" s="377">
        <v>6912</v>
      </c>
      <c r="E4708" s="1" t="s">
        <v>84</v>
      </c>
      <c r="F4708" s="378">
        <v>46181</v>
      </c>
      <c r="G4708" s="1" t="s">
        <v>9337</v>
      </c>
      <c r="H4708" s="1" t="s">
        <v>9330</v>
      </c>
      <c r="I4708" s="378">
        <v>47275</v>
      </c>
      <c r="J4708" s="1" t="s">
        <v>61</v>
      </c>
      <c r="K4708" s="380">
        <v>0.71322916666667002</v>
      </c>
      <c r="L4708" s="378">
        <v>46181</v>
      </c>
      <c r="M4708" s="1" t="s">
        <v>282</v>
      </c>
      <c r="N4708" s="1" t="s">
        <v>10119</v>
      </c>
    </row>
    <row r="4709" spans="1:14" x14ac:dyDescent="0.25">
      <c r="A4709" s="1" t="s">
        <v>281</v>
      </c>
      <c r="B4709" s="1" t="s">
        <v>80</v>
      </c>
      <c r="C4709" s="1" t="s">
        <v>81</v>
      </c>
      <c r="D4709" s="377">
        <v>6912</v>
      </c>
      <c r="E4709" s="1" t="s">
        <v>84</v>
      </c>
      <c r="F4709" s="378">
        <v>46181</v>
      </c>
      <c r="G4709" s="1" t="s">
        <v>9337</v>
      </c>
      <c r="H4709" s="1" t="s">
        <v>9330</v>
      </c>
      <c r="I4709" s="378">
        <v>47275</v>
      </c>
      <c r="J4709" s="1" t="s">
        <v>61</v>
      </c>
      <c r="K4709" s="380">
        <v>0.68023148148148005</v>
      </c>
      <c r="L4709" s="378">
        <v>46181</v>
      </c>
      <c r="M4709" s="1" t="s">
        <v>282</v>
      </c>
      <c r="N4709" s="1" t="s">
        <v>10123</v>
      </c>
    </row>
    <row r="4710" spans="1:14" x14ac:dyDescent="0.25">
      <c r="A4710" s="1" t="s">
        <v>281</v>
      </c>
      <c r="B4710" s="1" t="s">
        <v>80</v>
      </c>
      <c r="C4710" s="1" t="s">
        <v>81</v>
      </c>
      <c r="D4710" s="377">
        <v>6912</v>
      </c>
      <c r="E4710" s="1" t="s">
        <v>84</v>
      </c>
      <c r="F4710" s="378">
        <v>46181</v>
      </c>
      <c r="G4710" s="1" t="s">
        <v>9337</v>
      </c>
      <c r="H4710" s="1" t="s">
        <v>9330</v>
      </c>
      <c r="I4710" s="378">
        <v>47275</v>
      </c>
      <c r="J4710" s="1" t="s">
        <v>61</v>
      </c>
      <c r="K4710" s="380">
        <v>0.42069444444443999</v>
      </c>
      <c r="L4710" s="378">
        <v>46181</v>
      </c>
      <c r="M4710" s="1" t="s">
        <v>282</v>
      </c>
      <c r="N4710" s="1" t="s">
        <v>9422</v>
      </c>
    </row>
    <row r="4711" spans="1:14" x14ac:dyDescent="0.25">
      <c r="A4711" s="1" t="s">
        <v>281</v>
      </c>
      <c r="B4711" s="1" t="s">
        <v>80</v>
      </c>
      <c r="C4711" s="1" t="s">
        <v>81</v>
      </c>
      <c r="D4711" s="377">
        <v>2160</v>
      </c>
      <c r="E4711" s="1" t="s">
        <v>84</v>
      </c>
      <c r="F4711" s="378">
        <v>46181</v>
      </c>
      <c r="G4711" s="1" t="s">
        <v>9337</v>
      </c>
      <c r="H4711" s="1" t="s">
        <v>9330</v>
      </c>
      <c r="I4711" s="378">
        <v>47275</v>
      </c>
      <c r="J4711" s="1" t="s">
        <v>61</v>
      </c>
      <c r="K4711" s="380">
        <v>0.89469907407407001</v>
      </c>
      <c r="L4711" s="378">
        <v>46181</v>
      </c>
      <c r="M4711" s="1" t="s">
        <v>282</v>
      </c>
      <c r="N4711" s="1" t="s">
        <v>10121</v>
      </c>
    </row>
    <row r="4712" spans="1:14" x14ac:dyDescent="0.25">
      <c r="A4712" s="1" t="s">
        <v>281</v>
      </c>
      <c r="B4712" s="1" t="s">
        <v>80</v>
      </c>
      <c r="C4712" s="1" t="s">
        <v>81</v>
      </c>
      <c r="D4712" s="377">
        <v>6912</v>
      </c>
      <c r="E4712" s="1" t="s">
        <v>84</v>
      </c>
      <c r="F4712" s="378">
        <v>46181</v>
      </c>
      <c r="G4712" s="1" t="s">
        <v>9337</v>
      </c>
      <c r="H4712" s="1" t="s">
        <v>9330</v>
      </c>
      <c r="I4712" s="378">
        <v>47275</v>
      </c>
      <c r="J4712" s="1" t="s">
        <v>61</v>
      </c>
      <c r="K4712" s="380">
        <v>0.60655092592592996</v>
      </c>
      <c r="L4712" s="378">
        <v>46181</v>
      </c>
      <c r="M4712" s="1" t="s">
        <v>282</v>
      </c>
      <c r="N4712" s="1" t="s">
        <v>10118</v>
      </c>
    </row>
    <row r="4713" spans="1:14" x14ac:dyDescent="0.25">
      <c r="A4713" s="1" t="s">
        <v>281</v>
      </c>
      <c r="B4713" s="1" t="s">
        <v>80</v>
      </c>
      <c r="C4713" s="1" t="s">
        <v>81</v>
      </c>
      <c r="D4713" s="377">
        <v>6912</v>
      </c>
      <c r="E4713" s="1" t="s">
        <v>84</v>
      </c>
      <c r="F4713" s="378">
        <v>46181</v>
      </c>
      <c r="G4713" s="1" t="s">
        <v>9337</v>
      </c>
      <c r="H4713" s="1" t="s">
        <v>9330</v>
      </c>
      <c r="I4713" s="378">
        <v>47275</v>
      </c>
      <c r="J4713" s="1" t="s">
        <v>61</v>
      </c>
      <c r="K4713" s="380">
        <v>0.59266203703704001</v>
      </c>
      <c r="L4713" s="378">
        <v>46181</v>
      </c>
      <c r="M4713" s="1" t="s">
        <v>282</v>
      </c>
      <c r="N4713" s="1" t="s">
        <v>10117</v>
      </c>
    </row>
    <row r="4714" spans="1:14" x14ac:dyDescent="0.25">
      <c r="A4714" s="1" t="s">
        <v>281</v>
      </c>
      <c r="B4714" s="1" t="s">
        <v>80</v>
      </c>
      <c r="C4714" s="1" t="s">
        <v>81</v>
      </c>
      <c r="D4714" s="377">
        <v>6912</v>
      </c>
      <c r="E4714" s="1" t="s">
        <v>84</v>
      </c>
      <c r="F4714" s="378">
        <v>46181</v>
      </c>
      <c r="G4714" s="1" t="s">
        <v>9337</v>
      </c>
      <c r="H4714" s="1" t="s">
        <v>9330</v>
      </c>
      <c r="I4714" s="378">
        <v>47275</v>
      </c>
      <c r="J4714" s="1" t="s">
        <v>61</v>
      </c>
      <c r="K4714" s="380">
        <v>0.53914351851852005</v>
      </c>
      <c r="L4714" s="378">
        <v>46181</v>
      </c>
      <c r="M4714" s="1" t="s">
        <v>282</v>
      </c>
      <c r="N4714" s="1" t="s">
        <v>10116</v>
      </c>
    </row>
    <row r="4715" spans="1:14" x14ac:dyDescent="0.25">
      <c r="A4715" s="1" t="s">
        <v>281</v>
      </c>
      <c r="B4715" s="1" t="s">
        <v>80</v>
      </c>
      <c r="C4715" s="1" t="s">
        <v>81</v>
      </c>
      <c r="D4715" s="377">
        <v>6912</v>
      </c>
      <c r="E4715" s="1" t="s">
        <v>84</v>
      </c>
      <c r="F4715" s="378">
        <v>46181</v>
      </c>
      <c r="G4715" s="1" t="s">
        <v>9337</v>
      </c>
      <c r="H4715" s="1" t="s">
        <v>9330</v>
      </c>
      <c r="I4715" s="378">
        <v>47275</v>
      </c>
      <c r="J4715" s="1" t="s">
        <v>61</v>
      </c>
      <c r="K4715" s="380">
        <v>0.71195601851851997</v>
      </c>
      <c r="L4715" s="378">
        <v>46181</v>
      </c>
      <c r="M4715" s="1" t="s">
        <v>282</v>
      </c>
      <c r="N4715" s="1" t="s">
        <v>10120</v>
      </c>
    </row>
    <row r="4716" spans="1:14" x14ac:dyDescent="0.25">
      <c r="A4716" s="1" t="s">
        <v>281</v>
      </c>
      <c r="B4716" s="1" t="s">
        <v>80</v>
      </c>
      <c r="C4716" s="1" t="s">
        <v>81</v>
      </c>
      <c r="D4716" s="377">
        <v>6912</v>
      </c>
      <c r="E4716" s="1" t="s">
        <v>84</v>
      </c>
      <c r="F4716" s="378">
        <v>46181</v>
      </c>
      <c r="G4716" s="1" t="s">
        <v>9337</v>
      </c>
      <c r="H4716" s="1" t="s">
        <v>9330</v>
      </c>
      <c r="I4716" s="378">
        <v>47275</v>
      </c>
      <c r="J4716" s="1" t="s">
        <v>61</v>
      </c>
      <c r="K4716" s="380">
        <v>0.76197916666666998</v>
      </c>
      <c r="L4716" s="378">
        <v>46181</v>
      </c>
      <c r="M4716" s="1" t="s">
        <v>282</v>
      </c>
      <c r="N4716" s="1" t="s">
        <v>10126</v>
      </c>
    </row>
    <row r="4717" spans="1:14" x14ac:dyDescent="0.25">
      <c r="A4717" s="1" t="s">
        <v>281</v>
      </c>
      <c r="B4717" s="1" t="s">
        <v>80</v>
      </c>
      <c r="C4717" s="1" t="s">
        <v>81</v>
      </c>
      <c r="D4717" s="377">
        <v>6912</v>
      </c>
      <c r="E4717" s="1" t="s">
        <v>84</v>
      </c>
      <c r="F4717" s="378">
        <v>46181</v>
      </c>
      <c r="G4717" s="1" t="s">
        <v>9337</v>
      </c>
      <c r="H4717" s="1" t="s">
        <v>9330</v>
      </c>
      <c r="I4717" s="378">
        <v>47275</v>
      </c>
      <c r="J4717" s="1" t="s">
        <v>61</v>
      </c>
      <c r="K4717" s="380">
        <v>0.40468749999999998</v>
      </c>
      <c r="L4717" s="378">
        <v>46181</v>
      </c>
      <c r="M4717" s="1" t="s">
        <v>282</v>
      </c>
      <c r="N4717" s="1" t="s">
        <v>9360</v>
      </c>
    </row>
    <row r="4718" spans="1:14" x14ac:dyDescent="0.25">
      <c r="A4718" s="1" t="s">
        <v>281</v>
      </c>
      <c r="B4718" s="1" t="s">
        <v>80</v>
      </c>
      <c r="C4718" s="1" t="s">
        <v>81</v>
      </c>
      <c r="D4718" s="377">
        <v>6912</v>
      </c>
      <c r="E4718" s="1" t="s">
        <v>84</v>
      </c>
      <c r="F4718" s="378">
        <v>46181</v>
      </c>
      <c r="G4718" s="1" t="s">
        <v>9337</v>
      </c>
      <c r="H4718" s="1" t="s">
        <v>9330</v>
      </c>
      <c r="I4718" s="378">
        <v>47275</v>
      </c>
      <c r="J4718" s="1" t="s">
        <v>61</v>
      </c>
      <c r="K4718" s="380">
        <v>0.62123842592593004</v>
      </c>
      <c r="L4718" s="378">
        <v>46181</v>
      </c>
      <c r="M4718" s="1" t="s">
        <v>282</v>
      </c>
      <c r="N4718" s="1" t="s">
        <v>10122</v>
      </c>
    </row>
    <row r="4719" spans="1:14" x14ac:dyDescent="0.25">
      <c r="A4719" s="1" t="s">
        <v>281</v>
      </c>
      <c r="B4719" s="1" t="s">
        <v>80</v>
      </c>
      <c r="C4719" s="1" t="s">
        <v>81</v>
      </c>
      <c r="D4719" s="377">
        <v>6912</v>
      </c>
      <c r="E4719" s="1" t="s">
        <v>84</v>
      </c>
      <c r="F4719" s="378">
        <v>46181</v>
      </c>
      <c r="G4719" s="1" t="s">
        <v>9337</v>
      </c>
      <c r="H4719" s="1" t="s">
        <v>9330</v>
      </c>
      <c r="I4719" s="378">
        <v>47275</v>
      </c>
      <c r="J4719" s="1" t="s">
        <v>61</v>
      </c>
      <c r="K4719" s="380">
        <v>0.52703703703703997</v>
      </c>
      <c r="L4719" s="378">
        <v>46181</v>
      </c>
      <c r="M4719" s="1" t="s">
        <v>282</v>
      </c>
      <c r="N4719" s="1" t="s">
        <v>10125</v>
      </c>
    </row>
    <row r="4720" spans="1:14" x14ac:dyDescent="0.25">
      <c r="A4720" s="1" t="s">
        <v>232</v>
      </c>
      <c r="B4720" s="1" t="s">
        <v>80</v>
      </c>
      <c r="C4720" s="1" t="s">
        <v>81</v>
      </c>
      <c r="D4720" s="377">
        <v>6912</v>
      </c>
      <c r="E4720" s="1" t="s">
        <v>84</v>
      </c>
      <c r="F4720" s="378">
        <v>46176</v>
      </c>
      <c r="G4720" s="1" t="s">
        <v>4591</v>
      </c>
      <c r="H4720" s="1" t="s">
        <v>4586</v>
      </c>
      <c r="I4720" s="378">
        <v>47271</v>
      </c>
      <c r="J4720" s="1" t="s">
        <v>61</v>
      </c>
      <c r="K4720" s="380">
        <v>0.21037037037037001</v>
      </c>
      <c r="L4720" s="378">
        <v>46176</v>
      </c>
      <c r="M4720" s="1" t="s">
        <v>233</v>
      </c>
      <c r="N4720" s="1" t="s">
        <v>5474</v>
      </c>
    </row>
    <row r="4721" spans="1:14" x14ac:dyDescent="0.25">
      <c r="A4721" s="1" t="s">
        <v>232</v>
      </c>
      <c r="B4721" s="1" t="s">
        <v>80</v>
      </c>
      <c r="C4721" s="1" t="s">
        <v>81</v>
      </c>
      <c r="D4721" s="377">
        <v>6912</v>
      </c>
      <c r="E4721" s="1" t="s">
        <v>84</v>
      </c>
      <c r="F4721" s="378">
        <v>46176</v>
      </c>
      <c r="G4721" s="1" t="s">
        <v>4591</v>
      </c>
      <c r="H4721" s="1" t="s">
        <v>4586</v>
      </c>
      <c r="I4721" s="378">
        <v>47271</v>
      </c>
      <c r="J4721" s="1" t="s">
        <v>61</v>
      </c>
      <c r="K4721" s="380">
        <v>0.24548611111110999</v>
      </c>
      <c r="L4721" s="378">
        <v>46176</v>
      </c>
      <c r="M4721" s="1" t="s">
        <v>233</v>
      </c>
      <c r="N4721" s="1" t="s">
        <v>5472</v>
      </c>
    </row>
    <row r="4722" spans="1:14" x14ac:dyDescent="0.25">
      <c r="A4722" s="1" t="s">
        <v>232</v>
      </c>
      <c r="B4722" s="1" t="s">
        <v>80</v>
      </c>
      <c r="C4722" s="1" t="s">
        <v>81</v>
      </c>
      <c r="D4722" s="377">
        <v>6912</v>
      </c>
      <c r="E4722" s="1" t="s">
        <v>84</v>
      </c>
      <c r="F4722" s="378">
        <v>46176</v>
      </c>
      <c r="G4722" s="1" t="s">
        <v>4591</v>
      </c>
      <c r="H4722" s="1" t="s">
        <v>4586</v>
      </c>
      <c r="I4722" s="378">
        <v>47271</v>
      </c>
      <c r="J4722" s="1" t="s">
        <v>61</v>
      </c>
      <c r="K4722" s="380">
        <v>5.7754629629630003E-2</v>
      </c>
      <c r="L4722" s="378">
        <v>46176</v>
      </c>
      <c r="M4722" s="1" t="s">
        <v>233</v>
      </c>
      <c r="N4722" s="1" t="s">
        <v>5473</v>
      </c>
    </row>
    <row r="4723" spans="1:14" x14ac:dyDescent="0.25">
      <c r="A4723" s="1" t="s">
        <v>232</v>
      </c>
      <c r="B4723" s="1" t="s">
        <v>80</v>
      </c>
      <c r="C4723" s="1" t="s">
        <v>81</v>
      </c>
      <c r="D4723" s="377">
        <v>6912</v>
      </c>
      <c r="E4723" s="1" t="s">
        <v>84</v>
      </c>
      <c r="F4723" s="378">
        <v>46176</v>
      </c>
      <c r="G4723" s="1" t="s">
        <v>4591</v>
      </c>
      <c r="H4723" s="1" t="s">
        <v>4586</v>
      </c>
      <c r="I4723" s="378">
        <v>47271</v>
      </c>
      <c r="J4723" s="1" t="s">
        <v>61</v>
      </c>
      <c r="K4723" s="380">
        <v>0.18327546296295999</v>
      </c>
      <c r="L4723" s="378">
        <v>46176</v>
      </c>
      <c r="M4723" s="1" t="s">
        <v>233</v>
      </c>
      <c r="N4723" s="1" t="s">
        <v>5476</v>
      </c>
    </row>
    <row r="4724" spans="1:14" x14ac:dyDescent="0.25">
      <c r="A4724" s="1" t="s">
        <v>232</v>
      </c>
      <c r="B4724" s="1" t="s">
        <v>80</v>
      </c>
      <c r="C4724" s="1" t="s">
        <v>81</v>
      </c>
      <c r="D4724" s="377">
        <v>6912</v>
      </c>
      <c r="E4724" s="1" t="s">
        <v>84</v>
      </c>
      <c r="F4724" s="378">
        <v>46176</v>
      </c>
      <c r="G4724" s="1" t="s">
        <v>4591</v>
      </c>
      <c r="H4724" s="1" t="s">
        <v>4586</v>
      </c>
      <c r="I4724" s="378">
        <v>47271</v>
      </c>
      <c r="J4724" s="1" t="s">
        <v>61</v>
      </c>
      <c r="K4724" s="380">
        <v>0.14648148148147999</v>
      </c>
      <c r="L4724" s="378">
        <v>46176</v>
      </c>
      <c r="M4724" s="1" t="s">
        <v>233</v>
      </c>
      <c r="N4724" s="1" t="s">
        <v>5468</v>
      </c>
    </row>
    <row r="4725" spans="1:14" x14ac:dyDescent="0.25">
      <c r="A4725" s="1" t="s">
        <v>232</v>
      </c>
      <c r="B4725" s="1" t="s">
        <v>80</v>
      </c>
      <c r="C4725" s="1" t="s">
        <v>81</v>
      </c>
      <c r="D4725" s="377">
        <v>6912</v>
      </c>
      <c r="E4725" s="1" t="s">
        <v>84</v>
      </c>
      <c r="F4725" s="378">
        <v>46176</v>
      </c>
      <c r="G4725" s="1" t="s">
        <v>4591</v>
      </c>
      <c r="H4725" s="1" t="s">
        <v>4586</v>
      </c>
      <c r="I4725" s="378">
        <v>47271</v>
      </c>
      <c r="J4725" s="1" t="s">
        <v>61</v>
      </c>
      <c r="K4725" s="380">
        <v>0.14641203703704</v>
      </c>
      <c r="L4725" s="378">
        <v>46176</v>
      </c>
      <c r="M4725" s="1" t="s">
        <v>233</v>
      </c>
      <c r="N4725" s="1" t="s">
        <v>5469</v>
      </c>
    </row>
    <row r="4726" spans="1:14" x14ac:dyDescent="0.25">
      <c r="A4726" s="1" t="s">
        <v>232</v>
      </c>
      <c r="B4726" s="1" t="s">
        <v>80</v>
      </c>
      <c r="C4726" s="1" t="s">
        <v>81</v>
      </c>
      <c r="D4726" s="377">
        <v>6912</v>
      </c>
      <c r="E4726" s="1" t="s">
        <v>84</v>
      </c>
      <c r="F4726" s="378">
        <v>46176</v>
      </c>
      <c r="G4726" s="1" t="s">
        <v>4591</v>
      </c>
      <c r="H4726" s="1" t="s">
        <v>4586</v>
      </c>
      <c r="I4726" s="378">
        <v>47271</v>
      </c>
      <c r="J4726" s="1" t="s">
        <v>61</v>
      </c>
      <c r="K4726" s="380">
        <v>8.22916666667E-3</v>
      </c>
      <c r="L4726" s="378">
        <v>46176</v>
      </c>
      <c r="M4726" s="1" t="s">
        <v>233</v>
      </c>
      <c r="N4726" s="1" t="s">
        <v>5470</v>
      </c>
    </row>
    <row r="4727" spans="1:14" x14ac:dyDescent="0.25">
      <c r="A4727" s="1" t="s">
        <v>232</v>
      </c>
      <c r="B4727" s="1" t="s">
        <v>80</v>
      </c>
      <c r="C4727" s="1" t="s">
        <v>81</v>
      </c>
      <c r="D4727" s="377">
        <v>6912</v>
      </c>
      <c r="E4727" s="1" t="s">
        <v>84</v>
      </c>
      <c r="F4727" s="378">
        <v>46176</v>
      </c>
      <c r="G4727" s="1" t="s">
        <v>4591</v>
      </c>
      <c r="H4727" s="1" t="s">
        <v>4586</v>
      </c>
      <c r="I4727" s="378">
        <v>47271</v>
      </c>
      <c r="J4727" s="1" t="s">
        <v>61</v>
      </c>
      <c r="K4727" s="380">
        <v>2.9178240740740002E-2</v>
      </c>
      <c r="L4727" s="378">
        <v>46176</v>
      </c>
      <c r="M4727" s="1" t="s">
        <v>233</v>
      </c>
      <c r="N4727" s="1" t="s">
        <v>5475</v>
      </c>
    </row>
    <row r="4728" spans="1:14" x14ac:dyDescent="0.25">
      <c r="A4728" s="1" t="s">
        <v>232</v>
      </c>
      <c r="B4728" s="1" t="s">
        <v>80</v>
      </c>
      <c r="C4728" s="1" t="s">
        <v>81</v>
      </c>
      <c r="D4728" s="377">
        <v>6408</v>
      </c>
      <c r="E4728" s="1" t="s">
        <v>84</v>
      </c>
      <c r="F4728" s="378">
        <v>46176</v>
      </c>
      <c r="G4728" s="1" t="s">
        <v>4591</v>
      </c>
      <c r="H4728" s="1" t="s">
        <v>4586</v>
      </c>
      <c r="I4728" s="378">
        <v>47271</v>
      </c>
      <c r="J4728" s="1" t="s">
        <v>61</v>
      </c>
      <c r="K4728" s="380">
        <v>0.36310185185185001</v>
      </c>
      <c r="L4728" s="378">
        <v>46176</v>
      </c>
      <c r="M4728" s="1" t="s">
        <v>233</v>
      </c>
      <c r="N4728" s="1" t="s">
        <v>5471</v>
      </c>
    </row>
    <row r="4729" spans="1:14" x14ac:dyDescent="0.25">
      <c r="A4729" s="1" t="s">
        <v>232</v>
      </c>
      <c r="B4729" s="1" t="s">
        <v>80</v>
      </c>
      <c r="C4729" s="1" t="s">
        <v>81</v>
      </c>
      <c r="D4729" s="377">
        <v>6912</v>
      </c>
      <c r="E4729" s="1" t="s">
        <v>84</v>
      </c>
      <c r="F4729" s="378">
        <v>46175</v>
      </c>
      <c r="G4729" s="1" t="s">
        <v>4466</v>
      </c>
      <c r="H4729" s="1" t="s">
        <v>4440</v>
      </c>
      <c r="I4729" s="378">
        <v>47268</v>
      </c>
      <c r="J4729" s="1" t="s">
        <v>61</v>
      </c>
      <c r="K4729" s="380">
        <v>0.33644675925925999</v>
      </c>
      <c r="L4729" s="378">
        <v>46175</v>
      </c>
      <c r="M4729" s="1" t="s">
        <v>233</v>
      </c>
      <c r="N4729" s="1" t="s">
        <v>4467</v>
      </c>
    </row>
    <row r="4730" spans="1:14" x14ac:dyDescent="0.25">
      <c r="A4730" s="1" t="s">
        <v>232</v>
      </c>
      <c r="B4730" s="1" t="s">
        <v>80</v>
      </c>
      <c r="C4730" s="1" t="s">
        <v>81</v>
      </c>
      <c r="D4730" s="377">
        <v>6912</v>
      </c>
      <c r="E4730" s="1" t="s">
        <v>84</v>
      </c>
      <c r="F4730" s="378">
        <v>46175</v>
      </c>
      <c r="G4730" s="1" t="s">
        <v>4591</v>
      </c>
      <c r="H4730" s="1" t="s">
        <v>4586</v>
      </c>
      <c r="I4730" s="378">
        <v>47271</v>
      </c>
      <c r="J4730" s="1" t="s">
        <v>61</v>
      </c>
      <c r="K4730" s="380">
        <v>0.75884259259259002</v>
      </c>
      <c r="L4730" s="378">
        <v>46175</v>
      </c>
      <c r="M4730" s="1" t="s">
        <v>233</v>
      </c>
      <c r="N4730" s="1" t="s">
        <v>5479</v>
      </c>
    </row>
    <row r="4731" spans="1:14" x14ac:dyDescent="0.25">
      <c r="A4731" s="1" t="s">
        <v>232</v>
      </c>
      <c r="B4731" s="1" t="s">
        <v>80</v>
      </c>
      <c r="C4731" s="1" t="s">
        <v>81</v>
      </c>
      <c r="D4731" s="377">
        <v>6912</v>
      </c>
      <c r="E4731" s="1" t="s">
        <v>84</v>
      </c>
      <c r="F4731" s="378">
        <v>46175</v>
      </c>
      <c r="G4731" s="1" t="s">
        <v>4466</v>
      </c>
      <c r="H4731" s="1" t="s">
        <v>4440</v>
      </c>
      <c r="I4731" s="378">
        <v>47268</v>
      </c>
      <c r="J4731" s="1" t="s">
        <v>61</v>
      </c>
      <c r="K4731" s="380">
        <v>0.41113425925926</v>
      </c>
      <c r="L4731" s="378">
        <v>46175</v>
      </c>
      <c r="M4731" s="1" t="s">
        <v>233</v>
      </c>
      <c r="N4731" s="1" t="s">
        <v>4889</v>
      </c>
    </row>
    <row r="4732" spans="1:14" x14ac:dyDescent="0.25">
      <c r="A4732" s="1" t="s">
        <v>232</v>
      </c>
      <c r="B4732" s="1" t="s">
        <v>80</v>
      </c>
      <c r="C4732" s="1" t="s">
        <v>81</v>
      </c>
      <c r="D4732" s="377">
        <v>6912</v>
      </c>
      <c r="E4732" s="1" t="s">
        <v>84</v>
      </c>
      <c r="F4732" s="378">
        <v>46175</v>
      </c>
      <c r="G4732" s="1" t="s">
        <v>4466</v>
      </c>
      <c r="H4732" s="1" t="s">
        <v>4440</v>
      </c>
      <c r="I4732" s="378">
        <v>47268</v>
      </c>
      <c r="J4732" s="1" t="s">
        <v>61</v>
      </c>
      <c r="K4732" s="380">
        <v>0.62113425925926002</v>
      </c>
      <c r="L4732" s="378">
        <v>46175</v>
      </c>
      <c r="M4732" s="1" t="s">
        <v>233</v>
      </c>
      <c r="N4732" s="1" t="s">
        <v>4893</v>
      </c>
    </row>
    <row r="4733" spans="1:14" x14ac:dyDescent="0.25">
      <c r="A4733" s="1" t="s">
        <v>232</v>
      </c>
      <c r="B4733" s="1" t="s">
        <v>80</v>
      </c>
      <c r="C4733" s="1" t="s">
        <v>81</v>
      </c>
      <c r="D4733" s="377">
        <v>6912</v>
      </c>
      <c r="E4733" s="1" t="s">
        <v>84</v>
      </c>
      <c r="F4733" s="378">
        <v>46175</v>
      </c>
      <c r="G4733" s="1" t="s">
        <v>4466</v>
      </c>
      <c r="H4733" s="1" t="s">
        <v>4440</v>
      </c>
      <c r="I4733" s="378">
        <v>47268</v>
      </c>
      <c r="J4733" s="1" t="s">
        <v>61</v>
      </c>
      <c r="K4733" s="380">
        <v>0.52696759259258996</v>
      </c>
      <c r="L4733" s="378">
        <v>46175</v>
      </c>
      <c r="M4733" s="1" t="s">
        <v>233</v>
      </c>
      <c r="N4733" s="1" t="s">
        <v>4888</v>
      </c>
    </row>
    <row r="4734" spans="1:14" x14ac:dyDescent="0.25">
      <c r="A4734" s="1" t="s">
        <v>232</v>
      </c>
      <c r="B4734" s="1" t="s">
        <v>80</v>
      </c>
      <c r="C4734" s="1" t="s">
        <v>81</v>
      </c>
      <c r="D4734" s="377">
        <v>6912</v>
      </c>
      <c r="E4734" s="1" t="s">
        <v>84</v>
      </c>
      <c r="F4734" s="378">
        <v>46175</v>
      </c>
      <c r="G4734" s="1" t="s">
        <v>4466</v>
      </c>
      <c r="H4734" s="1" t="s">
        <v>4440</v>
      </c>
      <c r="I4734" s="378">
        <v>47268</v>
      </c>
      <c r="J4734" s="1" t="s">
        <v>61</v>
      </c>
      <c r="K4734" s="380">
        <v>0.45189814814814999</v>
      </c>
      <c r="L4734" s="378">
        <v>46175</v>
      </c>
      <c r="M4734" s="1" t="s">
        <v>233</v>
      </c>
      <c r="N4734" s="1" t="s">
        <v>4886</v>
      </c>
    </row>
    <row r="4735" spans="1:14" x14ac:dyDescent="0.25">
      <c r="A4735" s="1" t="s">
        <v>232</v>
      </c>
      <c r="B4735" s="1" t="s">
        <v>80</v>
      </c>
      <c r="C4735" s="1" t="s">
        <v>81</v>
      </c>
      <c r="D4735" s="377">
        <v>6912</v>
      </c>
      <c r="E4735" s="1" t="s">
        <v>84</v>
      </c>
      <c r="F4735" s="378">
        <v>46175</v>
      </c>
      <c r="G4735" s="1" t="s">
        <v>4591</v>
      </c>
      <c r="H4735" s="1" t="s">
        <v>4586</v>
      </c>
      <c r="I4735" s="378">
        <v>47271</v>
      </c>
      <c r="J4735" s="1" t="s">
        <v>61</v>
      </c>
      <c r="K4735" s="380">
        <v>0.92508101851851998</v>
      </c>
      <c r="L4735" s="378">
        <v>46175</v>
      </c>
      <c r="M4735" s="1" t="s">
        <v>233</v>
      </c>
      <c r="N4735" s="1" t="s">
        <v>5484</v>
      </c>
    </row>
    <row r="4736" spans="1:14" x14ac:dyDescent="0.25">
      <c r="A4736" s="1" t="s">
        <v>232</v>
      </c>
      <c r="B4736" s="1" t="s">
        <v>80</v>
      </c>
      <c r="C4736" s="1" t="s">
        <v>81</v>
      </c>
      <c r="D4736" s="377">
        <v>6912</v>
      </c>
      <c r="E4736" s="1" t="s">
        <v>84</v>
      </c>
      <c r="F4736" s="378">
        <v>46175</v>
      </c>
      <c r="G4736" s="1" t="s">
        <v>4591</v>
      </c>
      <c r="H4736" s="1" t="s">
        <v>4586</v>
      </c>
      <c r="I4736" s="378">
        <v>47271</v>
      </c>
      <c r="J4736" s="1" t="s">
        <v>61</v>
      </c>
      <c r="K4736" s="380">
        <v>0.98291666666666999</v>
      </c>
      <c r="L4736" s="378">
        <v>46175</v>
      </c>
      <c r="M4736" s="1" t="s">
        <v>233</v>
      </c>
      <c r="N4736" s="1" t="s">
        <v>5480</v>
      </c>
    </row>
    <row r="4737" spans="1:14" x14ac:dyDescent="0.25">
      <c r="A4737" s="1" t="s">
        <v>232</v>
      </c>
      <c r="B4737" s="1" t="s">
        <v>80</v>
      </c>
      <c r="C4737" s="1" t="s">
        <v>81</v>
      </c>
      <c r="D4737" s="377">
        <v>6912</v>
      </c>
      <c r="E4737" s="1" t="s">
        <v>84</v>
      </c>
      <c r="F4737" s="378">
        <v>46175</v>
      </c>
      <c r="G4737" s="1" t="s">
        <v>4591</v>
      </c>
      <c r="H4737" s="1" t="s">
        <v>4586</v>
      </c>
      <c r="I4737" s="378">
        <v>47271</v>
      </c>
      <c r="J4737" s="1" t="s">
        <v>61</v>
      </c>
      <c r="K4737" s="380">
        <v>0.71656249999999999</v>
      </c>
      <c r="L4737" s="378">
        <v>46175</v>
      </c>
      <c r="M4737" s="1" t="s">
        <v>233</v>
      </c>
      <c r="N4737" s="1" t="s">
        <v>5478</v>
      </c>
    </row>
    <row r="4738" spans="1:14" x14ac:dyDescent="0.25">
      <c r="A4738" s="1" t="s">
        <v>232</v>
      </c>
      <c r="B4738" s="1" t="s">
        <v>80</v>
      </c>
      <c r="C4738" s="1" t="s">
        <v>81</v>
      </c>
      <c r="D4738" s="377">
        <v>6912</v>
      </c>
      <c r="E4738" s="1" t="s">
        <v>84</v>
      </c>
      <c r="F4738" s="378">
        <v>46175</v>
      </c>
      <c r="G4738" s="1" t="s">
        <v>4591</v>
      </c>
      <c r="H4738" s="1" t="s">
        <v>4586</v>
      </c>
      <c r="I4738" s="378">
        <v>47271</v>
      </c>
      <c r="J4738" s="1" t="s">
        <v>61</v>
      </c>
      <c r="K4738" s="380">
        <v>0.90667824074073999</v>
      </c>
      <c r="L4738" s="378">
        <v>46175</v>
      </c>
      <c r="M4738" s="1" t="s">
        <v>233</v>
      </c>
      <c r="N4738" s="1" t="s">
        <v>5481</v>
      </c>
    </row>
    <row r="4739" spans="1:14" x14ac:dyDescent="0.25">
      <c r="A4739" s="1" t="s">
        <v>232</v>
      </c>
      <c r="B4739" s="1" t="s">
        <v>80</v>
      </c>
      <c r="C4739" s="1" t="s">
        <v>81</v>
      </c>
      <c r="D4739" s="377">
        <v>6912</v>
      </c>
      <c r="E4739" s="1" t="s">
        <v>84</v>
      </c>
      <c r="F4739" s="378">
        <v>46175</v>
      </c>
      <c r="G4739" s="1" t="s">
        <v>4466</v>
      </c>
      <c r="H4739" s="1" t="s">
        <v>4440</v>
      </c>
      <c r="I4739" s="378">
        <v>47268</v>
      </c>
      <c r="J4739" s="1" t="s">
        <v>61</v>
      </c>
      <c r="K4739" s="380">
        <v>0.44049768518519</v>
      </c>
      <c r="L4739" s="378">
        <v>46175</v>
      </c>
      <c r="M4739" s="1" t="s">
        <v>233</v>
      </c>
      <c r="N4739" s="1" t="s">
        <v>4887</v>
      </c>
    </row>
    <row r="4740" spans="1:14" x14ac:dyDescent="0.25">
      <c r="A4740" s="1" t="s">
        <v>232</v>
      </c>
      <c r="B4740" s="1" t="s">
        <v>80</v>
      </c>
      <c r="C4740" s="1" t="s">
        <v>81</v>
      </c>
      <c r="D4740" s="377">
        <v>6912</v>
      </c>
      <c r="E4740" s="1" t="s">
        <v>84</v>
      </c>
      <c r="F4740" s="378">
        <v>46175</v>
      </c>
      <c r="G4740" s="1" t="s">
        <v>4466</v>
      </c>
      <c r="H4740" s="1" t="s">
        <v>4440</v>
      </c>
      <c r="I4740" s="378">
        <v>47268</v>
      </c>
      <c r="J4740" s="1" t="s">
        <v>61</v>
      </c>
      <c r="K4740" s="380">
        <v>0.58436342592593005</v>
      </c>
      <c r="L4740" s="378">
        <v>46175</v>
      </c>
      <c r="M4740" s="1" t="s">
        <v>233</v>
      </c>
      <c r="N4740" s="1" t="s">
        <v>4891</v>
      </c>
    </row>
    <row r="4741" spans="1:14" x14ac:dyDescent="0.25">
      <c r="A4741" s="1" t="s">
        <v>232</v>
      </c>
      <c r="B4741" s="1" t="s">
        <v>80</v>
      </c>
      <c r="C4741" s="1" t="s">
        <v>81</v>
      </c>
      <c r="D4741" s="377">
        <v>6912</v>
      </c>
      <c r="E4741" s="1" t="s">
        <v>84</v>
      </c>
      <c r="F4741" s="378">
        <v>46175</v>
      </c>
      <c r="G4741" s="1" t="s">
        <v>4591</v>
      </c>
      <c r="H4741" s="1" t="s">
        <v>4586</v>
      </c>
      <c r="I4741" s="378">
        <v>47271</v>
      </c>
      <c r="J4741" s="1" t="s">
        <v>61</v>
      </c>
      <c r="K4741" s="380">
        <v>0.72694444444443995</v>
      </c>
      <c r="L4741" s="378">
        <v>46175</v>
      </c>
      <c r="M4741" s="1" t="s">
        <v>233</v>
      </c>
      <c r="N4741" s="1" t="s">
        <v>5482</v>
      </c>
    </row>
    <row r="4742" spans="1:14" x14ac:dyDescent="0.25">
      <c r="A4742" s="1" t="s">
        <v>232</v>
      </c>
      <c r="B4742" s="1" t="s">
        <v>80</v>
      </c>
      <c r="C4742" s="1" t="s">
        <v>81</v>
      </c>
      <c r="D4742" s="377">
        <v>6912</v>
      </c>
      <c r="E4742" s="1" t="s">
        <v>84</v>
      </c>
      <c r="F4742" s="378">
        <v>46175</v>
      </c>
      <c r="G4742" s="1" t="s">
        <v>4591</v>
      </c>
      <c r="H4742" s="1" t="s">
        <v>4586</v>
      </c>
      <c r="I4742" s="378">
        <v>47271</v>
      </c>
      <c r="J4742" s="1" t="s">
        <v>61</v>
      </c>
      <c r="K4742" s="380">
        <v>0.84049768518518997</v>
      </c>
      <c r="L4742" s="378">
        <v>46175</v>
      </c>
      <c r="M4742" s="1" t="s">
        <v>233</v>
      </c>
      <c r="N4742" s="1" t="s">
        <v>5483</v>
      </c>
    </row>
    <row r="4743" spans="1:14" x14ac:dyDescent="0.25">
      <c r="A4743" s="1" t="s">
        <v>232</v>
      </c>
      <c r="B4743" s="1" t="s">
        <v>80</v>
      </c>
      <c r="C4743" s="1" t="s">
        <v>81</v>
      </c>
      <c r="D4743" s="377">
        <v>6912</v>
      </c>
      <c r="E4743" s="1" t="s">
        <v>84</v>
      </c>
      <c r="F4743" s="378">
        <v>46175</v>
      </c>
      <c r="G4743" s="1" t="s">
        <v>4466</v>
      </c>
      <c r="H4743" s="1" t="s">
        <v>4440</v>
      </c>
      <c r="I4743" s="378">
        <v>47268</v>
      </c>
      <c r="J4743" s="1" t="s">
        <v>61</v>
      </c>
      <c r="K4743" s="380">
        <v>0.37520833333332998</v>
      </c>
      <c r="L4743" s="378">
        <v>46175</v>
      </c>
      <c r="M4743" s="1" t="s">
        <v>233</v>
      </c>
      <c r="N4743" s="1" t="s">
        <v>4597</v>
      </c>
    </row>
    <row r="4744" spans="1:14" x14ac:dyDescent="0.25">
      <c r="A4744" s="1" t="s">
        <v>232</v>
      </c>
      <c r="B4744" s="1" t="s">
        <v>80</v>
      </c>
      <c r="C4744" s="1" t="s">
        <v>81</v>
      </c>
      <c r="D4744" s="377">
        <v>6912</v>
      </c>
      <c r="E4744" s="1" t="s">
        <v>84</v>
      </c>
      <c r="F4744" s="378">
        <v>46175</v>
      </c>
      <c r="G4744" s="1" t="s">
        <v>4466</v>
      </c>
      <c r="H4744" s="1" t="s">
        <v>4440</v>
      </c>
      <c r="I4744" s="378">
        <v>47268</v>
      </c>
      <c r="J4744" s="1" t="s">
        <v>61</v>
      </c>
      <c r="K4744" s="380">
        <v>0.58391203703703998</v>
      </c>
      <c r="L4744" s="378">
        <v>46175</v>
      </c>
      <c r="M4744" s="1" t="s">
        <v>233</v>
      </c>
      <c r="N4744" s="1" t="s">
        <v>4890</v>
      </c>
    </row>
    <row r="4745" spans="1:14" x14ac:dyDescent="0.25">
      <c r="A4745" s="1" t="s">
        <v>232</v>
      </c>
      <c r="B4745" s="1" t="s">
        <v>80</v>
      </c>
      <c r="C4745" s="1" t="s">
        <v>81</v>
      </c>
      <c r="D4745" s="377">
        <v>6912</v>
      </c>
      <c r="E4745" s="1" t="s">
        <v>84</v>
      </c>
      <c r="F4745" s="378">
        <v>46175</v>
      </c>
      <c r="G4745" s="1" t="s">
        <v>4591</v>
      </c>
      <c r="H4745" s="1" t="s">
        <v>4586</v>
      </c>
      <c r="I4745" s="378">
        <v>47271</v>
      </c>
      <c r="J4745" s="1" t="s">
        <v>61</v>
      </c>
      <c r="K4745" s="380">
        <v>0.89870370370370001</v>
      </c>
      <c r="L4745" s="378">
        <v>46175</v>
      </c>
      <c r="M4745" s="1" t="s">
        <v>233</v>
      </c>
      <c r="N4745" s="1" t="s">
        <v>5477</v>
      </c>
    </row>
    <row r="4746" spans="1:14" x14ac:dyDescent="0.25">
      <c r="A4746" s="1" t="s">
        <v>232</v>
      </c>
      <c r="B4746" s="1" t="s">
        <v>80</v>
      </c>
      <c r="C4746" s="1" t="s">
        <v>81</v>
      </c>
      <c r="D4746" s="377">
        <v>6912</v>
      </c>
      <c r="E4746" s="1" t="s">
        <v>84</v>
      </c>
      <c r="F4746" s="378">
        <v>46175</v>
      </c>
      <c r="G4746" s="1" t="s">
        <v>4591</v>
      </c>
      <c r="H4746" s="1" t="s">
        <v>4586</v>
      </c>
      <c r="I4746" s="378">
        <v>47271</v>
      </c>
      <c r="J4746" s="1" t="s">
        <v>61</v>
      </c>
      <c r="K4746" s="380">
        <v>0.65530092592593003</v>
      </c>
      <c r="L4746" s="378">
        <v>46175</v>
      </c>
      <c r="M4746" s="1" t="s">
        <v>233</v>
      </c>
      <c r="N4746" s="1" t="s">
        <v>4892</v>
      </c>
    </row>
    <row r="4747" spans="1:14" x14ac:dyDescent="0.25">
      <c r="A4747" s="1" t="s">
        <v>13333</v>
      </c>
      <c r="B4747" s="1" t="s">
        <v>80</v>
      </c>
      <c r="C4747" s="1" t="s">
        <v>81</v>
      </c>
      <c r="D4747" s="377">
        <v>1211</v>
      </c>
      <c r="E4747" s="1" t="s">
        <v>82</v>
      </c>
      <c r="F4747" s="378">
        <v>46184</v>
      </c>
      <c r="G4747" s="1" t="s">
        <v>13334</v>
      </c>
      <c r="H4747" s="1" t="s">
        <v>13335</v>
      </c>
      <c r="I4747" s="378">
        <v>46398</v>
      </c>
      <c r="J4747" s="1" t="s">
        <v>61</v>
      </c>
      <c r="K4747" s="380">
        <v>0.45564814814815002</v>
      </c>
      <c r="L4747" s="378">
        <v>46184</v>
      </c>
      <c r="M4747" s="1" t="s">
        <v>13336</v>
      </c>
      <c r="N4747" s="1" t="s">
        <v>13337</v>
      </c>
    </row>
    <row r="4748" spans="1:14" x14ac:dyDescent="0.25">
      <c r="A4748" s="1" t="s">
        <v>128</v>
      </c>
      <c r="B4748" s="1" t="s">
        <v>80</v>
      </c>
      <c r="C4748" s="1" t="s">
        <v>81</v>
      </c>
      <c r="D4748" s="377">
        <v>3485</v>
      </c>
      <c r="E4748" s="1" t="s">
        <v>82</v>
      </c>
      <c r="F4748" s="378">
        <v>46185</v>
      </c>
      <c r="G4748" s="1" t="s">
        <v>13855</v>
      </c>
      <c r="H4748" s="1" t="s">
        <v>3789</v>
      </c>
      <c r="I4748" s="378">
        <v>46246</v>
      </c>
      <c r="J4748" s="1" t="s">
        <v>61</v>
      </c>
      <c r="K4748" s="380">
        <v>0.17758101851852001</v>
      </c>
      <c r="L4748" s="378">
        <v>46185</v>
      </c>
      <c r="M4748" s="1" t="s">
        <v>22</v>
      </c>
      <c r="N4748" s="1" t="s">
        <v>13856</v>
      </c>
    </row>
    <row r="4749" spans="1:14" x14ac:dyDescent="0.25">
      <c r="A4749" s="1" t="s">
        <v>128</v>
      </c>
      <c r="B4749" s="1" t="s">
        <v>80</v>
      </c>
      <c r="C4749" s="1" t="s">
        <v>81</v>
      </c>
      <c r="D4749" s="377">
        <v>3495</v>
      </c>
      <c r="E4749" s="1" t="s">
        <v>82</v>
      </c>
      <c r="F4749" s="378">
        <v>46184</v>
      </c>
      <c r="G4749" s="1" t="s">
        <v>13015</v>
      </c>
      <c r="H4749" s="1" t="s">
        <v>3556</v>
      </c>
      <c r="I4749" s="378">
        <v>46245</v>
      </c>
      <c r="J4749" s="1" t="s">
        <v>61</v>
      </c>
      <c r="K4749" s="380">
        <v>0.38493055555555999</v>
      </c>
      <c r="L4749" s="378">
        <v>46184</v>
      </c>
      <c r="M4749" s="1" t="s">
        <v>22</v>
      </c>
      <c r="N4749" s="1" t="s">
        <v>13105</v>
      </c>
    </row>
    <row r="4750" spans="1:14" x14ac:dyDescent="0.25">
      <c r="A4750" s="1" t="s">
        <v>128</v>
      </c>
      <c r="B4750" s="1" t="s">
        <v>80</v>
      </c>
      <c r="C4750" s="1" t="s">
        <v>81</v>
      </c>
      <c r="D4750" s="377">
        <v>3490</v>
      </c>
      <c r="E4750" s="1" t="s">
        <v>82</v>
      </c>
      <c r="F4750" s="378">
        <v>46182</v>
      </c>
      <c r="G4750" s="1" t="s">
        <v>10553</v>
      </c>
      <c r="H4750" s="1" t="s">
        <v>3555</v>
      </c>
      <c r="I4750" s="378">
        <v>46243</v>
      </c>
      <c r="J4750" s="1" t="s">
        <v>61</v>
      </c>
      <c r="K4750" s="380">
        <v>0.44883101851851998</v>
      </c>
      <c r="L4750" s="378">
        <v>46182</v>
      </c>
      <c r="M4750" s="1" t="s">
        <v>22</v>
      </c>
      <c r="N4750" s="1" t="s">
        <v>10746</v>
      </c>
    </row>
    <row r="4751" spans="1:14" x14ac:dyDescent="0.25">
      <c r="A4751" s="1" t="s">
        <v>128</v>
      </c>
      <c r="B4751" s="1" t="s">
        <v>80</v>
      </c>
      <c r="C4751" s="1" t="s">
        <v>81</v>
      </c>
      <c r="D4751" s="377">
        <v>3500</v>
      </c>
      <c r="E4751" s="1" t="s">
        <v>82</v>
      </c>
      <c r="F4751" s="378">
        <v>46179</v>
      </c>
      <c r="G4751" s="1" t="s">
        <v>7979</v>
      </c>
      <c r="H4751" s="1" t="s">
        <v>3554</v>
      </c>
      <c r="I4751" s="378">
        <v>46240</v>
      </c>
      <c r="J4751" s="1" t="s">
        <v>61</v>
      </c>
      <c r="K4751" s="380">
        <v>6.210648148148E-2</v>
      </c>
      <c r="L4751" s="378">
        <v>46179</v>
      </c>
      <c r="M4751" s="1" t="s">
        <v>22</v>
      </c>
      <c r="N4751" s="1" t="s">
        <v>7980</v>
      </c>
    </row>
    <row r="4752" spans="1:14" x14ac:dyDescent="0.25">
      <c r="A4752" s="1" t="s">
        <v>128</v>
      </c>
      <c r="B4752" s="1" t="s">
        <v>80</v>
      </c>
      <c r="C4752" s="1" t="s">
        <v>81</v>
      </c>
      <c r="D4752" s="377">
        <v>3476</v>
      </c>
      <c r="E4752" s="1" t="s">
        <v>82</v>
      </c>
      <c r="F4752" s="378">
        <v>46178</v>
      </c>
      <c r="G4752" s="1" t="s">
        <v>7981</v>
      </c>
      <c r="H4752" s="1" t="s">
        <v>3498</v>
      </c>
      <c r="I4752" s="378">
        <v>46239</v>
      </c>
      <c r="J4752" s="1" t="s">
        <v>61</v>
      </c>
      <c r="K4752" s="380">
        <v>0.41930555555555998</v>
      </c>
      <c r="L4752" s="378">
        <v>46178</v>
      </c>
      <c r="M4752" s="1" t="s">
        <v>22</v>
      </c>
      <c r="N4752" s="1" t="s">
        <v>7982</v>
      </c>
    </row>
    <row r="4753" spans="1:14" x14ac:dyDescent="0.25">
      <c r="A4753" s="1" t="s">
        <v>128</v>
      </c>
      <c r="B4753" s="1" t="s">
        <v>80</v>
      </c>
      <c r="C4753" s="1" t="s">
        <v>81</v>
      </c>
      <c r="D4753" s="377">
        <v>3489</v>
      </c>
      <c r="E4753" s="1" t="s">
        <v>82</v>
      </c>
      <c r="F4753" s="378">
        <v>46177</v>
      </c>
      <c r="G4753" s="1" t="s">
        <v>7983</v>
      </c>
      <c r="H4753" s="1" t="s">
        <v>3497</v>
      </c>
      <c r="I4753" s="378">
        <v>46238</v>
      </c>
      <c r="J4753" s="1" t="s">
        <v>61</v>
      </c>
      <c r="K4753" s="380">
        <v>0.20461805555556001</v>
      </c>
      <c r="L4753" s="378">
        <v>46177</v>
      </c>
      <c r="M4753" s="1" t="s">
        <v>22</v>
      </c>
      <c r="N4753" s="1" t="s">
        <v>7984</v>
      </c>
    </row>
    <row r="4754" spans="1:14" x14ac:dyDescent="0.25">
      <c r="A4754" s="1" t="s">
        <v>128</v>
      </c>
      <c r="B4754" s="1" t="s">
        <v>80</v>
      </c>
      <c r="C4754" s="1" t="s">
        <v>81</v>
      </c>
      <c r="D4754" s="377">
        <v>3487</v>
      </c>
      <c r="E4754" s="1" t="s">
        <v>82</v>
      </c>
      <c r="F4754" s="378">
        <v>46176</v>
      </c>
      <c r="G4754" s="1" t="s">
        <v>7985</v>
      </c>
      <c r="H4754" s="1" t="s">
        <v>3496</v>
      </c>
      <c r="I4754" s="378">
        <v>46237</v>
      </c>
      <c r="J4754" s="1" t="s">
        <v>61</v>
      </c>
      <c r="K4754" s="380">
        <v>0.37427083333333</v>
      </c>
      <c r="L4754" s="378">
        <v>46176</v>
      </c>
      <c r="M4754" s="1" t="s">
        <v>22</v>
      </c>
      <c r="N4754" s="1" t="s">
        <v>7986</v>
      </c>
    </row>
    <row r="4755" spans="1:14" x14ac:dyDescent="0.25">
      <c r="A4755" s="1" t="s">
        <v>128</v>
      </c>
      <c r="B4755" s="1" t="s">
        <v>80</v>
      </c>
      <c r="C4755" s="1" t="s">
        <v>81</v>
      </c>
      <c r="D4755" s="377">
        <v>3498</v>
      </c>
      <c r="E4755" s="1" t="s">
        <v>82</v>
      </c>
      <c r="F4755" s="378">
        <v>46175</v>
      </c>
      <c r="G4755" s="1" t="s">
        <v>4588</v>
      </c>
      <c r="H4755" s="1" t="s">
        <v>3495</v>
      </c>
      <c r="I4755" s="378">
        <v>46236</v>
      </c>
      <c r="J4755" s="1" t="s">
        <v>61</v>
      </c>
      <c r="K4755" s="380">
        <v>0.46469907407407002</v>
      </c>
      <c r="L4755" s="378">
        <v>46175</v>
      </c>
      <c r="M4755" s="1" t="s">
        <v>22</v>
      </c>
      <c r="N4755" s="1" t="s">
        <v>4894</v>
      </c>
    </row>
    <row r="4756" spans="1:14" x14ac:dyDescent="0.25">
      <c r="A4756" s="1" t="s">
        <v>1724</v>
      </c>
      <c r="B4756" s="1" t="s">
        <v>80</v>
      </c>
      <c r="C4756" s="1" t="s">
        <v>81</v>
      </c>
      <c r="D4756" s="377">
        <v>7000</v>
      </c>
      <c r="E4756" s="1" t="s">
        <v>84</v>
      </c>
      <c r="F4756" s="378">
        <v>46182</v>
      </c>
      <c r="G4756" s="1" t="s">
        <v>11418</v>
      </c>
      <c r="H4756" s="1" t="s">
        <v>11008</v>
      </c>
      <c r="I4756" s="378">
        <v>47277</v>
      </c>
      <c r="J4756" s="1" t="s">
        <v>61</v>
      </c>
      <c r="K4756" s="380">
        <v>0.75586805555556003</v>
      </c>
      <c r="L4756" s="378">
        <v>46182</v>
      </c>
      <c r="M4756" s="1" t="s">
        <v>1725</v>
      </c>
      <c r="N4756" s="1" t="s">
        <v>11424</v>
      </c>
    </row>
    <row r="4757" spans="1:14" x14ac:dyDescent="0.25">
      <c r="A4757" s="1" t="s">
        <v>1724</v>
      </c>
      <c r="B4757" s="1" t="s">
        <v>80</v>
      </c>
      <c r="C4757" s="1" t="s">
        <v>3537</v>
      </c>
      <c r="D4757" s="377">
        <v>-200</v>
      </c>
      <c r="E4757" s="1" t="s">
        <v>84</v>
      </c>
      <c r="F4757" s="378">
        <v>46182</v>
      </c>
      <c r="G4757" s="1" t="s">
        <v>11421</v>
      </c>
      <c r="H4757" s="1" t="s">
        <v>11422</v>
      </c>
      <c r="I4757" s="378">
        <v>47278</v>
      </c>
      <c r="J4757" s="1" t="s">
        <v>61</v>
      </c>
      <c r="K4757" s="380">
        <v>0.77164351851851998</v>
      </c>
      <c r="L4757" s="378">
        <v>46182</v>
      </c>
      <c r="M4757" s="1" t="s">
        <v>1725</v>
      </c>
      <c r="N4757" s="1" t="s">
        <v>11423</v>
      </c>
    </row>
    <row r="4758" spans="1:14" x14ac:dyDescent="0.25">
      <c r="A4758" s="1" t="s">
        <v>1724</v>
      </c>
      <c r="B4758" s="1" t="s">
        <v>80</v>
      </c>
      <c r="C4758" s="1" t="s">
        <v>3537</v>
      </c>
      <c r="D4758" s="377">
        <v>-500</v>
      </c>
      <c r="E4758" s="1" t="s">
        <v>84</v>
      </c>
      <c r="F4758" s="378">
        <v>46182</v>
      </c>
      <c r="G4758" s="1" t="s">
        <v>11418</v>
      </c>
      <c r="H4758" s="1" t="s">
        <v>11008</v>
      </c>
      <c r="I4758" s="378">
        <v>47277</v>
      </c>
      <c r="J4758" s="1" t="s">
        <v>61</v>
      </c>
      <c r="K4758" s="380">
        <v>0.77303240740740997</v>
      </c>
      <c r="L4758" s="378">
        <v>46182</v>
      </c>
      <c r="M4758" s="1" t="s">
        <v>1725</v>
      </c>
      <c r="N4758" s="1" t="s">
        <v>11419</v>
      </c>
    </row>
    <row r="4759" spans="1:14" x14ac:dyDescent="0.25">
      <c r="A4759" s="1" t="s">
        <v>1724</v>
      </c>
      <c r="B4759" s="1" t="s">
        <v>80</v>
      </c>
      <c r="C4759" s="1" t="s">
        <v>81</v>
      </c>
      <c r="D4759" s="377">
        <v>500</v>
      </c>
      <c r="E4759" s="1" t="s">
        <v>84</v>
      </c>
      <c r="F4759" s="378">
        <v>46182</v>
      </c>
      <c r="G4759" s="1" t="s">
        <v>11418</v>
      </c>
      <c r="H4759" s="1" t="s">
        <v>11008</v>
      </c>
      <c r="I4759" s="378">
        <v>47277</v>
      </c>
      <c r="J4759" s="1" t="s">
        <v>61</v>
      </c>
      <c r="K4759" s="380">
        <v>0.75563657407407003</v>
      </c>
      <c r="L4759" s="378">
        <v>46182</v>
      </c>
      <c r="M4759" s="1" t="s">
        <v>1725</v>
      </c>
      <c r="N4759" s="1" t="s">
        <v>11425</v>
      </c>
    </row>
    <row r="4760" spans="1:14" x14ac:dyDescent="0.25">
      <c r="A4760" s="1" t="s">
        <v>1724</v>
      </c>
      <c r="B4760" s="1" t="s">
        <v>80</v>
      </c>
      <c r="C4760" s="1" t="s">
        <v>81</v>
      </c>
      <c r="D4760" s="377">
        <v>800</v>
      </c>
      <c r="E4760" s="1" t="s">
        <v>84</v>
      </c>
      <c r="F4760" s="378">
        <v>46182</v>
      </c>
      <c r="G4760" s="1" t="s">
        <v>11418</v>
      </c>
      <c r="H4760" s="1" t="s">
        <v>11008</v>
      </c>
      <c r="I4760" s="378">
        <v>47277</v>
      </c>
      <c r="J4760" s="1" t="s">
        <v>61</v>
      </c>
      <c r="K4760" s="380">
        <v>0.94550925925925999</v>
      </c>
      <c r="L4760" s="378">
        <v>46182</v>
      </c>
      <c r="M4760" s="1" t="s">
        <v>1725</v>
      </c>
      <c r="N4760" s="1" t="s">
        <v>11420</v>
      </c>
    </row>
    <row r="4761" spans="1:14" x14ac:dyDescent="0.25">
      <c r="A4761" s="1" t="s">
        <v>1724</v>
      </c>
      <c r="B4761" s="1" t="s">
        <v>80</v>
      </c>
      <c r="C4761" s="1" t="s">
        <v>81</v>
      </c>
      <c r="D4761" s="377">
        <v>200</v>
      </c>
      <c r="E4761" s="1" t="s">
        <v>84</v>
      </c>
      <c r="F4761" s="378">
        <v>46182</v>
      </c>
      <c r="G4761" s="1" t="s">
        <v>11421</v>
      </c>
      <c r="H4761" s="1" t="s">
        <v>11422</v>
      </c>
      <c r="I4761" s="378">
        <v>47278</v>
      </c>
      <c r="J4761" s="1" t="s">
        <v>61</v>
      </c>
      <c r="K4761" s="380">
        <v>0.76871527777778004</v>
      </c>
      <c r="L4761" s="378">
        <v>46182</v>
      </c>
      <c r="M4761" s="1" t="s">
        <v>1725</v>
      </c>
      <c r="N4761" s="1" t="s">
        <v>11428</v>
      </c>
    </row>
    <row r="4762" spans="1:14" x14ac:dyDescent="0.25">
      <c r="A4762" s="1" t="s">
        <v>1724</v>
      </c>
      <c r="B4762" s="1" t="s">
        <v>80</v>
      </c>
      <c r="C4762" s="1" t="s">
        <v>81</v>
      </c>
      <c r="D4762" s="377">
        <v>7000</v>
      </c>
      <c r="E4762" s="1" t="s">
        <v>84</v>
      </c>
      <c r="F4762" s="378">
        <v>46182</v>
      </c>
      <c r="G4762" s="1" t="s">
        <v>11418</v>
      </c>
      <c r="H4762" s="1" t="s">
        <v>11008</v>
      </c>
      <c r="I4762" s="378">
        <v>47277</v>
      </c>
      <c r="J4762" s="1" t="s">
        <v>61</v>
      </c>
      <c r="K4762" s="380">
        <v>0.88149305555556001</v>
      </c>
      <c r="L4762" s="378">
        <v>46182</v>
      </c>
      <c r="M4762" s="1" t="s">
        <v>1725</v>
      </c>
      <c r="N4762" s="1" t="s">
        <v>11427</v>
      </c>
    </row>
    <row r="4763" spans="1:14" x14ac:dyDescent="0.25">
      <c r="A4763" s="1" t="s">
        <v>1724</v>
      </c>
      <c r="B4763" s="1" t="s">
        <v>80</v>
      </c>
      <c r="C4763" s="1" t="s">
        <v>81</v>
      </c>
      <c r="D4763" s="377">
        <v>7000</v>
      </c>
      <c r="E4763" s="1" t="s">
        <v>84</v>
      </c>
      <c r="F4763" s="378">
        <v>46182</v>
      </c>
      <c r="G4763" s="1" t="s">
        <v>11418</v>
      </c>
      <c r="H4763" s="1" t="s">
        <v>11008</v>
      </c>
      <c r="I4763" s="378">
        <v>47277</v>
      </c>
      <c r="J4763" s="1" t="s">
        <v>61</v>
      </c>
      <c r="K4763" s="380">
        <v>0.94931712962963</v>
      </c>
      <c r="L4763" s="378">
        <v>46182</v>
      </c>
      <c r="M4763" s="1" t="s">
        <v>1725</v>
      </c>
      <c r="N4763" s="1" t="s">
        <v>11426</v>
      </c>
    </row>
    <row r="4764" spans="1:14" x14ac:dyDescent="0.25">
      <c r="A4764" s="1" t="s">
        <v>1724</v>
      </c>
      <c r="B4764" s="1" t="s">
        <v>80</v>
      </c>
      <c r="C4764" s="1" t="s">
        <v>81</v>
      </c>
      <c r="D4764" s="377">
        <v>6200</v>
      </c>
      <c r="E4764" s="1" t="s">
        <v>84</v>
      </c>
      <c r="F4764" s="378">
        <v>46177</v>
      </c>
      <c r="G4764" s="1" t="s">
        <v>7987</v>
      </c>
      <c r="H4764" s="1" t="s">
        <v>5921</v>
      </c>
      <c r="I4764" s="378">
        <v>47272</v>
      </c>
      <c r="J4764" s="1" t="s">
        <v>61</v>
      </c>
      <c r="K4764" s="380">
        <v>0.93731481481481005</v>
      </c>
      <c r="L4764" s="378">
        <v>46177</v>
      </c>
      <c r="M4764" s="1" t="s">
        <v>1725</v>
      </c>
      <c r="N4764" s="1" t="s">
        <v>7989</v>
      </c>
    </row>
    <row r="4765" spans="1:14" x14ac:dyDescent="0.25">
      <c r="A4765" s="1" t="s">
        <v>1724</v>
      </c>
      <c r="B4765" s="1" t="s">
        <v>80</v>
      </c>
      <c r="C4765" s="1" t="s">
        <v>81</v>
      </c>
      <c r="D4765" s="377">
        <v>7000</v>
      </c>
      <c r="E4765" s="1" t="s">
        <v>84</v>
      </c>
      <c r="F4765" s="378">
        <v>46177</v>
      </c>
      <c r="G4765" s="1" t="s">
        <v>7987</v>
      </c>
      <c r="H4765" s="1" t="s">
        <v>5921</v>
      </c>
      <c r="I4765" s="378">
        <v>47272</v>
      </c>
      <c r="J4765" s="1" t="s">
        <v>61</v>
      </c>
      <c r="K4765" s="380">
        <v>0.77862268518518996</v>
      </c>
      <c r="L4765" s="378">
        <v>46177</v>
      </c>
      <c r="M4765" s="1" t="s">
        <v>1725</v>
      </c>
      <c r="N4765" s="1" t="s">
        <v>7990</v>
      </c>
    </row>
    <row r="4766" spans="1:14" x14ac:dyDescent="0.25">
      <c r="A4766" s="1" t="s">
        <v>1724</v>
      </c>
      <c r="B4766" s="1" t="s">
        <v>80</v>
      </c>
      <c r="C4766" s="1" t="s">
        <v>81</v>
      </c>
      <c r="D4766" s="377">
        <v>7000</v>
      </c>
      <c r="E4766" s="1" t="s">
        <v>84</v>
      </c>
      <c r="F4766" s="378">
        <v>46177</v>
      </c>
      <c r="G4766" s="1" t="s">
        <v>7987</v>
      </c>
      <c r="H4766" s="1" t="s">
        <v>5921</v>
      </c>
      <c r="I4766" s="378">
        <v>47272</v>
      </c>
      <c r="J4766" s="1" t="s">
        <v>61</v>
      </c>
      <c r="K4766" s="380">
        <v>0.88032407407406998</v>
      </c>
      <c r="L4766" s="378">
        <v>46177</v>
      </c>
      <c r="M4766" s="1" t="s">
        <v>1725</v>
      </c>
      <c r="N4766" s="1" t="s">
        <v>7988</v>
      </c>
    </row>
    <row r="4767" spans="1:14" x14ac:dyDescent="0.25">
      <c r="A4767" s="1" t="s">
        <v>1724</v>
      </c>
      <c r="B4767" s="1" t="s">
        <v>80</v>
      </c>
      <c r="C4767" s="1" t="s">
        <v>81</v>
      </c>
      <c r="D4767" s="377">
        <v>7000</v>
      </c>
      <c r="E4767" s="1" t="s">
        <v>84</v>
      </c>
      <c r="F4767" s="378">
        <v>46176</v>
      </c>
      <c r="G4767" s="1" t="s">
        <v>7991</v>
      </c>
      <c r="H4767" s="1" t="s">
        <v>5920</v>
      </c>
      <c r="I4767" s="378">
        <v>47271</v>
      </c>
      <c r="J4767" s="1" t="s">
        <v>61</v>
      </c>
      <c r="K4767" s="380">
        <v>0.76369212962962996</v>
      </c>
      <c r="L4767" s="378">
        <v>46176</v>
      </c>
      <c r="M4767" s="1" t="s">
        <v>1725</v>
      </c>
      <c r="N4767" s="1" t="s">
        <v>7994</v>
      </c>
    </row>
    <row r="4768" spans="1:14" x14ac:dyDescent="0.25">
      <c r="A4768" s="1" t="s">
        <v>1724</v>
      </c>
      <c r="B4768" s="1" t="s">
        <v>80</v>
      </c>
      <c r="C4768" s="1" t="s">
        <v>81</v>
      </c>
      <c r="D4768" s="377">
        <v>7000</v>
      </c>
      <c r="E4768" s="1" t="s">
        <v>84</v>
      </c>
      <c r="F4768" s="378">
        <v>46176</v>
      </c>
      <c r="G4768" s="1" t="s">
        <v>7991</v>
      </c>
      <c r="H4768" s="1" t="s">
        <v>5920</v>
      </c>
      <c r="I4768" s="378">
        <v>47271</v>
      </c>
      <c r="J4768" s="1" t="s">
        <v>61</v>
      </c>
      <c r="K4768" s="380">
        <v>0.78628472222222001</v>
      </c>
      <c r="L4768" s="378">
        <v>46176</v>
      </c>
      <c r="M4768" s="1" t="s">
        <v>1725</v>
      </c>
      <c r="N4768" s="1" t="s">
        <v>7992</v>
      </c>
    </row>
    <row r="4769" spans="1:14" x14ac:dyDescent="0.25">
      <c r="A4769" s="1" t="s">
        <v>1724</v>
      </c>
      <c r="B4769" s="1" t="s">
        <v>80</v>
      </c>
      <c r="C4769" s="1" t="s">
        <v>81</v>
      </c>
      <c r="D4769" s="377">
        <v>7000</v>
      </c>
      <c r="E4769" s="1" t="s">
        <v>84</v>
      </c>
      <c r="F4769" s="378">
        <v>46176</v>
      </c>
      <c r="G4769" s="1" t="s">
        <v>7991</v>
      </c>
      <c r="H4769" s="1" t="s">
        <v>5920</v>
      </c>
      <c r="I4769" s="378">
        <v>47271</v>
      </c>
      <c r="J4769" s="1" t="s">
        <v>61</v>
      </c>
      <c r="K4769" s="380">
        <v>0.88967592592593003</v>
      </c>
      <c r="L4769" s="378">
        <v>46176</v>
      </c>
      <c r="M4769" s="1" t="s">
        <v>1725</v>
      </c>
      <c r="N4769" s="1" t="s">
        <v>7995</v>
      </c>
    </row>
    <row r="4770" spans="1:14" x14ac:dyDescent="0.25">
      <c r="A4770" s="1" t="s">
        <v>1724</v>
      </c>
      <c r="B4770" s="1" t="s">
        <v>80</v>
      </c>
      <c r="C4770" s="1" t="s">
        <v>81</v>
      </c>
      <c r="D4770" s="377">
        <v>2000</v>
      </c>
      <c r="E4770" s="1" t="s">
        <v>84</v>
      </c>
      <c r="F4770" s="378">
        <v>46176</v>
      </c>
      <c r="G4770" s="1" t="s">
        <v>7991</v>
      </c>
      <c r="H4770" s="1" t="s">
        <v>5920</v>
      </c>
      <c r="I4770" s="378">
        <v>47271</v>
      </c>
      <c r="J4770" s="1" t="s">
        <v>61</v>
      </c>
      <c r="K4770" s="380">
        <v>0.92662037037037004</v>
      </c>
      <c r="L4770" s="378">
        <v>46176</v>
      </c>
      <c r="M4770" s="1" t="s">
        <v>1725</v>
      </c>
      <c r="N4770" s="1" t="s">
        <v>7993</v>
      </c>
    </row>
    <row r="4771" spans="1:14" x14ac:dyDescent="0.25">
      <c r="A4771" s="1" t="s">
        <v>9539</v>
      </c>
      <c r="B4771" s="1" t="s">
        <v>80</v>
      </c>
      <c r="C4771" s="1" t="s">
        <v>81</v>
      </c>
      <c r="D4771" s="377">
        <v>1000</v>
      </c>
      <c r="E4771" s="1" t="s">
        <v>82</v>
      </c>
      <c r="F4771" s="378">
        <v>46182</v>
      </c>
      <c r="G4771" s="1" t="s">
        <v>11429</v>
      </c>
      <c r="H4771" s="1" t="s">
        <v>11022</v>
      </c>
      <c r="I4771" s="378">
        <v>46189</v>
      </c>
      <c r="J4771" s="1" t="s">
        <v>61</v>
      </c>
      <c r="K4771" s="380">
        <v>0.70982638888889005</v>
      </c>
      <c r="L4771" s="378">
        <v>46182</v>
      </c>
      <c r="M4771" s="1" t="s">
        <v>9540</v>
      </c>
      <c r="N4771" s="1" t="s">
        <v>11430</v>
      </c>
    </row>
    <row r="4772" spans="1:14" x14ac:dyDescent="0.25">
      <c r="A4772" s="1" t="s">
        <v>9539</v>
      </c>
      <c r="B4772" s="1" t="s">
        <v>80</v>
      </c>
      <c r="C4772" s="1" t="s">
        <v>81</v>
      </c>
      <c r="D4772" s="377">
        <v>1000</v>
      </c>
      <c r="E4772" s="1" t="s">
        <v>82</v>
      </c>
      <c r="F4772" s="378">
        <v>46181</v>
      </c>
      <c r="G4772" s="1" t="s">
        <v>10127</v>
      </c>
      <c r="H4772" s="1" t="s">
        <v>9541</v>
      </c>
      <c r="I4772" s="378">
        <v>46188</v>
      </c>
      <c r="J4772" s="1" t="s">
        <v>61</v>
      </c>
      <c r="K4772" s="380">
        <v>0.70542824074073995</v>
      </c>
      <c r="L4772" s="378">
        <v>46181</v>
      </c>
      <c r="M4772" s="1" t="s">
        <v>9540</v>
      </c>
      <c r="N4772" s="1" t="s">
        <v>10128</v>
      </c>
    </row>
    <row r="4773" spans="1:14" x14ac:dyDescent="0.25">
      <c r="A4773" s="1" t="s">
        <v>14184</v>
      </c>
      <c r="B4773" s="1" t="s">
        <v>80</v>
      </c>
      <c r="C4773" s="1" t="s">
        <v>81</v>
      </c>
      <c r="D4773" s="377">
        <v>1000</v>
      </c>
      <c r="E4773" s="1" t="s">
        <v>82</v>
      </c>
      <c r="F4773" s="378">
        <v>46185</v>
      </c>
      <c r="G4773" s="1" t="s">
        <v>14372</v>
      </c>
      <c r="H4773" s="1" t="s">
        <v>14186</v>
      </c>
      <c r="I4773" s="378">
        <v>46192</v>
      </c>
      <c r="J4773" s="1" t="s">
        <v>61</v>
      </c>
      <c r="K4773" s="380">
        <v>0.54424768518518996</v>
      </c>
      <c r="L4773" s="378">
        <v>46185</v>
      </c>
      <c r="M4773" s="1" t="s">
        <v>14185</v>
      </c>
      <c r="N4773" s="1" t="s">
        <v>14373</v>
      </c>
    </row>
    <row r="4774" spans="1:14" x14ac:dyDescent="0.25">
      <c r="A4774" s="1" t="s">
        <v>11875</v>
      </c>
      <c r="B4774" s="1" t="s">
        <v>80</v>
      </c>
      <c r="C4774" s="1" t="s">
        <v>81</v>
      </c>
      <c r="D4774" s="377">
        <v>1000</v>
      </c>
      <c r="E4774" s="1" t="s">
        <v>82</v>
      </c>
      <c r="F4774" s="378">
        <v>46184</v>
      </c>
      <c r="G4774" s="1" t="s">
        <v>13338</v>
      </c>
      <c r="H4774" s="1" t="s">
        <v>13339</v>
      </c>
      <c r="I4774" s="378">
        <v>46191</v>
      </c>
      <c r="J4774" s="1" t="s">
        <v>61</v>
      </c>
      <c r="K4774" s="380">
        <v>0.66100694444443997</v>
      </c>
      <c r="L4774" s="378">
        <v>46184</v>
      </c>
      <c r="M4774" s="1" t="s">
        <v>11876</v>
      </c>
      <c r="N4774" s="1" t="s">
        <v>13340</v>
      </c>
    </row>
    <row r="4775" spans="1:14" x14ac:dyDescent="0.25">
      <c r="A4775" s="1" t="s">
        <v>11875</v>
      </c>
      <c r="B4775" s="1" t="s">
        <v>80</v>
      </c>
      <c r="C4775" s="1" t="s">
        <v>81</v>
      </c>
      <c r="D4775" s="377">
        <v>1000</v>
      </c>
      <c r="E4775" s="1" t="s">
        <v>82</v>
      </c>
      <c r="F4775" s="378">
        <v>46183</v>
      </c>
      <c r="G4775" s="1" t="s">
        <v>12666</v>
      </c>
      <c r="H4775" s="1" t="s">
        <v>11877</v>
      </c>
      <c r="I4775" s="378">
        <v>46190</v>
      </c>
      <c r="J4775" s="1" t="s">
        <v>61</v>
      </c>
      <c r="K4775" s="380">
        <v>0.70539351851851995</v>
      </c>
      <c r="L4775" s="378">
        <v>46183</v>
      </c>
      <c r="M4775" s="1" t="s">
        <v>11876</v>
      </c>
      <c r="N4775" s="1" t="s">
        <v>12667</v>
      </c>
    </row>
    <row r="4776" spans="1:14" x14ac:dyDescent="0.25">
      <c r="A4776" s="1" t="s">
        <v>2828</v>
      </c>
      <c r="B4776" s="1" t="s">
        <v>80</v>
      </c>
      <c r="C4776" s="1" t="s">
        <v>81</v>
      </c>
      <c r="D4776" s="377">
        <v>7020</v>
      </c>
      <c r="E4776" s="1" t="s">
        <v>84</v>
      </c>
      <c r="F4776" s="378">
        <v>46185</v>
      </c>
      <c r="G4776" s="1" t="s">
        <v>13341</v>
      </c>
      <c r="H4776" s="1" t="s">
        <v>13342</v>
      </c>
      <c r="I4776" s="378">
        <v>47280</v>
      </c>
      <c r="J4776" s="1" t="s">
        <v>61</v>
      </c>
      <c r="K4776" s="380">
        <v>0.44333333333333003</v>
      </c>
      <c r="L4776" s="378">
        <v>46185</v>
      </c>
      <c r="M4776" s="1" t="s">
        <v>2829</v>
      </c>
      <c r="N4776" s="1" t="s">
        <v>14374</v>
      </c>
    </row>
    <row r="4777" spans="1:14" x14ac:dyDescent="0.25">
      <c r="A4777" s="1" t="s">
        <v>2828</v>
      </c>
      <c r="B4777" s="1" t="s">
        <v>80</v>
      </c>
      <c r="C4777" s="1" t="s">
        <v>3537</v>
      </c>
      <c r="D4777" s="377">
        <v>-10</v>
      </c>
      <c r="E4777" s="1" t="s">
        <v>84</v>
      </c>
      <c r="F4777" s="378">
        <v>46184</v>
      </c>
      <c r="G4777" s="1" t="s">
        <v>13341</v>
      </c>
      <c r="H4777" s="1" t="s">
        <v>13342</v>
      </c>
      <c r="I4777" s="378">
        <v>47280</v>
      </c>
      <c r="J4777" s="1" t="s">
        <v>61</v>
      </c>
      <c r="K4777" s="380">
        <v>0.75776620370369996</v>
      </c>
      <c r="L4777" s="378">
        <v>46184</v>
      </c>
      <c r="M4777" s="1" t="s">
        <v>2829</v>
      </c>
      <c r="N4777" s="1" t="s">
        <v>13857</v>
      </c>
    </row>
    <row r="4778" spans="1:14" x14ac:dyDescent="0.25">
      <c r="A4778" s="1" t="s">
        <v>2828</v>
      </c>
      <c r="B4778" s="1" t="s">
        <v>80</v>
      </c>
      <c r="C4778" s="1" t="s">
        <v>81</v>
      </c>
      <c r="D4778" s="377">
        <v>8820</v>
      </c>
      <c r="E4778" s="1" t="s">
        <v>84</v>
      </c>
      <c r="F4778" s="378">
        <v>46184</v>
      </c>
      <c r="G4778" s="1" t="s">
        <v>13341</v>
      </c>
      <c r="H4778" s="1" t="s">
        <v>13342</v>
      </c>
      <c r="I4778" s="378">
        <v>47280</v>
      </c>
      <c r="J4778" s="1" t="s">
        <v>61</v>
      </c>
      <c r="K4778" s="380">
        <v>0.61224537037036997</v>
      </c>
      <c r="L4778" s="378">
        <v>46184</v>
      </c>
      <c r="M4778" s="1" t="s">
        <v>2829</v>
      </c>
      <c r="N4778" s="1" t="s">
        <v>13343</v>
      </c>
    </row>
    <row r="4779" spans="1:14" x14ac:dyDescent="0.25">
      <c r="A4779" s="1" t="s">
        <v>2828</v>
      </c>
      <c r="B4779" s="1" t="s">
        <v>80</v>
      </c>
      <c r="C4779" s="1" t="s">
        <v>81</v>
      </c>
      <c r="D4779" s="377">
        <v>8820</v>
      </c>
      <c r="E4779" s="1" t="s">
        <v>84</v>
      </c>
      <c r="F4779" s="378">
        <v>46184</v>
      </c>
      <c r="G4779" s="1" t="s">
        <v>13341</v>
      </c>
      <c r="H4779" s="1" t="s">
        <v>13342</v>
      </c>
      <c r="I4779" s="378">
        <v>47280</v>
      </c>
      <c r="J4779" s="1" t="s">
        <v>61</v>
      </c>
      <c r="K4779" s="380">
        <v>0.91498842592592999</v>
      </c>
      <c r="L4779" s="378">
        <v>46184</v>
      </c>
      <c r="M4779" s="1" t="s">
        <v>2829</v>
      </c>
      <c r="N4779" s="1" t="s">
        <v>13859</v>
      </c>
    </row>
    <row r="4780" spans="1:14" x14ac:dyDescent="0.25">
      <c r="A4780" s="1" t="s">
        <v>2828</v>
      </c>
      <c r="B4780" s="1" t="s">
        <v>80</v>
      </c>
      <c r="C4780" s="1" t="s">
        <v>81</v>
      </c>
      <c r="D4780" s="377">
        <v>8820</v>
      </c>
      <c r="E4780" s="1" t="s">
        <v>84</v>
      </c>
      <c r="F4780" s="378">
        <v>46184</v>
      </c>
      <c r="G4780" s="1" t="s">
        <v>13341</v>
      </c>
      <c r="H4780" s="1" t="s">
        <v>13342</v>
      </c>
      <c r="I4780" s="378">
        <v>47280</v>
      </c>
      <c r="J4780" s="1" t="s">
        <v>61</v>
      </c>
      <c r="K4780" s="380">
        <v>0.77697916666667</v>
      </c>
      <c r="L4780" s="378">
        <v>46184</v>
      </c>
      <c r="M4780" s="1" t="s">
        <v>2829</v>
      </c>
      <c r="N4780" s="1" t="s">
        <v>13860</v>
      </c>
    </row>
    <row r="4781" spans="1:14" x14ac:dyDescent="0.25">
      <c r="A4781" s="1" t="s">
        <v>2828</v>
      </c>
      <c r="B4781" s="1" t="s">
        <v>80</v>
      </c>
      <c r="C4781" s="1" t="s">
        <v>81</v>
      </c>
      <c r="D4781" s="377">
        <v>10</v>
      </c>
      <c r="E4781" s="1" t="s">
        <v>84</v>
      </c>
      <c r="F4781" s="378">
        <v>46184</v>
      </c>
      <c r="G4781" s="1" t="s">
        <v>13341</v>
      </c>
      <c r="H4781" s="1" t="s">
        <v>13342</v>
      </c>
      <c r="I4781" s="378">
        <v>47280</v>
      </c>
      <c r="J4781" s="1" t="s">
        <v>61</v>
      </c>
      <c r="K4781" s="380">
        <v>0.75511574074073995</v>
      </c>
      <c r="L4781" s="378">
        <v>46184</v>
      </c>
      <c r="M4781" s="1" t="s">
        <v>2829</v>
      </c>
      <c r="N4781" s="1" t="s">
        <v>13858</v>
      </c>
    </row>
    <row r="4782" spans="1:14" x14ac:dyDescent="0.25">
      <c r="A4782" s="1" t="s">
        <v>2828</v>
      </c>
      <c r="B4782" s="1" t="s">
        <v>80</v>
      </c>
      <c r="C4782" s="1" t="s">
        <v>81</v>
      </c>
      <c r="D4782" s="377">
        <v>4943</v>
      </c>
      <c r="E4782" s="1" t="s">
        <v>84</v>
      </c>
      <c r="F4782" s="378">
        <v>46184</v>
      </c>
      <c r="G4782" s="1" t="s">
        <v>12668</v>
      </c>
      <c r="H4782" s="1" t="s">
        <v>11879</v>
      </c>
      <c r="I4782" s="378">
        <v>47278</v>
      </c>
      <c r="J4782" s="1" t="s">
        <v>61</v>
      </c>
      <c r="K4782" s="380">
        <v>0.41744212962963001</v>
      </c>
      <c r="L4782" s="378">
        <v>46184</v>
      </c>
      <c r="M4782" s="1" t="s">
        <v>2829</v>
      </c>
      <c r="N4782" s="1" t="s">
        <v>13106</v>
      </c>
    </row>
    <row r="4783" spans="1:14" x14ac:dyDescent="0.25">
      <c r="A4783" s="1" t="s">
        <v>2828</v>
      </c>
      <c r="B4783" s="1" t="s">
        <v>80</v>
      </c>
      <c r="C4783" s="1" t="s">
        <v>81</v>
      </c>
      <c r="D4783" s="377">
        <v>8820</v>
      </c>
      <c r="E4783" s="1" t="s">
        <v>84</v>
      </c>
      <c r="F4783" s="378">
        <v>46183</v>
      </c>
      <c r="G4783" s="1" t="s">
        <v>12668</v>
      </c>
      <c r="H4783" s="1" t="s">
        <v>11879</v>
      </c>
      <c r="I4783" s="378">
        <v>47278</v>
      </c>
      <c r="J4783" s="1" t="s">
        <v>61</v>
      </c>
      <c r="K4783" s="380">
        <v>0.82622685185184996</v>
      </c>
      <c r="L4783" s="378">
        <v>46183</v>
      </c>
      <c r="M4783" s="1" t="s">
        <v>2829</v>
      </c>
      <c r="N4783" s="1" t="s">
        <v>12671</v>
      </c>
    </row>
    <row r="4784" spans="1:14" x14ac:dyDescent="0.25">
      <c r="A4784" s="1" t="s">
        <v>2828</v>
      </c>
      <c r="B4784" s="1" t="s">
        <v>80</v>
      </c>
      <c r="C4784" s="1" t="s">
        <v>81</v>
      </c>
      <c r="D4784" s="377">
        <v>8820</v>
      </c>
      <c r="E4784" s="1" t="s">
        <v>84</v>
      </c>
      <c r="F4784" s="378">
        <v>46183</v>
      </c>
      <c r="G4784" s="1" t="s">
        <v>12668</v>
      </c>
      <c r="H4784" s="1" t="s">
        <v>11879</v>
      </c>
      <c r="I4784" s="378">
        <v>47278</v>
      </c>
      <c r="J4784" s="1" t="s">
        <v>61</v>
      </c>
      <c r="K4784" s="380">
        <v>0.73475694444443995</v>
      </c>
      <c r="L4784" s="378">
        <v>46183</v>
      </c>
      <c r="M4784" s="1" t="s">
        <v>2829</v>
      </c>
      <c r="N4784" s="1" t="s">
        <v>12670</v>
      </c>
    </row>
    <row r="4785" spans="1:14" x14ac:dyDescent="0.25">
      <c r="A4785" s="1" t="s">
        <v>2828</v>
      </c>
      <c r="B4785" s="1" t="s">
        <v>80</v>
      </c>
      <c r="C4785" s="1" t="s">
        <v>81</v>
      </c>
      <c r="D4785" s="377">
        <v>8820</v>
      </c>
      <c r="E4785" s="1" t="s">
        <v>84</v>
      </c>
      <c r="F4785" s="378">
        <v>46183</v>
      </c>
      <c r="G4785" s="1" t="s">
        <v>12668</v>
      </c>
      <c r="H4785" s="1" t="s">
        <v>11879</v>
      </c>
      <c r="I4785" s="378">
        <v>47278</v>
      </c>
      <c r="J4785" s="1" t="s">
        <v>61</v>
      </c>
      <c r="K4785" s="380">
        <v>0.99093750000000003</v>
      </c>
      <c r="L4785" s="378">
        <v>46183</v>
      </c>
      <c r="M4785" s="1" t="s">
        <v>2829</v>
      </c>
      <c r="N4785" s="1" t="s">
        <v>12669</v>
      </c>
    </row>
    <row r="4786" spans="1:14" x14ac:dyDescent="0.25">
      <c r="A4786" s="1" t="s">
        <v>293</v>
      </c>
      <c r="B4786" s="1" t="s">
        <v>80</v>
      </c>
      <c r="C4786" s="1" t="s">
        <v>81</v>
      </c>
      <c r="D4786" s="377">
        <v>7280</v>
      </c>
      <c r="E4786" s="1" t="s">
        <v>84</v>
      </c>
      <c r="F4786" s="378">
        <v>46176</v>
      </c>
      <c r="G4786" s="1" t="s">
        <v>4895</v>
      </c>
      <c r="H4786" s="1" t="s">
        <v>4376</v>
      </c>
      <c r="I4786" s="378">
        <v>47261</v>
      </c>
      <c r="J4786" s="1" t="s">
        <v>61</v>
      </c>
      <c r="K4786" s="380">
        <v>0.62177083333333005</v>
      </c>
      <c r="L4786" s="378">
        <v>46176</v>
      </c>
      <c r="M4786" s="1" t="s">
        <v>300</v>
      </c>
      <c r="N4786" s="1" t="s">
        <v>7998</v>
      </c>
    </row>
    <row r="4787" spans="1:14" x14ac:dyDescent="0.25">
      <c r="A4787" s="1" t="s">
        <v>293</v>
      </c>
      <c r="B4787" s="1" t="s">
        <v>80</v>
      </c>
      <c r="C4787" s="1" t="s">
        <v>81</v>
      </c>
      <c r="D4787" s="377">
        <v>7280</v>
      </c>
      <c r="E4787" s="1" t="s">
        <v>84</v>
      </c>
      <c r="F4787" s="378">
        <v>46176</v>
      </c>
      <c r="G4787" s="1" t="s">
        <v>4895</v>
      </c>
      <c r="H4787" s="1" t="s">
        <v>4376</v>
      </c>
      <c r="I4787" s="378">
        <v>47261</v>
      </c>
      <c r="J4787" s="1" t="s">
        <v>61</v>
      </c>
      <c r="K4787" s="380">
        <v>0.96237268518519004</v>
      </c>
      <c r="L4787" s="378">
        <v>46176</v>
      </c>
      <c r="M4787" s="1" t="s">
        <v>300</v>
      </c>
      <c r="N4787" s="1" t="s">
        <v>7997</v>
      </c>
    </row>
    <row r="4788" spans="1:14" x14ac:dyDescent="0.25">
      <c r="A4788" s="1" t="s">
        <v>293</v>
      </c>
      <c r="B4788" s="1" t="s">
        <v>80</v>
      </c>
      <c r="C4788" s="1" t="s">
        <v>81</v>
      </c>
      <c r="D4788" s="377">
        <v>7280</v>
      </c>
      <c r="E4788" s="1" t="s">
        <v>84</v>
      </c>
      <c r="F4788" s="378">
        <v>46176</v>
      </c>
      <c r="G4788" s="1" t="s">
        <v>4895</v>
      </c>
      <c r="H4788" s="1" t="s">
        <v>4376</v>
      </c>
      <c r="I4788" s="378">
        <v>47261</v>
      </c>
      <c r="J4788" s="1" t="s">
        <v>61</v>
      </c>
      <c r="K4788" s="380">
        <v>0.69615740740740994</v>
      </c>
      <c r="L4788" s="378">
        <v>46176</v>
      </c>
      <c r="M4788" s="1" t="s">
        <v>300</v>
      </c>
      <c r="N4788" s="1" t="s">
        <v>7996</v>
      </c>
    </row>
    <row r="4789" spans="1:14" x14ac:dyDescent="0.25">
      <c r="A4789" s="1" t="s">
        <v>293</v>
      </c>
      <c r="B4789" s="1" t="s">
        <v>80</v>
      </c>
      <c r="C4789" s="1" t="s">
        <v>81</v>
      </c>
      <c r="D4789" s="377">
        <v>832</v>
      </c>
      <c r="E4789" s="1" t="s">
        <v>84</v>
      </c>
      <c r="F4789" s="378">
        <v>46176</v>
      </c>
      <c r="G4789" s="1" t="s">
        <v>4895</v>
      </c>
      <c r="H4789" s="1" t="s">
        <v>4376</v>
      </c>
      <c r="I4789" s="378">
        <v>47261</v>
      </c>
      <c r="J4789" s="1" t="s">
        <v>61</v>
      </c>
      <c r="K4789" s="380">
        <v>0.57884259259258997</v>
      </c>
      <c r="L4789" s="378">
        <v>46176</v>
      </c>
      <c r="M4789" s="1" t="s">
        <v>300</v>
      </c>
      <c r="N4789" s="1" t="s">
        <v>7999</v>
      </c>
    </row>
    <row r="4790" spans="1:14" x14ac:dyDescent="0.25">
      <c r="A4790" s="1" t="s">
        <v>293</v>
      </c>
      <c r="B4790" s="1" t="s">
        <v>80</v>
      </c>
      <c r="C4790" s="1" t="s">
        <v>81</v>
      </c>
      <c r="D4790" s="377">
        <v>7280</v>
      </c>
      <c r="E4790" s="1" t="s">
        <v>84</v>
      </c>
      <c r="F4790" s="378">
        <v>46175</v>
      </c>
      <c r="G4790" s="1" t="s">
        <v>4895</v>
      </c>
      <c r="H4790" s="1" t="s">
        <v>4376</v>
      </c>
      <c r="I4790" s="378">
        <v>47261</v>
      </c>
      <c r="J4790" s="1" t="s">
        <v>61</v>
      </c>
      <c r="K4790" s="380">
        <v>0.56818287037036996</v>
      </c>
      <c r="L4790" s="378">
        <v>46175</v>
      </c>
      <c r="M4790" s="1" t="s">
        <v>300</v>
      </c>
      <c r="N4790" s="1" t="s">
        <v>4896</v>
      </c>
    </row>
    <row r="4791" spans="1:14" x14ac:dyDescent="0.25">
      <c r="A4791" s="1" t="s">
        <v>293</v>
      </c>
      <c r="B4791" s="1" t="s">
        <v>80</v>
      </c>
      <c r="C4791" s="1" t="s">
        <v>81</v>
      </c>
      <c r="D4791" s="377">
        <v>7280</v>
      </c>
      <c r="E4791" s="1" t="s">
        <v>84</v>
      </c>
      <c r="F4791" s="378">
        <v>46175</v>
      </c>
      <c r="G4791" s="1" t="s">
        <v>4895</v>
      </c>
      <c r="H4791" s="1" t="s">
        <v>4376</v>
      </c>
      <c r="I4791" s="378">
        <v>47261</v>
      </c>
      <c r="J4791" s="1" t="s">
        <v>61</v>
      </c>
      <c r="K4791" s="380">
        <v>0.71677083333333003</v>
      </c>
      <c r="L4791" s="378">
        <v>46175</v>
      </c>
      <c r="M4791" s="1" t="s">
        <v>300</v>
      </c>
      <c r="N4791" s="1" t="s">
        <v>5485</v>
      </c>
    </row>
    <row r="4792" spans="1:14" x14ac:dyDescent="0.25">
      <c r="A4792" s="1" t="s">
        <v>293</v>
      </c>
      <c r="B4792" s="1" t="s">
        <v>80</v>
      </c>
      <c r="C4792" s="1" t="s">
        <v>81</v>
      </c>
      <c r="D4792" s="377">
        <v>7280</v>
      </c>
      <c r="E4792" s="1" t="s">
        <v>84</v>
      </c>
      <c r="F4792" s="378">
        <v>46175</v>
      </c>
      <c r="G4792" s="1" t="s">
        <v>4895</v>
      </c>
      <c r="H4792" s="1" t="s">
        <v>4376</v>
      </c>
      <c r="I4792" s="378">
        <v>47261</v>
      </c>
      <c r="J4792" s="1" t="s">
        <v>61</v>
      </c>
      <c r="K4792" s="380">
        <v>0.99712962962963003</v>
      </c>
      <c r="L4792" s="378">
        <v>46175</v>
      </c>
      <c r="M4792" s="1" t="s">
        <v>300</v>
      </c>
      <c r="N4792" s="1" t="s">
        <v>5486</v>
      </c>
    </row>
    <row r="4793" spans="1:14" x14ac:dyDescent="0.25">
      <c r="A4793" s="1" t="s">
        <v>4409</v>
      </c>
      <c r="B4793" s="1" t="s">
        <v>80</v>
      </c>
      <c r="C4793" s="1" t="s">
        <v>81</v>
      </c>
      <c r="D4793" s="377">
        <v>1973</v>
      </c>
      <c r="E4793" s="1" t="s">
        <v>82</v>
      </c>
      <c r="F4793" s="378">
        <v>46177</v>
      </c>
      <c r="G4793" s="1" t="s">
        <v>8000</v>
      </c>
      <c r="H4793" s="1" t="s">
        <v>5953</v>
      </c>
      <c r="I4793" s="378">
        <v>46269</v>
      </c>
      <c r="J4793" s="1" t="s">
        <v>61</v>
      </c>
      <c r="K4793" s="380">
        <v>0.87516203703703999</v>
      </c>
      <c r="L4793" s="378">
        <v>46177</v>
      </c>
      <c r="M4793" s="1" t="s">
        <v>4410</v>
      </c>
      <c r="N4793" s="1" t="s">
        <v>8001</v>
      </c>
    </row>
    <row r="4794" spans="1:14" x14ac:dyDescent="0.25">
      <c r="A4794" s="1" t="s">
        <v>5954</v>
      </c>
      <c r="B4794" s="1" t="s">
        <v>80</v>
      </c>
      <c r="C4794" s="1" t="s">
        <v>81</v>
      </c>
      <c r="D4794" s="377">
        <v>1944</v>
      </c>
      <c r="E4794" s="1" t="s">
        <v>82</v>
      </c>
      <c r="F4794" s="378">
        <v>46178</v>
      </c>
      <c r="G4794" s="1" t="s">
        <v>8004</v>
      </c>
      <c r="H4794" s="1" t="s">
        <v>5956</v>
      </c>
      <c r="I4794" s="378">
        <v>46270</v>
      </c>
      <c r="J4794" s="1" t="s">
        <v>61</v>
      </c>
      <c r="K4794" s="380">
        <v>0.52256944444443998</v>
      </c>
      <c r="L4794" s="378">
        <v>46178</v>
      </c>
      <c r="M4794" s="1" t="s">
        <v>5955</v>
      </c>
      <c r="N4794" s="1" t="s">
        <v>8005</v>
      </c>
    </row>
    <row r="4795" spans="1:14" x14ac:dyDescent="0.25">
      <c r="A4795" s="1" t="s">
        <v>5954</v>
      </c>
      <c r="B4795" s="1" t="s">
        <v>80</v>
      </c>
      <c r="C4795" s="1" t="s">
        <v>81</v>
      </c>
      <c r="D4795" s="377">
        <v>1998</v>
      </c>
      <c r="E4795" s="1" t="s">
        <v>82</v>
      </c>
      <c r="F4795" s="378">
        <v>46178</v>
      </c>
      <c r="G4795" s="1" t="s">
        <v>8002</v>
      </c>
      <c r="H4795" s="1" t="s">
        <v>5957</v>
      </c>
      <c r="I4795" s="378">
        <v>46270</v>
      </c>
      <c r="J4795" s="1" t="s">
        <v>61</v>
      </c>
      <c r="K4795" s="380">
        <v>0.64105324074073999</v>
      </c>
      <c r="L4795" s="378">
        <v>46178</v>
      </c>
      <c r="M4795" s="1" t="s">
        <v>5955</v>
      </c>
      <c r="N4795" s="1" t="s">
        <v>8003</v>
      </c>
    </row>
    <row r="4796" spans="1:14" x14ac:dyDescent="0.25">
      <c r="A4796" s="1" t="s">
        <v>9522</v>
      </c>
      <c r="B4796" s="1" t="s">
        <v>80</v>
      </c>
      <c r="C4796" s="1" t="s">
        <v>81</v>
      </c>
      <c r="D4796" s="377">
        <v>490</v>
      </c>
      <c r="E4796" s="1" t="s">
        <v>82</v>
      </c>
      <c r="F4796" s="378">
        <v>46181</v>
      </c>
      <c r="G4796" s="1" t="s">
        <v>10129</v>
      </c>
      <c r="H4796" s="1" t="s">
        <v>9524</v>
      </c>
      <c r="I4796" s="378">
        <v>46273</v>
      </c>
      <c r="J4796" s="1" t="s">
        <v>61</v>
      </c>
      <c r="K4796" s="380">
        <v>0.81150462962962999</v>
      </c>
      <c r="L4796" s="378">
        <v>46181</v>
      </c>
      <c r="M4796" s="1" t="s">
        <v>9523</v>
      </c>
      <c r="N4796" s="1" t="s">
        <v>10130</v>
      </c>
    </row>
    <row r="4797" spans="1:14" x14ac:dyDescent="0.25">
      <c r="A4797" s="1" t="s">
        <v>9525</v>
      </c>
      <c r="B4797" s="1" t="s">
        <v>80</v>
      </c>
      <c r="C4797" s="1" t="s">
        <v>81</v>
      </c>
      <c r="D4797" s="377">
        <v>486</v>
      </c>
      <c r="E4797" s="1" t="s">
        <v>82</v>
      </c>
      <c r="F4797" s="378">
        <v>46182</v>
      </c>
      <c r="G4797" s="1" t="s">
        <v>11433</v>
      </c>
      <c r="H4797" s="1" t="s">
        <v>11015</v>
      </c>
      <c r="I4797" s="378">
        <v>46274</v>
      </c>
      <c r="J4797" s="1" t="s">
        <v>61</v>
      </c>
      <c r="K4797" s="380">
        <v>0.94056712962962996</v>
      </c>
      <c r="L4797" s="378">
        <v>46182</v>
      </c>
      <c r="M4797" s="1" t="s">
        <v>9526</v>
      </c>
      <c r="N4797" s="1" t="s">
        <v>11434</v>
      </c>
    </row>
    <row r="4798" spans="1:14" x14ac:dyDescent="0.25">
      <c r="A4798" s="1" t="s">
        <v>9525</v>
      </c>
      <c r="B4798" s="1" t="s">
        <v>80</v>
      </c>
      <c r="C4798" s="1" t="s">
        <v>81</v>
      </c>
      <c r="D4798" s="377">
        <v>978</v>
      </c>
      <c r="E4798" s="1" t="s">
        <v>82</v>
      </c>
      <c r="F4798" s="378">
        <v>46182</v>
      </c>
      <c r="G4798" s="1" t="s">
        <v>11431</v>
      </c>
      <c r="H4798" s="1" t="s">
        <v>11014</v>
      </c>
      <c r="I4798" s="378">
        <v>46274</v>
      </c>
      <c r="J4798" s="1" t="s">
        <v>61</v>
      </c>
      <c r="K4798" s="380">
        <v>0.93982638888889003</v>
      </c>
      <c r="L4798" s="378">
        <v>46182</v>
      </c>
      <c r="M4798" s="1" t="s">
        <v>9526</v>
      </c>
      <c r="N4798" s="1" t="s">
        <v>11432</v>
      </c>
    </row>
    <row r="4799" spans="1:14" x14ac:dyDescent="0.25">
      <c r="A4799" s="1" t="s">
        <v>9525</v>
      </c>
      <c r="B4799" s="1" t="s">
        <v>80</v>
      </c>
      <c r="C4799" s="1" t="s">
        <v>81</v>
      </c>
      <c r="D4799" s="377">
        <v>1964</v>
      </c>
      <c r="E4799" s="1" t="s">
        <v>82</v>
      </c>
      <c r="F4799" s="378">
        <v>46181</v>
      </c>
      <c r="G4799" s="1" t="s">
        <v>10131</v>
      </c>
      <c r="H4799" s="1" t="s">
        <v>9527</v>
      </c>
      <c r="I4799" s="378">
        <v>46273</v>
      </c>
      <c r="J4799" s="1" t="s">
        <v>61</v>
      </c>
      <c r="K4799" s="380">
        <v>0.93737268518519001</v>
      </c>
      <c r="L4799" s="378">
        <v>46181</v>
      </c>
      <c r="M4799" s="1" t="s">
        <v>9526</v>
      </c>
      <c r="N4799" s="1" t="s">
        <v>10132</v>
      </c>
    </row>
    <row r="4800" spans="1:14" x14ac:dyDescent="0.25">
      <c r="A4800" s="1" t="s">
        <v>11016</v>
      </c>
      <c r="B4800" s="1" t="s">
        <v>80</v>
      </c>
      <c r="C4800" s="1" t="s">
        <v>81</v>
      </c>
      <c r="D4800" s="377">
        <v>1961</v>
      </c>
      <c r="E4800" s="1" t="s">
        <v>82</v>
      </c>
      <c r="F4800" s="378">
        <v>46182</v>
      </c>
      <c r="G4800" s="1" t="s">
        <v>11435</v>
      </c>
      <c r="H4800" s="1" t="s">
        <v>11018</v>
      </c>
      <c r="I4800" s="378">
        <v>46274</v>
      </c>
      <c r="J4800" s="1" t="s">
        <v>61</v>
      </c>
      <c r="K4800" s="380">
        <v>0.82413194444444005</v>
      </c>
      <c r="L4800" s="378">
        <v>46182</v>
      </c>
      <c r="M4800" s="1" t="s">
        <v>11017</v>
      </c>
      <c r="N4800" s="1" t="s">
        <v>11436</v>
      </c>
    </row>
    <row r="4801" spans="1:14" x14ac:dyDescent="0.25">
      <c r="A4801" s="1" t="s">
        <v>13344</v>
      </c>
      <c r="B4801" s="1" t="s">
        <v>80</v>
      </c>
      <c r="C4801" s="1" t="s">
        <v>81</v>
      </c>
      <c r="D4801" s="377">
        <v>476</v>
      </c>
      <c r="E4801" s="1" t="s">
        <v>82</v>
      </c>
      <c r="F4801" s="378">
        <v>46184</v>
      </c>
      <c r="G4801" s="1" t="s">
        <v>13345</v>
      </c>
      <c r="H4801" s="1" t="s">
        <v>13346</v>
      </c>
      <c r="I4801" s="378">
        <v>46276</v>
      </c>
      <c r="J4801" s="1" t="s">
        <v>61</v>
      </c>
      <c r="K4801" s="380">
        <v>0.61504629629630003</v>
      </c>
      <c r="L4801" s="378">
        <v>46184</v>
      </c>
      <c r="M4801" s="1" t="s">
        <v>13347</v>
      </c>
      <c r="N4801" s="1" t="s">
        <v>13348</v>
      </c>
    </row>
    <row r="4802" spans="1:14" x14ac:dyDescent="0.25">
      <c r="A4802" s="1" t="s">
        <v>13467</v>
      </c>
      <c r="B4802" s="1" t="s">
        <v>80</v>
      </c>
      <c r="C4802" s="1" t="s">
        <v>81</v>
      </c>
      <c r="D4802" s="377">
        <v>490</v>
      </c>
      <c r="E4802" s="1" t="s">
        <v>82</v>
      </c>
      <c r="F4802" s="378">
        <v>46184</v>
      </c>
      <c r="G4802" s="1" t="s">
        <v>13861</v>
      </c>
      <c r="H4802" s="1" t="s">
        <v>13469</v>
      </c>
      <c r="I4802" s="378">
        <v>46276</v>
      </c>
      <c r="J4802" s="1" t="s">
        <v>61</v>
      </c>
      <c r="K4802" s="380">
        <v>0.79347222222222002</v>
      </c>
      <c r="L4802" s="378">
        <v>46184</v>
      </c>
      <c r="M4802" s="1" t="s">
        <v>13468</v>
      </c>
      <c r="N4802" s="1" t="s">
        <v>13862</v>
      </c>
    </row>
    <row r="4803" spans="1:14" x14ac:dyDescent="0.25">
      <c r="A4803" s="1" t="s">
        <v>13470</v>
      </c>
      <c r="B4803" s="1" t="s">
        <v>80</v>
      </c>
      <c r="C4803" s="1" t="s">
        <v>81</v>
      </c>
      <c r="D4803" s="377">
        <v>985</v>
      </c>
      <c r="E4803" s="1" t="s">
        <v>82</v>
      </c>
      <c r="F4803" s="378">
        <v>46184</v>
      </c>
      <c r="G4803" s="1" t="s">
        <v>13863</v>
      </c>
      <c r="H4803" s="1" t="s">
        <v>13472</v>
      </c>
      <c r="I4803" s="378">
        <v>46276</v>
      </c>
      <c r="J4803" s="1" t="s">
        <v>61</v>
      </c>
      <c r="K4803" s="380">
        <v>0.92937499999999995</v>
      </c>
      <c r="L4803" s="378">
        <v>46184</v>
      </c>
      <c r="M4803" s="1" t="s">
        <v>13471</v>
      </c>
      <c r="N4803" s="1" t="s">
        <v>13864</v>
      </c>
    </row>
    <row r="4804" spans="1:14" x14ac:dyDescent="0.25">
      <c r="A4804" s="1" t="s">
        <v>5824</v>
      </c>
      <c r="B4804" s="1" t="s">
        <v>80</v>
      </c>
      <c r="C4804" s="1" t="s">
        <v>81</v>
      </c>
      <c r="D4804" s="377">
        <v>500</v>
      </c>
      <c r="E4804" s="1" t="s">
        <v>82</v>
      </c>
      <c r="F4804" s="378">
        <v>46182</v>
      </c>
      <c r="G4804" s="1" t="s">
        <v>10747</v>
      </c>
      <c r="H4804" s="1" t="s">
        <v>10748</v>
      </c>
      <c r="I4804" s="378">
        <v>46212</v>
      </c>
      <c r="J4804" s="1" t="s">
        <v>61</v>
      </c>
      <c r="K4804" s="380">
        <v>0.41898148148148001</v>
      </c>
      <c r="L4804" s="378">
        <v>46182</v>
      </c>
      <c r="M4804" s="1" t="s">
        <v>5825</v>
      </c>
      <c r="N4804" s="1" t="s">
        <v>10749</v>
      </c>
    </row>
    <row r="4805" spans="1:14" x14ac:dyDescent="0.25">
      <c r="A4805" s="1" t="s">
        <v>5824</v>
      </c>
      <c r="B4805" s="1" t="s">
        <v>80</v>
      </c>
      <c r="C4805" s="1" t="s">
        <v>81</v>
      </c>
      <c r="D4805" s="377">
        <v>500</v>
      </c>
      <c r="E4805" s="1" t="s">
        <v>82</v>
      </c>
      <c r="F4805" s="378">
        <v>46177</v>
      </c>
      <c r="G4805" s="1" t="s">
        <v>8006</v>
      </c>
      <c r="H4805" s="1" t="s">
        <v>5826</v>
      </c>
      <c r="I4805" s="378">
        <v>46207</v>
      </c>
      <c r="J4805" s="1" t="s">
        <v>61</v>
      </c>
      <c r="K4805" s="380">
        <v>0.43824074074073999</v>
      </c>
      <c r="L4805" s="378">
        <v>46177</v>
      </c>
      <c r="M4805" s="1" t="s">
        <v>5825</v>
      </c>
      <c r="N4805" s="1" t="s">
        <v>8007</v>
      </c>
    </row>
    <row r="4806" spans="1:14" x14ac:dyDescent="0.25">
      <c r="A4806" s="1" t="s">
        <v>5824</v>
      </c>
      <c r="B4806" s="1" t="s">
        <v>80</v>
      </c>
      <c r="C4806" s="1" t="s">
        <v>81</v>
      </c>
      <c r="D4806" s="377">
        <v>500</v>
      </c>
      <c r="E4806" s="1" t="s">
        <v>82</v>
      </c>
      <c r="F4806" s="378">
        <v>46176</v>
      </c>
      <c r="G4806" s="1" t="s">
        <v>8008</v>
      </c>
      <c r="H4806" s="1" t="s">
        <v>8009</v>
      </c>
      <c r="I4806" s="378">
        <v>46206</v>
      </c>
      <c r="J4806" s="1" t="s">
        <v>61</v>
      </c>
      <c r="K4806" s="380">
        <v>0.51839120370369995</v>
      </c>
      <c r="L4806" s="378">
        <v>46176</v>
      </c>
      <c r="M4806" s="1" t="s">
        <v>5825</v>
      </c>
      <c r="N4806" s="1" t="s">
        <v>8010</v>
      </c>
    </row>
    <row r="4807" spans="1:14" x14ac:dyDescent="0.25">
      <c r="A4807" s="1" t="s">
        <v>1976</v>
      </c>
      <c r="B4807" s="1" t="s">
        <v>80</v>
      </c>
      <c r="C4807" s="1" t="s">
        <v>81</v>
      </c>
      <c r="D4807" s="377">
        <v>8820</v>
      </c>
      <c r="E4807" s="1" t="s">
        <v>84</v>
      </c>
      <c r="F4807" s="378">
        <v>46175</v>
      </c>
      <c r="G4807" s="1" t="s">
        <v>4897</v>
      </c>
      <c r="H4807" s="1" t="s">
        <v>4418</v>
      </c>
      <c r="I4807" s="378">
        <v>47267</v>
      </c>
      <c r="J4807" s="1" t="s">
        <v>61</v>
      </c>
      <c r="K4807" s="380">
        <v>0.56640046296295998</v>
      </c>
      <c r="L4807" s="378">
        <v>46175</v>
      </c>
      <c r="M4807" s="1" t="s">
        <v>1977</v>
      </c>
      <c r="N4807" s="1" t="s">
        <v>4898</v>
      </c>
    </row>
    <row r="4808" spans="1:14" x14ac:dyDescent="0.25">
      <c r="A4808" s="1" t="s">
        <v>1976</v>
      </c>
      <c r="B4808" s="1" t="s">
        <v>80</v>
      </c>
      <c r="C4808" s="1" t="s">
        <v>81</v>
      </c>
      <c r="D4808" s="377">
        <v>5924</v>
      </c>
      <c r="E4808" s="1" t="s">
        <v>84</v>
      </c>
      <c r="F4808" s="378">
        <v>46175</v>
      </c>
      <c r="G4808" s="1" t="s">
        <v>4897</v>
      </c>
      <c r="H4808" s="1" t="s">
        <v>4418</v>
      </c>
      <c r="I4808" s="378">
        <v>47267</v>
      </c>
      <c r="J4808" s="1" t="s">
        <v>61</v>
      </c>
      <c r="K4808" s="380">
        <v>0.72579861111110999</v>
      </c>
      <c r="L4808" s="378">
        <v>46175</v>
      </c>
      <c r="M4808" s="1" t="s">
        <v>1977</v>
      </c>
      <c r="N4808" s="1" t="s">
        <v>5487</v>
      </c>
    </row>
    <row r="4809" spans="1:14" x14ac:dyDescent="0.25">
      <c r="A4809" s="1" t="s">
        <v>5922</v>
      </c>
      <c r="B4809" s="1" t="s">
        <v>80</v>
      </c>
      <c r="C4809" s="1" t="s">
        <v>81</v>
      </c>
      <c r="D4809" s="377">
        <v>9500</v>
      </c>
      <c r="E4809" s="1" t="s">
        <v>82</v>
      </c>
      <c r="F4809" s="378">
        <v>46181</v>
      </c>
      <c r="G4809" s="1" t="s">
        <v>10133</v>
      </c>
      <c r="H4809" s="1" t="s">
        <v>9514</v>
      </c>
      <c r="I4809" s="378">
        <v>46271</v>
      </c>
      <c r="J4809" s="1" t="s">
        <v>61</v>
      </c>
      <c r="K4809" s="380">
        <v>0.59071759259259005</v>
      </c>
      <c r="L4809" s="378">
        <v>46181</v>
      </c>
      <c r="M4809" s="1" t="s">
        <v>5923</v>
      </c>
      <c r="N4809" s="1" t="s">
        <v>10134</v>
      </c>
    </row>
    <row r="4810" spans="1:14" x14ac:dyDescent="0.25">
      <c r="A4810" s="1" t="s">
        <v>5922</v>
      </c>
      <c r="B4810" s="1" t="s">
        <v>80</v>
      </c>
      <c r="C4810" s="1" t="s">
        <v>81</v>
      </c>
      <c r="D4810" s="377">
        <v>9500</v>
      </c>
      <c r="E4810" s="1" t="s">
        <v>82</v>
      </c>
      <c r="F4810" s="378">
        <v>46178</v>
      </c>
      <c r="G4810" s="1" t="s">
        <v>8018</v>
      </c>
      <c r="H4810" s="1" t="s">
        <v>5925</v>
      </c>
      <c r="I4810" s="378">
        <v>46268</v>
      </c>
      <c r="J4810" s="1" t="s">
        <v>61</v>
      </c>
      <c r="K4810" s="380">
        <v>0.49990740740741002</v>
      </c>
      <c r="L4810" s="378">
        <v>46178</v>
      </c>
      <c r="M4810" s="1" t="s">
        <v>5923</v>
      </c>
      <c r="N4810" s="1" t="s">
        <v>8019</v>
      </c>
    </row>
    <row r="4811" spans="1:14" x14ac:dyDescent="0.25">
      <c r="A4811" s="1" t="s">
        <v>5922</v>
      </c>
      <c r="B4811" s="1" t="s">
        <v>80</v>
      </c>
      <c r="C4811" s="1" t="s">
        <v>81</v>
      </c>
      <c r="D4811" s="377">
        <v>9500</v>
      </c>
      <c r="E4811" s="1" t="s">
        <v>82</v>
      </c>
      <c r="F4811" s="378">
        <v>46178</v>
      </c>
      <c r="G4811" s="1" t="s">
        <v>8011</v>
      </c>
      <c r="H4811" s="1" t="s">
        <v>5927</v>
      </c>
      <c r="I4811" s="378">
        <v>46268</v>
      </c>
      <c r="J4811" s="1" t="s">
        <v>61</v>
      </c>
      <c r="K4811" s="380">
        <v>0.98990740740741001</v>
      </c>
      <c r="L4811" s="378">
        <v>46178</v>
      </c>
      <c r="M4811" s="1" t="s">
        <v>5923</v>
      </c>
      <c r="N4811" s="1" t="s">
        <v>8012</v>
      </c>
    </row>
    <row r="4812" spans="1:14" x14ac:dyDescent="0.25">
      <c r="A4812" s="1" t="s">
        <v>5922</v>
      </c>
      <c r="B4812" s="1" t="s">
        <v>80</v>
      </c>
      <c r="C4812" s="1" t="s">
        <v>81</v>
      </c>
      <c r="D4812" s="377">
        <v>9500</v>
      </c>
      <c r="E4812" s="1" t="s">
        <v>82</v>
      </c>
      <c r="F4812" s="378">
        <v>46178</v>
      </c>
      <c r="G4812" s="1" t="s">
        <v>8013</v>
      </c>
      <c r="H4812" s="1" t="s">
        <v>5926</v>
      </c>
      <c r="I4812" s="378">
        <v>46268</v>
      </c>
      <c r="J4812" s="1" t="s">
        <v>61</v>
      </c>
      <c r="K4812" s="380">
        <v>0.83135416666666995</v>
      </c>
      <c r="L4812" s="378">
        <v>46178</v>
      </c>
      <c r="M4812" s="1" t="s">
        <v>5923</v>
      </c>
      <c r="N4812" s="1" t="s">
        <v>8014</v>
      </c>
    </row>
    <row r="4813" spans="1:14" x14ac:dyDescent="0.25">
      <c r="A4813" s="1" t="s">
        <v>5922</v>
      </c>
      <c r="B4813" s="1" t="s">
        <v>80</v>
      </c>
      <c r="C4813" s="1" t="s">
        <v>81</v>
      </c>
      <c r="D4813" s="377">
        <v>9500</v>
      </c>
      <c r="E4813" s="1" t="s">
        <v>82</v>
      </c>
      <c r="F4813" s="378">
        <v>46178</v>
      </c>
      <c r="G4813" s="1" t="s">
        <v>8015</v>
      </c>
      <c r="H4813" s="1" t="s">
        <v>8016</v>
      </c>
      <c r="I4813" s="378">
        <v>46268</v>
      </c>
      <c r="J4813" s="1" t="s">
        <v>61</v>
      </c>
      <c r="K4813" s="380">
        <v>0.18445601851852</v>
      </c>
      <c r="L4813" s="378">
        <v>46178</v>
      </c>
      <c r="M4813" s="1" t="s">
        <v>5923</v>
      </c>
      <c r="N4813" s="1" t="s">
        <v>8017</v>
      </c>
    </row>
    <row r="4814" spans="1:14" x14ac:dyDescent="0.25">
      <c r="A4814" s="1" t="s">
        <v>5922</v>
      </c>
      <c r="B4814" s="1" t="s">
        <v>80</v>
      </c>
      <c r="C4814" s="1" t="s">
        <v>81</v>
      </c>
      <c r="D4814" s="377">
        <v>9500</v>
      </c>
      <c r="E4814" s="1" t="s">
        <v>82</v>
      </c>
      <c r="F4814" s="378">
        <v>46177</v>
      </c>
      <c r="G4814" s="1" t="s">
        <v>8020</v>
      </c>
      <c r="H4814" s="1" t="s">
        <v>5924</v>
      </c>
      <c r="I4814" s="378">
        <v>46267</v>
      </c>
      <c r="J4814" s="1" t="s">
        <v>61</v>
      </c>
      <c r="K4814" s="380">
        <v>0.99644675925925996</v>
      </c>
      <c r="L4814" s="378">
        <v>46177</v>
      </c>
      <c r="M4814" s="1" t="s">
        <v>5923</v>
      </c>
      <c r="N4814" s="1" t="s">
        <v>8021</v>
      </c>
    </row>
    <row r="4815" spans="1:14" x14ac:dyDescent="0.25">
      <c r="A4815" s="1" t="s">
        <v>9528</v>
      </c>
      <c r="B4815" s="1" t="s">
        <v>80</v>
      </c>
      <c r="C4815" s="1" t="s">
        <v>81</v>
      </c>
      <c r="D4815" s="377">
        <v>2300</v>
      </c>
      <c r="E4815" s="1" t="s">
        <v>82</v>
      </c>
      <c r="F4815" s="378">
        <v>46184</v>
      </c>
      <c r="G4815" s="1" t="s">
        <v>12672</v>
      </c>
      <c r="H4815" s="1" t="s">
        <v>11848</v>
      </c>
      <c r="I4815" s="378">
        <v>46191</v>
      </c>
      <c r="J4815" s="1" t="s">
        <v>61</v>
      </c>
      <c r="K4815" s="380">
        <v>0.32075231481480998</v>
      </c>
      <c r="L4815" s="378">
        <v>46184</v>
      </c>
      <c r="M4815" s="1" t="s">
        <v>9529</v>
      </c>
      <c r="N4815" s="1" t="s">
        <v>12673</v>
      </c>
    </row>
    <row r="4816" spans="1:14" x14ac:dyDescent="0.25">
      <c r="A4816" s="1" t="s">
        <v>9528</v>
      </c>
      <c r="B4816" s="1" t="s">
        <v>80</v>
      </c>
      <c r="C4816" s="1" t="s">
        <v>81</v>
      </c>
      <c r="D4816" s="377">
        <v>2300</v>
      </c>
      <c r="E4816" s="1" t="s">
        <v>82</v>
      </c>
      <c r="F4816" s="378">
        <v>46182</v>
      </c>
      <c r="G4816" s="1" t="s">
        <v>11437</v>
      </c>
      <c r="H4816" s="1" t="s">
        <v>11019</v>
      </c>
      <c r="I4816" s="378">
        <v>46189</v>
      </c>
      <c r="J4816" s="1" t="s">
        <v>61</v>
      </c>
      <c r="K4816" s="380">
        <v>0.84322916666667003</v>
      </c>
      <c r="L4816" s="378">
        <v>46182</v>
      </c>
      <c r="M4816" s="1" t="s">
        <v>9529</v>
      </c>
      <c r="N4816" s="1" t="s">
        <v>11438</v>
      </c>
    </row>
    <row r="4817" spans="1:14" x14ac:dyDescent="0.25">
      <c r="A4817" s="1" t="s">
        <v>9528</v>
      </c>
      <c r="B4817" s="1" t="s">
        <v>80</v>
      </c>
      <c r="C4817" s="1" t="s">
        <v>81</v>
      </c>
      <c r="D4817" s="377">
        <v>2300</v>
      </c>
      <c r="E4817" s="1" t="s">
        <v>82</v>
      </c>
      <c r="F4817" s="378">
        <v>46181</v>
      </c>
      <c r="G4817" s="1" t="s">
        <v>10135</v>
      </c>
      <c r="H4817" s="1" t="s">
        <v>9530</v>
      </c>
      <c r="I4817" s="378">
        <v>46188</v>
      </c>
      <c r="J4817" s="1" t="s">
        <v>61</v>
      </c>
      <c r="K4817" s="380">
        <v>0.92539351851852003</v>
      </c>
      <c r="L4817" s="378">
        <v>46181</v>
      </c>
      <c r="M4817" s="1" t="s">
        <v>9529</v>
      </c>
      <c r="N4817" s="1" t="s">
        <v>10136</v>
      </c>
    </row>
    <row r="4818" spans="1:14" x14ac:dyDescent="0.25">
      <c r="A4818" s="1" t="s">
        <v>5087</v>
      </c>
      <c r="B4818" s="1" t="s">
        <v>80</v>
      </c>
      <c r="C4818" s="1" t="s">
        <v>81</v>
      </c>
      <c r="D4818" s="377">
        <v>2300</v>
      </c>
      <c r="E4818" s="1" t="s">
        <v>82</v>
      </c>
      <c r="F4818" s="378">
        <v>46177</v>
      </c>
      <c r="G4818" s="1" t="s">
        <v>8022</v>
      </c>
      <c r="H4818" s="1" t="s">
        <v>8023</v>
      </c>
      <c r="I4818" s="378">
        <v>46184</v>
      </c>
      <c r="J4818" s="1" t="s">
        <v>61</v>
      </c>
      <c r="K4818" s="380">
        <v>0.87563657407407003</v>
      </c>
      <c r="L4818" s="378">
        <v>46177</v>
      </c>
      <c r="M4818" s="1" t="s">
        <v>5088</v>
      </c>
      <c r="N4818" s="1" t="s">
        <v>8024</v>
      </c>
    </row>
    <row r="4819" spans="1:14" x14ac:dyDescent="0.25">
      <c r="A4819" s="1" t="s">
        <v>5087</v>
      </c>
      <c r="B4819" s="1" t="s">
        <v>80</v>
      </c>
      <c r="C4819" s="1" t="s">
        <v>81</v>
      </c>
      <c r="D4819" s="377">
        <v>2300</v>
      </c>
      <c r="E4819" s="1" t="s">
        <v>82</v>
      </c>
      <c r="F4819" s="378">
        <v>46176</v>
      </c>
      <c r="G4819" s="1" t="s">
        <v>5488</v>
      </c>
      <c r="H4819" s="1" t="s">
        <v>5089</v>
      </c>
      <c r="I4819" s="378">
        <v>46183</v>
      </c>
      <c r="J4819" s="1" t="s">
        <v>61</v>
      </c>
      <c r="K4819" s="380">
        <v>5.1180555555560003E-2</v>
      </c>
      <c r="L4819" s="378">
        <v>46176</v>
      </c>
      <c r="M4819" s="1" t="s">
        <v>5088</v>
      </c>
      <c r="N4819" s="1" t="s">
        <v>5489</v>
      </c>
    </row>
    <row r="4820" spans="1:14" x14ac:dyDescent="0.25">
      <c r="A4820" s="1" t="s">
        <v>5087</v>
      </c>
      <c r="B4820" s="1" t="s">
        <v>80</v>
      </c>
      <c r="C4820" s="1" t="s">
        <v>81</v>
      </c>
      <c r="D4820" s="377">
        <v>2300</v>
      </c>
      <c r="E4820" s="1" t="s">
        <v>82</v>
      </c>
      <c r="F4820" s="378">
        <v>46176</v>
      </c>
      <c r="G4820" s="1" t="s">
        <v>8025</v>
      </c>
      <c r="H4820" s="1" t="s">
        <v>8026</v>
      </c>
      <c r="I4820" s="378">
        <v>46183</v>
      </c>
      <c r="J4820" s="1" t="s">
        <v>61</v>
      </c>
      <c r="K4820" s="380">
        <v>0.79004629629629997</v>
      </c>
      <c r="L4820" s="378">
        <v>46176</v>
      </c>
      <c r="M4820" s="1" t="s">
        <v>5088</v>
      </c>
      <c r="N4820" s="1" t="s">
        <v>8027</v>
      </c>
    </row>
    <row r="4821" spans="1:14" x14ac:dyDescent="0.25">
      <c r="A4821" s="1" t="s">
        <v>3115</v>
      </c>
      <c r="B4821" s="1" t="s">
        <v>80</v>
      </c>
      <c r="C4821" s="1" t="s">
        <v>81</v>
      </c>
      <c r="D4821" s="377">
        <v>1210</v>
      </c>
      <c r="E4821" s="1" t="s">
        <v>82</v>
      </c>
      <c r="F4821" s="378">
        <v>46185</v>
      </c>
      <c r="G4821" s="1" t="s">
        <v>14375</v>
      </c>
      <c r="H4821" s="1" t="s">
        <v>14180</v>
      </c>
      <c r="I4821" s="378">
        <v>46192</v>
      </c>
      <c r="J4821" s="1" t="s">
        <v>61</v>
      </c>
      <c r="K4821" s="380">
        <v>0.41256944444443999</v>
      </c>
      <c r="L4821" s="378">
        <v>46185</v>
      </c>
      <c r="M4821" s="1" t="s">
        <v>3116</v>
      </c>
      <c r="N4821" s="1" t="s">
        <v>14376</v>
      </c>
    </row>
    <row r="4822" spans="1:14" x14ac:dyDescent="0.25">
      <c r="A4822" s="1" t="s">
        <v>3115</v>
      </c>
      <c r="B4822" s="1" t="s">
        <v>80</v>
      </c>
      <c r="C4822" s="1" t="s">
        <v>81</v>
      </c>
      <c r="D4822" s="377">
        <v>1210</v>
      </c>
      <c r="E4822" s="1" t="s">
        <v>82</v>
      </c>
      <c r="F4822" s="378">
        <v>46175</v>
      </c>
      <c r="G4822" s="1" t="s">
        <v>4899</v>
      </c>
      <c r="H4822" s="1" t="s">
        <v>4900</v>
      </c>
      <c r="I4822" s="378">
        <v>46182</v>
      </c>
      <c r="J4822" s="1" t="s">
        <v>61</v>
      </c>
      <c r="K4822" s="380">
        <v>0.43674768518519003</v>
      </c>
      <c r="L4822" s="378">
        <v>46175</v>
      </c>
      <c r="M4822" s="1" t="s">
        <v>3116</v>
      </c>
      <c r="N4822" s="1" t="s">
        <v>4901</v>
      </c>
    </row>
    <row r="4823" spans="1:14" x14ac:dyDescent="0.25">
      <c r="A4823" s="1" t="s">
        <v>4902</v>
      </c>
      <c r="B4823" s="1" t="s">
        <v>80</v>
      </c>
      <c r="C4823" s="1" t="s">
        <v>81</v>
      </c>
      <c r="D4823" s="377">
        <v>1205</v>
      </c>
      <c r="E4823" s="1" t="s">
        <v>82</v>
      </c>
      <c r="F4823" s="378">
        <v>46181</v>
      </c>
      <c r="G4823" s="1" t="s">
        <v>10137</v>
      </c>
      <c r="H4823" s="1" t="s">
        <v>9510</v>
      </c>
      <c r="I4823" s="378">
        <v>46188</v>
      </c>
      <c r="J4823" s="1" t="s">
        <v>61</v>
      </c>
      <c r="K4823" s="380">
        <v>0.58062499999999995</v>
      </c>
      <c r="L4823" s="378">
        <v>46181</v>
      </c>
      <c r="M4823" s="1" t="s">
        <v>4905</v>
      </c>
      <c r="N4823" s="1" t="s">
        <v>10138</v>
      </c>
    </row>
    <row r="4824" spans="1:14" x14ac:dyDescent="0.25">
      <c r="A4824" s="1" t="s">
        <v>4902</v>
      </c>
      <c r="B4824" s="1" t="s">
        <v>80</v>
      </c>
      <c r="C4824" s="1" t="s">
        <v>81</v>
      </c>
      <c r="D4824" s="377">
        <v>1203</v>
      </c>
      <c r="E4824" s="1" t="s">
        <v>82</v>
      </c>
      <c r="F4824" s="378">
        <v>46178</v>
      </c>
      <c r="G4824" s="1" t="s">
        <v>8028</v>
      </c>
      <c r="H4824" s="1" t="s">
        <v>5910</v>
      </c>
      <c r="I4824" s="378">
        <v>46185</v>
      </c>
      <c r="J4824" s="1" t="s">
        <v>61</v>
      </c>
      <c r="K4824" s="380">
        <v>0.83521990740741003</v>
      </c>
      <c r="L4824" s="378">
        <v>46178</v>
      </c>
      <c r="M4824" s="1" t="s">
        <v>4905</v>
      </c>
      <c r="N4824" s="1" t="s">
        <v>8029</v>
      </c>
    </row>
    <row r="4825" spans="1:14" x14ac:dyDescent="0.25">
      <c r="A4825" s="1" t="s">
        <v>4902</v>
      </c>
      <c r="B4825" s="1" t="s">
        <v>80</v>
      </c>
      <c r="C4825" s="1" t="s">
        <v>81</v>
      </c>
      <c r="D4825" s="377">
        <v>1209</v>
      </c>
      <c r="E4825" s="1" t="s">
        <v>82</v>
      </c>
      <c r="F4825" s="378">
        <v>46177</v>
      </c>
      <c r="G4825" s="1" t="s">
        <v>8032</v>
      </c>
      <c r="H4825" s="1" t="s">
        <v>5908</v>
      </c>
      <c r="I4825" s="378">
        <v>46184</v>
      </c>
      <c r="J4825" s="1" t="s">
        <v>61</v>
      </c>
      <c r="K4825" s="380">
        <v>0.21155092592593</v>
      </c>
      <c r="L4825" s="378">
        <v>46177</v>
      </c>
      <c r="M4825" s="1" t="s">
        <v>4905</v>
      </c>
      <c r="N4825" s="1" t="s">
        <v>8033</v>
      </c>
    </row>
    <row r="4826" spans="1:14" x14ac:dyDescent="0.25">
      <c r="A4826" s="1" t="s">
        <v>4902</v>
      </c>
      <c r="B4826" s="1" t="s">
        <v>80</v>
      </c>
      <c r="C4826" s="1" t="s">
        <v>81</v>
      </c>
      <c r="D4826" s="377">
        <v>1197</v>
      </c>
      <c r="E4826" s="1" t="s">
        <v>82</v>
      </c>
      <c r="F4826" s="378">
        <v>46177</v>
      </c>
      <c r="G4826" s="1" t="s">
        <v>8030</v>
      </c>
      <c r="H4826" s="1" t="s">
        <v>5909</v>
      </c>
      <c r="I4826" s="378">
        <v>46184</v>
      </c>
      <c r="J4826" s="1" t="s">
        <v>61</v>
      </c>
      <c r="K4826" s="380">
        <v>0.79692129629630004</v>
      </c>
      <c r="L4826" s="378">
        <v>46177</v>
      </c>
      <c r="M4826" s="1" t="s">
        <v>4905</v>
      </c>
      <c r="N4826" s="1" t="s">
        <v>8031</v>
      </c>
    </row>
    <row r="4827" spans="1:14" x14ac:dyDescent="0.25">
      <c r="A4827" s="1" t="s">
        <v>4902</v>
      </c>
      <c r="B4827" s="1" t="s">
        <v>80</v>
      </c>
      <c r="C4827" s="1" t="s">
        <v>81</v>
      </c>
      <c r="D4827" s="377">
        <v>1204</v>
      </c>
      <c r="E4827" s="1" t="s">
        <v>82</v>
      </c>
      <c r="F4827" s="378">
        <v>46176</v>
      </c>
      <c r="G4827" s="1" t="s">
        <v>8034</v>
      </c>
      <c r="H4827" s="1" t="s">
        <v>8035</v>
      </c>
      <c r="I4827" s="378">
        <v>46183</v>
      </c>
      <c r="J4827" s="1" t="s">
        <v>61</v>
      </c>
      <c r="K4827" s="380">
        <v>0.66944444444443996</v>
      </c>
      <c r="L4827" s="378">
        <v>46176</v>
      </c>
      <c r="M4827" s="1" t="s">
        <v>4905</v>
      </c>
      <c r="N4827" s="1" t="s">
        <v>8036</v>
      </c>
    </row>
    <row r="4828" spans="1:14" x14ac:dyDescent="0.25">
      <c r="A4828" s="1" t="s">
        <v>4902</v>
      </c>
      <c r="B4828" s="1" t="s">
        <v>80</v>
      </c>
      <c r="C4828" s="1" t="s">
        <v>81</v>
      </c>
      <c r="D4828" s="377">
        <v>1190</v>
      </c>
      <c r="E4828" s="1" t="s">
        <v>82</v>
      </c>
      <c r="F4828" s="378">
        <v>46176</v>
      </c>
      <c r="G4828" s="1" t="s">
        <v>5490</v>
      </c>
      <c r="H4828" s="1" t="s">
        <v>5114</v>
      </c>
      <c r="I4828" s="378">
        <v>46183</v>
      </c>
      <c r="J4828" s="1" t="s">
        <v>61</v>
      </c>
      <c r="K4828" s="380">
        <v>0.35917824074074001</v>
      </c>
      <c r="L4828" s="378">
        <v>46176</v>
      </c>
      <c r="M4828" s="1" t="s">
        <v>4905</v>
      </c>
      <c r="N4828" s="1" t="s">
        <v>5491</v>
      </c>
    </row>
    <row r="4829" spans="1:14" x14ac:dyDescent="0.25">
      <c r="A4829" s="1" t="s">
        <v>4902</v>
      </c>
      <c r="B4829" s="1" t="s">
        <v>80</v>
      </c>
      <c r="C4829" s="1" t="s">
        <v>81</v>
      </c>
      <c r="D4829" s="377">
        <v>1204</v>
      </c>
      <c r="E4829" s="1" t="s">
        <v>82</v>
      </c>
      <c r="F4829" s="378">
        <v>46175</v>
      </c>
      <c r="G4829" s="1" t="s">
        <v>5494</v>
      </c>
      <c r="H4829" s="1" t="s">
        <v>5113</v>
      </c>
      <c r="I4829" s="378">
        <v>46182</v>
      </c>
      <c r="J4829" s="1" t="s">
        <v>61</v>
      </c>
      <c r="K4829" s="380">
        <v>0.85711805555555998</v>
      </c>
      <c r="L4829" s="378">
        <v>46175</v>
      </c>
      <c r="M4829" s="1" t="s">
        <v>4905</v>
      </c>
      <c r="N4829" s="1" t="s">
        <v>5495</v>
      </c>
    </row>
    <row r="4830" spans="1:14" x14ac:dyDescent="0.25">
      <c r="A4830" s="1" t="s">
        <v>4902</v>
      </c>
      <c r="B4830" s="1" t="s">
        <v>80</v>
      </c>
      <c r="C4830" s="1" t="s">
        <v>81</v>
      </c>
      <c r="D4830" s="377">
        <v>1196</v>
      </c>
      <c r="E4830" s="1" t="s">
        <v>82</v>
      </c>
      <c r="F4830" s="378">
        <v>46175</v>
      </c>
      <c r="G4830" s="1" t="s">
        <v>5492</v>
      </c>
      <c r="H4830" s="1" t="s">
        <v>5112</v>
      </c>
      <c r="I4830" s="378">
        <v>46182</v>
      </c>
      <c r="J4830" s="1" t="s">
        <v>61</v>
      </c>
      <c r="K4830" s="380">
        <v>0.85505787037036995</v>
      </c>
      <c r="L4830" s="378">
        <v>46175</v>
      </c>
      <c r="M4830" s="1" t="s">
        <v>4905</v>
      </c>
      <c r="N4830" s="1" t="s">
        <v>5493</v>
      </c>
    </row>
    <row r="4831" spans="1:14" x14ac:dyDescent="0.25">
      <c r="A4831" s="1" t="s">
        <v>4902</v>
      </c>
      <c r="B4831" s="1" t="s">
        <v>80</v>
      </c>
      <c r="C4831" s="1" t="s">
        <v>81</v>
      </c>
      <c r="D4831" s="377">
        <v>1169</v>
      </c>
      <c r="E4831" s="1" t="s">
        <v>82</v>
      </c>
      <c r="F4831" s="378">
        <v>46175</v>
      </c>
      <c r="G4831" s="1" t="s">
        <v>4903</v>
      </c>
      <c r="H4831" s="1" t="s">
        <v>4904</v>
      </c>
      <c r="I4831" s="378">
        <v>46182</v>
      </c>
      <c r="J4831" s="1" t="s">
        <v>61</v>
      </c>
      <c r="K4831" s="380">
        <v>0.49479166666667002</v>
      </c>
      <c r="L4831" s="378">
        <v>46175</v>
      </c>
      <c r="M4831" s="1" t="s">
        <v>4905</v>
      </c>
      <c r="N4831" s="1" t="s">
        <v>4906</v>
      </c>
    </row>
    <row r="4832" spans="1:14" x14ac:dyDescent="0.25">
      <c r="A4832" s="1" t="s">
        <v>9511</v>
      </c>
      <c r="B4832" s="1" t="s">
        <v>80</v>
      </c>
      <c r="C4832" s="1" t="s">
        <v>81</v>
      </c>
      <c r="D4832" s="377">
        <v>9500</v>
      </c>
      <c r="E4832" s="1" t="s">
        <v>82</v>
      </c>
      <c r="F4832" s="378">
        <v>46181</v>
      </c>
      <c r="G4832" s="1" t="s">
        <v>10139</v>
      </c>
      <c r="H4832" s="1" t="s">
        <v>9513</v>
      </c>
      <c r="I4832" s="378">
        <v>46271</v>
      </c>
      <c r="J4832" s="1" t="s">
        <v>61</v>
      </c>
      <c r="K4832" s="380">
        <v>0.80281250000000004</v>
      </c>
      <c r="L4832" s="378">
        <v>46181</v>
      </c>
      <c r="M4832" s="1" t="s">
        <v>9512</v>
      </c>
      <c r="N4832" s="1" t="s">
        <v>10140</v>
      </c>
    </row>
    <row r="4833" spans="1:14" x14ac:dyDescent="0.25">
      <c r="A4833" s="1" t="s">
        <v>4389</v>
      </c>
      <c r="B4833" s="1" t="s">
        <v>80</v>
      </c>
      <c r="C4833" s="1" t="s">
        <v>81</v>
      </c>
      <c r="D4833" s="377">
        <v>9200</v>
      </c>
      <c r="E4833" s="1" t="s">
        <v>82</v>
      </c>
      <c r="F4833" s="378">
        <v>46177</v>
      </c>
      <c r="G4833" s="1" t="s">
        <v>8040</v>
      </c>
      <c r="H4833" s="1" t="s">
        <v>8041</v>
      </c>
      <c r="I4833" s="378">
        <v>46634</v>
      </c>
      <c r="J4833" s="1" t="s">
        <v>61</v>
      </c>
      <c r="K4833" s="380">
        <v>0.34740740740741</v>
      </c>
      <c r="L4833" s="378">
        <v>46177</v>
      </c>
      <c r="M4833" s="1" t="s">
        <v>4390</v>
      </c>
      <c r="N4833" s="1" t="s">
        <v>8042</v>
      </c>
    </row>
    <row r="4834" spans="1:14" x14ac:dyDescent="0.25">
      <c r="A4834" s="1" t="s">
        <v>4389</v>
      </c>
      <c r="B4834" s="1" t="s">
        <v>80</v>
      </c>
      <c r="C4834" s="1" t="s">
        <v>81</v>
      </c>
      <c r="D4834" s="377">
        <v>9200</v>
      </c>
      <c r="E4834" s="1" t="s">
        <v>82</v>
      </c>
      <c r="F4834" s="378">
        <v>46177</v>
      </c>
      <c r="G4834" s="1" t="s">
        <v>8037</v>
      </c>
      <c r="H4834" s="1" t="s">
        <v>8038</v>
      </c>
      <c r="I4834" s="378">
        <v>46634</v>
      </c>
      <c r="J4834" s="1" t="s">
        <v>61</v>
      </c>
      <c r="K4834" s="380">
        <v>5.7615740740740003E-2</v>
      </c>
      <c r="L4834" s="378">
        <v>46177</v>
      </c>
      <c r="M4834" s="1" t="s">
        <v>4390</v>
      </c>
      <c r="N4834" s="1" t="s">
        <v>8039</v>
      </c>
    </row>
    <row r="4835" spans="1:14" x14ac:dyDescent="0.25">
      <c r="A4835" s="1" t="s">
        <v>4389</v>
      </c>
      <c r="B4835" s="1" t="s">
        <v>80</v>
      </c>
      <c r="C4835" s="1" t="s">
        <v>81</v>
      </c>
      <c r="D4835" s="377">
        <v>9200</v>
      </c>
      <c r="E4835" s="1" t="s">
        <v>82</v>
      </c>
      <c r="F4835" s="378">
        <v>46176</v>
      </c>
      <c r="G4835" s="1" t="s">
        <v>8043</v>
      </c>
      <c r="H4835" s="1" t="s">
        <v>8044</v>
      </c>
      <c r="I4835" s="378">
        <v>46633</v>
      </c>
      <c r="J4835" s="1" t="s">
        <v>61</v>
      </c>
      <c r="K4835" s="380">
        <v>0.67243055555555997</v>
      </c>
      <c r="L4835" s="378">
        <v>46176</v>
      </c>
      <c r="M4835" s="1" t="s">
        <v>4390</v>
      </c>
      <c r="N4835" s="1" t="s">
        <v>8045</v>
      </c>
    </row>
    <row r="4836" spans="1:14" x14ac:dyDescent="0.25">
      <c r="A4836" s="1" t="s">
        <v>4389</v>
      </c>
      <c r="B4836" s="1" t="s">
        <v>80</v>
      </c>
      <c r="C4836" s="1" t="s">
        <v>81</v>
      </c>
      <c r="D4836" s="377">
        <v>9200</v>
      </c>
      <c r="E4836" s="1" t="s">
        <v>82</v>
      </c>
      <c r="F4836" s="378">
        <v>46176</v>
      </c>
      <c r="G4836" s="1" t="s">
        <v>5496</v>
      </c>
      <c r="H4836" s="1" t="s">
        <v>5094</v>
      </c>
      <c r="I4836" s="378">
        <v>46633</v>
      </c>
      <c r="J4836" s="1" t="s">
        <v>61</v>
      </c>
      <c r="K4836" s="380">
        <v>0.35708333333332998</v>
      </c>
      <c r="L4836" s="378">
        <v>46176</v>
      </c>
      <c r="M4836" s="1" t="s">
        <v>4390</v>
      </c>
      <c r="N4836" s="1" t="s">
        <v>5497</v>
      </c>
    </row>
    <row r="4837" spans="1:14" x14ac:dyDescent="0.25">
      <c r="A4837" s="1" t="s">
        <v>4389</v>
      </c>
      <c r="B4837" s="1" t="s">
        <v>80</v>
      </c>
      <c r="C4837" s="1" t="s">
        <v>81</v>
      </c>
      <c r="D4837" s="377">
        <v>9200</v>
      </c>
      <c r="E4837" s="1" t="s">
        <v>82</v>
      </c>
      <c r="F4837" s="378">
        <v>46175</v>
      </c>
      <c r="G4837" s="1" t="s">
        <v>5498</v>
      </c>
      <c r="H4837" s="1" t="s">
        <v>5093</v>
      </c>
      <c r="I4837" s="378">
        <v>46632</v>
      </c>
      <c r="J4837" s="1" t="s">
        <v>61</v>
      </c>
      <c r="K4837" s="380">
        <v>0.85299768518519004</v>
      </c>
      <c r="L4837" s="378">
        <v>46175</v>
      </c>
      <c r="M4837" s="1" t="s">
        <v>4390</v>
      </c>
      <c r="N4837" s="1" t="s">
        <v>5499</v>
      </c>
    </row>
    <row r="4838" spans="1:14" x14ac:dyDescent="0.25">
      <c r="A4838" s="1" t="s">
        <v>4415</v>
      </c>
      <c r="B4838" s="1" t="s">
        <v>80</v>
      </c>
      <c r="C4838" s="1" t="s">
        <v>81</v>
      </c>
      <c r="D4838" s="377">
        <v>5988</v>
      </c>
      <c r="E4838" s="1" t="s">
        <v>82</v>
      </c>
      <c r="F4838" s="378">
        <v>46175</v>
      </c>
      <c r="G4838" s="1" t="s">
        <v>4468</v>
      </c>
      <c r="H4838" s="1" t="s">
        <v>4417</v>
      </c>
      <c r="I4838" s="378">
        <v>46179</v>
      </c>
      <c r="J4838" s="1" t="s">
        <v>61</v>
      </c>
      <c r="K4838" s="380">
        <v>0.30553240740741</v>
      </c>
      <c r="L4838" s="378">
        <v>46175</v>
      </c>
      <c r="M4838" s="1" t="s">
        <v>4416</v>
      </c>
      <c r="N4838" s="1" t="s">
        <v>4469</v>
      </c>
    </row>
    <row r="4839" spans="1:14" x14ac:dyDescent="0.25">
      <c r="A4839" s="1" t="s">
        <v>9473</v>
      </c>
      <c r="B4839" s="1" t="s">
        <v>80</v>
      </c>
      <c r="C4839" s="1" t="s">
        <v>81</v>
      </c>
      <c r="D4839" s="377">
        <v>4000</v>
      </c>
      <c r="E4839" s="1" t="s">
        <v>82</v>
      </c>
      <c r="F4839" s="378">
        <v>46181</v>
      </c>
      <c r="G4839" s="1" t="s">
        <v>10141</v>
      </c>
      <c r="H4839" s="1" t="s">
        <v>9475</v>
      </c>
      <c r="I4839" s="378">
        <v>46196</v>
      </c>
      <c r="J4839" s="1" t="s">
        <v>61</v>
      </c>
      <c r="K4839" s="380">
        <v>0.53105324074074001</v>
      </c>
      <c r="L4839" s="378">
        <v>46181</v>
      </c>
      <c r="M4839" s="1" t="s">
        <v>9474</v>
      </c>
      <c r="N4839" s="1" t="s">
        <v>10142</v>
      </c>
    </row>
    <row r="4840" spans="1:14" x14ac:dyDescent="0.25">
      <c r="A4840" s="1" t="s">
        <v>1922</v>
      </c>
      <c r="B4840" s="1" t="s">
        <v>110</v>
      </c>
      <c r="C4840" s="1" t="s">
        <v>81</v>
      </c>
      <c r="D4840" s="377">
        <v>720</v>
      </c>
      <c r="E4840" s="1" t="s">
        <v>84</v>
      </c>
      <c r="F4840" s="378">
        <v>46182</v>
      </c>
      <c r="G4840" s="1" t="s">
        <v>10143</v>
      </c>
      <c r="H4840" s="1" t="s">
        <v>9542</v>
      </c>
      <c r="I4840" s="378">
        <v>47272</v>
      </c>
      <c r="J4840" s="1" t="s">
        <v>61</v>
      </c>
      <c r="K4840" s="380">
        <v>0.37013888888889002</v>
      </c>
      <c r="L4840" s="378">
        <v>46182</v>
      </c>
      <c r="M4840" s="1" t="s">
        <v>1923</v>
      </c>
      <c r="N4840" s="1" t="s">
        <v>10144</v>
      </c>
    </row>
    <row r="4841" spans="1:14" x14ac:dyDescent="0.25">
      <c r="A4841" s="1" t="s">
        <v>1922</v>
      </c>
      <c r="B4841" s="1" t="s">
        <v>110</v>
      </c>
      <c r="C4841" s="1" t="s">
        <v>81</v>
      </c>
      <c r="D4841" s="377">
        <v>1038</v>
      </c>
      <c r="E4841" s="1" t="s">
        <v>84</v>
      </c>
      <c r="F4841" s="378">
        <v>46181</v>
      </c>
      <c r="G4841" s="1" t="s">
        <v>9423</v>
      </c>
      <c r="H4841" s="1" t="s">
        <v>1926</v>
      </c>
      <c r="I4841" s="378">
        <v>46915</v>
      </c>
      <c r="J4841" s="1" t="s">
        <v>61</v>
      </c>
      <c r="K4841" s="380">
        <v>0.43496527777777999</v>
      </c>
      <c r="L4841" s="378">
        <v>46181</v>
      </c>
      <c r="M4841" s="1" t="s">
        <v>1923</v>
      </c>
      <c r="N4841" s="1" t="s">
        <v>9424</v>
      </c>
    </row>
    <row r="4842" spans="1:14" x14ac:dyDescent="0.25">
      <c r="A4842" s="1" t="s">
        <v>1922</v>
      </c>
      <c r="B4842" s="1" t="s">
        <v>80</v>
      </c>
      <c r="C4842" s="1" t="s">
        <v>81</v>
      </c>
      <c r="D4842" s="377">
        <v>1225</v>
      </c>
      <c r="E4842" s="1" t="s">
        <v>84</v>
      </c>
      <c r="F4842" s="378">
        <v>46175</v>
      </c>
      <c r="G4842" s="1" t="s">
        <v>4907</v>
      </c>
      <c r="H4842" s="1" t="s">
        <v>4908</v>
      </c>
      <c r="I4842" s="378">
        <v>47265</v>
      </c>
      <c r="J4842" s="1" t="s">
        <v>61</v>
      </c>
      <c r="K4842" s="380">
        <v>0.62326388888888995</v>
      </c>
      <c r="L4842" s="378">
        <v>46175</v>
      </c>
      <c r="M4842" s="1" t="s">
        <v>1923</v>
      </c>
      <c r="N4842" s="1" t="s">
        <v>4909</v>
      </c>
    </row>
    <row r="4843" spans="1:14" x14ac:dyDescent="0.25">
      <c r="A4843" s="1" t="s">
        <v>1941</v>
      </c>
      <c r="B4843" s="1" t="s">
        <v>110</v>
      </c>
      <c r="C4843" s="1" t="s">
        <v>81</v>
      </c>
      <c r="D4843" s="377">
        <v>396</v>
      </c>
      <c r="E4843" s="1" t="s">
        <v>84</v>
      </c>
      <c r="F4843" s="378">
        <v>46182</v>
      </c>
      <c r="G4843" s="1" t="s">
        <v>10145</v>
      </c>
      <c r="H4843" s="1" t="s">
        <v>2578</v>
      </c>
      <c r="I4843" s="378">
        <v>47126</v>
      </c>
      <c r="J4843" s="1" t="s">
        <v>61</v>
      </c>
      <c r="K4843" s="380">
        <v>0.37269675925925999</v>
      </c>
      <c r="L4843" s="378">
        <v>46182</v>
      </c>
      <c r="M4843" s="1" t="s">
        <v>1942</v>
      </c>
      <c r="N4843" s="1" t="s">
        <v>10148</v>
      </c>
    </row>
    <row r="4844" spans="1:14" x14ac:dyDescent="0.25">
      <c r="A4844" s="1" t="s">
        <v>1941</v>
      </c>
      <c r="B4844" s="1" t="s">
        <v>80</v>
      </c>
      <c r="C4844" s="1" t="s">
        <v>81</v>
      </c>
      <c r="D4844" s="377">
        <v>396</v>
      </c>
      <c r="E4844" s="1" t="s">
        <v>84</v>
      </c>
      <c r="F4844" s="378">
        <v>46182</v>
      </c>
      <c r="G4844" s="1" t="s">
        <v>10145</v>
      </c>
      <c r="H4844" s="1" t="s">
        <v>2578</v>
      </c>
      <c r="I4844" s="378">
        <v>47126</v>
      </c>
      <c r="J4844" s="1" t="s">
        <v>61</v>
      </c>
      <c r="K4844" s="380">
        <v>0.36765046296296</v>
      </c>
      <c r="L4844" s="378">
        <v>46182</v>
      </c>
      <c r="M4844" s="1" t="s">
        <v>1942</v>
      </c>
      <c r="N4844" s="1" t="s">
        <v>10146</v>
      </c>
    </row>
    <row r="4845" spans="1:14" x14ac:dyDescent="0.25">
      <c r="A4845" s="1" t="s">
        <v>1941</v>
      </c>
      <c r="B4845" s="1" t="s">
        <v>80</v>
      </c>
      <c r="C4845" s="1" t="s">
        <v>3537</v>
      </c>
      <c r="D4845" s="377">
        <v>-396</v>
      </c>
      <c r="E4845" s="1" t="s">
        <v>84</v>
      </c>
      <c r="F4845" s="378">
        <v>46182</v>
      </c>
      <c r="G4845" s="1" t="s">
        <v>10145</v>
      </c>
      <c r="H4845" s="1" t="s">
        <v>2578</v>
      </c>
      <c r="I4845" s="378">
        <v>46881</v>
      </c>
      <c r="J4845" s="1" t="s">
        <v>61</v>
      </c>
      <c r="K4845" s="380">
        <v>0.37180555555556</v>
      </c>
      <c r="L4845" s="378">
        <v>46182</v>
      </c>
      <c r="M4845" s="1" t="s">
        <v>1942</v>
      </c>
      <c r="N4845" s="1" t="s">
        <v>10147</v>
      </c>
    </row>
    <row r="4846" spans="1:14" x14ac:dyDescent="0.25">
      <c r="A4846" s="1" t="s">
        <v>1941</v>
      </c>
      <c r="B4846" s="1" t="s">
        <v>80</v>
      </c>
      <c r="C4846" s="1" t="s">
        <v>81</v>
      </c>
      <c r="D4846" s="377">
        <v>832</v>
      </c>
      <c r="E4846" s="1" t="s">
        <v>84</v>
      </c>
      <c r="F4846" s="378">
        <v>46175</v>
      </c>
      <c r="G4846" s="1" t="s">
        <v>4916</v>
      </c>
      <c r="H4846" s="1" t="s">
        <v>4917</v>
      </c>
      <c r="I4846" s="378">
        <v>47265</v>
      </c>
      <c r="J4846" s="1" t="s">
        <v>61</v>
      </c>
      <c r="K4846" s="380">
        <v>0.62005787037036997</v>
      </c>
      <c r="L4846" s="378">
        <v>46175</v>
      </c>
      <c r="M4846" s="1" t="s">
        <v>1942</v>
      </c>
      <c r="N4846" s="1" t="s">
        <v>4918</v>
      </c>
    </row>
    <row r="4847" spans="1:14" x14ac:dyDescent="0.25">
      <c r="A4847" s="1" t="s">
        <v>1941</v>
      </c>
      <c r="B4847" s="1" t="s">
        <v>80</v>
      </c>
      <c r="C4847" s="1" t="s">
        <v>81</v>
      </c>
      <c r="D4847" s="377">
        <v>780</v>
      </c>
      <c r="E4847" s="1" t="s">
        <v>84</v>
      </c>
      <c r="F4847" s="378">
        <v>46175</v>
      </c>
      <c r="G4847" s="1" t="s">
        <v>4910</v>
      </c>
      <c r="H4847" s="1" t="s">
        <v>2579</v>
      </c>
      <c r="I4847" s="378">
        <v>47127</v>
      </c>
      <c r="J4847" s="1" t="s">
        <v>61</v>
      </c>
      <c r="K4847" s="380">
        <v>0.57884259259258997</v>
      </c>
      <c r="L4847" s="378">
        <v>46175</v>
      </c>
      <c r="M4847" s="1" t="s">
        <v>1942</v>
      </c>
      <c r="N4847" s="1" t="s">
        <v>4915</v>
      </c>
    </row>
    <row r="4848" spans="1:14" x14ac:dyDescent="0.25">
      <c r="A4848" s="1" t="s">
        <v>1941</v>
      </c>
      <c r="B4848" s="1" t="s">
        <v>80</v>
      </c>
      <c r="C4848" s="1" t="s">
        <v>81</v>
      </c>
      <c r="D4848" s="377">
        <v>780</v>
      </c>
      <c r="E4848" s="1" t="s">
        <v>84</v>
      </c>
      <c r="F4848" s="378">
        <v>46175</v>
      </c>
      <c r="G4848" s="1" t="s">
        <v>4910</v>
      </c>
      <c r="H4848" s="1" t="s">
        <v>2579</v>
      </c>
      <c r="I4848" s="378">
        <v>47127</v>
      </c>
      <c r="J4848" s="1" t="s">
        <v>61</v>
      </c>
      <c r="K4848" s="380">
        <v>0.61090277777778002</v>
      </c>
      <c r="L4848" s="378">
        <v>46175</v>
      </c>
      <c r="M4848" s="1" t="s">
        <v>1942</v>
      </c>
      <c r="N4848" s="1" t="s">
        <v>4911</v>
      </c>
    </row>
    <row r="4849" spans="1:14" x14ac:dyDescent="0.25">
      <c r="A4849" s="1" t="s">
        <v>1941</v>
      </c>
      <c r="B4849" s="1" t="s">
        <v>80</v>
      </c>
      <c r="C4849" s="1" t="s">
        <v>3537</v>
      </c>
      <c r="D4849" s="377">
        <v>-1560</v>
      </c>
      <c r="E4849" s="1" t="s">
        <v>84</v>
      </c>
      <c r="F4849" s="378">
        <v>46175</v>
      </c>
      <c r="G4849" s="1" t="s">
        <v>4910</v>
      </c>
      <c r="H4849" s="1" t="s">
        <v>2579</v>
      </c>
      <c r="I4849" s="378">
        <v>46974</v>
      </c>
      <c r="J4849" s="1" t="s">
        <v>61</v>
      </c>
      <c r="K4849" s="380">
        <v>0.61054398148148004</v>
      </c>
      <c r="L4849" s="378">
        <v>46175</v>
      </c>
      <c r="M4849" s="1" t="s">
        <v>1942</v>
      </c>
      <c r="N4849" s="1" t="s">
        <v>4919</v>
      </c>
    </row>
    <row r="4850" spans="1:14" x14ac:dyDescent="0.25">
      <c r="A4850" s="1" t="s">
        <v>1941</v>
      </c>
      <c r="B4850" s="1" t="s">
        <v>80</v>
      </c>
      <c r="C4850" s="1" t="s">
        <v>3537</v>
      </c>
      <c r="D4850" s="377">
        <v>-780</v>
      </c>
      <c r="E4850" s="1" t="s">
        <v>84</v>
      </c>
      <c r="F4850" s="378">
        <v>46175</v>
      </c>
      <c r="G4850" s="1" t="s">
        <v>4910</v>
      </c>
      <c r="H4850" s="1" t="s">
        <v>2579</v>
      </c>
      <c r="I4850" s="378">
        <v>46974</v>
      </c>
      <c r="J4850" s="1" t="s">
        <v>61</v>
      </c>
      <c r="K4850" s="380">
        <v>0.61270833333332997</v>
      </c>
      <c r="L4850" s="378">
        <v>46175</v>
      </c>
      <c r="M4850" s="1" t="s">
        <v>1942</v>
      </c>
      <c r="N4850" s="1" t="s">
        <v>4914</v>
      </c>
    </row>
    <row r="4851" spans="1:14" x14ac:dyDescent="0.25">
      <c r="A4851" s="1" t="s">
        <v>1941</v>
      </c>
      <c r="B4851" s="1" t="s">
        <v>80</v>
      </c>
      <c r="C4851" s="1" t="s">
        <v>81</v>
      </c>
      <c r="D4851" s="377">
        <v>780</v>
      </c>
      <c r="E4851" s="1" t="s">
        <v>84</v>
      </c>
      <c r="F4851" s="378">
        <v>46175</v>
      </c>
      <c r="G4851" s="1" t="s">
        <v>4910</v>
      </c>
      <c r="H4851" s="1" t="s">
        <v>2579</v>
      </c>
      <c r="I4851" s="378">
        <v>47127</v>
      </c>
      <c r="J4851" s="1" t="s">
        <v>61</v>
      </c>
      <c r="K4851" s="380">
        <v>0.57857638888888996</v>
      </c>
      <c r="L4851" s="378">
        <v>46175</v>
      </c>
      <c r="M4851" s="1" t="s">
        <v>1942</v>
      </c>
      <c r="N4851" s="1" t="s">
        <v>4912</v>
      </c>
    </row>
    <row r="4852" spans="1:14" x14ac:dyDescent="0.25">
      <c r="A4852" s="1" t="s">
        <v>1941</v>
      </c>
      <c r="B4852" s="1" t="s">
        <v>80</v>
      </c>
      <c r="C4852" s="1" t="s">
        <v>81</v>
      </c>
      <c r="D4852" s="377">
        <v>780</v>
      </c>
      <c r="E4852" s="1" t="s">
        <v>84</v>
      </c>
      <c r="F4852" s="378">
        <v>46175</v>
      </c>
      <c r="G4852" s="1" t="s">
        <v>4910</v>
      </c>
      <c r="H4852" s="1" t="s">
        <v>2579</v>
      </c>
      <c r="I4852" s="378">
        <v>47127</v>
      </c>
      <c r="J4852" s="1" t="s">
        <v>61</v>
      </c>
      <c r="K4852" s="380">
        <v>0.57822916666667001</v>
      </c>
      <c r="L4852" s="378">
        <v>46175</v>
      </c>
      <c r="M4852" s="1" t="s">
        <v>1942</v>
      </c>
      <c r="N4852" s="1" t="s">
        <v>4913</v>
      </c>
    </row>
    <row r="4853" spans="1:14" x14ac:dyDescent="0.25">
      <c r="A4853" s="1" t="s">
        <v>1999</v>
      </c>
      <c r="B4853" s="1" t="s">
        <v>110</v>
      </c>
      <c r="C4853" s="1" t="s">
        <v>81</v>
      </c>
      <c r="D4853" s="377">
        <v>322</v>
      </c>
      <c r="E4853" s="1" t="s">
        <v>84</v>
      </c>
      <c r="F4853" s="378">
        <v>46182</v>
      </c>
      <c r="G4853" s="1" t="s">
        <v>10750</v>
      </c>
      <c r="H4853" s="1" t="s">
        <v>10751</v>
      </c>
      <c r="I4853" s="378">
        <v>47277</v>
      </c>
      <c r="J4853" s="1" t="s">
        <v>61</v>
      </c>
      <c r="K4853" s="380">
        <v>0.57057870370370001</v>
      </c>
      <c r="L4853" s="378">
        <v>46182</v>
      </c>
      <c r="M4853" s="1" t="s">
        <v>2000</v>
      </c>
      <c r="N4853" s="1" t="s">
        <v>10752</v>
      </c>
    </row>
    <row r="4854" spans="1:14" x14ac:dyDescent="0.25">
      <c r="A4854" s="1" t="s">
        <v>1999</v>
      </c>
      <c r="B4854" s="1" t="s">
        <v>80</v>
      </c>
      <c r="C4854" s="1" t="s">
        <v>3537</v>
      </c>
      <c r="D4854" s="377">
        <v>-10</v>
      </c>
      <c r="E4854" s="1" t="s">
        <v>84</v>
      </c>
      <c r="F4854" s="378">
        <v>46176</v>
      </c>
      <c r="G4854" s="1" t="s">
        <v>8046</v>
      </c>
      <c r="H4854" s="1" t="s">
        <v>2577</v>
      </c>
      <c r="I4854" s="378">
        <v>47004</v>
      </c>
      <c r="J4854" s="1" t="s">
        <v>61</v>
      </c>
      <c r="K4854" s="380">
        <v>0.46046296296296002</v>
      </c>
      <c r="L4854" s="378">
        <v>46176</v>
      </c>
      <c r="M4854" s="1" t="s">
        <v>2000</v>
      </c>
      <c r="N4854" s="1" t="s">
        <v>8047</v>
      </c>
    </row>
    <row r="4855" spans="1:14" x14ac:dyDescent="0.25">
      <c r="A4855" s="1" t="s">
        <v>10987</v>
      </c>
      <c r="B4855" s="1" t="s">
        <v>80</v>
      </c>
      <c r="C4855" s="1" t="s">
        <v>81</v>
      </c>
      <c r="D4855" s="377">
        <v>4493</v>
      </c>
      <c r="E4855" s="1" t="s">
        <v>82</v>
      </c>
      <c r="F4855" s="378">
        <v>46182</v>
      </c>
      <c r="G4855" s="1" t="s">
        <v>11439</v>
      </c>
      <c r="H4855" s="1" t="s">
        <v>10989</v>
      </c>
      <c r="I4855" s="378">
        <v>46274</v>
      </c>
      <c r="J4855" s="1" t="s">
        <v>61</v>
      </c>
      <c r="K4855" s="380">
        <v>0.84842592592593002</v>
      </c>
      <c r="L4855" s="378">
        <v>46182</v>
      </c>
      <c r="M4855" s="1" t="s">
        <v>10988</v>
      </c>
      <c r="N4855" s="1" t="s">
        <v>11440</v>
      </c>
    </row>
    <row r="4856" spans="1:14" x14ac:dyDescent="0.25">
      <c r="A4856" s="1" t="s">
        <v>201</v>
      </c>
      <c r="B4856" s="1" t="s">
        <v>80</v>
      </c>
      <c r="C4856" s="1" t="s">
        <v>81</v>
      </c>
      <c r="D4856" s="377">
        <v>2465</v>
      </c>
      <c r="E4856" s="1" t="s">
        <v>82</v>
      </c>
      <c r="F4856" s="378">
        <v>46185</v>
      </c>
      <c r="G4856" s="1" t="s">
        <v>14377</v>
      </c>
      <c r="H4856" s="1" t="s">
        <v>14167</v>
      </c>
      <c r="I4856" s="378">
        <v>46277</v>
      </c>
      <c r="J4856" s="1" t="s">
        <v>61</v>
      </c>
      <c r="K4856" s="380">
        <v>0.58122685185184997</v>
      </c>
      <c r="L4856" s="378">
        <v>46185</v>
      </c>
      <c r="M4856" s="1" t="s">
        <v>162</v>
      </c>
      <c r="N4856" s="1" t="s">
        <v>14378</v>
      </c>
    </row>
    <row r="4857" spans="1:14" x14ac:dyDescent="0.25">
      <c r="A4857" s="1" t="s">
        <v>201</v>
      </c>
      <c r="B4857" s="1" t="s">
        <v>80</v>
      </c>
      <c r="C4857" s="1" t="s">
        <v>81</v>
      </c>
      <c r="D4857" s="377">
        <v>2482</v>
      </c>
      <c r="E4857" s="1" t="s">
        <v>82</v>
      </c>
      <c r="F4857" s="378">
        <v>46183</v>
      </c>
      <c r="G4857" s="1" t="s">
        <v>11441</v>
      </c>
      <c r="H4857" s="1" t="s">
        <v>10982</v>
      </c>
      <c r="I4857" s="378">
        <v>46275</v>
      </c>
      <c r="J4857" s="1" t="s">
        <v>61</v>
      </c>
      <c r="K4857" s="380">
        <v>9.1087962962959998E-2</v>
      </c>
      <c r="L4857" s="378">
        <v>46183</v>
      </c>
      <c r="M4857" s="1" t="s">
        <v>162</v>
      </c>
      <c r="N4857" s="1" t="s">
        <v>11442</v>
      </c>
    </row>
    <row r="4858" spans="1:14" x14ac:dyDescent="0.25">
      <c r="A4858" s="1" t="s">
        <v>201</v>
      </c>
      <c r="B4858" s="1" t="s">
        <v>80</v>
      </c>
      <c r="C4858" s="1" t="s">
        <v>81</v>
      </c>
      <c r="D4858" s="377">
        <v>2500</v>
      </c>
      <c r="E4858" s="1" t="s">
        <v>82</v>
      </c>
      <c r="F4858" s="378">
        <v>46182</v>
      </c>
      <c r="G4858" s="1" t="s">
        <v>10149</v>
      </c>
      <c r="H4858" s="1" t="s">
        <v>9468</v>
      </c>
      <c r="I4858" s="378">
        <v>46274</v>
      </c>
      <c r="J4858" s="1" t="s">
        <v>61</v>
      </c>
      <c r="K4858" s="380">
        <v>0.10479166666667</v>
      </c>
      <c r="L4858" s="378">
        <v>46182</v>
      </c>
      <c r="M4858" s="1" t="s">
        <v>162</v>
      </c>
      <c r="N4858" s="1" t="s">
        <v>10150</v>
      </c>
    </row>
    <row r="4859" spans="1:14" x14ac:dyDescent="0.25">
      <c r="A4859" s="1" t="s">
        <v>201</v>
      </c>
      <c r="B4859" s="1" t="s">
        <v>80</v>
      </c>
      <c r="C4859" s="1" t="s">
        <v>81</v>
      </c>
      <c r="D4859" s="377">
        <v>2500</v>
      </c>
      <c r="E4859" s="1" t="s">
        <v>82</v>
      </c>
      <c r="F4859" s="378">
        <v>46181</v>
      </c>
      <c r="G4859" s="1" t="s">
        <v>10151</v>
      </c>
      <c r="H4859" s="1" t="s">
        <v>9467</v>
      </c>
      <c r="I4859" s="378">
        <v>46273</v>
      </c>
      <c r="J4859" s="1" t="s">
        <v>61</v>
      </c>
      <c r="K4859" s="380">
        <v>0.77241898148148003</v>
      </c>
      <c r="L4859" s="378">
        <v>46181</v>
      </c>
      <c r="M4859" s="1" t="s">
        <v>162</v>
      </c>
      <c r="N4859" s="1" t="s">
        <v>10152</v>
      </c>
    </row>
    <row r="4860" spans="1:14" x14ac:dyDescent="0.25">
      <c r="A4860" s="1" t="s">
        <v>201</v>
      </c>
      <c r="B4860" s="1" t="s">
        <v>80</v>
      </c>
      <c r="C4860" s="1" t="s">
        <v>81</v>
      </c>
      <c r="D4860" s="377">
        <v>2510</v>
      </c>
      <c r="E4860" s="1" t="s">
        <v>82</v>
      </c>
      <c r="F4860" s="378">
        <v>46178</v>
      </c>
      <c r="G4860" s="1" t="s">
        <v>8048</v>
      </c>
      <c r="H4860" s="1" t="s">
        <v>5821</v>
      </c>
      <c r="I4860" s="378">
        <v>46270</v>
      </c>
      <c r="J4860" s="1" t="s">
        <v>61</v>
      </c>
      <c r="K4860" s="380">
        <v>0.43271990740741001</v>
      </c>
      <c r="L4860" s="378">
        <v>46178</v>
      </c>
      <c r="M4860" s="1" t="s">
        <v>162</v>
      </c>
      <c r="N4860" s="1" t="s">
        <v>8049</v>
      </c>
    </row>
    <row r="4861" spans="1:14" x14ac:dyDescent="0.25">
      <c r="A4861" s="1" t="s">
        <v>201</v>
      </c>
      <c r="B4861" s="1" t="s">
        <v>80</v>
      </c>
      <c r="C4861" s="1" t="s">
        <v>81</v>
      </c>
      <c r="D4861" s="377">
        <v>2475</v>
      </c>
      <c r="E4861" s="1" t="s">
        <v>82</v>
      </c>
      <c r="F4861" s="378">
        <v>46177</v>
      </c>
      <c r="G4861" s="1" t="s">
        <v>8050</v>
      </c>
      <c r="H4861" s="1" t="s">
        <v>5820</v>
      </c>
      <c r="I4861" s="378">
        <v>46269</v>
      </c>
      <c r="J4861" s="1" t="s">
        <v>61</v>
      </c>
      <c r="K4861" s="380">
        <v>0.77912037037036996</v>
      </c>
      <c r="L4861" s="378">
        <v>46177</v>
      </c>
      <c r="M4861" s="1" t="s">
        <v>162</v>
      </c>
      <c r="N4861" s="1" t="s">
        <v>8051</v>
      </c>
    </row>
    <row r="4862" spans="1:14" x14ac:dyDescent="0.25">
      <c r="A4862" s="1" t="s">
        <v>227</v>
      </c>
      <c r="B4862" s="1" t="s">
        <v>87</v>
      </c>
      <c r="C4862" s="1" t="s">
        <v>81</v>
      </c>
      <c r="D4862" s="377">
        <v>4500</v>
      </c>
      <c r="E4862" s="1" t="s">
        <v>84</v>
      </c>
      <c r="F4862" s="378">
        <v>46183</v>
      </c>
      <c r="G4862" s="1" t="s">
        <v>10755</v>
      </c>
      <c r="H4862" s="1" t="s">
        <v>10756</v>
      </c>
      <c r="I4862" s="378">
        <v>47278</v>
      </c>
      <c r="J4862" s="1" t="s">
        <v>61</v>
      </c>
      <c r="K4862" s="380">
        <v>0.14503472222222</v>
      </c>
      <c r="L4862" s="378">
        <v>46183</v>
      </c>
      <c r="M4862" s="1" t="s">
        <v>228</v>
      </c>
      <c r="N4862" s="1" t="s">
        <v>11444</v>
      </c>
    </row>
    <row r="4863" spans="1:14" x14ac:dyDescent="0.25">
      <c r="A4863" s="1" t="s">
        <v>227</v>
      </c>
      <c r="B4863" s="1" t="s">
        <v>87</v>
      </c>
      <c r="C4863" s="1" t="s">
        <v>81</v>
      </c>
      <c r="D4863" s="377">
        <v>4500</v>
      </c>
      <c r="E4863" s="1" t="s">
        <v>84</v>
      </c>
      <c r="F4863" s="378">
        <v>46183</v>
      </c>
      <c r="G4863" s="1" t="s">
        <v>10755</v>
      </c>
      <c r="H4863" s="1" t="s">
        <v>10756</v>
      </c>
      <c r="I4863" s="378">
        <v>47278</v>
      </c>
      <c r="J4863" s="1" t="s">
        <v>61</v>
      </c>
      <c r="K4863" s="380">
        <v>0.40554398148148002</v>
      </c>
      <c r="L4863" s="378">
        <v>46183</v>
      </c>
      <c r="M4863" s="1" t="s">
        <v>228</v>
      </c>
      <c r="N4863" s="1" t="s">
        <v>12676</v>
      </c>
    </row>
    <row r="4864" spans="1:14" x14ac:dyDescent="0.25">
      <c r="A4864" s="1" t="s">
        <v>227</v>
      </c>
      <c r="B4864" s="1" t="s">
        <v>87</v>
      </c>
      <c r="C4864" s="1" t="s">
        <v>3537</v>
      </c>
      <c r="D4864" s="377">
        <v>-2250</v>
      </c>
      <c r="E4864" s="1" t="s">
        <v>84</v>
      </c>
      <c r="F4864" s="378">
        <v>46183</v>
      </c>
      <c r="G4864" s="1" t="s">
        <v>8052</v>
      </c>
      <c r="H4864" s="1" t="s">
        <v>5861</v>
      </c>
      <c r="I4864" s="378">
        <v>47274</v>
      </c>
      <c r="J4864" s="1" t="s">
        <v>61</v>
      </c>
      <c r="K4864" s="380">
        <v>0.53940972222221995</v>
      </c>
      <c r="L4864" s="378">
        <v>46183</v>
      </c>
      <c r="M4864" s="1" t="s">
        <v>228</v>
      </c>
      <c r="N4864" s="1" t="s">
        <v>12675</v>
      </c>
    </row>
    <row r="4865" spans="1:14" x14ac:dyDescent="0.25">
      <c r="A4865" s="1" t="s">
        <v>227</v>
      </c>
      <c r="B4865" s="1" t="s">
        <v>87</v>
      </c>
      <c r="C4865" s="1" t="s">
        <v>3537</v>
      </c>
      <c r="D4865" s="377">
        <v>-2250</v>
      </c>
      <c r="E4865" s="1" t="s">
        <v>84</v>
      </c>
      <c r="F4865" s="378">
        <v>46183</v>
      </c>
      <c r="G4865" s="1" t="s">
        <v>8052</v>
      </c>
      <c r="H4865" s="1" t="s">
        <v>5861</v>
      </c>
      <c r="I4865" s="378">
        <v>47274</v>
      </c>
      <c r="J4865" s="1" t="s">
        <v>61</v>
      </c>
      <c r="K4865" s="380">
        <v>0.53873842592593002</v>
      </c>
      <c r="L4865" s="378">
        <v>46183</v>
      </c>
      <c r="M4865" s="1" t="s">
        <v>228</v>
      </c>
      <c r="N4865" s="1" t="s">
        <v>12678</v>
      </c>
    </row>
    <row r="4866" spans="1:14" x14ac:dyDescent="0.25">
      <c r="A4866" s="1" t="s">
        <v>227</v>
      </c>
      <c r="B4866" s="1" t="s">
        <v>87</v>
      </c>
      <c r="C4866" s="1" t="s">
        <v>81</v>
      </c>
      <c r="D4866" s="377">
        <v>4500</v>
      </c>
      <c r="E4866" s="1" t="s">
        <v>84</v>
      </c>
      <c r="F4866" s="378">
        <v>46183</v>
      </c>
      <c r="G4866" s="1" t="s">
        <v>10755</v>
      </c>
      <c r="H4866" s="1" t="s">
        <v>10756</v>
      </c>
      <c r="I4866" s="378">
        <v>47278</v>
      </c>
      <c r="J4866" s="1" t="s">
        <v>61</v>
      </c>
      <c r="K4866" s="380">
        <v>0.204375</v>
      </c>
      <c r="L4866" s="378">
        <v>46183</v>
      </c>
      <c r="M4866" s="1" t="s">
        <v>228</v>
      </c>
      <c r="N4866" s="1" t="s">
        <v>11445</v>
      </c>
    </row>
    <row r="4867" spans="1:14" x14ac:dyDescent="0.25">
      <c r="A4867" s="1" t="s">
        <v>227</v>
      </c>
      <c r="B4867" s="1" t="s">
        <v>87</v>
      </c>
      <c r="C4867" s="1" t="s">
        <v>81</v>
      </c>
      <c r="D4867" s="377">
        <v>4500</v>
      </c>
      <c r="E4867" s="1" t="s">
        <v>84</v>
      </c>
      <c r="F4867" s="378">
        <v>46183</v>
      </c>
      <c r="G4867" s="1" t="s">
        <v>10755</v>
      </c>
      <c r="H4867" s="1" t="s">
        <v>10756</v>
      </c>
      <c r="I4867" s="378">
        <v>47278</v>
      </c>
      <c r="J4867" s="1" t="s">
        <v>61</v>
      </c>
      <c r="K4867" s="380">
        <v>7.4155092592589997E-2</v>
      </c>
      <c r="L4867" s="378">
        <v>46183</v>
      </c>
      <c r="M4867" s="1" t="s">
        <v>228</v>
      </c>
      <c r="N4867" s="1" t="s">
        <v>11446</v>
      </c>
    </row>
    <row r="4868" spans="1:14" x14ac:dyDescent="0.25">
      <c r="A4868" s="1" t="s">
        <v>227</v>
      </c>
      <c r="B4868" s="1" t="s">
        <v>87</v>
      </c>
      <c r="C4868" s="1" t="s">
        <v>81</v>
      </c>
      <c r="D4868" s="377">
        <v>4500</v>
      </c>
      <c r="E4868" s="1" t="s">
        <v>84</v>
      </c>
      <c r="F4868" s="378">
        <v>46183</v>
      </c>
      <c r="G4868" s="1" t="s">
        <v>10755</v>
      </c>
      <c r="H4868" s="1" t="s">
        <v>10756</v>
      </c>
      <c r="I4868" s="378">
        <v>47278</v>
      </c>
      <c r="J4868" s="1" t="s">
        <v>61</v>
      </c>
      <c r="K4868" s="380">
        <v>2.5115740740740002E-2</v>
      </c>
      <c r="L4868" s="378">
        <v>46183</v>
      </c>
      <c r="M4868" s="1" t="s">
        <v>228</v>
      </c>
      <c r="N4868" s="1" t="s">
        <v>11447</v>
      </c>
    </row>
    <row r="4869" spans="1:14" x14ac:dyDescent="0.25">
      <c r="A4869" s="1" t="s">
        <v>227</v>
      </c>
      <c r="B4869" s="1" t="s">
        <v>87</v>
      </c>
      <c r="C4869" s="1" t="s">
        <v>81</v>
      </c>
      <c r="D4869" s="377">
        <v>4500</v>
      </c>
      <c r="E4869" s="1" t="s">
        <v>84</v>
      </c>
      <c r="F4869" s="378">
        <v>46183</v>
      </c>
      <c r="G4869" s="1" t="s">
        <v>10755</v>
      </c>
      <c r="H4869" s="1" t="s">
        <v>10756</v>
      </c>
      <c r="I4869" s="378">
        <v>47278</v>
      </c>
      <c r="J4869" s="1" t="s">
        <v>61</v>
      </c>
      <c r="K4869" s="380">
        <v>0.36497685185185003</v>
      </c>
      <c r="L4869" s="378">
        <v>46183</v>
      </c>
      <c r="M4869" s="1" t="s">
        <v>228</v>
      </c>
      <c r="N4869" s="1" t="s">
        <v>11705</v>
      </c>
    </row>
    <row r="4870" spans="1:14" x14ac:dyDescent="0.25">
      <c r="A4870" s="1" t="s">
        <v>227</v>
      </c>
      <c r="B4870" s="1" t="s">
        <v>87</v>
      </c>
      <c r="C4870" s="1" t="s">
        <v>81</v>
      </c>
      <c r="D4870" s="377">
        <v>4500</v>
      </c>
      <c r="E4870" s="1" t="s">
        <v>84</v>
      </c>
      <c r="F4870" s="378">
        <v>46183</v>
      </c>
      <c r="G4870" s="1" t="s">
        <v>10755</v>
      </c>
      <c r="H4870" s="1" t="s">
        <v>10756</v>
      </c>
      <c r="I4870" s="378">
        <v>47278</v>
      </c>
      <c r="J4870" s="1" t="s">
        <v>61</v>
      </c>
      <c r="K4870" s="380">
        <v>0.25202546296296002</v>
      </c>
      <c r="L4870" s="378">
        <v>46183</v>
      </c>
      <c r="M4870" s="1" t="s">
        <v>228</v>
      </c>
      <c r="N4870" s="1" t="s">
        <v>11443</v>
      </c>
    </row>
    <row r="4871" spans="1:14" x14ac:dyDescent="0.25">
      <c r="A4871" s="1" t="s">
        <v>227</v>
      </c>
      <c r="B4871" s="1" t="s">
        <v>87</v>
      </c>
      <c r="C4871" s="1" t="s">
        <v>81</v>
      </c>
      <c r="D4871" s="377">
        <v>4500</v>
      </c>
      <c r="E4871" s="1" t="s">
        <v>84</v>
      </c>
      <c r="F4871" s="378">
        <v>46183</v>
      </c>
      <c r="G4871" s="1" t="s">
        <v>10755</v>
      </c>
      <c r="H4871" s="1" t="s">
        <v>10756</v>
      </c>
      <c r="I4871" s="378">
        <v>47278</v>
      </c>
      <c r="J4871" s="1" t="s">
        <v>61</v>
      </c>
      <c r="K4871" s="380">
        <v>0.44182870370369998</v>
      </c>
      <c r="L4871" s="378">
        <v>46183</v>
      </c>
      <c r="M4871" s="1" t="s">
        <v>228</v>
      </c>
      <c r="N4871" s="1" t="s">
        <v>12677</v>
      </c>
    </row>
    <row r="4872" spans="1:14" x14ac:dyDescent="0.25">
      <c r="A4872" s="1" t="s">
        <v>227</v>
      </c>
      <c r="B4872" s="1" t="s">
        <v>87</v>
      </c>
      <c r="C4872" s="1" t="s">
        <v>81</v>
      </c>
      <c r="D4872" s="377">
        <v>4500</v>
      </c>
      <c r="E4872" s="1" t="s">
        <v>84</v>
      </c>
      <c r="F4872" s="378">
        <v>46183</v>
      </c>
      <c r="G4872" s="1" t="s">
        <v>10755</v>
      </c>
      <c r="H4872" s="1" t="s">
        <v>10756</v>
      </c>
      <c r="I4872" s="378">
        <v>47278</v>
      </c>
      <c r="J4872" s="1" t="s">
        <v>61</v>
      </c>
      <c r="K4872" s="380">
        <v>0.45909722222221999</v>
      </c>
      <c r="L4872" s="378">
        <v>46183</v>
      </c>
      <c r="M4872" s="1" t="s">
        <v>228</v>
      </c>
      <c r="N4872" s="1" t="s">
        <v>12674</v>
      </c>
    </row>
    <row r="4873" spans="1:14" x14ac:dyDescent="0.25">
      <c r="A4873" s="1" t="s">
        <v>227</v>
      </c>
      <c r="B4873" s="1" t="s">
        <v>87</v>
      </c>
      <c r="C4873" s="1" t="s">
        <v>81</v>
      </c>
      <c r="D4873" s="377">
        <v>4500</v>
      </c>
      <c r="E4873" s="1" t="s">
        <v>84</v>
      </c>
      <c r="F4873" s="378">
        <v>46182</v>
      </c>
      <c r="G4873" s="1" t="s">
        <v>10153</v>
      </c>
      <c r="H4873" s="1" t="s">
        <v>9488</v>
      </c>
      <c r="I4873" s="378">
        <v>47277</v>
      </c>
      <c r="J4873" s="1" t="s">
        <v>61</v>
      </c>
      <c r="K4873" s="380">
        <v>0.40836805555555999</v>
      </c>
      <c r="L4873" s="378">
        <v>46182</v>
      </c>
      <c r="M4873" s="1" t="s">
        <v>228</v>
      </c>
      <c r="N4873" s="1" t="s">
        <v>10753</v>
      </c>
    </row>
    <row r="4874" spans="1:14" x14ac:dyDescent="0.25">
      <c r="A4874" s="1" t="s">
        <v>227</v>
      </c>
      <c r="B4874" s="1" t="s">
        <v>87</v>
      </c>
      <c r="C4874" s="1" t="s">
        <v>81</v>
      </c>
      <c r="D4874" s="377">
        <v>4500</v>
      </c>
      <c r="E4874" s="1" t="s">
        <v>84</v>
      </c>
      <c r="F4874" s="378">
        <v>46182</v>
      </c>
      <c r="G4874" s="1" t="s">
        <v>10755</v>
      </c>
      <c r="H4874" s="1" t="s">
        <v>10756</v>
      </c>
      <c r="I4874" s="378">
        <v>47278</v>
      </c>
      <c r="J4874" s="1" t="s">
        <v>61</v>
      </c>
      <c r="K4874" s="380">
        <v>0.64534722222221996</v>
      </c>
      <c r="L4874" s="378">
        <v>46182</v>
      </c>
      <c r="M4874" s="1" t="s">
        <v>228</v>
      </c>
      <c r="N4874" s="1" t="s">
        <v>10953</v>
      </c>
    </row>
    <row r="4875" spans="1:14" x14ac:dyDescent="0.25">
      <c r="A4875" s="1" t="s">
        <v>227</v>
      </c>
      <c r="B4875" s="1" t="s">
        <v>87</v>
      </c>
      <c r="C4875" s="1" t="s">
        <v>81</v>
      </c>
      <c r="D4875" s="377">
        <v>4500</v>
      </c>
      <c r="E4875" s="1" t="s">
        <v>84</v>
      </c>
      <c r="F4875" s="378">
        <v>46182</v>
      </c>
      <c r="G4875" s="1" t="s">
        <v>10755</v>
      </c>
      <c r="H4875" s="1" t="s">
        <v>10756</v>
      </c>
      <c r="I4875" s="378">
        <v>47278</v>
      </c>
      <c r="J4875" s="1" t="s">
        <v>61</v>
      </c>
      <c r="K4875" s="380">
        <v>0.68895833333333001</v>
      </c>
      <c r="L4875" s="378">
        <v>46182</v>
      </c>
      <c r="M4875" s="1" t="s">
        <v>228</v>
      </c>
      <c r="N4875" s="1" t="s">
        <v>10952</v>
      </c>
    </row>
    <row r="4876" spans="1:14" x14ac:dyDescent="0.25">
      <c r="A4876" s="1" t="s">
        <v>227</v>
      </c>
      <c r="B4876" s="1" t="s">
        <v>87</v>
      </c>
      <c r="C4876" s="1" t="s">
        <v>81</v>
      </c>
      <c r="D4876" s="377">
        <v>4500</v>
      </c>
      <c r="E4876" s="1" t="s">
        <v>84</v>
      </c>
      <c r="F4876" s="378">
        <v>46182</v>
      </c>
      <c r="G4876" s="1" t="s">
        <v>10755</v>
      </c>
      <c r="H4876" s="1" t="s">
        <v>10756</v>
      </c>
      <c r="I4876" s="378">
        <v>47278</v>
      </c>
      <c r="J4876" s="1" t="s">
        <v>61</v>
      </c>
      <c r="K4876" s="380">
        <v>0.98251157407406997</v>
      </c>
      <c r="L4876" s="378">
        <v>46182</v>
      </c>
      <c r="M4876" s="1" t="s">
        <v>228</v>
      </c>
      <c r="N4876" s="1" t="s">
        <v>11452</v>
      </c>
    </row>
    <row r="4877" spans="1:14" x14ac:dyDescent="0.25">
      <c r="A4877" s="1" t="s">
        <v>227</v>
      </c>
      <c r="B4877" s="1" t="s">
        <v>87</v>
      </c>
      <c r="C4877" s="1" t="s">
        <v>81</v>
      </c>
      <c r="D4877" s="377">
        <v>4500</v>
      </c>
      <c r="E4877" s="1" t="s">
        <v>84</v>
      </c>
      <c r="F4877" s="378">
        <v>46182</v>
      </c>
      <c r="G4877" s="1" t="s">
        <v>10755</v>
      </c>
      <c r="H4877" s="1" t="s">
        <v>10756</v>
      </c>
      <c r="I4877" s="378">
        <v>47278</v>
      </c>
      <c r="J4877" s="1" t="s">
        <v>61</v>
      </c>
      <c r="K4877" s="380">
        <v>0.92754629629630003</v>
      </c>
      <c r="L4877" s="378">
        <v>46182</v>
      </c>
      <c r="M4877" s="1" t="s">
        <v>228</v>
      </c>
      <c r="N4877" s="1" t="s">
        <v>11448</v>
      </c>
    </row>
    <row r="4878" spans="1:14" x14ac:dyDescent="0.25">
      <c r="A4878" s="1" t="s">
        <v>227</v>
      </c>
      <c r="B4878" s="1" t="s">
        <v>87</v>
      </c>
      <c r="C4878" s="1" t="s">
        <v>81</v>
      </c>
      <c r="D4878" s="377">
        <v>4500</v>
      </c>
      <c r="E4878" s="1" t="s">
        <v>84</v>
      </c>
      <c r="F4878" s="378">
        <v>46182</v>
      </c>
      <c r="G4878" s="1" t="s">
        <v>10755</v>
      </c>
      <c r="H4878" s="1" t="s">
        <v>10756</v>
      </c>
      <c r="I4878" s="378">
        <v>47278</v>
      </c>
      <c r="J4878" s="1" t="s">
        <v>61</v>
      </c>
      <c r="K4878" s="380">
        <v>0.91116898148147996</v>
      </c>
      <c r="L4878" s="378">
        <v>46182</v>
      </c>
      <c r="M4878" s="1" t="s">
        <v>228</v>
      </c>
      <c r="N4878" s="1" t="s">
        <v>11450</v>
      </c>
    </row>
    <row r="4879" spans="1:14" x14ac:dyDescent="0.25">
      <c r="A4879" s="1" t="s">
        <v>227</v>
      </c>
      <c r="B4879" s="1" t="s">
        <v>87</v>
      </c>
      <c r="C4879" s="1" t="s">
        <v>81</v>
      </c>
      <c r="D4879" s="377">
        <v>4500</v>
      </c>
      <c r="E4879" s="1" t="s">
        <v>84</v>
      </c>
      <c r="F4879" s="378">
        <v>46182</v>
      </c>
      <c r="G4879" s="1" t="s">
        <v>10755</v>
      </c>
      <c r="H4879" s="1" t="s">
        <v>10756</v>
      </c>
      <c r="I4879" s="378">
        <v>47278</v>
      </c>
      <c r="J4879" s="1" t="s">
        <v>61</v>
      </c>
      <c r="K4879" s="380">
        <v>0.57510416666666997</v>
      </c>
      <c r="L4879" s="378">
        <v>46182</v>
      </c>
      <c r="M4879" s="1" t="s">
        <v>228</v>
      </c>
      <c r="N4879" s="1" t="s">
        <v>10758</v>
      </c>
    </row>
    <row r="4880" spans="1:14" x14ac:dyDescent="0.25">
      <c r="A4880" s="1" t="s">
        <v>227</v>
      </c>
      <c r="B4880" s="1" t="s">
        <v>87</v>
      </c>
      <c r="C4880" s="1" t="s">
        <v>81</v>
      </c>
      <c r="D4880" s="377">
        <v>4500</v>
      </c>
      <c r="E4880" s="1" t="s">
        <v>84</v>
      </c>
      <c r="F4880" s="378">
        <v>46182</v>
      </c>
      <c r="G4880" s="1" t="s">
        <v>10153</v>
      </c>
      <c r="H4880" s="1" t="s">
        <v>9488</v>
      </c>
      <c r="I4880" s="378">
        <v>47277</v>
      </c>
      <c r="J4880" s="1" t="s">
        <v>61</v>
      </c>
      <c r="K4880" s="380">
        <v>0.2037962962963</v>
      </c>
      <c r="L4880" s="378">
        <v>46182</v>
      </c>
      <c r="M4880" s="1" t="s">
        <v>228</v>
      </c>
      <c r="N4880" s="1" t="s">
        <v>10157</v>
      </c>
    </row>
    <row r="4881" spans="1:14" x14ac:dyDescent="0.25">
      <c r="A4881" s="1" t="s">
        <v>227</v>
      </c>
      <c r="B4881" s="1" t="s">
        <v>87</v>
      </c>
      <c r="C4881" s="1" t="s">
        <v>81</v>
      </c>
      <c r="D4881" s="377">
        <v>4500</v>
      </c>
      <c r="E4881" s="1" t="s">
        <v>84</v>
      </c>
      <c r="F4881" s="378">
        <v>46182</v>
      </c>
      <c r="G4881" s="1" t="s">
        <v>10153</v>
      </c>
      <c r="H4881" s="1" t="s">
        <v>9488</v>
      </c>
      <c r="I4881" s="378">
        <v>47277</v>
      </c>
      <c r="J4881" s="1" t="s">
        <v>61</v>
      </c>
      <c r="K4881" s="380">
        <v>3.174768518519E-2</v>
      </c>
      <c r="L4881" s="378">
        <v>46182</v>
      </c>
      <c r="M4881" s="1" t="s">
        <v>228</v>
      </c>
      <c r="N4881" s="1" t="s">
        <v>10158</v>
      </c>
    </row>
    <row r="4882" spans="1:14" x14ac:dyDescent="0.25">
      <c r="A4882" s="1" t="s">
        <v>227</v>
      </c>
      <c r="B4882" s="1" t="s">
        <v>87</v>
      </c>
      <c r="C4882" s="1" t="s">
        <v>81</v>
      </c>
      <c r="D4882" s="377">
        <v>4500</v>
      </c>
      <c r="E4882" s="1" t="s">
        <v>84</v>
      </c>
      <c r="F4882" s="378">
        <v>46182</v>
      </c>
      <c r="G4882" s="1" t="s">
        <v>10153</v>
      </c>
      <c r="H4882" s="1" t="s">
        <v>9488</v>
      </c>
      <c r="I4882" s="378">
        <v>47277</v>
      </c>
      <c r="J4882" s="1" t="s">
        <v>61</v>
      </c>
      <c r="K4882" s="380">
        <v>7.9398148148149994E-2</v>
      </c>
      <c r="L4882" s="378">
        <v>46182</v>
      </c>
      <c r="M4882" s="1" t="s">
        <v>228</v>
      </c>
      <c r="N4882" s="1" t="s">
        <v>10155</v>
      </c>
    </row>
    <row r="4883" spans="1:14" x14ac:dyDescent="0.25">
      <c r="A4883" s="1" t="s">
        <v>227</v>
      </c>
      <c r="B4883" s="1" t="s">
        <v>87</v>
      </c>
      <c r="C4883" s="1" t="s">
        <v>81</v>
      </c>
      <c r="D4883" s="377">
        <v>4500</v>
      </c>
      <c r="E4883" s="1" t="s">
        <v>84</v>
      </c>
      <c r="F4883" s="378">
        <v>46182</v>
      </c>
      <c r="G4883" s="1" t="s">
        <v>10755</v>
      </c>
      <c r="H4883" s="1" t="s">
        <v>10756</v>
      </c>
      <c r="I4883" s="378">
        <v>47278</v>
      </c>
      <c r="J4883" s="1" t="s">
        <v>61</v>
      </c>
      <c r="K4883" s="380">
        <v>0.76057870370369995</v>
      </c>
      <c r="L4883" s="378">
        <v>46182</v>
      </c>
      <c r="M4883" s="1" t="s">
        <v>228</v>
      </c>
      <c r="N4883" s="1" t="s">
        <v>11451</v>
      </c>
    </row>
    <row r="4884" spans="1:14" x14ac:dyDescent="0.25">
      <c r="A4884" s="1" t="s">
        <v>227</v>
      </c>
      <c r="B4884" s="1" t="s">
        <v>87</v>
      </c>
      <c r="C4884" s="1" t="s">
        <v>81</v>
      </c>
      <c r="D4884" s="377">
        <v>4500</v>
      </c>
      <c r="E4884" s="1" t="s">
        <v>84</v>
      </c>
      <c r="F4884" s="378">
        <v>46182</v>
      </c>
      <c r="G4884" s="1" t="s">
        <v>10755</v>
      </c>
      <c r="H4884" s="1" t="s">
        <v>10756</v>
      </c>
      <c r="I4884" s="378">
        <v>47278</v>
      </c>
      <c r="J4884" s="1" t="s">
        <v>61</v>
      </c>
      <c r="K4884" s="380">
        <v>0.52124999999999999</v>
      </c>
      <c r="L4884" s="378">
        <v>46182</v>
      </c>
      <c r="M4884" s="1" t="s">
        <v>228</v>
      </c>
      <c r="N4884" s="1" t="s">
        <v>10757</v>
      </c>
    </row>
    <row r="4885" spans="1:14" x14ac:dyDescent="0.25">
      <c r="A4885" s="1" t="s">
        <v>227</v>
      </c>
      <c r="B4885" s="1" t="s">
        <v>87</v>
      </c>
      <c r="C4885" s="1" t="s">
        <v>81</v>
      </c>
      <c r="D4885" s="377">
        <v>4500</v>
      </c>
      <c r="E4885" s="1" t="s">
        <v>84</v>
      </c>
      <c r="F4885" s="378">
        <v>46182</v>
      </c>
      <c r="G4885" s="1" t="s">
        <v>10153</v>
      </c>
      <c r="H4885" s="1" t="s">
        <v>9488</v>
      </c>
      <c r="I4885" s="378">
        <v>47277</v>
      </c>
      <c r="J4885" s="1" t="s">
        <v>61</v>
      </c>
      <c r="K4885" s="380">
        <v>0.31457175925926001</v>
      </c>
      <c r="L4885" s="378">
        <v>46182</v>
      </c>
      <c r="M4885" s="1" t="s">
        <v>228</v>
      </c>
      <c r="N4885" s="1" t="s">
        <v>10160</v>
      </c>
    </row>
    <row r="4886" spans="1:14" x14ac:dyDescent="0.25">
      <c r="A4886" s="1" t="s">
        <v>227</v>
      </c>
      <c r="B4886" s="1" t="s">
        <v>87</v>
      </c>
      <c r="C4886" s="1" t="s">
        <v>81</v>
      </c>
      <c r="D4886" s="377">
        <v>4500</v>
      </c>
      <c r="E4886" s="1" t="s">
        <v>84</v>
      </c>
      <c r="F4886" s="378">
        <v>46182</v>
      </c>
      <c r="G4886" s="1" t="s">
        <v>10153</v>
      </c>
      <c r="H4886" s="1" t="s">
        <v>9488</v>
      </c>
      <c r="I4886" s="378">
        <v>47277</v>
      </c>
      <c r="J4886" s="1" t="s">
        <v>61</v>
      </c>
      <c r="K4886" s="380">
        <v>0.15112268518519001</v>
      </c>
      <c r="L4886" s="378">
        <v>46182</v>
      </c>
      <c r="M4886" s="1" t="s">
        <v>228</v>
      </c>
      <c r="N4886" s="1" t="s">
        <v>10156</v>
      </c>
    </row>
    <row r="4887" spans="1:14" x14ac:dyDescent="0.25">
      <c r="A4887" s="1" t="s">
        <v>227</v>
      </c>
      <c r="B4887" s="1" t="s">
        <v>87</v>
      </c>
      <c r="C4887" s="1" t="s">
        <v>81</v>
      </c>
      <c r="D4887" s="377">
        <v>4500</v>
      </c>
      <c r="E4887" s="1" t="s">
        <v>84</v>
      </c>
      <c r="F4887" s="378">
        <v>46182</v>
      </c>
      <c r="G4887" s="1" t="s">
        <v>10153</v>
      </c>
      <c r="H4887" s="1" t="s">
        <v>9488</v>
      </c>
      <c r="I4887" s="378">
        <v>47277</v>
      </c>
      <c r="J4887" s="1" t="s">
        <v>61</v>
      </c>
      <c r="K4887" s="380">
        <v>0.47760416666666999</v>
      </c>
      <c r="L4887" s="378">
        <v>46182</v>
      </c>
      <c r="M4887" s="1" t="s">
        <v>228</v>
      </c>
      <c r="N4887" s="1" t="s">
        <v>10754</v>
      </c>
    </row>
    <row r="4888" spans="1:14" x14ac:dyDescent="0.25">
      <c r="A4888" s="1" t="s">
        <v>227</v>
      </c>
      <c r="B4888" s="1" t="s">
        <v>87</v>
      </c>
      <c r="C4888" s="1" t="s">
        <v>81</v>
      </c>
      <c r="D4888" s="377">
        <v>4500</v>
      </c>
      <c r="E4888" s="1" t="s">
        <v>84</v>
      </c>
      <c r="F4888" s="378">
        <v>46182</v>
      </c>
      <c r="G4888" s="1" t="s">
        <v>10153</v>
      </c>
      <c r="H4888" s="1" t="s">
        <v>9488</v>
      </c>
      <c r="I4888" s="378">
        <v>47277</v>
      </c>
      <c r="J4888" s="1" t="s">
        <v>61</v>
      </c>
      <c r="K4888" s="380">
        <v>0.26085648148148</v>
      </c>
      <c r="L4888" s="378">
        <v>46182</v>
      </c>
      <c r="M4888" s="1" t="s">
        <v>228</v>
      </c>
      <c r="N4888" s="1" t="s">
        <v>10154</v>
      </c>
    </row>
    <row r="4889" spans="1:14" x14ac:dyDescent="0.25">
      <c r="A4889" s="1" t="s">
        <v>227</v>
      </c>
      <c r="B4889" s="1" t="s">
        <v>87</v>
      </c>
      <c r="C4889" s="1" t="s">
        <v>81</v>
      </c>
      <c r="D4889" s="377">
        <v>4500</v>
      </c>
      <c r="E4889" s="1" t="s">
        <v>84</v>
      </c>
      <c r="F4889" s="378">
        <v>46182</v>
      </c>
      <c r="G4889" s="1" t="s">
        <v>10755</v>
      </c>
      <c r="H4889" s="1" t="s">
        <v>10756</v>
      </c>
      <c r="I4889" s="378">
        <v>47278</v>
      </c>
      <c r="J4889" s="1" t="s">
        <v>61</v>
      </c>
      <c r="K4889" s="380">
        <v>0.86052083333332996</v>
      </c>
      <c r="L4889" s="378">
        <v>46182</v>
      </c>
      <c r="M4889" s="1" t="s">
        <v>228</v>
      </c>
      <c r="N4889" s="1" t="s">
        <v>11449</v>
      </c>
    </row>
    <row r="4890" spans="1:14" x14ac:dyDescent="0.25">
      <c r="A4890" s="1" t="s">
        <v>227</v>
      </c>
      <c r="B4890" s="1" t="s">
        <v>87</v>
      </c>
      <c r="C4890" s="1" t="s">
        <v>81</v>
      </c>
      <c r="D4890" s="377">
        <v>4500</v>
      </c>
      <c r="E4890" s="1" t="s">
        <v>84</v>
      </c>
      <c r="F4890" s="378">
        <v>46182</v>
      </c>
      <c r="G4890" s="1" t="s">
        <v>10153</v>
      </c>
      <c r="H4890" s="1" t="s">
        <v>9488</v>
      </c>
      <c r="I4890" s="378">
        <v>47277</v>
      </c>
      <c r="J4890" s="1" t="s">
        <v>61</v>
      </c>
      <c r="K4890" s="380">
        <v>0.35758101851851998</v>
      </c>
      <c r="L4890" s="378">
        <v>46182</v>
      </c>
      <c r="M4890" s="1" t="s">
        <v>228</v>
      </c>
      <c r="N4890" s="1" t="s">
        <v>10159</v>
      </c>
    </row>
    <row r="4891" spans="1:14" x14ac:dyDescent="0.25">
      <c r="A4891" s="1" t="s">
        <v>227</v>
      </c>
      <c r="B4891" s="1" t="s">
        <v>87</v>
      </c>
      <c r="C4891" s="1" t="s">
        <v>81</v>
      </c>
      <c r="D4891" s="377">
        <v>4500</v>
      </c>
      <c r="E4891" s="1" t="s">
        <v>84</v>
      </c>
      <c r="F4891" s="378">
        <v>46181</v>
      </c>
      <c r="G4891" s="1" t="s">
        <v>10153</v>
      </c>
      <c r="H4891" s="1" t="s">
        <v>9488</v>
      </c>
      <c r="I4891" s="378">
        <v>47277</v>
      </c>
      <c r="J4891" s="1" t="s">
        <v>61</v>
      </c>
      <c r="K4891" s="380">
        <v>0.85600694444444003</v>
      </c>
      <c r="L4891" s="378">
        <v>46181</v>
      </c>
      <c r="M4891" s="1" t="s">
        <v>228</v>
      </c>
      <c r="N4891" s="1" t="s">
        <v>10166</v>
      </c>
    </row>
    <row r="4892" spans="1:14" x14ac:dyDescent="0.25">
      <c r="A4892" s="1" t="s">
        <v>227</v>
      </c>
      <c r="B4892" s="1" t="s">
        <v>87</v>
      </c>
      <c r="C4892" s="1" t="s">
        <v>81</v>
      </c>
      <c r="D4892" s="377">
        <v>4500</v>
      </c>
      <c r="E4892" s="1" t="s">
        <v>84</v>
      </c>
      <c r="F4892" s="378">
        <v>46181</v>
      </c>
      <c r="G4892" s="1" t="s">
        <v>8052</v>
      </c>
      <c r="H4892" s="1" t="s">
        <v>5861</v>
      </c>
      <c r="I4892" s="378">
        <v>47274</v>
      </c>
      <c r="J4892" s="1" t="s">
        <v>61</v>
      </c>
      <c r="K4892" s="380">
        <v>0.33762731481481001</v>
      </c>
      <c r="L4892" s="378">
        <v>46181</v>
      </c>
      <c r="M4892" s="1" t="s">
        <v>228</v>
      </c>
      <c r="N4892" s="1" t="s">
        <v>8053</v>
      </c>
    </row>
    <row r="4893" spans="1:14" x14ac:dyDescent="0.25">
      <c r="A4893" s="1" t="s">
        <v>227</v>
      </c>
      <c r="B4893" s="1" t="s">
        <v>87</v>
      </c>
      <c r="C4893" s="1" t="s">
        <v>81</v>
      </c>
      <c r="D4893" s="377">
        <v>4500</v>
      </c>
      <c r="E4893" s="1" t="s">
        <v>84</v>
      </c>
      <c r="F4893" s="378">
        <v>46181</v>
      </c>
      <c r="G4893" s="1" t="s">
        <v>10153</v>
      </c>
      <c r="H4893" s="1" t="s">
        <v>9488</v>
      </c>
      <c r="I4893" s="378">
        <v>47277</v>
      </c>
      <c r="J4893" s="1" t="s">
        <v>61</v>
      </c>
      <c r="K4893" s="380">
        <v>0.98400462962962998</v>
      </c>
      <c r="L4893" s="378">
        <v>46181</v>
      </c>
      <c r="M4893" s="1" t="s">
        <v>228</v>
      </c>
      <c r="N4893" s="1" t="s">
        <v>10169</v>
      </c>
    </row>
    <row r="4894" spans="1:14" x14ac:dyDescent="0.25">
      <c r="A4894" s="1" t="s">
        <v>227</v>
      </c>
      <c r="B4894" s="1" t="s">
        <v>87</v>
      </c>
      <c r="C4894" s="1" t="s">
        <v>81</v>
      </c>
      <c r="D4894" s="377">
        <v>4500</v>
      </c>
      <c r="E4894" s="1" t="s">
        <v>84</v>
      </c>
      <c r="F4894" s="378">
        <v>46181</v>
      </c>
      <c r="G4894" s="1" t="s">
        <v>10153</v>
      </c>
      <c r="H4894" s="1" t="s">
        <v>9488</v>
      </c>
      <c r="I4894" s="378">
        <v>47277</v>
      </c>
      <c r="J4894" s="1" t="s">
        <v>61</v>
      </c>
      <c r="K4894" s="380">
        <v>0.66633101851851995</v>
      </c>
      <c r="L4894" s="378">
        <v>46181</v>
      </c>
      <c r="M4894" s="1" t="s">
        <v>228</v>
      </c>
      <c r="N4894" s="1" t="s">
        <v>10167</v>
      </c>
    </row>
    <row r="4895" spans="1:14" x14ac:dyDescent="0.25">
      <c r="A4895" s="1" t="s">
        <v>227</v>
      </c>
      <c r="B4895" s="1" t="s">
        <v>87</v>
      </c>
      <c r="C4895" s="1" t="s">
        <v>81</v>
      </c>
      <c r="D4895" s="377">
        <v>4500</v>
      </c>
      <c r="E4895" s="1" t="s">
        <v>84</v>
      </c>
      <c r="F4895" s="378">
        <v>46181</v>
      </c>
      <c r="G4895" s="1" t="s">
        <v>8052</v>
      </c>
      <c r="H4895" s="1" t="s">
        <v>5861</v>
      </c>
      <c r="I4895" s="378">
        <v>47274</v>
      </c>
      <c r="J4895" s="1" t="s">
        <v>61</v>
      </c>
      <c r="K4895" s="380">
        <v>0.39621527777777998</v>
      </c>
      <c r="L4895" s="378">
        <v>46181</v>
      </c>
      <c r="M4895" s="1" t="s">
        <v>228</v>
      </c>
      <c r="N4895" s="1" t="s">
        <v>9361</v>
      </c>
    </row>
    <row r="4896" spans="1:14" x14ac:dyDescent="0.25">
      <c r="A4896" s="1" t="s">
        <v>227</v>
      </c>
      <c r="B4896" s="1" t="s">
        <v>87</v>
      </c>
      <c r="C4896" s="1" t="s">
        <v>81</v>
      </c>
      <c r="D4896" s="377">
        <v>4500</v>
      </c>
      <c r="E4896" s="1" t="s">
        <v>84</v>
      </c>
      <c r="F4896" s="378">
        <v>46181</v>
      </c>
      <c r="G4896" s="1" t="s">
        <v>10153</v>
      </c>
      <c r="H4896" s="1" t="s">
        <v>9488</v>
      </c>
      <c r="I4896" s="378">
        <v>47277</v>
      </c>
      <c r="J4896" s="1" t="s">
        <v>61</v>
      </c>
      <c r="K4896" s="380">
        <v>0.87760416666666996</v>
      </c>
      <c r="L4896" s="378">
        <v>46181</v>
      </c>
      <c r="M4896" s="1" t="s">
        <v>228</v>
      </c>
      <c r="N4896" s="1" t="s">
        <v>10168</v>
      </c>
    </row>
    <row r="4897" spans="1:14" x14ac:dyDescent="0.25">
      <c r="A4897" s="1" t="s">
        <v>227</v>
      </c>
      <c r="B4897" s="1" t="s">
        <v>87</v>
      </c>
      <c r="C4897" s="1" t="s">
        <v>81</v>
      </c>
      <c r="D4897" s="377">
        <v>4500</v>
      </c>
      <c r="E4897" s="1" t="s">
        <v>84</v>
      </c>
      <c r="F4897" s="378">
        <v>46181</v>
      </c>
      <c r="G4897" s="1" t="s">
        <v>8052</v>
      </c>
      <c r="H4897" s="1" t="s">
        <v>5861</v>
      </c>
      <c r="I4897" s="378">
        <v>47274</v>
      </c>
      <c r="J4897" s="1" t="s">
        <v>61</v>
      </c>
      <c r="K4897" s="380">
        <v>0.45484953703704001</v>
      </c>
      <c r="L4897" s="378">
        <v>46181</v>
      </c>
      <c r="M4897" s="1" t="s">
        <v>228</v>
      </c>
      <c r="N4897" s="1" t="s">
        <v>9425</v>
      </c>
    </row>
    <row r="4898" spans="1:14" x14ac:dyDescent="0.25">
      <c r="A4898" s="1" t="s">
        <v>227</v>
      </c>
      <c r="B4898" s="1" t="s">
        <v>87</v>
      </c>
      <c r="C4898" s="1" t="s">
        <v>81</v>
      </c>
      <c r="D4898" s="377">
        <v>4500</v>
      </c>
      <c r="E4898" s="1" t="s">
        <v>84</v>
      </c>
      <c r="F4898" s="378">
        <v>46181</v>
      </c>
      <c r="G4898" s="1" t="s">
        <v>10153</v>
      </c>
      <c r="H4898" s="1" t="s">
        <v>9488</v>
      </c>
      <c r="I4898" s="378">
        <v>47277</v>
      </c>
      <c r="J4898" s="1" t="s">
        <v>61</v>
      </c>
      <c r="K4898" s="380">
        <v>0.77942129629629997</v>
      </c>
      <c r="L4898" s="378">
        <v>46181</v>
      </c>
      <c r="M4898" s="1" t="s">
        <v>228</v>
      </c>
      <c r="N4898" s="1" t="s">
        <v>10161</v>
      </c>
    </row>
    <row r="4899" spans="1:14" x14ac:dyDescent="0.25">
      <c r="A4899" s="1" t="s">
        <v>227</v>
      </c>
      <c r="B4899" s="1" t="s">
        <v>87</v>
      </c>
      <c r="C4899" s="1" t="s">
        <v>81</v>
      </c>
      <c r="D4899" s="377">
        <v>4500</v>
      </c>
      <c r="E4899" s="1" t="s">
        <v>84</v>
      </c>
      <c r="F4899" s="378">
        <v>46181</v>
      </c>
      <c r="G4899" s="1" t="s">
        <v>10153</v>
      </c>
      <c r="H4899" s="1" t="s">
        <v>9488</v>
      </c>
      <c r="I4899" s="378">
        <v>47277</v>
      </c>
      <c r="J4899" s="1" t="s">
        <v>61</v>
      </c>
      <c r="K4899" s="380">
        <v>0.69165509259258995</v>
      </c>
      <c r="L4899" s="378">
        <v>46181</v>
      </c>
      <c r="M4899" s="1" t="s">
        <v>228</v>
      </c>
      <c r="N4899" s="1" t="s">
        <v>10163</v>
      </c>
    </row>
    <row r="4900" spans="1:14" x14ac:dyDescent="0.25">
      <c r="A4900" s="1" t="s">
        <v>227</v>
      </c>
      <c r="B4900" s="1" t="s">
        <v>87</v>
      </c>
      <c r="C4900" s="1" t="s">
        <v>81</v>
      </c>
      <c r="D4900" s="377">
        <v>4500</v>
      </c>
      <c r="E4900" s="1" t="s">
        <v>84</v>
      </c>
      <c r="F4900" s="378">
        <v>46181</v>
      </c>
      <c r="G4900" s="1" t="s">
        <v>10153</v>
      </c>
      <c r="H4900" s="1" t="s">
        <v>9488</v>
      </c>
      <c r="I4900" s="378">
        <v>47277</v>
      </c>
      <c r="J4900" s="1" t="s">
        <v>61</v>
      </c>
      <c r="K4900" s="380">
        <v>0.98262731481481003</v>
      </c>
      <c r="L4900" s="378">
        <v>46181</v>
      </c>
      <c r="M4900" s="1" t="s">
        <v>228</v>
      </c>
      <c r="N4900" s="1" t="s">
        <v>10162</v>
      </c>
    </row>
    <row r="4901" spans="1:14" x14ac:dyDescent="0.25">
      <c r="A4901" s="1" t="s">
        <v>227</v>
      </c>
      <c r="B4901" s="1" t="s">
        <v>87</v>
      </c>
      <c r="C4901" s="1" t="s">
        <v>81</v>
      </c>
      <c r="D4901" s="377">
        <v>4500</v>
      </c>
      <c r="E4901" s="1" t="s">
        <v>84</v>
      </c>
      <c r="F4901" s="378">
        <v>46181</v>
      </c>
      <c r="G4901" s="1" t="s">
        <v>10153</v>
      </c>
      <c r="H4901" s="1" t="s">
        <v>9488</v>
      </c>
      <c r="I4901" s="378">
        <v>47277</v>
      </c>
      <c r="J4901" s="1" t="s">
        <v>61</v>
      </c>
      <c r="K4901" s="380">
        <v>0.58839120370370002</v>
      </c>
      <c r="L4901" s="378">
        <v>46181</v>
      </c>
      <c r="M4901" s="1" t="s">
        <v>228</v>
      </c>
      <c r="N4901" s="1" t="s">
        <v>10164</v>
      </c>
    </row>
    <row r="4902" spans="1:14" x14ac:dyDescent="0.25">
      <c r="A4902" s="1" t="s">
        <v>227</v>
      </c>
      <c r="B4902" s="1" t="s">
        <v>87</v>
      </c>
      <c r="C4902" s="1" t="s">
        <v>81</v>
      </c>
      <c r="D4902" s="377">
        <v>4500</v>
      </c>
      <c r="E4902" s="1" t="s">
        <v>84</v>
      </c>
      <c r="F4902" s="378">
        <v>46181</v>
      </c>
      <c r="G4902" s="1" t="s">
        <v>10153</v>
      </c>
      <c r="H4902" s="1" t="s">
        <v>9488</v>
      </c>
      <c r="I4902" s="378">
        <v>47277</v>
      </c>
      <c r="J4902" s="1" t="s">
        <v>61</v>
      </c>
      <c r="K4902" s="380">
        <v>0.50905092592593004</v>
      </c>
      <c r="L4902" s="378">
        <v>46181</v>
      </c>
      <c r="M4902" s="1" t="s">
        <v>228</v>
      </c>
      <c r="N4902" s="1" t="s">
        <v>10165</v>
      </c>
    </row>
    <row r="4903" spans="1:14" x14ac:dyDescent="0.25">
      <c r="A4903" s="1" t="s">
        <v>227</v>
      </c>
      <c r="B4903" s="1" t="s">
        <v>87</v>
      </c>
      <c r="C4903" s="1" t="s">
        <v>81</v>
      </c>
      <c r="D4903" s="377">
        <v>4500</v>
      </c>
      <c r="E4903" s="1" t="s">
        <v>84</v>
      </c>
      <c r="F4903" s="378">
        <v>46179</v>
      </c>
      <c r="G4903" s="1" t="s">
        <v>8052</v>
      </c>
      <c r="H4903" s="1" t="s">
        <v>5861</v>
      </c>
      <c r="I4903" s="378">
        <v>47274</v>
      </c>
      <c r="J4903" s="1" t="s">
        <v>61</v>
      </c>
      <c r="K4903" s="380">
        <v>0.27952546296295999</v>
      </c>
      <c r="L4903" s="378">
        <v>46179</v>
      </c>
      <c r="M4903" s="1" t="s">
        <v>228</v>
      </c>
      <c r="N4903" s="1" t="s">
        <v>8058</v>
      </c>
    </row>
    <row r="4904" spans="1:14" x14ac:dyDescent="0.25">
      <c r="A4904" s="1" t="s">
        <v>227</v>
      </c>
      <c r="B4904" s="1" t="s">
        <v>87</v>
      </c>
      <c r="C4904" s="1" t="s">
        <v>81</v>
      </c>
      <c r="D4904" s="377">
        <v>4500</v>
      </c>
      <c r="E4904" s="1" t="s">
        <v>84</v>
      </c>
      <c r="F4904" s="378">
        <v>46179</v>
      </c>
      <c r="G4904" s="1" t="s">
        <v>8052</v>
      </c>
      <c r="H4904" s="1" t="s">
        <v>5861</v>
      </c>
      <c r="I4904" s="378">
        <v>47274</v>
      </c>
      <c r="J4904" s="1" t="s">
        <v>61</v>
      </c>
      <c r="K4904" s="380">
        <v>2.380787037037E-2</v>
      </c>
      <c r="L4904" s="378">
        <v>46179</v>
      </c>
      <c r="M4904" s="1" t="s">
        <v>228</v>
      </c>
      <c r="N4904" s="1" t="s">
        <v>8056</v>
      </c>
    </row>
    <row r="4905" spans="1:14" x14ac:dyDescent="0.25">
      <c r="A4905" s="1" t="s">
        <v>227</v>
      </c>
      <c r="B4905" s="1" t="s">
        <v>87</v>
      </c>
      <c r="C4905" s="1" t="s">
        <v>81</v>
      </c>
      <c r="D4905" s="377">
        <v>4500</v>
      </c>
      <c r="E4905" s="1" t="s">
        <v>84</v>
      </c>
      <c r="F4905" s="378">
        <v>46179</v>
      </c>
      <c r="G4905" s="1" t="s">
        <v>8052</v>
      </c>
      <c r="H4905" s="1" t="s">
        <v>5861</v>
      </c>
      <c r="I4905" s="378">
        <v>47274</v>
      </c>
      <c r="J4905" s="1" t="s">
        <v>61</v>
      </c>
      <c r="K4905" s="380">
        <v>0.19048611111111</v>
      </c>
      <c r="L4905" s="378">
        <v>46179</v>
      </c>
      <c r="M4905" s="1" t="s">
        <v>228</v>
      </c>
      <c r="N4905" s="1" t="s">
        <v>8059</v>
      </c>
    </row>
    <row r="4906" spans="1:14" x14ac:dyDescent="0.25">
      <c r="A4906" s="1" t="s">
        <v>227</v>
      </c>
      <c r="B4906" s="1" t="s">
        <v>87</v>
      </c>
      <c r="C4906" s="1" t="s">
        <v>81</v>
      </c>
      <c r="D4906" s="377">
        <v>4500</v>
      </c>
      <c r="E4906" s="1" t="s">
        <v>84</v>
      </c>
      <c r="F4906" s="378">
        <v>46179</v>
      </c>
      <c r="G4906" s="1" t="s">
        <v>8052</v>
      </c>
      <c r="H4906" s="1" t="s">
        <v>5861</v>
      </c>
      <c r="I4906" s="378">
        <v>47274</v>
      </c>
      <c r="J4906" s="1" t="s">
        <v>61</v>
      </c>
      <c r="K4906" s="380">
        <v>0.23795138888889</v>
      </c>
      <c r="L4906" s="378">
        <v>46179</v>
      </c>
      <c r="M4906" s="1" t="s">
        <v>228</v>
      </c>
      <c r="N4906" s="1" t="s">
        <v>8055</v>
      </c>
    </row>
    <row r="4907" spans="1:14" x14ac:dyDescent="0.25">
      <c r="A4907" s="1" t="s">
        <v>227</v>
      </c>
      <c r="B4907" s="1" t="s">
        <v>87</v>
      </c>
      <c r="C4907" s="1" t="s">
        <v>81</v>
      </c>
      <c r="D4907" s="377">
        <v>4500</v>
      </c>
      <c r="E4907" s="1" t="s">
        <v>84</v>
      </c>
      <c r="F4907" s="378">
        <v>46179</v>
      </c>
      <c r="G4907" s="1" t="s">
        <v>8052</v>
      </c>
      <c r="H4907" s="1" t="s">
        <v>5861</v>
      </c>
      <c r="I4907" s="378">
        <v>47274</v>
      </c>
      <c r="J4907" s="1" t="s">
        <v>61</v>
      </c>
      <c r="K4907" s="380">
        <v>0.14686342592592999</v>
      </c>
      <c r="L4907" s="378">
        <v>46179</v>
      </c>
      <c r="M4907" s="1" t="s">
        <v>228</v>
      </c>
      <c r="N4907" s="1" t="s">
        <v>8057</v>
      </c>
    </row>
    <row r="4908" spans="1:14" x14ac:dyDescent="0.25">
      <c r="A4908" s="1" t="s">
        <v>227</v>
      </c>
      <c r="B4908" s="1" t="s">
        <v>87</v>
      </c>
      <c r="C4908" s="1" t="s">
        <v>81</v>
      </c>
      <c r="D4908" s="377">
        <v>4500</v>
      </c>
      <c r="E4908" s="1" t="s">
        <v>84</v>
      </c>
      <c r="F4908" s="378">
        <v>46179</v>
      </c>
      <c r="G4908" s="1" t="s">
        <v>8052</v>
      </c>
      <c r="H4908" s="1" t="s">
        <v>5861</v>
      </c>
      <c r="I4908" s="378">
        <v>47274</v>
      </c>
      <c r="J4908" s="1" t="s">
        <v>61</v>
      </c>
      <c r="K4908" s="380">
        <v>7.2858796296300002E-2</v>
      </c>
      <c r="L4908" s="378">
        <v>46179</v>
      </c>
      <c r="M4908" s="1" t="s">
        <v>228</v>
      </c>
      <c r="N4908" s="1" t="s">
        <v>8054</v>
      </c>
    </row>
    <row r="4909" spans="1:14" x14ac:dyDescent="0.25">
      <c r="A4909" s="1" t="s">
        <v>227</v>
      </c>
      <c r="B4909" s="1" t="s">
        <v>87</v>
      </c>
      <c r="C4909" s="1" t="s">
        <v>81</v>
      </c>
      <c r="D4909" s="377">
        <v>4500</v>
      </c>
      <c r="E4909" s="1" t="s">
        <v>84</v>
      </c>
      <c r="F4909" s="378">
        <v>46178</v>
      </c>
      <c r="G4909" s="1" t="s">
        <v>8052</v>
      </c>
      <c r="H4909" s="1" t="s">
        <v>5861</v>
      </c>
      <c r="I4909" s="378">
        <v>47274</v>
      </c>
      <c r="J4909" s="1" t="s">
        <v>61</v>
      </c>
      <c r="K4909" s="380">
        <v>0.87079861111111001</v>
      </c>
      <c r="L4909" s="378">
        <v>46178</v>
      </c>
      <c r="M4909" s="1" t="s">
        <v>228</v>
      </c>
      <c r="N4909" s="1" t="s">
        <v>8065</v>
      </c>
    </row>
    <row r="4910" spans="1:14" x14ac:dyDescent="0.25">
      <c r="A4910" s="1" t="s">
        <v>227</v>
      </c>
      <c r="B4910" s="1" t="s">
        <v>87</v>
      </c>
      <c r="C4910" s="1" t="s">
        <v>81</v>
      </c>
      <c r="D4910" s="377">
        <v>4500</v>
      </c>
      <c r="E4910" s="1" t="s">
        <v>84</v>
      </c>
      <c r="F4910" s="378">
        <v>46178</v>
      </c>
      <c r="G4910" s="1" t="s">
        <v>8060</v>
      </c>
      <c r="H4910" s="1" t="s">
        <v>5860</v>
      </c>
      <c r="I4910" s="378">
        <v>47273</v>
      </c>
      <c r="J4910" s="1" t="s">
        <v>61</v>
      </c>
      <c r="K4910" s="380">
        <v>0.52368055555556003</v>
      </c>
      <c r="L4910" s="378">
        <v>46178</v>
      </c>
      <c r="M4910" s="1" t="s">
        <v>228</v>
      </c>
      <c r="N4910" s="1" t="s">
        <v>8068</v>
      </c>
    </row>
    <row r="4911" spans="1:14" x14ac:dyDescent="0.25">
      <c r="A4911" s="1" t="s">
        <v>227</v>
      </c>
      <c r="B4911" s="1" t="s">
        <v>87</v>
      </c>
      <c r="C4911" s="1" t="s">
        <v>81</v>
      </c>
      <c r="D4911" s="377">
        <v>4500</v>
      </c>
      <c r="E4911" s="1" t="s">
        <v>84</v>
      </c>
      <c r="F4911" s="378">
        <v>46178</v>
      </c>
      <c r="G4911" s="1" t="s">
        <v>8060</v>
      </c>
      <c r="H4911" s="1" t="s">
        <v>5860</v>
      </c>
      <c r="I4911" s="378">
        <v>47273</v>
      </c>
      <c r="J4911" s="1" t="s">
        <v>61</v>
      </c>
      <c r="K4911" s="380">
        <v>0.45153935185185001</v>
      </c>
      <c r="L4911" s="378">
        <v>46178</v>
      </c>
      <c r="M4911" s="1" t="s">
        <v>228</v>
      </c>
      <c r="N4911" s="1" t="s">
        <v>8061</v>
      </c>
    </row>
    <row r="4912" spans="1:14" x14ac:dyDescent="0.25">
      <c r="A4912" s="1" t="s">
        <v>227</v>
      </c>
      <c r="B4912" s="1" t="s">
        <v>87</v>
      </c>
      <c r="C4912" s="1" t="s">
        <v>81</v>
      </c>
      <c r="D4912" s="377">
        <v>4500</v>
      </c>
      <c r="E4912" s="1" t="s">
        <v>84</v>
      </c>
      <c r="F4912" s="378">
        <v>46178</v>
      </c>
      <c r="G4912" s="1" t="s">
        <v>8052</v>
      </c>
      <c r="H4912" s="1" t="s">
        <v>5861</v>
      </c>
      <c r="I4912" s="378">
        <v>47274</v>
      </c>
      <c r="J4912" s="1" t="s">
        <v>61</v>
      </c>
      <c r="K4912" s="380">
        <v>0.57233796296296002</v>
      </c>
      <c r="L4912" s="378">
        <v>46178</v>
      </c>
      <c r="M4912" s="1" t="s">
        <v>228</v>
      </c>
      <c r="N4912" s="1" t="s">
        <v>8075</v>
      </c>
    </row>
    <row r="4913" spans="1:14" x14ac:dyDescent="0.25">
      <c r="A4913" s="1" t="s">
        <v>227</v>
      </c>
      <c r="B4913" s="1" t="s">
        <v>87</v>
      </c>
      <c r="C4913" s="1" t="s">
        <v>81</v>
      </c>
      <c r="D4913" s="377">
        <v>4500</v>
      </c>
      <c r="E4913" s="1" t="s">
        <v>84</v>
      </c>
      <c r="F4913" s="378">
        <v>46178</v>
      </c>
      <c r="G4913" s="1" t="s">
        <v>8060</v>
      </c>
      <c r="H4913" s="1" t="s">
        <v>5860</v>
      </c>
      <c r="I4913" s="378">
        <v>47273</v>
      </c>
      <c r="J4913" s="1" t="s">
        <v>61</v>
      </c>
      <c r="K4913" s="380">
        <v>0.55754629629630004</v>
      </c>
      <c r="L4913" s="378">
        <v>46178</v>
      </c>
      <c r="M4913" s="1" t="s">
        <v>228</v>
      </c>
      <c r="N4913" s="1" t="s">
        <v>8069</v>
      </c>
    </row>
    <row r="4914" spans="1:14" x14ac:dyDescent="0.25">
      <c r="A4914" s="1" t="s">
        <v>227</v>
      </c>
      <c r="B4914" s="1" t="s">
        <v>87</v>
      </c>
      <c r="C4914" s="1" t="s">
        <v>81</v>
      </c>
      <c r="D4914" s="377">
        <v>4500</v>
      </c>
      <c r="E4914" s="1" t="s">
        <v>84</v>
      </c>
      <c r="F4914" s="378">
        <v>46178</v>
      </c>
      <c r="G4914" s="1" t="s">
        <v>8060</v>
      </c>
      <c r="H4914" s="1" t="s">
        <v>5860</v>
      </c>
      <c r="I4914" s="378">
        <v>47273</v>
      </c>
      <c r="J4914" s="1" t="s">
        <v>61</v>
      </c>
      <c r="K4914" s="380">
        <v>0.32253472222222002</v>
      </c>
      <c r="L4914" s="378">
        <v>46178</v>
      </c>
      <c r="M4914" s="1" t="s">
        <v>228</v>
      </c>
      <c r="N4914" s="1" t="s">
        <v>8076</v>
      </c>
    </row>
    <row r="4915" spans="1:14" x14ac:dyDescent="0.25">
      <c r="A4915" s="1" t="s">
        <v>227</v>
      </c>
      <c r="B4915" s="1" t="s">
        <v>87</v>
      </c>
      <c r="C4915" s="1" t="s">
        <v>81</v>
      </c>
      <c r="D4915" s="377">
        <v>4500</v>
      </c>
      <c r="E4915" s="1" t="s">
        <v>84</v>
      </c>
      <c r="F4915" s="378">
        <v>46178</v>
      </c>
      <c r="G4915" s="1" t="s">
        <v>8052</v>
      </c>
      <c r="H4915" s="1" t="s">
        <v>5861</v>
      </c>
      <c r="I4915" s="378">
        <v>47274</v>
      </c>
      <c r="J4915" s="1" t="s">
        <v>61</v>
      </c>
      <c r="K4915" s="380">
        <v>0.73157407407407005</v>
      </c>
      <c r="L4915" s="378">
        <v>46178</v>
      </c>
      <c r="M4915" s="1" t="s">
        <v>228</v>
      </c>
      <c r="N4915" s="1" t="s">
        <v>8073</v>
      </c>
    </row>
    <row r="4916" spans="1:14" x14ac:dyDescent="0.25">
      <c r="A4916" s="1" t="s">
        <v>227</v>
      </c>
      <c r="B4916" s="1" t="s">
        <v>87</v>
      </c>
      <c r="C4916" s="1" t="s">
        <v>81</v>
      </c>
      <c r="D4916" s="377">
        <v>4500</v>
      </c>
      <c r="E4916" s="1" t="s">
        <v>84</v>
      </c>
      <c r="F4916" s="378">
        <v>46178</v>
      </c>
      <c r="G4916" s="1" t="s">
        <v>8060</v>
      </c>
      <c r="H4916" s="1" t="s">
        <v>5860</v>
      </c>
      <c r="I4916" s="378">
        <v>47273</v>
      </c>
      <c r="J4916" s="1" t="s">
        <v>61</v>
      </c>
      <c r="K4916" s="380">
        <v>0.23912037037037001</v>
      </c>
      <c r="L4916" s="378">
        <v>46178</v>
      </c>
      <c r="M4916" s="1" t="s">
        <v>228</v>
      </c>
      <c r="N4916" s="1" t="s">
        <v>8070</v>
      </c>
    </row>
    <row r="4917" spans="1:14" x14ac:dyDescent="0.25">
      <c r="A4917" s="1" t="s">
        <v>227</v>
      </c>
      <c r="B4917" s="1" t="s">
        <v>87</v>
      </c>
      <c r="C4917" s="1" t="s">
        <v>81</v>
      </c>
      <c r="D4917" s="377">
        <v>4500</v>
      </c>
      <c r="E4917" s="1" t="s">
        <v>84</v>
      </c>
      <c r="F4917" s="378">
        <v>46178</v>
      </c>
      <c r="G4917" s="1" t="s">
        <v>8060</v>
      </c>
      <c r="H4917" s="1" t="s">
        <v>5860</v>
      </c>
      <c r="I4917" s="378">
        <v>47273</v>
      </c>
      <c r="J4917" s="1" t="s">
        <v>61</v>
      </c>
      <c r="K4917" s="380">
        <v>0.37103009259259001</v>
      </c>
      <c r="L4917" s="378">
        <v>46178</v>
      </c>
      <c r="M4917" s="1" t="s">
        <v>228</v>
      </c>
      <c r="N4917" s="1" t="s">
        <v>8072</v>
      </c>
    </row>
    <row r="4918" spans="1:14" x14ac:dyDescent="0.25">
      <c r="A4918" s="1" t="s">
        <v>227</v>
      </c>
      <c r="B4918" s="1" t="s">
        <v>87</v>
      </c>
      <c r="C4918" s="1" t="s">
        <v>81</v>
      </c>
      <c r="D4918" s="377">
        <v>4500</v>
      </c>
      <c r="E4918" s="1" t="s">
        <v>84</v>
      </c>
      <c r="F4918" s="378">
        <v>46178</v>
      </c>
      <c r="G4918" s="1" t="s">
        <v>8052</v>
      </c>
      <c r="H4918" s="1" t="s">
        <v>5861</v>
      </c>
      <c r="I4918" s="378">
        <v>47274</v>
      </c>
      <c r="J4918" s="1" t="s">
        <v>61</v>
      </c>
      <c r="K4918" s="380">
        <v>0.81146990740740998</v>
      </c>
      <c r="L4918" s="378">
        <v>46178</v>
      </c>
      <c r="M4918" s="1" t="s">
        <v>228</v>
      </c>
      <c r="N4918" s="1" t="s">
        <v>8064</v>
      </c>
    </row>
    <row r="4919" spans="1:14" x14ac:dyDescent="0.25">
      <c r="A4919" s="1" t="s">
        <v>227</v>
      </c>
      <c r="B4919" s="1" t="s">
        <v>87</v>
      </c>
      <c r="C4919" s="1" t="s">
        <v>81</v>
      </c>
      <c r="D4919" s="377">
        <v>4500</v>
      </c>
      <c r="E4919" s="1" t="s">
        <v>84</v>
      </c>
      <c r="F4919" s="378">
        <v>46178</v>
      </c>
      <c r="G4919" s="1" t="s">
        <v>8060</v>
      </c>
      <c r="H4919" s="1" t="s">
        <v>5860</v>
      </c>
      <c r="I4919" s="378">
        <v>47273</v>
      </c>
      <c r="J4919" s="1" t="s">
        <v>61</v>
      </c>
      <c r="K4919" s="380">
        <v>2.4189814814810001E-2</v>
      </c>
      <c r="L4919" s="378">
        <v>46178</v>
      </c>
      <c r="M4919" s="1" t="s">
        <v>228</v>
      </c>
      <c r="N4919" s="1" t="s">
        <v>8077</v>
      </c>
    </row>
    <row r="4920" spans="1:14" x14ac:dyDescent="0.25">
      <c r="A4920" s="1" t="s">
        <v>227</v>
      </c>
      <c r="B4920" s="1" t="s">
        <v>87</v>
      </c>
      <c r="C4920" s="1" t="s">
        <v>81</v>
      </c>
      <c r="D4920" s="377">
        <v>4500</v>
      </c>
      <c r="E4920" s="1" t="s">
        <v>84</v>
      </c>
      <c r="F4920" s="378">
        <v>46178</v>
      </c>
      <c r="G4920" s="1" t="s">
        <v>8052</v>
      </c>
      <c r="H4920" s="1" t="s">
        <v>5861</v>
      </c>
      <c r="I4920" s="378">
        <v>47274</v>
      </c>
      <c r="J4920" s="1" t="s">
        <v>61</v>
      </c>
      <c r="K4920" s="380">
        <v>0.57193287037036999</v>
      </c>
      <c r="L4920" s="378">
        <v>46178</v>
      </c>
      <c r="M4920" s="1" t="s">
        <v>228</v>
      </c>
      <c r="N4920" s="1" t="s">
        <v>8074</v>
      </c>
    </row>
    <row r="4921" spans="1:14" x14ac:dyDescent="0.25">
      <c r="A4921" s="1" t="s">
        <v>227</v>
      </c>
      <c r="B4921" s="1" t="s">
        <v>87</v>
      </c>
      <c r="C4921" s="1" t="s">
        <v>81</v>
      </c>
      <c r="D4921" s="377">
        <v>4500</v>
      </c>
      <c r="E4921" s="1" t="s">
        <v>84</v>
      </c>
      <c r="F4921" s="378">
        <v>46178</v>
      </c>
      <c r="G4921" s="1" t="s">
        <v>8052</v>
      </c>
      <c r="H4921" s="1" t="s">
        <v>5861</v>
      </c>
      <c r="I4921" s="378">
        <v>47274</v>
      </c>
      <c r="J4921" s="1" t="s">
        <v>61</v>
      </c>
      <c r="K4921" s="380">
        <v>0.81160879629630001</v>
      </c>
      <c r="L4921" s="378">
        <v>46178</v>
      </c>
      <c r="M4921" s="1" t="s">
        <v>228</v>
      </c>
      <c r="N4921" s="1" t="s">
        <v>8066</v>
      </c>
    </row>
    <row r="4922" spans="1:14" x14ac:dyDescent="0.25">
      <c r="A4922" s="1" t="s">
        <v>227</v>
      </c>
      <c r="B4922" s="1" t="s">
        <v>87</v>
      </c>
      <c r="C4922" s="1" t="s">
        <v>81</v>
      </c>
      <c r="D4922" s="377">
        <v>4500</v>
      </c>
      <c r="E4922" s="1" t="s">
        <v>84</v>
      </c>
      <c r="F4922" s="378">
        <v>46178</v>
      </c>
      <c r="G4922" s="1" t="s">
        <v>8060</v>
      </c>
      <c r="H4922" s="1" t="s">
        <v>5860</v>
      </c>
      <c r="I4922" s="378">
        <v>47273</v>
      </c>
      <c r="J4922" s="1" t="s">
        <v>61</v>
      </c>
      <c r="K4922" s="380">
        <v>0.14628472222222</v>
      </c>
      <c r="L4922" s="378">
        <v>46178</v>
      </c>
      <c r="M4922" s="1" t="s">
        <v>228</v>
      </c>
      <c r="N4922" s="1" t="s">
        <v>8063</v>
      </c>
    </row>
    <row r="4923" spans="1:14" x14ac:dyDescent="0.25">
      <c r="A4923" s="1" t="s">
        <v>227</v>
      </c>
      <c r="B4923" s="1" t="s">
        <v>87</v>
      </c>
      <c r="C4923" s="1" t="s">
        <v>81</v>
      </c>
      <c r="D4923" s="377">
        <v>4500</v>
      </c>
      <c r="E4923" s="1" t="s">
        <v>84</v>
      </c>
      <c r="F4923" s="378">
        <v>46178</v>
      </c>
      <c r="G4923" s="1" t="s">
        <v>8052</v>
      </c>
      <c r="H4923" s="1" t="s">
        <v>5861</v>
      </c>
      <c r="I4923" s="378">
        <v>47274</v>
      </c>
      <c r="J4923" s="1" t="s">
        <v>61</v>
      </c>
      <c r="K4923" s="380">
        <v>0.90855324074073995</v>
      </c>
      <c r="L4923" s="378">
        <v>46178</v>
      </c>
      <c r="M4923" s="1" t="s">
        <v>228</v>
      </c>
      <c r="N4923" s="1" t="s">
        <v>8078</v>
      </c>
    </row>
    <row r="4924" spans="1:14" x14ac:dyDescent="0.25">
      <c r="A4924" s="1" t="s">
        <v>227</v>
      </c>
      <c r="B4924" s="1" t="s">
        <v>87</v>
      </c>
      <c r="C4924" s="1" t="s">
        <v>81</v>
      </c>
      <c r="D4924" s="377">
        <v>4500</v>
      </c>
      <c r="E4924" s="1" t="s">
        <v>84</v>
      </c>
      <c r="F4924" s="378">
        <v>46178</v>
      </c>
      <c r="G4924" s="1" t="s">
        <v>8060</v>
      </c>
      <c r="H4924" s="1" t="s">
        <v>5860</v>
      </c>
      <c r="I4924" s="378">
        <v>47273</v>
      </c>
      <c r="J4924" s="1" t="s">
        <v>61</v>
      </c>
      <c r="K4924" s="380">
        <v>0.18881944444443999</v>
      </c>
      <c r="L4924" s="378">
        <v>46178</v>
      </c>
      <c r="M4924" s="1" t="s">
        <v>228</v>
      </c>
      <c r="N4924" s="1" t="s">
        <v>8062</v>
      </c>
    </row>
    <row r="4925" spans="1:14" x14ac:dyDescent="0.25">
      <c r="A4925" s="1" t="s">
        <v>227</v>
      </c>
      <c r="B4925" s="1" t="s">
        <v>87</v>
      </c>
      <c r="C4925" s="1" t="s">
        <v>81</v>
      </c>
      <c r="D4925" s="377">
        <v>4500</v>
      </c>
      <c r="E4925" s="1" t="s">
        <v>84</v>
      </c>
      <c r="F4925" s="378">
        <v>46178</v>
      </c>
      <c r="G4925" s="1" t="s">
        <v>8060</v>
      </c>
      <c r="H4925" s="1" t="s">
        <v>5860</v>
      </c>
      <c r="I4925" s="378">
        <v>47273</v>
      </c>
      <c r="J4925" s="1" t="s">
        <v>61</v>
      </c>
      <c r="K4925" s="380">
        <v>7.4467592592590004E-2</v>
      </c>
      <c r="L4925" s="378">
        <v>46178</v>
      </c>
      <c r="M4925" s="1" t="s">
        <v>228</v>
      </c>
      <c r="N4925" s="1" t="s">
        <v>8067</v>
      </c>
    </row>
    <row r="4926" spans="1:14" x14ac:dyDescent="0.25">
      <c r="A4926" s="1" t="s">
        <v>227</v>
      </c>
      <c r="B4926" s="1" t="s">
        <v>87</v>
      </c>
      <c r="C4926" s="1" t="s">
        <v>81</v>
      </c>
      <c r="D4926" s="377">
        <v>4500</v>
      </c>
      <c r="E4926" s="1" t="s">
        <v>84</v>
      </c>
      <c r="F4926" s="378">
        <v>46178</v>
      </c>
      <c r="G4926" s="1" t="s">
        <v>8052</v>
      </c>
      <c r="H4926" s="1" t="s">
        <v>5861</v>
      </c>
      <c r="I4926" s="378">
        <v>47274</v>
      </c>
      <c r="J4926" s="1" t="s">
        <v>61</v>
      </c>
      <c r="K4926" s="380">
        <v>0.69337962962962996</v>
      </c>
      <c r="L4926" s="378">
        <v>46178</v>
      </c>
      <c r="M4926" s="1" t="s">
        <v>228</v>
      </c>
      <c r="N4926" s="1" t="s">
        <v>8071</v>
      </c>
    </row>
    <row r="4927" spans="1:14" x14ac:dyDescent="0.25">
      <c r="A4927" s="1" t="s">
        <v>227</v>
      </c>
      <c r="B4927" s="1" t="s">
        <v>87</v>
      </c>
      <c r="C4927" s="1" t="s">
        <v>81</v>
      </c>
      <c r="D4927" s="377">
        <v>4500</v>
      </c>
      <c r="E4927" s="1" t="s">
        <v>84</v>
      </c>
      <c r="F4927" s="378">
        <v>46177</v>
      </c>
      <c r="G4927" s="1" t="s">
        <v>8081</v>
      </c>
      <c r="H4927" s="1" t="s">
        <v>5859</v>
      </c>
      <c r="I4927" s="378">
        <v>47272</v>
      </c>
      <c r="J4927" s="1" t="s">
        <v>61</v>
      </c>
      <c r="K4927" s="380">
        <v>0.23221064814815001</v>
      </c>
      <c r="L4927" s="378">
        <v>46177</v>
      </c>
      <c r="M4927" s="1" t="s">
        <v>228</v>
      </c>
      <c r="N4927" s="1" t="s">
        <v>8094</v>
      </c>
    </row>
    <row r="4928" spans="1:14" x14ac:dyDescent="0.25">
      <c r="A4928" s="1" t="s">
        <v>227</v>
      </c>
      <c r="B4928" s="1" t="s">
        <v>87</v>
      </c>
      <c r="C4928" s="1" t="s">
        <v>81</v>
      </c>
      <c r="D4928" s="377">
        <v>4500</v>
      </c>
      <c r="E4928" s="1" t="s">
        <v>84</v>
      </c>
      <c r="F4928" s="378">
        <v>46177</v>
      </c>
      <c r="G4928" s="1" t="s">
        <v>8060</v>
      </c>
      <c r="H4928" s="1" t="s">
        <v>5860</v>
      </c>
      <c r="I4928" s="378">
        <v>47273</v>
      </c>
      <c r="J4928" s="1" t="s">
        <v>61</v>
      </c>
      <c r="K4928" s="380">
        <v>0.92832175925925997</v>
      </c>
      <c r="L4928" s="378">
        <v>46177</v>
      </c>
      <c r="M4928" s="1" t="s">
        <v>228</v>
      </c>
      <c r="N4928" s="1" t="s">
        <v>8079</v>
      </c>
    </row>
    <row r="4929" spans="1:14" x14ac:dyDescent="0.25">
      <c r="A4929" s="1" t="s">
        <v>227</v>
      </c>
      <c r="B4929" s="1" t="s">
        <v>87</v>
      </c>
      <c r="C4929" s="1" t="s">
        <v>81</v>
      </c>
      <c r="D4929" s="377">
        <v>4500</v>
      </c>
      <c r="E4929" s="1" t="s">
        <v>84</v>
      </c>
      <c r="F4929" s="378">
        <v>46177</v>
      </c>
      <c r="G4929" s="1" t="s">
        <v>8081</v>
      </c>
      <c r="H4929" s="1" t="s">
        <v>5859</v>
      </c>
      <c r="I4929" s="378">
        <v>47272</v>
      </c>
      <c r="J4929" s="1" t="s">
        <v>61</v>
      </c>
      <c r="K4929" s="380">
        <v>0.14893518518519</v>
      </c>
      <c r="L4929" s="378">
        <v>46177</v>
      </c>
      <c r="M4929" s="1" t="s">
        <v>228</v>
      </c>
      <c r="N4929" s="1" t="s">
        <v>8084</v>
      </c>
    </row>
    <row r="4930" spans="1:14" x14ac:dyDescent="0.25">
      <c r="A4930" s="1" t="s">
        <v>227</v>
      </c>
      <c r="B4930" s="1" t="s">
        <v>87</v>
      </c>
      <c r="C4930" s="1" t="s">
        <v>81</v>
      </c>
      <c r="D4930" s="377">
        <v>4500</v>
      </c>
      <c r="E4930" s="1" t="s">
        <v>84</v>
      </c>
      <c r="F4930" s="378">
        <v>46177</v>
      </c>
      <c r="G4930" s="1" t="s">
        <v>8060</v>
      </c>
      <c r="H4930" s="1" t="s">
        <v>5860</v>
      </c>
      <c r="I4930" s="378">
        <v>47273</v>
      </c>
      <c r="J4930" s="1" t="s">
        <v>61</v>
      </c>
      <c r="K4930" s="380">
        <v>0.99144675925925996</v>
      </c>
      <c r="L4930" s="378">
        <v>46177</v>
      </c>
      <c r="M4930" s="1" t="s">
        <v>228</v>
      </c>
      <c r="N4930" s="1" t="s">
        <v>8086</v>
      </c>
    </row>
    <row r="4931" spans="1:14" x14ac:dyDescent="0.25">
      <c r="A4931" s="1" t="s">
        <v>227</v>
      </c>
      <c r="B4931" s="1" t="s">
        <v>87</v>
      </c>
      <c r="C4931" s="1" t="s">
        <v>81</v>
      </c>
      <c r="D4931" s="377">
        <v>4500</v>
      </c>
      <c r="E4931" s="1" t="s">
        <v>84</v>
      </c>
      <c r="F4931" s="378">
        <v>46177</v>
      </c>
      <c r="G4931" s="1" t="s">
        <v>8081</v>
      </c>
      <c r="H4931" s="1" t="s">
        <v>5859</v>
      </c>
      <c r="I4931" s="378">
        <v>47272</v>
      </c>
      <c r="J4931" s="1" t="s">
        <v>61</v>
      </c>
      <c r="K4931" s="380">
        <v>0.17174768518519001</v>
      </c>
      <c r="L4931" s="378">
        <v>46177</v>
      </c>
      <c r="M4931" s="1" t="s">
        <v>228</v>
      </c>
      <c r="N4931" s="1" t="s">
        <v>8091</v>
      </c>
    </row>
    <row r="4932" spans="1:14" x14ac:dyDescent="0.25">
      <c r="A4932" s="1" t="s">
        <v>227</v>
      </c>
      <c r="B4932" s="1" t="s">
        <v>87</v>
      </c>
      <c r="C4932" s="1" t="s">
        <v>81</v>
      </c>
      <c r="D4932" s="377">
        <v>4500</v>
      </c>
      <c r="E4932" s="1" t="s">
        <v>84</v>
      </c>
      <c r="F4932" s="378">
        <v>46177</v>
      </c>
      <c r="G4932" s="1" t="s">
        <v>8060</v>
      </c>
      <c r="H4932" s="1" t="s">
        <v>5860</v>
      </c>
      <c r="I4932" s="378">
        <v>47273</v>
      </c>
      <c r="J4932" s="1" t="s">
        <v>61</v>
      </c>
      <c r="K4932" s="380">
        <v>0.8016087962963</v>
      </c>
      <c r="L4932" s="378">
        <v>46177</v>
      </c>
      <c r="M4932" s="1" t="s">
        <v>228</v>
      </c>
      <c r="N4932" s="1" t="s">
        <v>8089</v>
      </c>
    </row>
    <row r="4933" spans="1:14" x14ac:dyDescent="0.25">
      <c r="A4933" s="1" t="s">
        <v>227</v>
      </c>
      <c r="B4933" s="1" t="s">
        <v>87</v>
      </c>
      <c r="C4933" s="1" t="s">
        <v>81</v>
      </c>
      <c r="D4933" s="377">
        <v>4500</v>
      </c>
      <c r="E4933" s="1" t="s">
        <v>84</v>
      </c>
      <c r="F4933" s="378">
        <v>46177</v>
      </c>
      <c r="G4933" s="1" t="s">
        <v>8060</v>
      </c>
      <c r="H4933" s="1" t="s">
        <v>5860</v>
      </c>
      <c r="I4933" s="378">
        <v>47273</v>
      </c>
      <c r="J4933" s="1" t="s">
        <v>61</v>
      </c>
      <c r="K4933" s="380">
        <v>0.69321759259258997</v>
      </c>
      <c r="L4933" s="378">
        <v>46177</v>
      </c>
      <c r="M4933" s="1" t="s">
        <v>228</v>
      </c>
      <c r="N4933" s="1" t="s">
        <v>8083</v>
      </c>
    </row>
    <row r="4934" spans="1:14" x14ac:dyDescent="0.25">
      <c r="A4934" s="1" t="s">
        <v>227</v>
      </c>
      <c r="B4934" s="1" t="s">
        <v>87</v>
      </c>
      <c r="C4934" s="1" t="s">
        <v>81</v>
      </c>
      <c r="D4934" s="377">
        <v>4500</v>
      </c>
      <c r="E4934" s="1" t="s">
        <v>84</v>
      </c>
      <c r="F4934" s="378">
        <v>46177</v>
      </c>
      <c r="G4934" s="1" t="s">
        <v>8081</v>
      </c>
      <c r="H4934" s="1" t="s">
        <v>5859</v>
      </c>
      <c r="I4934" s="378">
        <v>47272</v>
      </c>
      <c r="J4934" s="1" t="s">
        <v>61</v>
      </c>
      <c r="K4934" s="380">
        <v>0.29844907407407001</v>
      </c>
      <c r="L4934" s="378">
        <v>46177</v>
      </c>
      <c r="M4934" s="1" t="s">
        <v>228</v>
      </c>
      <c r="N4934" s="1" t="s">
        <v>8082</v>
      </c>
    </row>
    <row r="4935" spans="1:14" x14ac:dyDescent="0.25">
      <c r="A4935" s="1" t="s">
        <v>227</v>
      </c>
      <c r="B4935" s="1" t="s">
        <v>87</v>
      </c>
      <c r="C4935" s="1" t="s">
        <v>81</v>
      </c>
      <c r="D4935" s="377">
        <v>4500</v>
      </c>
      <c r="E4935" s="1" t="s">
        <v>84</v>
      </c>
      <c r="F4935" s="378">
        <v>46177</v>
      </c>
      <c r="G4935" s="1" t="s">
        <v>8081</v>
      </c>
      <c r="H4935" s="1" t="s">
        <v>5859</v>
      </c>
      <c r="I4935" s="378">
        <v>47272</v>
      </c>
      <c r="J4935" s="1" t="s">
        <v>61</v>
      </c>
      <c r="K4935" s="380">
        <v>0.34331018518519002</v>
      </c>
      <c r="L4935" s="378">
        <v>46177</v>
      </c>
      <c r="M4935" s="1" t="s">
        <v>228</v>
      </c>
      <c r="N4935" s="1" t="s">
        <v>8087</v>
      </c>
    </row>
    <row r="4936" spans="1:14" x14ac:dyDescent="0.25">
      <c r="A4936" s="1" t="s">
        <v>227</v>
      </c>
      <c r="B4936" s="1" t="s">
        <v>87</v>
      </c>
      <c r="C4936" s="1" t="s">
        <v>81</v>
      </c>
      <c r="D4936" s="377">
        <v>4500</v>
      </c>
      <c r="E4936" s="1" t="s">
        <v>84</v>
      </c>
      <c r="F4936" s="378">
        <v>46177</v>
      </c>
      <c r="G4936" s="1" t="s">
        <v>8081</v>
      </c>
      <c r="H4936" s="1" t="s">
        <v>5859</v>
      </c>
      <c r="I4936" s="378">
        <v>47272</v>
      </c>
      <c r="J4936" s="1" t="s">
        <v>61</v>
      </c>
      <c r="K4936" s="380">
        <v>0.33761574074074002</v>
      </c>
      <c r="L4936" s="378">
        <v>46177</v>
      </c>
      <c r="M4936" s="1" t="s">
        <v>228</v>
      </c>
      <c r="N4936" s="1" t="s">
        <v>8090</v>
      </c>
    </row>
    <row r="4937" spans="1:14" x14ac:dyDescent="0.25">
      <c r="A4937" s="1" t="s">
        <v>227</v>
      </c>
      <c r="B4937" s="1" t="s">
        <v>87</v>
      </c>
      <c r="C4937" s="1" t="s">
        <v>81</v>
      </c>
      <c r="D4937" s="377">
        <v>4500</v>
      </c>
      <c r="E4937" s="1" t="s">
        <v>84</v>
      </c>
      <c r="F4937" s="378">
        <v>46177</v>
      </c>
      <c r="G4937" s="1" t="s">
        <v>8081</v>
      </c>
      <c r="H4937" s="1" t="s">
        <v>5859</v>
      </c>
      <c r="I4937" s="378">
        <v>47272</v>
      </c>
      <c r="J4937" s="1" t="s">
        <v>61</v>
      </c>
      <c r="K4937" s="380">
        <v>5.1273148148149997E-2</v>
      </c>
      <c r="L4937" s="378">
        <v>46177</v>
      </c>
      <c r="M4937" s="1" t="s">
        <v>228</v>
      </c>
      <c r="N4937" s="1" t="s">
        <v>8092</v>
      </c>
    </row>
    <row r="4938" spans="1:14" x14ac:dyDescent="0.25">
      <c r="A4938" s="1" t="s">
        <v>227</v>
      </c>
      <c r="B4938" s="1" t="s">
        <v>87</v>
      </c>
      <c r="C4938" s="1" t="s">
        <v>81</v>
      </c>
      <c r="D4938" s="377">
        <v>4500</v>
      </c>
      <c r="E4938" s="1" t="s">
        <v>84</v>
      </c>
      <c r="F4938" s="378">
        <v>46177</v>
      </c>
      <c r="G4938" s="1" t="s">
        <v>8060</v>
      </c>
      <c r="H4938" s="1" t="s">
        <v>5860</v>
      </c>
      <c r="I4938" s="378">
        <v>47273</v>
      </c>
      <c r="J4938" s="1" t="s">
        <v>61</v>
      </c>
      <c r="K4938" s="380">
        <v>0.82246527777778</v>
      </c>
      <c r="L4938" s="378">
        <v>46177</v>
      </c>
      <c r="M4938" s="1" t="s">
        <v>228</v>
      </c>
      <c r="N4938" s="1" t="s">
        <v>8097</v>
      </c>
    </row>
    <row r="4939" spans="1:14" x14ac:dyDescent="0.25">
      <c r="A4939" s="1" t="s">
        <v>227</v>
      </c>
      <c r="B4939" s="1" t="s">
        <v>87</v>
      </c>
      <c r="C4939" s="1" t="s">
        <v>81</v>
      </c>
      <c r="D4939" s="377">
        <v>4500</v>
      </c>
      <c r="E4939" s="1" t="s">
        <v>84</v>
      </c>
      <c r="F4939" s="378">
        <v>46177</v>
      </c>
      <c r="G4939" s="1" t="s">
        <v>8081</v>
      </c>
      <c r="H4939" s="1" t="s">
        <v>5859</v>
      </c>
      <c r="I4939" s="378">
        <v>47272</v>
      </c>
      <c r="J4939" s="1" t="s">
        <v>61</v>
      </c>
      <c r="K4939" s="380">
        <v>1.243055555556E-2</v>
      </c>
      <c r="L4939" s="378">
        <v>46177</v>
      </c>
      <c r="M4939" s="1" t="s">
        <v>228</v>
      </c>
      <c r="N4939" s="1" t="s">
        <v>8098</v>
      </c>
    </row>
    <row r="4940" spans="1:14" x14ac:dyDescent="0.25">
      <c r="A4940" s="1" t="s">
        <v>227</v>
      </c>
      <c r="B4940" s="1" t="s">
        <v>87</v>
      </c>
      <c r="C4940" s="1" t="s">
        <v>81</v>
      </c>
      <c r="D4940" s="377">
        <v>4500</v>
      </c>
      <c r="E4940" s="1" t="s">
        <v>84</v>
      </c>
      <c r="F4940" s="378">
        <v>46177</v>
      </c>
      <c r="G4940" s="1" t="s">
        <v>8060</v>
      </c>
      <c r="H4940" s="1" t="s">
        <v>5860</v>
      </c>
      <c r="I4940" s="378">
        <v>47273</v>
      </c>
      <c r="J4940" s="1" t="s">
        <v>61</v>
      </c>
      <c r="K4940" s="380">
        <v>0.66626157407407005</v>
      </c>
      <c r="L4940" s="378">
        <v>46177</v>
      </c>
      <c r="M4940" s="1" t="s">
        <v>228</v>
      </c>
      <c r="N4940" s="1" t="s">
        <v>8080</v>
      </c>
    </row>
    <row r="4941" spans="1:14" x14ac:dyDescent="0.25">
      <c r="A4941" s="1" t="s">
        <v>227</v>
      </c>
      <c r="B4941" s="1" t="s">
        <v>87</v>
      </c>
      <c r="C4941" s="1" t="s">
        <v>81</v>
      </c>
      <c r="D4941" s="377">
        <v>4500</v>
      </c>
      <c r="E4941" s="1" t="s">
        <v>84</v>
      </c>
      <c r="F4941" s="378">
        <v>46177</v>
      </c>
      <c r="G4941" s="1" t="s">
        <v>8081</v>
      </c>
      <c r="H4941" s="1" t="s">
        <v>5859</v>
      </c>
      <c r="I4941" s="378">
        <v>47272</v>
      </c>
      <c r="J4941" s="1" t="s">
        <v>61</v>
      </c>
      <c r="K4941" s="380">
        <v>0.40643518518519001</v>
      </c>
      <c r="L4941" s="378">
        <v>46177</v>
      </c>
      <c r="M4941" s="1" t="s">
        <v>228</v>
      </c>
      <c r="N4941" s="1" t="s">
        <v>8095</v>
      </c>
    </row>
    <row r="4942" spans="1:14" x14ac:dyDescent="0.25">
      <c r="A4942" s="1" t="s">
        <v>227</v>
      </c>
      <c r="B4942" s="1" t="s">
        <v>87</v>
      </c>
      <c r="C4942" s="1" t="s">
        <v>81</v>
      </c>
      <c r="D4942" s="377">
        <v>4500</v>
      </c>
      <c r="E4942" s="1" t="s">
        <v>84</v>
      </c>
      <c r="F4942" s="378">
        <v>46177</v>
      </c>
      <c r="G4942" s="1" t="s">
        <v>8081</v>
      </c>
      <c r="H4942" s="1" t="s">
        <v>5859</v>
      </c>
      <c r="I4942" s="378">
        <v>47272</v>
      </c>
      <c r="J4942" s="1" t="s">
        <v>61</v>
      </c>
      <c r="K4942" s="380">
        <v>0.47866898148148002</v>
      </c>
      <c r="L4942" s="378">
        <v>46177</v>
      </c>
      <c r="M4942" s="1" t="s">
        <v>228</v>
      </c>
      <c r="N4942" s="1" t="s">
        <v>8093</v>
      </c>
    </row>
    <row r="4943" spans="1:14" x14ac:dyDescent="0.25">
      <c r="A4943" s="1" t="s">
        <v>227</v>
      </c>
      <c r="B4943" s="1" t="s">
        <v>87</v>
      </c>
      <c r="C4943" s="1" t="s">
        <v>81</v>
      </c>
      <c r="D4943" s="377">
        <v>4500</v>
      </c>
      <c r="E4943" s="1" t="s">
        <v>84</v>
      </c>
      <c r="F4943" s="378">
        <v>46177</v>
      </c>
      <c r="G4943" s="1" t="s">
        <v>8081</v>
      </c>
      <c r="H4943" s="1" t="s">
        <v>5859</v>
      </c>
      <c r="I4943" s="378">
        <v>47272</v>
      </c>
      <c r="J4943" s="1" t="s">
        <v>61</v>
      </c>
      <c r="K4943" s="380">
        <v>0.60924768518519001</v>
      </c>
      <c r="L4943" s="378">
        <v>46177</v>
      </c>
      <c r="M4943" s="1" t="s">
        <v>228</v>
      </c>
      <c r="N4943" s="1" t="s">
        <v>8096</v>
      </c>
    </row>
    <row r="4944" spans="1:14" x14ac:dyDescent="0.25">
      <c r="A4944" s="1" t="s">
        <v>227</v>
      </c>
      <c r="B4944" s="1" t="s">
        <v>87</v>
      </c>
      <c r="C4944" s="1" t="s">
        <v>81</v>
      </c>
      <c r="D4944" s="377">
        <v>4500</v>
      </c>
      <c r="E4944" s="1" t="s">
        <v>84</v>
      </c>
      <c r="F4944" s="378">
        <v>46177</v>
      </c>
      <c r="G4944" s="1" t="s">
        <v>8060</v>
      </c>
      <c r="H4944" s="1" t="s">
        <v>5860</v>
      </c>
      <c r="I4944" s="378">
        <v>47273</v>
      </c>
      <c r="J4944" s="1" t="s">
        <v>61</v>
      </c>
      <c r="K4944" s="380">
        <v>0.87917824074074002</v>
      </c>
      <c r="L4944" s="378">
        <v>46177</v>
      </c>
      <c r="M4944" s="1" t="s">
        <v>228</v>
      </c>
      <c r="N4944" s="1" t="s">
        <v>8085</v>
      </c>
    </row>
    <row r="4945" spans="1:14" x14ac:dyDescent="0.25">
      <c r="A4945" s="1" t="s">
        <v>227</v>
      </c>
      <c r="B4945" s="1" t="s">
        <v>87</v>
      </c>
      <c r="C4945" s="1" t="s">
        <v>81</v>
      </c>
      <c r="D4945" s="377">
        <v>4500</v>
      </c>
      <c r="E4945" s="1" t="s">
        <v>84</v>
      </c>
      <c r="F4945" s="378">
        <v>46177</v>
      </c>
      <c r="G4945" s="1" t="s">
        <v>8060</v>
      </c>
      <c r="H4945" s="1" t="s">
        <v>5860</v>
      </c>
      <c r="I4945" s="378">
        <v>47273</v>
      </c>
      <c r="J4945" s="1" t="s">
        <v>61</v>
      </c>
      <c r="K4945" s="380">
        <v>0.59113425925926</v>
      </c>
      <c r="L4945" s="378">
        <v>46177</v>
      </c>
      <c r="M4945" s="1" t="s">
        <v>228</v>
      </c>
      <c r="N4945" s="1" t="s">
        <v>8088</v>
      </c>
    </row>
    <row r="4946" spans="1:14" x14ac:dyDescent="0.25">
      <c r="A4946" s="1" t="s">
        <v>227</v>
      </c>
      <c r="B4946" s="1" t="s">
        <v>87</v>
      </c>
      <c r="C4946" s="1" t="s">
        <v>81</v>
      </c>
      <c r="D4946" s="377">
        <v>4500</v>
      </c>
      <c r="E4946" s="1" t="s">
        <v>84</v>
      </c>
      <c r="F4946" s="378">
        <v>46176</v>
      </c>
      <c r="G4946" s="1" t="s">
        <v>5500</v>
      </c>
      <c r="H4946" s="1" t="s">
        <v>5095</v>
      </c>
      <c r="I4946" s="378">
        <v>47271</v>
      </c>
      <c r="J4946" s="1" t="s">
        <v>61</v>
      </c>
      <c r="K4946" s="380">
        <v>3.7499999999999999E-3</v>
      </c>
      <c r="L4946" s="378">
        <v>46176</v>
      </c>
      <c r="M4946" s="1" t="s">
        <v>228</v>
      </c>
      <c r="N4946" s="1" t="s">
        <v>5509</v>
      </c>
    </row>
    <row r="4947" spans="1:14" x14ac:dyDescent="0.25">
      <c r="A4947" s="1" t="s">
        <v>227</v>
      </c>
      <c r="B4947" s="1" t="s">
        <v>87</v>
      </c>
      <c r="C4947" s="1" t="s">
        <v>81</v>
      </c>
      <c r="D4947" s="377">
        <v>4500</v>
      </c>
      <c r="E4947" s="1" t="s">
        <v>84</v>
      </c>
      <c r="F4947" s="378">
        <v>46176</v>
      </c>
      <c r="G4947" s="1" t="s">
        <v>8081</v>
      </c>
      <c r="H4947" s="1" t="s">
        <v>5859</v>
      </c>
      <c r="I4947" s="378">
        <v>47272</v>
      </c>
      <c r="J4947" s="1" t="s">
        <v>61</v>
      </c>
      <c r="K4947" s="380">
        <v>0.88817129629629998</v>
      </c>
      <c r="L4947" s="378">
        <v>46176</v>
      </c>
      <c r="M4947" s="1" t="s">
        <v>228</v>
      </c>
      <c r="N4947" s="1" t="s">
        <v>8103</v>
      </c>
    </row>
    <row r="4948" spans="1:14" x14ac:dyDescent="0.25">
      <c r="A4948" s="1" t="s">
        <v>227</v>
      </c>
      <c r="B4948" s="1" t="s">
        <v>87</v>
      </c>
      <c r="C4948" s="1" t="s">
        <v>81</v>
      </c>
      <c r="D4948" s="377">
        <v>4500</v>
      </c>
      <c r="E4948" s="1" t="s">
        <v>84</v>
      </c>
      <c r="F4948" s="378">
        <v>46176</v>
      </c>
      <c r="G4948" s="1" t="s">
        <v>8081</v>
      </c>
      <c r="H4948" s="1" t="s">
        <v>5859</v>
      </c>
      <c r="I4948" s="378">
        <v>47272</v>
      </c>
      <c r="J4948" s="1" t="s">
        <v>61</v>
      </c>
      <c r="K4948" s="380">
        <v>0.90557870370369997</v>
      </c>
      <c r="L4948" s="378">
        <v>46176</v>
      </c>
      <c r="M4948" s="1" t="s">
        <v>228</v>
      </c>
      <c r="N4948" s="1" t="s">
        <v>8106</v>
      </c>
    </row>
    <row r="4949" spans="1:14" x14ac:dyDescent="0.25">
      <c r="A4949" s="1" t="s">
        <v>227</v>
      </c>
      <c r="B4949" s="1" t="s">
        <v>87</v>
      </c>
      <c r="C4949" s="1" t="s">
        <v>81</v>
      </c>
      <c r="D4949" s="377">
        <v>4500</v>
      </c>
      <c r="E4949" s="1" t="s">
        <v>84</v>
      </c>
      <c r="F4949" s="378">
        <v>46176</v>
      </c>
      <c r="G4949" s="1" t="s">
        <v>5500</v>
      </c>
      <c r="H4949" s="1" t="s">
        <v>5095</v>
      </c>
      <c r="I4949" s="378">
        <v>47271</v>
      </c>
      <c r="J4949" s="1" t="s">
        <v>61</v>
      </c>
      <c r="K4949" s="380">
        <v>0.33692129629630002</v>
      </c>
      <c r="L4949" s="378">
        <v>46176</v>
      </c>
      <c r="M4949" s="1" t="s">
        <v>228</v>
      </c>
      <c r="N4949" s="1" t="s">
        <v>5507</v>
      </c>
    </row>
    <row r="4950" spans="1:14" x14ac:dyDescent="0.25">
      <c r="A4950" s="1" t="s">
        <v>227</v>
      </c>
      <c r="B4950" s="1" t="s">
        <v>87</v>
      </c>
      <c r="C4950" s="1" t="s">
        <v>81</v>
      </c>
      <c r="D4950" s="377">
        <v>4500</v>
      </c>
      <c r="E4950" s="1" t="s">
        <v>84</v>
      </c>
      <c r="F4950" s="378">
        <v>46176</v>
      </c>
      <c r="G4950" s="1" t="s">
        <v>5500</v>
      </c>
      <c r="H4950" s="1" t="s">
        <v>5095</v>
      </c>
      <c r="I4950" s="378">
        <v>47271</v>
      </c>
      <c r="J4950" s="1" t="s">
        <v>61</v>
      </c>
      <c r="K4950" s="380">
        <v>0.26557870370370001</v>
      </c>
      <c r="L4950" s="378">
        <v>46176</v>
      </c>
      <c r="M4950" s="1" t="s">
        <v>228</v>
      </c>
      <c r="N4950" s="1" t="s">
        <v>5505</v>
      </c>
    </row>
    <row r="4951" spans="1:14" x14ac:dyDescent="0.25">
      <c r="A4951" s="1" t="s">
        <v>227</v>
      </c>
      <c r="B4951" s="1" t="s">
        <v>87</v>
      </c>
      <c r="C4951" s="1" t="s">
        <v>81</v>
      </c>
      <c r="D4951" s="377">
        <v>4500</v>
      </c>
      <c r="E4951" s="1" t="s">
        <v>84</v>
      </c>
      <c r="F4951" s="378">
        <v>46176</v>
      </c>
      <c r="G4951" s="1" t="s">
        <v>5500</v>
      </c>
      <c r="H4951" s="1" t="s">
        <v>5095</v>
      </c>
      <c r="I4951" s="378">
        <v>47271</v>
      </c>
      <c r="J4951" s="1" t="s">
        <v>61</v>
      </c>
      <c r="K4951" s="380">
        <v>0.26814814814815002</v>
      </c>
      <c r="L4951" s="378">
        <v>46176</v>
      </c>
      <c r="M4951" s="1" t="s">
        <v>228</v>
      </c>
      <c r="N4951" s="1" t="s">
        <v>5501</v>
      </c>
    </row>
    <row r="4952" spans="1:14" x14ac:dyDescent="0.25">
      <c r="A4952" s="1" t="s">
        <v>227</v>
      </c>
      <c r="B4952" s="1" t="s">
        <v>87</v>
      </c>
      <c r="C4952" s="1" t="s">
        <v>81</v>
      </c>
      <c r="D4952" s="377">
        <v>4500</v>
      </c>
      <c r="E4952" s="1" t="s">
        <v>84</v>
      </c>
      <c r="F4952" s="378">
        <v>46176</v>
      </c>
      <c r="G4952" s="1" t="s">
        <v>8081</v>
      </c>
      <c r="H4952" s="1" t="s">
        <v>5859</v>
      </c>
      <c r="I4952" s="378">
        <v>47272</v>
      </c>
      <c r="J4952" s="1" t="s">
        <v>61</v>
      </c>
      <c r="K4952" s="380">
        <v>0.95554398148148001</v>
      </c>
      <c r="L4952" s="378">
        <v>46176</v>
      </c>
      <c r="M4952" s="1" t="s">
        <v>228</v>
      </c>
      <c r="N4952" s="1" t="s">
        <v>8104</v>
      </c>
    </row>
    <row r="4953" spans="1:14" x14ac:dyDescent="0.25">
      <c r="A4953" s="1" t="s">
        <v>227</v>
      </c>
      <c r="B4953" s="1" t="s">
        <v>87</v>
      </c>
      <c r="C4953" s="1" t="s">
        <v>81</v>
      </c>
      <c r="D4953" s="377">
        <v>4500</v>
      </c>
      <c r="E4953" s="1" t="s">
        <v>84</v>
      </c>
      <c r="F4953" s="378">
        <v>46176</v>
      </c>
      <c r="G4953" s="1" t="s">
        <v>5500</v>
      </c>
      <c r="H4953" s="1" t="s">
        <v>5095</v>
      </c>
      <c r="I4953" s="378">
        <v>47271</v>
      </c>
      <c r="J4953" s="1" t="s">
        <v>61</v>
      </c>
      <c r="K4953" s="380">
        <v>0.46694444444444</v>
      </c>
      <c r="L4953" s="378">
        <v>46176</v>
      </c>
      <c r="M4953" s="1" t="s">
        <v>228</v>
      </c>
      <c r="N4953" s="1" t="s">
        <v>8100</v>
      </c>
    </row>
    <row r="4954" spans="1:14" x14ac:dyDescent="0.25">
      <c r="A4954" s="1" t="s">
        <v>227</v>
      </c>
      <c r="B4954" s="1" t="s">
        <v>87</v>
      </c>
      <c r="C4954" s="1" t="s">
        <v>81</v>
      </c>
      <c r="D4954" s="377">
        <v>4500</v>
      </c>
      <c r="E4954" s="1" t="s">
        <v>84</v>
      </c>
      <c r="F4954" s="378">
        <v>46176</v>
      </c>
      <c r="G4954" s="1" t="s">
        <v>5500</v>
      </c>
      <c r="H4954" s="1" t="s">
        <v>5095</v>
      </c>
      <c r="I4954" s="378">
        <v>47271</v>
      </c>
      <c r="J4954" s="1" t="s">
        <v>61</v>
      </c>
      <c r="K4954" s="380">
        <v>0.16408564814814999</v>
      </c>
      <c r="L4954" s="378">
        <v>46176</v>
      </c>
      <c r="M4954" s="1" t="s">
        <v>228</v>
      </c>
      <c r="N4954" s="1" t="s">
        <v>5510</v>
      </c>
    </row>
    <row r="4955" spans="1:14" x14ac:dyDescent="0.25">
      <c r="A4955" s="1" t="s">
        <v>227</v>
      </c>
      <c r="B4955" s="1" t="s">
        <v>87</v>
      </c>
      <c r="C4955" s="1" t="s">
        <v>81</v>
      </c>
      <c r="D4955" s="377">
        <v>4500</v>
      </c>
      <c r="E4955" s="1" t="s">
        <v>84</v>
      </c>
      <c r="F4955" s="378">
        <v>46176</v>
      </c>
      <c r="G4955" s="1" t="s">
        <v>5500</v>
      </c>
      <c r="H4955" s="1" t="s">
        <v>5095</v>
      </c>
      <c r="I4955" s="378">
        <v>47271</v>
      </c>
      <c r="J4955" s="1" t="s">
        <v>61</v>
      </c>
      <c r="K4955" s="380">
        <v>0.46309027777778</v>
      </c>
      <c r="L4955" s="378">
        <v>46176</v>
      </c>
      <c r="M4955" s="1" t="s">
        <v>228</v>
      </c>
      <c r="N4955" s="1" t="s">
        <v>8102</v>
      </c>
    </row>
    <row r="4956" spans="1:14" x14ac:dyDescent="0.25">
      <c r="A4956" s="1" t="s">
        <v>227</v>
      </c>
      <c r="B4956" s="1" t="s">
        <v>87</v>
      </c>
      <c r="C4956" s="1" t="s">
        <v>81</v>
      </c>
      <c r="D4956" s="377">
        <v>4500</v>
      </c>
      <c r="E4956" s="1" t="s">
        <v>84</v>
      </c>
      <c r="F4956" s="378">
        <v>46176</v>
      </c>
      <c r="G4956" s="1" t="s">
        <v>5500</v>
      </c>
      <c r="H4956" s="1" t="s">
        <v>5095</v>
      </c>
      <c r="I4956" s="378">
        <v>47271</v>
      </c>
      <c r="J4956" s="1" t="s">
        <v>61</v>
      </c>
      <c r="K4956" s="380">
        <v>2.8611111111110001E-2</v>
      </c>
      <c r="L4956" s="378">
        <v>46176</v>
      </c>
      <c r="M4956" s="1" t="s">
        <v>228</v>
      </c>
      <c r="N4956" s="1" t="s">
        <v>5503</v>
      </c>
    </row>
    <row r="4957" spans="1:14" x14ac:dyDescent="0.25">
      <c r="A4957" s="1" t="s">
        <v>227</v>
      </c>
      <c r="B4957" s="1" t="s">
        <v>87</v>
      </c>
      <c r="C4957" s="1" t="s">
        <v>81</v>
      </c>
      <c r="D4957" s="377">
        <v>4500</v>
      </c>
      <c r="E4957" s="1" t="s">
        <v>84</v>
      </c>
      <c r="F4957" s="378">
        <v>46176</v>
      </c>
      <c r="G4957" s="1" t="s">
        <v>8081</v>
      </c>
      <c r="H4957" s="1" t="s">
        <v>5859</v>
      </c>
      <c r="I4957" s="378">
        <v>47272</v>
      </c>
      <c r="J4957" s="1" t="s">
        <v>61</v>
      </c>
      <c r="K4957" s="380">
        <v>0.74214120370369996</v>
      </c>
      <c r="L4957" s="378">
        <v>46176</v>
      </c>
      <c r="M4957" s="1" t="s">
        <v>228</v>
      </c>
      <c r="N4957" s="1" t="s">
        <v>8099</v>
      </c>
    </row>
    <row r="4958" spans="1:14" x14ac:dyDescent="0.25">
      <c r="A4958" s="1" t="s">
        <v>227</v>
      </c>
      <c r="B4958" s="1" t="s">
        <v>87</v>
      </c>
      <c r="C4958" s="1" t="s">
        <v>81</v>
      </c>
      <c r="D4958" s="377">
        <v>4500</v>
      </c>
      <c r="E4958" s="1" t="s">
        <v>84</v>
      </c>
      <c r="F4958" s="378">
        <v>46176</v>
      </c>
      <c r="G4958" s="1" t="s">
        <v>8081</v>
      </c>
      <c r="H4958" s="1" t="s">
        <v>5859</v>
      </c>
      <c r="I4958" s="378">
        <v>47272</v>
      </c>
      <c r="J4958" s="1" t="s">
        <v>61</v>
      </c>
      <c r="K4958" s="380">
        <v>0.66754629629630002</v>
      </c>
      <c r="L4958" s="378">
        <v>46176</v>
      </c>
      <c r="M4958" s="1" t="s">
        <v>228</v>
      </c>
      <c r="N4958" s="1" t="s">
        <v>8101</v>
      </c>
    </row>
    <row r="4959" spans="1:14" x14ac:dyDescent="0.25">
      <c r="A4959" s="1" t="s">
        <v>227</v>
      </c>
      <c r="B4959" s="1" t="s">
        <v>87</v>
      </c>
      <c r="C4959" s="1" t="s">
        <v>81</v>
      </c>
      <c r="D4959" s="377">
        <v>4500</v>
      </c>
      <c r="E4959" s="1" t="s">
        <v>84</v>
      </c>
      <c r="F4959" s="378">
        <v>46176</v>
      </c>
      <c r="G4959" s="1" t="s">
        <v>5500</v>
      </c>
      <c r="H4959" s="1" t="s">
        <v>5095</v>
      </c>
      <c r="I4959" s="378">
        <v>47271</v>
      </c>
      <c r="J4959" s="1" t="s">
        <v>61</v>
      </c>
      <c r="K4959" s="380">
        <v>0.15144675925925999</v>
      </c>
      <c r="L4959" s="378">
        <v>46176</v>
      </c>
      <c r="M4959" s="1" t="s">
        <v>228</v>
      </c>
      <c r="N4959" s="1" t="s">
        <v>5508</v>
      </c>
    </row>
    <row r="4960" spans="1:14" x14ac:dyDescent="0.25">
      <c r="A4960" s="1" t="s">
        <v>227</v>
      </c>
      <c r="B4960" s="1" t="s">
        <v>87</v>
      </c>
      <c r="C4960" s="1" t="s">
        <v>81</v>
      </c>
      <c r="D4960" s="377">
        <v>4500</v>
      </c>
      <c r="E4960" s="1" t="s">
        <v>84</v>
      </c>
      <c r="F4960" s="378">
        <v>46176</v>
      </c>
      <c r="G4960" s="1" t="s">
        <v>5500</v>
      </c>
      <c r="H4960" s="1" t="s">
        <v>5095</v>
      </c>
      <c r="I4960" s="378">
        <v>47271</v>
      </c>
      <c r="J4960" s="1" t="s">
        <v>61</v>
      </c>
      <c r="K4960" s="380">
        <v>0.15106481481480999</v>
      </c>
      <c r="L4960" s="378">
        <v>46176</v>
      </c>
      <c r="M4960" s="1" t="s">
        <v>228</v>
      </c>
      <c r="N4960" s="1" t="s">
        <v>5502</v>
      </c>
    </row>
    <row r="4961" spans="1:14" x14ac:dyDescent="0.25">
      <c r="A4961" s="1" t="s">
        <v>227</v>
      </c>
      <c r="B4961" s="1" t="s">
        <v>87</v>
      </c>
      <c r="C4961" s="1" t="s">
        <v>81</v>
      </c>
      <c r="D4961" s="377">
        <v>4500</v>
      </c>
      <c r="E4961" s="1" t="s">
        <v>84</v>
      </c>
      <c r="F4961" s="378">
        <v>46176</v>
      </c>
      <c r="G4961" s="1" t="s">
        <v>5500</v>
      </c>
      <c r="H4961" s="1" t="s">
        <v>5095</v>
      </c>
      <c r="I4961" s="378">
        <v>47271</v>
      </c>
      <c r="J4961" s="1" t="s">
        <v>61</v>
      </c>
      <c r="K4961" s="380">
        <v>0.42927083333332999</v>
      </c>
      <c r="L4961" s="378">
        <v>46176</v>
      </c>
      <c r="M4961" s="1" t="s">
        <v>228</v>
      </c>
      <c r="N4961" s="1" t="s">
        <v>8107</v>
      </c>
    </row>
    <row r="4962" spans="1:14" x14ac:dyDescent="0.25">
      <c r="A4962" s="1" t="s">
        <v>227</v>
      </c>
      <c r="B4962" s="1" t="s">
        <v>87</v>
      </c>
      <c r="C4962" s="1" t="s">
        <v>81</v>
      </c>
      <c r="D4962" s="377">
        <v>4500</v>
      </c>
      <c r="E4962" s="1" t="s">
        <v>84</v>
      </c>
      <c r="F4962" s="378">
        <v>46176</v>
      </c>
      <c r="G4962" s="1" t="s">
        <v>5500</v>
      </c>
      <c r="H4962" s="1" t="s">
        <v>5095</v>
      </c>
      <c r="I4962" s="378">
        <v>47271</v>
      </c>
      <c r="J4962" s="1" t="s">
        <v>61</v>
      </c>
      <c r="K4962" s="380">
        <v>5.6620370370370002E-2</v>
      </c>
      <c r="L4962" s="378">
        <v>46176</v>
      </c>
      <c r="M4962" s="1" t="s">
        <v>228</v>
      </c>
      <c r="N4962" s="1" t="s">
        <v>5506</v>
      </c>
    </row>
    <row r="4963" spans="1:14" x14ac:dyDescent="0.25">
      <c r="A4963" s="1" t="s">
        <v>227</v>
      </c>
      <c r="B4963" s="1" t="s">
        <v>87</v>
      </c>
      <c r="C4963" s="1" t="s">
        <v>81</v>
      </c>
      <c r="D4963" s="377">
        <v>4500</v>
      </c>
      <c r="E4963" s="1" t="s">
        <v>84</v>
      </c>
      <c r="F4963" s="378">
        <v>46176</v>
      </c>
      <c r="G4963" s="1" t="s">
        <v>8081</v>
      </c>
      <c r="H4963" s="1" t="s">
        <v>5859</v>
      </c>
      <c r="I4963" s="378">
        <v>47272</v>
      </c>
      <c r="J4963" s="1" t="s">
        <v>61</v>
      </c>
      <c r="K4963" s="380">
        <v>0.64951388888888995</v>
      </c>
      <c r="L4963" s="378">
        <v>46176</v>
      </c>
      <c r="M4963" s="1" t="s">
        <v>228</v>
      </c>
      <c r="N4963" s="1" t="s">
        <v>8108</v>
      </c>
    </row>
    <row r="4964" spans="1:14" x14ac:dyDescent="0.25">
      <c r="A4964" s="1" t="s">
        <v>227</v>
      </c>
      <c r="B4964" s="1" t="s">
        <v>87</v>
      </c>
      <c r="C4964" s="1" t="s">
        <v>81</v>
      </c>
      <c r="D4964" s="377">
        <v>4500</v>
      </c>
      <c r="E4964" s="1" t="s">
        <v>84</v>
      </c>
      <c r="F4964" s="378">
        <v>46176</v>
      </c>
      <c r="G4964" s="1" t="s">
        <v>5500</v>
      </c>
      <c r="H4964" s="1" t="s">
        <v>5095</v>
      </c>
      <c r="I4964" s="378">
        <v>47271</v>
      </c>
      <c r="J4964" s="1" t="s">
        <v>61</v>
      </c>
      <c r="K4964" s="380">
        <v>0.22118055555555999</v>
      </c>
      <c r="L4964" s="378">
        <v>46176</v>
      </c>
      <c r="M4964" s="1" t="s">
        <v>228</v>
      </c>
      <c r="N4964" s="1" t="s">
        <v>5504</v>
      </c>
    </row>
    <row r="4965" spans="1:14" x14ac:dyDescent="0.25">
      <c r="A4965" s="1" t="s">
        <v>227</v>
      </c>
      <c r="B4965" s="1" t="s">
        <v>87</v>
      </c>
      <c r="C4965" s="1" t="s">
        <v>81</v>
      </c>
      <c r="D4965" s="377">
        <v>4500</v>
      </c>
      <c r="E4965" s="1" t="s">
        <v>84</v>
      </c>
      <c r="F4965" s="378">
        <v>46176</v>
      </c>
      <c r="G4965" s="1" t="s">
        <v>8081</v>
      </c>
      <c r="H4965" s="1" t="s">
        <v>5859</v>
      </c>
      <c r="I4965" s="378">
        <v>47272</v>
      </c>
      <c r="J4965" s="1" t="s">
        <v>61</v>
      </c>
      <c r="K4965" s="380">
        <v>0.58799768518519002</v>
      </c>
      <c r="L4965" s="378">
        <v>46176</v>
      </c>
      <c r="M4965" s="1" t="s">
        <v>228</v>
      </c>
      <c r="N4965" s="1" t="s">
        <v>8105</v>
      </c>
    </row>
    <row r="4966" spans="1:14" x14ac:dyDescent="0.25">
      <c r="A4966" s="1" t="s">
        <v>227</v>
      </c>
      <c r="B4966" s="1" t="s">
        <v>87</v>
      </c>
      <c r="C4966" s="1" t="s">
        <v>81</v>
      </c>
      <c r="D4966" s="377">
        <v>4500</v>
      </c>
      <c r="E4966" s="1" t="s">
        <v>84</v>
      </c>
      <c r="F4966" s="378">
        <v>46175</v>
      </c>
      <c r="G4966" s="1" t="s">
        <v>5500</v>
      </c>
      <c r="H4966" s="1" t="s">
        <v>5095</v>
      </c>
      <c r="I4966" s="378">
        <v>47271</v>
      </c>
      <c r="J4966" s="1" t="s">
        <v>61</v>
      </c>
      <c r="K4966" s="380">
        <v>0.93914351851851996</v>
      </c>
      <c r="L4966" s="378">
        <v>46175</v>
      </c>
      <c r="M4966" s="1" t="s">
        <v>228</v>
      </c>
      <c r="N4966" s="1" t="s">
        <v>5512</v>
      </c>
    </row>
    <row r="4967" spans="1:14" x14ac:dyDescent="0.25">
      <c r="A4967" s="1" t="s">
        <v>227</v>
      </c>
      <c r="B4967" s="1" t="s">
        <v>87</v>
      </c>
      <c r="C4967" s="1" t="s">
        <v>81</v>
      </c>
      <c r="D4967" s="377">
        <v>4500</v>
      </c>
      <c r="E4967" s="1" t="s">
        <v>84</v>
      </c>
      <c r="F4967" s="378">
        <v>46175</v>
      </c>
      <c r="G4967" s="1" t="s">
        <v>5500</v>
      </c>
      <c r="H4967" s="1" t="s">
        <v>5095</v>
      </c>
      <c r="I4967" s="378">
        <v>47271</v>
      </c>
      <c r="J4967" s="1" t="s">
        <v>61</v>
      </c>
      <c r="K4967" s="380">
        <v>0.86543981481481003</v>
      </c>
      <c r="L4967" s="378">
        <v>46175</v>
      </c>
      <c r="M4967" s="1" t="s">
        <v>228</v>
      </c>
      <c r="N4967" s="1" t="s">
        <v>5511</v>
      </c>
    </row>
    <row r="4968" spans="1:14" x14ac:dyDescent="0.25">
      <c r="A4968" s="1" t="s">
        <v>202</v>
      </c>
      <c r="B4968" s="1" t="s">
        <v>87</v>
      </c>
      <c r="C4968" s="1" t="s">
        <v>81</v>
      </c>
      <c r="D4968" s="377">
        <v>4500</v>
      </c>
      <c r="E4968" s="1" t="s">
        <v>84</v>
      </c>
      <c r="F4968" s="378">
        <v>46185</v>
      </c>
      <c r="G4968" s="1" t="s">
        <v>13350</v>
      </c>
      <c r="H4968" s="1" t="s">
        <v>13351</v>
      </c>
      <c r="I4968" s="378">
        <v>47280</v>
      </c>
      <c r="J4968" s="1" t="s">
        <v>61</v>
      </c>
      <c r="K4968" s="380">
        <v>0.45394675925925998</v>
      </c>
      <c r="L4968" s="378">
        <v>46185</v>
      </c>
      <c r="M4968" s="1" t="s">
        <v>152</v>
      </c>
      <c r="N4968" s="1" t="s">
        <v>14379</v>
      </c>
    </row>
    <row r="4969" spans="1:14" x14ac:dyDescent="0.25">
      <c r="A4969" s="1" t="s">
        <v>202</v>
      </c>
      <c r="B4969" s="1" t="s">
        <v>87</v>
      </c>
      <c r="C4969" s="1" t="s">
        <v>81</v>
      </c>
      <c r="D4969" s="377">
        <v>4500</v>
      </c>
      <c r="E4969" s="1" t="s">
        <v>84</v>
      </c>
      <c r="F4969" s="378">
        <v>46185</v>
      </c>
      <c r="G4969" s="1" t="s">
        <v>13350</v>
      </c>
      <c r="H4969" s="1" t="s">
        <v>13351</v>
      </c>
      <c r="I4969" s="378">
        <v>47280</v>
      </c>
      <c r="J4969" s="1" t="s">
        <v>61</v>
      </c>
      <c r="K4969" s="380">
        <v>0.60165509259258998</v>
      </c>
      <c r="L4969" s="378">
        <v>46185</v>
      </c>
      <c r="M4969" s="1" t="s">
        <v>152</v>
      </c>
      <c r="N4969" s="1" t="s">
        <v>14380</v>
      </c>
    </row>
    <row r="4970" spans="1:14" x14ac:dyDescent="0.25">
      <c r="A4970" s="1" t="s">
        <v>202</v>
      </c>
      <c r="B4970" s="1" t="s">
        <v>87</v>
      </c>
      <c r="C4970" s="1" t="s">
        <v>81</v>
      </c>
      <c r="D4970" s="377">
        <v>4500</v>
      </c>
      <c r="E4970" s="1" t="s">
        <v>84</v>
      </c>
      <c r="F4970" s="378">
        <v>46185</v>
      </c>
      <c r="G4970" s="1" t="s">
        <v>13350</v>
      </c>
      <c r="H4970" s="1" t="s">
        <v>13351</v>
      </c>
      <c r="I4970" s="378">
        <v>47280</v>
      </c>
      <c r="J4970" s="1" t="s">
        <v>61</v>
      </c>
      <c r="K4970" s="380">
        <v>0.36814814814815</v>
      </c>
      <c r="L4970" s="378">
        <v>46185</v>
      </c>
      <c r="M4970" s="1" t="s">
        <v>152</v>
      </c>
      <c r="N4970" s="1" t="s">
        <v>14381</v>
      </c>
    </row>
    <row r="4971" spans="1:14" x14ac:dyDescent="0.25">
      <c r="A4971" s="1" t="s">
        <v>202</v>
      </c>
      <c r="B4971" s="1" t="s">
        <v>87</v>
      </c>
      <c r="C4971" s="1" t="s">
        <v>81</v>
      </c>
      <c r="D4971" s="377">
        <v>4500</v>
      </c>
      <c r="E4971" s="1" t="s">
        <v>84</v>
      </c>
      <c r="F4971" s="378">
        <v>46185</v>
      </c>
      <c r="G4971" s="1" t="s">
        <v>13350</v>
      </c>
      <c r="H4971" s="1" t="s">
        <v>13351</v>
      </c>
      <c r="I4971" s="378">
        <v>47280</v>
      </c>
      <c r="J4971" s="1" t="s">
        <v>61</v>
      </c>
      <c r="K4971" s="380">
        <v>0.58281249999999996</v>
      </c>
      <c r="L4971" s="378">
        <v>46185</v>
      </c>
      <c r="M4971" s="1" t="s">
        <v>152</v>
      </c>
      <c r="N4971" s="1" t="s">
        <v>14382</v>
      </c>
    </row>
    <row r="4972" spans="1:14" x14ac:dyDescent="0.25">
      <c r="A4972" s="1" t="s">
        <v>202</v>
      </c>
      <c r="B4972" s="1" t="s">
        <v>87</v>
      </c>
      <c r="C4972" s="1" t="s">
        <v>81</v>
      </c>
      <c r="D4972" s="377">
        <v>4500</v>
      </c>
      <c r="E4972" s="1" t="s">
        <v>84</v>
      </c>
      <c r="F4972" s="378">
        <v>46185</v>
      </c>
      <c r="G4972" s="1" t="s">
        <v>13350</v>
      </c>
      <c r="H4972" s="1" t="s">
        <v>13351</v>
      </c>
      <c r="I4972" s="378">
        <v>47280</v>
      </c>
      <c r="J4972" s="1" t="s">
        <v>61</v>
      </c>
      <c r="K4972" s="380">
        <v>0.32177083333333001</v>
      </c>
      <c r="L4972" s="378">
        <v>46185</v>
      </c>
      <c r="M4972" s="1" t="s">
        <v>152</v>
      </c>
      <c r="N4972" s="1" t="s">
        <v>13865</v>
      </c>
    </row>
    <row r="4973" spans="1:14" x14ac:dyDescent="0.25">
      <c r="A4973" s="1" t="s">
        <v>202</v>
      </c>
      <c r="B4973" s="1" t="s">
        <v>87</v>
      </c>
      <c r="C4973" s="1" t="s">
        <v>81</v>
      </c>
      <c r="D4973" s="377">
        <v>4500</v>
      </c>
      <c r="E4973" s="1" t="s">
        <v>84</v>
      </c>
      <c r="F4973" s="378">
        <v>46184</v>
      </c>
      <c r="G4973" s="1" t="s">
        <v>13350</v>
      </c>
      <c r="H4973" s="1" t="s">
        <v>13351</v>
      </c>
      <c r="I4973" s="378">
        <v>47280</v>
      </c>
      <c r="J4973" s="1" t="s">
        <v>61</v>
      </c>
      <c r="K4973" s="380">
        <v>0.90405092592592995</v>
      </c>
      <c r="L4973" s="378">
        <v>46184</v>
      </c>
      <c r="M4973" s="1" t="s">
        <v>152</v>
      </c>
      <c r="N4973" s="1" t="s">
        <v>13869</v>
      </c>
    </row>
    <row r="4974" spans="1:14" x14ac:dyDescent="0.25">
      <c r="A4974" s="1" t="s">
        <v>202</v>
      </c>
      <c r="B4974" s="1" t="s">
        <v>87</v>
      </c>
      <c r="C4974" s="1" t="s">
        <v>81</v>
      </c>
      <c r="D4974" s="377">
        <v>4500</v>
      </c>
      <c r="E4974" s="1" t="s">
        <v>84</v>
      </c>
      <c r="F4974" s="378">
        <v>46184</v>
      </c>
      <c r="G4974" s="1" t="s">
        <v>12679</v>
      </c>
      <c r="H4974" s="1" t="s">
        <v>11768</v>
      </c>
      <c r="I4974" s="378">
        <v>47279</v>
      </c>
      <c r="J4974" s="1" t="s">
        <v>61</v>
      </c>
      <c r="K4974" s="380">
        <v>0.33984953703704002</v>
      </c>
      <c r="L4974" s="378">
        <v>46184</v>
      </c>
      <c r="M4974" s="1" t="s">
        <v>152</v>
      </c>
      <c r="N4974" s="1" t="s">
        <v>13108</v>
      </c>
    </row>
    <row r="4975" spans="1:14" x14ac:dyDescent="0.25">
      <c r="A4975" s="1" t="s">
        <v>202</v>
      </c>
      <c r="B4975" s="1" t="s">
        <v>87</v>
      </c>
      <c r="C4975" s="1" t="s">
        <v>81</v>
      </c>
      <c r="D4975" s="377">
        <v>4500</v>
      </c>
      <c r="E4975" s="1" t="s">
        <v>84</v>
      </c>
      <c r="F4975" s="378">
        <v>46184</v>
      </c>
      <c r="G4975" s="1" t="s">
        <v>13350</v>
      </c>
      <c r="H4975" s="1" t="s">
        <v>13351</v>
      </c>
      <c r="I4975" s="378">
        <v>47280</v>
      </c>
      <c r="J4975" s="1" t="s">
        <v>61</v>
      </c>
      <c r="K4975" s="380">
        <v>0.58127314814815001</v>
      </c>
      <c r="L4975" s="378">
        <v>46184</v>
      </c>
      <c r="M4975" s="1" t="s">
        <v>152</v>
      </c>
      <c r="N4975" s="1" t="s">
        <v>13354</v>
      </c>
    </row>
    <row r="4976" spans="1:14" x14ac:dyDescent="0.25">
      <c r="A4976" s="1" t="s">
        <v>202</v>
      </c>
      <c r="B4976" s="1" t="s">
        <v>87</v>
      </c>
      <c r="C4976" s="1" t="s">
        <v>81</v>
      </c>
      <c r="D4976" s="377">
        <v>4500</v>
      </c>
      <c r="E4976" s="1" t="s">
        <v>84</v>
      </c>
      <c r="F4976" s="378">
        <v>46184</v>
      </c>
      <c r="G4976" s="1" t="s">
        <v>13350</v>
      </c>
      <c r="H4976" s="1" t="s">
        <v>13351</v>
      </c>
      <c r="I4976" s="378">
        <v>47280</v>
      </c>
      <c r="J4976" s="1" t="s">
        <v>61</v>
      </c>
      <c r="K4976" s="380">
        <v>0.65497685185184995</v>
      </c>
      <c r="L4976" s="378">
        <v>46184</v>
      </c>
      <c r="M4976" s="1" t="s">
        <v>152</v>
      </c>
      <c r="N4976" s="1" t="s">
        <v>13352</v>
      </c>
    </row>
    <row r="4977" spans="1:14" x14ac:dyDescent="0.25">
      <c r="A4977" s="1" t="s">
        <v>202</v>
      </c>
      <c r="B4977" s="1" t="s">
        <v>87</v>
      </c>
      <c r="C4977" s="1" t="s">
        <v>81</v>
      </c>
      <c r="D4977" s="377">
        <v>4500</v>
      </c>
      <c r="E4977" s="1" t="s">
        <v>84</v>
      </c>
      <c r="F4977" s="378">
        <v>46184</v>
      </c>
      <c r="G4977" s="1" t="s">
        <v>13350</v>
      </c>
      <c r="H4977" s="1" t="s">
        <v>13351</v>
      </c>
      <c r="I4977" s="378">
        <v>47280</v>
      </c>
      <c r="J4977" s="1" t="s">
        <v>61</v>
      </c>
      <c r="K4977" s="380">
        <v>0.72785879629630001</v>
      </c>
      <c r="L4977" s="378">
        <v>46184</v>
      </c>
      <c r="M4977" s="1" t="s">
        <v>152</v>
      </c>
      <c r="N4977" s="1" t="s">
        <v>13870</v>
      </c>
    </row>
    <row r="4978" spans="1:14" x14ac:dyDescent="0.25">
      <c r="A4978" s="1" t="s">
        <v>202</v>
      </c>
      <c r="B4978" s="1" t="s">
        <v>87</v>
      </c>
      <c r="C4978" s="1" t="s">
        <v>81</v>
      </c>
      <c r="D4978" s="377">
        <v>4500</v>
      </c>
      <c r="E4978" s="1" t="s">
        <v>84</v>
      </c>
      <c r="F4978" s="378">
        <v>46184</v>
      </c>
      <c r="G4978" s="1" t="s">
        <v>13350</v>
      </c>
      <c r="H4978" s="1" t="s">
        <v>13351</v>
      </c>
      <c r="I4978" s="378">
        <v>47280</v>
      </c>
      <c r="J4978" s="1" t="s">
        <v>61</v>
      </c>
      <c r="K4978" s="380">
        <v>0.94133101851851997</v>
      </c>
      <c r="L4978" s="378">
        <v>46184</v>
      </c>
      <c r="M4978" s="1" t="s">
        <v>152</v>
      </c>
      <c r="N4978" s="1" t="s">
        <v>13868</v>
      </c>
    </row>
    <row r="4979" spans="1:14" x14ac:dyDescent="0.25">
      <c r="A4979" s="1" t="s">
        <v>202</v>
      </c>
      <c r="B4979" s="1" t="s">
        <v>87</v>
      </c>
      <c r="C4979" s="1" t="s">
        <v>81</v>
      </c>
      <c r="D4979" s="377">
        <v>4500</v>
      </c>
      <c r="E4979" s="1" t="s">
        <v>84</v>
      </c>
      <c r="F4979" s="378">
        <v>46184</v>
      </c>
      <c r="G4979" s="1" t="s">
        <v>12679</v>
      </c>
      <c r="H4979" s="1" t="s">
        <v>11768</v>
      </c>
      <c r="I4979" s="378">
        <v>47279</v>
      </c>
      <c r="J4979" s="1" t="s">
        <v>61</v>
      </c>
      <c r="K4979" s="380">
        <v>0.38800925925926</v>
      </c>
      <c r="L4979" s="378">
        <v>46184</v>
      </c>
      <c r="M4979" s="1" t="s">
        <v>152</v>
      </c>
      <c r="N4979" s="1" t="s">
        <v>13107</v>
      </c>
    </row>
    <row r="4980" spans="1:14" x14ac:dyDescent="0.25">
      <c r="A4980" s="1" t="s">
        <v>202</v>
      </c>
      <c r="B4980" s="1" t="s">
        <v>87</v>
      </c>
      <c r="C4980" s="1" t="s">
        <v>81</v>
      </c>
      <c r="D4980" s="377">
        <v>4500</v>
      </c>
      <c r="E4980" s="1" t="s">
        <v>84</v>
      </c>
      <c r="F4980" s="378">
        <v>46184</v>
      </c>
      <c r="G4980" s="1" t="s">
        <v>13350</v>
      </c>
      <c r="H4980" s="1" t="s">
        <v>13351</v>
      </c>
      <c r="I4980" s="378">
        <v>47280</v>
      </c>
      <c r="J4980" s="1" t="s">
        <v>61</v>
      </c>
      <c r="K4980" s="380">
        <v>0.93792824074073999</v>
      </c>
      <c r="L4980" s="378">
        <v>46184</v>
      </c>
      <c r="M4980" s="1" t="s">
        <v>152</v>
      </c>
      <c r="N4980" s="1" t="s">
        <v>13867</v>
      </c>
    </row>
    <row r="4981" spans="1:14" x14ac:dyDescent="0.25">
      <c r="A4981" s="1" t="s">
        <v>202</v>
      </c>
      <c r="B4981" s="1" t="s">
        <v>87</v>
      </c>
      <c r="C4981" s="1" t="s">
        <v>81</v>
      </c>
      <c r="D4981" s="377">
        <v>4500</v>
      </c>
      <c r="E4981" s="1" t="s">
        <v>84</v>
      </c>
      <c r="F4981" s="378">
        <v>46184</v>
      </c>
      <c r="G4981" s="1" t="s">
        <v>12679</v>
      </c>
      <c r="H4981" s="1" t="s">
        <v>11768</v>
      </c>
      <c r="I4981" s="378">
        <v>47279</v>
      </c>
      <c r="J4981" s="1" t="s">
        <v>61</v>
      </c>
      <c r="K4981" s="380">
        <v>0.59928240740741001</v>
      </c>
      <c r="L4981" s="378">
        <v>46184</v>
      </c>
      <c r="M4981" s="1" t="s">
        <v>152</v>
      </c>
      <c r="N4981" s="1" t="s">
        <v>13349</v>
      </c>
    </row>
    <row r="4982" spans="1:14" x14ac:dyDescent="0.25">
      <c r="A4982" s="1" t="s">
        <v>202</v>
      </c>
      <c r="B4982" s="1" t="s">
        <v>87</v>
      </c>
      <c r="C4982" s="1" t="s">
        <v>81</v>
      </c>
      <c r="D4982" s="377">
        <v>4500</v>
      </c>
      <c r="E4982" s="1" t="s">
        <v>84</v>
      </c>
      <c r="F4982" s="378">
        <v>46184</v>
      </c>
      <c r="G4982" s="1" t="s">
        <v>12679</v>
      </c>
      <c r="H4982" s="1" t="s">
        <v>11768</v>
      </c>
      <c r="I4982" s="378">
        <v>47279</v>
      </c>
      <c r="J4982" s="1" t="s">
        <v>61</v>
      </c>
      <c r="K4982" s="380">
        <v>0.46596064814815003</v>
      </c>
      <c r="L4982" s="378">
        <v>46184</v>
      </c>
      <c r="M4982" s="1" t="s">
        <v>152</v>
      </c>
      <c r="N4982" s="1" t="s">
        <v>13353</v>
      </c>
    </row>
    <row r="4983" spans="1:14" x14ac:dyDescent="0.25">
      <c r="A4983" s="1" t="s">
        <v>202</v>
      </c>
      <c r="B4983" s="1" t="s">
        <v>87</v>
      </c>
      <c r="C4983" s="1" t="s">
        <v>81</v>
      </c>
      <c r="D4983" s="377">
        <v>4500</v>
      </c>
      <c r="E4983" s="1" t="s">
        <v>84</v>
      </c>
      <c r="F4983" s="378">
        <v>46184</v>
      </c>
      <c r="G4983" s="1" t="s">
        <v>13350</v>
      </c>
      <c r="H4983" s="1" t="s">
        <v>13351</v>
      </c>
      <c r="I4983" s="378">
        <v>47280</v>
      </c>
      <c r="J4983" s="1" t="s">
        <v>61</v>
      </c>
      <c r="K4983" s="380">
        <v>0.79989583333333003</v>
      </c>
      <c r="L4983" s="378">
        <v>46184</v>
      </c>
      <c r="M4983" s="1" t="s">
        <v>152</v>
      </c>
      <c r="N4983" s="1" t="s">
        <v>13866</v>
      </c>
    </row>
    <row r="4984" spans="1:14" x14ac:dyDescent="0.25">
      <c r="A4984" s="1" t="s">
        <v>202</v>
      </c>
      <c r="B4984" s="1" t="s">
        <v>87</v>
      </c>
      <c r="C4984" s="1" t="s">
        <v>81</v>
      </c>
      <c r="D4984" s="377">
        <v>4500</v>
      </c>
      <c r="E4984" s="1" t="s">
        <v>84</v>
      </c>
      <c r="F4984" s="378">
        <v>46183</v>
      </c>
      <c r="G4984" s="1" t="s">
        <v>12679</v>
      </c>
      <c r="H4984" s="1" t="s">
        <v>11768</v>
      </c>
      <c r="I4984" s="378">
        <v>47279</v>
      </c>
      <c r="J4984" s="1" t="s">
        <v>61</v>
      </c>
      <c r="K4984" s="380">
        <v>0.94450231481480995</v>
      </c>
      <c r="L4984" s="378">
        <v>46183</v>
      </c>
      <c r="M4984" s="1" t="s">
        <v>152</v>
      </c>
      <c r="N4984" s="1" t="s">
        <v>12680</v>
      </c>
    </row>
    <row r="4985" spans="1:14" x14ac:dyDescent="0.25">
      <c r="A4985" s="1" t="s">
        <v>202</v>
      </c>
      <c r="B4985" s="1" t="s">
        <v>87</v>
      </c>
      <c r="C4985" s="1" t="s">
        <v>81</v>
      </c>
      <c r="D4985" s="377">
        <v>4500</v>
      </c>
      <c r="E4985" s="1" t="s">
        <v>84</v>
      </c>
      <c r="F4985" s="378">
        <v>46183</v>
      </c>
      <c r="G4985" s="1" t="s">
        <v>12679</v>
      </c>
      <c r="H4985" s="1" t="s">
        <v>11768</v>
      </c>
      <c r="I4985" s="378">
        <v>47279</v>
      </c>
      <c r="J4985" s="1" t="s">
        <v>61</v>
      </c>
      <c r="K4985" s="380">
        <v>0.94469907407407006</v>
      </c>
      <c r="L4985" s="378">
        <v>46183</v>
      </c>
      <c r="M4985" s="1" t="s">
        <v>152</v>
      </c>
      <c r="N4985" s="1" t="s">
        <v>12686</v>
      </c>
    </row>
    <row r="4986" spans="1:14" x14ac:dyDescent="0.25">
      <c r="A4986" s="1" t="s">
        <v>202</v>
      </c>
      <c r="B4986" s="1" t="s">
        <v>87</v>
      </c>
      <c r="C4986" s="1" t="s">
        <v>81</v>
      </c>
      <c r="D4986" s="377">
        <v>4500</v>
      </c>
      <c r="E4986" s="1" t="s">
        <v>84</v>
      </c>
      <c r="F4986" s="378">
        <v>46183</v>
      </c>
      <c r="G4986" s="1" t="s">
        <v>10759</v>
      </c>
      <c r="H4986" s="1" t="s">
        <v>10760</v>
      </c>
      <c r="I4986" s="378">
        <v>47278</v>
      </c>
      <c r="J4986" s="1" t="s">
        <v>61</v>
      </c>
      <c r="K4986" s="380">
        <v>0.33315972222222001</v>
      </c>
      <c r="L4986" s="378">
        <v>46183</v>
      </c>
      <c r="M4986" s="1" t="s">
        <v>152</v>
      </c>
      <c r="N4986" s="1" t="s">
        <v>11453</v>
      </c>
    </row>
    <row r="4987" spans="1:14" x14ac:dyDescent="0.25">
      <c r="A4987" s="1" t="s">
        <v>202</v>
      </c>
      <c r="B4987" s="1" t="s">
        <v>87</v>
      </c>
      <c r="C4987" s="1" t="s">
        <v>81</v>
      </c>
      <c r="D4987" s="377">
        <v>4500</v>
      </c>
      <c r="E4987" s="1" t="s">
        <v>84</v>
      </c>
      <c r="F4987" s="378">
        <v>46183</v>
      </c>
      <c r="G4987" s="1" t="s">
        <v>12679</v>
      </c>
      <c r="H4987" s="1" t="s">
        <v>11768</v>
      </c>
      <c r="I4987" s="378">
        <v>47279</v>
      </c>
      <c r="J4987" s="1" t="s">
        <v>61</v>
      </c>
      <c r="K4987" s="380">
        <v>0.69731481481480995</v>
      </c>
      <c r="L4987" s="378">
        <v>46183</v>
      </c>
      <c r="M4987" s="1" t="s">
        <v>152</v>
      </c>
      <c r="N4987" s="1" t="s">
        <v>12684</v>
      </c>
    </row>
    <row r="4988" spans="1:14" x14ac:dyDescent="0.25">
      <c r="A4988" s="1" t="s">
        <v>202</v>
      </c>
      <c r="B4988" s="1" t="s">
        <v>87</v>
      </c>
      <c r="C4988" s="1" t="s">
        <v>81</v>
      </c>
      <c r="D4988" s="377">
        <v>4500</v>
      </c>
      <c r="E4988" s="1" t="s">
        <v>84</v>
      </c>
      <c r="F4988" s="378">
        <v>46183</v>
      </c>
      <c r="G4988" s="1" t="s">
        <v>10759</v>
      </c>
      <c r="H4988" s="1" t="s">
        <v>10760</v>
      </c>
      <c r="I4988" s="378">
        <v>47278</v>
      </c>
      <c r="J4988" s="1" t="s">
        <v>61</v>
      </c>
      <c r="K4988" s="380">
        <v>0.38016203703703999</v>
      </c>
      <c r="L4988" s="378">
        <v>46183</v>
      </c>
      <c r="M4988" s="1" t="s">
        <v>152</v>
      </c>
      <c r="N4988" s="1" t="s">
        <v>11706</v>
      </c>
    </row>
    <row r="4989" spans="1:14" x14ac:dyDescent="0.25">
      <c r="A4989" s="1" t="s">
        <v>202</v>
      </c>
      <c r="B4989" s="1" t="s">
        <v>87</v>
      </c>
      <c r="C4989" s="1" t="s">
        <v>81</v>
      </c>
      <c r="D4989" s="377">
        <v>4500</v>
      </c>
      <c r="E4989" s="1" t="s">
        <v>84</v>
      </c>
      <c r="F4989" s="378">
        <v>46183</v>
      </c>
      <c r="G4989" s="1" t="s">
        <v>12679</v>
      </c>
      <c r="H4989" s="1" t="s">
        <v>11768</v>
      </c>
      <c r="I4989" s="378">
        <v>47279</v>
      </c>
      <c r="J4989" s="1" t="s">
        <v>61</v>
      </c>
      <c r="K4989" s="380">
        <v>0.65811342592593003</v>
      </c>
      <c r="L4989" s="378">
        <v>46183</v>
      </c>
      <c r="M4989" s="1" t="s">
        <v>152</v>
      </c>
      <c r="N4989" s="1" t="s">
        <v>12683</v>
      </c>
    </row>
    <row r="4990" spans="1:14" x14ac:dyDescent="0.25">
      <c r="A4990" s="1" t="s">
        <v>202</v>
      </c>
      <c r="B4990" s="1" t="s">
        <v>87</v>
      </c>
      <c r="C4990" s="1" t="s">
        <v>81</v>
      </c>
      <c r="D4990" s="377">
        <v>4500</v>
      </c>
      <c r="E4990" s="1" t="s">
        <v>84</v>
      </c>
      <c r="F4990" s="378">
        <v>46183</v>
      </c>
      <c r="G4990" s="1" t="s">
        <v>12679</v>
      </c>
      <c r="H4990" s="1" t="s">
        <v>11768</v>
      </c>
      <c r="I4990" s="378">
        <v>47279</v>
      </c>
      <c r="J4990" s="1" t="s">
        <v>61</v>
      </c>
      <c r="K4990" s="380">
        <v>0.79701388888889002</v>
      </c>
      <c r="L4990" s="378">
        <v>46183</v>
      </c>
      <c r="M4990" s="1" t="s">
        <v>152</v>
      </c>
      <c r="N4990" s="1" t="s">
        <v>12687</v>
      </c>
    </row>
    <row r="4991" spans="1:14" x14ac:dyDescent="0.25">
      <c r="A4991" s="1" t="s">
        <v>202</v>
      </c>
      <c r="B4991" s="1" t="s">
        <v>87</v>
      </c>
      <c r="C4991" s="1" t="s">
        <v>81</v>
      </c>
      <c r="D4991" s="377">
        <v>4500</v>
      </c>
      <c r="E4991" s="1" t="s">
        <v>84</v>
      </c>
      <c r="F4991" s="378">
        <v>46183</v>
      </c>
      <c r="G4991" s="1" t="s">
        <v>12679</v>
      </c>
      <c r="H4991" s="1" t="s">
        <v>11768</v>
      </c>
      <c r="I4991" s="378">
        <v>47279</v>
      </c>
      <c r="J4991" s="1" t="s">
        <v>61</v>
      </c>
      <c r="K4991" s="380">
        <v>0.89030092592593002</v>
      </c>
      <c r="L4991" s="378">
        <v>46183</v>
      </c>
      <c r="M4991" s="1" t="s">
        <v>152</v>
      </c>
      <c r="N4991" s="1" t="s">
        <v>12681</v>
      </c>
    </row>
    <row r="4992" spans="1:14" x14ac:dyDescent="0.25">
      <c r="A4992" s="1" t="s">
        <v>202</v>
      </c>
      <c r="B4992" s="1" t="s">
        <v>87</v>
      </c>
      <c r="C4992" s="1" t="s">
        <v>81</v>
      </c>
      <c r="D4992" s="377">
        <v>4500</v>
      </c>
      <c r="E4992" s="1" t="s">
        <v>84</v>
      </c>
      <c r="F4992" s="378">
        <v>46183</v>
      </c>
      <c r="G4992" s="1" t="s">
        <v>12679</v>
      </c>
      <c r="H4992" s="1" t="s">
        <v>11768</v>
      </c>
      <c r="I4992" s="378">
        <v>47279</v>
      </c>
      <c r="J4992" s="1" t="s">
        <v>61</v>
      </c>
      <c r="K4992" s="380">
        <v>0.53343750000000001</v>
      </c>
      <c r="L4992" s="378">
        <v>46183</v>
      </c>
      <c r="M4992" s="1" t="s">
        <v>152</v>
      </c>
      <c r="N4992" s="1" t="s">
        <v>12685</v>
      </c>
    </row>
    <row r="4993" spans="1:14" x14ac:dyDescent="0.25">
      <c r="A4993" s="1" t="s">
        <v>202</v>
      </c>
      <c r="B4993" s="1" t="s">
        <v>87</v>
      </c>
      <c r="C4993" s="1" t="s">
        <v>81</v>
      </c>
      <c r="D4993" s="377">
        <v>4500</v>
      </c>
      <c r="E4993" s="1" t="s">
        <v>84</v>
      </c>
      <c r="F4993" s="378">
        <v>46183</v>
      </c>
      <c r="G4993" s="1" t="s">
        <v>12679</v>
      </c>
      <c r="H4993" s="1" t="s">
        <v>11768</v>
      </c>
      <c r="I4993" s="378">
        <v>47279</v>
      </c>
      <c r="J4993" s="1" t="s">
        <v>61</v>
      </c>
      <c r="K4993" s="380">
        <v>0.43281249999999999</v>
      </c>
      <c r="L4993" s="378">
        <v>46183</v>
      </c>
      <c r="M4993" s="1" t="s">
        <v>152</v>
      </c>
      <c r="N4993" s="1" t="s">
        <v>12682</v>
      </c>
    </row>
    <row r="4994" spans="1:14" x14ac:dyDescent="0.25">
      <c r="A4994" s="1" t="s">
        <v>202</v>
      </c>
      <c r="B4994" s="1" t="s">
        <v>87</v>
      </c>
      <c r="C4994" s="1" t="s">
        <v>81</v>
      </c>
      <c r="D4994" s="377">
        <v>4500</v>
      </c>
      <c r="E4994" s="1" t="s">
        <v>84</v>
      </c>
      <c r="F4994" s="378">
        <v>46182</v>
      </c>
      <c r="G4994" s="1" t="s">
        <v>10759</v>
      </c>
      <c r="H4994" s="1" t="s">
        <v>10760</v>
      </c>
      <c r="I4994" s="378">
        <v>47278</v>
      </c>
      <c r="J4994" s="1" t="s">
        <v>61</v>
      </c>
      <c r="K4994" s="380">
        <v>0.95637731481481003</v>
      </c>
      <c r="L4994" s="378">
        <v>46182</v>
      </c>
      <c r="M4994" s="1" t="s">
        <v>152</v>
      </c>
      <c r="N4994" s="1" t="s">
        <v>11454</v>
      </c>
    </row>
    <row r="4995" spans="1:14" x14ac:dyDescent="0.25">
      <c r="A4995" s="1" t="s">
        <v>202</v>
      </c>
      <c r="B4995" s="1" t="s">
        <v>87</v>
      </c>
      <c r="C4995" s="1" t="s">
        <v>81</v>
      </c>
      <c r="D4995" s="377">
        <v>4500</v>
      </c>
      <c r="E4995" s="1" t="s">
        <v>84</v>
      </c>
      <c r="F4995" s="378">
        <v>46182</v>
      </c>
      <c r="G4995" s="1" t="s">
        <v>10759</v>
      </c>
      <c r="H4995" s="1" t="s">
        <v>10760</v>
      </c>
      <c r="I4995" s="378">
        <v>47278</v>
      </c>
      <c r="J4995" s="1" t="s">
        <v>61</v>
      </c>
      <c r="K4995" s="380">
        <v>0.85528935185184995</v>
      </c>
      <c r="L4995" s="378">
        <v>46182</v>
      </c>
      <c r="M4995" s="1" t="s">
        <v>152</v>
      </c>
      <c r="N4995" s="1" t="s">
        <v>11456</v>
      </c>
    </row>
    <row r="4996" spans="1:14" x14ac:dyDescent="0.25">
      <c r="A4996" s="1" t="s">
        <v>202</v>
      </c>
      <c r="B4996" s="1" t="s">
        <v>87</v>
      </c>
      <c r="C4996" s="1" t="s">
        <v>81</v>
      </c>
      <c r="D4996" s="377">
        <v>4500</v>
      </c>
      <c r="E4996" s="1" t="s">
        <v>84</v>
      </c>
      <c r="F4996" s="378">
        <v>46182</v>
      </c>
      <c r="G4996" s="1" t="s">
        <v>10759</v>
      </c>
      <c r="H4996" s="1" t="s">
        <v>10760</v>
      </c>
      <c r="I4996" s="378">
        <v>47278</v>
      </c>
      <c r="J4996" s="1" t="s">
        <v>61</v>
      </c>
      <c r="K4996" s="380">
        <v>0.60065972222221997</v>
      </c>
      <c r="L4996" s="378">
        <v>46182</v>
      </c>
      <c r="M4996" s="1" t="s">
        <v>152</v>
      </c>
      <c r="N4996" s="1" t="s">
        <v>10762</v>
      </c>
    </row>
    <row r="4997" spans="1:14" x14ac:dyDescent="0.25">
      <c r="A4997" s="1" t="s">
        <v>202</v>
      </c>
      <c r="B4997" s="1" t="s">
        <v>87</v>
      </c>
      <c r="C4997" s="1" t="s">
        <v>81</v>
      </c>
      <c r="D4997" s="377">
        <v>4500</v>
      </c>
      <c r="E4997" s="1" t="s">
        <v>84</v>
      </c>
      <c r="F4997" s="378">
        <v>46182</v>
      </c>
      <c r="G4997" s="1" t="s">
        <v>9426</v>
      </c>
      <c r="H4997" s="1" t="s">
        <v>9384</v>
      </c>
      <c r="I4997" s="378">
        <v>47277</v>
      </c>
      <c r="J4997" s="1" t="s">
        <v>61</v>
      </c>
      <c r="K4997" s="380">
        <v>0.31491898148148001</v>
      </c>
      <c r="L4997" s="378">
        <v>46182</v>
      </c>
      <c r="M4997" s="1" t="s">
        <v>152</v>
      </c>
      <c r="N4997" s="1" t="s">
        <v>10171</v>
      </c>
    </row>
    <row r="4998" spans="1:14" x14ac:dyDescent="0.25">
      <c r="A4998" s="1" t="s">
        <v>202</v>
      </c>
      <c r="B4998" s="1" t="s">
        <v>87</v>
      </c>
      <c r="C4998" s="1" t="s">
        <v>81</v>
      </c>
      <c r="D4998" s="377">
        <v>4500</v>
      </c>
      <c r="E4998" s="1" t="s">
        <v>84</v>
      </c>
      <c r="F4998" s="378">
        <v>46182</v>
      </c>
      <c r="G4998" s="1" t="s">
        <v>10759</v>
      </c>
      <c r="H4998" s="1" t="s">
        <v>10760</v>
      </c>
      <c r="I4998" s="378">
        <v>47278</v>
      </c>
      <c r="J4998" s="1" t="s">
        <v>61</v>
      </c>
      <c r="K4998" s="380">
        <v>0.91094907407407</v>
      </c>
      <c r="L4998" s="378">
        <v>46182</v>
      </c>
      <c r="M4998" s="1" t="s">
        <v>152</v>
      </c>
      <c r="N4998" s="1" t="s">
        <v>11457</v>
      </c>
    </row>
    <row r="4999" spans="1:14" x14ac:dyDescent="0.25">
      <c r="A4999" s="1" t="s">
        <v>202</v>
      </c>
      <c r="B4999" s="1" t="s">
        <v>87</v>
      </c>
      <c r="C4999" s="1" t="s">
        <v>81</v>
      </c>
      <c r="D4999" s="377">
        <v>4500</v>
      </c>
      <c r="E4999" s="1" t="s">
        <v>84</v>
      </c>
      <c r="F4999" s="378">
        <v>46182</v>
      </c>
      <c r="G4999" s="1" t="s">
        <v>10759</v>
      </c>
      <c r="H4999" s="1" t="s">
        <v>10760</v>
      </c>
      <c r="I4999" s="378">
        <v>47278</v>
      </c>
      <c r="J4999" s="1" t="s">
        <v>61</v>
      </c>
      <c r="K4999" s="380">
        <v>0.57915509259259002</v>
      </c>
      <c r="L4999" s="378">
        <v>46182</v>
      </c>
      <c r="M4999" s="1" t="s">
        <v>152</v>
      </c>
      <c r="N4999" s="1" t="s">
        <v>10764</v>
      </c>
    </row>
    <row r="5000" spans="1:14" x14ac:dyDescent="0.25">
      <c r="A5000" s="1" t="s">
        <v>202</v>
      </c>
      <c r="B5000" s="1" t="s">
        <v>87</v>
      </c>
      <c r="C5000" s="1" t="s">
        <v>81</v>
      </c>
      <c r="D5000" s="377">
        <v>4500</v>
      </c>
      <c r="E5000" s="1" t="s">
        <v>84</v>
      </c>
      <c r="F5000" s="378">
        <v>46182</v>
      </c>
      <c r="G5000" s="1" t="s">
        <v>9426</v>
      </c>
      <c r="H5000" s="1" t="s">
        <v>9384</v>
      </c>
      <c r="I5000" s="378">
        <v>47277</v>
      </c>
      <c r="J5000" s="1" t="s">
        <v>61</v>
      </c>
      <c r="K5000" s="380">
        <v>0.35741898148147999</v>
      </c>
      <c r="L5000" s="378">
        <v>46182</v>
      </c>
      <c r="M5000" s="1" t="s">
        <v>152</v>
      </c>
      <c r="N5000" s="1" t="s">
        <v>10170</v>
      </c>
    </row>
    <row r="5001" spans="1:14" x14ac:dyDescent="0.25">
      <c r="A5001" s="1" t="s">
        <v>202</v>
      </c>
      <c r="B5001" s="1" t="s">
        <v>87</v>
      </c>
      <c r="C5001" s="1" t="s">
        <v>81</v>
      </c>
      <c r="D5001" s="377">
        <v>4500</v>
      </c>
      <c r="E5001" s="1" t="s">
        <v>84</v>
      </c>
      <c r="F5001" s="378">
        <v>46182</v>
      </c>
      <c r="G5001" s="1" t="s">
        <v>10759</v>
      </c>
      <c r="H5001" s="1" t="s">
        <v>10760</v>
      </c>
      <c r="I5001" s="378">
        <v>47278</v>
      </c>
      <c r="J5001" s="1" t="s">
        <v>61</v>
      </c>
      <c r="K5001" s="380">
        <v>0.65710648148147999</v>
      </c>
      <c r="L5001" s="378">
        <v>46182</v>
      </c>
      <c r="M5001" s="1" t="s">
        <v>152</v>
      </c>
      <c r="N5001" s="1" t="s">
        <v>10954</v>
      </c>
    </row>
    <row r="5002" spans="1:14" x14ac:dyDescent="0.25">
      <c r="A5002" s="1" t="s">
        <v>202</v>
      </c>
      <c r="B5002" s="1" t="s">
        <v>87</v>
      </c>
      <c r="C5002" s="1" t="s">
        <v>81</v>
      </c>
      <c r="D5002" s="377">
        <v>4500</v>
      </c>
      <c r="E5002" s="1" t="s">
        <v>84</v>
      </c>
      <c r="F5002" s="378">
        <v>46182</v>
      </c>
      <c r="G5002" s="1" t="s">
        <v>10759</v>
      </c>
      <c r="H5002" s="1" t="s">
        <v>10760</v>
      </c>
      <c r="I5002" s="378">
        <v>47278</v>
      </c>
      <c r="J5002" s="1" t="s">
        <v>61</v>
      </c>
      <c r="K5002" s="380">
        <v>0.41201388888889001</v>
      </c>
      <c r="L5002" s="378">
        <v>46182</v>
      </c>
      <c r="M5002" s="1" t="s">
        <v>152</v>
      </c>
      <c r="N5002" s="1" t="s">
        <v>10763</v>
      </c>
    </row>
    <row r="5003" spans="1:14" x14ac:dyDescent="0.25">
      <c r="A5003" s="1" t="s">
        <v>202</v>
      </c>
      <c r="B5003" s="1" t="s">
        <v>87</v>
      </c>
      <c r="C5003" s="1" t="s">
        <v>81</v>
      </c>
      <c r="D5003" s="377">
        <v>4500</v>
      </c>
      <c r="E5003" s="1" t="s">
        <v>84</v>
      </c>
      <c r="F5003" s="378">
        <v>46182</v>
      </c>
      <c r="G5003" s="1" t="s">
        <v>10759</v>
      </c>
      <c r="H5003" s="1" t="s">
        <v>10760</v>
      </c>
      <c r="I5003" s="378">
        <v>47278</v>
      </c>
      <c r="J5003" s="1" t="s">
        <v>61</v>
      </c>
      <c r="K5003" s="380">
        <v>0.80180555555555999</v>
      </c>
      <c r="L5003" s="378">
        <v>46182</v>
      </c>
      <c r="M5003" s="1" t="s">
        <v>152</v>
      </c>
      <c r="N5003" s="1" t="s">
        <v>11455</v>
      </c>
    </row>
    <row r="5004" spans="1:14" x14ac:dyDescent="0.25">
      <c r="A5004" s="1" t="s">
        <v>202</v>
      </c>
      <c r="B5004" s="1" t="s">
        <v>87</v>
      </c>
      <c r="C5004" s="1" t="s">
        <v>81</v>
      </c>
      <c r="D5004" s="377">
        <v>4500</v>
      </c>
      <c r="E5004" s="1" t="s">
        <v>84</v>
      </c>
      <c r="F5004" s="378">
        <v>46182</v>
      </c>
      <c r="G5004" s="1" t="s">
        <v>10759</v>
      </c>
      <c r="H5004" s="1" t="s">
        <v>10760</v>
      </c>
      <c r="I5004" s="378">
        <v>47278</v>
      </c>
      <c r="J5004" s="1" t="s">
        <v>61</v>
      </c>
      <c r="K5004" s="380">
        <v>0.71137731481481004</v>
      </c>
      <c r="L5004" s="378">
        <v>46182</v>
      </c>
      <c r="M5004" s="1" t="s">
        <v>152</v>
      </c>
      <c r="N5004" s="1" t="s">
        <v>11458</v>
      </c>
    </row>
    <row r="5005" spans="1:14" x14ac:dyDescent="0.25">
      <c r="A5005" s="1" t="s">
        <v>202</v>
      </c>
      <c r="B5005" s="1" t="s">
        <v>87</v>
      </c>
      <c r="C5005" s="1" t="s">
        <v>81</v>
      </c>
      <c r="D5005" s="377">
        <v>4500</v>
      </c>
      <c r="E5005" s="1" t="s">
        <v>84</v>
      </c>
      <c r="F5005" s="378">
        <v>46182</v>
      </c>
      <c r="G5005" s="1" t="s">
        <v>10759</v>
      </c>
      <c r="H5005" s="1" t="s">
        <v>10760</v>
      </c>
      <c r="I5005" s="378">
        <v>47278</v>
      </c>
      <c r="J5005" s="1" t="s">
        <v>61</v>
      </c>
      <c r="K5005" s="380">
        <v>0.46505787037037</v>
      </c>
      <c r="L5005" s="378">
        <v>46182</v>
      </c>
      <c r="M5005" s="1" t="s">
        <v>152</v>
      </c>
      <c r="N5005" s="1" t="s">
        <v>10761</v>
      </c>
    </row>
    <row r="5006" spans="1:14" x14ac:dyDescent="0.25">
      <c r="A5006" s="1" t="s">
        <v>202</v>
      </c>
      <c r="B5006" s="1" t="s">
        <v>87</v>
      </c>
      <c r="C5006" s="1" t="s">
        <v>81</v>
      </c>
      <c r="D5006" s="377">
        <v>4500</v>
      </c>
      <c r="E5006" s="1" t="s">
        <v>84</v>
      </c>
      <c r="F5006" s="378">
        <v>46181</v>
      </c>
      <c r="G5006" s="1" t="s">
        <v>9426</v>
      </c>
      <c r="H5006" s="1" t="s">
        <v>9384</v>
      </c>
      <c r="I5006" s="378">
        <v>47277</v>
      </c>
      <c r="J5006" s="1" t="s">
        <v>61</v>
      </c>
      <c r="K5006" s="380">
        <v>0.46552083333333</v>
      </c>
      <c r="L5006" s="378">
        <v>46181</v>
      </c>
      <c r="M5006" s="1" t="s">
        <v>152</v>
      </c>
      <c r="N5006" s="1" t="s">
        <v>9427</v>
      </c>
    </row>
    <row r="5007" spans="1:14" x14ac:dyDescent="0.25">
      <c r="A5007" s="1" t="s">
        <v>202</v>
      </c>
      <c r="B5007" s="1" t="s">
        <v>87</v>
      </c>
      <c r="C5007" s="1" t="s">
        <v>81</v>
      </c>
      <c r="D5007" s="377">
        <v>4500</v>
      </c>
      <c r="E5007" s="1" t="s">
        <v>84</v>
      </c>
      <c r="F5007" s="378">
        <v>46181</v>
      </c>
      <c r="G5007" s="1" t="s">
        <v>9426</v>
      </c>
      <c r="H5007" s="1" t="s">
        <v>9384</v>
      </c>
      <c r="I5007" s="378">
        <v>47277</v>
      </c>
      <c r="J5007" s="1" t="s">
        <v>61</v>
      </c>
      <c r="K5007" s="380">
        <v>0.88221064814814998</v>
      </c>
      <c r="L5007" s="378">
        <v>46181</v>
      </c>
      <c r="M5007" s="1" t="s">
        <v>152</v>
      </c>
      <c r="N5007" s="1" t="s">
        <v>10174</v>
      </c>
    </row>
    <row r="5008" spans="1:14" x14ac:dyDescent="0.25">
      <c r="A5008" s="1" t="s">
        <v>202</v>
      </c>
      <c r="B5008" s="1" t="s">
        <v>87</v>
      </c>
      <c r="C5008" s="1" t="s">
        <v>81</v>
      </c>
      <c r="D5008" s="377">
        <v>4500</v>
      </c>
      <c r="E5008" s="1" t="s">
        <v>84</v>
      </c>
      <c r="F5008" s="378">
        <v>46181</v>
      </c>
      <c r="G5008" s="1" t="s">
        <v>9426</v>
      </c>
      <c r="H5008" s="1" t="s">
        <v>9384</v>
      </c>
      <c r="I5008" s="378">
        <v>47277</v>
      </c>
      <c r="J5008" s="1" t="s">
        <v>61</v>
      </c>
      <c r="K5008" s="380">
        <v>0.61164351851851995</v>
      </c>
      <c r="L5008" s="378">
        <v>46181</v>
      </c>
      <c r="M5008" s="1" t="s">
        <v>152</v>
      </c>
      <c r="N5008" s="1" t="s">
        <v>10179</v>
      </c>
    </row>
    <row r="5009" spans="1:14" x14ac:dyDescent="0.25">
      <c r="A5009" s="1" t="s">
        <v>202</v>
      </c>
      <c r="B5009" s="1" t="s">
        <v>87</v>
      </c>
      <c r="C5009" s="1" t="s">
        <v>81</v>
      </c>
      <c r="D5009" s="377">
        <v>4500</v>
      </c>
      <c r="E5009" s="1" t="s">
        <v>84</v>
      </c>
      <c r="F5009" s="378">
        <v>46181</v>
      </c>
      <c r="G5009" s="1" t="s">
        <v>9426</v>
      </c>
      <c r="H5009" s="1" t="s">
        <v>9384</v>
      </c>
      <c r="I5009" s="378">
        <v>47277</v>
      </c>
      <c r="J5009" s="1" t="s">
        <v>61</v>
      </c>
      <c r="K5009" s="380">
        <v>0.70032407407407005</v>
      </c>
      <c r="L5009" s="378">
        <v>46181</v>
      </c>
      <c r="M5009" s="1" t="s">
        <v>152</v>
      </c>
      <c r="N5009" s="1" t="s">
        <v>10178</v>
      </c>
    </row>
    <row r="5010" spans="1:14" x14ac:dyDescent="0.25">
      <c r="A5010" s="1" t="s">
        <v>202</v>
      </c>
      <c r="B5010" s="1" t="s">
        <v>87</v>
      </c>
      <c r="C5010" s="1" t="s">
        <v>81</v>
      </c>
      <c r="D5010" s="377">
        <v>4500</v>
      </c>
      <c r="E5010" s="1" t="s">
        <v>84</v>
      </c>
      <c r="F5010" s="378">
        <v>46181</v>
      </c>
      <c r="G5010" s="1" t="s">
        <v>9426</v>
      </c>
      <c r="H5010" s="1" t="s">
        <v>9384</v>
      </c>
      <c r="I5010" s="378">
        <v>47277</v>
      </c>
      <c r="J5010" s="1" t="s">
        <v>61</v>
      </c>
      <c r="K5010" s="380">
        <v>0.98289351851852003</v>
      </c>
      <c r="L5010" s="378">
        <v>46181</v>
      </c>
      <c r="M5010" s="1" t="s">
        <v>152</v>
      </c>
      <c r="N5010" s="1" t="s">
        <v>10175</v>
      </c>
    </row>
    <row r="5011" spans="1:14" x14ac:dyDescent="0.25">
      <c r="A5011" s="1" t="s">
        <v>202</v>
      </c>
      <c r="B5011" s="1" t="s">
        <v>87</v>
      </c>
      <c r="C5011" s="1" t="s">
        <v>81</v>
      </c>
      <c r="D5011" s="377">
        <v>4500</v>
      </c>
      <c r="E5011" s="1" t="s">
        <v>84</v>
      </c>
      <c r="F5011" s="378">
        <v>46181</v>
      </c>
      <c r="G5011" s="1" t="s">
        <v>9426</v>
      </c>
      <c r="H5011" s="1" t="s">
        <v>9384</v>
      </c>
      <c r="I5011" s="378">
        <v>47277</v>
      </c>
      <c r="J5011" s="1" t="s">
        <v>61</v>
      </c>
      <c r="K5011" s="380">
        <v>0.57608796296296005</v>
      </c>
      <c r="L5011" s="378">
        <v>46181</v>
      </c>
      <c r="M5011" s="1" t="s">
        <v>152</v>
      </c>
      <c r="N5011" s="1" t="s">
        <v>10177</v>
      </c>
    </row>
    <row r="5012" spans="1:14" x14ac:dyDescent="0.25">
      <c r="A5012" s="1" t="s">
        <v>202</v>
      </c>
      <c r="B5012" s="1" t="s">
        <v>87</v>
      </c>
      <c r="C5012" s="1" t="s">
        <v>81</v>
      </c>
      <c r="D5012" s="377">
        <v>4500</v>
      </c>
      <c r="E5012" s="1" t="s">
        <v>84</v>
      </c>
      <c r="F5012" s="378">
        <v>46181</v>
      </c>
      <c r="G5012" s="1" t="s">
        <v>9426</v>
      </c>
      <c r="H5012" s="1" t="s">
        <v>9384</v>
      </c>
      <c r="I5012" s="378">
        <v>47277</v>
      </c>
      <c r="J5012" s="1" t="s">
        <v>61</v>
      </c>
      <c r="K5012" s="380">
        <v>0.67460648148147995</v>
      </c>
      <c r="L5012" s="378">
        <v>46181</v>
      </c>
      <c r="M5012" s="1" t="s">
        <v>152</v>
      </c>
      <c r="N5012" s="1" t="s">
        <v>10176</v>
      </c>
    </row>
    <row r="5013" spans="1:14" x14ac:dyDescent="0.25">
      <c r="A5013" s="1" t="s">
        <v>202</v>
      </c>
      <c r="B5013" s="1" t="s">
        <v>87</v>
      </c>
      <c r="C5013" s="1" t="s">
        <v>81</v>
      </c>
      <c r="D5013" s="377">
        <v>4500</v>
      </c>
      <c r="E5013" s="1" t="s">
        <v>84</v>
      </c>
      <c r="F5013" s="378">
        <v>46181</v>
      </c>
      <c r="G5013" s="1" t="s">
        <v>9426</v>
      </c>
      <c r="H5013" s="1" t="s">
        <v>9384</v>
      </c>
      <c r="I5013" s="378">
        <v>47277</v>
      </c>
      <c r="J5013" s="1" t="s">
        <v>61</v>
      </c>
      <c r="K5013" s="380">
        <v>0.76856481481480998</v>
      </c>
      <c r="L5013" s="378">
        <v>46181</v>
      </c>
      <c r="M5013" s="1" t="s">
        <v>152</v>
      </c>
      <c r="N5013" s="1" t="s">
        <v>10173</v>
      </c>
    </row>
    <row r="5014" spans="1:14" x14ac:dyDescent="0.25">
      <c r="A5014" s="1" t="s">
        <v>202</v>
      </c>
      <c r="B5014" s="1" t="s">
        <v>87</v>
      </c>
      <c r="C5014" s="1" t="s">
        <v>81</v>
      </c>
      <c r="D5014" s="377">
        <v>4500</v>
      </c>
      <c r="E5014" s="1" t="s">
        <v>84</v>
      </c>
      <c r="F5014" s="378">
        <v>46181</v>
      </c>
      <c r="G5014" s="1" t="s">
        <v>8109</v>
      </c>
      <c r="H5014" s="1" t="s">
        <v>5864</v>
      </c>
      <c r="I5014" s="378">
        <v>47274</v>
      </c>
      <c r="J5014" s="1" t="s">
        <v>61</v>
      </c>
      <c r="K5014" s="380">
        <v>0.34225694444443999</v>
      </c>
      <c r="L5014" s="378">
        <v>46181</v>
      </c>
      <c r="M5014" s="1" t="s">
        <v>152</v>
      </c>
      <c r="N5014" s="1" t="s">
        <v>8110</v>
      </c>
    </row>
    <row r="5015" spans="1:14" x14ac:dyDescent="0.25">
      <c r="A5015" s="1" t="s">
        <v>202</v>
      </c>
      <c r="B5015" s="1" t="s">
        <v>87</v>
      </c>
      <c r="C5015" s="1" t="s">
        <v>81</v>
      </c>
      <c r="D5015" s="377">
        <v>4500</v>
      </c>
      <c r="E5015" s="1" t="s">
        <v>84</v>
      </c>
      <c r="F5015" s="378">
        <v>46181</v>
      </c>
      <c r="G5015" s="1" t="s">
        <v>9426</v>
      </c>
      <c r="H5015" s="1" t="s">
        <v>9384</v>
      </c>
      <c r="I5015" s="378">
        <v>47277</v>
      </c>
      <c r="J5015" s="1" t="s">
        <v>61</v>
      </c>
      <c r="K5015" s="380">
        <v>0.79606481481480995</v>
      </c>
      <c r="L5015" s="378">
        <v>46181</v>
      </c>
      <c r="M5015" s="1" t="s">
        <v>152</v>
      </c>
      <c r="N5015" s="1" t="s">
        <v>10180</v>
      </c>
    </row>
    <row r="5016" spans="1:14" x14ac:dyDescent="0.25">
      <c r="A5016" s="1" t="s">
        <v>202</v>
      </c>
      <c r="B5016" s="1" t="s">
        <v>87</v>
      </c>
      <c r="C5016" s="1" t="s">
        <v>81</v>
      </c>
      <c r="D5016" s="377">
        <v>4500</v>
      </c>
      <c r="E5016" s="1" t="s">
        <v>84</v>
      </c>
      <c r="F5016" s="378">
        <v>46181</v>
      </c>
      <c r="G5016" s="1" t="s">
        <v>9426</v>
      </c>
      <c r="H5016" s="1" t="s">
        <v>9384</v>
      </c>
      <c r="I5016" s="378">
        <v>47277</v>
      </c>
      <c r="J5016" s="1" t="s">
        <v>61</v>
      </c>
      <c r="K5016" s="380">
        <v>0.70001157407407</v>
      </c>
      <c r="L5016" s="378">
        <v>46181</v>
      </c>
      <c r="M5016" s="1" t="s">
        <v>152</v>
      </c>
      <c r="N5016" s="1" t="s">
        <v>10172</v>
      </c>
    </row>
    <row r="5017" spans="1:14" x14ac:dyDescent="0.25">
      <c r="A5017" s="1" t="s">
        <v>202</v>
      </c>
      <c r="B5017" s="1" t="s">
        <v>87</v>
      </c>
      <c r="C5017" s="1" t="s">
        <v>81</v>
      </c>
      <c r="D5017" s="377">
        <v>4500</v>
      </c>
      <c r="E5017" s="1" t="s">
        <v>84</v>
      </c>
      <c r="F5017" s="378">
        <v>46178</v>
      </c>
      <c r="G5017" s="1" t="s">
        <v>8109</v>
      </c>
      <c r="H5017" s="1" t="s">
        <v>5864</v>
      </c>
      <c r="I5017" s="378">
        <v>47274</v>
      </c>
      <c r="J5017" s="1" t="s">
        <v>61</v>
      </c>
      <c r="K5017" s="380">
        <v>0.88209490740741003</v>
      </c>
      <c r="L5017" s="378">
        <v>46178</v>
      </c>
      <c r="M5017" s="1" t="s">
        <v>152</v>
      </c>
      <c r="N5017" s="1" t="s">
        <v>8115</v>
      </c>
    </row>
    <row r="5018" spans="1:14" x14ac:dyDescent="0.25">
      <c r="A5018" s="1" t="s">
        <v>202</v>
      </c>
      <c r="B5018" s="1" t="s">
        <v>87</v>
      </c>
      <c r="C5018" s="1" t="s">
        <v>81</v>
      </c>
      <c r="D5018" s="377">
        <v>4500</v>
      </c>
      <c r="E5018" s="1" t="s">
        <v>84</v>
      </c>
      <c r="F5018" s="378">
        <v>46178</v>
      </c>
      <c r="G5018" s="1" t="s">
        <v>8112</v>
      </c>
      <c r="H5018" s="1" t="s">
        <v>5863</v>
      </c>
      <c r="I5018" s="378">
        <v>47273</v>
      </c>
      <c r="J5018" s="1" t="s">
        <v>61</v>
      </c>
      <c r="K5018" s="380">
        <v>0.38030092592593001</v>
      </c>
      <c r="L5018" s="378">
        <v>46178</v>
      </c>
      <c r="M5018" s="1" t="s">
        <v>152</v>
      </c>
      <c r="N5018" s="1" t="s">
        <v>8113</v>
      </c>
    </row>
    <row r="5019" spans="1:14" x14ac:dyDescent="0.25">
      <c r="A5019" s="1" t="s">
        <v>202</v>
      </c>
      <c r="B5019" s="1" t="s">
        <v>87</v>
      </c>
      <c r="C5019" s="1" t="s">
        <v>81</v>
      </c>
      <c r="D5019" s="377">
        <v>4500</v>
      </c>
      <c r="E5019" s="1" t="s">
        <v>84</v>
      </c>
      <c r="F5019" s="378">
        <v>46178</v>
      </c>
      <c r="G5019" s="1" t="s">
        <v>8109</v>
      </c>
      <c r="H5019" s="1" t="s">
        <v>5864</v>
      </c>
      <c r="I5019" s="378">
        <v>47274</v>
      </c>
      <c r="J5019" s="1" t="s">
        <v>61</v>
      </c>
      <c r="K5019" s="380">
        <v>0.68862268518518999</v>
      </c>
      <c r="L5019" s="378">
        <v>46178</v>
      </c>
      <c r="M5019" s="1" t="s">
        <v>152</v>
      </c>
      <c r="N5019" s="1" t="s">
        <v>8119</v>
      </c>
    </row>
    <row r="5020" spans="1:14" x14ac:dyDescent="0.25">
      <c r="A5020" s="1" t="s">
        <v>202</v>
      </c>
      <c r="B5020" s="1" t="s">
        <v>87</v>
      </c>
      <c r="C5020" s="1" t="s">
        <v>81</v>
      </c>
      <c r="D5020" s="377">
        <v>4500</v>
      </c>
      <c r="E5020" s="1" t="s">
        <v>84</v>
      </c>
      <c r="F5020" s="378">
        <v>46178</v>
      </c>
      <c r="G5020" s="1" t="s">
        <v>8112</v>
      </c>
      <c r="H5020" s="1" t="s">
        <v>5863</v>
      </c>
      <c r="I5020" s="378">
        <v>47273</v>
      </c>
      <c r="J5020" s="1" t="s">
        <v>61</v>
      </c>
      <c r="K5020" s="380">
        <v>0.56234953703704005</v>
      </c>
      <c r="L5020" s="378">
        <v>46178</v>
      </c>
      <c r="M5020" s="1" t="s">
        <v>152</v>
      </c>
      <c r="N5020" s="1" t="s">
        <v>8120</v>
      </c>
    </row>
    <row r="5021" spans="1:14" x14ac:dyDescent="0.25">
      <c r="A5021" s="1" t="s">
        <v>202</v>
      </c>
      <c r="B5021" s="1" t="s">
        <v>87</v>
      </c>
      <c r="C5021" s="1" t="s">
        <v>81</v>
      </c>
      <c r="D5021" s="377">
        <v>4500</v>
      </c>
      <c r="E5021" s="1" t="s">
        <v>84</v>
      </c>
      <c r="F5021" s="378">
        <v>46178</v>
      </c>
      <c r="G5021" s="1" t="s">
        <v>8109</v>
      </c>
      <c r="H5021" s="1" t="s">
        <v>5864</v>
      </c>
      <c r="I5021" s="378">
        <v>47274</v>
      </c>
      <c r="J5021" s="1" t="s">
        <v>61</v>
      </c>
      <c r="K5021" s="380">
        <v>0.68223379629629999</v>
      </c>
      <c r="L5021" s="378">
        <v>46178</v>
      </c>
      <c r="M5021" s="1" t="s">
        <v>152</v>
      </c>
      <c r="N5021" s="1" t="s">
        <v>8118</v>
      </c>
    </row>
    <row r="5022" spans="1:14" x14ac:dyDescent="0.25">
      <c r="A5022" s="1" t="s">
        <v>202</v>
      </c>
      <c r="B5022" s="1" t="s">
        <v>87</v>
      </c>
      <c r="C5022" s="1" t="s">
        <v>81</v>
      </c>
      <c r="D5022" s="377">
        <v>4500</v>
      </c>
      <c r="E5022" s="1" t="s">
        <v>84</v>
      </c>
      <c r="F5022" s="378">
        <v>46178</v>
      </c>
      <c r="G5022" s="1" t="s">
        <v>8109</v>
      </c>
      <c r="H5022" s="1" t="s">
        <v>5864</v>
      </c>
      <c r="I5022" s="378">
        <v>47274</v>
      </c>
      <c r="J5022" s="1" t="s">
        <v>61</v>
      </c>
      <c r="K5022" s="380">
        <v>0.45681712962963</v>
      </c>
      <c r="L5022" s="378">
        <v>46178</v>
      </c>
      <c r="M5022" s="1" t="s">
        <v>152</v>
      </c>
      <c r="N5022" s="1" t="s">
        <v>8111</v>
      </c>
    </row>
    <row r="5023" spans="1:14" x14ac:dyDescent="0.25">
      <c r="A5023" s="1" t="s">
        <v>202</v>
      </c>
      <c r="B5023" s="1" t="s">
        <v>87</v>
      </c>
      <c r="C5023" s="1" t="s">
        <v>81</v>
      </c>
      <c r="D5023" s="377">
        <v>4500</v>
      </c>
      <c r="E5023" s="1" t="s">
        <v>84</v>
      </c>
      <c r="F5023" s="378">
        <v>46178</v>
      </c>
      <c r="G5023" s="1" t="s">
        <v>8109</v>
      </c>
      <c r="H5023" s="1" t="s">
        <v>5864</v>
      </c>
      <c r="I5023" s="378">
        <v>47274</v>
      </c>
      <c r="J5023" s="1" t="s">
        <v>61</v>
      </c>
      <c r="K5023" s="380">
        <v>0.78453703703704003</v>
      </c>
      <c r="L5023" s="378">
        <v>46178</v>
      </c>
      <c r="M5023" s="1" t="s">
        <v>152</v>
      </c>
      <c r="N5023" s="1" t="s">
        <v>8114</v>
      </c>
    </row>
    <row r="5024" spans="1:14" x14ac:dyDescent="0.25">
      <c r="A5024" s="1" t="s">
        <v>202</v>
      </c>
      <c r="B5024" s="1" t="s">
        <v>87</v>
      </c>
      <c r="C5024" s="1" t="s">
        <v>81</v>
      </c>
      <c r="D5024" s="377">
        <v>4500</v>
      </c>
      <c r="E5024" s="1" t="s">
        <v>84</v>
      </c>
      <c r="F5024" s="378">
        <v>46178</v>
      </c>
      <c r="G5024" s="1" t="s">
        <v>8109</v>
      </c>
      <c r="H5024" s="1" t="s">
        <v>5864</v>
      </c>
      <c r="I5024" s="378">
        <v>47274</v>
      </c>
      <c r="J5024" s="1" t="s">
        <v>61</v>
      </c>
      <c r="K5024" s="380">
        <v>0.56759259259258998</v>
      </c>
      <c r="L5024" s="378">
        <v>46178</v>
      </c>
      <c r="M5024" s="1" t="s">
        <v>152</v>
      </c>
      <c r="N5024" s="1" t="s">
        <v>8121</v>
      </c>
    </row>
    <row r="5025" spans="1:14" x14ac:dyDescent="0.25">
      <c r="A5025" s="1" t="s">
        <v>202</v>
      </c>
      <c r="B5025" s="1" t="s">
        <v>87</v>
      </c>
      <c r="C5025" s="1" t="s">
        <v>81</v>
      </c>
      <c r="D5025" s="377">
        <v>4500</v>
      </c>
      <c r="E5025" s="1" t="s">
        <v>84</v>
      </c>
      <c r="F5025" s="378">
        <v>46178</v>
      </c>
      <c r="G5025" s="1" t="s">
        <v>8109</v>
      </c>
      <c r="H5025" s="1" t="s">
        <v>5864</v>
      </c>
      <c r="I5025" s="378">
        <v>47274</v>
      </c>
      <c r="J5025" s="1" t="s">
        <v>61</v>
      </c>
      <c r="K5025" s="380">
        <v>0.88601851851851998</v>
      </c>
      <c r="L5025" s="378">
        <v>46178</v>
      </c>
      <c r="M5025" s="1" t="s">
        <v>152</v>
      </c>
      <c r="N5025" s="1" t="s">
        <v>8116</v>
      </c>
    </row>
    <row r="5026" spans="1:14" x14ac:dyDescent="0.25">
      <c r="A5026" s="1" t="s">
        <v>202</v>
      </c>
      <c r="B5026" s="1" t="s">
        <v>87</v>
      </c>
      <c r="C5026" s="1" t="s">
        <v>81</v>
      </c>
      <c r="D5026" s="377">
        <v>4500</v>
      </c>
      <c r="E5026" s="1" t="s">
        <v>84</v>
      </c>
      <c r="F5026" s="378">
        <v>46178</v>
      </c>
      <c r="G5026" s="1" t="s">
        <v>8109</v>
      </c>
      <c r="H5026" s="1" t="s">
        <v>5864</v>
      </c>
      <c r="I5026" s="378">
        <v>47274</v>
      </c>
      <c r="J5026" s="1" t="s">
        <v>61</v>
      </c>
      <c r="K5026" s="380">
        <v>0.52718750000000003</v>
      </c>
      <c r="L5026" s="378">
        <v>46178</v>
      </c>
      <c r="M5026" s="1" t="s">
        <v>152</v>
      </c>
      <c r="N5026" s="1" t="s">
        <v>8122</v>
      </c>
    </row>
    <row r="5027" spans="1:14" x14ac:dyDescent="0.25">
      <c r="A5027" s="1" t="s">
        <v>202</v>
      </c>
      <c r="B5027" s="1" t="s">
        <v>87</v>
      </c>
      <c r="C5027" s="1" t="s">
        <v>81</v>
      </c>
      <c r="D5027" s="377">
        <v>4500</v>
      </c>
      <c r="E5027" s="1" t="s">
        <v>84</v>
      </c>
      <c r="F5027" s="378">
        <v>46178</v>
      </c>
      <c r="G5027" s="1" t="s">
        <v>8109</v>
      </c>
      <c r="H5027" s="1" t="s">
        <v>5864</v>
      </c>
      <c r="I5027" s="378">
        <v>47274</v>
      </c>
      <c r="J5027" s="1" t="s">
        <v>61</v>
      </c>
      <c r="K5027" s="380">
        <v>0.74180555555556005</v>
      </c>
      <c r="L5027" s="378">
        <v>46178</v>
      </c>
      <c r="M5027" s="1" t="s">
        <v>152</v>
      </c>
      <c r="N5027" s="1" t="s">
        <v>8117</v>
      </c>
    </row>
    <row r="5028" spans="1:14" x14ac:dyDescent="0.25">
      <c r="A5028" s="1" t="s">
        <v>202</v>
      </c>
      <c r="B5028" s="1" t="s">
        <v>87</v>
      </c>
      <c r="C5028" s="1" t="s">
        <v>81</v>
      </c>
      <c r="D5028" s="377">
        <v>4500</v>
      </c>
      <c r="E5028" s="1" t="s">
        <v>84</v>
      </c>
      <c r="F5028" s="378">
        <v>46178</v>
      </c>
      <c r="G5028" s="1" t="s">
        <v>8109</v>
      </c>
      <c r="H5028" s="1" t="s">
        <v>5864</v>
      </c>
      <c r="I5028" s="378">
        <v>47274</v>
      </c>
      <c r="J5028" s="1" t="s">
        <v>61</v>
      </c>
      <c r="K5028" s="380">
        <v>0.93116898148147997</v>
      </c>
      <c r="L5028" s="378">
        <v>46178</v>
      </c>
      <c r="M5028" s="1" t="s">
        <v>152</v>
      </c>
      <c r="N5028" s="1" t="s">
        <v>8123</v>
      </c>
    </row>
    <row r="5029" spans="1:14" x14ac:dyDescent="0.25">
      <c r="A5029" s="1" t="s">
        <v>202</v>
      </c>
      <c r="B5029" s="1" t="s">
        <v>87</v>
      </c>
      <c r="C5029" s="1" t="s">
        <v>81</v>
      </c>
      <c r="D5029" s="377">
        <v>4500</v>
      </c>
      <c r="E5029" s="1" t="s">
        <v>84</v>
      </c>
      <c r="F5029" s="378">
        <v>46177</v>
      </c>
      <c r="G5029" s="1" t="s">
        <v>8112</v>
      </c>
      <c r="H5029" s="1" t="s">
        <v>5863</v>
      </c>
      <c r="I5029" s="378">
        <v>47273</v>
      </c>
      <c r="J5029" s="1" t="s">
        <v>61</v>
      </c>
      <c r="K5029" s="380">
        <v>0.60906249999999995</v>
      </c>
      <c r="L5029" s="378">
        <v>46177</v>
      </c>
      <c r="M5029" s="1" t="s">
        <v>152</v>
      </c>
      <c r="N5029" s="1" t="s">
        <v>8125</v>
      </c>
    </row>
    <row r="5030" spans="1:14" x14ac:dyDescent="0.25">
      <c r="A5030" s="1" t="s">
        <v>202</v>
      </c>
      <c r="B5030" s="1" t="s">
        <v>87</v>
      </c>
      <c r="C5030" s="1" t="s">
        <v>81</v>
      </c>
      <c r="D5030" s="377">
        <v>4500</v>
      </c>
      <c r="E5030" s="1" t="s">
        <v>84</v>
      </c>
      <c r="F5030" s="378">
        <v>46177</v>
      </c>
      <c r="G5030" s="1" t="s">
        <v>8112</v>
      </c>
      <c r="H5030" s="1" t="s">
        <v>5863</v>
      </c>
      <c r="I5030" s="378">
        <v>47273</v>
      </c>
      <c r="J5030" s="1" t="s">
        <v>61</v>
      </c>
      <c r="K5030" s="380">
        <v>0.65651620370370001</v>
      </c>
      <c r="L5030" s="378">
        <v>46177</v>
      </c>
      <c r="M5030" s="1" t="s">
        <v>152</v>
      </c>
      <c r="N5030" s="1" t="s">
        <v>8130</v>
      </c>
    </row>
    <row r="5031" spans="1:14" x14ac:dyDescent="0.25">
      <c r="A5031" s="1" t="s">
        <v>202</v>
      </c>
      <c r="B5031" s="1" t="s">
        <v>87</v>
      </c>
      <c r="C5031" s="1" t="s">
        <v>81</v>
      </c>
      <c r="D5031" s="377">
        <v>4500</v>
      </c>
      <c r="E5031" s="1" t="s">
        <v>84</v>
      </c>
      <c r="F5031" s="378">
        <v>46177</v>
      </c>
      <c r="G5031" s="1" t="s">
        <v>8127</v>
      </c>
      <c r="H5031" s="1" t="s">
        <v>5862</v>
      </c>
      <c r="I5031" s="378">
        <v>47271</v>
      </c>
      <c r="J5031" s="1" t="s">
        <v>61</v>
      </c>
      <c r="K5031" s="380">
        <v>0.34718749999999998</v>
      </c>
      <c r="L5031" s="378">
        <v>46177</v>
      </c>
      <c r="M5031" s="1" t="s">
        <v>152</v>
      </c>
      <c r="N5031" s="1" t="s">
        <v>8136</v>
      </c>
    </row>
    <row r="5032" spans="1:14" x14ac:dyDescent="0.25">
      <c r="A5032" s="1" t="s">
        <v>202</v>
      </c>
      <c r="B5032" s="1" t="s">
        <v>87</v>
      </c>
      <c r="C5032" s="1" t="s">
        <v>81</v>
      </c>
      <c r="D5032" s="377">
        <v>4500</v>
      </c>
      <c r="E5032" s="1" t="s">
        <v>84</v>
      </c>
      <c r="F5032" s="378">
        <v>46177</v>
      </c>
      <c r="G5032" s="1" t="s">
        <v>8112</v>
      </c>
      <c r="H5032" s="1" t="s">
        <v>5863</v>
      </c>
      <c r="I5032" s="378">
        <v>47273</v>
      </c>
      <c r="J5032" s="1" t="s">
        <v>61</v>
      </c>
      <c r="K5032" s="380">
        <v>0.99032407407406997</v>
      </c>
      <c r="L5032" s="378">
        <v>46177</v>
      </c>
      <c r="M5032" s="1" t="s">
        <v>152</v>
      </c>
      <c r="N5032" s="1" t="s">
        <v>8137</v>
      </c>
    </row>
    <row r="5033" spans="1:14" x14ac:dyDescent="0.25">
      <c r="A5033" s="1" t="s">
        <v>202</v>
      </c>
      <c r="B5033" s="1" t="s">
        <v>87</v>
      </c>
      <c r="C5033" s="1" t="s">
        <v>81</v>
      </c>
      <c r="D5033" s="377">
        <v>4500</v>
      </c>
      <c r="E5033" s="1" t="s">
        <v>84</v>
      </c>
      <c r="F5033" s="378">
        <v>46177</v>
      </c>
      <c r="G5033" s="1" t="s">
        <v>8112</v>
      </c>
      <c r="H5033" s="1" t="s">
        <v>5863</v>
      </c>
      <c r="I5033" s="378">
        <v>47273</v>
      </c>
      <c r="J5033" s="1" t="s">
        <v>61</v>
      </c>
      <c r="K5033" s="380">
        <v>0.45129629629630003</v>
      </c>
      <c r="L5033" s="378">
        <v>46177</v>
      </c>
      <c r="M5033" s="1" t="s">
        <v>152</v>
      </c>
      <c r="N5033" s="1" t="s">
        <v>8132</v>
      </c>
    </row>
    <row r="5034" spans="1:14" x14ac:dyDescent="0.25">
      <c r="A5034" s="1" t="s">
        <v>202</v>
      </c>
      <c r="B5034" s="1" t="s">
        <v>87</v>
      </c>
      <c r="C5034" s="1" t="s">
        <v>81</v>
      </c>
      <c r="D5034" s="377">
        <v>4500</v>
      </c>
      <c r="E5034" s="1" t="s">
        <v>84</v>
      </c>
      <c r="F5034" s="378">
        <v>46177</v>
      </c>
      <c r="G5034" s="1" t="s">
        <v>8112</v>
      </c>
      <c r="H5034" s="1" t="s">
        <v>5863</v>
      </c>
      <c r="I5034" s="378">
        <v>47273</v>
      </c>
      <c r="J5034" s="1" t="s">
        <v>61</v>
      </c>
      <c r="K5034" s="380">
        <v>0.79675925925926006</v>
      </c>
      <c r="L5034" s="378">
        <v>46177</v>
      </c>
      <c r="M5034" s="1" t="s">
        <v>152</v>
      </c>
      <c r="N5034" s="1" t="s">
        <v>8131</v>
      </c>
    </row>
    <row r="5035" spans="1:14" x14ac:dyDescent="0.25">
      <c r="A5035" s="1" t="s">
        <v>202</v>
      </c>
      <c r="B5035" s="1" t="s">
        <v>87</v>
      </c>
      <c r="C5035" s="1" t="s">
        <v>81</v>
      </c>
      <c r="D5035" s="377">
        <v>4500</v>
      </c>
      <c r="E5035" s="1" t="s">
        <v>84</v>
      </c>
      <c r="F5035" s="378">
        <v>46177</v>
      </c>
      <c r="G5035" s="1" t="s">
        <v>8112</v>
      </c>
      <c r="H5035" s="1" t="s">
        <v>5863</v>
      </c>
      <c r="I5035" s="378">
        <v>47273</v>
      </c>
      <c r="J5035" s="1" t="s">
        <v>61</v>
      </c>
      <c r="K5035" s="380">
        <v>0.82299768518519001</v>
      </c>
      <c r="L5035" s="378">
        <v>46177</v>
      </c>
      <c r="M5035" s="1" t="s">
        <v>152</v>
      </c>
      <c r="N5035" s="1" t="s">
        <v>8124</v>
      </c>
    </row>
    <row r="5036" spans="1:14" x14ac:dyDescent="0.25">
      <c r="A5036" s="1" t="s">
        <v>202</v>
      </c>
      <c r="B5036" s="1" t="s">
        <v>87</v>
      </c>
      <c r="C5036" s="1" t="s">
        <v>81</v>
      </c>
      <c r="D5036" s="377">
        <v>4500</v>
      </c>
      <c r="E5036" s="1" t="s">
        <v>84</v>
      </c>
      <c r="F5036" s="378">
        <v>46177</v>
      </c>
      <c r="G5036" s="1" t="s">
        <v>8112</v>
      </c>
      <c r="H5036" s="1" t="s">
        <v>5863</v>
      </c>
      <c r="I5036" s="378">
        <v>47273</v>
      </c>
      <c r="J5036" s="1" t="s">
        <v>61</v>
      </c>
      <c r="K5036" s="380">
        <v>0.88013888888889003</v>
      </c>
      <c r="L5036" s="378">
        <v>46177</v>
      </c>
      <c r="M5036" s="1" t="s">
        <v>152</v>
      </c>
      <c r="N5036" s="1" t="s">
        <v>8129</v>
      </c>
    </row>
    <row r="5037" spans="1:14" x14ac:dyDescent="0.25">
      <c r="A5037" s="1" t="s">
        <v>202</v>
      </c>
      <c r="B5037" s="1" t="s">
        <v>87</v>
      </c>
      <c r="C5037" s="1" t="s">
        <v>81</v>
      </c>
      <c r="D5037" s="377">
        <v>4500</v>
      </c>
      <c r="E5037" s="1" t="s">
        <v>84</v>
      </c>
      <c r="F5037" s="378">
        <v>46177</v>
      </c>
      <c r="G5037" s="1" t="s">
        <v>8127</v>
      </c>
      <c r="H5037" s="1" t="s">
        <v>5862</v>
      </c>
      <c r="I5037" s="378">
        <v>47271</v>
      </c>
      <c r="J5037" s="1" t="s">
        <v>61</v>
      </c>
      <c r="K5037" s="380">
        <v>0.39136574074073999</v>
      </c>
      <c r="L5037" s="378">
        <v>46177</v>
      </c>
      <c r="M5037" s="1" t="s">
        <v>152</v>
      </c>
      <c r="N5037" s="1" t="s">
        <v>8133</v>
      </c>
    </row>
    <row r="5038" spans="1:14" x14ac:dyDescent="0.25">
      <c r="A5038" s="1" t="s">
        <v>202</v>
      </c>
      <c r="B5038" s="1" t="s">
        <v>87</v>
      </c>
      <c r="C5038" s="1" t="s">
        <v>81</v>
      </c>
      <c r="D5038" s="377">
        <v>4500</v>
      </c>
      <c r="E5038" s="1" t="s">
        <v>84</v>
      </c>
      <c r="F5038" s="378">
        <v>46177</v>
      </c>
      <c r="G5038" s="1" t="s">
        <v>8127</v>
      </c>
      <c r="H5038" s="1" t="s">
        <v>5862</v>
      </c>
      <c r="I5038" s="378">
        <v>47271</v>
      </c>
      <c r="J5038" s="1" t="s">
        <v>61</v>
      </c>
      <c r="K5038" s="380">
        <v>1.08796296296E-3</v>
      </c>
      <c r="L5038" s="378">
        <v>46177</v>
      </c>
      <c r="M5038" s="1" t="s">
        <v>152</v>
      </c>
      <c r="N5038" s="1" t="s">
        <v>8128</v>
      </c>
    </row>
    <row r="5039" spans="1:14" x14ac:dyDescent="0.25">
      <c r="A5039" s="1" t="s">
        <v>202</v>
      </c>
      <c r="B5039" s="1" t="s">
        <v>87</v>
      </c>
      <c r="C5039" s="1" t="s">
        <v>81</v>
      </c>
      <c r="D5039" s="377">
        <v>4500</v>
      </c>
      <c r="E5039" s="1" t="s">
        <v>84</v>
      </c>
      <c r="F5039" s="378">
        <v>46177</v>
      </c>
      <c r="G5039" s="1" t="s">
        <v>8112</v>
      </c>
      <c r="H5039" s="1" t="s">
        <v>5863</v>
      </c>
      <c r="I5039" s="378">
        <v>47273</v>
      </c>
      <c r="J5039" s="1" t="s">
        <v>61</v>
      </c>
      <c r="K5039" s="380">
        <v>0.71035879629630005</v>
      </c>
      <c r="L5039" s="378">
        <v>46177</v>
      </c>
      <c r="M5039" s="1" t="s">
        <v>152</v>
      </c>
      <c r="N5039" s="1" t="s">
        <v>8135</v>
      </c>
    </row>
    <row r="5040" spans="1:14" x14ac:dyDescent="0.25">
      <c r="A5040" s="1" t="s">
        <v>202</v>
      </c>
      <c r="B5040" s="1" t="s">
        <v>87</v>
      </c>
      <c r="C5040" s="1" t="s">
        <v>81</v>
      </c>
      <c r="D5040" s="377">
        <v>4500</v>
      </c>
      <c r="E5040" s="1" t="s">
        <v>84</v>
      </c>
      <c r="F5040" s="378">
        <v>46177</v>
      </c>
      <c r="G5040" s="1" t="s">
        <v>8112</v>
      </c>
      <c r="H5040" s="1" t="s">
        <v>5863</v>
      </c>
      <c r="I5040" s="378">
        <v>47273</v>
      </c>
      <c r="J5040" s="1" t="s">
        <v>61</v>
      </c>
      <c r="K5040" s="380">
        <v>0.60534722222222004</v>
      </c>
      <c r="L5040" s="378">
        <v>46177</v>
      </c>
      <c r="M5040" s="1" t="s">
        <v>152</v>
      </c>
      <c r="N5040" s="1" t="s">
        <v>8126</v>
      </c>
    </row>
    <row r="5041" spans="1:14" x14ac:dyDescent="0.25">
      <c r="A5041" s="1" t="s">
        <v>202</v>
      </c>
      <c r="B5041" s="1" t="s">
        <v>87</v>
      </c>
      <c r="C5041" s="1" t="s">
        <v>81</v>
      </c>
      <c r="D5041" s="377">
        <v>4500</v>
      </c>
      <c r="E5041" s="1" t="s">
        <v>84</v>
      </c>
      <c r="F5041" s="378">
        <v>46177</v>
      </c>
      <c r="G5041" s="1" t="s">
        <v>8112</v>
      </c>
      <c r="H5041" s="1" t="s">
        <v>5863</v>
      </c>
      <c r="I5041" s="378">
        <v>47273</v>
      </c>
      <c r="J5041" s="1" t="s">
        <v>61</v>
      </c>
      <c r="K5041" s="380">
        <v>0.95099537037036996</v>
      </c>
      <c r="L5041" s="378">
        <v>46177</v>
      </c>
      <c r="M5041" s="1" t="s">
        <v>152</v>
      </c>
      <c r="N5041" s="1" t="s">
        <v>8134</v>
      </c>
    </row>
    <row r="5042" spans="1:14" x14ac:dyDescent="0.25">
      <c r="A5042" s="1" t="s">
        <v>202</v>
      </c>
      <c r="B5042" s="1" t="s">
        <v>87</v>
      </c>
      <c r="C5042" s="1" t="s">
        <v>81</v>
      </c>
      <c r="D5042" s="377">
        <v>4500</v>
      </c>
      <c r="E5042" s="1" t="s">
        <v>84</v>
      </c>
      <c r="F5042" s="378">
        <v>46176</v>
      </c>
      <c r="G5042" s="1" t="s">
        <v>8127</v>
      </c>
      <c r="H5042" s="1" t="s">
        <v>5862</v>
      </c>
      <c r="I5042" s="378">
        <v>47271</v>
      </c>
      <c r="J5042" s="1" t="s">
        <v>61</v>
      </c>
      <c r="K5042" s="380">
        <v>0.76068287037036997</v>
      </c>
      <c r="L5042" s="378">
        <v>46176</v>
      </c>
      <c r="M5042" s="1" t="s">
        <v>152</v>
      </c>
      <c r="N5042" s="1" t="s">
        <v>8145</v>
      </c>
    </row>
    <row r="5043" spans="1:14" x14ac:dyDescent="0.25">
      <c r="A5043" s="1" t="s">
        <v>202</v>
      </c>
      <c r="B5043" s="1" t="s">
        <v>87</v>
      </c>
      <c r="C5043" s="1" t="s">
        <v>81</v>
      </c>
      <c r="D5043" s="377">
        <v>4500</v>
      </c>
      <c r="E5043" s="1" t="s">
        <v>84</v>
      </c>
      <c r="F5043" s="378">
        <v>46176</v>
      </c>
      <c r="G5043" s="1" t="s">
        <v>8127</v>
      </c>
      <c r="H5043" s="1" t="s">
        <v>5862</v>
      </c>
      <c r="I5043" s="378">
        <v>47271</v>
      </c>
      <c r="J5043" s="1" t="s">
        <v>61</v>
      </c>
      <c r="K5043" s="380">
        <v>0.41967592592593</v>
      </c>
      <c r="L5043" s="378">
        <v>46176</v>
      </c>
      <c r="M5043" s="1" t="s">
        <v>152</v>
      </c>
      <c r="N5043" s="1" t="s">
        <v>8146</v>
      </c>
    </row>
    <row r="5044" spans="1:14" x14ac:dyDescent="0.25">
      <c r="A5044" s="1" t="s">
        <v>202</v>
      </c>
      <c r="B5044" s="1" t="s">
        <v>87</v>
      </c>
      <c r="C5044" s="1" t="s">
        <v>81</v>
      </c>
      <c r="D5044" s="377">
        <v>4500</v>
      </c>
      <c r="E5044" s="1" t="s">
        <v>84</v>
      </c>
      <c r="F5044" s="378">
        <v>46176</v>
      </c>
      <c r="G5044" s="1" t="s">
        <v>8127</v>
      </c>
      <c r="H5044" s="1" t="s">
        <v>5862</v>
      </c>
      <c r="I5044" s="378">
        <v>47271</v>
      </c>
      <c r="J5044" s="1" t="s">
        <v>61</v>
      </c>
      <c r="K5044" s="380">
        <v>0.67797453703704003</v>
      </c>
      <c r="L5044" s="378">
        <v>46176</v>
      </c>
      <c r="M5044" s="1" t="s">
        <v>152</v>
      </c>
      <c r="N5044" s="1" t="s">
        <v>8140</v>
      </c>
    </row>
    <row r="5045" spans="1:14" x14ac:dyDescent="0.25">
      <c r="A5045" s="1" t="s">
        <v>202</v>
      </c>
      <c r="B5045" s="1" t="s">
        <v>87</v>
      </c>
      <c r="C5045" s="1" t="s">
        <v>81</v>
      </c>
      <c r="D5045" s="377">
        <v>4500</v>
      </c>
      <c r="E5045" s="1" t="s">
        <v>84</v>
      </c>
      <c r="F5045" s="378">
        <v>46176</v>
      </c>
      <c r="G5045" s="1" t="s">
        <v>8127</v>
      </c>
      <c r="H5045" s="1" t="s">
        <v>5862</v>
      </c>
      <c r="I5045" s="378">
        <v>47271</v>
      </c>
      <c r="J5045" s="1" t="s">
        <v>61</v>
      </c>
      <c r="K5045" s="380">
        <v>0.87792824074074005</v>
      </c>
      <c r="L5045" s="378">
        <v>46176</v>
      </c>
      <c r="M5045" s="1" t="s">
        <v>152</v>
      </c>
      <c r="N5045" s="1" t="s">
        <v>8141</v>
      </c>
    </row>
    <row r="5046" spans="1:14" x14ac:dyDescent="0.25">
      <c r="A5046" s="1" t="s">
        <v>202</v>
      </c>
      <c r="B5046" s="1" t="s">
        <v>87</v>
      </c>
      <c r="C5046" s="1" t="s">
        <v>81</v>
      </c>
      <c r="D5046" s="377">
        <v>4500</v>
      </c>
      <c r="E5046" s="1" t="s">
        <v>84</v>
      </c>
      <c r="F5046" s="378">
        <v>46176</v>
      </c>
      <c r="G5046" s="1" t="s">
        <v>8127</v>
      </c>
      <c r="H5046" s="1" t="s">
        <v>5862</v>
      </c>
      <c r="I5046" s="378">
        <v>47271</v>
      </c>
      <c r="J5046" s="1" t="s">
        <v>61</v>
      </c>
      <c r="K5046" s="380">
        <v>0.68164351851852001</v>
      </c>
      <c r="L5046" s="378">
        <v>46176</v>
      </c>
      <c r="M5046" s="1" t="s">
        <v>152</v>
      </c>
      <c r="N5046" s="1" t="s">
        <v>8142</v>
      </c>
    </row>
    <row r="5047" spans="1:14" x14ac:dyDescent="0.25">
      <c r="A5047" s="1" t="s">
        <v>202</v>
      </c>
      <c r="B5047" s="1" t="s">
        <v>87</v>
      </c>
      <c r="C5047" s="1" t="s">
        <v>81</v>
      </c>
      <c r="D5047" s="377">
        <v>4500</v>
      </c>
      <c r="E5047" s="1" t="s">
        <v>84</v>
      </c>
      <c r="F5047" s="378">
        <v>46176</v>
      </c>
      <c r="G5047" s="1" t="s">
        <v>8127</v>
      </c>
      <c r="H5047" s="1" t="s">
        <v>5862</v>
      </c>
      <c r="I5047" s="378">
        <v>47271</v>
      </c>
      <c r="J5047" s="1" t="s">
        <v>61</v>
      </c>
      <c r="K5047" s="380">
        <v>0.76721064814814999</v>
      </c>
      <c r="L5047" s="378">
        <v>46176</v>
      </c>
      <c r="M5047" s="1" t="s">
        <v>152</v>
      </c>
      <c r="N5047" s="1" t="s">
        <v>8144</v>
      </c>
    </row>
    <row r="5048" spans="1:14" x14ac:dyDescent="0.25">
      <c r="A5048" s="1" t="s">
        <v>202</v>
      </c>
      <c r="B5048" s="1" t="s">
        <v>87</v>
      </c>
      <c r="C5048" s="1" t="s">
        <v>81</v>
      </c>
      <c r="D5048" s="377">
        <v>4500</v>
      </c>
      <c r="E5048" s="1" t="s">
        <v>84</v>
      </c>
      <c r="F5048" s="378">
        <v>46176</v>
      </c>
      <c r="G5048" s="1" t="s">
        <v>8127</v>
      </c>
      <c r="H5048" s="1" t="s">
        <v>5862</v>
      </c>
      <c r="I5048" s="378">
        <v>47271</v>
      </c>
      <c r="J5048" s="1" t="s">
        <v>61</v>
      </c>
      <c r="K5048" s="380">
        <v>0.64931712962962995</v>
      </c>
      <c r="L5048" s="378">
        <v>46176</v>
      </c>
      <c r="M5048" s="1" t="s">
        <v>152</v>
      </c>
      <c r="N5048" s="1" t="s">
        <v>8139</v>
      </c>
    </row>
    <row r="5049" spans="1:14" x14ac:dyDescent="0.25">
      <c r="A5049" s="1" t="s">
        <v>202</v>
      </c>
      <c r="B5049" s="1" t="s">
        <v>87</v>
      </c>
      <c r="C5049" s="1" t="s">
        <v>81</v>
      </c>
      <c r="D5049" s="377">
        <v>4500</v>
      </c>
      <c r="E5049" s="1" t="s">
        <v>84</v>
      </c>
      <c r="F5049" s="378">
        <v>46176</v>
      </c>
      <c r="G5049" s="1" t="s">
        <v>4470</v>
      </c>
      <c r="H5049" s="1" t="s">
        <v>4391</v>
      </c>
      <c r="I5049" s="378">
        <v>47268</v>
      </c>
      <c r="J5049" s="1" t="s">
        <v>61</v>
      </c>
      <c r="K5049" s="380">
        <v>0.31549768518519</v>
      </c>
      <c r="L5049" s="378">
        <v>46176</v>
      </c>
      <c r="M5049" s="1" t="s">
        <v>152</v>
      </c>
      <c r="N5049" s="1" t="s">
        <v>5514</v>
      </c>
    </row>
    <row r="5050" spans="1:14" x14ac:dyDescent="0.25">
      <c r="A5050" s="1" t="s">
        <v>202</v>
      </c>
      <c r="B5050" s="1" t="s">
        <v>87</v>
      </c>
      <c r="C5050" s="1" t="s">
        <v>81</v>
      </c>
      <c r="D5050" s="377">
        <v>4500</v>
      </c>
      <c r="E5050" s="1" t="s">
        <v>84</v>
      </c>
      <c r="F5050" s="378">
        <v>46176</v>
      </c>
      <c r="G5050" s="1" t="s">
        <v>8127</v>
      </c>
      <c r="H5050" s="1" t="s">
        <v>5862</v>
      </c>
      <c r="I5050" s="378">
        <v>47271</v>
      </c>
      <c r="J5050" s="1" t="s">
        <v>61</v>
      </c>
      <c r="K5050" s="380">
        <v>0.54714120370370001</v>
      </c>
      <c r="L5050" s="378">
        <v>46176</v>
      </c>
      <c r="M5050" s="1" t="s">
        <v>152</v>
      </c>
      <c r="N5050" s="1" t="s">
        <v>8143</v>
      </c>
    </row>
    <row r="5051" spans="1:14" x14ac:dyDescent="0.25">
      <c r="A5051" s="1" t="s">
        <v>202</v>
      </c>
      <c r="B5051" s="1" t="s">
        <v>87</v>
      </c>
      <c r="C5051" s="1" t="s">
        <v>81</v>
      </c>
      <c r="D5051" s="377">
        <v>4500</v>
      </c>
      <c r="E5051" s="1" t="s">
        <v>84</v>
      </c>
      <c r="F5051" s="378">
        <v>46176</v>
      </c>
      <c r="G5051" s="1" t="s">
        <v>8127</v>
      </c>
      <c r="H5051" s="1" t="s">
        <v>5862</v>
      </c>
      <c r="I5051" s="378">
        <v>47271</v>
      </c>
      <c r="J5051" s="1" t="s">
        <v>61</v>
      </c>
      <c r="K5051" s="380">
        <v>0.40980324074073998</v>
      </c>
      <c r="L5051" s="378">
        <v>46176</v>
      </c>
      <c r="M5051" s="1" t="s">
        <v>152</v>
      </c>
      <c r="N5051" s="1" t="s">
        <v>8138</v>
      </c>
    </row>
    <row r="5052" spans="1:14" x14ac:dyDescent="0.25">
      <c r="A5052" s="1" t="s">
        <v>202</v>
      </c>
      <c r="B5052" s="1" t="s">
        <v>87</v>
      </c>
      <c r="C5052" s="1" t="s">
        <v>81</v>
      </c>
      <c r="D5052" s="377">
        <v>4500</v>
      </c>
      <c r="E5052" s="1" t="s">
        <v>84</v>
      </c>
      <c r="F5052" s="378">
        <v>46176</v>
      </c>
      <c r="G5052" s="1" t="s">
        <v>4470</v>
      </c>
      <c r="H5052" s="1" t="s">
        <v>4391</v>
      </c>
      <c r="I5052" s="378">
        <v>47268</v>
      </c>
      <c r="J5052" s="1" t="s">
        <v>61</v>
      </c>
      <c r="K5052" s="380">
        <v>3.5891203703699998E-2</v>
      </c>
      <c r="L5052" s="378">
        <v>46176</v>
      </c>
      <c r="M5052" s="1" t="s">
        <v>152</v>
      </c>
      <c r="N5052" s="1" t="s">
        <v>5513</v>
      </c>
    </row>
    <row r="5053" spans="1:14" x14ac:dyDescent="0.25">
      <c r="A5053" s="1" t="s">
        <v>202</v>
      </c>
      <c r="B5053" s="1" t="s">
        <v>87</v>
      </c>
      <c r="C5053" s="1" t="s">
        <v>81</v>
      </c>
      <c r="D5053" s="377">
        <v>4500</v>
      </c>
      <c r="E5053" s="1" t="s">
        <v>84</v>
      </c>
      <c r="F5053" s="378">
        <v>46175</v>
      </c>
      <c r="G5053" s="1" t="s">
        <v>4470</v>
      </c>
      <c r="H5053" s="1" t="s">
        <v>4391</v>
      </c>
      <c r="I5053" s="378">
        <v>47268</v>
      </c>
      <c r="J5053" s="1" t="s">
        <v>61</v>
      </c>
      <c r="K5053" s="380">
        <v>0.71679398148147999</v>
      </c>
      <c r="L5053" s="378">
        <v>46175</v>
      </c>
      <c r="M5053" s="1" t="s">
        <v>152</v>
      </c>
      <c r="N5053" s="1" t="s">
        <v>5517</v>
      </c>
    </row>
    <row r="5054" spans="1:14" x14ac:dyDescent="0.25">
      <c r="A5054" s="1" t="s">
        <v>202</v>
      </c>
      <c r="B5054" s="1" t="s">
        <v>87</v>
      </c>
      <c r="C5054" s="1" t="s">
        <v>81</v>
      </c>
      <c r="D5054" s="377">
        <v>4500</v>
      </c>
      <c r="E5054" s="1" t="s">
        <v>84</v>
      </c>
      <c r="F5054" s="378">
        <v>46175</v>
      </c>
      <c r="G5054" s="1" t="s">
        <v>4470</v>
      </c>
      <c r="H5054" s="1" t="s">
        <v>4391</v>
      </c>
      <c r="I5054" s="378">
        <v>47268</v>
      </c>
      <c r="J5054" s="1" t="s">
        <v>61</v>
      </c>
      <c r="K5054" s="380">
        <v>0.65834490740741003</v>
      </c>
      <c r="L5054" s="378">
        <v>46175</v>
      </c>
      <c r="M5054" s="1" t="s">
        <v>152</v>
      </c>
      <c r="N5054" s="1" t="s">
        <v>4920</v>
      </c>
    </row>
    <row r="5055" spans="1:14" x14ac:dyDescent="0.25">
      <c r="A5055" s="1" t="s">
        <v>202</v>
      </c>
      <c r="B5055" s="1" t="s">
        <v>87</v>
      </c>
      <c r="C5055" s="1" t="s">
        <v>81</v>
      </c>
      <c r="D5055" s="377">
        <v>4500</v>
      </c>
      <c r="E5055" s="1" t="s">
        <v>84</v>
      </c>
      <c r="F5055" s="378">
        <v>46175</v>
      </c>
      <c r="G5055" s="1" t="s">
        <v>4470</v>
      </c>
      <c r="H5055" s="1" t="s">
        <v>4391</v>
      </c>
      <c r="I5055" s="378">
        <v>47268</v>
      </c>
      <c r="J5055" s="1" t="s">
        <v>61</v>
      </c>
      <c r="K5055" s="380">
        <v>0.59387731481480999</v>
      </c>
      <c r="L5055" s="378">
        <v>46175</v>
      </c>
      <c r="M5055" s="1" t="s">
        <v>152</v>
      </c>
      <c r="N5055" s="1" t="s">
        <v>4921</v>
      </c>
    </row>
    <row r="5056" spans="1:14" x14ac:dyDescent="0.25">
      <c r="A5056" s="1" t="s">
        <v>202</v>
      </c>
      <c r="B5056" s="1" t="s">
        <v>87</v>
      </c>
      <c r="C5056" s="1" t="s">
        <v>81</v>
      </c>
      <c r="D5056" s="377">
        <v>4500</v>
      </c>
      <c r="E5056" s="1" t="s">
        <v>84</v>
      </c>
      <c r="F5056" s="378">
        <v>46175</v>
      </c>
      <c r="G5056" s="1" t="s">
        <v>4470</v>
      </c>
      <c r="H5056" s="1" t="s">
        <v>4391</v>
      </c>
      <c r="I5056" s="378">
        <v>47268</v>
      </c>
      <c r="J5056" s="1" t="s">
        <v>61</v>
      </c>
      <c r="K5056" s="380">
        <v>0.93224537037037003</v>
      </c>
      <c r="L5056" s="378">
        <v>46175</v>
      </c>
      <c r="M5056" s="1" t="s">
        <v>152</v>
      </c>
      <c r="N5056" s="1" t="s">
        <v>5519</v>
      </c>
    </row>
    <row r="5057" spans="1:14" x14ac:dyDescent="0.25">
      <c r="A5057" s="1" t="s">
        <v>202</v>
      </c>
      <c r="B5057" s="1" t="s">
        <v>87</v>
      </c>
      <c r="C5057" s="1" t="s">
        <v>81</v>
      </c>
      <c r="D5057" s="377">
        <v>4500</v>
      </c>
      <c r="E5057" s="1" t="s">
        <v>84</v>
      </c>
      <c r="F5057" s="378">
        <v>46175</v>
      </c>
      <c r="G5057" s="1" t="s">
        <v>4470</v>
      </c>
      <c r="H5057" s="1" t="s">
        <v>4391</v>
      </c>
      <c r="I5057" s="378">
        <v>47268</v>
      </c>
      <c r="J5057" s="1" t="s">
        <v>61</v>
      </c>
      <c r="K5057" s="380">
        <v>0.74829861111110996</v>
      </c>
      <c r="L5057" s="378">
        <v>46175</v>
      </c>
      <c r="M5057" s="1" t="s">
        <v>152</v>
      </c>
      <c r="N5057" s="1" t="s">
        <v>5515</v>
      </c>
    </row>
    <row r="5058" spans="1:14" x14ac:dyDescent="0.25">
      <c r="A5058" s="1" t="s">
        <v>202</v>
      </c>
      <c r="B5058" s="1" t="s">
        <v>87</v>
      </c>
      <c r="C5058" s="1" t="s">
        <v>81</v>
      </c>
      <c r="D5058" s="377">
        <v>4500</v>
      </c>
      <c r="E5058" s="1" t="s">
        <v>84</v>
      </c>
      <c r="F5058" s="378">
        <v>46175</v>
      </c>
      <c r="G5058" s="1" t="s">
        <v>4470</v>
      </c>
      <c r="H5058" s="1" t="s">
        <v>4391</v>
      </c>
      <c r="I5058" s="378">
        <v>47268</v>
      </c>
      <c r="J5058" s="1" t="s">
        <v>61</v>
      </c>
      <c r="K5058" s="380">
        <v>0.57106481481480997</v>
      </c>
      <c r="L5058" s="378">
        <v>46175</v>
      </c>
      <c r="M5058" s="1" t="s">
        <v>152</v>
      </c>
      <c r="N5058" s="1" t="s">
        <v>4923</v>
      </c>
    </row>
    <row r="5059" spans="1:14" x14ac:dyDescent="0.25">
      <c r="A5059" s="1" t="s">
        <v>202</v>
      </c>
      <c r="B5059" s="1" t="s">
        <v>87</v>
      </c>
      <c r="C5059" s="1" t="s">
        <v>81</v>
      </c>
      <c r="D5059" s="377">
        <v>4500</v>
      </c>
      <c r="E5059" s="1" t="s">
        <v>84</v>
      </c>
      <c r="F5059" s="378">
        <v>46175</v>
      </c>
      <c r="G5059" s="1" t="s">
        <v>4470</v>
      </c>
      <c r="H5059" s="1" t="s">
        <v>4391</v>
      </c>
      <c r="I5059" s="378">
        <v>47268</v>
      </c>
      <c r="J5059" s="1" t="s">
        <v>61</v>
      </c>
      <c r="K5059" s="380">
        <v>0.66304398148148003</v>
      </c>
      <c r="L5059" s="378">
        <v>46175</v>
      </c>
      <c r="M5059" s="1" t="s">
        <v>152</v>
      </c>
      <c r="N5059" s="1" t="s">
        <v>5516</v>
      </c>
    </row>
    <row r="5060" spans="1:14" x14ac:dyDescent="0.25">
      <c r="A5060" s="1" t="s">
        <v>202</v>
      </c>
      <c r="B5060" s="1" t="s">
        <v>87</v>
      </c>
      <c r="C5060" s="1" t="s">
        <v>81</v>
      </c>
      <c r="D5060" s="377">
        <v>4500</v>
      </c>
      <c r="E5060" s="1" t="s">
        <v>84</v>
      </c>
      <c r="F5060" s="378">
        <v>46175</v>
      </c>
      <c r="G5060" s="1" t="s">
        <v>4470</v>
      </c>
      <c r="H5060" s="1" t="s">
        <v>4391</v>
      </c>
      <c r="I5060" s="378">
        <v>47268</v>
      </c>
      <c r="J5060" s="1" t="s">
        <v>61</v>
      </c>
      <c r="K5060" s="380">
        <v>0.88583333333333003</v>
      </c>
      <c r="L5060" s="378">
        <v>46175</v>
      </c>
      <c r="M5060" s="1" t="s">
        <v>152</v>
      </c>
      <c r="N5060" s="1" t="s">
        <v>5518</v>
      </c>
    </row>
    <row r="5061" spans="1:14" x14ac:dyDescent="0.25">
      <c r="A5061" s="1" t="s">
        <v>202</v>
      </c>
      <c r="B5061" s="1" t="s">
        <v>87</v>
      </c>
      <c r="C5061" s="1" t="s">
        <v>81</v>
      </c>
      <c r="D5061" s="377">
        <v>4500</v>
      </c>
      <c r="E5061" s="1" t="s">
        <v>84</v>
      </c>
      <c r="F5061" s="378">
        <v>46175</v>
      </c>
      <c r="G5061" s="1" t="s">
        <v>4470</v>
      </c>
      <c r="H5061" s="1" t="s">
        <v>4391</v>
      </c>
      <c r="I5061" s="378">
        <v>47268</v>
      </c>
      <c r="J5061" s="1" t="s">
        <v>61</v>
      </c>
      <c r="K5061" s="380">
        <v>0.42900462962962999</v>
      </c>
      <c r="L5061" s="378">
        <v>46175</v>
      </c>
      <c r="M5061" s="1" t="s">
        <v>152</v>
      </c>
      <c r="N5061" s="1" t="s">
        <v>4922</v>
      </c>
    </row>
    <row r="5062" spans="1:14" x14ac:dyDescent="0.25">
      <c r="A5062" s="1" t="s">
        <v>202</v>
      </c>
      <c r="B5062" s="1" t="s">
        <v>87</v>
      </c>
      <c r="C5062" s="1" t="s">
        <v>81</v>
      </c>
      <c r="D5062" s="377">
        <v>4500</v>
      </c>
      <c r="E5062" s="1" t="s">
        <v>84</v>
      </c>
      <c r="F5062" s="378">
        <v>46175</v>
      </c>
      <c r="G5062" s="1" t="s">
        <v>4470</v>
      </c>
      <c r="H5062" s="1" t="s">
        <v>4391</v>
      </c>
      <c r="I5062" s="378">
        <v>47268</v>
      </c>
      <c r="J5062" s="1" t="s">
        <v>61</v>
      </c>
      <c r="K5062" s="380">
        <v>0.36020833333333002</v>
      </c>
      <c r="L5062" s="378">
        <v>46175</v>
      </c>
      <c r="M5062" s="1" t="s">
        <v>152</v>
      </c>
      <c r="N5062" s="1" t="s">
        <v>4471</v>
      </c>
    </row>
    <row r="5063" spans="1:14" x14ac:dyDescent="0.25">
      <c r="A5063" s="1" t="s">
        <v>2406</v>
      </c>
      <c r="B5063" s="1" t="s">
        <v>87</v>
      </c>
      <c r="C5063" s="1" t="s">
        <v>81</v>
      </c>
      <c r="D5063" s="377">
        <v>3750</v>
      </c>
      <c r="E5063" s="1" t="s">
        <v>84</v>
      </c>
      <c r="F5063" s="378">
        <v>46177</v>
      </c>
      <c r="G5063" s="1" t="s">
        <v>8147</v>
      </c>
      <c r="H5063" s="1" t="s">
        <v>5850</v>
      </c>
      <c r="I5063" s="378">
        <v>47273</v>
      </c>
      <c r="J5063" s="1" t="s">
        <v>61</v>
      </c>
      <c r="K5063" s="380">
        <v>0.90798611111111005</v>
      </c>
      <c r="L5063" s="378">
        <v>46177</v>
      </c>
      <c r="M5063" s="1" t="s">
        <v>2407</v>
      </c>
      <c r="N5063" s="1" t="s">
        <v>8160</v>
      </c>
    </row>
    <row r="5064" spans="1:14" x14ac:dyDescent="0.25">
      <c r="A5064" s="1" t="s">
        <v>2406</v>
      </c>
      <c r="B5064" s="1" t="s">
        <v>87</v>
      </c>
      <c r="C5064" s="1" t="s">
        <v>81</v>
      </c>
      <c r="D5064" s="377">
        <v>3750</v>
      </c>
      <c r="E5064" s="1" t="s">
        <v>84</v>
      </c>
      <c r="F5064" s="378">
        <v>46177</v>
      </c>
      <c r="G5064" s="1" t="s">
        <v>8150</v>
      </c>
      <c r="H5064" s="1" t="s">
        <v>5849</v>
      </c>
      <c r="I5064" s="378">
        <v>47272</v>
      </c>
      <c r="J5064" s="1" t="s">
        <v>61</v>
      </c>
      <c r="K5064" s="380">
        <v>0.333125</v>
      </c>
      <c r="L5064" s="378">
        <v>46177</v>
      </c>
      <c r="M5064" s="1" t="s">
        <v>2407</v>
      </c>
      <c r="N5064" s="1" t="s">
        <v>8151</v>
      </c>
    </row>
    <row r="5065" spans="1:14" x14ac:dyDescent="0.25">
      <c r="A5065" s="1" t="s">
        <v>2406</v>
      </c>
      <c r="B5065" s="1" t="s">
        <v>87</v>
      </c>
      <c r="C5065" s="1" t="s">
        <v>81</v>
      </c>
      <c r="D5065" s="377">
        <v>3750</v>
      </c>
      <c r="E5065" s="1" t="s">
        <v>84</v>
      </c>
      <c r="F5065" s="378">
        <v>46177</v>
      </c>
      <c r="G5065" s="1" t="s">
        <v>8147</v>
      </c>
      <c r="H5065" s="1" t="s">
        <v>5850</v>
      </c>
      <c r="I5065" s="378">
        <v>47273</v>
      </c>
      <c r="J5065" s="1" t="s">
        <v>61</v>
      </c>
      <c r="K5065" s="380">
        <v>0.60230324074074004</v>
      </c>
      <c r="L5065" s="378">
        <v>46177</v>
      </c>
      <c r="M5065" s="1" t="s">
        <v>2407</v>
      </c>
      <c r="N5065" s="1" t="s">
        <v>8164</v>
      </c>
    </row>
    <row r="5066" spans="1:14" x14ac:dyDescent="0.25">
      <c r="A5066" s="1" t="s">
        <v>2406</v>
      </c>
      <c r="B5066" s="1" t="s">
        <v>87</v>
      </c>
      <c r="C5066" s="1" t="s">
        <v>81</v>
      </c>
      <c r="D5066" s="377">
        <v>3750</v>
      </c>
      <c r="E5066" s="1" t="s">
        <v>84</v>
      </c>
      <c r="F5066" s="378">
        <v>46177</v>
      </c>
      <c r="G5066" s="1" t="s">
        <v>8147</v>
      </c>
      <c r="H5066" s="1" t="s">
        <v>5850</v>
      </c>
      <c r="I5066" s="378">
        <v>47273</v>
      </c>
      <c r="J5066" s="1" t="s">
        <v>61</v>
      </c>
      <c r="K5066" s="380">
        <v>0.80990740740740996</v>
      </c>
      <c r="L5066" s="378">
        <v>46177</v>
      </c>
      <c r="M5066" s="1" t="s">
        <v>2407</v>
      </c>
      <c r="N5066" s="1" t="s">
        <v>8152</v>
      </c>
    </row>
    <row r="5067" spans="1:14" x14ac:dyDescent="0.25">
      <c r="A5067" s="1" t="s">
        <v>2406</v>
      </c>
      <c r="B5067" s="1" t="s">
        <v>87</v>
      </c>
      <c r="C5067" s="1" t="s">
        <v>81</v>
      </c>
      <c r="D5067" s="377">
        <v>3750</v>
      </c>
      <c r="E5067" s="1" t="s">
        <v>84</v>
      </c>
      <c r="F5067" s="378">
        <v>46177</v>
      </c>
      <c r="G5067" s="1" t="s">
        <v>8147</v>
      </c>
      <c r="H5067" s="1" t="s">
        <v>5850</v>
      </c>
      <c r="I5067" s="378">
        <v>47273</v>
      </c>
      <c r="J5067" s="1" t="s">
        <v>61</v>
      </c>
      <c r="K5067" s="380">
        <v>0.66233796296295999</v>
      </c>
      <c r="L5067" s="378">
        <v>46177</v>
      </c>
      <c r="M5067" s="1" t="s">
        <v>2407</v>
      </c>
      <c r="N5067" s="1" t="s">
        <v>8154</v>
      </c>
    </row>
    <row r="5068" spans="1:14" x14ac:dyDescent="0.25">
      <c r="A5068" s="1" t="s">
        <v>2406</v>
      </c>
      <c r="B5068" s="1" t="s">
        <v>87</v>
      </c>
      <c r="C5068" s="1" t="s">
        <v>81</v>
      </c>
      <c r="D5068" s="377">
        <v>3750</v>
      </c>
      <c r="E5068" s="1" t="s">
        <v>84</v>
      </c>
      <c r="F5068" s="378">
        <v>46177</v>
      </c>
      <c r="G5068" s="1" t="s">
        <v>8147</v>
      </c>
      <c r="H5068" s="1" t="s">
        <v>5850</v>
      </c>
      <c r="I5068" s="378">
        <v>47273</v>
      </c>
      <c r="J5068" s="1" t="s">
        <v>61</v>
      </c>
      <c r="K5068" s="380">
        <v>0.88809027777778005</v>
      </c>
      <c r="L5068" s="378">
        <v>46177</v>
      </c>
      <c r="M5068" s="1" t="s">
        <v>2407</v>
      </c>
      <c r="N5068" s="1" t="s">
        <v>8153</v>
      </c>
    </row>
    <row r="5069" spans="1:14" x14ac:dyDescent="0.25">
      <c r="A5069" s="1" t="s">
        <v>2406</v>
      </c>
      <c r="B5069" s="1" t="s">
        <v>87</v>
      </c>
      <c r="C5069" s="1" t="s">
        <v>81</v>
      </c>
      <c r="D5069" s="377">
        <v>3750</v>
      </c>
      <c r="E5069" s="1" t="s">
        <v>84</v>
      </c>
      <c r="F5069" s="378">
        <v>46177</v>
      </c>
      <c r="G5069" s="1" t="s">
        <v>8147</v>
      </c>
      <c r="H5069" s="1" t="s">
        <v>5850</v>
      </c>
      <c r="I5069" s="378">
        <v>47273</v>
      </c>
      <c r="J5069" s="1" t="s">
        <v>61</v>
      </c>
      <c r="K5069" s="380">
        <v>0.69646990740740999</v>
      </c>
      <c r="L5069" s="378">
        <v>46177</v>
      </c>
      <c r="M5069" s="1" t="s">
        <v>2407</v>
      </c>
      <c r="N5069" s="1" t="s">
        <v>8155</v>
      </c>
    </row>
    <row r="5070" spans="1:14" x14ac:dyDescent="0.25">
      <c r="A5070" s="1" t="s">
        <v>2406</v>
      </c>
      <c r="B5070" s="1" t="s">
        <v>87</v>
      </c>
      <c r="C5070" s="1" t="s">
        <v>81</v>
      </c>
      <c r="D5070" s="377">
        <v>3750</v>
      </c>
      <c r="E5070" s="1" t="s">
        <v>84</v>
      </c>
      <c r="F5070" s="378">
        <v>46177</v>
      </c>
      <c r="G5070" s="1" t="s">
        <v>8147</v>
      </c>
      <c r="H5070" s="1" t="s">
        <v>5850</v>
      </c>
      <c r="I5070" s="378">
        <v>47273</v>
      </c>
      <c r="J5070" s="1" t="s">
        <v>61</v>
      </c>
      <c r="K5070" s="380">
        <v>0.58795138888888998</v>
      </c>
      <c r="L5070" s="378">
        <v>46177</v>
      </c>
      <c r="M5070" s="1" t="s">
        <v>2407</v>
      </c>
      <c r="N5070" s="1" t="s">
        <v>8166</v>
      </c>
    </row>
    <row r="5071" spans="1:14" x14ac:dyDescent="0.25">
      <c r="A5071" s="1" t="s">
        <v>2406</v>
      </c>
      <c r="B5071" s="1" t="s">
        <v>87</v>
      </c>
      <c r="C5071" s="1" t="s">
        <v>81</v>
      </c>
      <c r="D5071" s="377">
        <v>3750</v>
      </c>
      <c r="E5071" s="1" t="s">
        <v>84</v>
      </c>
      <c r="F5071" s="378">
        <v>46177</v>
      </c>
      <c r="G5071" s="1" t="s">
        <v>8147</v>
      </c>
      <c r="H5071" s="1" t="s">
        <v>5850</v>
      </c>
      <c r="I5071" s="378">
        <v>47273</v>
      </c>
      <c r="J5071" s="1" t="s">
        <v>61</v>
      </c>
      <c r="K5071" s="380">
        <v>0.60177083333333004</v>
      </c>
      <c r="L5071" s="378">
        <v>46177</v>
      </c>
      <c r="M5071" s="1" t="s">
        <v>2407</v>
      </c>
      <c r="N5071" s="1" t="s">
        <v>8156</v>
      </c>
    </row>
    <row r="5072" spans="1:14" x14ac:dyDescent="0.25">
      <c r="A5072" s="1" t="s">
        <v>2406</v>
      </c>
      <c r="B5072" s="1" t="s">
        <v>87</v>
      </c>
      <c r="C5072" s="1" t="s">
        <v>81</v>
      </c>
      <c r="D5072" s="377">
        <v>3750</v>
      </c>
      <c r="E5072" s="1" t="s">
        <v>84</v>
      </c>
      <c r="F5072" s="378">
        <v>46177</v>
      </c>
      <c r="G5072" s="1" t="s">
        <v>8147</v>
      </c>
      <c r="H5072" s="1" t="s">
        <v>5850</v>
      </c>
      <c r="I5072" s="378">
        <v>47273</v>
      </c>
      <c r="J5072" s="1" t="s">
        <v>61</v>
      </c>
      <c r="K5072" s="380">
        <v>0.82732638888888999</v>
      </c>
      <c r="L5072" s="378">
        <v>46177</v>
      </c>
      <c r="M5072" s="1" t="s">
        <v>2407</v>
      </c>
      <c r="N5072" s="1" t="s">
        <v>8148</v>
      </c>
    </row>
    <row r="5073" spans="1:14" x14ac:dyDescent="0.25">
      <c r="A5073" s="1" t="s">
        <v>2406</v>
      </c>
      <c r="B5073" s="1" t="s">
        <v>87</v>
      </c>
      <c r="C5073" s="1" t="s">
        <v>81</v>
      </c>
      <c r="D5073" s="377">
        <v>3750</v>
      </c>
      <c r="E5073" s="1" t="s">
        <v>84</v>
      </c>
      <c r="F5073" s="378">
        <v>46177</v>
      </c>
      <c r="G5073" s="1" t="s">
        <v>8147</v>
      </c>
      <c r="H5073" s="1" t="s">
        <v>5850</v>
      </c>
      <c r="I5073" s="378">
        <v>47273</v>
      </c>
      <c r="J5073" s="1" t="s">
        <v>61</v>
      </c>
      <c r="K5073" s="380">
        <v>0.95946759259258996</v>
      </c>
      <c r="L5073" s="378">
        <v>46177</v>
      </c>
      <c r="M5073" s="1" t="s">
        <v>2407</v>
      </c>
      <c r="N5073" s="1" t="s">
        <v>8161</v>
      </c>
    </row>
    <row r="5074" spans="1:14" x14ac:dyDescent="0.25">
      <c r="A5074" s="1" t="s">
        <v>2406</v>
      </c>
      <c r="B5074" s="1" t="s">
        <v>87</v>
      </c>
      <c r="C5074" s="1" t="s">
        <v>81</v>
      </c>
      <c r="D5074" s="377">
        <v>3750</v>
      </c>
      <c r="E5074" s="1" t="s">
        <v>84</v>
      </c>
      <c r="F5074" s="378">
        <v>46177</v>
      </c>
      <c r="G5074" s="1" t="s">
        <v>8150</v>
      </c>
      <c r="H5074" s="1" t="s">
        <v>5849</v>
      </c>
      <c r="I5074" s="378">
        <v>47272</v>
      </c>
      <c r="J5074" s="1" t="s">
        <v>61</v>
      </c>
      <c r="K5074" s="380">
        <v>1.4351851851899999E-3</v>
      </c>
      <c r="L5074" s="378">
        <v>46177</v>
      </c>
      <c r="M5074" s="1" t="s">
        <v>2407</v>
      </c>
      <c r="N5074" s="1" t="s">
        <v>8162</v>
      </c>
    </row>
    <row r="5075" spans="1:14" x14ac:dyDescent="0.25">
      <c r="A5075" s="1" t="s">
        <v>2406</v>
      </c>
      <c r="B5075" s="1" t="s">
        <v>87</v>
      </c>
      <c r="C5075" s="1" t="s">
        <v>81</v>
      </c>
      <c r="D5075" s="377">
        <v>3750</v>
      </c>
      <c r="E5075" s="1" t="s">
        <v>84</v>
      </c>
      <c r="F5075" s="378">
        <v>46177</v>
      </c>
      <c r="G5075" s="1" t="s">
        <v>8147</v>
      </c>
      <c r="H5075" s="1" t="s">
        <v>5850</v>
      </c>
      <c r="I5075" s="378">
        <v>47273</v>
      </c>
      <c r="J5075" s="1" t="s">
        <v>61</v>
      </c>
      <c r="K5075" s="380">
        <v>0.82783564814815003</v>
      </c>
      <c r="L5075" s="378">
        <v>46177</v>
      </c>
      <c r="M5075" s="1" t="s">
        <v>2407</v>
      </c>
      <c r="N5075" s="1" t="s">
        <v>8167</v>
      </c>
    </row>
    <row r="5076" spans="1:14" x14ac:dyDescent="0.25">
      <c r="A5076" s="1" t="s">
        <v>2406</v>
      </c>
      <c r="B5076" s="1" t="s">
        <v>87</v>
      </c>
      <c r="C5076" s="1" t="s">
        <v>81</v>
      </c>
      <c r="D5076" s="377">
        <v>3750</v>
      </c>
      <c r="E5076" s="1" t="s">
        <v>84</v>
      </c>
      <c r="F5076" s="378">
        <v>46177</v>
      </c>
      <c r="G5076" s="1" t="s">
        <v>8147</v>
      </c>
      <c r="H5076" s="1" t="s">
        <v>5850</v>
      </c>
      <c r="I5076" s="378">
        <v>47273</v>
      </c>
      <c r="J5076" s="1" t="s">
        <v>61</v>
      </c>
      <c r="K5076" s="380">
        <v>0.91895833333332999</v>
      </c>
      <c r="L5076" s="378">
        <v>46177</v>
      </c>
      <c r="M5076" s="1" t="s">
        <v>2407</v>
      </c>
      <c r="N5076" s="1" t="s">
        <v>8165</v>
      </c>
    </row>
    <row r="5077" spans="1:14" x14ac:dyDescent="0.25">
      <c r="A5077" s="1" t="s">
        <v>2406</v>
      </c>
      <c r="B5077" s="1" t="s">
        <v>87</v>
      </c>
      <c r="C5077" s="1" t="s">
        <v>81</v>
      </c>
      <c r="D5077" s="377">
        <v>3750</v>
      </c>
      <c r="E5077" s="1" t="s">
        <v>84</v>
      </c>
      <c r="F5077" s="378">
        <v>46177</v>
      </c>
      <c r="G5077" s="1" t="s">
        <v>8150</v>
      </c>
      <c r="H5077" s="1" t="s">
        <v>5849</v>
      </c>
      <c r="I5077" s="378">
        <v>47272</v>
      </c>
      <c r="J5077" s="1" t="s">
        <v>61</v>
      </c>
      <c r="K5077" s="380">
        <v>0.39990740740740999</v>
      </c>
      <c r="L5077" s="378">
        <v>46177</v>
      </c>
      <c r="M5077" s="1" t="s">
        <v>2407</v>
      </c>
      <c r="N5077" s="1" t="s">
        <v>8163</v>
      </c>
    </row>
    <row r="5078" spans="1:14" x14ac:dyDescent="0.25">
      <c r="A5078" s="1" t="s">
        <v>2406</v>
      </c>
      <c r="B5078" s="1" t="s">
        <v>87</v>
      </c>
      <c r="C5078" s="1" t="s">
        <v>81</v>
      </c>
      <c r="D5078" s="377">
        <v>3750</v>
      </c>
      <c r="E5078" s="1" t="s">
        <v>84</v>
      </c>
      <c r="F5078" s="378">
        <v>46177</v>
      </c>
      <c r="G5078" s="1" t="s">
        <v>8147</v>
      </c>
      <c r="H5078" s="1" t="s">
        <v>5850</v>
      </c>
      <c r="I5078" s="378">
        <v>47273</v>
      </c>
      <c r="J5078" s="1" t="s">
        <v>61</v>
      </c>
      <c r="K5078" s="380">
        <v>0.65173611111110996</v>
      </c>
      <c r="L5078" s="378">
        <v>46177</v>
      </c>
      <c r="M5078" s="1" t="s">
        <v>2407</v>
      </c>
      <c r="N5078" s="1" t="s">
        <v>8157</v>
      </c>
    </row>
    <row r="5079" spans="1:14" x14ac:dyDescent="0.25">
      <c r="A5079" s="1" t="s">
        <v>2406</v>
      </c>
      <c r="B5079" s="1" t="s">
        <v>87</v>
      </c>
      <c r="C5079" s="1" t="s">
        <v>81</v>
      </c>
      <c r="D5079" s="377">
        <v>3750</v>
      </c>
      <c r="E5079" s="1" t="s">
        <v>84</v>
      </c>
      <c r="F5079" s="378">
        <v>46177</v>
      </c>
      <c r="G5079" s="1" t="s">
        <v>8150</v>
      </c>
      <c r="H5079" s="1" t="s">
        <v>5849</v>
      </c>
      <c r="I5079" s="378">
        <v>47272</v>
      </c>
      <c r="J5079" s="1" t="s">
        <v>61</v>
      </c>
      <c r="K5079" s="380">
        <v>0.43623842592592998</v>
      </c>
      <c r="L5079" s="378">
        <v>46177</v>
      </c>
      <c r="M5079" s="1" t="s">
        <v>2407</v>
      </c>
      <c r="N5079" s="1" t="s">
        <v>8158</v>
      </c>
    </row>
    <row r="5080" spans="1:14" x14ac:dyDescent="0.25">
      <c r="A5080" s="1" t="s">
        <v>2406</v>
      </c>
      <c r="B5080" s="1" t="s">
        <v>87</v>
      </c>
      <c r="C5080" s="1" t="s">
        <v>81</v>
      </c>
      <c r="D5080" s="377">
        <v>3750</v>
      </c>
      <c r="E5080" s="1" t="s">
        <v>84</v>
      </c>
      <c r="F5080" s="378">
        <v>46177</v>
      </c>
      <c r="G5080" s="1" t="s">
        <v>8147</v>
      </c>
      <c r="H5080" s="1" t="s">
        <v>5850</v>
      </c>
      <c r="I5080" s="378">
        <v>47273</v>
      </c>
      <c r="J5080" s="1" t="s">
        <v>61</v>
      </c>
      <c r="K5080" s="380">
        <v>0.46075231481480999</v>
      </c>
      <c r="L5080" s="378">
        <v>46177</v>
      </c>
      <c r="M5080" s="1" t="s">
        <v>2407</v>
      </c>
      <c r="N5080" s="1" t="s">
        <v>8149</v>
      </c>
    </row>
    <row r="5081" spans="1:14" x14ac:dyDescent="0.25">
      <c r="A5081" s="1" t="s">
        <v>2406</v>
      </c>
      <c r="B5081" s="1" t="s">
        <v>87</v>
      </c>
      <c r="C5081" s="1" t="s">
        <v>81</v>
      </c>
      <c r="D5081" s="377">
        <v>3750</v>
      </c>
      <c r="E5081" s="1" t="s">
        <v>84</v>
      </c>
      <c r="F5081" s="378">
        <v>46177</v>
      </c>
      <c r="G5081" s="1" t="s">
        <v>8150</v>
      </c>
      <c r="H5081" s="1" t="s">
        <v>5849</v>
      </c>
      <c r="I5081" s="378">
        <v>47272</v>
      </c>
      <c r="J5081" s="1" t="s">
        <v>61</v>
      </c>
      <c r="K5081" s="380">
        <v>0.37359953703704002</v>
      </c>
      <c r="L5081" s="378">
        <v>46177</v>
      </c>
      <c r="M5081" s="1" t="s">
        <v>2407</v>
      </c>
      <c r="N5081" s="1" t="s">
        <v>8159</v>
      </c>
    </row>
    <row r="5082" spans="1:14" x14ac:dyDescent="0.25">
      <c r="A5082" s="1" t="s">
        <v>2406</v>
      </c>
      <c r="B5082" s="1" t="s">
        <v>87</v>
      </c>
      <c r="C5082" s="1" t="s">
        <v>81</v>
      </c>
      <c r="D5082" s="377">
        <v>3750</v>
      </c>
      <c r="E5082" s="1" t="s">
        <v>84</v>
      </c>
      <c r="F5082" s="378">
        <v>46176</v>
      </c>
      <c r="G5082" s="1" t="s">
        <v>8150</v>
      </c>
      <c r="H5082" s="1" t="s">
        <v>5849</v>
      </c>
      <c r="I5082" s="378">
        <v>47272</v>
      </c>
      <c r="J5082" s="1" t="s">
        <v>61</v>
      </c>
      <c r="K5082" s="380">
        <v>0.68284722222222005</v>
      </c>
      <c r="L5082" s="378">
        <v>46176</v>
      </c>
      <c r="M5082" s="1" t="s">
        <v>2407</v>
      </c>
      <c r="N5082" s="1" t="s">
        <v>8169</v>
      </c>
    </row>
    <row r="5083" spans="1:14" x14ac:dyDescent="0.25">
      <c r="A5083" s="1" t="s">
        <v>2406</v>
      </c>
      <c r="B5083" s="1" t="s">
        <v>87</v>
      </c>
      <c r="C5083" s="1" t="s">
        <v>81</v>
      </c>
      <c r="D5083" s="377">
        <v>3750</v>
      </c>
      <c r="E5083" s="1" t="s">
        <v>84</v>
      </c>
      <c r="F5083" s="378">
        <v>46176</v>
      </c>
      <c r="G5083" s="1" t="s">
        <v>8150</v>
      </c>
      <c r="H5083" s="1" t="s">
        <v>5849</v>
      </c>
      <c r="I5083" s="378">
        <v>47272</v>
      </c>
      <c r="J5083" s="1" t="s">
        <v>61</v>
      </c>
      <c r="K5083" s="380">
        <v>0.89533564814815003</v>
      </c>
      <c r="L5083" s="378">
        <v>46176</v>
      </c>
      <c r="M5083" s="1" t="s">
        <v>2407</v>
      </c>
      <c r="N5083" s="1" t="s">
        <v>8175</v>
      </c>
    </row>
    <row r="5084" spans="1:14" x14ac:dyDescent="0.25">
      <c r="A5084" s="1" t="s">
        <v>2406</v>
      </c>
      <c r="B5084" s="1" t="s">
        <v>87</v>
      </c>
      <c r="C5084" s="1" t="s">
        <v>81</v>
      </c>
      <c r="D5084" s="377">
        <v>3750</v>
      </c>
      <c r="E5084" s="1" t="s">
        <v>84</v>
      </c>
      <c r="F5084" s="378">
        <v>46176</v>
      </c>
      <c r="G5084" s="1" t="s">
        <v>8150</v>
      </c>
      <c r="H5084" s="1" t="s">
        <v>5849</v>
      </c>
      <c r="I5084" s="378">
        <v>47272</v>
      </c>
      <c r="J5084" s="1" t="s">
        <v>61</v>
      </c>
      <c r="K5084" s="380">
        <v>0.91405092592592996</v>
      </c>
      <c r="L5084" s="378">
        <v>46176</v>
      </c>
      <c r="M5084" s="1" t="s">
        <v>2407</v>
      </c>
      <c r="N5084" s="1" t="s">
        <v>8170</v>
      </c>
    </row>
    <row r="5085" spans="1:14" x14ac:dyDescent="0.25">
      <c r="A5085" s="1" t="s">
        <v>2406</v>
      </c>
      <c r="B5085" s="1" t="s">
        <v>87</v>
      </c>
      <c r="C5085" s="1" t="s">
        <v>81</v>
      </c>
      <c r="D5085" s="377">
        <v>3750</v>
      </c>
      <c r="E5085" s="1" t="s">
        <v>84</v>
      </c>
      <c r="F5085" s="378">
        <v>46176</v>
      </c>
      <c r="G5085" s="1" t="s">
        <v>8150</v>
      </c>
      <c r="H5085" s="1" t="s">
        <v>5849</v>
      </c>
      <c r="I5085" s="378">
        <v>47272</v>
      </c>
      <c r="J5085" s="1" t="s">
        <v>61</v>
      </c>
      <c r="K5085" s="380">
        <v>0.73733796296295995</v>
      </c>
      <c r="L5085" s="378">
        <v>46176</v>
      </c>
      <c r="M5085" s="1" t="s">
        <v>2407</v>
      </c>
      <c r="N5085" s="1" t="s">
        <v>8172</v>
      </c>
    </row>
    <row r="5086" spans="1:14" x14ac:dyDescent="0.25">
      <c r="A5086" s="1" t="s">
        <v>2406</v>
      </c>
      <c r="B5086" s="1" t="s">
        <v>87</v>
      </c>
      <c r="C5086" s="1" t="s">
        <v>81</v>
      </c>
      <c r="D5086" s="377">
        <v>3750</v>
      </c>
      <c r="E5086" s="1" t="s">
        <v>84</v>
      </c>
      <c r="F5086" s="378">
        <v>46176</v>
      </c>
      <c r="G5086" s="1" t="s">
        <v>8150</v>
      </c>
      <c r="H5086" s="1" t="s">
        <v>5849</v>
      </c>
      <c r="I5086" s="378">
        <v>47272</v>
      </c>
      <c r="J5086" s="1" t="s">
        <v>61</v>
      </c>
      <c r="K5086" s="380">
        <v>0.76678240740740999</v>
      </c>
      <c r="L5086" s="378">
        <v>46176</v>
      </c>
      <c r="M5086" s="1" t="s">
        <v>2407</v>
      </c>
      <c r="N5086" s="1" t="s">
        <v>8168</v>
      </c>
    </row>
    <row r="5087" spans="1:14" x14ac:dyDescent="0.25">
      <c r="A5087" s="1" t="s">
        <v>2406</v>
      </c>
      <c r="B5087" s="1" t="s">
        <v>87</v>
      </c>
      <c r="C5087" s="1" t="s">
        <v>81</v>
      </c>
      <c r="D5087" s="377">
        <v>3750</v>
      </c>
      <c r="E5087" s="1" t="s">
        <v>84</v>
      </c>
      <c r="F5087" s="378">
        <v>46176</v>
      </c>
      <c r="G5087" s="1" t="s">
        <v>8150</v>
      </c>
      <c r="H5087" s="1" t="s">
        <v>5849</v>
      </c>
      <c r="I5087" s="378">
        <v>47272</v>
      </c>
      <c r="J5087" s="1" t="s">
        <v>61</v>
      </c>
      <c r="K5087" s="380">
        <v>0.95465277777778002</v>
      </c>
      <c r="L5087" s="378">
        <v>46176</v>
      </c>
      <c r="M5087" s="1" t="s">
        <v>2407</v>
      </c>
      <c r="N5087" s="1" t="s">
        <v>8176</v>
      </c>
    </row>
    <row r="5088" spans="1:14" x14ac:dyDescent="0.25">
      <c r="A5088" s="1" t="s">
        <v>2406</v>
      </c>
      <c r="B5088" s="1" t="s">
        <v>87</v>
      </c>
      <c r="C5088" s="1" t="s">
        <v>81</v>
      </c>
      <c r="D5088" s="377">
        <v>3750</v>
      </c>
      <c r="E5088" s="1" t="s">
        <v>84</v>
      </c>
      <c r="F5088" s="378">
        <v>46176</v>
      </c>
      <c r="G5088" s="1" t="s">
        <v>8150</v>
      </c>
      <c r="H5088" s="1" t="s">
        <v>5849</v>
      </c>
      <c r="I5088" s="378">
        <v>47272</v>
      </c>
      <c r="J5088" s="1" t="s">
        <v>61</v>
      </c>
      <c r="K5088" s="380">
        <v>0.88079861111111002</v>
      </c>
      <c r="L5088" s="378">
        <v>46176</v>
      </c>
      <c r="M5088" s="1" t="s">
        <v>2407</v>
      </c>
      <c r="N5088" s="1" t="s">
        <v>8173</v>
      </c>
    </row>
    <row r="5089" spans="1:14" x14ac:dyDescent="0.25">
      <c r="A5089" s="1" t="s">
        <v>2406</v>
      </c>
      <c r="B5089" s="1" t="s">
        <v>87</v>
      </c>
      <c r="C5089" s="1" t="s">
        <v>81</v>
      </c>
      <c r="D5089" s="377">
        <v>3750</v>
      </c>
      <c r="E5089" s="1" t="s">
        <v>84</v>
      </c>
      <c r="F5089" s="378">
        <v>46176</v>
      </c>
      <c r="G5089" s="1" t="s">
        <v>8150</v>
      </c>
      <c r="H5089" s="1" t="s">
        <v>5849</v>
      </c>
      <c r="I5089" s="378">
        <v>47272</v>
      </c>
      <c r="J5089" s="1" t="s">
        <v>61</v>
      </c>
      <c r="K5089" s="380">
        <v>0.76994212962963005</v>
      </c>
      <c r="L5089" s="378">
        <v>46176</v>
      </c>
      <c r="M5089" s="1" t="s">
        <v>2407</v>
      </c>
      <c r="N5089" s="1" t="s">
        <v>8171</v>
      </c>
    </row>
    <row r="5090" spans="1:14" x14ac:dyDescent="0.25">
      <c r="A5090" s="1" t="s">
        <v>2406</v>
      </c>
      <c r="B5090" s="1" t="s">
        <v>87</v>
      </c>
      <c r="C5090" s="1" t="s">
        <v>81</v>
      </c>
      <c r="D5090" s="377">
        <v>3750</v>
      </c>
      <c r="E5090" s="1" t="s">
        <v>84</v>
      </c>
      <c r="F5090" s="378">
        <v>46176</v>
      </c>
      <c r="G5090" s="1" t="s">
        <v>8150</v>
      </c>
      <c r="H5090" s="1" t="s">
        <v>5849</v>
      </c>
      <c r="I5090" s="378">
        <v>47272</v>
      </c>
      <c r="J5090" s="1" t="s">
        <v>61</v>
      </c>
      <c r="K5090" s="380">
        <v>0.69241898148147996</v>
      </c>
      <c r="L5090" s="378">
        <v>46176</v>
      </c>
      <c r="M5090" s="1" t="s">
        <v>2407</v>
      </c>
      <c r="N5090" s="1" t="s">
        <v>8174</v>
      </c>
    </row>
    <row r="5091" spans="1:14" x14ac:dyDescent="0.25">
      <c r="A5091" s="1" t="s">
        <v>2676</v>
      </c>
      <c r="B5091" s="1" t="s">
        <v>87</v>
      </c>
      <c r="C5091" s="1" t="s">
        <v>81</v>
      </c>
      <c r="D5091" s="377">
        <v>3750</v>
      </c>
      <c r="E5091" s="1" t="s">
        <v>84</v>
      </c>
      <c r="F5091" s="378">
        <v>46181</v>
      </c>
      <c r="G5091" s="1" t="s">
        <v>8177</v>
      </c>
      <c r="H5091" s="1" t="s">
        <v>5848</v>
      </c>
      <c r="I5091" s="378">
        <v>47274</v>
      </c>
      <c r="J5091" s="1" t="s">
        <v>61</v>
      </c>
      <c r="K5091" s="380">
        <v>0.90165509259259002</v>
      </c>
      <c r="L5091" s="378">
        <v>46181</v>
      </c>
      <c r="M5091" s="1" t="s">
        <v>2677</v>
      </c>
      <c r="N5091" s="1" t="s">
        <v>10190</v>
      </c>
    </row>
    <row r="5092" spans="1:14" x14ac:dyDescent="0.25">
      <c r="A5092" s="1" t="s">
        <v>2676</v>
      </c>
      <c r="B5092" s="1" t="s">
        <v>87</v>
      </c>
      <c r="C5092" s="1" t="s">
        <v>81</v>
      </c>
      <c r="D5092" s="377">
        <v>3750</v>
      </c>
      <c r="E5092" s="1" t="s">
        <v>84</v>
      </c>
      <c r="F5092" s="378">
        <v>46181</v>
      </c>
      <c r="G5092" s="1" t="s">
        <v>8177</v>
      </c>
      <c r="H5092" s="1" t="s">
        <v>5848</v>
      </c>
      <c r="I5092" s="378">
        <v>47274</v>
      </c>
      <c r="J5092" s="1" t="s">
        <v>61</v>
      </c>
      <c r="K5092" s="380">
        <v>0.45508101851852001</v>
      </c>
      <c r="L5092" s="378">
        <v>46181</v>
      </c>
      <c r="M5092" s="1" t="s">
        <v>2677</v>
      </c>
      <c r="N5092" s="1" t="s">
        <v>9428</v>
      </c>
    </row>
    <row r="5093" spans="1:14" x14ac:dyDescent="0.25">
      <c r="A5093" s="1" t="s">
        <v>2676</v>
      </c>
      <c r="B5093" s="1" t="s">
        <v>87</v>
      </c>
      <c r="C5093" s="1" t="s">
        <v>81</v>
      </c>
      <c r="D5093" s="377">
        <v>3750</v>
      </c>
      <c r="E5093" s="1" t="s">
        <v>84</v>
      </c>
      <c r="F5093" s="378">
        <v>46181</v>
      </c>
      <c r="G5093" s="1" t="s">
        <v>8177</v>
      </c>
      <c r="H5093" s="1" t="s">
        <v>5848</v>
      </c>
      <c r="I5093" s="378">
        <v>47274</v>
      </c>
      <c r="J5093" s="1" t="s">
        <v>61</v>
      </c>
      <c r="K5093" s="380">
        <v>0.59174768518519005</v>
      </c>
      <c r="L5093" s="378">
        <v>46181</v>
      </c>
      <c r="M5093" s="1" t="s">
        <v>2677</v>
      </c>
      <c r="N5093" s="1" t="s">
        <v>10189</v>
      </c>
    </row>
    <row r="5094" spans="1:14" x14ac:dyDescent="0.25">
      <c r="A5094" s="1" t="s">
        <v>2676</v>
      </c>
      <c r="B5094" s="1" t="s">
        <v>87</v>
      </c>
      <c r="C5094" s="1" t="s">
        <v>81</v>
      </c>
      <c r="D5094" s="377">
        <v>3750</v>
      </c>
      <c r="E5094" s="1" t="s">
        <v>84</v>
      </c>
      <c r="F5094" s="378">
        <v>46181</v>
      </c>
      <c r="G5094" s="1" t="s">
        <v>8177</v>
      </c>
      <c r="H5094" s="1" t="s">
        <v>5848</v>
      </c>
      <c r="I5094" s="378">
        <v>47274</v>
      </c>
      <c r="J5094" s="1" t="s">
        <v>61</v>
      </c>
      <c r="K5094" s="380">
        <v>0.84307870370369997</v>
      </c>
      <c r="L5094" s="378">
        <v>46181</v>
      </c>
      <c r="M5094" s="1" t="s">
        <v>2677</v>
      </c>
      <c r="N5094" s="1" t="s">
        <v>10188</v>
      </c>
    </row>
    <row r="5095" spans="1:14" x14ac:dyDescent="0.25">
      <c r="A5095" s="1" t="s">
        <v>2676</v>
      </c>
      <c r="B5095" s="1" t="s">
        <v>87</v>
      </c>
      <c r="C5095" s="1" t="s">
        <v>81</v>
      </c>
      <c r="D5095" s="377">
        <v>3750</v>
      </c>
      <c r="E5095" s="1" t="s">
        <v>84</v>
      </c>
      <c r="F5095" s="378">
        <v>46181</v>
      </c>
      <c r="G5095" s="1" t="s">
        <v>8177</v>
      </c>
      <c r="H5095" s="1" t="s">
        <v>5848</v>
      </c>
      <c r="I5095" s="378">
        <v>47274</v>
      </c>
      <c r="J5095" s="1" t="s">
        <v>61</v>
      </c>
      <c r="K5095" s="380">
        <v>0.67043981481480996</v>
      </c>
      <c r="L5095" s="378">
        <v>46181</v>
      </c>
      <c r="M5095" s="1" t="s">
        <v>2677</v>
      </c>
      <c r="N5095" s="1" t="s">
        <v>10187</v>
      </c>
    </row>
    <row r="5096" spans="1:14" x14ac:dyDescent="0.25">
      <c r="A5096" s="1" t="s">
        <v>2676</v>
      </c>
      <c r="B5096" s="1" t="s">
        <v>87</v>
      </c>
      <c r="C5096" s="1" t="s">
        <v>81</v>
      </c>
      <c r="D5096" s="377">
        <v>2500</v>
      </c>
      <c r="E5096" s="1" t="s">
        <v>84</v>
      </c>
      <c r="F5096" s="378">
        <v>46181</v>
      </c>
      <c r="G5096" s="1" t="s">
        <v>8177</v>
      </c>
      <c r="H5096" s="1" t="s">
        <v>5848</v>
      </c>
      <c r="I5096" s="378">
        <v>47274</v>
      </c>
      <c r="J5096" s="1" t="s">
        <v>61</v>
      </c>
      <c r="K5096" s="380">
        <v>0.92738425925926005</v>
      </c>
      <c r="L5096" s="378">
        <v>46181</v>
      </c>
      <c r="M5096" s="1" t="s">
        <v>2677</v>
      </c>
      <c r="N5096" s="1" t="s">
        <v>10181</v>
      </c>
    </row>
    <row r="5097" spans="1:14" x14ac:dyDescent="0.25">
      <c r="A5097" s="1" t="s">
        <v>2676</v>
      </c>
      <c r="B5097" s="1" t="s">
        <v>87</v>
      </c>
      <c r="C5097" s="1" t="s">
        <v>81</v>
      </c>
      <c r="D5097" s="377">
        <v>3750</v>
      </c>
      <c r="E5097" s="1" t="s">
        <v>84</v>
      </c>
      <c r="F5097" s="378">
        <v>46181</v>
      </c>
      <c r="G5097" s="1" t="s">
        <v>8177</v>
      </c>
      <c r="H5097" s="1" t="s">
        <v>5848</v>
      </c>
      <c r="I5097" s="378">
        <v>47274</v>
      </c>
      <c r="J5097" s="1" t="s">
        <v>61</v>
      </c>
      <c r="K5097" s="380">
        <v>0.47869212962962998</v>
      </c>
      <c r="L5097" s="378">
        <v>46181</v>
      </c>
      <c r="M5097" s="1" t="s">
        <v>2677</v>
      </c>
      <c r="N5097" s="1" t="s">
        <v>9429</v>
      </c>
    </row>
    <row r="5098" spans="1:14" x14ac:dyDescent="0.25">
      <c r="A5098" s="1" t="s">
        <v>2676</v>
      </c>
      <c r="B5098" s="1" t="s">
        <v>87</v>
      </c>
      <c r="C5098" s="1" t="s">
        <v>81</v>
      </c>
      <c r="D5098" s="377">
        <v>3750</v>
      </c>
      <c r="E5098" s="1" t="s">
        <v>84</v>
      </c>
      <c r="F5098" s="378">
        <v>46181</v>
      </c>
      <c r="G5098" s="1" t="s">
        <v>8177</v>
      </c>
      <c r="H5098" s="1" t="s">
        <v>5848</v>
      </c>
      <c r="I5098" s="378">
        <v>47274</v>
      </c>
      <c r="J5098" s="1" t="s">
        <v>61</v>
      </c>
      <c r="K5098" s="380">
        <v>0.3565625</v>
      </c>
      <c r="L5098" s="378">
        <v>46181</v>
      </c>
      <c r="M5098" s="1" t="s">
        <v>2677</v>
      </c>
      <c r="N5098" s="1" t="s">
        <v>8180</v>
      </c>
    </row>
    <row r="5099" spans="1:14" x14ac:dyDescent="0.25">
      <c r="A5099" s="1" t="s">
        <v>2676</v>
      </c>
      <c r="B5099" s="1" t="s">
        <v>87</v>
      </c>
      <c r="C5099" s="1" t="s">
        <v>81</v>
      </c>
      <c r="D5099" s="377">
        <v>3750</v>
      </c>
      <c r="E5099" s="1" t="s">
        <v>84</v>
      </c>
      <c r="F5099" s="378">
        <v>46181</v>
      </c>
      <c r="G5099" s="1" t="s">
        <v>8177</v>
      </c>
      <c r="H5099" s="1" t="s">
        <v>5848</v>
      </c>
      <c r="I5099" s="378">
        <v>47274</v>
      </c>
      <c r="J5099" s="1" t="s">
        <v>61</v>
      </c>
      <c r="K5099" s="380">
        <v>0.79581018518518998</v>
      </c>
      <c r="L5099" s="378">
        <v>46181</v>
      </c>
      <c r="M5099" s="1" t="s">
        <v>2677</v>
      </c>
      <c r="N5099" s="1" t="s">
        <v>10182</v>
      </c>
    </row>
    <row r="5100" spans="1:14" x14ac:dyDescent="0.25">
      <c r="A5100" s="1" t="s">
        <v>2676</v>
      </c>
      <c r="B5100" s="1" t="s">
        <v>87</v>
      </c>
      <c r="C5100" s="1" t="s">
        <v>81</v>
      </c>
      <c r="D5100" s="377">
        <v>3750</v>
      </c>
      <c r="E5100" s="1" t="s">
        <v>84</v>
      </c>
      <c r="F5100" s="378">
        <v>46181</v>
      </c>
      <c r="G5100" s="1" t="s">
        <v>8177</v>
      </c>
      <c r="H5100" s="1" t="s">
        <v>5848</v>
      </c>
      <c r="I5100" s="378">
        <v>47274</v>
      </c>
      <c r="J5100" s="1" t="s">
        <v>61</v>
      </c>
      <c r="K5100" s="380">
        <v>0.37940972222222002</v>
      </c>
      <c r="L5100" s="378">
        <v>46181</v>
      </c>
      <c r="M5100" s="1" t="s">
        <v>2677</v>
      </c>
      <c r="N5100" s="1" t="s">
        <v>8178</v>
      </c>
    </row>
    <row r="5101" spans="1:14" x14ac:dyDescent="0.25">
      <c r="A5101" s="1" t="s">
        <v>2676</v>
      </c>
      <c r="B5101" s="1" t="s">
        <v>87</v>
      </c>
      <c r="C5101" s="1" t="s">
        <v>81</v>
      </c>
      <c r="D5101" s="377">
        <v>3750</v>
      </c>
      <c r="E5101" s="1" t="s">
        <v>84</v>
      </c>
      <c r="F5101" s="378">
        <v>46181</v>
      </c>
      <c r="G5101" s="1" t="s">
        <v>8177</v>
      </c>
      <c r="H5101" s="1" t="s">
        <v>5848</v>
      </c>
      <c r="I5101" s="378">
        <v>47274</v>
      </c>
      <c r="J5101" s="1" t="s">
        <v>61</v>
      </c>
      <c r="K5101" s="380">
        <v>0.68763888888889002</v>
      </c>
      <c r="L5101" s="378">
        <v>46181</v>
      </c>
      <c r="M5101" s="1" t="s">
        <v>2677</v>
      </c>
      <c r="N5101" s="1" t="s">
        <v>10183</v>
      </c>
    </row>
    <row r="5102" spans="1:14" x14ac:dyDescent="0.25">
      <c r="A5102" s="1" t="s">
        <v>2676</v>
      </c>
      <c r="B5102" s="1" t="s">
        <v>87</v>
      </c>
      <c r="C5102" s="1" t="s">
        <v>81</v>
      </c>
      <c r="D5102" s="377">
        <v>3750</v>
      </c>
      <c r="E5102" s="1" t="s">
        <v>84</v>
      </c>
      <c r="F5102" s="378">
        <v>46181</v>
      </c>
      <c r="G5102" s="1" t="s">
        <v>8177</v>
      </c>
      <c r="H5102" s="1" t="s">
        <v>5848</v>
      </c>
      <c r="I5102" s="378">
        <v>47274</v>
      </c>
      <c r="J5102" s="1" t="s">
        <v>61</v>
      </c>
      <c r="K5102" s="380">
        <v>0.41096064814814998</v>
      </c>
      <c r="L5102" s="378">
        <v>46181</v>
      </c>
      <c r="M5102" s="1" t="s">
        <v>2677</v>
      </c>
      <c r="N5102" s="1" t="s">
        <v>9430</v>
      </c>
    </row>
    <row r="5103" spans="1:14" x14ac:dyDescent="0.25">
      <c r="A5103" s="1" t="s">
        <v>2676</v>
      </c>
      <c r="B5103" s="1" t="s">
        <v>87</v>
      </c>
      <c r="C5103" s="1" t="s">
        <v>81</v>
      </c>
      <c r="D5103" s="377">
        <v>3750</v>
      </c>
      <c r="E5103" s="1" t="s">
        <v>84</v>
      </c>
      <c r="F5103" s="378">
        <v>46181</v>
      </c>
      <c r="G5103" s="1" t="s">
        <v>8177</v>
      </c>
      <c r="H5103" s="1" t="s">
        <v>5848</v>
      </c>
      <c r="I5103" s="378">
        <v>47274</v>
      </c>
      <c r="J5103" s="1" t="s">
        <v>61</v>
      </c>
      <c r="K5103" s="380">
        <v>0.87780092592592995</v>
      </c>
      <c r="L5103" s="378">
        <v>46181</v>
      </c>
      <c r="M5103" s="1" t="s">
        <v>2677</v>
      </c>
      <c r="N5103" s="1" t="s">
        <v>10184</v>
      </c>
    </row>
    <row r="5104" spans="1:14" x14ac:dyDescent="0.25">
      <c r="A5104" s="1" t="s">
        <v>2676</v>
      </c>
      <c r="B5104" s="1" t="s">
        <v>87</v>
      </c>
      <c r="C5104" s="1" t="s">
        <v>81</v>
      </c>
      <c r="D5104" s="377">
        <v>3750</v>
      </c>
      <c r="E5104" s="1" t="s">
        <v>84</v>
      </c>
      <c r="F5104" s="378">
        <v>46181</v>
      </c>
      <c r="G5104" s="1" t="s">
        <v>8177</v>
      </c>
      <c r="H5104" s="1" t="s">
        <v>5848</v>
      </c>
      <c r="I5104" s="378">
        <v>47274</v>
      </c>
      <c r="J5104" s="1" t="s">
        <v>61</v>
      </c>
      <c r="K5104" s="380">
        <v>0.33784722222222002</v>
      </c>
      <c r="L5104" s="378">
        <v>46181</v>
      </c>
      <c r="M5104" s="1" t="s">
        <v>2677</v>
      </c>
      <c r="N5104" s="1" t="s">
        <v>8179</v>
      </c>
    </row>
    <row r="5105" spans="1:14" x14ac:dyDescent="0.25">
      <c r="A5105" s="1" t="s">
        <v>2676</v>
      </c>
      <c r="B5105" s="1" t="s">
        <v>87</v>
      </c>
      <c r="C5105" s="1" t="s">
        <v>81</v>
      </c>
      <c r="D5105" s="377">
        <v>3750</v>
      </c>
      <c r="E5105" s="1" t="s">
        <v>84</v>
      </c>
      <c r="F5105" s="378">
        <v>46181</v>
      </c>
      <c r="G5105" s="1" t="s">
        <v>8177</v>
      </c>
      <c r="H5105" s="1" t="s">
        <v>5848</v>
      </c>
      <c r="I5105" s="378">
        <v>47274</v>
      </c>
      <c r="J5105" s="1" t="s">
        <v>61</v>
      </c>
      <c r="K5105" s="380">
        <v>0.59866898148147996</v>
      </c>
      <c r="L5105" s="378">
        <v>46181</v>
      </c>
      <c r="M5105" s="1" t="s">
        <v>2677</v>
      </c>
      <c r="N5105" s="1" t="s">
        <v>10185</v>
      </c>
    </row>
    <row r="5106" spans="1:14" x14ac:dyDescent="0.25">
      <c r="A5106" s="1" t="s">
        <v>2676</v>
      </c>
      <c r="B5106" s="1" t="s">
        <v>87</v>
      </c>
      <c r="C5106" s="1" t="s">
        <v>81</v>
      </c>
      <c r="D5106" s="377">
        <v>3750</v>
      </c>
      <c r="E5106" s="1" t="s">
        <v>84</v>
      </c>
      <c r="F5106" s="378">
        <v>46181</v>
      </c>
      <c r="G5106" s="1" t="s">
        <v>8177</v>
      </c>
      <c r="H5106" s="1" t="s">
        <v>5848</v>
      </c>
      <c r="I5106" s="378">
        <v>47274</v>
      </c>
      <c r="J5106" s="1" t="s">
        <v>61</v>
      </c>
      <c r="K5106" s="380">
        <v>0.70807870370369996</v>
      </c>
      <c r="L5106" s="378">
        <v>46181</v>
      </c>
      <c r="M5106" s="1" t="s">
        <v>2677</v>
      </c>
      <c r="N5106" s="1" t="s">
        <v>10186</v>
      </c>
    </row>
    <row r="5107" spans="1:14" x14ac:dyDescent="0.25">
      <c r="A5107" s="1" t="s">
        <v>2676</v>
      </c>
      <c r="B5107" s="1" t="s">
        <v>87</v>
      </c>
      <c r="C5107" s="1" t="s">
        <v>81</v>
      </c>
      <c r="D5107" s="377">
        <v>3750</v>
      </c>
      <c r="E5107" s="1" t="s">
        <v>84</v>
      </c>
      <c r="F5107" s="378">
        <v>46178</v>
      </c>
      <c r="G5107" s="1" t="s">
        <v>8183</v>
      </c>
      <c r="H5107" s="1" t="s">
        <v>5847</v>
      </c>
      <c r="I5107" s="378">
        <v>47273</v>
      </c>
      <c r="J5107" s="1" t="s">
        <v>61</v>
      </c>
      <c r="K5107" s="380">
        <v>0.88678240740740999</v>
      </c>
      <c r="L5107" s="378">
        <v>46178</v>
      </c>
      <c r="M5107" s="1" t="s">
        <v>2677</v>
      </c>
      <c r="N5107" s="1" t="s">
        <v>8185</v>
      </c>
    </row>
    <row r="5108" spans="1:14" x14ac:dyDescent="0.25">
      <c r="A5108" s="1" t="s">
        <v>2676</v>
      </c>
      <c r="B5108" s="1" t="s">
        <v>87</v>
      </c>
      <c r="C5108" s="1" t="s">
        <v>81</v>
      </c>
      <c r="D5108" s="377">
        <v>3750</v>
      </c>
      <c r="E5108" s="1" t="s">
        <v>84</v>
      </c>
      <c r="F5108" s="378">
        <v>46178</v>
      </c>
      <c r="G5108" s="1" t="s">
        <v>8183</v>
      </c>
      <c r="H5108" s="1" t="s">
        <v>5847</v>
      </c>
      <c r="I5108" s="378">
        <v>47273</v>
      </c>
      <c r="J5108" s="1" t="s">
        <v>61</v>
      </c>
      <c r="K5108" s="380">
        <v>0.54643518518518996</v>
      </c>
      <c r="L5108" s="378">
        <v>46178</v>
      </c>
      <c r="M5108" s="1" t="s">
        <v>2677</v>
      </c>
      <c r="N5108" s="1" t="s">
        <v>8192</v>
      </c>
    </row>
    <row r="5109" spans="1:14" x14ac:dyDescent="0.25">
      <c r="A5109" s="1" t="s">
        <v>2676</v>
      </c>
      <c r="B5109" s="1" t="s">
        <v>87</v>
      </c>
      <c r="C5109" s="1" t="s">
        <v>81</v>
      </c>
      <c r="D5109" s="377">
        <v>3750</v>
      </c>
      <c r="E5109" s="1" t="s">
        <v>84</v>
      </c>
      <c r="F5109" s="378">
        <v>46178</v>
      </c>
      <c r="G5109" s="1" t="s">
        <v>8183</v>
      </c>
      <c r="H5109" s="1" t="s">
        <v>5847</v>
      </c>
      <c r="I5109" s="378">
        <v>47273</v>
      </c>
      <c r="J5109" s="1" t="s">
        <v>61</v>
      </c>
      <c r="K5109" s="380">
        <v>0.94962962962963005</v>
      </c>
      <c r="L5109" s="378">
        <v>46178</v>
      </c>
      <c r="M5109" s="1" t="s">
        <v>2677</v>
      </c>
      <c r="N5109" s="1" t="s">
        <v>8189</v>
      </c>
    </row>
    <row r="5110" spans="1:14" x14ac:dyDescent="0.25">
      <c r="A5110" s="1" t="s">
        <v>2676</v>
      </c>
      <c r="B5110" s="1" t="s">
        <v>87</v>
      </c>
      <c r="C5110" s="1" t="s">
        <v>81</v>
      </c>
      <c r="D5110" s="377">
        <v>3750</v>
      </c>
      <c r="E5110" s="1" t="s">
        <v>84</v>
      </c>
      <c r="F5110" s="378">
        <v>46178</v>
      </c>
      <c r="G5110" s="1" t="s">
        <v>8177</v>
      </c>
      <c r="H5110" s="1" t="s">
        <v>5848</v>
      </c>
      <c r="I5110" s="378">
        <v>47274</v>
      </c>
      <c r="J5110" s="1" t="s">
        <v>61</v>
      </c>
      <c r="K5110" s="380">
        <v>0.97917824074074</v>
      </c>
      <c r="L5110" s="378">
        <v>46178</v>
      </c>
      <c r="M5110" s="1" t="s">
        <v>2677</v>
      </c>
      <c r="N5110" s="1" t="s">
        <v>8181</v>
      </c>
    </row>
    <row r="5111" spans="1:14" x14ac:dyDescent="0.25">
      <c r="A5111" s="1" t="s">
        <v>2676</v>
      </c>
      <c r="B5111" s="1" t="s">
        <v>87</v>
      </c>
      <c r="C5111" s="1" t="s">
        <v>81</v>
      </c>
      <c r="D5111" s="377">
        <v>3750</v>
      </c>
      <c r="E5111" s="1" t="s">
        <v>84</v>
      </c>
      <c r="F5111" s="378">
        <v>46178</v>
      </c>
      <c r="G5111" s="1" t="s">
        <v>8183</v>
      </c>
      <c r="H5111" s="1" t="s">
        <v>5847</v>
      </c>
      <c r="I5111" s="378">
        <v>47273</v>
      </c>
      <c r="J5111" s="1" t="s">
        <v>61</v>
      </c>
      <c r="K5111" s="380">
        <v>0.60349537037037004</v>
      </c>
      <c r="L5111" s="378">
        <v>46178</v>
      </c>
      <c r="M5111" s="1" t="s">
        <v>2677</v>
      </c>
      <c r="N5111" s="1" t="s">
        <v>8193</v>
      </c>
    </row>
    <row r="5112" spans="1:14" x14ac:dyDescent="0.25">
      <c r="A5112" s="1" t="s">
        <v>2676</v>
      </c>
      <c r="B5112" s="1" t="s">
        <v>87</v>
      </c>
      <c r="C5112" s="1" t="s">
        <v>81</v>
      </c>
      <c r="D5112" s="377">
        <v>3750</v>
      </c>
      <c r="E5112" s="1" t="s">
        <v>84</v>
      </c>
      <c r="F5112" s="378">
        <v>46178</v>
      </c>
      <c r="G5112" s="1" t="s">
        <v>8177</v>
      </c>
      <c r="H5112" s="1" t="s">
        <v>5848</v>
      </c>
      <c r="I5112" s="378">
        <v>47274</v>
      </c>
      <c r="J5112" s="1" t="s">
        <v>61</v>
      </c>
      <c r="K5112" s="380">
        <v>0.97804398148147997</v>
      </c>
      <c r="L5112" s="378">
        <v>46178</v>
      </c>
      <c r="M5112" s="1" t="s">
        <v>2677</v>
      </c>
      <c r="N5112" s="1" t="s">
        <v>8182</v>
      </c>
    </row>
    <row r="5113" spans="1:14" x14ac:dyDescent="0.25">
      <c r="A5113" s="1" t="s">
        <v>2676</v>
      </c>
      <c r="B5113" s="1" t="s">
        <v>87</v>
      </c>
      <c r="C5113" s="1" t="s">
        <v>81</v>
      </c>
      <c r="D5113" s="377">
        <v>3750</v>
      </c>
      <c r="E5113" s="1" t="s">
        <v>84</v>
      </c>
      <c r="F5113" s="378">
        <v>46178</v>
      </c>
      <c r="G5113" s="1" t="s">
        <v>8183</v>
      </c>
      <c r="H5113" s="1" t="s">
        <v>5847</v>
      </c>
      <c r="I5113" s="378">
        <v>47273</v>
      </c>
      <c r="J5113" s="1" t="s">
        <v>61</v>
      </c>
      <c r="K5113" s="380">
        <v>0.89938657407406997</v>
      </c>
      <c r="L5113" s="378">
        <v>46178</v>
      </c>
      <c r="M5113" s="1" t="s">
        <v>2677</v>
      </c>
      <c r="N5113" s="1" t="s">
        <v>8188</v>
      </c>
    </row>
    <row r="5114" spans="1:14" x14ac:dyDescent="0.25">
      <c r="A5114" s="1" t="s">
        <v>2676</v>
      </c>
      <c r="B5114" s="1" t="s">
        <v>87</v>
      </c>
      <c r="C5114" s="1" t="s">
        <v>81</v>
      </c>
      <c r="D5114" s="377">
        <v>3750</v>
      </c>
      <c r="E5114" s="1" t="s">
        <v>84</v>
      </c>
      <c r="F5114" s="378">
        <v>46178</v>
      </c>
      <c r="G5114" s="1" t="s">
        <v>8183</v>
      </c>
      <c r="H5114" s="1" t="s">
        <v>5847</v>
      </c>
      <c r="I5114" s="378">
        <v>47273</v>
      </c>
      <c r="J5114" s="1" t="s">
        <v>61</v>
      </c>
      <c r="K5114" s="380">
        <v>0.67469907407407004</v>
      </c>
      <c r="L5114" s="378">
        <v>46178</v>
      </c>
      <c r="M5114" s="1" t="s">
        <v>2677</v>
      </c>
      <c r="N5114" s="1" t="s">
        <v>8195</v>
      </c>
    </row>
    <row r="5115" spans="1:14" x14ac:dyDescent="0.25">
      <c r="A5115" s="1" t="s">
        <v>2676</v>
      </c>
      <c r="B5115" s="1" t="s">
        <v>87</v>
      </c>
      <c r="C5115" s="1" t="s">
        <v>81</v>
      </c>
      <c r="D5115" s="377">
        <v>3750</v>
      </c>
      <c r="E5115" s="1" t="s">
        <v>84</v>
      </c>
      <c r="F5115" s="378">
        <v>46178</v>
      </c>
      <c r="G5115" s="1" t="s">
        <v>8183</v>
      </c>
      <c r="H5115" s="1" t="s">
        <v>5847</v>
      </c>
      <c r="I5115" s="378">
        <v>47273</v>
      </c>
      <c r="J5115" s="1" t="s">
        <v>61</v>
      </c>
      <c r="K5115" s="380">
        <v>0.56206018518518996</v>
      </c>
      <c r="L5115" s="378">
        <v>46178</v>
      </c>
      <c r="M5115" s="1" t="s">
        <v>2677</v>
      </c>
      <c r="N5115" s="1" t="s">
        <v>8190</v>
      </c>
    </row>
    <row r="5116" spans="1:14" x14ac:dyDescent="0.25">
      <c r="A5116" s="1" t="s">
        <v>2676</v>
      </c>
      <c r="B5116" s="1" t="s">
        <v>87</v>
      </c>
      <c r="C5116" s="1" t="s">
        <v>81</v>
      </c>
      <c r="D5116" s="377">
        <v>3750</v>
      </c>
      <c r="E5116" s="1" t="s">
        <v>84</v>
      </c>
      <c r="F5116" s="378">
        <v>46178</v>
      </c>
      <c r="G5116" s="1" t="s">
        <v>8183</v>
      </c>
      <c r="H5116" s="1" t="s">
        <v>5847</v>
      </c>
      <c r="I5116" s="378">
        <v>47273</v>
      </c>
      <c r="J5116" s="1" t="s">
        <v>61</v>
      </c>
      <c r="K5116" s="380">
        <v>0.53143518518518995</v>
      </c>
      <c r="L5116" s="378">
        <v>46178</v>
      </c>
      <c r="M5116" s="1" t="s">
        <v>2677</v>
      </c>
      <c r="N5116" s="1" t="s">
        <v>8187</v>
      </c>
    </row>
    <row r="5117" spans="1:14" x14ac:dyDescent="0.25">
      <c r="A5117" s="1" t="s">
        <v>2676</v>
      </c>
      <c r="B5117" s="1" t="s">
        <v>87</v>
      </c>
      <c r="C5117" s="1" t="s">
        <v>81</v>
      </c>
      <c r="D5117" s="377">
        <v>3750</v>
      </c>
      <c r="E5117" s="1" t="s">
        <v>84</v>
      </c>
      <c r="F5117" s="378">
        <v>46178</v>
      </c>
      <c r="G5117" s="1" t="s">
        <v>8183</v>
      </c>
      <c r="H5117" s="1" t="s">
        <v>5847</v>
      </c>
      <c r="I5117" s="378">
        <v>47273</v>
      </c>
      <c r="J5117" s="1" t="s">
        <v>61</v>
      </c>
      <c r="K5117" s="380">
        <v>0.80442129629629999</v>
      </c>
      <c r="L5117" s="378">
        <v>46178</v>
      </c>
      <c r="M5117" s="1" t="s">
        <v>2677</v>
      </c>
      <c r="N5117" s="1" t="s">
        <v>8191</v>
      </c>
    </row>
    <row r="5118" spans="1:14" x14ac:dyDescent="0.25">
      <c r="A5118" s="1" t="s">
        <v>2676</v>
      </c>
      <c r="B5118" s="1" t="s">
        <v>87</v>
      </c>
      <c r="C5118" s="1" t="s">
        <v>81</v>
      </c>
      <c r="D5118" s="377">
        <v>3750</v>
      </c>
      <c r="E5118" s="1" t="s">
        <v>84</v>
      </c>
      <c r="F5118" s="378">
        <v>46178</v>
      </c>
      <c r="G5118" s="1" t="s">
        <v>8183</v>
      </c>
      <c r="H5118" s="1" t="s">
        <v>5847</v>
      </c>
      <c r="I5118" s="378">
        <v>47273</v>
      </c>
      <c r="J5118" s="1" t="s">
        <v>61</v>
      </c>
      <c r="K5118" s="380">
        <v>0.70421296296295999</v>
      </c>
      <c r="L5118" s="378">
        <v>46178</v>
      </c>
      <c r="M5118" s="1" t="s">
        <v>2677</v>
      </c>
      <c r="N5118" s="1" t="s">
        <v>8184</v>
      </c>
    </row>
    <row r="5119" spans="1:14" x14ac:dyDescent="0.25">
      <c r="A5119" s="1" t="s">
        <v>2676</v>
      </c>
      <c r="B5119" s="1" t="s">
        <v>87</v>
      </c>
      <c r="C5119" s="1" t="s">
        <v>81</v>
      </c>
      <c r="D5119" s="377">
        <v>3750</v>
      </c>
      <c r="E5119" s="1" t="s">
        <v>84</v>
      </c>
      <c r="F5119" s="378">
        <v>46178</v>
      </c>
      <c r="G5119" s="1" t="s">
        <v>8183</v>
      </c>
      <c r="H5119" s="1" t="s">
        <v>5847</v>
      </c>
      <c r="I5119" s="378">
        <v>47273</v>
      </c>
      <c r="J5119" s="1" t="s">
        <v>61</v>
      </c>
      <c r="K5119" s="380">
        <v>0.74554398148148004</v>
      </c>
      <c r="L5119" s="378">
        <v>46178</v>
      </c>
      <c r="M5119" s="1" t="s">
        <v>2677</v>
      </c>
      <c r="N5119" s="1" t="s">
        <v>8186</v>
      </c>
    </row>
    <row r="5120" spans="1:14" x14ac:dyDescent="0.25">
      <c r="A5120" s="1" t="s">
        <v>2676</v>
      </c>
      <c r="B5120" s="1" t="s">
        <v>87</v>
      </c>
      <c r="C5120" s="1" t="s">
        <v>81</v>
      </c>
      <c r="D5120" s="377">
        <v>3750</v>
      </c>
      <c r="E5120" s="1" t="s">
        <v>84</v>
      </c>
      <c r="F5120" s="378">
        <v>46178</v>
      </c>
      <c r="G5120" s="1" t="s">
        <v>8183</v>
      </c>
      <c r="H5120" s="1" t="s">
        <v>5847</v>
      </c>
      <c r="I5120" s="378">
        <v>47273</v>
      </c>
      <c r="J5120" s="1" t="s">
        <v>61</v>
      </c>
      <c r="K5120" s="380">
        <v>0.65282407407406995</v>
      </c>
      <c r="L5120" s="378">
        <v>46178</v>
      </c>
      <c r="M5120" s="1" t="s">
        <v>2677</v>
      </c>
      <c r="N5120" s="1" t="s">
        <v>8194</v>
      </c>
    </row>
    <row r="5121" spans="1:14" x14ac:dyDescent="0.25">
      <c r="A5121" s="1" t="s">
        <v>3182</v>
      </c>
      <c r="B5121" s="1" t="s">
        <v>87</v>
      </c>
      <c r="C5121" s="1" t="s">
        <v>81</v>
      </c>
      <c r="D5121" s="377">
        <v>3750</v>
      </c>
      <c r="E5121" s="1" t="s">
        <v>84</v>
      </c>
      <c r="F5121" s="378">
        <v>46176</v>
      </c>
      <c r="G5121" s="1" t="s">
        <v>5520</v>
      </c>
      <c r="H5121" s="1" t="s">
        <v>5090</v>
      </c>
      <c r="I5121" s="378">
        <v>47271</v>
      </c>
      <c r="J5121" s="1" t="s">
        <v>61</v>
      </c>
      <c r="K5121" s="380">
        <v>1.8171296296300001E-3</v>
      </c>
      <c r="L5121" s="378">
        <v>46176</v>
      </c>
      <c r="M5121" s="1" t="s">
        <v>3183</v>
      </c>
      <c r="N5121" s="1" t="s">
        <v>5521</v>
      </c>
    </row>
    <row r="5122" spans="1:14" x14ac:dyDescent="0.25">
      <c r="A5122" s="1" t="s">
        <v>3182</v>
      </c>
      <c r="B5122" s="1" t="s">
        <v>87</v>
      </c>
      <c r="C5122" s="1" t="s">
        <v>81</v>
      </c>
      <c r="D5122" s="377">
        <v>3750</v>
      </c>
      <c r="E5122" s="1" t="s">
        <v>84</v>
      </c>
      <c r="F5122" s="378">
        <v>46176</v>
      </c>
      <c r="G5122" s="1" t="s">
        <v>5520</v>
      </c>
      <c r="H5122" s="1" t="s">
        <v>5090</v>
      </c>
      <c r="I5122" s="378">
        <v>47271</v>
      </c>
      <c r="J5122" s="1" t="s">
        <v>61</v>
      </c>
      <c r="K5122" s="380">
        <v>0.33673611111111001</v>
      </c>
      <c r="L5122" s="378">
        <v>46176</v>
      </c>
      <c r="M5122" s="1" t="s">
        <v>3183</v>
      </c>
      <c r="N5122" s="1" t="s">
        <v>5522</v>
      </c>
    </row>
    <row r="5123" spans="1:14" x14ac:dyDescent="0.25">
      <c r="A5123" s="1" t="s">
        <v>3182</v>
      </c>
      <c r="B5123" s="1" t="s">
        <v>87</v>
      </c>
      <c r="C5123" s="1" t="s">
        <v>81</v>
      </c>
      <c r="D5123" s="377">
        <v>3750</v>
      </c>
      <c r="E5123" s="1" t="s">
        <v>84</v>
      </c>
      <c r="F5123" s="378">
        <v>46176</v>
      </c>
      <c r="G5123" s="1" t="s">
        <v>5520</v>
      </c>
      <c r="H5123" s="1" t="s">
        <v>5090</v>
      </c>
      <c r="I5123" s="378">
        <v>47271</v>
      </c>
      <c r="J5123" s="1" t="s">
        <v>61</v>
      </c>
      <c r="K5123" s="380">
        <v>0.45098379629629998</v>
      </c>
      <c r="L5123" s="378">
        <v>46176</v>
      </c>
      <c r="M5123" s="1" t="s">
        <v>3183</v>
      </c>
      <c r="N5123" s="1" t="s">
        <v>8197</v>
      </c>
    </row>
    <row r="5124" spans="1:14" x14ac:dyDescent="0.25">
      <c r="A5124" s="1" t="s">
        <v>3182</v>
      </c>
      <c r="B5124" s="1" t="s">
        <v>87</v>
      </c>
      <c r="C5124" s="1" t="s">
        <v>81</v>
      </c>
      <c r="D5124" s="377">
        <v>3750</v>
      </c>
      <c r="E5124" s="1" t="s">
        <v>84</v>
      </c>
      <c r="F5124" s="378">
        <v>46176</v>
      </c>
      <c r="G5124" s="1" t="s">
        <v>5520</v>
      </c>
      <c r="H5124" s="1" t="s">
        <v>5090</v>
      </c>
      <c r="I5124" s="378">
        <v>47271</v>
      </c>
      <c r="J5124" s="1" t="s">
        <v>61</v>
      </c>
      <c r="K5124" s="380">
        <v>0.66728009259259002</v>
      </c>
      <c r="L5124" s="378">
        <v>46176</v>
      </c>
      <c r="M5124" s="1" t="s">
        <v>3183</v>
      </c>
      <c r="N5124" s="1" t="s">
        <v>8198</v>
      </c>
    </row>
    <row r="5125" spans="1:14" x14ac:dyDescent="0.25">
      <c r="A5125" s="1" t="s">
        <v>3182</v>
      </c>
      <c r="B5125" s="1" t="s">
        <v>87</v>
      </c>
      <c r="C5125" s="1" t="s">
        <v>81</v>
      </c>
      <c r="D5125" s="377">
        <v>3750</v>
      </c>
      <c r="E5125" s="1" t="s">
        <v>84</v>
      </c>
      <c r="F5125" s="378">
        <v>46176</v>
      </c>
      <c r="G5125" s="1" t="s">
        <v>5520</v>
      </c>
      <c r="H5125" s="1" t="s">
        <v>5090</v>
      </c>
      <c r="I5125" s="378">
        <v>47271</v>
      </c>
      <c r="J5125" s="1" t="s">
        <v>61</v>
      </c>
      <c r="K5125" s="380">
        <v>0.54392361111110998</v>
      </c>
      <c r="L5125" s="378">
        <v>46176</v>
      </c>
      <c r="M5125" s="1" t="s">
        <v>3183</v>
      </c>
      <c r="N5125" s="1" t="s">
        <v>8199</v>
      </c>
    </row>
    <row r="5126" spans="1:14" x14ac:dyDescent="0.25">
      <c r="A5126" s="1" t="s">
        <v>3182</v>
      </c>
      <c r="B5126" s="1" t="s">
        <v>87</v>
      </c>
      <c r="C5126" s="1" t="s">
        <v>81</v>
      </c>
      <c r="D5126" s="377">
        <v>3750</v>
      </c>
      <c r="E5126" s="1" t="s">
        <v>84</v>
      </c>
      <c r="F5126" s="378">
        <v>46176</v>
      </c>
      <c r="G5126" s="1" t="s">
        <v>5520</v>
      </c>
      <c r="H5126" s="1" t="s">
        <v>5090</v>
      </c>
      <c r="I5126" s="378">
        <v>47271</v>
      </c>
      <c r="J5126" s="1" t="s">
        <v>61</v>
      </c>
      <c r="K5126" s="380">
        <v>0.44436342592592998</v>
      </c>
      <c r="L5126" s="378">
        <v>46176</v>
      </c>
      <c r="M5126" s="1" t="s">
        <v>3183</v>
      </c>
      <c r="N5126" s="1" t="s">
        <v>8196</v>
      </c>
    </row>
    <row r="5127" spans="1:14" x14ac:dyDescent="0.25">
      <c r="A5127" s="1" t="s">
        <v>3182</v>
      </c>
      <c r="B5127" s="1" t="s">
        <v>87</v>
      </c>
      <c r="C5127" s="1" t="s">
        <v>81</v>
      </c>
      <c r="D5127" s="377">
        <v>3750</v>
      </c>
      <c r="E5127" s="1" t="s">
        <v>84</v>
      </c>
      <c r="F5127" s="378">
        <v>46175</v>
      </c>
      <c r="G5127" s="1" t="s">
        <v>5523</v>
      </c>
      <c r="H5127" s="1" t="s">
        <v>4384</v>
      </c>
      <c r="I5127" s="378">
        <v>47267</v>
      </c>
      <c r="J5127" s="1" t="s">
        <v>61</v>
      </c>
      <c r="K5127" s="380">
        <v>0.95512731481480995</v>
      </c>
      <c r="L5127" s="378">
        <v>46175</v>
      </c>
      <c r="M5127" s="1" t="s">
        <v>3183</v>
      </c>
      <c r="N5127" s="1" t="s">
        <v>5527</v>
      </c>
    </row>
    <row r="5128" spans="1:14" x14ac:dyDescent="0.25">
      <c r="A5128" s="1" t="s">
        <v>3182</v>
      </c>
      <c r="B5128" s="1" t="s">
        <v>87</v>
      </c>
      <c r="C5128" s="1" t="s">
        <v>81</v>
      </c>
      <c r="D5128" s="377">
        <v>3750</v>
      </c>
      <c r="E5128" s="1" t="s">
        <v>84</v>
      </c>
      <c r="F5128" s="378">
        <v>46175</v>
      </c>
      <c r="G5128" s="1" t="s">
        <v>5520</v>
      </c>
      <c r="H5128" s="1" t="s">
        <v>5090</v>
      </c>
      <c r="I5128" s="378">
        <v>47271</v>
      </c>
      <c r="J5128" s="1" t="s">
        <v>61</v>
      </c>
      <c r="K5128" s="380">
        <v>0.90259259259258995</v>
      </c>
      <c r="L5128" s="378">
        <v>46175</v>
      </c>
      <c r="M5128" s="1" t="s">
        <v>3183</v>
      </c>
      <c r="N5128" s="1" t="s">
        <v>5525</v>
      </c>
    </row>
    <row r="5129" spans="1:14" x14ac:dyDescent="0.25">
      <c r="A5129" s="1" t="s">
        <v>3182</v>
      </c>
      <c r="B5129" s="1" t="s">
        <v>87</v>
      </c>
      <c r="C5129" s="1" t="s">
        <v>81</v>
      </c>
      <c r="D5129" s="377">
        <v>3750</v>
      </c>
      <c r="E5129" s="1" t="s">
        <v>84</v>
      </c>
      <c r="F5129" s="378">
        <v>46175</v>
      </c>
      <c r="G5129" s="1" t="s">
        <v>5523</v>
      </c>
      <c r="H5129" s="1" t="s">
        <v>4384</v>
      </c>
      <c r="I5129" s="378">
        <v>47267</v>
      </c>
      <c r="J5129" s="1" t="s">
        <v>61</v>
      </c>
      <c r="K5129" s="380">
        <v>0.88555555555555998</v>
      </c>
      <c r="L5129" s="378">
        <v>46175</v>
      </c>
      <c r="M5129" s="1" t="s">
        <v>3183</v>
      </c>
      <c r="N5129" s="1" t="s">
        <v>5524</v>
      </c>
    </row>
    <row r="5130" spans="1:14" x14ac:dyDescent="0.25">
      <c r="A5130" s="1" t="s">
        <v>3182</v>
      </c>
      <c r="B5130" s="1" t="s">
        <v>87</v>
      </c>
      <c r="C5130" s="1" t="s">
        <v>81</v>
      </c>
      <c r="D5130" s="377">
        <v>3750</v>
      </c>
      <c r="E5130" s="1" t="s">
        <v>84</v>
      </c>
      <c r="F5130" s="378">
        <v>46175</v>
      </c>
      <c r="G5130" s="1" t="s">
        <v>5520</v>
      </c>
      <c r="H5130" s="1" t="s">
        <v>5090</v>
      </c>
      <c r="I5130" s="378">
        <v>47271</v>
      </c>
      <c r="J5130" s="1" t="s">
        <v>61</v>
      </c>
      <c r="K5130" s="380">
        <v>0.95226851851852001</v>
      </c>
      <c r="L5130" s="378">
        <v>46175</v>
      </c>
      <c r="M5130" s="1" t="s">
        <v>3183</v>
      </c>
      <c r="N5130" s="1" t="s">
        <v>5526</v>
      </c>
    </row>
    <row r="5131" spans="1:14" x14ac:dyDescent="0.25">
      <c r="A5131" s="1" t="s">
        <v>355</v>
      </c>
      <c r="B5131" s="1" t="s">
        <v>87</v>
      </c>
      <c r="C5131" s="1" t="s">
        <v>81</v>
      </c>
      <c r="D5131" s="377">
        <v>3750</v>
      </c>
      <c r="E5131" s="1" t="s">
        <v>84</v>
      </c>
      <c r="F5131" s="378">
        <v>46185</v>
      </c>
      <c r="G5131" s="1" t="s">
        <v>14383</v>
      </c>
      <c r="H5131" s="1" t="s">
        <v>14174</v>
      </c>
      <c r="I5131" s="378">
        <v>47281</v>
      </c>
      <c r="J5131" s="1" t="s">
        <v>61</v>
      </c>
      <c r="K5131" s="380">
        <v>0.59777777777777996</v>
      </c>
      <c r="L5131" s="378">
        <v>46185</v>
      </c>
      <c r="M5131" s="1" t="s">
        <v>356</v>
      </c>
      <c r="N5131" s="1" t="s">
        <v>14384</v>
      </c>
    </row>
    <row r="5132" spans="1:14" x14ac:dyDescent="0.25">
      <c r="A5132" s="1" t="s">
        <v>355</v>
      </c>
      <c r="B5132" s="1" t="s">
        <v>87</v>
      </c>
      <c r="C5132" s="1" t="s">
        <v>81</v>
      </c>
      <c r="D5132" s="377">
        <v>3750</v>
      </c>
      <c r="E5132" s="1" t="s">
        <v>84</v>
      </c>
      <c r="F5132" s="378">
        <v>46185</v>
      </c>
      <c r="G5132" s="1" t="s">
        <v>13355</v>
      </c>
      <c r="H5132" s="1" t="s">
        <v>13356</v>
      </c>
      <c r="I5132" s="378">
        <v>47280</v>
      </c>
      <c r="J5132" s="1" t="s">
        <v>61</v>
      </c>
      <c r="K5132" s="380">
        <v>0.47504629629630002</v>
      </c>
      <c r="L5132" s="378">
        <v>46185</v>
      </c>
      <c r="M5132" s="1" t="s">
        <v>356</v>
      </c>
      <c r="N5132" s="1" t="s">
        <v>14385</v>
      </c>
    </row>
    <row r="5133" spans="1:14" x14ac:dyDescent="0.25">
      <c r="A5133" s="1" t="s">
        <v>355</v>
      </c>
      <c r="B5133" s="1" t="s">
        <v>87</v>
      </c>
      <c r="C5133" s="1" t="s">
        <v>81</v>
      </c>
      <c r="D5133" s="377">
        <v>3750</v>
      </c>
      <c r="E5133" s="1" t="s">
        <v>84</v>
      </c>
      <c r="F5133" s="378">
        <v>46185</v>
      </c>
      <c r="G5133" s="1" t="s">
        <v>13355</v>
      </c>
      <c r="H5133" s="1" t="s">
        <v>13356</v>
      </c>
      <c r="I5133" s="378">
        <v>47280</v>
      </c>
      <c r="J5133" s="1" t="s">
        <v>61</v>
      </c>
      <c r="K5133" s="380">
        <v>0.42280092592592999</v>
      </c>
      <c r="L5133" s="378">
        <v>46185</v>
      </c>
      <c r="M5133" s="1" t="s">
        <v>356</v>
      </c>
      <c r="N5133" s="1" t="s">
        <v>14386</v>
      </c>
    </row>
    <row r="5134" spans="1:14" x14ac:dyDescent="0.25">
      <c r="A5134" s="1" t="s">
        <v>355</v>
      </c>
      <c r="B5134" s="1" t="s">
        <v>87</v>
      </c>
      <c r="C5134" s="1" t="s">
        <v>81</v>
      </c>
      <c r="D5134" s="377">
        <v>3750</v>
      </c>
      <c r="E5134" s="1" t="s">
        <v>84</v>
      </c>
      <c r="F5134" s="378">
        <v>46185</v>
      </c>
      <c r="G5134" s="1" t="s">
        <v>14383</v>
      </c>
      <c r="H5134" s="1" t="s">
        <v>14174</v>
      </c>
      <c r="I5134" s="378">
        <v>47281</v>
      </c>
      <c r="J5134" s="1" t="s">
        <v>61</v>
      </c>
      <c r="K5134" s="380">
        <v>0.55302083333332996</v>
      </c>
      <c r="L5134" s="378">
        <v>46185</v>
      </c>
      <c r="M5134" s="1" t="s">
        <v>356</v>
      </c>
      <c r="N5134" s="1" t="s">
        <v>14387</v>
      </c>
    </row>
    <row r="5135" spans="1:14" x14ac:dyDescent="0.25">
      <c r="A5135" s="1" t="s">
        <v>355</v>
      </c>
      <c r="B5135" s="1" t="s">
        <v>87</v>
      </c>
      <c r="C5135" s="1" t="s">
        <v>81</v>
      </c>
      <c r="D5135" s="377">
        <v>3750</v>
      </c>
      <c r="E5135" s="1" t="s">
        <v>84</v>
      </c>
      <c r="F5135" s="378">
        <v>46185</v>
      </c>
      <c r="G5135" s="1" t="s">
        <v>13355</v>
      </c>
      <c r="H5135" s="1" t="s">
        <v>13356</v>
      </c>
      <c r="I5135" s="378">
        <v>47280</v>
      </c>
      <c r="J5135" s="1" t="s">
        <v>61</v>
      </c>
      <c r="K5135" s="380">
        <v>0.45800925925926</v>
      </c>
      <c r="L5135" s="378">
        <v>46185</v>
      </c>
      <c r="M5135" s="1" t="s">
        <v>356</v>
      </c>
      <c r="N5135" s="1" t="s">
        <v>14388</v>
      </c>
    </row>
    <row r="5136" spans="1:14" x14ac:dyDescent="0.25">
      <c r="A5136" s="1" t="s">
        <v>355</v>
      </c>
      <c r="B5136" s="1" t="s">
        <v>87</v>
      </c>
      <c r="C5136" s="1" t="s">
        <v>81</v>
      </c>
      <c r="D5136" s="377">
        <v>3750</v>
      </c>
      <c r="E5136" s="1" t="s">
        <v>84</v>
      </c>
      <c r="F5136" s="378">
        <v>46184</v>
      </c>
      <c r="G5136" s="1" t="s">
        <v>13355</v>
      </c>
      <c r="H5136" s="1" t="s">
        <v>13356</v>
      </c>
      <c r="I5136" s="378">
        <v>47280</v>
      </c>
      <c r="J5136" s="1" t="s">
        <v>61</v>
      </c>
      <c r="K5136" s="380">
        <v>0.82254629629630005</v>
      </c>
      <c r="L5136" s="378">
        <v>46184</v>
      </c>
      <c r="M5136" s="1" t="s">
        <v>356</v>
      </c>
      <c r="N5136" s="1" t="s">
        <v>13876</v>
      </c>
    </row>
    <row r="5137" spans="1:14" x14ac:dyDescent="0.25">
      <c r="A5137" s="1" t="s">
        <v>355</v>
      </c>
      <c r="B5137" s="1" t="s">
        <v>87</v>
      </c>
      <c r="C5137" s="1" t="s">
        <v>81</v>
      </c>
      <c r="D5137" s="377">
        <v>3750</v>
      </c>
      <c r="E5137" s="1" t="s">
        <v>84</v>
      </c>
      <c r="F5137" s="378">
        <v>46184</v>
      </c>
      <c r="G5137" s="1" t="s">
        <v>12689</v>
      </c>
      <c r="H5137" s="1" t="s">
        <v>11761</v>
      </c>
      <c r="I5137" s="378">
        <v>47279</v>
      </c>
      <c r="J5137" s="1" t="s">
        <v>61</v>
      </c>
      <c r="K5137" s="380">
        <v>0.38378472222221999</v>
      </c>
      <c r="L5137" s="378">
        <v>46184</v>
      </c>
      <c r="M5137" s="1" t="s">
        <v>356</v>
      </c>
      <c r="N5137" s="1" t="s">
        <v>13109</v>
      </c>
    </row>
    <row r="5138" spans="1:14" x14ac:dyDescent="0.25">
      <c r="A5138" s="1" t="s">
        <v>355</v>
      </c>
      <c r="B5138" s="1" t="s">
        <v>87</v>
      </c>
      <c r="C5138" s="1" t="s">
        <v>81</v>
      </c>
      <c r="D5138" s="377">
        <v>3750</v>
      </c>
      <c r="E5138" s="1" t="s">
        <v>84</v>
      </c>
      <c r="F5138" s="378">
        <v>46184</v>
      </c>
      <c r="G5138" s="1" t="s">
        <v>13355</v>
      </c>
      <c r="H5138" s="1" t="s">
        <v>13356</v>
      </c>
      <c r="I5138" s="378">
        <v>47280</v>
      </c>
      <c r="J5138" s="1" t="s">
        <v>61</v>
      </c>
      <c r="K5138" s="380">
        <v>0.70846064814815002</v>
      </c>
      <c r="L5138" s="378">
        <v>46184</v>
      </c>
      <c r="M5138" s="1" t="s">
        <v>356</v>
      </c>
      <c r="N5138" s="1" t="s">
        <v>13872</v>
      </c>
    </row>
    <row r="5139" spans="1:14" x14ac:dyDescent="0.25">
      <c r="A5139" s="1" t="s">
        <v>355</v>
      </c>
      <c r="B5139" s="1" t="s">
        <v>87</v>
      </c>
      <c r="C5139" s="1" t="s">
        <v>81</v>
      </c>
      <c r="D5139" s="377">
        <v>3750</v>
      </c>
      <c r="E5139" s="1" t="s">
        <v>84</v>
      </c>
      <c r="F5139" s="378">
        <v>46184</v>
      </c>
      <c r="G5139" s="1" t="s">
        <v>12689</v>
      </c>
      <c r="H5139" s="1" t="s">
        <v>11761</v>
      </c>
      <c r="I5139" s="378">
        <v>47279</v>
      </c>
      <c r="J5139" s="1" t="s">
        <v>61</v>
      </c>
      <c r="K5139" s="380">
        <v>0.39400462962963001</v>
      </c>
      <c r="L5139" s="378">
        <v>46184</v>
      </c>
      <c r="M5139" s="1" t="s">
        <v>356</v>
      </c>
      <c r="N5139" s="1" t="s">
        <v>13112</v>
      </c>
    </row>
    <row r="5140" spans="1:14" x14ac:dyDescent="0.25">
      <c r="A5140" s="1" t="s">
        <v>355</v>
      </c>
      <c r="B5140" s="1" t="s">
        <v>87</v>
      </c>
      <c r="C5140" s="1" t="s">
        <v>81</v>
      </c>
      <c r="D5140" s="377">
        <v>3750</v>
      </c>
      <c r="E5140" s="1" t="s">
        <v>84</v>
      </c>
      <c r="F5140" s="378">
        <v>46184</v>
      </c>
      <c r="G5140" s="1" t="s">
        <v>12689</v>
      </c>
      <c r="H5140" s="1" t="s">
        <v>11761</v>
      </c>
      <c r="I5140" s="378">
        <v>47279</v>
      </c>
      <c r="J5140" s="1" t="s">
        <v>61</v>
      </c>
      <c r="K5140" s="380">
        <v>0.35350694444443997</v>
      </c>
      <c r="L5140" s="378">
        <v>46184</v>
      </c>
      <c r="M5140" s="1" t="s">
        <v>356</v>
      </c>
      <c r="N5140" s="1" t="s">
        <v>13110</v>
      </c>
    </row>
    <row r="5141" spans="1:14" x14ac:dyDescent="0.25">
      <c r="A5141" s="1" t="s">
        <v>355</v>
      </c>
      <c r="B5141" s="1" t="s">
        <v>87</v>
      </c>
      <c r="C5141" s="1" t="s">
        <v>81</v>
      </c>
      <c r="D5141" s="377">
        <v>3750</v>
      </c>
      <c r="E5141" s="1" t="s">
        <v>84</v>
      </c>
      <c r="F5141" s="378">
        <v>46184</v>
      </c>
      <c r="G5141" s="1" t="s">
        <v>12689</v>
      </c>
      <c r="H5141" s="1" t="s">
        <v>11761</v>
      </c>
      <c r="I5141" s="378">
        <v>47279</v>
      </c>
      <c r="J5141" s="1" t="s">
        <v>61</v>
      </c>
      <c r="K5141" s="380">
        <v>0.42550925925925998</v>
      </c>
      <c r="L5141" s="378">
        <v>46184</v>
      </c>
      <c r="M5141" s="1" t="s">
        <v>356</v>
      </c>
      <c r="N5141" s="1" t="s">
        <v>13111</v>
      </c>
    </row>
    <row r="5142" spans="1:14" x14ac:dyDescent="0.25">
      <c r="A5142" s="1" t="s">
        <v>355</v>
      </c>
      <c r="B5142" s="1" t="s">
        <v>87</v>
      </c>
      <c r="C5142" s="1" t="s">
        <v>81</v>
      </c>
      <c r="D5142" s="377">
        <v>3750</v>
      </c>
      <c r="E5142" s="1" t="s">
        <v>84</v>
      </c>
      <c r="F5142" s="378">
        <v>46184</v>
      </c>
      <c r="G5142" s="1" t="s">
        <v>13355</v>
      </c>
      <c r="H5142" s="1" t="s">
        <v>13356</v>
      </c>
      <c r="I5142" s="378">
        <v>47280</v>
      </c>
      <c r="J5142" s="1" t="s">
        <v>61</v>
      </c>
      <c r="K5142" s="380">
        <v>0.90728009259259002</v>
      </c>
      <c r="L5142" s="378">
        <v>46184</v>
      </c>
      <c r="M5142" s="1" t="s">
        <v>356</v>
      </c>
      <c r="N5142" s="1" t="s">
        <v>13879</v>
      </c>
    </row>
    <row r="5143" spans="1:14" x14ac:dyDescent="0.25">
      <c r="A5143" s="1" t="s">
        <v>355</v>
      </c>
      <c r="B5143" s="1" t="s">
        <v>87</v>
      </c>
      <c r="C5143" s="1" t="s">
        <v>81</v>
      </c>
      <c r="D5143" s="377">
        <v>3750</v>
      </c>
      <c r="E5143" s="1" t="s">
        <v>84</v>
      </c>
      <c r="F5143" s="378">
        <v>46184</v>
      </c>
      <c r="G5143" s="1" t="s">
        <v>13355</v>
      </c>
      <c r="H5143" s="1" t="s">
        <v>13356</v>
      </c>
      <c r="I5143" s="378">
        <v>47280</v>
      </c>
      <c r="J5143" s="1" t="s">
        <v>61</v>
      </c>
      <c r="K5143" s="380">
        <v>0.95893518518519005</v>
      </c>
      <c r="L5143" s="378">
        <v>46184</v>
      </c>
      <c r="M5143" s="1" t="s">
        <v>356</v>
      </c>
      <c r="N5143" s="1" t="s">
        <v>13873</v>
      </c>
    </row>
    <row r="5144" spans="1:14" x14ac:dyDescent="0.25">
      <c r="A5144" s="1" t="s">
        <v>355</v>
      </c>
      <c r="B5144" s="1" t="s">
        <v>87</v>
      </c>
      <c r="C5144" s="1" t="s">
        <v>3537</v>
      </c>
      <c r="D5144" s="377">
        <v>-3750</v>
      </c>
      <c r="E5144" s="1" t="s">
        <v>84</v>
      </c>
      <c r="F5144" s="378">
        <v>46184</v>
      </c>
      <c r="G5144" s="1" t="s">
        <v>11459</v>
      </c>
      <c r="H5144" s="1" t="s">
        <v>10991</v>
      </c>
      <c r="I5144" s="378">
        <v>47278</v>
      </c>
      <c r="J5144" s="1" t="s">
        <v>61</v>
      </c>
      <c r="K5144" s="380">
        <v>0.64761574074074002</v>
      </c>
      <c r="L5144" s="378">
        <v>46184</v>
      </c>
      <c r="M5144" s="1" t="s">
        <v>356</v>
      </c>
      <c r="N5144" s="1" t="s">
        <v>13358</v>
      </c>
    </row>
    <row r="5145" spans="1:14" x14ac:dyDescent="0.25">
      <c r="A5145" s="1" t="s">
        <v>355</v>
      </c>
      <c r="B5145" s="1" t="s">
        <v>87</v>
      </c>
      <c r="C5145" s="1" t="s">
        <v>81</v>
      </c>
      <c r="D5145" s="377">
        <v>3750</v>
      </c>
      <c r="E5145" s="1" t="s">
        <v>84</v>
      </c>
      <c r="F5145" s="378">
        <v>46184</v>
      </c>
      <c r="G5145" s="1" t="s">
        <v>13355</v>
      </c>
      <c r="H5145" s="1" t="s">
        <v>13356</v>
      </c>
      <c r="I5145" s="378">
        <v>47280</v>
      </c>
      <c r="J5145" s="1" t="s">
        <v>61</v>
      </c>
      <c r="K5145" s="380">
        <v>0.95874999999999999</v>
      </c>
      <c r="L5145" s="378">
        <v>46184</v>
      </c>
      <c r="M5145" s="1" t="s">
        <v>356</v>
      </c>
      <c r="N5145" s="1" t="s">
        <v>13874</v>
      </c>
    </row>
    <row r="5146" spans="1:14" x14ac:dyDescent="0.25">
      <c r="A5146" s="1" t="s">
        <v>355</v>
      </c>
      <c r="B5146" s="1" t="s">
        <v>87</v>
      </c>
      <c r="C5146" s="1" t="s">
        <v>81</v>
      </c>
      <c r="D5146" s="377">
        <v>3750</v>
      </c>
      <c r="E5146" s="1" t="s">
        <v>84</v>
      </c>
      <c r="F5146" s="378">
        <v>46184</v>
      </c>
      <c r="G5146" s="1" t="s">
        <v>13355</v>
      </c>
      <c r="H5146" s="1" t="s">
        <v>13356</v>
      </c>
      <c r="I5146" s="378">
        <v>47280</v>
      </c>
      <c r="J5146" s="1" t="s">
        <v>61</v>
      </c>
      <c r="K5146" s="380">
        <v>0.68888888888888999</v>
      </c>
      <c r="L5146" s="378">
        <v>46184</v>
      </c>
      <c r="M5146" s="1" t="s">
        <v>356</v>
      </c>
      <c r="N5146" s="1" t="s">
        <v>13877</v>
      </c>
    </row>
    <row r="5147" spans="1:14" x14ac:dyDescent="0.25">
      <c r="A5147" s="1" t="s">
        <v>355</v>
      </c>
      <c r="B5147" s="1" t="s">
        <v>87</v>
      </c>
      <c r="C5147" s="1" t="s">
        <v>81</v>
      </c>
      <c r="D5147" s="377">
        <v>3750</v>
      </c>
      <c r="E5147" s="1" t="s">
        <v>84</v>
      </c>
      <c r="F5147" s="378">
        <v>46184</v>
      </c>
      <c r="G5147" s="1" t="s">
        <v>13355</v>
      </c>
      <c r="H5147" s="1" t="s">
        <v>13356</v>
      </c>
      <c r="I5147" s="378">
        <v>47280</v>
      </c>
      <c r="J5147" s="1" t="s">
        <v>61</v>
      </c>
      <c r="K5147" s="380">
        <v>0.78699074074074005</v>
      </c>
      <c r="L5147" s="378">
        <v>46184</v>
      </c>
      <c r="M5147" s="1" t="s">
        <v>356</v>
      </c>
      <c r="N5147" s="1" t="s">
        <v>13878</v>
      </c>
    </row>
    <row r="5148" spans="1:14" x14ac:dyDescent="0.25">
      <c r="A5148" s="1" t="s">
        <v>355</v>
      </c>
      <c r="B5148" s="1" t="s">
        <v>87</v>
      </c>
      <c r="C5148" s="1" t="s">
        <v>81</v>
      </c>
      <c r="D5148" s="377">
        <v>3750</v>
      </c>
      <c r="E5148" s="1" t="s">
        <v>84</v>
      </c>
      <c r="F5148" s="378">
        <v>46184</v>
      </c>
      <c r="G5148" s="1" t="s">
        <v>13355</v>
      </c>
      <c r="H5148" s="1" t="s">
        <v>13356</v>
      </c>
      <c r="I5148" s="378">
        <v>47280</v>
      </c>
      <c r="J5148" s="1" t="s">
        <v>61</v>
      </c>
      <c r="K5148" s="380">
        <v>0.76893518518519</v>
      </c>
      <c r="L5148" s="378">
        <v>46184</v>
      </c>
      <c r="M5148" s="1" t="s">
        <v>356</v>
      </c>
      <c r="N5148" s="1" t="s">
        <v>13875</v>
      </c>
    </row>
    <row r="5149" spans="1:14" x14ac:dyDescent="0.25">
      <c r="A5149" s="1" t="s">
        <v>355</v>
      </c>
      <c r="B5149" s="1" t="s">
        <v>87</v>
      </c>
      <c r="C5149" s="1" t="s">
        <v>81</v>
      </c>
      <c r="D5149" s="377">
        <v>3750</v>
      </c>
      <c r="E5149" s="1" t="s">
        <v>84</v>
      </c>
      <c r="F5149" s="378">
        <v>46184</v>
      </c>
      <c r="G5149" s="1" t="s">
        <v>13355</v>
      </c>
      <c r="H5149" s="1" t="s">
        <v>13356</v>
      </c>
      <c r="I5149" s="378">
        <v>47280</v>
      </c>
      <c r="J5149" s="1" t="s">
        <v>61</v>
      </c>
      <c r="K5149" s="380">
        <v>0.94788194444443996</v>
      </c>
      <c r="L5149" s="378">
        <v>46184</v>
      </c>
      <c r="M5149" s="1" t="s">
        <v>356</v>
      </c>
      <c r="N5149" s="1" t="s">
        <v>13871</v>
      </c>
    </row>
    <row r="5150" spans="1:14" x14ac:dyDescent="0.25">
      <c r="A5150" s="1" t="s">
        <v>355</v>
      </c>
      <c r="B5150" s="1" t="s">
        <v>87</v>
      </c>
      <c r="C5150" s="1" t="s">
        <v>81</v>
      </c>
      <c r="D5150" s="377">
        <v>3750</v>
      </c>
      <c r="E5150" s="1" t="s">
        <v>84</v>
      </c>
      <c r="F5150" s="378">
        <v>46184</v>
      </c>
      <c r="G5150" s="1" t="s">
        <v>13355</v>
      </c>
      <c r="H5150" s="1" t="s">
        <v>13356</v>
      </c>
      <c r="I5150" s="378">
        <v>47280</v>
      </c>
      <c r="J5150" s="1" t="s">
        <v>61</v>
      </c>
      <c r="K5150" s="380">
        <v>0.59305555555556</v>
      </c>
      <c r="L5150" s="378">
        <v>46184</v>
      </c>
      <c r="M5150" s="1" t="s">
        <v>356</v>
      </c>
      <c r="N5150" s="1" t="s">
        <v>13357</v>
      </c>
    </row>
    <row r="5151" spans="1:14" x14ac:dyDescent="0.25">
      <c r="A5151" s="1" t="s">
        <v>355</v>
      </c>
      <c r="B5151" s="1" t="s">
        <v>87</v>
      </c>
      <c r="C5151" s="1" t="s">
        <v>81</v>
      </c>
      <c r="D5151" s="377">
        <v>3750</v>
      </c>
      <c r="E5151" s="1" t="s">
        <v>84</v>
      </c>
      <c r="F5151" s="378">
        <v>46184</v>
      </c>
      <c r="G5151" s="1" t="s">
        <v>13355</v>
      </c>
      <c r="H5151" s="1" t="s">
        <v>13356</v>
      </c>
      <c r="I5151" s="378">
        <v>47280</v>
      </c>
      <c r="J5151" s="1" t="s">
        <v>61</v>
      </c>
      <c r="K5151" s="380">
        <v>0.90017361111111005</v>
      </c>
      <c r="L5151" s="378">
        <v>46184</v>
      </c>
      <c r="M5151" s="1" t="s">
        <v>356</v>
      </c>
      <c r="N5151" s="1" t="s">
        <v>13880</v>
      </c>
    </row>
    <row r="5152" spans="1:14" x14ac:dyDescent="0.25">
      <c r="A5152" s="1" t="s">
        <v>355</v>
      </c>
      <c r="B5152" s="1" t="s">
        <v>87</v>
      </c>
      <c r="C5152" s="1" t="s">
        <v>81</v>
      </c>
      <c r="D5152" s="377">
        <v>3750</v>
      </c>
      <c r="E5152" s="1" t="s">
        <v>84</v>
      </c>
      <c r="F5152" s="378">
        <v>46183</v>
      </c>
      <c r="G5152" s="1" t="s">
        <v>12689</v>
      </c>
      <c r="H5152" s="1" t="s">
        <v>11761</v>
      </c>
      <c r="I5152" s="378">
        <v>47279</v>
      </c>
      <c r="J5152" s="1" t="s">
        <v>61</v>
      </c>
      <c r="K5152" s="380">
        <v>0.90403935185185003</v>
      </c>
      <c r="L5152" s="378">
        <v>46183</v>
      </c>
      <c r="M5152" s="1" t="s">
        <v>356</v>
      </c>
      <c r="N5152" s="1" t="s">
        <v>12693</v>
      </c>
    </row>
    <row r="5153" spans="1:14" x14ac:dyDescent="0.25">
      <c r="A5153" s="1" t="s">
        <v>355</v>
      </c>
      <c r="B5153" s="1" t="s">
        <v>87</v>
      </c>
      <c r="C5153" s="1" t="s">
        <v>81</v>
      </c>
      <c r="D5153" s="377">
        <v>3750</v>
      </c>
      <c r="E5153" s="1" t="s">
        <v>84</v>
      </c>
      <c r="F5153" s="378">
        <v>46183</v>
      </c>
      <c r="G5153" s="1" t="s">
        <v>12689</v>
      </c>
      <c r="H5153" s="1" t="s">
        <v>11761</v>
      </c>
      <c r="I5153" s="378">
        <v>47279</v>
      </c>
      <c r="J5153" s="1" t="s">
        <v>61</v>
      </c>
      <c r="K5153" s="380">
        <v>0.86648148148147996</v>
      </c>
      <c r="L5153" s="378">
        <v>46183</v>
      </c>
      <c r="M5153" s="1" t="s">
        <v>356</v>
      </c>
      <c r="N5153" s="1" t="s">
        <v>12698</v>
      </c>
    </row>
    <row r="5154" spans="1:14" x14ac:dyDescent="0.25">
      <c r="A5154" s="1" t="s">
        <v>355</v>
      </c>
      <c r="B5154" s="1" t="s">
        <v>87</v>
      </c>
      <c r="C5154" s="1" t="s">
        <v>81</v>
      </c>
      <c r="D5154" s="377">
        <v>3750</v>
      </c>
      <c r="E5154" s="1" t="s">
        <v>84</v>
      </c>
      <c r="F5154" s="378">
        <v>46183</v>
      </c>
      <c r="G5154" s="1" t="s">
        <v>12689</v>
      </c>
      <c r="H5154" s="1" t="s">
        <v>11761</v>
      </c>
      <c r="I5154" s="378">
        <v>47279</v>
      </c>
      <c r="J5154" s="1" t="s">
        <v>61</v>
      </c>
      <c r="K5154" s="380">
        <v>0.64006944444444003</v>
      </c>
      <c r="L5154" s="378">
        <v>46183</v>
      </c>
      <c r="M5154" s="1" t="s">
        <v>356</v>
      </c>
      <c r="N5154" s="1" t="s">
        <v>12697</v>
      </c>
    </row>
    <row r="5155" spans="1:14" x14ac:dyDescent="0.25">
      <c r="A5155" s="1" t="s">
        <v>355</v>
      </c>
      <c r="B5155" s="1" t="s">
        <v>87</v>
      </c>
      <c r="C5155" s="1" t="s">
        <v>81</v>
      </c>
      <c r="D5155" s="377">
        <v>3750</v>
      </c>
      <c r="E5155" s="1" t="s">
        <v>84</v>
      </c>
      <c r="F5155" s="378">
        <v>46183</v>
      </c>
      <c r="G5155" s="1" t="s">
        <v>12689</v>
      </c>
      <c r="H5155" s="1" t="s">
        <v>11761</v>
      </c>
      <c r="I5155" s="378">
        <v>47279</v>
      </c>
      <c r="J5155" s="1" t="s">
        <v>61</v>
      </c>
      <c r="K5155" s="380">
        <v>0.67549768518519004</v>
      </c>
      <c r="L5155" s="378">
        <v>46183</v>
      </c>
      <c r="M5155" s="1" t="s">
        <v>356</v>
      </c>
      <c r="N5155" s="1" t="s">
        <v>12690</v>
      </c>
    </row>
    <row r="5156" spans="1:14" x14ac:dyDescent="0.25">
      <c r="A5156" s="1" t="s">
        <v>355</v>
      </c>
      <c r="B5156" s="1" t="s">
        <v>87</v>
      </c>
      <c r="C5156" s="1" t="s">
        <v>81</v>
      </c>
      <c r="D5156" s="377">
        <v>3750</v>
      </c>
      <c r="E5156" s="1" t="s">
        <v>84</v>
      </c>
      <c r="F5156" s="378">
        <v>46183</v>
      </c>
      <c r="G5156" s="1" t="s">
        <v>11459</v>
      </c>
      <c r="H5156" s="1" t="s">
        <v>10991</v>
      </c>
      <c r="I5156" s="378">
        <v>47278</v>
      </c>
      <c r="J5156" s="1" t="s">
        <v>61</v>
      </c>
      <c r="K5156" s="380">
        <v>0.54665509259259004</v>
      </c>
      <c r="L5156" s="378">
        <v>46183</v>
      </c>
      <c r="M5156" s="1" t="s">
        <v>356</v>
      </c>
      <c r="N5156" s="1" t="s">
        <v>12700</v>
      </c>
    </row>
    <row r="5157" spans="1:14" x14ac:dyDescent="0.25">
      <c r="A5157" s="1" t="s">
        <v>355</v>
      </c>
      <c r="B5157" s="1" t="s">
        <v>87</v>
      </c>
      <c r="C5157" s="1" t="s">
        <v>81</v>
      </c>
      <c r="D5157" s="377">
        <v>3750</v>
      </c>
      <c r="E5157" s="1" t="s">
        <v>84</v>
      </c>
      <c r="F5157" s="378">
        <v>46183</v>
      </c>
      <c r="G5157" s="1" t="s">
        <v>11459</v>
      </c>
      <c r="H5157" s="1" t="s">
        <v>10991</v>
      </c>
      <c r="I5157" s="378">
        <v>47278</v>
      </c>
      <c r="J5157" s="1" t="s">
        <v>61</v>
      </c>
      <c r="K5157" s="380">
        <v>0.32755787037036999</v>
      </c>
      <c r="L5157" s="378">
        <v>46183</v>
      </c>
      <c r="M5157" s="1" t="s">
        <v>356</v>
      </c>
      <c r="N5157" s="1" t="s">
        <v>11462</v>
      </c>
    </row>
    <row r="5158" spans="1:14" x14ac:dyDescent="0.25">
      <c r="A5158" s="1" t="s">
        <v>355</v>
      </c>
      <c r="B5158" s="1" t="s">
        <v>87</v>
      </c>
      <c r="C5158" s="1" t="s">
        <v>81</v>
      </c>
      <c r="D5158" s="377">
        <v>3750</v>
      </c>
      <c r="E5158" s="1" t="s">
        <v>84</v>
      </c>
      <c r="F5158" s="378">
        <v>46183</v>
      </c>
      <c r="G5158" s="1" t="s">
        <v>11459</v>
      </c>
      <c r="H5158" s="1" t="s">
        <v>10991</v>
      </c>
      <c r="I5158" s="378">
        <v>47278</v>
      </c>
      <c r="J5158" s="1" t="s">
        <v>61</v>
      </c>
      <c r="K5158" s="380">
        <v>0.38646990740741</v>
      </c>
      <c r="L5158" s="378">
        <v>46183</v>
      </c>
      <c r="M5158" s="1" t="s">
        <v>356</v>
      </c>
      <c r="N5158" s="1" t="s">
        <v>11707</v>
      </c>
    </row>
    <row r="5159" spans="1:14" x14ac:dyDescent="0.25">
      <c r="A5159" s="1" t="s">
        <v>355</v>
      </c>
      <c r="B5159" s="1" t="s">
        <v>87</v>
      </c>
      <c r="C5159" s="1" t="s">
        <v>81</v>
      </c>
      <c r="D5159" s="377">
        <v>3750</v>
      </c>
      <c r="E5159" s="1" t="s">
        <v>84</v>
      </c>
      <c r="F5159" s="378">
        <v>46183</v>
      </c>
      <c r="G5159" s="1" t="s">
        <v>11459</v>
      </c>
      <c r="H5159" s="1" t="s">
        <v>10991</v>
      </c>
      <c r="I5159" s="378">
        <v>47278</v>
      </c>
      <c r="J5159" s="1" t="s">
        <v>61</v>
      </c>
      <c r="K5159" s="380">
        <v>0.3599537037037</v>
      </c>
      <c r="L5159" s="378">
        <v>46183</v>
      </c>
      <c r="M5159" s="1" t="s">
        <v>356</v>
      </c>
      <c r="N5159" s="1" t="s">
        <v>11461</v>
      </c>
    </row>
    <row r="5160" spans="1:14" x14ac:dyDescent="0.25">
      <c r="A5160" s="1" t="s">
        <v>355</v>
      </c>
      <c r="B5160" s="1" t="s">
        <v>87</v>
      </c>
      <c r="C5160" s="1" t="s">
        <v>81</v>
      </c>
      <c r="D5160" s="377">
        <v>3750</v>
      </c>
      <c r="E5160" s="1" t="s">
        <v>84</v>
      </c>
      <c r="F5160" s="378">
        <v>46183</v>
      </c>
      <c r="G5160" s="1" t="s">
        <v>12689</v>
      </c>
      <c r="H5160" s="1" t="s">
        <v>11761</v>
      </c>
      <c r="I5160" s="378">
        <v>47279</v>
      </c>
      <c r="J5160" s="1" t="s">
        <v>61</v>
      </c>
      <c r="K5160" s="380">
        <v>0.79902777777778</v>
      </c>
      <c r="L5160" s="378">
        <v>46183</v>
      </c>
      <c r="M5160" s="1" t="s">
        <v>356</v>
      </c>
      <c r="N5160" s="1" t="s">
        <v>12702</v>
      </c>
    </row>
    <row r="5161" spans="1:14" x14ac:dyDescent="0.25">
      <c r="A5161" s="1" t="s">
        <v>355</v>
      </c>
      <c r="B5161" s="1" t="s">
        <v>87</v>
      </c>
      <c r="C5161" s="1" t="s">
        <v>81</v>
      </c>
      <c r="D5161" s="377">
        <v>3750</v>
      </c>
      <c r="E5161" s="1" t="s">
        <v>84</v>
      </c>
      <c r="F5161" s="378">
        <v>46183</v>
      </c>
      <c r="G5161" s="1" t="s">
        <v>12689</v>
      </c>
      <c r="H5161" s="1" t="s">
        <v>11761</v>
      </c>
      <c r="I5161" s="378">
        <v>47279</v>
      </c>
      <c r="J5161" s="1" t="s">
        <v>61</v>
      </c>
      <c r="K5161" s="380">
        <v>0.76555555555555999</v>
      </c>
      <c r="L5161" s="378">
        <v>46183</v>
      </c>
      <c r="M5161" s="1" t="s">
        <v>356</v>
      </c>
      <c r="N5161" s="1" t="s">
        <v>12705</v>
      </c>
    </row>
    <row r="5162" spans="1:14" x14ac:dyDescent="0.25">
      <c r="A5162" s="1" t="s">
        <v>355</v>
      </c>
      <c r="B5162" s="1" t="s">
        <v>87</v>
      </c>
      <c r="C5162" s="1" t="s">
        <v>81</v>
      </c>
      <c r="D5162" s="377">
        <v>3750</v>
      </c>
      <c r="E5162" s="1" t="s">
        <v>84</v>
      </c>
      <c r="F5162" s="378">
        <v>46183</v>
      </c>
      <c r="G5162" s="1" t="s">
        <v>11459</v>
      </c>
      <c r="H5162" s="1" t="s">
        <v>10991</v>
      </c>
      <c r="I5162" s="378">
        <v>47278</v>
      </c>
      <c r="J5162" s="1" t="s">
        <v>61</v>
      </c>
      <c r="K5162" s="380">
        <v>0.40039351851852001</v>
      </c>
      <c r="L5162" s="378">
        <v>46183</v>
      </c>
      <c r="M5162" s="1" t="s">
        <v>356</v>
      </c>
      <c r="N5162" s="1" t="s">
        <v>12696</v>
      </c>
    </row>
    <row r="5163" spans="1:14" x14ac:dyDescent="0.25">
      <c r="A5163" s="1" t="s">
        <v>355</v>
      </c>
      <c r="B5163" s="1" t="s">
        <v>87</v>
      </c>
      <c r="C5163" s="1" t="s">
        <v>81</v>
      </c>
      <c r="D5163" s="377">
        <v>3750</v>
      </c>
      <c r="E5163" s="1" t="s">
        <v>84</v>
      </c>
      <c r="F5163" s="378">
        <v>46183</v>
      </c>
      <c r="G5163" s="1" t="s">
        <v>11459</v>
      </c>
      <c r="H5163" s="1" t="s">
        <v>10991</v>
      </c>
      <c r="I5163" s="378">
        <v>47278</v>
      </c>
      <c r="J5163" s="1" t="s">
        <v>61</v>
      </c>
      <c r="K5163" s="380">
        <v>0.45165509259259001</v>
      </c>
      <c r="L5163" s="378">
        <v>46183</v>
      </c>
      <c r="M5163" s="1" t="s">
        <v>356</v>
      </c>
      <c r="N5163" s="1" t="s">
        <v>12699</v>
      </c>
    </row>
    <row r="5164" spans="1:14" x14ac:dyDescent="0.25">
      <c r="A5164" s="1" t="s">
        <v>355</v>
      </c>
      <c r="B5164" s="1" t="s">
        <v>87</v>
      </c>
      <c r="C5164" s="1" t="s">
        <v>81</v>
      </c>
      <c r="D5164" s="377">
        <v>3750</v>
      </c>
      <c r="E5164" s="1" t="s">
        <v>84</v>
      </c>
      <c r="F5164" s="378">
        <v>46183</v>
      </c>
      <c r="G5164" s="1" t="s">
        <v>12689</v>
      </c>
      <c r="H5164" s="1" t="s">
        <v>11761</v>
      </c>
      <c r="I5164" s="378">
        <v>47279</v>
      </c>
      <c r="J5164" s="1" t="s">
        <v>61</v>
      </c>
      <c r="K5164" s="380">
        <v>0.75013888888889002</v>
      </c>
      <c r="L5164" s="378">
        <v>46183</v>
      </c>
      <c r="M5164" s="1" t="s">
        <v>356</v>
      </c>
      <c r="N5164" s="1" t="s">
        <v>12704</v>
      </c>
    </row>
    <row r="5165" spans="1:14" x14ac:dyDescent="0.25">
      <c r="A5165" s="1" t="s">
        <v>355</v>
      </c>
      <c r="B5165" s="1" t="s">
        <v>87</v>
      </c>
      <c r="C5165" s="1" t="s">
        <v>81</v>
      </c>
      <c r="D5165" s="377">
        <v>3750</v>
      </c>
      <c r="E5165" s="1" t="s">
        <v>84</v>
      </c>
      <c r="F5165" s="378">
        <v>46183</v>
      </c>
      <c r="G5165" s="1" t="s">
        <v>11459</v>
      </c>
      <c r="H5165" s="1" t="s">
        <v>10991</v>
      </c>
      <c r="I5165" s="378">
        <v>47278</v>
      </c>
      <c r="J5165" s="1" t="s">
        <v>61</v>
      </c>
      <c r="K5165" s="380">
        <v>0.41358796296296002</v>
      </c>
      <c r="L5165" s="378">
        <v>46183</v>
      </c>
      <c r="M5165" s="1" t="s">
        <v>356</v>
      </c>
      <c r="N5165" s="1" t="s">
        <v>12703</v>
      </c>
    </row>
    <row r="5166" spans="1:14" x14ac:dyDescent="0.25">
      <c r="A5166" s="1" t="s">
        <v>355</v>
      </c>
      <c r="B5166" s="1" t="s">
        <v>87</v>
      </c>
      <c r="C5166" s="1" t="s">
        <v>81</v>
      </c>
      <c r="D5166" s="377">
        <v>3750</v>
      </c>
      <c r="E5166" s="1" t="s">
        <v>84</v>
      </c>
      <c r="F5166" s="378">
        <v>46183</v>
      </c>
      <c r="G5166" s="1" t="s">
        <v>12689</v>
      </c>
      <c r="H5166" s="1" t="s">
        <v>11761</v>
      </c>
      <c r="I5166" s="378">
        <v>47279</v>
      </c>
      <c r="J5166" s="1" t="s">
        <v>61</v>
      </c>
      <c r="K5166" s="380">
        <v>0.94879629629630002</v>
      </c>
      <c r="L5166" s="378">
        <v>46183</v>
      </c>
      <c r="M5166" s="1" t="s">
        <v>356</v>
      </c>
      <c r="N5166" s="1" t="s">
        <v>12701</v>
      </c>
    </row>
    <row r="5167" spans="1:14" x14ac:dyDescent="0.25">
      <c r="A5167" s="1" t="s">
        <v>355</v>
      </c>
      <c r="B5167" s="1" t="s">
        <v>87</v>
      </c>
      <c r="C5167" s="1" t="s">
        <v>81</v>
      </c>
      <c r="D5167" s="377">
        <v>3750</v>
      </c>
      <c r="E5167" s="1" t="s">
        <v>84</v>
      </c>
      <c r="F5167" s="378">
        <v>46183</v>
      </c>
      <c r="G5167" s="1" t="s">
        <v>12689</v>
      </c>
      <c r="H5167" s="1" t="s">
        <v>11761</v>
      </c>
      <c r="I5167" s="378">
        <v>47279</v>
      </c>
      <c r="J5167" s="1" t="s">
        <v>61</v>
      </c>
      <c r="K5167" s="380">
        <v>0.71322916666667002</v>
      </c>
      <c r="L5167" s="378">
        <v>46183</v>
      </c>
      <c r="M5167" s="1" t="s">
        <v>356</v>
      </c>
      <c r="N5167" s="1" t="s">
        <v>12695</v>
      </c>
    </row>
    <row r="5168" spans="1:14" x14ac:dyDescent="0.25">
      <c r="A5168" s="1" t="s">
        <v>355</v>
      </c>
      <c r="B5168" s="1" t="s">
        <v>87</v>
      </c>
      <c r="C5168" s="1" t="s">
        <v>81</v>
      </c>
      <c r="D5168" s="377">
        <v>3750</v>
      </c>
      <c r="E5168" s="1" t="s">
        <v>84</v>
      </c>
      <c r="F5168" s="378">
        <v>46183</v>
      </c>
      <c r="G5168" s="1" t="s">
        <v>11459</v>
      </c>
      <c r="H5168" s="1" t="s">
        <v>10991</v>
      </c>
      <c r="I5168" s="378">
        <v>47278</v>
      </c>
      <c r="J5168" s="1" t="s">
        <v>61</v>
      </c>
      <c r="K5168" s="380">
        <v>0.54692129629630004</v>
      </c>
      <c r="L5168" s="378">
        <v>46183</v>
      </c>
      <c r="M5168" s="1" t="s">
        <v>356</v>
      </c>
      <c r="N5168" s="1" t="s">
        <v>12694</v>
      </c>
    </row>
    <row r="5169" spans="1:14" x14ac:dyDescent="0.25">
      <c r="A5169" s="1" t="s">
        <v>355</v>
      </c>
      <c r="B5169" s="1" t="s">
        <v>87</v>
      </c>
      <c r="C5169" s="1" t="s">
        <v>81</v>
      </c>
      <c r="D5169" s="377">
        <v>3750</v>
      </c>
      <c r="E5169" s="1" t="s">
        <v>84</v>
      </c>
      <c r="F5169" s="378">
        <v>46183</v>
      </c>
      <c r="G5169" s="1" t="s">
        <v>12689</v>
      </c>
      <c r="H5169" s="1" t="s">
        <v>11761</v>
      </c>
      <c r="I5169" s="378">
        <v>47279</v>
      </c>
      <c r="J5169" s="1" t="s">
        <v>61</v>
      </c>
      <c r="K5169" s="380">
        <v>0.93130787037036999</v>
      </c>
      <c r="L5169" s="378">
        <v>46183</v>
      </c>
      <c r="M5169" s="1" t="s">
        <v>356</v>
      </c>
      <c r="N5169" s="1" t="s">
        <v>12691</v>
      </c>
    </row>
    <row r="5170" spans="1:14" x14ac:dyDescent="0.25">
      <c r="A5170" s="1" t="s">
        <v>355</v>
      </c>
      <c r="B5170" s="1" t="s">
        <v>87</v>
      </c>
      <c r="C5170" s="1" t="s">
        <v>81</v>
      </c>
      <c r="D5170" s="377">
        <v>3750</v>
      </c>
      <c r="E5170" s="1" t="s">
        <v>84</v>
      </c>
      <c r="F5170" s="378">
        <v>46183</v>
      </c>
      <c r="G5170" s="1" t="s">
        <v>11459</v>
      </c>
      <c r="H5170" s="1" t="s">
        <v>10991</v>
      </c>
      <c r="I5170" s="378">
        <v>47278</v>
      </c>
      <c r="J5170" s="1" t="s">
        <v>61</v>
      </c>
      <c r="K5170" s="380">
        <v>0.61028935185184996</v>
      </c>
      <c r="L5170" s="378">
        <v>46183</v>
      </c>
      <c r="M5170" s="1" t="s">
        <v>356</v>
      </c>
      <c r="N5170" s="1" t="s">
        <v>12692</v>
      </c>
    </row>
    <row r="5171" spans="1:14" x14ac:dyDescent="0.25">
      <c r="A5171" s="1" t="s">
        <v>355</v>
      </c>
      <c r="B5171" s="1" t="s">
        <v>87</v>
      </c>
      <c r="C5171" s="1" t="s">
        <v>81</v>
      </c>
      <c r="D5171" s="377">
        <v>3750</v>
      </c>
      <c r="E5171" s="1" t="s">
        <v>84</v>
      </c>
      <c r="F5171" s="378">
        <v>46183</v>
      </c>
      <c r="G5171" s="1" t="s">
        <v>11459</v>
      </c>
      <c r="H5171" s="1" t="s">
        <v>10991</v>
      </c>
      <c r="I5171" s="378">
        <v>47278</v>
      </c>
      <c r="J5171" s="1" t="s">
        <v>61</v>
      </c>
      <c r="K5171" s="380">
        <v>0.57964120370369998</v>
      </c>
      <c r="L5171" s="378">
        <v>46183</v>
      </c>
      <c r="M5171" s="1" t="s">
        <v>356</v>
      </c>
      <c r="N5171" s="1" t="s">
        <v>12688</v>
      </c>
    </row>
    <row r="5172" spans="1:14" x14ac:dyDescent="0.25">
      <c r="A5172" s="1" t="s">
        <v>355</v>
      </c>
      <c r="B5172" s="1" t="s">
        <v>87</v>
      </c>
      <c r="C5172" s="1" t="s">
        <v>81</v>
      </c>
      <c r="D5172" s="377">
        <v>3750</v>
      </c>
      <c r="E5172" s="1" t="s">
        <v>84</v>
      </c>
      <c r="F5172" s="378">
        <v>46183</v>
      </c>
      <c r="G5172" s="1" t="s">
        <v>11459</v>
      </c>
      <c r="H5172" s="1" t="s">
        <v>10991</v>
      </c>
      <c r="I5172" s="378">
        <v>47278</v>
      </c>
      <c r="J5172" s="1" t="s">
        <v>61</v>
      </c>
      <c r="K5172" s="380">
        <v>0.35902777777778</v>
      </c>
      <c r="L5172" s="378">
        <v>46183</v>
      </c>
      <c r="M5172" s="1" t="s">
        <v>356</v>
      </c>
      <c r="N5172" s="1" t="s">
        <v>11460</v>
      </c>
    </row>
    <row r="5173" spans="1:14" x14ac:dyDescent="0.25">
      <c r="A5173" s="1" t="s">
        <v>355</v>
      </c>
      <c r="B5173" s="1" t="s">
        <v>87</v>
      </c>
      <c r="C5173" s="1" t="s">
        <v>81</v>
      </c>
      <c r="D5173" s="377">
        <v>3750</v>
      </c>
      <c r="E5173" s="1" t="s">
        <v>84</v>
      </c>
      <c r="F5173" s="378">
        <v>46182</v>
      </c>
      <c r="G5173" s="1" t="s">
        <v>10191</v>
      </c>
      <c r="H5173" s="1" t="s">
        <v>9485</v>
      </c>
      <c r="I5173" s="378">
        <v>47277</v>
      </c>
      <c r="J5173" s="1" t="s">
        <v>61</v>
      </c>
      <c r="K5173" s="380">
        <v>0.67491898148148</v>
      </c>
      <c r="L5173" s="378">
        <v>46182</v>
      </c>
      <c r="M5173" s="1" t="s">
        <v>356</v>
      </c>
      <c r="N5173" s="1" t="s">
        <v>10955</v>
      </c>
    </row>
    <row r="5174" spans="1:14" x14ac:dyDescent="0.25">
      <c r="A5174" s="1" t="s">
        <v>355</v>
      </c>
      <c r="B5174" s="1" t="s">
        <v>87</v>
      </c>
      <c r="C5174" s="1" t="s">
        <v>81</v>
      </c>
      <c r="D5174" s="377">
        <v>3750</v>
      </c>
      <c r="E5174" s="1" t="s">
        <v>84</v>
      </c>
      <c r="F5174" s="378">
        <v>46182</v>
      </c>
      <c r="G5174" s="1" t="s">
        <v>11459</v>
      </c>
      <c r="H5174" s="1" t="s">
        <v>10991</v>
      </c>
      <c r="I5174" s="378">
        <v>47278</v>
      </c>
      <c r="J5174" s="1" t="s">
        <v>61</v>
      </c>
      <c r="K5174" s="380">
        <v>0.89508101851851996</v>
      </c>
      <c r="L5174" s="378">
        <v>46182</v>
      </c>
      <c r="M5174" s="1" t="s">
        <v>356</v>
      </c>
      <c r="N5174" s="1" t="s">
        <v>11467</v>
      </c>
    </row>
    <row r="5175" spans="1:14" x14ac:dyDescent="0.25">
      <c r="A5175" s="1" t="s">
        <v>355</v>
      </c>
      <c r="B5175" s="1" t="s">
        <v>87</v>
      </c>
      <c r="C5175" s="1" t="s">
        <v>81</v>
      </c>
      <c r="D5175" s="377">
        <v>3750</v>
      </c>
      <c r="E5175" s="1" t="s">
        <v>84</v>
      </c>
      <c r="F5175" s="378">
        <v>46182</v>
      </c>
      <c r="G5175" s="1" t="s">
        <v>10191</v>
      </c>
      <c r="H5175" s="1" t="s">
        <v>9485</v>
      </c>
      <c r="I5175" s="378">
        <v>47277</v>
      </c>
      <c r="J5175" s="1" t="s">
        <v>61</v>
      </c>
      <c r="K5175" s="380">
        <v>0.6191087962963</v>
      </c>
      <c r="L5175" s="378">
        <v>46182</v>
      </c>
      <c r="M5175" s="1" t="s">
        <v>356</v>
      </c>
      <c r="N5175" s="1" t="s">
        <v>10767</v>
      </c>
    </row>
    <row r="5176" spans="1:14" x14ac:dyDescent="0.25">
      <c r="A5176" s="1" t="s">
        <v>355</v>
      </c>
      <c r="B5176" s="1" t="s">
        <v>87</v>
      </c>
      <c r="C5176" s="1" t="s">
        <v>81</v>
      </c>
      <c r="D5176" s="377">
        <v>3750</v>
      </c>
      <c r="E5176" s="1" t="s">
        <v>84</v>
      </c>
      <c r="F5176" s="378">
        <v>46182</v>
      </c>
      <c r="G5176" s="1" t="s">
        <v>10191</v>
      </c>
      <c r="H5176" s="1" t="s">
        <v>9485</v>
      </c>
      <c r="I5176" s="378">
        <v>47277</v>
      </c>
      <c r="J5176" s="1" t="s">
        <v>61</v>
      </c>
      <c r="K5176" s="380">
        <v>0.59719907407407002</v>
      </c>
      <c r="L5176" s="378">
        <v>46182</v>
      </c>
      <c r="M5176" s="1" t="s">
        <v>356</v>
      </c>
      <c r="N5176" s="1" t="s">
        <v>10768</v>
      </c>
    </row>
    <row r="5177" spans="1:14" x14ac:dyDescent="0.25">
      <c r="A5177" s="1" t="s">
        <v>355</v>
      </c>
      <c r="B5177" s="1" t="s">
        <v>87</v>
      </c>
      <c r="C5177" s="1" t="s">
        <v>81</v>
      </c>
      <c r="D5177" s="377">
        <v>3750</v>
      </c>
      <c r="E5177" s="1" t="s">
        <v>84</v>
      </c>
      <c r="F5177" s="378">
        <v>46182</v>
      </c>
      <c r="G5177" s="1" t="s">
        <v>10191</v>
      </c>
      <c r="H5177" s="1" t="s">
        <v>9485</v>
      </c>
      <c r="I5177" s="378">
        <v>47277</v>
      </c>
      <c r="J5177" s="1" t="s">
        <v>61</v>
      </c>
      <c r="K5177" s="380">
        <v>0.33922453703703997</v>
      </c>
      <c r="L5177" s="378">
        <v>46182</v>
      </c>
      <c r="M5177" s="1" t="s">
        <v>356</v>
      </c>
      <c r="N5177" s="1" t="s">
        <v>10192</v>
      </c>
    </row>
    <row r="5178" spans="1:14" x14ac:dyDescent="0.25">
      <c r="A5178" s="1" t="s">
        <v>355</v>
      </c>
      <c r="B5178" s="1" t="s">
        <v>87</v>
      </c>
      <c r="C5178" s="1" t="s">
        <v>81</v>
      </c>
      <c r="D5178" s="377">
        <v>3750</v>
      </c>
      <c r="E5178" s="1" t="s">
        <v>84</v>
      </c>
      <c r="F5178" s="378">
        <v>46182</v>
      </c>
      <c r="G5178" s="1" t="s">
        <v>10191</v>
      </c>
      <c r="H5178" s="1" t="s">
        <v>9485</v>
      </c>
      <c r="I5178" s="378">
        <v>47277</v>
      </c>
      <c r="J5178" s="1" t="s">
        <v>61</v>
      </c>
      <c r="K5178" s="380">
        <v>0.37686342592592997</v>
      </c>
      <c r="L5178" s="378">
        <v>46182</v>
      </c>
      <c r="M5178" s="1" t="s">
        <v>356</v>
      </c>
      <c r="N5178" s="1" t="s">
        <v>10770</v>
      </c>
    </row>
    <row r="5179" spans="1:14" x14ac:dyDescent="0.25">
      <c r="A5179" s="1" t="s">
        <v>355</v>
      </c>
      <c r="B5179" s="1" t="s">
        <v>87</v>
      </c>
      <c r="C5179" s="1" t="s">
        <v>81</v>
      </c>
      <c r="D5179" s="377">
        <v>3750</v>
      </c>
      <c r="E5179" s="1" t="s">
        <v>84</v>
      </c>
      <c r="F5179" s="378">
        <v>46182</v>
      </c>
      <c r="G5179" s="1" t="s">
        <v>10191</v>
      </c>
      <c r="H5179" s="1" t="s">
        <v>9485</v>
      </c>
      <c r="I5179" s="378">
        <v>47277</v>
      </c>
      <c r="J5179" s="1" t="s">
        <v>61</v>
      </c>
      <c r="K5179" s="380">
        <v>0.71898148148148</v>
      </c>
      <c r="L5179" s="378">
        <v>46182</v>
      </c>
      <c r="M5179" s="1" t="s">
        <v>356</v>
      </c>
      <c r="N5179" s="1" t="s">
        <v>11465</v>
      </c>
    </row>
    <row r="5180" spans="1:14" x14ac:dyDescent="0.25">
      <c r="A5180" s="1" t="s">
        <v>355</v>
      </c>
      <c r="B5180" s="1" t="s">
        <v>87</v>
      </c>
      <c r="C5180" s="1" t="s">
        <v>81</v>
      </c>
      <c r="D5180" s="377">
        <v>3750</v>
      </c>
      <c r="E5180" s="1" t="s">
        <v>84</v>
      </c>
      <c r="F5180" s="378">
        <v>46182</v>
      </c>
      <c r="G5180" s="1" t="s">
        <v>10191</v>
      </c>
      <c r="H5180" s="1" t="s">
        <v>9485</v>
      </c>
      <c r="I5180" s="378">
        <v>47277</v>
      </c>
      <c r="J5180" s="1" t="s">
        <v>61</v>
      </c>
      <c r="K5180" s="380">
        <v>0.59745370370369999</v>
      </c>
      <c r="L5180" s="378">
        <v>46182</v>
      </c>
      <c r="M5180" s="1" t="s">
        <v>356</v>
      </c>
      <c r="N5180" s="1" t="s">
        <v>10769</v>
      </c>
    </row>
    <row r="5181" spans="1:14" x14ac:dyDescent="0.25">
      <c r="A5181" s="1" t="s">
        <v>355</v>
      </c>
      <c r="B5181" s="1" t="s">
        <v>87</v>
      </c>
      <c r="C5181" s="1" t="s">
        <v>81</v>
      </c>
      <c r="D5181" s="377">
        <v>3750</v>
      </c>
      <c r="E5181" s="1" t="s">
        <v>84</v>
      </c>
      <c r="F5181" s="378">
        <v>46182</v>
      </c>
      <c r="G5181" s="1" t="s">
        <v>10191</v>
      </c>
      <c r="H5181" s="1" t="s">
        <v>9485</v>
      </c>
      <c r="I5181" s="378">
        <v>47277</v>
      </c>
      <c r="J5181" s="1" t="s">
        <v>61</v>
      </c>
      <c r="K5181" s="380">
        <v>0.42243055555555997</v>
      </c>
      <c r="L5181" s="378">
        <v>46182</v>
      </c>
      <c r="M5181" s="1" t="s">
        <v>356</v>
      </c>
      <c r="N5181" s="1" t="s">
        <v>10766</v>
      </c>
    </row>
    <row r="5182" spans="1:14" x14ac:dyDescent="0.25">
      <c r="A5182" s="1" t="s">
        <v>355</v>
      </c>
      <c r="B5182" s="1" t="s">
        <v>87</v>
      </c>
      <c r="C5182" s="1" t="s">
        <v>81</v>
      </c>
      <c r="D5182" s="377">
        <v>3750</v>
      </c>
      <c r="E5182" s="1" t="s">
        <v>84</v>
      </c>
      <c r="F5182" s="378">
        <v>46182</v>
      </c>
      <c r="G5182" s="1" t="s">
        <v>10191</v>
      </c>
      <c r="H5182" s="1" t="s">
        <v>9485</v>
      </c>
      <c r="I5182" s="378">
        <v>47277</v>
      </c>
      <c r="J5182" s="1" t="s">
        <v>61</v>
      </c>
      <c r="K5182" s="380">
        <v>0.46828703703704</v>
      </c>
      <c r="L5182" s="378">
        <v>46182</v>
      </c>
      <c r="M5182" s="1" t="s">
        <v>356</v>
      </c>
      <c r="N5182" s="1" t="s">
        <v>10772</v>
      </c>
    </row>
    <row r="5183" spans="1:14" x14ac:dyDescent="0.25">
      <c r="A5183" s="1" t="s">
        <v>355</v>
      </c>
      <c r="B5183" s="1" t="s">
        <v>87</v>
      </c>
      <c r="C5183" s="1" t="s">
        <v>81</v>
      </c>
      <c r="D5183" s="377">
        <v>3750</v>
      </c>
      <c r="E5183" s="1" t="s">
        <v>84</v>
      </c>
      <c r="F5183" s="378">
        <v>46182</v>
      </c>
      <c r="G5183" s="1" t="s">
        <v>11459</v>
      </c>
      <c r="H5183" s="1" t="s">
        <v>10991</v>
      </c>
      <c r="I5183" s="378">
        <v>47278</v>
      </c>
      <c r="J5183" s="1" t="s">
        <v>61</v>
      </c>
      <c r="K5183" s="380">
        <v>0.86827546296295999</v>
      </c>
      <c r="L5183" s="378">
        <v>46182</v>
      </c>
      <c r="M5183" s="1" t="s">
        <v>356</v>
      </c>
      <c r="N5183" s="1" t="s">
        <v>11464</v>
      </c>
    </row>
    <row r="5184" spans="1:14" x14ac:dyDescent="0.25">
      <c r="A5184" s="1" t="s">
        <v>355</v>
      </c>
      <c r="B5184" s="1" t="s">
        <v>87</v>
      </c>
      <c r="C5184" s="1" t="s">
        <v>81</v>
      </c>
      <c r="D5184" s="377">
        <v>3750</v>
      </c>
      <c r="E5184" s="1" t="s">
        <v>84</v>
      </c>
      <c r="F5184" s="378">
        <v>46182</v>
      </c>
      <c r="G5184" s="1" t="s">
        <v>11459</v>
      </c>
      <c r="H5184" s="1" t="s">
        <v>10991</v>
      </c>
      <c r="I5184" s="378">
        <v>47278</v>
      </c>
      <c r="J5184" s="1" t="s">
        <v>61</v>
      </c>
      <c r="K5184" s="380">
        <v>0.95663194444444</v>
      </c>
      <c r="L5184" s="378">
        <v>46182</v>
      </c>
      <c r="M5184" s="1" t="s">
        <v>356</v>
      </c>
      <c r="N5184" s="1" t="s">
        <v>11469</v>
      </c>
    </row>
    <row r="5185" spans="1:14" x14ac:dyDescent="0.25">
      <c r="A5185" s="1" t="s">
        <v>355</v>
      </c>
      <c r="B5185" s="1" t="s">
        <v>87</v>
      </c>
      <c r="C5185" s="1" t="s">
        <v>81</v>
      </c>
      <c r="D5185" s="377">
        <v>3750</v>
      </c>
      <c r="E5185" s="1" t="s">
        <v>84</v>
      </c>
      <c r="F5185" s="378">
        <v>46182</v>
      </c>
      <c r="G5185" s="1" t="s">
        <v>10191</v>
      </c>
      <c r="H5185" s="1" t="s">
        <v>9485</v>
      </c>
      <c r="I5185" s="378">
        <v>47277</v>
      </c>
      <c r="J5185" s="1" t="s">
        <v>61</v>
      </c>
      <c r="K5185" s="380">
        <v>0.41567129629630001</v>
      </c>
      <c r="L5185" s="378">
        <v>46182</v>
      </c>
      <c r="M5185" s="1" t="s">
        <v>356</v>
      </c>
      <c r="N5185" s="1" t="s">
        <v>10765</v>
      </c>
    </row>
    <row r="5186" spans="1:14" x14ac:dyDescent="0.25">
      <c r="A5186" s="1" t="s">
        <v>355</v>
      </c>
      <c r="B5186" s="1" t="s">
        <v>87</v>
      </c>
      <c r="C5186" s="1" t="s">
        <v>81</v>
      </c>
      <c r="D5186" s="377">
        <v>3750</v>
      </c>
      <c r="E5186" s="1" t="s">
        <v>84</v>
      </c>
      <c r="F5186" s="378">
        <v>46182</v>
      </c>
      <c r="G5186" s="1" t="s">
        <v>10191</v>
      </c>
      <c r="H5186" s="1" t="s">
        <v>9485</v>
      </c>
      <c r="I5186" s="378">
        <v>47277</v>
      </c>
      <c r="J5186" s="1" t="s">
        <v>61</v>
      </c>
      <c r="K5186" s="380">
        <v>0.68143518518518997</v>
      </c>
      <c r="L5186" s="378">
        <v>46182</v>
      </c>
      <c r="M5186" s="1" t="s">
        <v>356</v>
      </c>
      <c r="N5186" s="1" t="s">
        <v>10956</v>
      </c>
    </row>
    <row r="5187" spans="1:14" x14ac:dyDescent="0.25">
      <c r="A5187" s="1" t="s">
        <v>355</v>
      </c>
      <c r="B5187" s="1" t="s">
        <v>87</v>
      </c>
      <c r="C5187" s="1" t="s">
        <v>81</v>
      </c>
      <c r="D5187" s="377">
        <v>3750</v>
      </c>
      <c r="E5187" s="1" t="s">
        <v>84</v>
      </c>
      <c r="F5187" s="378">
        <v>46182</v>
      </c>
      <c r="G5187" s="1" t="s">
        <v>10191</v>
      </c>
      <c r="H5187" s="1" t="s">
        <v>9485</v>
      </c>
      <c r="I5187" s="378">
        <v>47277</v>
      </c>
      <c r="J5187" s="1" t="s">
        <v>61</v>
      </c>
      <c r="K5187" s="380">
        <v>0.60533564814815</v>
      </c>
      <c r="L5187" s="378">
        <v>46182</v>
      </c>
      <c r="M5187" s="1" t="s">
        <v>356</v>
      </c>
      <c r="N5187" s="1" t="s">
        <v>10771</v>
      </c>
    </row>
    <row r="5188" spans="1:14" x14ac:dyDescent="0.25">
      <c r="A5188" s="1" t="s">
        <v>355</v>
      </c>
      <c r="B5188" s="1" t="s">
        <v>87</v>
      </c>
      <c r="C5188" s="1" t="s">
        <v>81</v>
      </c>
      <c r="D5188" s="377">
        <v>3750</v>
      </c>
      <c r="E5188" s="1" t="s">
        <v>84</v>
      </c>
      <c r="F5188" s="378">
        <v>46182</v>
      </c>
      <c r="G5188" s="1" t="s">
        <v>10191</v>
      </c>
      <c r="H5188" s="1" t="s">
        <v>9485</v>
      </c>
      <c r="I5188" s="378">
        <v>47277</v>
      </c>
      <c r="J5188" s="1" t="s">
        <v>61</v>
      </c>
      <c r="K5188" s="380">
        <v>0.74716435185185004</v>
      </c>
      <c r="L5188" s="378">
        <v>46182</v>
      </c>
      <c r="M5188" s="1" t="s">
        <v>356</v>
      </c>
      <c r="N5188" s="1" t="s">
        <v>11463</v>
      </c>
    </row>
    <row r="5189" spans="1:14" x14ac:dyDescent="0.25">
      <c r="A5189" s="1" t="s">
        <v>355</v>
      </c>
      <c r="B5189" s="1" t="s">
        <v>87</v>
      </c>
      <c r="C5189" s="1" t="s">
        <v>81</v>
      </c>
      <c r="D5189" s="377">
        <v>3750</v>
      </c>
      <c r="E5189" s="1" t="s">
        <v>84</v>
      </c>
      <c r="F5189" s="378">
        <v>46182</v>
      </c>
      <c r="G5189" s="1" t="s">
        <v>11459</v>
      </c>
      <c r="H5189" s="1" t="s">
        <v>10991</v>
      </c>
      <c r="I5189" s="378">
        <v>47278</v>
      </c>
      <c r="J5189" s="1" t="s">
        <v>61</v>
      </c>
      <c r="K5189" s="380">
        <v>0.93177083333333</v>
      </c>
      <c r="L5189" s="378">
        <v>46182</v>
      </c>
      <c r="M5189" s="1" t="s">
        <v>356</v>
      </c>
      <c r="N5189" s="1" t="s">
        <v>11466</v>
      </c>
    </row>
    <row r="5190" spans="1:14" x14ac:dyDescent="0.25">
      <c r="A5190" s="1" t="s">
        <v>355</v>
      </c>
      <c r="B5190" s="1" t="s">
        <v>87</v>
      </c>
      <c r="C5190" s="1" t="s">
        <v>81</v>
      </c>
      <c r="D5190" s="377">
        <v>3750</v>
      </c>
      <c r="E5190" s="1" t="s">
        <v>84</v>
      </c>
      <c r="F5190" s="378">
        <v>46182</v>
      </c>
      <c r="G5190" s="1" t="s">
        <v>10191</v>
      </c>
      <c r="H5190" s="1" t="s">
        <v>9485</v>
      </c>
      <c r="I5190" s="378">
        <v>47277</v>
      </c>
      <c r="J5190" s="1" t="s">
        <v>61</v>
      </c>
      <c r="K5190" s="380">
        <v>0.78660879629629998</v>
      </c>
      <c r="L5190" s="378">
        <v>46182</v>
      </c>
      <c r="M5190" s="1" t="s">
        <v>356</v>
      </c>
      <c r="N5190" s="1" t="s">
        <v>11468</v>
      </c>
    </row>
    <row r="5191" spans="1:14" x14ac:dyDescent="0.25">
      <c r="A5191" s="1" t="s">
        <v>9478</v>
      </c>
      <c r="B5191" s="1" t="s">
        <v>87</v>
      </c>
      <c r="C5191" s="1" t="s">
        <v>81</v>
      </c>
      <c r="D5191" s="377">
        <v>3750</v>
      </c>
      <c r="E5191" s="1" t="s">
        <v>84</v>
      </c>
      <c r="F5191" s="378">
        <v>46184</v>
      </c>
      <c r="G5191" s="1" t="s">
        <v>12708</v>
      </c>
      <c r="H5191" s="1" t="s">
        <v>11756</v>
      </c>
      <c r="I5191" s="378">
        <v>46914</v>
      </c>
      <c r="J5191" s="1" t="s">
        <v>61</v>
      </c>
      <c r="K5191" s="380">
        <v>0.33162037037037001</v>
      </c>
      <c r="L5191" s="378">
        <v>46184</v>
      </c>
      <c r="M5191" s="1" t="s">
        <v>9479</v>
      </c>
      <c r="N5191" s="1" t="s">
        <v>13114</v>
      </c>
    </row>
    <row r="5192" spans="1:14" x14ac:dyDescent="0.25">
      <c r="A5192" s="1" t="s">
        <v>9478</v>
      </c>
      <c r="B5192" s="1" t="s">
        <v>87</v>
      </c>
      <c r="C5192" s="1" t="s">
        <v>81</v>
      </c>
      <c r="D5192" s="377">
        <v>3750</v>
      </c>
      <c r="E5192" s="1" t="s">
        <v>84</v>
      </c>
      <c r="F5192" s="378">
        <v>46184</v>
      </c>
      <c r="G5192" s="1" t="s">
        <v>12708</v>
      </c>
      <c r="H5192" s="1" t="s">
        <v>11756</v>
      </c>
      <c r="I5192" s="378">
        <v>46914</v>
      </c>
      <c r="J5192" s="1" t="s">
        <v>61</v>
      </c>
      <c r="K5192" s="380">
        <v>0.32511574074074001</v>
      </c>
      <c r="L5192" s="378">
        <v>46184</v>
      </c>
      <c r="M5192" s="1" t="s">
        <v>9479</v>
      </c>
      <c r="N5192" s="1" t="s">
        <v>12711</v>
      </c>
    </row>
    <row r="5193" spans="1:14" x14ac:dyDescent="0.25">
      <c r="A5193" s="1" t="s">
        <v>9478</v>
      </c>
      <c r="B5193" s="1" t="s">
        <v>87</v>
      </c>
      <c r="C5193" s="1" t="s">
        <v>81</v>
      </c>
      <c r="D5193" s="377">
        <v>3750</v>
      </c>
      <c r="E5193" s="1" t="s">
        <v>84</v>
      </c>
      <c r="F5193" s="378">
        <v>46184</v>
      </c>
      <c r="G5193" s="1" t="s">
        <v>12708</v>
      </c>
      <c r="H5193" s="1" t="s">
        <v>11756</v>
      </c>
      <c r="I5193" s="378">
        <v>46914</v>
      </c>
      <c r="J5193" s="1" t="s">
        <v>61</v>
      </c>
      <c r="K5193" s="380">
        <v>6.2581018518520007E-2</v>
      </c>
      <c r="L5193" s="378">
        <v>46184</v>
      </c>
      <c r="M5193" s="1" t="s">
        <v>9479</v>
      </c>
      <c r="N5193" s="1" t="s">
        <v>12709</v>
      </c>
    </row>
    <row r="5194" spans="1:14" x14ac:dyDescent="0.25">
      <c r="A5194" s="1" t="s">
        <v>9478</v>
      </c>
      <c r="B5194" s="1" t="s">
        <v>87</v>
      </c>
      <c r="C5194" s="1" t="s">
        <v>81</v>
      </c>
      <c r="D5194" s="377">
        <v>3750</v>
      </c>
      <c r="E5194" s="1" t="s">
        <v>84</v>
      </c>
      <c r="F5194" s="378">
        <v>46184</v>
      </c>
      <c r="G5194" s="1" t="s">
        <v>12708</v>
      </c>
      <c r="H5194" s="1" t="s">
        <v>11756</v>
      </c>
      <c r="I5194" s="378">
        <v>46914</v>
      </c>
      <c r="J5194" s="1" t="s">
        <v>61</v>
      </c>
      <c r="K5194" s="380">
        <v>0.21149305555556</v>
      </c>
      <c r="L5194" s="378">
        <v>46184</v>
      </c>
      <c r="M5194" s="1" t="s">
        <v>9479</v>
      </c>
      <c r="N5194" s="1" t="s">
        <v>12710</v>
      </c>
    </row>
    <row r="5195" spans="1:14" x14ac:dyDescent="0.25">
      <c r="A5195" s="1" t="s">
        <v>9478</v>
      </c>
      <c r="B5195" s="1" t="s">
        <v>87</v>
      </c>
      <c r="C5195" s="1" t="s">
        <v>81</v>
      </c>
      <c r="D5195" s="377">
        <v>3750</v>
      </c>
      <c r="E5195" s="1" t="s">
        <v>84</v>
      </c>
      <c r="F5195" s="378">
        <v>46184</v>
      </c>
      <c r="G5195" s="1" t="s">
        <v>12706</v>
      </c>
      <c r="H5195" s="1" t="s">
        <v>11755</v>
      </c>
      <c r="I5195" s="378">
        <v>46914</v>
      </c>
      <c r="J5195" s="1" t="s">
        <v>61</v>
      </c>
      <c r="K5195" s="380">
        <v>1.1238425925929999E-2</v>
      </c>
      <c r="L5195" s="378">
        <v>46184</v>
      </c>
      <c r="M5195" s="1" t="s">
        <v>9479</v>
      </c>
      <c r="N5195" s="1" t="s">
        <v>12707</v>
      </c>
    </row>
    <row r="5196" spans="1:14" x14ac:dyDescent="0.25">
      <c r="A5196" s="1" t="s">
        <v>9478</v>
      </c>
      <c r="B5196" s="1" t="s">
        <v>87</v>
      </c>
      <c r="C5196" s="1" t="s">
        <v>81</v>
      </c>
      <c r="D5196" s="377">
        <v>3750</v>
      </c>
      <c r="E5196" s="1" t="s">
        <v>84</v>
      </c>
      <c r="F5196" s="378">
        <v>46184</v>
      </c>
      <c r="G5196" s="1" t="s">
        <v>12708</v>
      </c>
      <c r="H5196" s="1" t="s">
        <v>11756</v>
      </c>
      <c r="I5196" s="378">
        <v>46914</v>
      </c>
      <c r="J5196" s="1" t="s">
        <v>61</v>
      </c>
      <c r="K5196" s="380">
        <v>0.18479166666666999</v>
      </c>
      <c r="L5196" s="378">
        <v>46184</v>
      </c>
      <c r="M5196" s="1" t="s">
        <v>9479</v>
      </c>
      <c r="N5196" s="1" t="s">
        <v>12712</v>
      </c>
    </row>
    <row r="5197" spans="1:14" x14ac:dyDescent="0.25">
      <c r="A5197" s="1" t="s">
        <v>9478</v>
      </c>
      <c r="B5197" s="1" t="s">
        <v>87</v>
      </c>
      <c r="C5197" s="1" t="s">
        <v>81</v>
      </c>
      <c r="D5197" s="377">
        <v>3750</v>
      </c>
      <c r="E5197" s="1" t="s">
        <v>84</v>
      </c>
      <c r="F5197" s="378">
        <v>46184</v>
      </c>
      <c r="G5197" s="1" t="s">
        <v>12708</v>
      </c>
      <c r="H5197" s="1" t="s">
        <v>11756</v>
      </c>
      <c r="I5197" s="378">
        <v>46914</v>
      </c>
      <c r="J5197" s="1" t="s">
        <v>61</v>
      </c>
      <c r="K5197" s="380">
        <v>0.1434375</v>
      </c>
      <c r="L5197" s="378">
        <v>46184</v>
      </c>
      <c r="M5197" s="1" t="s">
        <v>9479</v>
      </c>
      <c r="N5197" s="1" t="s">
        <v>12714</v>
      </c>
    </row>
    <row r="5198" spans="1:14" x14ac:dyDescent="0.25">
      <c r="A5198" s="1" t="s">
        <v>9478</v>
      </c>
      <c r="B5198" s="1" t="s">
        <v>87</v>
      </c>
      <c r="C5198" s="1" t="s">
        <v>81</v>
      </c>
      <c r="D5198" s="377">
        <v>2500</v>
      </c>
      <c r="E5198" s="1" t="s">
        <v>84</v>
      </c>
      <c r="F5198" s="378">
        <v>46184</v>
      </c>
      <c r="G5198" s="1" t="s">
        <v>12708</v>
      </c>
      <c r="H5198" s="1" t="s">
        <v>11756</v>
      </c>
      <c r="I5198" s="378">
        <v>46914</v>
      </c>
      <c r="J5198" s="1" t="s">
        <v>61</v>
      </c>
      <c r="K5198" s="380">
        <v>0.56887731481480996</v>
      </c>
      <c r="L5198" s="378">
        <v>46184</v>
      </c>
      <c r="M5198" s="1" t="s">
        <v>9479</v>
      </c>
      <c r="N5198" s="1" t="s">
        <v>13359</v>
      </c>
    </row>
    <row r="5199" spans="1:14" x14ac:dyDescent="0.25">
      <c r="A5199" s="1" t="s">
        <v>9478</v>
      </c>
      <c r="B5199" s="1" t="s">
        <v>87</v>
      </c>
      <c r="C5199" s="1" t="s">
        <v>81</v>
      </c>
      <c r="D5199" s="377">
        <v>3750</v>
      </c>
      <c r="E5199" s="1" t="s">
        <v>84</v>
      </c>
      <c r="F5199" s="378">
        <v>46184</v>
      </c>
      <c r="G5199" s="1" t="s">
        <v>12708</v>
      </c>
      <c r="H5199" s="1" t="s">
        <v>11756</v>
      </c>
      <c r="I5199" s="378">
        <v>46914</v>
      </c>
      <c r="J5199" s="1" t="s">
        <v>61</v>
      </c>
      <c r="K5199" s="380">
        <v>0.36057870370369999</v>
      </c>
      <c r="L5199" s="378">
        <v>46184</v>
      </c>
      <c r="M5199" s="1" t="s">
        <v>9479</v>
      </c>
      <c r="N5199" s="1" t="s">
        <v>13113</v>
      </c>
    </row>
    <row r="5200" spans="1:14" x14ac:dyDescent="0.25">
      <c r="A5200" s="1" t="s">
        <v>9478</v>
      </c>
      <c r="B5200" s="1" t="s">
        <v>87</v>
      </c>
      <c r="C5200" s="1" t="s">
        <v>81</v>
      </c>
      <c r="D5200" s="377">
        <v>3750</v>
      </c>
      <c r="E5200" s="1" t="s">
        <v>84</v>
      </c>
      <c r="F5200" s="378">
        <v>46184</v>
      </c>
      <c r="G5200" s="1" t="s">
        <v>12708</v>
      </c>
      <c r="H5200" s="1" t="s">
        <v>11756</v>
      </c>
      <c r="I5200" s="378">
        <v>46914</v>
      </c>
      <c r="J5200" s="1" t="s">
        <v>61</v>
      </c>
      <c r="K5200" s="380">
        <v>0.14442129629629999</v>
      </c>
      <c r="L5200" s="378">
        <v>46184</v>
      </c>
      <c r="M5200" s="1" t="s">
        <v>9479</v>
      </c>
      <c r="N5200" s="1" t="s">
        <v>12713</v>
      </c>
    </row>
    <row r="5201" spans="1:14" x14ac:dyDescent="0.25">
      <c r="A5201" s="1" t="s">
        <v>9478</v>
      </c>
      <c r="B5201" s="1" t="s">
        <v>87</v>
      </c>
      <c r="C5201" s="1" t="s">
        <v>81</v>
      </c>
      <c r="D5201" s="377">
        <v>3750</v>
      </c>
      <c r="E5201" s="1" t="s">
        <v>84</v>
      </c>
      <c r="F5201" s="378">
        <v>46183</v>
      </c>
      <c r="G5201" s="1" t="s">
        <v>11470</v>
      </c>
      <c r="H5201" s="1" t="s">
        <v>10986</v>
      </c>
      <c r="I5201" s="378">
        <v>46913</v>
      </c>
      <c r="J5201" s="1" t="s">
        <v>61</v>
      </c>
      <c r="K5201" s="380">
        <v>0.16780092592592999</v>
      </c>
      <c r="L5201" s="378">
        <v>46183</v>
      </c>
      <c r="M5201" s="1" t="s">
        <v>9479</v>
      </c>
      <c r="N5201" s="1" t="s">
        <v>11471</v>
      </c>
    </row>
    <row r="5202" spans="1:14" x14ac:dyDescent="0.25">
      <c r="A5202" s="1" t="s">
        <v>9478</v>
      </c>
      <c r="B5202" s="1" t="s">
        <v>87</v>
      </c>
      <c r="C5202" s="1" t="s">
        <v>81</v>
      </c>
      <c r="D5202" s="377">
        <v>3750</v>
      </c>
      <c r="E5202" s="1" t="s">
        <v>84</v>
      </c>
      <c r="F5202" s="378">
        <v>46183</v>
      </c>
      <c r="G5202" s="1" t="s">
        <v>12706</v>
      </c>
      <c r="H5202" s="1" t="s">
        <v>11755</v>
      </c>
      <c r="I5202" s="378">
        <v>46914</v>
      </c>
      <c r="J5202" s="1" t="s">
        <v>61</v>
      </c>
      <c r="K5202" s="380">
        <v>0.98686342592593002</v>
      </c>
      <c r="L5202" s="378">
        <v>46183</v>
      </c>
      <c r="M5202" s="1" t="s">
        <v>9479</v>
      </c>
      <c r="N5202" s="1" t="s">
        <v>12724</v>
      </c>
    </row>
    <row r="5203" spans="1:14" x14ac:dyDescent="0.25">
      <c r="A5203" s="1" t="s">
        <v>9478</v>
      </c>
      <c r="B5203" s="1" t="s">
        <v>87</v>
      </c>
      <c r="C5203" s="1" t="s">
        <v>81</v>
      </c>
      <c r="D5203" s="377">
        <v>3750</v>
      </c>
      <c r="E5203" s="1" t="s">
        <v>84</v>
      </c>
      <c r="F5203" s="378">
        <v>46183</v>
      </c>
      <c r="G5203" s="1" t="s">
        <v>12706</v>
      </c>
      <c r="H5203" s="1" t="s">
        <v>11755</v>
      </c>
      <c r="I5203" s="378">
        <v>46914</v>
      </c>
      <c r="J5203" s="1" t="s">
        <v>61</v>
      </c>
      <c r="K5203" s="380">
        <v>0.88560185185185003</v>
      </c>
      <c r="L5203" s="378">
        <v>46183</v>
      </c>
      <c r="M5203" s="1" t="s">
        <v>9479</v>
      </c>
      <c r="N5203" s="1" t="s">
        <v>12717</v>
      </c>
    </row>
    <row r="5204" spans="1:14" x14ac:dyDescent="0.25">
      <c r="A5204" s="1" t="s">
        <v>9478</v>
      </c>
      <c r="B5204" s="1" t="s">
        <v>87</v>
      </c>
      <c r="C5204" s="1" t="s">
        <v>81</v>
      </c>
      <c r="D5204" s="377">
        <v>3750</v>
      </c>
      <c r="E5204" s="1" t="s">
        <v>84</v>
      </c>
      <c r="F5204" s="378">
        <v>46183</v>
      </c>
      <c r="G5204" s="1" t="s">
        <v>12706</v>
      </c>
      <c r="H5204" s="1" t="s">
        <v>11755</v>
      </c>
      <c r="I5204" s="378">
        <v>46914</v>
      </c>
      <c r="J5204" s="1" t="s">
        <v>61</v>
      </c>
      <c r="K5204" s="380">
        <v>0.90040509259259005</v>
      </c>
      <c r="L5204" s="378">
        <v>46183</v>
      </c>
      <c r="M5204" s="1" t="s">
        <v>9479</v>
      </c>
      <c r="N5204" s="1" t="s">
        <v>12727</v>
      </c>
    </row>
    <row r="5205" spans="1:14" x14ac:dyDescent="0.25">
      <c r="A5205" s="1" t="s">
        <v>9478</v>
      </c>
      <c r="B5205" s="1" t="s">
        <v>87</v>
      </c>
      <c r="C5205" s="1" t="s">
        <v>81</v>
      </c>
      <c r="D5205" s="377">
        <v>3750</v>
      </c>
      <c r="E5205" s="1" t="s">
        <v>84</v>
      </c>
      <c r="F5205" s="378">
        <v>46183</v>
      </c>
      <c r="G5205" s="1" t="s">
        <v>11470</v>
      </c>
      <c r="H5205" s="1" t="s">
        <v>10986</v>
      </c>
      <c r="I5205" s="378">
        <v>46913</v>
      </c>
      <c r="J5205" s="1" t="s">
        <v>61</v>
      </c>
      <c r="K5205" s="380">
        <v>0.14521990740741</v>
      </c>
      <c r="L5205" s="378">
        <v>46183</v>
      </c>
      <c r="M5205" s="1" t="s">
        <v>9479</v>
      </c>
      <c r="N5205" s="1" t="s">
        <v>11475</v>
      </c>
    </row>
    <row r="5206" spans="1:14" x14ac:dyDescent="0.25">
      <c r="A5206" s="1" t="s">
        <v>9478</v>
      </c>
      <c r="B5206" s="1" t="s">
        <v>87</v>
      </c>
      <c r="C5206" s="1" t="s">
        <v>81</v>
      </c>
      <c r="D5206" s="377">
        <v>3750</v>
      </c>
      <c r="E5206" s="1" t="s">
        <v>84</v>
      </c>
      <c r="F5206" s="378">
        <v>46183</v>
      </c>
      <c r="G5206" s="1" t="s">
        <v>11470</v>
      </c>
      <c r="H5206" s="1" t="s">
        <v>10986</v>
      </c>
      <c r="I5206" s="378">
        <v>46913</v>
      </c>
      <c r="J5206" s="1" t="s">
        <v>61</v>
      </c>
      <c r="K5206" s="380">
        <v>0.25348379629630002</v>
      </c>
      <c r="L5206" s="378">
        <v>46183</v>
      </c>
      <c r="M5206" s="1" t="s">
        <v>9479</v>
      </c>
      <c r="N5206" s="1" t="s">
        <v>11474</v>
      </c>
    </row>
    <row r="5207" spans="1:14" x14ac:dyDescent="0.25">
      <c r="A5207" s="1" t="s">
        <v>9478</v>
      </c>
      <c r="B5207" s="1" t="s">
        <v>87</v>
      </c>
      <c r="C5207" s="1" t="s">
        <v>81</v>
      </c>
      <c r="D5207" s="377">
        <v>3750</v>
      </c>
      <c r="E5207" s="1" t="s">
        <v>84</v>
      </c>
      <c r="F5207" s="378">
        <v>46183</v>
      </c>
      <c r="G5207" s="1" t="s">
        <v>12706</v>
      </c>
      <c r="H5207" s="1" t="s">
        <v>11755</v>
      </c>
      <c r="I5207" s="378">
        <v>46914</v>
      </c>
      <c r="J5207" s="1" t="s">
        <v>61</v>
      </c>
      <c r="K5207" s="380">
        <v>0.53200231481480997</v>
      </c>
      <c r="L5207" s="378">
        <v>46183</v>
      </c>
      <c r="M5207" s="1" t="s">
        <v>9479</v>
      </c>
      <c r="N5207" s="1" t="s">
        <v>12719</v>
      </c>
    </row>
    <row r="5208" spans="1:14" x14ac:dyDescent="0.25">
      <c r="A5208" s="1" t="s">
        <v>9478</v>
      </c>
      <c r="B5208" s="1" t="s">
        <v>87</v>
      </c>
      <c r="C5208" s="1" t="s">
        <v>81</v>
      </c>
      <c r="D5208" s="377">
        <v>3750</v>
      </c>
      <c r="E5208" s="1" t="s">
        <v>84</v>
      </c>
      <c r="F5208" s="378">
        <v>46183</v>
      </c>
      <c r="G5208" s="1" t="s">
        <v>12706</v>
      </c>
      <c r="H5208" s="1" t="s">
        <v>11755</v>
      </c>
      <c r="I5208" s="378">
        <v>46914</v>
      </c>
      <c r="J5208" s="1" t="s">
        <v>61</v>
      </c>
      <c r="K5208" s="380">
        <v>0.65763888888888999</v>
      </c>
      <c r="L5208" s="378">
        <v>46183</v>
      </c>
      <c r="M5208" s="1" t="s">
        <v>9479</v>
      </c>
      <c r="N5208" s="1" t="s">
        <v>12715</v>
      </c>
    </row>
    <row r="5209" spans="1:14" x14ac:dyDescent="0.25">
      <c r="A5209" s="1" t="s">
        <v>9478</v>
      </c>
      <c r="B5209" s="1" t="s">
        <v>87</v>
      </c>
      <c r="C5209" s="1" t="s">
        <v>81</v>
      </c>
      <c r="D5209" s="377">
        <v>3750</v>
      </c>
      <c r="E5209" s="1" t="s">
        <v>84</v>
      </c>
      <c r="F5209" s="378">
        <v>46183</v>
      </c>
      <c r="G5209" s="1" t="s">
        <v>11470</v>
      </c>
      <c r="H5209" s="1" t="s">
        <v>10986</v>
      </c>
      <c r="I5209" s="378">
        <v>46913</v>
      </c>
      <c r="J5209" s="1" t="s">
        <v>61</v>
      </c>
      <c r="K5209" s="380">
        <v>0.14591435185185</v>
      </c>
      <c r="L5209" s="378">
        <v>46183</v>
      </c>
      <c r="M5209" s="1" t="s">
        <v>9479</v>
      </c>
      <c r="N5209" s="1" t="s">
        <v>11478</v>
      </c>
    </row>
    <row r="5210" spans="1:14" x14ac:dyDescent="0.25">
      <c r="A5210" s="1" t="s">
        <v>9478</v>
      </c>
      <c r="B5210" s="1" t="s">
        <v>87</v>
      </c>
      <c r="C5210" s="1" t="s">
        <v>81</v>
      </c>
      <c r="D5210" s="377">
        <v>3750</v>
      </c>
      <c r="E5210" s="1" t="s">
        <v>84</v>
      </c>
      <c r="F5210" s="378">
        <v>46183</v>
      </c>
      <c r="G5210" s="1" t="s">
        <v>11470</v>
      </c>
      <c r="H5210" s="1" t="s">
        <v>10986</v>
      </c>
      <c r="I5210" s="378">
        <v>46913</v>
      </c>
      <c r="J5210" s="1" t="s">
        <v>61</v>
      </c>
      <c r="K5210" s="380">
        <v>0.20461805555556001</v>
      </c>
      <c r="L5210" s="378">
        <v>46183</v>
      </c>
      <c r="M5210" s="1" t="s">
        <v>9479</v>
      </c>
      <c r="N5210" s="1" t="s">
        <v>11477</v>
      </c>
    </row>
    <row r="5211" spans="1:14" x14ac:dyDescent="0.25">
      <c r="A5211" s="1" t="s">
        <v>9478</v>
      </c>
      <c r="B5211" s="1" t="s">
        <v>87</v>
      </c>
      <c r="C5211" s="1" t="s">
        <v>81</v>
      </c>
      <c r="D5211" s="377">
        <v>3750</v>
      </c>
      <c r="E5211" s="1" t="s">
        <v>84</v>
      </c>
      <c r="F5211" s="378">
        <v>46183</v>
      </c>
      <c r="G5211" s="1" t="s">
        <v>12706</v>
      </c>
      <c r="H5211" s="1" t="s">
        <v>11755</v>
      </c>
      <c r="I5211" s="378">
        <v>46914</v>
      </c>
      <c r="J5211" s="1" t="s">
        <v>61</v>
      </c>
      <c r="K5211" s="380">
        <v>0.61011574074074004</v>
      </c>
      <c r="L5211" s="378">
        <v>46183</v>
      </c>
      <c r="M5211" s="1" t="s">
        <v>9479</v>
      </c>
      <c r="N5211" s="1" t="s">
        <v>12729</v>
      </c>
    </row>
    <row r="5212" spans="1:14" x14ac:dyDescent="0.25">
      <c r="A5212" s="1" t="s">
        <v>9478</v>
      </c>
      <c r="B5212" s="1" t="s">
        <v>87</v>
      </c>
      <c r="C5212" s="1" t="s">
        <v>81</v>
      </c>
      <c r="D5212" s="377">
        <v>3750</v>
      </c>
      <c r="E5212" s="1" t="s">
        <v>84</v>
      </c>
      <c r="F5212" s="378">
        <v>46183</v>
      </c>
      <c r="G5212" s="1" t="s">
        <v>12706</v>
      </c>
      <c r="H5212" s="1" t="s">
        <v>11755</v>
      </c>
      <c r="I5212" s="378">
        <v>46914</v>
      </c>
      <c r="J5212" s="1" t="s">
        <v>61</v>
      </c>
      <c r="K5212" s="380">
        <v>0.71304398148147996</v>
      </c>
      <c r="L5212" s="378">
        <v>46183</v>
      </c>
      <c r="M5212" s="1" t="s">
        <v>9479</v>
      </c>
      <c r="N5212" s="1" t="s">
        <v>12720</v>
      </c>
    </row>
    <row r="5213" spans="1:14" x14ac:dyDescent="0.25">
      <c r="A5213" s="1" t="s">
        <v>9478</v>
      </c>
      <c r="B5213" s="1" t="s">
        <v>87</v>
      </c>
      <c r="C5213" s="1" t="s">
        <v>81</v>
      </c>
      <c r="D5213" s="377">
        <v>3750</v>
      </c>
      <c r="E5213" s="1" t="s">
        <v>84</v>
      </c>
      <c r="F5213" s="378">
        <v>46183</v>
      </c>
      <c r="G5213" s="1" t="s">
        <v>12706</v>
      </c>
      <c r="H5213" s="1" t="s">
        <v>11755</v>
      </c>
      <c r="I5213" s="378">
        <v>46914</v>
      </c>
      <c r="J5213" s="1" t="s">
        <v>61</v>
      </c>
      <c r="K5213" s="380">
        <v>0.53709490740740995</v>
      </c>
      <c r="L5213" s="378">
        <v>46183</v>
      </c>
      <c r="M5213" s="1" t="s">
        <v>9479</v>
      </c>
      <c r="N5213" s="1" t="s">
        <v>12721</v>
      </c>
    </row>
    <row r="5214" spans="1:14" x14ac:dyDescent="0.25">
      <c r="A5214" s="1" t="s">
        <v>9478</v>
      </c>
      <c r="B5214" s="1" t="s">
        <v>87</v>
      </c>
      <c r="C5214" s="1" t="s">
        <v>81</v>
      </c>
      <c r="D5214" s="377">
        <v>3750</v>
      </c>
      <c r="E5214" s="1" t="s">
        <v>84</v>
      </c>
      <c r="F5214" s="378">
        <v>46183</v>
      </c>
      <c r="G5214" s="1" t="s">
        <v>12706</v>
      </c>
      <c r="H5214" s="1" t="s">
        <v>11755</v>
      </c>
      <c r="I5214" s="378">
        <v>46914</v>
      </c>
      <c r="J5214" s="1" t="s">
        <v>61</v>
      </c>
      <c r="K5214" s="380">
        <v>0.57376157407407002</v>
      </c>
      <c r="L5214" s="378">
        <v>46183</v>
      </c>
      <c r="M5214" s="1" t="s">
        <v>9479</v>
      </c>
      <c r="N5214" s="1" t="s">
        <v>12728</v>
      </c>
    </row>
    <row r="5215" spans="1:14" x14ac:dyDescent="0.25">
      <c r="A5215" s="1" t="s">
        <v>9478</v>
      </c>
      <c r="B5215" s="1" t="s">
        <v>87</v>
      </c>
      <c r="C5215" s="1" t="s">
        <v>81</v>
      </c>
      <c r="D5215" s="377">
        <v>3750</v>
      </c>
      <c r="E5215" s="1" t="s">
        <v>84</v>
      </c>
      <c r="F5215" s="378">
        <v>46183</v>
      </c>
      <c r="G5215" s="1" t="s">
        <v>12706</v>
      </c>
      <c r="H5215" s="1" t="s">
        <v>11755</v>
      </c>
      <c r="I5215" s="378">
        <v>46914</v>
      </c>
      <c r="J5215" s="1" t="s">
        <v>61</v>
      </c>
      <c r="K5215" s="380">
        <v>0.55699074074073995</v>
      </c>
      <c r="L5215" s="378">
        <v>46183</v>
      </c>
      <c r="M5215" s="1" t="s">
        <v>9479</v>
      </c>
      <c r="N5215" s="1" t="s">
        <v>12718</v>
      </c>
    </row>
    <row r="5216" spans="1:14" x14ac:dyDescent="0.25">
      <c r="A5216" s="1" t="s">
        <v>9478</v>
      </c>
      <c r="B5216" s="1" t="s">
        <v>87</v>
      </c>
      <c r="C5216" s="1" t="s">
        <v>81</v>
      </c>
      <c r="D5216" s="377">
        <v>3750</v>
      </c>
      <c r="E5216" s="1" t="s">
        <v>84</v>
      </c>
      <c r="F5216" s="378">
        <v>46183</v>
      </c>
      <c r="G5216" s="1" t="s">
        <v>12706</v>
      </c>
      <c r="H5216" s="1" t="s">
        <v>11755</v>
      </c>
      <c r="I5216" s="378">
        <v>46914</v>
      </c>
      <c r="J5216" s="1" t="s">
        <v>61</v>
      </c>
      <c r="K5216" s="380">
        <v>0.73480324074073999</v>
      </c>
      <c r="L5216" s="378">
        <v>46183</v>
      </c>
      <c r="M5216" s="1" t="s">
        <v>9479</v>
      </c>
      <c r="N5216" s="1" t="s">
        <v>12722</v>
      </c>
    </row>
    <row r="5217" spans="1:14" x14ac:dyDescent="0.25">
      <c r="A5217" s="1" t="s">
        <v>9478</v>
      </c>
      <c r="B5217" s="1" t="s">
        <v>87</v>
      </c>
      <c r="C5217" s="1" t="s">
        <v>81</v>
      </c>
      <c r="D5217" s="377">
        <v>3750</v>
      </c>
      <c r="E5217" s="1" t="s">
        <v>84</v>
      </c>
      <c r="F5217" s="378">
        <v>46183</v>
      </c>
      <c r="G5217" s="1" t="s">
        <v>11470</v>
      </c>
      <c r="H5217" s="1" t="s">
        <v>10986</v>
      </c>
      <c r="I5217" s="378">
        <v>46913</v>
      </c>
      <c r="J5217" s="1" t="s">
        <v>61</v>
      </c>
      <c r="K5217" s="380">
        <v>5.3749999999999999E-2</v>
      </c>
      <c r="L5217" s="378">
        <v>46183</v>
      </c>
      <c r="M5217" s="1" t="s">
        <v>9479</v>
      </c>
      <c r="N5217" s="1" t="s">
        <v>11473</v>
      </c>
    </row>
    <row r="5218" spans="1:14" x14ac:dyDescent="0.25">
      <c r="A5218" s="1" t="s">
        <v>9478</v>
      </c>
      <c r="B5218" s="1" t="s">
        <v>87</v>
      </c>
      <c r="C5218" s="1" t="s">
        <v>81</v>
      </c>
      <c r="D5218" s="377">
        <v>3750</v>
      </c>
      <c r="E5218" s="1" t="s">
        <v>84</v>
      </c>
      <c r="F5218" s="378">
        <v>46183</v>
      </c>
      <c r="G5218" s="1" t="s">
        <v>12706</v>
      </c>
      <c r="H5218" s="1" t="s">
        <v>11755</v>
      </c>
      <c r="I5218" s="378">
        <v>46914</v>
      </c>
      <c r="J5218" s="1" t="s">
        <v>61</v>
      </c>
      <c r="K5218" s="380">
        <v>0.96035879629630005</v>
      </c>
      <c r="L5218" s="378">
        <v>46183</v>
      </c>
      <c r="M5218" s="1" t="s">
        <v>9479</v>
      </c>
      <c r="N5218" s="1" t="s">
        <v>12730</v>
      </c>
    </row>
    <row r="5219" spans="1:14" x14ac:dyDescent="0.25">
      <c r="A5219" s="1" t="s">
        <v>9478</v>
      </c>
      <c r="B5219" s="1" t="s">
        <v>87</v>
      </c>
      <c r="C5219" s="1" t="s">
        <v>81</v>
      </c>
      <c r="D5219" s="377">
        <v>3750</v>
      </c>
      <c r="E5219" s="1" t="s">
        <v>84</v>
      </c>
      <c r="F5219" s="378">
        <v>46183</v>
      </c>
      <c r="G5219" s="1" t="s">
        <v>11470</v>
      </c>
      <c r="H5219" s="1" t="s">
        <v>10986</v>
      </c>
      <c r="I5219" s="378">
        <v>46913</v>
      </c>
      <c r="J5219" s="1" t="s">
        <v>61</v>
      </c>
      <c r="K5219" s="380">
        <v>0.36957175925926</v>
      </c>
      <c r="L5219" s="378">
        <v>46183</v>
      </c>
      <c r="M5219" s="1" t="s">
        <v>9479</v>
      </c>
      <c r="N5219" s="1" t="s">
        <v>11708</v>
      </c>
    </row>
    <row r="5220" spans="1:14" x14ac:dyDescent="0.25">
      <c r="A5220" s="1" t="s">
        <v>9478</v>
      </c>
      <c r="B5220" s="1" t="s">
        <v>87</v>
      </c>
      <c r="C5220" s="1" t="s">
        <v>81</v>
      </c>
      <c r="D5220" s="377">
        <v>3750</v>
      </c>
      <c r="E5220" s="1" t="s">
        <v>84</v>
      </c>
      <c r="F5220" s="378">
        <v>46183</v>
      </c>
      <c r="G5220" s="1" t="s">
        <v>11470</v>
      </c>
      <c r="H5220" s="1" t="s">
        <v>10986</v>
      </c>
      <c r="I5220" s="378">
        <v>46913</v>
      </c>
      <c r="J5220" s="1" t="s">
        <v>61</v>
      </c>
      <c r="K5220" s="380">
        <v>1.7442129629630002E-2</v>
      </c>
      <c r="L5220" s="378">
        <v>46183</v>
      </c>
      <c r="M5220" s="1" t="s">
        <v>9479</v>
      </c>
      <c r="N5220" s="1" t="s">
        <v>11479</v>
      </c>
    </row>
    <row r="5221" spans="1:14" x14ac:dyDescent="0.25">
      <c r="A5221" s="1" t="s">
        <v>9478</v>
      </c>
      <c r="B5221" s="1" t="s">
        <v>87</v>
      </c>
      <c r="C5221" s="1" t="s">
        <v>81</v>
      </c>
      <c r="D5221" s="377">
        <v>3750</v>
      </c>
      <c r="E5221" s="1" t="s">
        <v>84</v>
      </c>
      <c r="F5221" s="378">
        <v>46183</v>
      </c>
      <c r="G5221" s="1" t="s">
        <v>11470</v>
      </c>
      <c r="H5221" s="1" t="s">
        <v>10986</v>
      </c>
      <c r="I5221" s="378">
        <v>46913</v>
      </c>
      <c r="J5221" s="1" t="s">
        <v>61</v>
      </c>
      <c r="K5221" s="380">
        <v>0.35328703703704001</v>
      </c>
      <c r="L5221" s="378">
        <v>46183</v>
      </c>
      <c r="M5221" s="1" t="s">
        <v>9479</v>
      </c>
      <c r="N5221" s="1" t="s">
        <v>11472</v>
      </c>
    </row>
    <row r="5222" spans="1:14" x14ac:dyDescent="0.25">
      <c r="A5222" s="1" t="s">
        <v>9478</v>
      </c>
      <c r="B5222" s="1" t="s">
        <v>87</v>
      </c>
      <c r="C5222" s="1" t="s">
        <v>81</v>
      </c>
      <c r="D5222" s="377">
        <v>3750</v>
      </c>
      <c r="E5222" s="1" t="s">
        <v>84</v>
      </c>
      <c r="F5222" s="378">
        <v>46183</v>
      </c>
      <c r="G5222" s="1" t="s">
        <v>12706</v>
      </c>
      <c r="H5222" s="1" t="s">
        <v>11755</v>
      </c>
      <c r="I5222" s="378">
        <v>46914</v>
      </c>
      <c r="J5222" s="1" t="s">
        <v>61</v>
      </c>
      <c r="K5222" s="380">
        <v>0.80854166666667004</v>
      </c>
      <c r="L5222" s="378">
        <v>46183</v>
      </c>
      <c r="M5222" s="1" t="s">
        <v>9479</v>
      </c>
      <c r="N5222" s="1" t="s">
        <v>12725</v>
      </c>
    </row>
    <row r="5223" spans="1:14" x14ac:dyDescent="0.25">
      <c r="A5223" s="1" t="s">
        <v>9478</v>
      </c>
      <c r="B5223" s="1" t="s">
        <v>87</v>
      </c>
      <c r="C5223" s="1" t="s">
        <v>81</v>
      </c>
      <c r="D5223" s="377">
        <v>3750</v>
      </c>
      <c r="E5223" s="1" t="s">
        <v>84</v>
      </c>
      <c r="F5223" s="378">
        <v>46183</v>
      </c>
      <c r="G5223" s="1" t="s">
        <v>11470</v>
      </c>
      <c r="H5223" s="1" t="s">
        <v>10986</v>
      </c>
      <c r="I5223" s="378">
        <v>46913</v>
      </c>
      <c r="J5223" s="1" t="s">
        <v>61</v>
      </c>
      <c r="K5223" s="380">
        <v>0.35167824074074</v>
      </c>
      <c r="L5223" s="378">
        <v>46183</v>
      </c>
      <c r="M5223" s="1" t="s">
        <v>9479</v>
      </c>
      <c r="N5223" s="1" t="s">
        <v>11476</v>
      </c>
    </row>
    <row r="5224" spans="1:14" x14ac:dyDescent="0.25">
      <c r="A5224" s="1" t="s">
        <v>9478</v>
      </c>
      <c r="B5224" s="1" t="s">
        <v>87</v>
      </c>
      <c r="C5224" s="1" t="s">
        <v>81</v>
      </c>
      <c r="D5224" s="377">
        <v>3750</v>
      </c>
      <c r="E5224" s="1" t="s">
        <v>84</v>
      </c>
      <c r="F5224" s="378">
        <v>46183</v>
      </c>
      <c r="G5224" s="1" t="s">
        <v>11470</v>
      </c>
      <c r="H5224" s="1" t="s">
        <v>10986</v>
      </c>
      <c r="I5224" s="378">
        <v>46913</v>
      </c>
      <c r="J5224" s="1" t="s">
        <v>61</v>
      </c>
      <c r="K5224" s="380">
        <v>0.39902777777777998</v>
      </c>
      <c r="L5224" s="378">
        <v>46183</v>
      </c>
      <c r="M5224" s="1" t="s">
        <v>9479</v>
      </c>
      <c r="N5224" s="1" t="s">
        <v>12723</v>
      </c>
    </row>
    <row r="5225" spans="1:14" x14ac:dyDescent="0.25">
      <c r="A5225" s="1" t="s">
        <v>9478</v>
      </c>
      <c r="B5225" s="1" t="s">
        <v>87</v>
      </c>
      <c r="C5225" s="1" t="s">
        <v>81</v>
      </c>
      <c r="D5225" s="377">
        <v>3750</v>
      </c>
      <c r="E5225" s="1" t="s">
        <v>84</v>
      </c>
      <c r="F5225" s="378">
        <v>46183</v>
      </c>
      <c r="G5225" s="1" t="s">
        <v>11470</v>
      </c>
      <c r="H5225" s="1" t="s">
        <v>10986</v>
      </c>
      <c r="I5225" s="378">
        <v>46913</v>
      </c>
      <c r="J5225" s="1" t="s">
        <v>61</v>
      </c>
      <c r="K5225" s="380">
        <v>0.43717592592593002</v>
      </c>
      <c r="L5225" s="378">
        <v>46183</v>
      </c>
      <c r="M5225" s="1" t="s">
        <v>9479</v>
      </c>
      <c r="N5225" s="1" t="s">
        <v>12726</v>
      </c>
    </row>
    <row r="5226" spans="1:14" x14ac:dyDescent="0.25">
      <c r="A5226" s="1" t="s">
        <v>9478</v>
      </c>
      <c r="B5226" s="1" t="s">
        <v>87</v>
      </c>
      <c r="C5226" s="1" t="s">
        <v>81</v>
      </c>
      <c r="D5226" s="377">
        <v>3750</v>
      </c>
      <c r="E5226" s="1" t="s">
        <v>84</v>
      </c>
      <c r="F5226" s="378">
        <v>46183</v>
      </c>
      <c r="G5226" s="1" t="s">
        <v>12706</v>
      </c>
      <c r="H5226" s="1" t="s">
        <v>11755</v>
      </c>
      <c r="I5226" s="378">
        <v>46914</v>
      </c>
      <c r="J5226" s="1" t="s">
        <v>61</v>
      </c>
      <c r="K5226" s="380">
        <v>0.77916666666667</v>
      </c>
      <c r="L5226" s="378">
        <v>46183</v>
      </c>
      <c r="M5226" s="1" t="s">
        <v>9479</v>
      </c>
      <c r="N5226" s="1" t="s">
        <v>12716</v>
      </c>
    </row>
    <row r="5227" spans="1:14" x14ac:dyDescent="0.25">
      <c r="A5227" s="1" t="s">
        <v>9478</v>
      </c>
      <c r="B5227" s="1" t="s">
        <v>87</v>
      </c>
      <c r="C5227" s="1" t="s">
        <v>81</v>
      </c>
      <c r="D5227" s="377">
        <v>3750</v>
      </c>
      <c r="E5227" s="1" t="s">
        <v>84</v>
      </c>
      <c r="F5227" s="378">
        <v>46182</v>
      </c>
      <c r="G5227" s="1" t="s">
        <v>10193</v>
      </c>
      <c r="H5227" s="1" t="s">
        <v>9481</v>
      </c>
      <c r="I5227" s="378">
        <v>46913</v>
      </c>
      <c r="J5227" s="1" t="s">
        <v>61</v>
      </c>
      <c r="K5227" s="380">
        <v>0.51435185185184995</v>
      </c>
      <c r="L5227" s="378">
        <v>46182</v>
      </c>
      <c r="M5227" s="1" t="s">
        <v>9479</v>
      </c>
      <c r="N5227" s="1" t="s">
        <v>10773</v>
      </c>
    </row>
    <row r="5228" spans="1:14" x14ac:dyDescent="0.25">
      <c r="A5228" s="1" t="s">
        <v>9478</v>
      </c>
      <c r="B5228" s="1" t="s">
        <v>87</v>
      </c>
      <c r="C5228" s="1" t="s">
        <v>81</v>
      </c>
      <c r="D5228" s="377">
        <v>3750</v>
      </c>
      <c r="E5228" s="1" t="s">
        <v>84</v>
      </c>
      <c r="F5228" s="378">
        <v>46182</v>
      </c>
      <c r="G5228" s="1" t="s">
        <v>10196</v>
      </c>
      <c r="H5228" s="1" t="s">
        <v>9480</v>
      </c>
      <c r="I5228" s="378">
        <v>46912</v>
      </c>
      <c r="J5228" s="1" t="s">
        <v>61</v>
      </c>
      <c r="K5228" s="380">
        <v>7.924768518519E-2</v>
      </c>
      <c r="L5228" s="378">
        <v>46182</v>
      </c>
      <c r="M5228" s="1" t="s">
        <v>9479</v>
      </c>
      <c r="N5228" s="1" t="s">
        <v>10198</v>
      </c>
    </row>
    <row r="5229" spans="1:14" x14ac:dyDescent="0.25">
      <c r="A5229" s="1" t="s">
        <v>9478</v>
      </c>
      <c r="B5229" s="1" t="s">
        <v>87</v>
      </c>
      <c r="C5229" s="1" t="s">
        <v>81</v>
      </c>
      <c r="D5229" s="377">
        <v>3750</v>
      </c>
      <c r="E5229" s="1" t="s">
        <v>84</v>
      </c>
      <c r="F5229" s="378">
        <v>46182</v>
      </c>
      <c r="G5229" s="1" t="s">
        <v>10196</v>
      </c>
      <c r="H5229" s="1" t="s">
        <v>9480</v>
      </c>
      <c r="I5229" s="378">
        <v>46912</v>
      </c>
      <c r="J5229" s="1" t="s">
        <v>61</v>
      </c>
      <c r="K5229" s="380">
        <v>0.13237268518518999</v>
      </c>
      <c r="L5229" s="378">
        <v>46182</v>
      </c>
      <c r="M5229" s="1" t="s">
        <v>9479</v>
      </c>
      <c r="N5229" s="1" t="s">
        <v>10199</v>
      </c>
    </row>
    <row r="5230" spans="1:14" x14ac:dyDescent="0.25">
      <c r="A5230" s="1" t="s">
        <v>9478</v>
      </c>
      <c r="B5230" s="1" t="s">
        <v>87</v>
      </c>
      <c r="C5230" s="1" t="s">
        <v>81</v>
      </c>
      <c r="D5230" s="377">
        <v>3750</v>
      </c>
      <c r="E5230" s="1" t="s">
        <v>84</v>
      </c>
      <c r="F5230" s="378">
        <v>46182</v>
      </c>
      <c r="G5230" s="1" t="s">
        <v>10193</v>
      </c>
      <c r="H5230" s="1" t="s">
        <v>9481</v>
      </c>
      <c r="I5230" s="378">
        <v>46913</v>
      </c>
      <c r="J5230" s="1" t="s">
        <v>61</v>
      </c>
      <c r="K5230" s="380">
        <v>0.78608796296296002</v>
      </c>
      <c r="L5230" s="378">
        <v>46182</v>
      </c>
      <c r="M5230" s="1" t="s">
        <v>9479</v>
      </c>
      <c r="N5230" s="1" t="s">
        <v>11480</v>
      </c>
    </row>
    <row r="5231" spans="1:14" x14ac:dyDescent="0.25">
      <c r="A5231" s="1" t="s">
        <v>9478</v>
      </c>
      <c r="B5231" s="1" t="s">
        <v>87</v>
      </c>
      <c r="C5231" s="1" t="s">
        <v>81</v>
      </c>
      <c r="D5231" s="377">
        <v>3750</v>
      </c>
      <c r="E5231" s="1" t="s">
        <v>84</v>
      </c>
      <c r="F5231" s="378">
        <v>46182</v>
      </c>
      <c r="G5231" s="1" t="s">
        <v>10193</v>
      </c>
      <c r="H5231" s="1" t="s">
        <v>9481</v>
      </c>
      <c r="I5231" s="378">
        <v>46913</v>
      </c>
      <c r="J5231" s="1" t="s">
        <v>61</v>
      </c>
      <c r="K5231" s="380">
        <v>0.65173611111110996</v>
      </c>
      <c r="L5231" s="378">
        <v>46182</v>
      </c>
      <c r="M5231" s="1" t="s">
        <v>9479</v>
      </c>
      <c r="N5231" s="1" t="s">
        <v>10957</v>
      </c>
    </row>
    <row r="5232" spans="1:14" x14ac:dyDescent="0.25">
      <c r="A5232" s="1" t="s">
        <v>9478</v>
      </c>
      <c r="B5232" s="1" t="s">
        <v>87</v>
      </c>
      <c r="C5232" s="1" t="s">
        <v>81</v>
      </c>
      <c r="D5232" s="377">
        <v>3750</v>
      </c>
      <c r="E5232" s="1" t="s">
        <v>84</v>
      </c>
      <c r="F5232" s="378">
        <v>46182</v>
      </c>
      <c r="G5232" s="1" t="s">
        <v>10193</v>
      </c>
      <c r="H5232" s="1" t="s">
        <v>9481</v>
      </c>
      <c r="I5232" s="378">
        <v>46913</v>
      </c>
      <c r="J5232" s="1" t="s">
        <v>61</v>
      </c>
      <c r="K5232" s="380">
        <v>0.78622685185185004</v>
      </c>
      <c r="L5232" s="378">
        <v>46182</v>
      </c>
      <c r="M5232" s="1" t="s">
        <v>9479</v>
      </c>
      <c r="N5232" s="1" t="s">
        <v>11481</v>
      </c>
    </row>
    <row r="5233" spans="1:14" x14ac:dyDescent="0.25">
      <c r="A5233" s="1" t="s">
        <v>9478</v>
      </c>
      <c r="B5233" s="1" t="s">
        <v>87</v>
      </c>
      <c r="C5233" s="1" t="s">
        <v>81</v>
      </c>
      <c r="D5233" s="377">
        <v>3750</v>
      </c>
      <c r="E5233" s="1" t="s">
        <v>84</v>
      </c>
      <c r="F5233" s="378">
        <v>46182</v>
      </c>
      <c r="G5233" s="1" t="s">
        <v>10193</v>
      </c>
      <c r="H5233" s="1" t="s">
        <v>9481</v>
      </c>
      <c r="I5233" s="378">
        <v>46913</v>
      </c>
      <c r="J5233" s="1" t="s">
        <v>61</v>
      </c>
      <c r="K5233" s="380">
        <v>0.88496527777778</v>
      </c>
      <c r="L5233" s="378">
        <v>46182</v>
      </c>
      <c r="M5233" s="1" t="s">
        <v>9479</v>
      </c>
      <c r="N5233" s="1" t="s">
        <v>11483</v>
      </c>
    </row>
    <row r="5234" spans="1:14" x14ac:dyDescent="0.25">
      <c r="A5234" s="1" t="s">
        <v>9478</v>
      </c>
      <c r="B5234" s="1" t="s">
        <v>87</v>
      </c>
      <c r="C5234" s="1" t="s">
        <v>81</v>
      </c>
      <c r="D5234" s="377">
        <v>3750</v>
      </c>
      <c r="E5234" s="1" t="s">
        <v>84</v>
      </c>
      <c r="F5234" s="378">
        <v>46182</v>
      </c>
      <c r="G5234" s="1" t="s">
        <v>11470</v>
      </c>
      <c r="H5234" s="1" t="s">
        <v>10986</v>
      </c>
      <c r="I5234" s="378">
        <v>46913</v>
      </c>
      <c r="J5234" s="1" t="s">
        <v>61</v>
      </c>
      <c r="K5234" s="380">
        <v>0.89523148148148002</v>
      </c>
      <c r="L5234" s="378">
        <v>46182</v>
      </c>
      <c r="M5234" s="1" t="s">
        <v>9479</v>
      </c>
      <c r="N5234" s="1" t="s">
        <v>11484</v>
      </c>
    </row>
    <row r="5235" spans="1:14" x14ac:dyDescent="0.25">
      <c r="A5235" s="1" t="s">
        <v>9478</v>
      </c>
      <c r="B5235" s="1" t="s">
        <v>87</v>
      </c>
      <c r="C5235" s="1" t="s">
        <v>81</v>
      </c>
      <c r="D5235" s="377">
        <v>3750</v>
      </c>
      <c r="E5235" s="1" t="s">
        <v>84</v>
      </c>
      <c r="F5235" s="378">
        <v>46182</v>
      </c>
      <c r="G5235" s="1" t="s">
        <v>10193</v>
      </c>
      <c r="H5235" s="1" t="s">
        <v>9481</v>
      </c>
      <c r="I5235" s="378">
        <v>46913</v>
      </c>
      <c r="J5235" s="1" t="s">
        <v>61</v>
      </c>
      <c r="K5235" s="380">
        <v>0.39165509259259002</v>
      </c>
      <c r="L5235" s="378">
        <v>46182</v>
      </c>
      <c r="M5235" s="1" t="s">
        <v>9479</v>
      </c>
      <c r="N5235" s="1" t="s">
        <v>10774</v>
      </c>
    </row>
    <row r="5236" spans="1:14" x14ac:dyDescent="0.25">
      <c r="A5236" s="1" t="s">
        <v>9478</v>
      </c>
      <c r="B5236" s="1" t="s">
        <v>87</v>
      </c>
      <c r="C5236" s="1" t="s">
        <v>81</v>
      </c>
      <c r="D5236" s="377">
        <v>3750</v>
      </c>
      <c r="E5236" s="1" t="s">
        <v>84</v>
      </c>
      <c r="F5236" s="378">
        <v>46182</v>
      </c>
      <c r="G5236" s="1" t="s">
        <v>11470</v>
      </c>
      <c r="H5236" s="1" t="s">
        <v>10986</v>
      </c>
      <c r="I5236" s="378">
        <v>46913</v>
      </c>
      <c r="J5236" s="1" t="s">
        <v>61</v>
      </c>
      <c r="K5236" s="380">
        <v>0.98234953703703998</v>
      </c>
      <c r="L5236" s="378">
        <v>46182</v>
      </c>
      <c r="M5236" s="1" t="s">
        <v>9479</v>
      </c>
      <c r="N5236" s="1" t="s">
        <v>11482</v>
      </c>
    </row>
    <row r="5237" spans="1:14" x14ac:dyDescent="0.25">
      <c r="A5237" s="1" t="s">
        <v>9478</v>
      </c>
      <c r="B5237" s="1" t="s">
        <v>87</v>
      </c>
      <c r="C5237" s="1" t="s">
        <v>81</v>
      </c>
      <c r="D5237" s="377">
        <v>3750</v>
      </c>
      <c r="E5237" s="1" t="s">
        <v>84</v>
      </c>
      <c r="F5237" s="378">
        <v>46182</v>
      </c>
      <c r="G5237" s="1" t="s">
        <v>10196</v>
      </c>
      <c r="H5237" s="1" t="s">
        <v>9480</v>
      </c>
      <c r="I5237" s="378">
        <v>46912</v>
      </c>
      <c r="J5237" s="1" t="s">
        <v>61</v>
      </c>
      <c r="K5237" s="380">
        <v>5.9027777777799998E-3</v>
      </c>
      <c r="L5237" s="378">
        <v>46182</v>
      </c>
      <c r="M5237" s="1" t="s">
        <v>9479</v>
      </c>
      <c r="N5237" s="1" t="s">
        <v>10197</v>
      </c>
    </row>
    <row r="5238" spans="1:14" x14ac:dyDescent="0.25">
      <c r="A5238" s="1" t="s">
        <v>9478</v>
      </c>
      <c r="B5238" s="1" t="s">
        <v>87</v>
      </c>
      <c r="C5238" s="1" t="s">
        <v>81</v>
      </c>
      <c r="D5238" s="377">
        <v>3750</v>
      </c>
      <c r="E5238" s="1" t="s">
        <v>84</v>
      </c>
      <c r="F5238" s="378">
        <v>46182</v>
      </c>
      <c r="G5238" s="1" t="s">
        <v>10193</v>
      </c>
      <c r="H5238" s="1" t="s">
        <v>9481</v>
      </c>
      <c r="I5238" s="378">
        <v>46913</v>
      </c>
      <c r="J5238" s="1" t="s">
        <v>61</v>
      </c>
      <c r="K5238" s="380">
        <v>0.31400462962962999</v>
      </c>
      <c r="L5238" s="378">
        <v>46182</v>
      </c>
      <c r="M5238" s="1" t="s">
        <v>9479</v>
      </c>
      <c r="N5238" s="1" t="s">
        <v>10202</v>
      </c>
    </row>
    <row r="5239" spans="1:14" x14ac:dyDescent="0.25">
      <c r="A5239" s="1" t="s">
        <v>9478</v>
      </c>
      <c r="B5239" s="1" t="s">
        <v>87</v>
      </c>
      <c r="C5239" s="1" t="s">
        <v>81</v>
      </c>
      <c r="D5239" s="377">
        <v>3750</v>
      </c>
      <c r="E5239" s="1" t="s">
        <v>84</v>
      </c>
      <c r="F5239" s="378">
        <v>46182</v>
      </c>
      <c r="G5239" s="1" t="s">
        <v>10193</v>
      </c>
      <c r="H5239" s="1" t="s">
        <v>9481</v>
      </c>
      <c r="I5239" s="378">
        <v>46913</v>
      </c>
      <c r="J5239" s="1" t="s">
        <v>61</v>
      </c>
      <c r="K5239" s="380">
        <v>0.43646990740740998</v>
      </c>
      <c r="L5239" s="378">
        <v>46182</v>
      </c>
      <c r="M5239" s="1" t="s">
        <v>9479</v>
      </c>
      <c r="N5239" s="1" t="s">
        <v>10776</v>
      </c>
    </row>
    <row r="5240" spans="1:14" x14ac:dyDescent="0.25">
      <c r="A5240" s="1" t="s">
        <v>9478</v>
      </c>
      <c r="B5240" s="1" t="s">
        <v>87</v>
      </c>
      <c r="C5240" s="1" t="s">
        <v>81</v>
      </c>
      <c r="D5240" s="377">
        <v>3750</v>
      </c>
      <c r="E5240" s="1" t="s">
        <v>84</v>
      </c>
      <c r="F5240" s="378">
        <v>46182</v>
      </c>
      <c r="G5240" s="1" t="s">
        <v>10196</v>
      </c>
      <c r="H5240" s="1" t="s">
        <v>9480</v>
      </c>
      <c r="I5240" s="378">
        <v>46912</v>
      </c>
      <c r="J5240" s="1" t="s">
        <v>61</v>
      </c>
      <c r="K5240" s="380">
        <v>0.17238425925925999</v>
      </c>
      <c r="L5240" s="378">
        <v>46182</v>
      </c>
      <c r="M5240" s="1" t="s">
        <v>9479</v>
      </c>
      <c r="N5240" s="1" t="s">
        <v>10201</v>
      </c>
    </row>
    <row r="5241" spans="1:14" x14ac:dyDescent="0.25">
      <c r="A5241" s="1" t="s">
        <v>9478</v>
      </c>
      <c r="B5241" s="1" t="s">
        <v>87</v>
      </c>
      <c r="C5241" s="1" t="s">
        <v>81</v>
      </c>
      <c r="D5241" s="377">
        <v>3750</v>
      </c>
      <c r="E5241" s="1" t="s">
        <v>84</v>
      </c>
      <c r="F5241" s="378">
        <v>46182</v>
      </c>
      <c r="G5241" s="1" t="s">
        <v>10193</v>
      </c>
      <c r="H5241" s="1" t="s">
        <v>9481</v>
      </c>
      <c r="I5241" s="378">
        <v>46913</v>
      </c>
      <c r="J5241" s="1" t="s">
        <v>61</v>
      </c>
      <c r="K5241" s="380">
        <v>0.57423611111110995</v>
      </c>
      <c r="L5241" s="378">
        <v>46182</v>
      </c>
      <c r="M5241" s="1" t="s">
        <v>9479</v>
      </c>
      <c r="N5241" s="1" t="s">
        <v>10778</v>
      </c>
    </row>
    <row r="5242" spans="1:14" x14ac:dyDescent="0.25">
      <c r="A5242" s="1" t="s">
        <v>9478</v>
      </c>
      <c r="B5242" s="1" t="s">
        <v>87</v>
      </c>
      <c r="C5242" s="1" t="s">
        <v>81</v>
      </c>
      <c r="D5242" s="377">
        <v>3750</v>
      </c>
      <c r="E5242" s="1" t="s">
        <v>84</v>
      </c>
      <c r="F5242" s="378">
        <v>46182</v>
      </c>
      <c r="G5242" s="1" t="s">
        <v>10193</v>
      </c>
      <c r="H5242" s="1" t="s">
        <v>9481</v>
      </c>
      <c r="I5242" s="378">
        <v>46913</v>
      </c>
      <c r="J5242" s="1" t="s">
        <v>61</v>
      </c>
      <c r="K5242" s="380">
        <v>0.59437499999999999</v>
      </c>
      <c r="L5242" s="378">
        <v>46182</v>
      </c>
      <c r="M5242" s="1" t="s">
        <v>9479</v>
      </c>
      <c r="N5242" s="1" t="s">
        <v>10777</v>
      </c>
    </row>
    <row r="5243" spans="1:14" x14ac:dyDescent="0.25">
      <c r="A5243" s="1" t="s">
        <v>9478</v>
      </c>
      <c r="B5243" s="1" t="s">
        <v>87</v>
      </c>
      <c r="C5243" s="1" t="s">
        <v>81</v>
      </c>
      <c r="D5243" s="377">
        <v>3750</v>
      </c>
      <c r="E5243" s="1" t="s">
        <v>84</v>
      </c>
      <c r="F5243" s="378">
        <v>46182</v>
      </c>
      <c r="G5243" s="1" t="s">
        <v>10196</v>
      </c>
      <c r="H5243" s="1" t="s">
        <v>9480</v>
      </c>
      <c r="I5243" s="378">
        <v>46912</v>
      </c>
      <c r="J5243" s="1" t="s">
        <v>61</v>
      </c>
      <c r="K5243" s="380">
        <v>0.19386574074074001</v>
      </c>
      <c r="L5243" s="378">
        <v>46182</v>
      </c>
      <c r="M5243" s="1" t="s">
        <v>9479</v>
      </c>
      <c r="N5243" s="1" t="s">
        <v>10203</v>
      </c>
    </row>
    <row r="5244" spans="1:14" x14ac:dyDescent="0.25">
      <c r="A5244" s="1" t="s">
        <v>9478</v>
      </c>
      <c r="B5244" s="1" t="s">
        <v>87</v>
      </c>
      <c r="C5244" s="1" t="s">
        <v>81</v>
      </c>
      <c r="D5244" s="377">
        <v>3750</v>
      </c>
      <c r="E5244" s="1" t="s">
        <v>84</v>
      </c>
      <c r="F5244" s="378">
        <v>46182</v>
      </c>
      <c r="G5244" s="1" t="s">
        <v>10193</v>
      </c>
      <c r="H5244" s="1" t="s">
        <v>9481</v>
      </c>
      <c r="I5244" s="378">
        <v>46913</v>
      </c>
      <c r="J5244" s="1" t="s">
        <v>61</v>
      </c>
      <c r="K5244" s="380">
        <v>0.68031249999999999</v>
      </c>
      <c r="L5244" s="378">
        <v>46182</v>
      </c>
      <c r="M5244" s="1" t="s">
        <v>9479</v>
      </c>
      <c r="N5244" s="1" t="s">
        <v>10958</v>
      </c>
    </row>
    <row r="5245" spans="1:14" x14ac:dyDescent="0.25">
      <c r="A5245" s="1" t="s">
        <v>9478</v>
      </c>
      <c r="B5245" s="1" t="s">
        <v>87</v>
      </c>
      <c r="C5245" s="1" t="s">
        <v>81</v>
      </c>
      <c r="D5245" s="377">
        <v>3750</v>
      </c>
      <c r="E5245" s="1" t="s">
        <v>84</v>
      </c>
      <c r="F5245" s="378">
        <v>46182</v>
      </c>
      <c r="G5245" s="1" t="s">
        <v>10193</v>
      </c>
      <c r="H5245" s="1" t="s">
        <v>9481</v>
      </c>
      <c r="I5245" s="378">
        <v>46913</v>
      </c>
      <c r="J5245" s="1" t="s">
        <v>61</v>
      </c>
      <c r="K5245" s="380">
        <v>0.26655092592592999</v>
      </c>
      <c r="L5245" s="378">
        <v>46182</v>
      </c>
      <c r="M5245" s="1" t="s">
        <v>9479</v>
      </c>
      <c r="N5245" s="1" t="s">
        <v>10195</v>
      </c>
    </row>
    <row r="5246" spans="1:14" x14ac:dyDescent="0.25">
      <c r="A5246" s="1" t="s">
        <v>9478</v>
      </c>
      <c r="B5246" s="1" t="s">
        <v>87</v>
      </c>
      <c r="C5246" s="1" t="s">
        <v>81</v>
      </c>
      <c r="D5246" s="377">
        <v>3750</v>
      </c>
      <c r="E5246" s="1" t="s">
        <v>84</v>
      </c>
      <c r="F5246" s="378">
        <v>46182</v>
      </c>
      <c r="G5246" s="1" t="s">
        <v>10196</v>
      </c>
      <c r="H5246" s="1" t="s">
        <v>9480</v>
      </c>
      <c r="I5246" s="378">
        <v>46912</v>
      </c>
      <c r="J5246" s="1" t="s">
        <v>61</v>
      </c>
      <c r="K5246" s="380">
        <v>0.23949074074074</v>
      </c>
      <c r="L5246" s="378">
        <v>46182</v>
      </c>
      <c r="M5246" s="1" t="s">
        <v>9479</v>
      </c>
      <c r="N5246" s="1" t="s">
        <v>10204</v>
      </c>
    </row>
    <row r="5247" spans="1:14" x14ac:dyDescent="0.25">
      <c r="A5247" s="1" t="s">
        <v>9478</v>
      </c>
      <c r="B5247" s="1" t="s">
        <v>87</v>
      </c>
      <c r="C5247" s="1" t="s">
        <v>81</v>
      </c>
      <c r="D5247" s="377">
        <v>3750</v>
      </c>
      <c r="E5247" s="1" t="s">
        <v>84</v>
      </c>
      <c r="F5247" s="378">
        <v>46182</v>
      </c>
      <c r="G5247" s="1" t="s">
        <v>10193</v>
      </c>
      <c r="H5247" s="1" t="s">
        <v>9481</v>
      </c>
      <c r="I5247" s="378">
        <v>46913</v>
      </c>
      <c r="J5247" s="1" t="s">
        <v>61</v>
      </c>
      <c r="K5247" s="380">
        <v>0.47740740740741</v>
      </c>
      <c r="L5247" s="378">
        <v>46182</v>
      </c>
      <c r="M5247" s="1" t="s">
        <v>9479</v>
      </c>
      <c r="N5247" s="1" t="s">
        <v>10775</v>
      </c>
    </row>
    <row r="5248" spans="1:14" x14ac:dyDescent="0.25">
      <c r="A5248" s="1" t="s">
        <v>9478</v>
      </c>
      <c r="B5248" s="1" t="s">
        <v>87</v>
      </c>
      <c r="C5248" s="1" t="s">
        <v>81</v>
      </c>
      <c r="D5248" s="377">
        <v>3750</v>
      </c>
      <c r="E5248" s="1" t="s">
        <v>84</v>
      </c>
      <c r="F5248" s="378">
        <v>46182</v>
      </c>
      <c r="G5248" s="1" t="s">
        <v>10193</v>
      </c>
      <c r="H5248" s="1" t="s">
        <v>9481</v>
      </c>
      <c r="I5248" s="378">
        <v>46913</v>
      </c>
      <c r="J5248" s="1" t="s">
        <v>61</v>
      </c>
      <c r="K5248" s="380">
        <v>0.34540509259259</v>
      </c>
      <c r="L5248" s="378">
        <v>46182</v>
      </c>
      <c r="M5248" s="1" t="s">
        <v>9479</v>
      </c>
      <c r="N5248" s="1" t="s">
        <v>10194</v>
      </c>
    </row>
    <row r="5249" spans="1:14" x14ac:dyDescent="0.25">
      <c r="A5249" s="1" t="s">
        <v>9478</v>
      </c>
      <c r="B5249" s="1" t="s">
        <v>87</v>
      </c>
      <c r="C5249" s="1" t="s">
        <v>81</v>
      </c>
      <c r="D5249" s="377">
        <v>3750</v>
      </c>
      <c r="E5249" s="1" t="s">
        <v>84</v>
      </c>
      <c r="F5249" s="378">
        <v>46182</v>
      </c>
      <c r="G5249" s="1" t="s">
        <v>11470</v>
      </c>
      <c r="H5249" s="1" t="s">
        <v>10986</v>
      </c>
      <c r="I5249" s="378">
        <v>46913</v>
      </c>
      <c r="J5249" s="1" t="s">
        <v>61</v>
      </c>
      <c r="K5249" s="380">
        <v>0.87273148148148005</v>
      </c>
      <c r="L5249" s="378">
        <v>46182</v>
      </c>
      <c r="M5249" s="1" t="s">
        <v>9479</v>
      </c>
      <c r="N5249" s="1" t="s">
        <v>11485</v>
      </c>
    </row>
    <row r="5250" spans="1:14" x14ac:dyDescent="0.25">
      <c r="A5250" s="1" t="s">
        <v>9478</v>
      </c>
      <c r="B5250" s="1" t="s">
        <v>87</v>
      </c>
      <c r="C5250" s="1" t="s">
        <v>81</v>
      </c>
      <c r="D5250" s="377">
        <v>3750</v>
      </c>
      <c r="E5250" s="1" t="s">
        <v>84</v>
      </c>
      <c r="F5250" s="378">
        <v>46182</v>
      </c>
      <c r="G5250" s="1" t="s">
        <v>10196</v>
      </c>
      <c r="H5250" s="1" t="s">
        <v>9480</v>
      </c>
      <c r="I5250" s="378">
        <v>46912</v>
      </c>
      <c r="J5250" s="1" t="s">
        <v>61</v>
      </c>
      <c r="K5250" s="380">
        <v>4.3900462962959998E-2</v>
      </c>
      <c r="L5250" s="378">
        <v>46182</v>
      </c>
      <c r="M5250" s="1" t="s">
        <v>9479</v>
      </c>
      <c r="N5250" s="1" t="s">
        <v>10200</v>
      </c>
    </row>
    <row r="5251" spans="1:14" x14ac:dyDescent="0.25">
      <c r="A5251" s="1" t="s">
        <v>9478</v>
      </c>
      <c r="B5251" s="1" t="s">
        <v>87</v>
      </c>
      <c r="C5251" s="1" t="s">
        <v>81</v>
      </c>
      <c r="D5251" s="377">
        <v>3750</v>
      </c>
      <c r="E5251" s="1" t="s">
        <v>84</v>
      </c>
      <c r="F5251" s="378">
        <v>46181</v>
      </c>
      <c r="G5251" s="1" t="s">
        <v>10196</v>
      </c>
      <c r="H5251" s="1" t="s">
        <v>9480</v>
      </c>
      <c r="I5251" s="378">
        <v>46912</v>
      </c>
      <c r="J5251" s="1" t="s">
        <v>61</v>
      </c>
      <c r="K5251" s="380">
        <v>0.84744212962962995</v>
      </c>
      <c r="L5251" s="378">
        <v>46181</v>
      </c>
      <c r="M5251" s="1" t="s">
        <v>9479</v>
      </c>
      <c r="N5251" s="1" t="s">
        <v>10208</v>
      </c>
    </row>
    <row r="5252" spans="1:14" x14ac:dyDescent="0.25">
      <c r="A5252" s="1" t="s">
        <v>9478</v>
      </c>
      <c r="B5252" s="1" t="s">
        <v>87</v>
      </c>
      <c r="C5252" s="1" t="s">
        <v>81</v>
      </c>
      <c r="D5252" s="377">
        <v>3750</v>
      </c>
      <c r="E5252" s="1" t="s">
        <v>84</v>
      </c>
      <c r="F5252" s="378">
        <v>46181</v>
      </c>
      <c r="G5252" s="1" t="s">
        <v>10196</v>
      </c>
      <c r="H5252" s="1" t="s">
        <v>9480</v>
      </c>
      <c r="I5252" s="378">
        <v>46912</v>
      </c>
      <c r="J5252" s="1" t="s">
        <v>61</v>
      </c>
      <c r="K5252" s="380">
        <v>0.77959490740741</v>
      </c>
      <c r="L5252" s="378">
        <v>46181</v>
      </c>
      <c r="M5252" s="1" t="s">
        <v>9479</v>
      </c>
      <c r="N5252" s="1" t="s">
        <v>10209</v>
      </c>
    </row>
    <row r="5253" spans="1:14" x14ac:dyDescent="0.25">
      <c r="A5253" s="1" t="s">
        <v>9478</v>
      </c>
      <c r="B5253" s="1" t="s">
        <v>87</v>
      </c>
      <c r="C5253" s="1" t="s">
        <v>81</v>
      </c>
      <c r="D5253" s="377">
        <v>3750</v>
      </c>
      <c r="E5253" s="1" t="s">
        <v>84</v>
      </c>
      <c r="F5253" s="378">
        <v>46181</v>
      </c>
      <c r="G5253" s="1" t="s">
        <v>10196</v>
      </c>
      <c r="H5253" s="1" t="s">
        <v>9480</v>
      </c>
      <c r="I5253" s="378">
        <v>46912</v>
      </c>
      <c r="J5253" s="1" t="s">
        <v>61</v>
      </c>
      <c r="K5253" s="380">
        <v>0.94319444444444001</v>
      </c>
      <c r="L5253" s="378">
        <v>46181</v>
      </c>
      <c r="M5253" s="1" t="s">
        <v>9479</v>
      </c>
      <c r="N5253" s="1" t="s">
        <v>10211</v>
      </c>
    </row>
    <row r="5254" spans="1:14" x14ac:dyDescent="0.25">
      <c r="A5254" s="1" t="s">
        <v>9478</v>
      </c>
      <c r="B5254" s="1" t="s">
        <v>87</v>
      </c>
      <c r="C5254" s="1" t="s">
        <v>81</v>
      </c>
      <c r="D5254" s="377">
        <v>3750</v>
      </c>
      <c r="E5254" s="1" t="s">
        <v>84</v>
      </c>
      <c r="F5254" s="378">
        <v>46181</v>
      </c>
      <c r="G5254" s="1" t="s">
        <v>10196</v>
      </c>
      <c r="H5254" s="1" t="s">
        <v>9480</v>
      </c>
      <c r="I5254" s="378">
        <v>46912</v>
      </c>
      <c r="J5254" s="1" t="s">
        <v>61</v>
      </c>
      <c r="K5254" s="380">
        <v>0.72248842592592999</v>
      </c>
      <c r="L5254" s="378">
        <v>46181</v>
      </c>
      <c r="M5254" s="1" t="s">
        <v>9479</v>
      </c>
      <c r="N5254" s="1" t="s">
        <v>10207</v>
      </c>
    </row>
    <row r="5255" spans="1:14" x14ac:dyDescent="0.25">
      <c r="A5255" s="1" t="s">
        <v>9478</v>
      </c>
      <c r="B5255" s="1" t="s">
        <v>87</v>
      </c>
      <c r="C5255" s="1" t="s">
        <v>81</v>
      </c>
      <c r="D5255" s="377">
        <v>3750</v>
      </c>
      <c r="E5255" s="1" t="s">
        <v>84</v>
      </c>
      <c r="F5255" s="378">
        <v>46181</v>
      </c>
      <c r="G5255" s="1" t="s">
        <v>10196</v>
      </c>
      <c r="H5255" s="1" t="s">
        <v>9480</v>
      </c>
      <c r="I5255" s="378">
        <v>46912</v>
      </c>
      <c r="J5255" s="1" t="s">
        <v>61</v>
      </c>
      <c r="K5255" s="380">
        <v>0.79064814814814999</v>
      </c>
      <c r="L5255" s="378">
        <v>46181</v>
      </c>
      <c r="M5255" s="1" t="s">
        <v>9479</v>
      </c>
      <c r="N5255" s="1" t="s">
        <v>10205</v>
      </c>
    </row>
    <row r="5256" spans="1:14" x14ac:dyDescent="0.25">
      <c r="A5256" s="1" t="s">
        <v>9478</v>
      </c>
      <c r="B5256" s="1" t="s">
        <v>87</v>
      </c>
      <c r="C5256" s="1" t="s">
        <v>81</v>
      </c>
      <c r="D5256" s="377">
        <v>3750</v>
      </c>
      <c r="E5256" s="1" t="s">
        <v>84</v>
      </c>
      <c r="F5256" s="378">
        <v>46181</v>
      </c>
      <c r="G5256" s="1" t="s">
        <v>10196</v>
      </c>
      <c r="H5256" s="1" t="s">
        <v>9480</v>
      </c>
      <c r="I5256" s="378">
        <v>46912</v>
      </c>
      <c r="J5256" s="1" t="s">
        <v>61</v>
      </c>
      <c r="K5256" s="380">
        <v>0.87173611111111005</v>
      </c>
      <c r="L5256" s="378">
        <v>46181</v>
      </c>
      <c r="M5256" s="1" t="s">
        <v>9479</v>
      </c>
      <c r="N5256" s="1" t="s">
        <v>10210</v>
      </c>
    </row>
    <row r="5257" spans="1:14" x14ac:dyDescent="0.25">
      <c r="A5257" s="1" t="s">
        <v>9478</v>
      </c>
      <c r="B5257" s="1" t="s">
        <v>87</v>
      </c>
      <c r="C5257" s="1" t="s">
        <v>81</v>
      </c>
      <c r="D5257" s="377">
        <v>3750</v>
      </c>
      <c r="E5257" s="1" t="s">
        <v>84</v>
      </c>
      <c r="F5257" s="378">
        <v>46181</v>
      </c>
      <c r="G5257" s="1" t="s">
        <v>10196</v>
      </c>
      <c r="H5257" s="1" t="s">
        <v>9480</v>
      </c>
      <c r="I5257" s="378">
        <v>46912</v>
      </c>
      <c r="J5257" s="1" t="s">
        <v>61</v>
      </c>
      <c r="K5257" s="380">
        <v>0.95336805555556003</v>
      </c>
      <c r="L5257" s="378">
        <v>46181</v>
      </c>
      <c r="M5257" s="1" t="s">
        <v>9479</v>
      </c>
      <c r="N5257" s="1" t="s">
        <v>10206</v>
      </c>
    </row>
    <row r="5258" spans="1:14" x14ac:dyDescent="0.25">
      <c r="A5258" s="1" t="s">
        <v>11026</v>
      </c>
      <c r="B5258" s="1" t="s">
        <v>87</v>
      </c>
      <c r="C5258" s="1" t="s">
        <v>81</v>
      </c>
      <c r="D5258" s="377">
        <v>4500</v>
      </c>
      <c r="E5258" s="1" t="s">
        <v>84</v>
      </c>
      <c r="F5258" s="378">
        <v>46185</v>
      </c>
      <c r="G5258" s="1" t="s">
        <v>13881</v>
      </c>
      <c r="H5258" s="1" t="s">
        <v>13475</v>
      </c>
      <c r="I5258" s="378">
        <v>47280</v>
      </c>
      <c r="J5258" s="1" t="s">
        <v>61</v>
      </c>
      <c r="K5258" s="380">
        <v>6.0358796296299998E-2</v>
      </c>
      <c r="L5258" s="378">
        <v>46185</v>
      </c>
      <c r="M5258" s="1" t="s">
        <v>11027</v>
      </c>
      <c r="N5258" s="1" t="s">
        <v>13882</v>
      </c>
    </row>
    <row r="5259" spans="1:14" x14ac:dyDescent="0.25">
      <c r="A5259" s="1" t="s">
        <v>11026</v>
      </c>
      <c r="B5259" s="1" t="s">
        <v>87</v>
      </c>
      <c r="C5259" s="1" t="s">
        <v>81</v>
      </c>
      <c r="D5259" s="377">
        <v>4500</v>
      </c>
      <c r="E5259" s="1" t="s">
        <v>84</v>
      </c>
      <c r="F5259" s="378">
        <v>46185</v>
      </c>
      <c r="G5259" s="1" t="s">
        <v>13881</v>
      </c>
      <c r="H5259" s="1" t="s">
        <v>13475</v>
      </c>
      <c r="I5259" s="378">
        <v>47280</v>
      </c>
      <c r="J5259" s="1" t="s">
        <v>61</v>
      </c>
      <c r="K5259" s="380">
        <v>0.19871527777778</v>
      </c>
      <c r="L5259" s="378">
        <v>46185</v>
      </c>
      <c r="M5259" s="1" t="s">
        <v>11027</v>
      </c>
      <c r="N5259" s="1" t="s">
        <v>13884</v>
      </c>
    </row>
    <row r="5260" spans="1:14" x14ac:dyDescent="0.25">
      <c r="A5260" s="1" t="s">
        <v>11026</v>
      </c>
      <c r="B5260" s="1" t="s">
        <v>87</v>
      </c>
      <c r="C5260" s="1" t="s">
        <v>81</v>
      </c>
      <c r="D5260" s="377">
        <v>4500</v>
      </c>
      <c r="E5260" s="1" t="s">
        <v>84</v>
      </c>
      <c r="F5260" s="378">
        <v>46185</v>
      </c>
      <c r="G5260" s="1" t="s">
        <v>13881</v>
      </c>
      <c r="H5260" s="1" t="s">
        <v>13475</v>
      </c>
      <c r="I5260" s="378">
        <v>47280</v>
      </c>
      <c r="J5260" s="1" t="s">
        <v>61</v>
      </c>
      <c r="K5260" s="380">
        <v>0.33184027777778002</v>
      </c>
      <c r="L5260" s="378">
        <v>46185</v>
      </c>
      <c r="M5260" s="1" t="s">
        <v>11027</v>
      </c>
      <c r="N5260" s="1" t="s">
        <v>13883</v>
      </c>
    </row>
    <row r="5261" spans="1:14" x14ac:dyDescent="0.25">
      <c r="A5261" s="1" t="s">
        <v>11026</v>
      </c>
      <c r="B5261" s="1" t="s">
        <v>87</v>
      </c>
      <c r="C5261" s="1" t="s">
        <v>81</v>
      </c>
      <c r="D5261" s="377">
        <v>4500</v>
      </c>
      <c r="E5261" s="1" t="s">
        <v>84</v>
      </c>
      <c r="F5261" s="378">
        <v>46185</v>
      </c>
      <c r="G5261" s="1" t="s">
        <v>13881</v>
      </c>
      <c r="H5261" s="1" t="s">
        <v>13475</v>
      </c>
      <c r="I5261" s="378">
        <v>47280</v>
      </c>
      <c r="J5261" s="1" t="s">
        <v>61</v>
      </c>
      <c r="K5261" s="380">
        <v>0.24603009259259001</v>
      </c>
      <c r="L5261" s="378">
        <v>46185</v>
      </c>
      <c r="M5261" s="1" t="s">
        <v>11027</v>
      </c>
      <c r="N5261" s="1" t="s">
        <v>13885</v>
      </c>
    </row>
    <row r="5262" spans="1:14" x14ac:dyDescent="0.25">
      <c r="A5262" s="1" t="s">
        <v>11026</v>
      </c>
      <c r="B5262" s="1" t="s">
        <v>87</v>
      </c>
      <c r="C5262" s="1" t="s">
        <v>81</v>
      </c>
      <c r="D5262" s="377">
        <v>4500</v>
      </c>
      <c r="E5262" s="1" t="s">
        <v>84</v>
      </c>
      <c r="F5262" s="378">
        <v>46185</v>
      </c>
      <c r="G5262" s="1" t="s">
        <v>13881</v>
      </c>
      <c r="H5262" s="1" t="s">
        <v>13475</v>
      </c>
      <c r="I5262" s="378">
        <v>47280</v>
      </c>
      <c r="J5262" s="1" t="s">
        <v>61</v>
      </c>
      <c r="K5262" s="380">
        <v>0.48622685185184999</v>
      </c>
      <c r="L5262" s="378">
        <v>46185</v>
      </c>
      <c r="M5262" s="1" t="s">
        <v>11027</v>
      </c>
      <c r="N5262" s="1" t="s">
        <v>14389</v>
      </c>
    </row>
    <row r="5263" spans="1:14" x14ac:dyDescent="0.25">
      <c r="A5263" s="1" t="s">
        <v>11026</v>
      </c>
      <c r="B5263" s="1" t="s">
        <v>87</v>
      </c>
      <c r="C5263" s="1" t="s">
        <v>81</v>
      </c>
      <c r="D5263" s="377">
        <v>4500</v>
      </c>
      <c r="E5263" s="1" t="s">
        <v>84</v>
      </c>
      <c r="F5263" s="378">
        <v>46185</v>
      </c>
      <c r="G5263" s="1" t="s">
        <v>13881</v>
      </c>
      <c r="H5263" s="1" t="s">
        <v>13475</v>
      </c>
      <c r="I5263" s="378">
        <v>47280</v>
      </c>
      <c r="J5263" s="1" t="s">
        <v>61</v>
      </c>
      <c r="K5263" s="380">
        <v>0.14188657407406999</v>
      </c>
      <c r="L5263" s="378">
        <v>46185</v>
      </c>
      <c r="M5263" s="1" t="s">
        <v>11027</v>
      </c>
      <c r="N5263" s="1" t="s">
        <v>13886</v>
      </c>
    </row>
    <row r="5264" spans="1:14" x14ac:dyDescent="0.25">
      <c r="A5264" s="1" t="s">
        <v>11026</v>
      </c>
      <c r="B5264" s="1" t="s">
        <v>87</v>
      </c>
      <c r="C5264" s="1" t="s">
        <v>81</v>
      </c>
      <c r="D5264" s="377">
        <v>4500</v>
      </c>
      <c r="E5264" s="1" t="s">
        <v>84</v>
      </c>
      <c r="F5264" s="378">
        <v>46185</v>
      </c>
      <c r="G5264" s="1" t="s">
        <v>13881</v>
      </c>
      <c r="H5264" s="1" t="s">
        <v>13475</v>
      </c>
      <c r="I5264" s="378">
        <v>47280</v>
      </c>
      <c r="J5264" s="1" t="s">
        <v>61</v>
      </c>
      <c r="K5264" s="380">
        <v>0.56253472222222001</v>
      </c>
      <c r="L5264" s="378">
        <v>46185</v>
      </c>
      <c r="M5264" s="1" t="s">
        <v>11027</v>
      </c>
      <c r="N5264" s="1" t="s">
        <v>14390</v>
      </c>
    </row>
    <row r="5265" spans="1:14" x14ac:dyDescent="0.25">
      <c r="A5265" s="1" t="s">
        <v>11026</v>
      </c>
      <c r="B5265" s="1" t="s">
        <v>87</v>
      </c>
      <c r="C5265" s="1" t="s">
        <v>81</v>
      </c>
      <c r="D5265" s="377">
        <v>4500</v>
      </c>
      <c r="E5265" s="1" t="s">
        <v>84</v>
      </c>
      <c r="F5265" s="378">
        <v>46185</v>
      </c>
      <c r="G5265" s="1" t="s">
        <v>13881</v>
      </c>
      <c r="H5265" s="1" t="s">
        <v>13475</v>
      </c>
      <c r="I5265" s="378">
        <v>47280</v>
      </c>
      <c r="J5265" s="1" t="s">
        <v>61</v>
      </c>
      <c r="K5265" s="380">
        <v>0.49013888888889001</v>
      </c>
      <c r="L5265" s="378">
        <v>46185</v>
      </c>
      <c r="M5265" s="1" t="s">
        <v>11027</v>
      </c>
      <c r="N5265" s="1" t="s">
        <v>14391</v>
      </c>
    </row>
    <row r="5266" spans="1:14" x14ac:dyDescent="0.25">
      <c r="A5266" s="1" t="s">
        <v>11026</v>
      </c>
      <c r="B5266" s="1" t="s">
        <v>87</v>
      </c>
      <c r="C5266" s="1" t="s">
        <v>81</v>
      </c>
      <c r="D5266" s="377">
        <v>4500</v>
      </c>
      <c r="E5266" s="1" t="s">
        <v>84</v>
      </c>
      <c r="F5266" s="378">
        <v>46184</v>
      </c>
      <c r="G5266" s="1" t="s">
        <v>12731</v>
      </c>
      <c r="H5266" s="1" t="s">
        <v>11881</v>
      </c>
      <c r="I5266" s="378">
        <v>47279</v>
      </c>
      <c r="J5266" s="1" t="s">
        <v>61</v>
      </c>
      <c r="K5266" s="380">
        <v>0.34936342592593</v>
      </c>
      <c r="L5266" s="378">
        <v>46184</v>
      </c>
      <c r="M5266" s="1" t="s">
        <v>11027</v>
      </c>
      <c r="N5266" s="1" t="s">
        <v>13117</v>
      </c>
    </row>
    <row r="5267" spans="1:14" x14ac:dyDescent="0.25">
      <c r="A5267" s="1" t="s">
        <v>11026</v>
      </c>
      <c r="B5267" s="1" t="s">
        <v>87</v>
      </c>
      <c r="C5267" s="1" t="s">
        <v>81</v>
      </c>
      <c r="D5267" s="377">
        <v>4500</v>
      </c>
      <c r="E5267" s="1" t="s">
        <v>84</v>
      </c>
      <c r="F5267" s="378">
        <v>46184</v>
      </c>
      <c r="G5267" s="1" t="s">
        <v>12731</v>
      </c>
      <c r="H5267" s="1" t="s">
        <v>11881</v>
      </c>
      <c r="I5267" s="378">
        <v>47279</v>
      </c>
      <c r="J5267" s="1" t="s">
        <v>61</v>
      </c>
      <c r="K5267" s="380">
        <v>0.14491898148148</v>
      </c>
      <c r="L5267" s="378">
        <v>46184</v>
      </c>
      <c r="M5267" s="1" t="s">
        <v>11027</v>
      </c>
      <c r="N5267" s="1" t="s">
        <v>12732</v>
      </c>
    </row>
    <row r="5268" spans="1:14" x14ac:dyDescent="0.25">
      <c r="A5268" s="1" t="s">
        <v>11026</v>
      </c>
      <c r="B5268" s="1" t="s">
        <v>87</v>
      </c>
      <c r="C5268" s="1" t="s">
        <v>81</v>
      </c>
      <c r="D5268" s="377">
        <v>4500</v>
      </c>
      <c r="E5268" s="1" t="s">
        <v>84</v>
      </c>
      <c r="F5268" s="378">
        <v>46184</v>
      </c>
      <c r="G5268" s="1" t="s">
        <v>12731</v>
      </c>
      <c r="H5268" s="1" t="s">
        <v>11881</v>
      </c>
      <c r="I5268" s="378">
        <v>47279</v>
      </c>
      <c r="J5268" s="1" t="s">
        <v>61</v>
      </c>
      <c r="K5268" s="380">
        <v>0.19456018518519</v>
      </c>
      <c r="L5268" s="378">
        <v>46184</v>
      </c>
      <c r="M5268" s="1" t="s">
        <v>11027</v>
      </c>
      <c r="N5268" s="1" t="s">
        <v>12733</v>
      </c>
    </row>
    <row r="5269" spans="1:14" x14ac:dyDescent="0.25">
      <c r="A5269" s="1" t="s">
        <v>11026</v>
      </c>
      <c r="B5269" s="1" t="s">
        <v>87</v>
      </c>
      <c r="C5269" s="1" t="s">
        <v>81</v>
      </c>
      <c r="D5269" s="377">
        <v>4500</v>
      </c>
      <c r="E5269" s="1" t="s">
        <v>84</v>
      </c>
      <c r="F5269" s="378">
        <v>46184</v>
      </c>
      <c r="G5269" s="1" t="s">
        <v>12731</v>
      </c>
      <c r="H5269" s="1" t="s">
        <v>11881</v>
      </c>
      <c r="I5269" s="378">
        <v>47279</v>
      </c>
      <c r="J5269" s="1" t="s">
        <v>61</v>
      </c>
      <c r="K5269" s="380">
        <v>0.95961805555556001</v>
      </c>
      <c r="L5269" s="378">
        <v>46184</v>
      </c>
      <c r="M5269" s="1" t="s">
        <v>11027</v>
      </c>
      <c r="N5269" s="1" t="s">
        <v>13887</v>
      </c>
    </row>
    <row r="5270" spans="1:14" x14ac:dyDescent="0.25">
      <c r="A5270" s="1" t="s">
        <v>11026</v>
      </c>
      <c r="B5270" s="1" t="s">
        <v>87</v>
      </c>
      <c r="C5270" s="1" t="s">
        <v>81</v>
      </c>
      <c r="D5270" s="377">
        <v>4500</v>
      </c>
      <c r="E5270" s="1" t="s">
        <v>84</v>
      </c>
      <c r="F5270" s="378">
        <v>46184</v>
      </c>
      <c r="G5270" s="1" t="s">
        <v>12731</v>
      </c>
      <c r="H5270" s="1" t="s">
        <v>11881</v>
      </c>
      <c r="I5270" s="378">
        <v>47279</v>
      </c>
      <c r="J5270" s="1" t="s">
        <v>61</v>
      </c>
      <c r="K5270" s="380">
        <v>0.43188657407407</v>
      </c>
      <c r="L5270" s="378">
        <v>46184</v>
      </c>
      <c r="M5270" s="1" t="s">
        <v>11027</v>
      </c>
      <c r="N5270" s="1" t="s">
        <v>13116</v>
      </c>
    </row>
    <row r="5271" spans="1:14" x14ac:dyDescent="0.25">
      <c r="A5271" s="1" t="s">
        <v>11026</v>
      </c>
      <c r="B5271" s="1" t="s">
        <v>87</v>
      </c>
      <c r="C5271" s="1" t="s">
        <v>81</v>
      </c>
      <c r="D5271" s="377">
        <v>4500</v>
      </c>
      <c r="E5271" s="1" t="s">
        <v>84</v>
      </c>
      <c r="F5271" s="378">
        <v>46184</v>
      </c>
      <c r="G5271" s="1" t="s">
        <v>13881</v>
      </c>
      <c r="H5271" s="1" t="s">
        <v>13475</v>
      </c>
      <c r="I5271" s="378">
        <v>47280</v>
      </c>
      <c r="J5271" s="1" t="s">
        <v>61</v>
      </c>
      <c r="K5271" s="380">
        <v>0.99210648148147995</v>
      </c>
      <c r="L5271" s="378">
        <v>46184</v>
      </c>
      <c r="M5271" s="1" t="s">
        <v>11027</v>
      </c>
      <c r="N5271" s="1" t="s">
        <v>13888</v>
      </c>
    </row>
    <row r="5272" spans="1:14" x14ac:dyDescent="0.25">
      <c r="A5272" s="1" t="s">
        <v>11026</v>
      </c>
      <c r="B5272" s="1" t="s">
        <v>87</v>
      </c>
      <c r="C5272" s="1" t="s">
        <v>81</v>
      </c>
      <c r="D5272" s="377">
        <v>4500</v>
      </c>
      <c r="E5272" s="1" t="s">
        <v>84</v>
      </c>
      <c r="F5272" s="378">
        <v>46184</v>
      </c>
      <c r="G5272" s="1" t="s">
        <v>12731</v>
      </c>
      <c r="H5272" s="1" t="s">
        <v>11881</v>
      </c>
      <c r="I5272" s="378">
        <v>47279</v>
      </c>
      <c r="J5272" s="1" t="s">
        <v>61</v>
      </c>
      <c r="K5272" s="380">
        <v>0.96468750000000003</v>
      </c>
      <c r="L5272" s="378">
        <v>46184</v>
      </c>
      <c r="M5272" s="1" t="s">
        <v>11027</v>
      </c>
      <c r="N5272" s="1" t="s">
        <v>13889</v>
      </c>
    </row>
    <row r="5273" spans="1:14" x14ac:dyDescent="0.25">
      <c r="A5273" s="1" t="s">
        <v>11026</v>
      </c>
      <c r="B5273" s="1" t="s">
        <v>87</v>
      </c>
      <c r="C5273" s="1" t="s">
        <v>81</v>
      </c>
      <c r="D5273" s="377">
        <v>4500</v>
      </c>
      <c r="E5273" s="1" t="s">
        <v>84</v>
      </c>
      <c r="F5273" s="378">
        <v>46184</v>
      </c>
      <c r="G5273" s="1" t="s">
        <v>12731</v>
      </c>
      <c r="H5273" s="1" t="s">
        <v>11881</v>
      </c>
      <c r="I5273" s="378">
        <v>47279</v>
      </c>
      <c r="J5273" s="1" t="s">
        <v>61</v>
      </c>
      <c r="K5273" s="380">
        <v>0.58501157407407001</v>
      </c>
      <c r="L5273" s="378">
        <v>46184</v>
      </c>
      <c r="M5273" s="1" t="s">
        <v>11027</v>
      </c>
      <c r="N5273" s="1" t="s">
        <v>13361</v>
      </c>
    </row>
    <row r="5274" spans="1:14" x14ac:dyDescent="0.25">
      <c r="A5274" s="1" t="s">
        <v>11026</v>
      </c>
      <c r="B5274" s="1" t="s">
        <v>87</v>
      </c>
      <c r="C5274" s="1" t="s">
        <v>81</v>
      </c>
      <c r="D5274" s="377">
        <v>4500</v>
      </c>
      <c r="E5274" s="1" t="s">
        <v>84</v>
      </c>
      <c r="F5274" s="378">
        <v>46184</v>
      </c>
      <c r="G5274" s="1" t="s">
        <v>12731</v>
      </c>
      <c r="H5274" s="1" t="s">
        <v>11881</v>
      </c>
      <c r="I5274" s="378">
        <v>47279</v>
      </c>
      <c r="J5274" s="1" t="s">
        <v>61</v>
      </c>
      <c r="K5274" s="380">
        <v>0.38815972222222</v>
      </c>
      <c r="L5274" s="378">
        <v>46184</v>
      </c>
      <c r="M5274" s="1" t="s">
        <v>11027</v>
      </c>
      <c r="N5274" s="1" t="s">
        <v>13115</v>
      </c>
    </row>
    <row r="5275" spans="1:14" x14ac:dyDescent="0.25">
      <c r="A5275" s="1" t="s">
        <v>11026</v>
      </c>
      <c r="B5275" s="1" t="s">
        <v>87</v>
      </c>
      <c r="C5275" s="1" t="s">
        <v>81</v>
      </c>
      <c r="D5275" s="377">
        <v>4500</v>
      </c>
      <c r="E5275" s="1" t="s">
        <v>84</v>
      </c>
      <c r="F5275" s="378">
        <v>46184</v>
      </c>
      <c r="G5275" s="1" t="s">
        <v>12731</v>
      </c>
      <c r="H5275" s="1" t="s">
        <v>11881</v>
      </c>
      <c r="I5275" s="378">
        <v>47279</v>
      </c>
      <c r="J5275" s="1" t="s">
        <v>61</v>
      </c>
      <c r="K5275" s="380">
        <v>0.46572916666667002</v>
      </c>
      <c r="L5275" s="378">
        <v>46184</v>
      </c>
      <c r="M5275" s="1" t="s">
        <v>11027</v>
      </c>
      <c r="N5275" s="1" t="s">
        <v>13360</v>
      </c>
    </row>
    <row r="5276" spans="1:14" x14ac:dyDescent="0.25">
      <c r="A5276" s="1" t="s">
        <v>11026</v>
      </c>
      <c r="B5276" s="1" t="s">
        <v>87</v>
      </c>
      <c r="C5276" s="1" t="s">
        <v>81</v>
      </c>
      <c r="D5276" s="377">
        <v>4500</v>
      </c>
      <c r="E5276" s="1" t="s">
        <v>84</v>
      </c>
      <c r="F5276" s="378">
        <v>46184</v>
      </c>
      <c r="G5276" s="1" t="s">
        <v>12731</v>
      </c>
      <c r="H5276" s="1" t="s">
        <v>11881</v>
      </c>
      <c r="I5276" s="378">
        <v>47279</v>
      </c>
      <c r="J5276" s="1" t="s">
        <v>61</v>
      </c>
      <c r="K5276" s="380">
        <v>0.71880787037036997</v>
      </c>
      <c r="L5276" s="378">
        <v>46184</v>
      </c>
      <c r="M5276" s="1" t="s">
        <v>11027</v>
      </c>
      <c r="N5276" s="1" t="s">
        <v>13890</v>
      </c>
    </row>
    <row r="5277" spans="1:14" x14ac:dyDescent="0.25">
      <c r="A5277" s="1" t="s">
        <v>567</v>
      </c>
      <c r="B5277" s="1" t="s">
        <v>87</v>
      </c>
      <c r="C5277" s="1" t="s">
        <v>81</v>
      </c>
      <c r="D5277" s="377">
        <v>1500</v>
      </c>
      <c r="E5277" s="1" t="s">
        <v>84</v>
      </c>
      <c r="F5277" s="378">
        <v>46185</v>
      </c>
      <c r="G5277" s="1" t="s">
        <v>13892</v>
      </c>
      <c r="H5277" s="1" t="s">
        <v>13450</v>
      </c>
      <c r="I5277" s="378">
        <v>47281</v>
      </c>
      <c r="J5277" s="1" t="s">
        <v>61</v>
      </c>
      <c r="K5277" s="380">
        <v>0.21839120370369999</v>
      </c>
      <c r="L5277" s="378">
        <v>46185</v>
      </c>
      <c r="M5277" s="1" t="s">
        <v>568</v>
      </c>
      <c r="N5277" s="1" t="s">
        <v>13893</v>
      </c>
    </row>
    <row r="5278" spans="1:14" x14ac:dyDescent="0.25">
      <c r="A5278" s="1" t="s">
        <v>567</v>
      </c>
      <c r="B5278" s="1" t="s">
        <v>87</v>
      </c>
      <c r="C5278" s="1" t="s">
        <v>81</v>
      </c>
      <c r="D5278" s="377">
        <v>1500</v>
      </c>
      <c r="E5278" s="1" t="s">
        <v>84</v>
      </c>
      <c r="F5278" s="378">
        <v>46185</v>
      </c>
      <c r="G5278" s="1" t="s">
        <v>13892</v>
      </c>
      <c r="H5278" s="1" t="s">
        <v>13450</v>
      </c>
      <c r="I5278" s="378">
        <v>47281</v>
      </c>
      <c r="J5278" s="1" t="s">
        <v>61</v>
      </c>
      <c r="K5278" s="380">
        <v>0.56271990740740996</v>
      </c>
      <c r="L5278" s="378">
        <v>46185</v>
      </c>
      <c r="M5278" s="1" t="s">
        <v>568</v>
      </c>
      <c r="N5278" s="1" t="s">
        <v>14392</v>
      </c>
    </row>
    <row r="5279" spans="1:14" x14ac:dyDescent="0.25">
      <c r="A5279" s="1" t="s">
        <v>567</v>
      </c>
      <c r="B5279" s="1" t="s">
        <v>87</v>
      </c>
      <c r="C5279" s="1" t="s">
        <v>81</v>
      </c>
      <c r="D5279" s="377">
        <v>1500</v>
      </c>
      <c r="E5279" s="1" t="s">
        <v>84</v>
      </c>
      <c r="F5279" s="378">
        <v>46185</v>
      </c>
      <c r="G5279" s="1" t="s">
        <v>13892</v>
      </c>
      <c r="H5279" s="1" t="s">
        <v>13450</v>
      </c>
      <c r="I5279" s="378">
        <v>47281</v>
      </c>
      <c r="J5279" s="1" t="s">
        <v>61</v>
      </c>
      <c r="K5279" s="380">
        <v>0.26684027777778002</v>
      </c>
      <c r="L5279" s="378">
        <v>46185</v>
      </c>
      <c r="M5279" s="1" t="s">
        <v>568</v>
      </c>
      <c r="N5279" s="1" t="s">
        <v>13898</v>
      </c>
    </row>
    <row r="5280" spans="1:14" x14ac:dyDescent="0.25">
      <c r="A5280" s="1" t="s">
        <v>567</v>
      </c>
      <c r="B5280" s="1" t="s">
        <v>87</v>
      </c>
      <c r="C5280" s="1" t="s">
        <v>81</v>
      </c>
      <c r="D5280" s="377">
        <v>1500</v>
      </c>
      <c r="E5280" s="1" t="s">
        <v>84</v>
      </c>
      <c r="F5280" s="378">
        <v>46185</v>
      </c>
      <c r="G5280" s="1" t="s">
        <v>13892</v>
      </c>
      <c r="H5280" s="1" t="s">
        <v>13450</v>
      </c>
      <c r="I5280" s="378">
        <v>47281</v>
      </c>
      <c r="J5280" s="1" t="s">
        <v>61</v>
      </c>
      <c r="K5280" s="380">
        <v>0.48983796296296001</v>
      </c>
      <c r="L5280" s="378">
        <v>46185</v>
      </c>
      <c r="M5280" s="1" t="s">
        <v>568</v>
      </c>
      <c r="N5280" s="1" t="s">
        <v>14393</v>
      </c>
    </row>
    <row r="5281" spans="1:14" x14ac:dyDescent="0.25">
      <c r="A5281" s="1" t="s">
        <v>567</v>
      </c>
      <c r="B5281" s="1" t="s">
        <v>87</v>
      </c>
      <c r="C5281" s="1" t="s">
        <v>81</v>
      </c>
      <c r="D5281" s="377">
        <v>1500</v>
      </c>
      <c r="E5281" s="1" t="s">
        <v>84</v>
      </c>
      <c r="F5281" s="378">
        <v>46185</v>
      </c>
      <c r="G5281" s="1" t="s">
        <v>12736</v>
      </c>
      <c r="H5281" s="1" t="s">
        <v>11759</v>
      </c>
      <c r="I5281" s="378">
        <v>47279</v>
      </c>
      <c r="J5281" s="1" t="s">
        <v>61</v>
      </c>
      <c r="K5281" s="380">
        <v>1.439814814815E-2</v>
      </c>
      <c r="L5281" s="378">
        <v>46185</v>
      </c>
      <c r="M5281" s="1" t="s">
        <v>568</v>
      </c>
      <c r="N5281" s="1" t="s">
        <v>13900</v>
      </c>
    </row>
    <row r="5282" spans="1:14" x14ac:dyDescent="0.25">
      <c r="A5282" s="1" t="s">
        <v>567</v>
      </c>
      <c r="B5282" s="1" t="s">
        <v>87</v>
      </c>
      <c r="C5282" s="1" t="s">
        <v>81</v>
      </c>
      <c r="D5282" s="377">
        <v>1500</v>
      </c>
      <c r="E5282" s="1" t="s">
        <v>84</v>
      </c>
      <c r="F5282" s="378">
        <v>46185</v>
      </c>
      <c r="G5282" s="1" t="s">
        <v>13892</v>
      </c>
      <c r="H5282" s="1" t="s">
        <v>13450</v>
      </c>
      <c r="I5282" s="378">
        <v>47281</v>
      </c>
      <c r="J5282" s="1" t="s">
        <v>61</v>
      </c>
      <c r="K5282" s="380">
        <v>0.33642361111111002</v>
      </c>
      <c r="L5282" s="378">
        <v>46185</v>
      </c>
      <c r="M5282" s="1" t="s">
        <v>568</v>
      </c>
      <c r="N5282" s="1" t="s">
        <v>13903</v>
      </c>
    </row>
    <row r="5283" spans="1:14" x14ac:dyDescent="0.25">
      <c r="A5283" s="1" t="s">
        <v>567</v>
      </c>
      <c r="B5283" s="1" t="s">
        <v>87</v>
      </c>
      <c r="C5283" s="1" t="s">
        <v>81</v>
      </c>
      <c r="D5283" s="377">
        <v>1500</v>
      </c>
      <c r="E5283" s="1" t="s">
        <v>84</v>
      </c>
      <c r="F5283" s="378">
        <v>46185</v>
      </c>
      <c r="G5283" s="1" t="s">
        <v>13892</v>
      </c>
      <c r="H5283" s="1" t="s">
        <v>13450</v>
      </c>
      <c r="I5283" s="378">
        <v>47281</v>
      </c>
      <c r="J5283" s="1" t="s">
        <v>61</v>
      </c>
      <c r="K5283" s="380">
        <v>0.34440972222221999</v>
      </c>
      <c r="L5283" s="378">
        <v>46185</v>
      </c>
      <c r="M5283" s="1" t="s">
        <v>568</v>
      </c>
      <c r="N5283" s="1" t="s">
        <v>13904</v>
      </c>
    </row>
    <row r="5284" spans="1:14" x14ac:dyDescent="0.25">
      <c r="A5284" s="1" t="s">
        <v>567</v>
      </c>
      <c r="B5284" s="1" t="s">
        <v>87</v>
      </c>
      <c r="C5284" s="1" t="s">
        <v>81</v>
      </c>
      <c r="D5284" s="377">
        <v>1500</v>
      </c>
      <c r="E5284" s="1" t="s">
        <v>84</v>
      </c>
      <c r="F5284" s="378">
        <v>46185</v>
      </c>
      <c r="G5284" s="1" t="s">
        <v>13892</v>
      </c>
      <c r="H5284" s="1" t="s">
        <v>13450</v>
      </c>
      <c r="I5284" s="378">
        <v>47281</v>
      </c>
      <c r="J5284" s="1" t="s">
        <v>61</v>
      </c>
      <c r="K5284" s="380">
        <v>0.35594907407407</v>
      </c>
      <c r="L5284" s="378">
        <v>46185</v>
      </c>
      <c r="M5284" s="1" t="s">
        <v>568</v>
      </c>
      <c r="N5284" s="1" t="s">
        <v>14394</v>
      </c>
    </row>
    <row r="5285" spans="1:14" x14ac:dyDescent="0.25">
      <c r="A5285" s="1" t="s">
        <v>567</v>
      </c>
      <c r="B5285" s="1" t="s">
        <v>87</v>
      </c>
      <c r="C5285" s="1" t="s">
        <v>81</v>
      </c>
      <c r="D5285" s="377">
        <v>1500</v>
      </c>
      <c r="E5285" s="1" t="s">
        <v>84</v>
      </c>
      <c r="F5285" s="378">
        <v>46185</v>
      </c>
      <c r="G5285" s="1" t="s">
        <v>13892</v>
      </c>
      <c r="H5285" s="1" t="s">
        <v>13450</v>
      </c>
      <c r="I5285" s="378">
        <v>47281</v>
      </c>
      <c r="J5285" s="1" t="s">
        <v>61</v>
      </c>
      <c r="K5285" s="380">
        <v>0.45407407407407002</v>
      </c>
      <c r="L5285" s="378">
        <v>46185</v>
      </c>
      <c r="M5285" s="1" t="s">
        <v>568</v>
      </c>
      <c r="N5285" s="1" t="s">
        <v>14395</v>
      </c>
    </row>
    <row r="5286" spans="1:14" x14ac:dyDescent="0.25">
      <c r="A5286" s="1" t="s">
        <v>567</v>
      </c>
      <c r="B5286" s="1" t="s">
        <v>87</v>
      </c>
      <c r="C5286" s="1" t="s">
        <v>81</v>
      </c>
      <c r="D5286" s="377">
        <v>1500</v>
      </c>
      <c r="E5286" s="1" t="s">
        <v>84</v>
      </c>
      <c r="F5286" s="378">
        <v>46185</v>
      </c>
      <c r="G5286" s="1" t="s">
        <v>13892</v>
      </c>
      <c r="H5286" s="1" t="s">
        <v>13450</v>
      </c>
      <c r="I5286" s="378">
        <v>47281</v>
      </c>
      <c r="J5286" s="1" t="s">
        <v>61</v>
      </c>
      <c r="K5286" s="380">
        <v>0.40920138888889002</v>
      </c>
      <c r="L5286" s="378">
        <v>46185</v>
      </c>
      <c r="M5286" s="1" t="s">
        <v>568</v>
      </c>
      <c r="N5286" s="1" t="s">
        <v>14396</v>
      </c>
    </row>
    <row r="5287" spans="1:14" x14ac:dyDescent="0.25">
      <c r="A5287" s="1" t="s">
        <v>567</v>
      </c>
      <c r="B5287" s="1" t="s">
        <v>87</v>
      </c>
      <c r="C5287" s="1" t="s">
        <v>81</v>
      </c>
      <c r="D5287" s="377">
        <v>1500</v>
      </c>
      <c r="E5287" s="1" t="s">
        <v>84</v>
      </c>
      <c r="F5287" s="378">
        <v>46185</v>
      </c>
      <c r="G5287" s="1" t="s">
        <v>13892</v>
      </c>
      <c r="H5287" s="1" t="s">
        <v>13450</v>
      </c>
      <c r="I5287" s="378">
        <v>47281</v>
      </c>
      <c r="J5287" s="1" t="s">
        <v>61</v>
      </c>
      <c r="K5287" s="380">
        <v>0.44512731481480999</v>
      </c>
      <c r="L5287" s="378">
        <v>46185</v>
      </c>
      <c r="M5287" s="1" t="s">
        <v>568</v>
      </c>
      <c r="N5287" s="1" t="s">
        <v>14397</v>
      </c>
    </row>
    <row r="5288" spans="1:14" x14ac:dyDescent="0.25">
      <c r="A5288" s="1" t="s">
        <v>567</v>
      </c>
      <c r="B5288" s="1" t="s">
        <v>87</v>
      </c>
      <c r="C5288" s="1" t="s">
        <v>81</v>
      </c>
      <c r="D5288" s="377">
        <v>1500</v>
      </c>
      <c r="E5288" s="1" t="s">
        <v>84</v>
      </c>
      <c r="F5288" s="378">
        <v>46185</v>
      </c>
      <c r="G5288" s="1" t="s">
        <v>13892</v>
      </c>
      <c r="H5288" s="1" t="s">
        <v>13450</v>
      </c>
      <c r="I5288" s="378">
        <v>47281</v>
      </c>
      <c r="J5288" s="1" t="s">
        <v>61</v>
      </c>
      <c r="K5288" s="380">
        <v>0.47928240740741002</v>
      </c>
      <c r="L5288" s="378">
        <v>46185</v>
      </c>
      <c r="M5288" s="1" t="s">
        <v>568</v>
      </c>
      <c r="N5288" s="1" t="s">
        <v>14398</v>
      </c>
    </row>
    <row r="5289" spans="1:14" x14ac:dyDescent="0.25">
      <c r="A5289" s="1" t="s">
        <v>567</v>
      </c>
      <c r="B5289" s="1" t="s">
        <v>87</v>
      </c>
      <c r="C5289" s="1" t="s">
        <v>81</v>
      </c>
      <c r="D5289" s="377">
        <v>1500</v>
      </c>
      <c r="E5289" s="1" t="s">
        <v>84</v>
      </c>
      <c r="F5289" s="378">
        <v>46185</v>
      </c>
      <c r="G5289" s="1" t="s">
        <v>13892</v>
      </c>
      <c r="H5289" s="1" t="s">
        <v>13450</v>
      </c>
      <c r="I5289" s="378">
        <v>47281</v>
      </c>
      <c r="J5289" s="1" t="s">
        <v>61</v>
      </c>
      <c r="K5289" s="380">
        <v>0.24633101851851999</v>
      </c>
      <c r="L5289" s="378">
        <v>46185</v>
      </c>
      <c r="M5289" s="1" t="s">
        <v>568</v>
      </c>
      <c r="N5289" s="1" t="s">
        <v>13895</v>
      </c>
    </row>
    <row r="5290" spans="1:14" x14ac:dyDescent="0.25">
      <c r="A5290" s="1" t="s">
        <v>567</v>
      </c>
      <c r="B5290" s="1" t="s">
        <v>87</v>
      </c>
      <c r="C5290" s="1" t="s">
        <v>81</v>
      </c>
      <c r="D5290" s="377">
        <v>1500</v>
      </c>
      <c r="E5290" s="1" t="s">
        <v>84</v>
      </c>
      <c r="F5290" s="378">
        <v>46185</v>
      </c>
      <c r="G5290" s="1" t="s">
        <v>13892</v>
      </c>
      <c r="H5290" s="1" t="s">
        <v>13450</v>
      </c>
      <c r="I5290" s="378">
        <v>47281</v>
      </c>
      <c r="J5290" s="1" t="s">
        <v>61</v>
      </c>
      <c r="K5290" s="380">
        <v>0.57865740740741001</v>
      </c>
      <c r="L5290" s="378">
        <v>46185</v>
      </c>
      <c r="M5290" s="1" t="s">
        <v>568</v>
      </c>
      <c r="N5290" s="1" t="s">
        <v>14399</v>
      </c>
    </row>
    <row r="5291" spans="1:14" x14ac:dyDescent="0.25">
      <c r="A5291" s="1" t="s">
        <v>567</v>
      </c>
      <c r="B5291" s="1" t="s">
        <v>87</v>
      </c>
      <c r="C5291" s="1" t="s">
        <v>81</v>
      </c>
      <c r="D5291" s="377">
        <v>1500</v>
      </c>
      <c r="E5291" s="1" t="s">
        <v>84</v>
      </c>
      <c r="F5291" s="378">
        <v>46185</v>
      </c>
      <c r="G5291" s="1" t="s">
        <v>12736</v>
      </c>
      <c r="H5291" s="1" t="s">
        <v>11759</v>
      </c>
      <c r="I5291" s="378">
        <v>47279</v>
      </c>
      <c r="J5291" s="1" t="s">
        <v>61</v>
      </c>
      <c r="K5291" s="380">
        <v>6.9398148148149999E-2</v>
      </c>
      <c r="L5291" s="378">
        <v>46185</v>
      </c>
      <c r="M5291" s="1" t="s">
        <v>568</v>
      </c>
      <c r="N5291" s="1" t="s">
        <v>13891</v>
      </c>
    </row>
    <row r="5292" spans="1:14" x14ac:dyDescent="0.25">
      <c r="A5292" s="1" t="s">
        <v>567</v>
      </c>
      <c r="B5292" s="1" t="s">
        <v>87</v>
      </c>
      <c r="C5292" s="1" t="s">
        <v>81</v>
      </c>
      <c r="D5292" s="377">
        <v>1500</v>
      </c>
      <c r="E5292" s="1" t="s">
        <v>84</v>
      </c>
      <c r="F5292" s="378">
        <v>46185</v>
      </c>
      <c r="G5292" s="1" t="s">
        <v>12736</v>
      </c>
      <c r="H5292" s="1" t="s">
        <v>11759</v>
      </c>
      <c r="I5292" s="378">
        <v>47279</v>
      </c>
      <c r="J5292" s="1" t="s">
        <v>61</v>
      </c>
      <c r="K5292" s="380">
        <v>3.3298611111110002E-2</v>
      </c>
      <c r="L5292" s="378">
        <v>46185</v>
      </c>
      <c r="M5292" s="1" t="s">
        <v>568</v>
      </c>
      <c r="N5292" s="1" t="s">
        <v>13902</v>
      </c>
    </row>
    <row r="5293" spans="1:14" x14ac:dyDescent="0.25">
      <c r="A5293" s="1" t="s">
        <v>567</v>
      </c>
      <c r="B5293" s="1" t="s">
        <v>87</v>
      </c>
      <c r="C5293" s="1" t="s">
        <v>81</v>
      </c>
      <c r="D5293" s="377">
        <v>1500</v>
      </c>
      <c r="E5293" s="1" t="s">
        <v>84</v>
      </c>
      <c r="F5293" s="378">
        <v>46185</v>
      </c>
      <c r="G5293" s="1" t="s">
        <v>13892</v>
      </c>
      <c r="H5293" s="1" t="s">
        <v>13450</v>
      </c>
      <c r="I5293" s="378">
        <v>47281</v>
      </c>
      <c r="J5293" s="1" t="s">
        <v>61</v>
      </c>
      <c r="K5293" s="380">
        <v>0.19887731481481</v>
      </c>
      <c r="L5293" s="378">
        <v>46185</v>
      </c>
      <c r="M5293" s="1" t="s">
        <v>568</v>
      </c>
      <c r="N5293" s="1" t="s">
        <v>13894</v>
      </c>
    </row>
    <row r="5294" spans="1:14" x14ac:dyDescent="0.25">
      <c r="A5294" s="1" t="s">
        <v>567</v>
      </c>
      <c r="B5294" s="1" t="s">
        <v>87</v>
      </c>
      <c r="C5294" s="1" t="s">
        <v>81</v>
      </c>
      <c r="D5294" s="377">
        <v>1500</v>
      </c>
      <c r="E5294" s="1" t="s">
        <v>84</v>
      </c>
      <c r="F5294" s="378">
        <v>46185</v>
      </c>
      <c r="G5294" s="1" t="s">
        <v>13892</v>
      </c>
      <c r="H5294" s="1" t="s">
        <v>13450</v>
      </c>
      <c r="I5294" s="378">
        <v>47281</v>
      </c>
      <c r="J5294" s="1" t="s">
        <v>61</v>
      </c>
      <c r="K5294" s="380">
        <v>0.60140046296296001</v>
      </c>
      <c r="L5294" s="378">
        <v>46185</v>
      </c>
      <c r="M5294" s="1" t="s">
        <v>568</v>
      </c>
      <c r="N5294" s="1" t="s">
        <v>14400</v>
      </c>
    </row>
    <row r="5295" spans="1:14" x14ac:dyDescent="0.25">
      <c r="A5295" s="1" t="s">
        <v>567</v>
      </c>
      <c r="B5295" s="1" t="s">
        <v>87</v>
      </c>
      <c r="C5295" s="1" t="s">
        <v>81</v>
      </c>
      <c r="D5295" s="377">
        <v>1500</v>
      </c>
      <c r="E5295" s="1" t="s">
        <v>84</v>
      </c>
      <c r="F5295" s="378">
        <v>46185</v>
      </c>
      <c r="G5295" s="1" t="s">
        <v>12736</v>
      </c>
      <c r="H5295" s="1" t="s">
        <v>11759</v>
      </c>
      <c r="I5295" s="378">
        <v>47279</v>
      </c>
      <c r="J5295" s="1" t="s">
        <v>61</v>
      </c>
      <c r="K5295" s="380">
        <v>0.14155092592592999</v>
      </c>
      <c r="L5295" s="378">
        <v>46185</v>
      </c>
      <c r="M5295" s="1" t="s">
        <v>568</v>
      </c>
      <c r="N5295" s="1" t="s">
        <v>13897</v>
      </c>
    </row>
    <row r="5296" spans="1:14" x14ac:dyDescent="0.25">
      <c r="A5296" s="1" t="s">
        <v>567</v>
      </c>
      <c r="B5296" s="1" t="s">
        <v>87</v>
      </c>
      <c r="C5296" s="1" t="s">
        <v>81</v>
      </c>
      <c r="D5296" s="377">
        <v>1500</v>
      </c>
      <c r="E5296" s="1" t="s">
        <v>84</v>
      </c>
      <c r="F5296" s="378">
        <v>46185</v>
      </c>
      <c r="G5296" s="1" t="s">
        <v>13892</v>
      </c>
      <c r="H5296" s="1" t="s">
        <v>13450</v>
      </c>
      <c r="I5296" s="378">
        <v>47281</v>
      </c>
      <c r="J5296" s="1" t="s">
        <v>61</v>
      </c>
      <c r="K5296" s="380">
        <v>0.16304398148148</v>
      </c>
      <c r="L5296" s="378">
        <v>46185</v>
      </c>
      <c r="M5296" s="1" t="s">
        <v>568</v>
      </c>
      <c r="N5296" s="1" t="s">
        <v>13901</v>
      </c>
    </row>
    <row r="5297" spans="1:14" x14ac:dyDescent="0.25">
      <c r="A5297" s="1" t="s">
        <v>567</v>
      </c>
      <c r="B5297" s="1" t="s">
        <v>87</v>
      </c>
      <c r="C5297" s="1" t="s">
        <v>81</v>
      </c>
      <c r="D5297" s="377">
        <v>1500</v>
      </c>
      <c r="E5297" s="1" t="s">
        <v>84</v>
      </c>
      <c r="F5297" s="378">
        <v>46185</v>
      </c>
      <c r="G5297" s="1" t="s">
        <v>12736</v>
      </c>
      <c r="H5297" s="1" t="s">
        <v>11759</v>
      </c>
      <c r="I5297" s="378">
        <v>47279</v>
      </c>
      <c r="J5297" s="1" t="s">
        <v>61</v>
      </c>
      <c r="K5297" s="380">
        <v>0.16350694444444</v>
      </c>
      <c r="L5297" s="378">
        <v>46185</v>
      </c>
      <c r="M5297" s="1" t="s">
        <v>568</v>
      </c>
      <c r="N5297" s="1" t="s">
        <v>13899</v>
      </c>
    </row>
    <row r="5298" spans="1:14" x14ac:dyDescent="0.25">
      <c r="A5298" s="1" t="s">
        <v>567</v>
      </c>
      <c r="B5298" s="1" t="s">
        <v>87</v>
      </c>
      <c r="C5298" s="1" t="s">
        <v>81</v>
      </c>
      <c r="D5298" s="377">
        <v>1500</v>
      </c>
      <c r="E5298" s="1" t="s">
        <v>84</v>
      </c>
      <c r="F5298" s="378">
        <v>46185</v>
      </c>
      <c r="G5298" s="1" t="s">
        <v>12736</v>
      </c>
      <c r="H5298" s="1" t="s">
        <v>11759</v>
      </c>
      <c r="I5298" s="378">
        <v>47279</v>
      </c>
      <c r="J5298" s="1" t="s">
        <v>61</v>
      </c>
      <c r="K5298" s="380">
        <v>0.14243055555556</v>
      </c>
      <c r="L5298" s="378">
        <v>46185</v>
      </c>
      <c r="M5298" s="1" t="s">
        <v>568</v>
      </c>
      <c r="N5298" s="1" t="s">
        <v>13896</v>
      </c>
    </row>
    <row r="5299" spans="1:14" x14ac:dyDescent="0.25">
      <c r="A5299" s="1" t="s">
        <v>567</v>
      </c>
      <c r="B5299" s="1" t="s">
        <v>87</v>
      </c>
      <c r="C5299" s="1" t="s">
        <v>81</v>
      </c>
      <c r="D5299" s="377">
        <v>1500</v>
      </c>
      <c r="E5299" s="1" t="s">
        <v>84</v>
      </c>
      <c r="F5299" s="378">
        <v>46184</v>
      </c>
      <c r="G5299" s="1" t="s">
        <v>12736</v>
      </c>
      <c r="H5299" s="1" t="s">
        <v>11759</v>
      </c>
      <c r="I5299" s="378">
        <v>47279</v>
      </c>
      <c r="J5299" s="1" t="s">
        <v>61</v>
      </c>
      <c r="K5299" s="380">
        <v>0.44081018518519</v>
      </c>
      <c r="L5299" s="378">
        <v>46184</v>
      </c>
      <c r="M5299" s="1" t="s">
        <v>568</v>
      </c>
      <c r="N5299" s="1" t="s">
        <v>13119</v>
      </c>
    </row>
    <row r="5300" spans="1:14" x14ac:dyDescent="0.25">
      <c r="A5300" s="1" t="s">
        <v>567</v>
      </c>
      <c r="B5300" s="1" t="s">
        <v>87</v>
      </c>
      <c r="C5300" s="1" t="s">
        <v>81</v>
      </c>
      <c r="D5300" s="377">
        <v>1500</v>
      </c>
      <c r="E5300" s="1" t="s">
        <v>84</v>
      </c>
      <c r="F5300" s="378">
        <v>46184</v>
      </c>
      <c r="G5300" s="1" t="s">
        <v>12736</v>
      </c>
      <c r="H5300" s="1" t="s">
        <v>11759</v>
      </c>
      <c r="I5300" s="378">
        <v>47279</v>
      </c>
      <c r="J5300" s="1" t="s">
        <v>61</v>
      </c>
      <c r="K5300" s="380">
        <v>0.70883101851852004</v>
      </c>
      <c r="L5300" s="378">
        <v>46184</v>
      </c>
      <c r="M5300" s="1" t="s">
        <v>568</v>
      </c>
      <c r="N5300" s="1" t="s">
        <v>13910</v>
      </c>
    </row>
    <row r="5301" spans="1:14" x14ac:dyDescent="0.25">
      <c r="A5301" s="1" t="s">
        <v>567</v>
      </c>
      <c r="B5301" s="1" t="s">
        <v>87</v>
      </c>
      <c r="C5301" s="1" t="s">
        <v>81</v>
      </c>
      <c r="D5301" s="377">
        <v>1500</v>
      </c>
      <c r="E5301" s="1" t="s">
        <v>84</v>
      </c>
      <c r="F5301" s="378">
        <v>46184</v>
      </c>
      <c r="G5301" s="1" t="s">
        <v>12736</v>
      </c>
      <c r="H5301" s="1" t="s">
        <v>11759</v>
      </c>
      <c r="I5301" s="378">
        <v>47279</v>
      </c>
      <c r="J5301" s="1" t="s">
        <v>61</v>
      </c>
      <c r="K5301" s="380">
        <v>0.45728009259259</v>
      </c>
      <c r="L5301" s="378">
        <v>46184</v>
      </c>
      <c r="M5301" s="1" t="s">
        <v>568</v>
      </c>
      <c r="N5301" s="1" t="s">
        <v>13364</v>
      </c>
    </row>
    <row r="5302" spans="1:14" x14ac:dyDescent="0.25">
      <c r="A5302" s="1" t="s">
        <v>567</v>
      </c>
      <c r="B5302" s="1" t="s">
        <v>87</v>
      </c>
      <c r="C5302" s="1" t="s">
        <v>81</v>
      </c>
      <c r="D5302" s="377">
        <v>1500</v>
      </c>
      <c r="E5302" s="1" t="s">
        <v>84</v>
      </c>
      <c r="F5302" s="378">
        <v>46184</v>
      </c>
      <c r="G5302" s="1" t="s">
        <v>12736</v>
      </c>
      <c r="H5302" s="1" t="s">
        <v>11759</v>
      </c>
      <c r="I5302" s="378">
        <v>47279</v>
      </c>
      <c r="J5302" s="1" t="s">
        <v>61</v>
      </c>
      <c r="K5302" s="380">
        <v>0.73163194444444002</v>
      </c>
      <c r="L5302" s="378">
        <v>46184</v>
      </c>
      <c r="M5302" s="1" t="s">
        <v>568</v>
      </c>
      <c r="N5302" s="1" t="s">
        <v>13916</v>
      </c>
    </row>
    <row r="5303" spans="1:14" x14ac:dyDescent="0.25">
      <c r="A5303" s="1" t="s">
        <v>567</v>
      </c>
      <c r="B5303" s="1" t="s">
        <v>87</v>
      </c>
      <c r="C5303" s="1" t="s">
        <v>81</v>
      </c>
      <c r="D5303" s="377">
        <v>1500</v>
      </c>
      <c r="E5303" s="1" t="s">
        <v>84</v>
      </c>
      <c r="F5303" s="378">
        <v>46184</v>
      </c>
      <c r="G5303" s="1" t="s">
        <v>12736</v>
      </c>
      <c r="H5303" s="1" t="s">
        <v>11759</v>
      </c>
      <c r="I5303" s="378">
        <v>47279</v>
      </c>
      <c r="J5303" s="1" t="s">
        <v>61</v>
      </c>
      <c r="K5303" s="380">
        <v>0.58520833333333</v>
      </c>
      <c r="L5303" s="378">
        <v>46184</v>
      </c>
      <c r="M5303" s="1" t="s">
        <v>568</v>
      </c>
      <c r="N5303" s="1" t="s">
        <v>13369</v>
      </c>
    </row>
    <row r="5304" spans="1:14" x14ac:dyDescent="0.25">
      <c r="A5304" s="1" t="s">
        <v>567</v>
      </c>
      <c r="B5304" s="1" t="s">
        <v>87</v>
      </c>
      <c r="C5304" s="1" t="s">
        <v>81</v>
      </c>
      <c r="D5304" s="377">
        <v>1500</v>
      </c>
      <c r="E5304" s="1" t="s">
        <v>84</v>
      </c>
      <c r="F5304" s="378">
        <v>46184</v>
      </c>
      <c r="G5304" s="1" t="s">
        <v>12736</v>
      </c>
      <c r="H5304" s="1" t="s">
        <v>11759</v>
      </c>
      <c r="I5304" s="378">
        <v>47279</v>
      </c>
      <c r="J5304" s="1" t="s">
        <v>61</v>
      </c>
      <c r="K5304" s="380">
        <v>0.94432870370370003</v>
      </c>
      <c r="L5304" s="378">
        <v>46184</v>
      </c>
      <c r="M5304" s="1" t="s">
        <v>568</v>
      </c>
      <c r="N5304" s="1" t="s">
        <v>13917</v>
      </c>
    </row>
    <row r="5305" spans="1:14" x14ac:dyDescent="0.25">
      <c r="A5305" s="1" t="s">
        <v>567</v>
      </c>
      <c r="B5305" s="1" t="s">
        <v>87</v>
      </c>
      <c r="C5305" s="1" t="s">
        <v>81</v>
      </c>
      <c r="D5305" s="377">
        <v>1500</v>
      </c>
      <c r="E5305" s="1" t="s">
        <v>84</v>
      </c>
      <c r="F5305" s="378">
        <v>46184</v>
      </c>
      <c r="G5305" s="1" t="s">
        <v>12736</v>
      </c>
      <c r="H5305" s="1" t="s">
        <v>11759</v>
      </c>
      <c r="I5305" s="378">
        <v>47279</v>
      </c>
      <c r="J5305" s="1" t="s">
        <v>61</v>
      </c>
      <c r="K5305" s="380">
        <v>0.47894675925926</v>
      </c>
      <c r="L5305" s="378">
        <v>46184</v>
      </c>
      <c r="M5305" s="1" t="s">
        <v>568</v>
      </c>
      <c r="N5305" s="1" t="s">
        <v>13363</v>
      </c>
    </row>
    <row r="5306" spans="1:14" x14ac:dyDescent="0.25">
      <c r="A5306" s="1" t="s">
        <v>567</v>
      </c>
      <c r="B5306" s="1" t="s">
        <v>87</v>
      </c>
      <c r="C5306" s="1" t="s">
        <v>81</v>
      </c>
      <c r="D5306" s="377">
        <v>1500</v>
      </c>
      <c r="E5306" s="1" t="s">
        <v>84</v>
      </c>
      <c r="F5306" s="378">
        <v>46184</v>
      </c>
      <c r="G5306" s="1" t="s">
        <v>11486</v>
      </c>
      <c r="H5306" s="1" t="s">
        <v>10990</v>
      </c>
      <c r="I5306" s="378">
        <v>47278</v>
      </c>
      <c r="J5306" s="1" t="s">
        <v>61</v>
      </c>
      <c r="K5306" s="380">
        <v>0.14361111111111</v>
      </c>
      <c r="L5306" s="378">
        <v>46184</v>
      </c>
      <c r="M5306" s="1" t="s">
        <v>568</v>
      </c>
      <c r="N5306" s="1" t="s">
        <v>12741</v>
      </c>
    </row>
    <row r="5307" spans="1:14" x14ac:dyDescent="0.25">
      <c r="A5307" s="1" t="s">
        <v>567</v>
      </c>
      <c r="B5307" s="1" t="s">
        <v>87</v>
      </c>
      <c r="C5307" s="1" t="s">
        <v>81</v>
      </c>
      <c r="D5307" s="377">
        <v>1500</v>
      </c>
      <c r="E5307" s="1" t="s">
        <v>84</v>
      </c>
      <c r="F5307" s="378">
        <v>46184</v>
      </c>
      <c r="G5307" s="1" t="s">
        <v>11486</v>
      </c>
      <c r="H5307" s="1" t="s">
        <v>10990</v>
      </c>
      <c r="I5307" s="378">
        <v>47278</v>
      </c>
      <c r="J5307" s="1" t="s">
        <v>61</v>
      </c>
      <c r="K5307" s="380">
        <v>0.14399305555556</v>
      </c>
      <c r="L5307" s="378">
        <v>46184</v>
      </c>
      <c r="M5307" s="1" t="s">
        <v>568</v>
      </c>
      <c r="N5307" s="1" t="s">
        <v>12740</v>
      </c>
    </row>
    <row r="5308" spans="1:14" x14ac:dyDescent="0.25">
      <c r="A5308" s="1" t="s">
        <v>567</v>
      </c>
      <c r="B5308" s="1" t="s">
        <v>87</v>
      </c>
      <c r="C5308" s="1" t="s">
        <v>81</v>
      </c>
      <c r="D5308" s="377">
        <v>1500</v>
      </c>
      <c r="E5308" s="1" t="s">
        <v>84</v>
      </c>
      <c r="F5308" s="378">
        <v>46184</v>
      </c>
      <c r="G5308" s="1" t="s">
        <v>11486</v>
      </c>
      <c r="H5308" s="1" t="s">
        <v>10990</v>
      </c>
      <c r="I5308" s="378">
        <v>47278</v>
      </c>
      <c r="J5308" s="1" t="s">
        <v>61</v>
      </c>
      <c r="K5308" s="380">
        <v>7.0787037037039993E-2</v>
      </c>
      <c r="L5308" s="378">
        <v>46184</v>
      </c>
      <c r="M5308" s="1" t="s">
        <v>568</v>
      </c>
      <c r="N5308" s="1" t="s">
        <v>12734</v>
      </c>
    </row>
    <row r="5309" spans="1:14" x14ac:dyDescent="0.25">
      <c r="A5309" s="1" t="s">
        <v>567</v>
      </c>
      <c r="B5309" s="1" t="s">
        <v>87</v>
      </c>
      <c r="C5309" s="1" t="s">
        <v>81</v>
      </c>
      <c r="D5309" s="377">
        <v>1500</v>
      </c>
      <c r="E5309" s="1" t="s">
        <v>84</v>
      </c>
      <c r="F5309" s="378">
        <v>46184</v>
      </c>
      <c r="G5309" s="1" t="s">
        <v>12736</v>
      </c>
      <c r="H5309" s="1" t="s">
        <v>11759</v>
      </c>
      <c r="I5309" s="378">
        <v>47279</v>
      </c>
      <c r="J5309" s="1" t="s">
        <v>61</v>
      </c>
      <c r="K5309" s="380">
        <v>0.80369212962962999</v>
      </c>
      <c r="L5309" s="378">
        <v>46184</v>
      </c>
      <c r="M5309" s="1" t="s">
        <v>568</v>
      </c>
      <c r="N5309" s="1" t="s">
        <v>13915</v>
      </c>
    </row>
    <row r="5310" spans="1:14" x14ac:dyDescent="0.25">
      <c r="A5310" s="1" t="s">
        <v>567</v>
      </c>
      <c r="B5310" s="1" t="s">
        <v>87</v>
      </c>
      <c r="C5310" s="1" t="s">
        <v>81</v>
      </c>
      <c r="D5310" s="377">
        <v>1500</v>
      </c>
      <c r="E5310" s="1" t="s">
        <v>84</v>
      </c>
      <c r="F5310" s="378">
        <v>46184</v>
      </c>
      <c r="G5310" s="1" t="s">
        <v>11486</v>
      </c>
      <c r="H5310" s="1" t="s">
        <v>10990</v>
      </c>
      <c r="I5310" s="378">
        <v>47278</v>
      </c>
      <c r="J5310" s="1" t="s">
        <v>61</v>
      </c>
      <c r="K5310" s="380">
        <v>4.3506944444439997E-2</v>
      </c>
      <c r="L5310" s="378">
        <v>46184</v>
      </c>
      <c r="M5310" s="1" t="s">
        <v>568</v>
      </c>
      <c r="N5310" s="1" t="s">
        <v>12742</v>
      </c>
    </row>
    <row r="5311" spans="1:14" x14ac:dyDescent="0.25">
      <c r="A5311" s="1" t="s">
        <v>567</v>
      </c>
      <c r="B5311" s="1" t="s">
        <v>87</v>
      </c>
      <c r="C5311" s="1" t="s">
        <v>81</v>
      </c>
      <c r="D5311" s="377">
        <v>1500</v>
      </c>
      <c r="E5311" s="1" t="s">
        <v>84</v>
      </c>
      <c r="F5311" s="378">
        <v>46184</v>
      </c>
      <c r="G5311" s="1" t="s">
        <v>12736</v>
      </c>
      <c r="H5311" s="1" t="s">
        <v>11759</v>
      </c>
      <c r="I5311" s="378">
        <v>47279</v>
      </c>
      <c r="J5311" s="1" t="s">
        <v>61</v>
      </c>
      <c r="K5311" s="380">
        <v>0.41135416666667002</v>
      </c>
      <c r="L5311" s="378">
        <v>46184</v>
      </c>
      <c r="M5311" s="1" t="s">
        <v>568</v>
      </c>
      <c r="N5311" s="1" t="s">
        <v>13122</v>
      </c>
    </row>
    <row r="5312" spans="1:14" x14ac:dyDescent="0.25">
      <c r="A5312" s="1" t="s">
        <v>567</v>
      </c>
      <c r="B5312" s="1" t="s">
        <v>87</v>
      </c>
      <c r="C5312" s="1" t="s">
        <v>81</v>
      </c>
      <c r="D5312" s="377">
        <v>1500</v>
      </c>
      <c r="E5312" s="1" t="s">
        <v>84</v>
      </c>
      <c r="F5312" s="378">
        <v>46184</v>
      </c>
      <c r="G5312" s="1" t="s">
        <v>12736</v>
      </c>
      <c r="H5312" s="1" t="s">
        <v>11759</v>
      </c>
      <c r="I5312" s="378">
        <v>47279</v>
      </c>
      <c r="J5312" s="1" t="s">
        <v>61</v>
      </c>
      <c r="K5312" s="380">
        <v>0.38394675925925997</v>
      </c>
      <c r="L5312" s="378">
        <v>46184</v>
      </c>
      <c r="M5312" s="1" t="s">
        <v>568</v>
      </c>
      <c r="N5312" s="1" t="s">
        <v>13121</v>
      </c>
    </row>
    <row r="5313" spans="1:14" x14ac:dyDescent="0.25">
      <c r="A5313" s="1" t="s">
        <v>567</v>
      </c>
      <c r="B5313" s="1" t="s">
        <v>87</v>
      </c>
      <c r="C5313" s="1" t="s">
        <v>81</v>
      </c>
      <c r="D5313" s="377">
        <v>1500</v>
      </c>
      <c r="E5313" s="1" t="s">
        <v>84</v>
      </c>
      <c r="F5313" s="378">
        <v>46184</v>
      </c>
      <c r="G5313" s="1" t="s">
        <v>11486</v>
      </c>
      <c r="H5313" s="1" t="s">
        <v>10990</v>
      </c>
      <c r="I5313" s="378">
        <v>47278</v>
      </c>
      <c r="J5313" s="1" t="s">
        <v>61</v>
      </c>
      <c r="K5313" s="380">
        <v>0.18538194444444001</v>
      </c>
      <c r="L5313" s="378">
        <v>46184</v>
      </c>
      <c r="M5313" s="1" t="s">
        <v>568</v>
      </c>
      <c r="N5313" s="1" t="s">
        <v>12746</v>
      </c>
    </row>
    <row r="5314" spans="1:14" x14ac:dyDescent="0.25">
      <c r="A5314" s="1" t="s">
        <v>567</v>
      </c>
      <c r="B5314" s="1" t="s">
        <v>87</v>
      </c>
      <c r="C5314" s="1" t="s">
        <v>81</v>
      </c>
      <c r="D5314" s="377">
        <v>1500</v>
      </c>
      <c r="E5314" s="1" t="s">
        <v>84</v>
      </c>
      <c r="F5314" s="378">
        <v>46184</v>
      </c>
      <c r="G5314" s="1" t="s">
        <v>11486</v>
      </c>
      <c r="H5314" s="1" t="s">
        <v>10990</v>
      </c>
      <c r="I5314" s="378">
        <v>47278</v>
      </c>
      <c r="J5314" s="1" t="s">
        <v>61</v>
      </c>
      <c r="K5314" s="380">
        <v>0.19353009259258999</v>
      </c>
      <c r="L5314" s="378">
        <v>46184</v>
      </c>
      <c r="M5314" s="1" t="s">
        <v>568</v>
      </c>
      <c r="N5314" s="1" t="s">
        <v>12745</v>
      </c>
    </row>
    <row r="5315" spans="1:14" x14ac:dyDescent="0.25">
      <c r="A5315" s="1" t="s">
        <v>567</v>
      </c>
      <c r="B5315" s="1" t="s">
        <v>87</v>
      </c>
      <c r="C5315" s="1" t="s">
        <v>81</v>
      </c>
      <c r="D5315" s="377">
        <v>1500</v>
      </c>
      <c r="E5315" s="1" t="s">
        <v>84</v>
      </c>
      <c r="F5315" s="378">
        <v>46184</v>
      </c>
      <c r="G5315" s="1" t="s">
        <v>12736</v>
      </c>
      <c r="H5315" s="1" t="s">
        <v>11759</v>
      </c>
      <c r="I5315" s="378">
        <v>47279</v>
      </c>
      <c r="J5315" s="1" t="s">
        <v>61</v>
      </c>
      <c r="K5315" s="380">
        <v>0.99233796296295995</v>
      </c>
      <c r="L5315" s="378">
        <v>46184</v>
      </c>
      <c r="M5315" s="1" t="s">
        <v>568</v>
      </c>
      <c r="N5315" s="1" t="s">
        <v>13908</v>
      </c>
    </row>
    <row r="5316" spans="1:14" x14ac:dyDescent="0.25">
      <c r="A5316" s="1" t="s">
        <v>567</v>
      </c>
      <c r="B5316" s="1" t="s">
        <v>87</v>
      </c>
      <c r="C5316" s="1" t="s">
        <v>81</v>
      </c>
      <c r="D5316" s="377">
        <v>1500</v>
      </c>
      <c r="E5316" s="1" t="s">
        <v>84</v>
      </c>
      <c r="F5316" s="378">
        <v>46184</v>
      </c>
      <c r="G5316" s="1" t="s">
        <v>11486</v>
      </c>
      <c r="H5316" s="1" t="s">
        <v>10990</v>
      </c>
      <c r="I5316" s="378">
        <v>47278</v>
      </c>
      <c r="J5316" s="1" t="s">
        <v>61</v>
      </c>
      <c r="K5316" s="380">
        <v>0.18520833333333001</v>
      </c>
      <c r="L5316" s="378">
        <v>46184</v>
      </c>
      <c r="M5316" s="1" t="s">
        <v>568</v>
      </c>
      <c r="N5316" s="1" t="s">
        <v>12743</v>
      </c>
    </row>
    <row r="5317" spans="1:14" x14ac:dyDescent="0.25">
      <c r="A5317" s="1" t="s">
        <v>567</v>
      </c>
      <c r="B5317" s="1" t="s">
        <v>87</v>
      </c>
      <c r="C5317" s="1" t="s">
        <v>81</v>
      </c>
      <c r="D5317" s="377">
        <v>1500</v>
      </c>
      <c r="E5317" s="1" t="s">
        <v>84</v>
      </c>
      <c r="F5317" s="378">
        <v>46184</v>
      </c>
      <c r="G5317" s="1" t="s">
        <v>12736</v>
      </c>
      <c r="H5317" s="1" t="s">
        <v>11759</v>
      </c>
      <c r="I5317" s="378">
        <v>47279</v>
      </c>
      <c r="J5317" s="1" t="s">
        <v>61</v>
      </c>
      <c r="K5317" s="380">
        <v>0.58936342592593005</v>
      </c>
      <c r="L5317" s="378">
        <v>46184</v>
      </c>
      <c r="M5317" s="1" t="s">
        <v>568</v>
      </c>
      <c r="N5317" s="1" t="s">
        <v>13367</v>
      </c>
    </row>
    <row r="5318" spans="1:14" x14ac:dyDescent="0.25">
      <c r="A5318" s="1" t="s">
        <v>567</v>
      </c>
      <c r="B5318" s="1" t="s">
        <v>87</v>
      </c>
      <c r="C5318" s="1" t="s">
        <v>81</v>
      </c>
      <c r="D5318" s="377">
        <v>1500</v>
      </c>
      <c r="E5318" s="1" t="s">
        <v>84</v>
      </c>
      <c r="F5318" s="378">
        <v>46184</v>
      </c>
      <c r="G5318" s="1" t="s">
        <v>12736</v>
      </c>
      <c r="H5318" s="1" t="s">
        <v>11759</v>
      </c>
      <c r="I5318" s="378">
        <v>47279</v>
      </c>
      <c r="J5318" s="1" t="s">
        <v>61</v>
      </c>
      <c r="K5318" s="380">
        <v>0.99091435185184995</v>
      </c>
      <c r="L5318" s="378">
        <v>46184</v>
      </c>
      <c r="M5318" s="1" t="s">
        <v>568</v>
      </c>
      <c r="N5318" s="1" t="s">
        <v>13914</v>
      </c>
    </row>
    <row r="5319" spans="1:14" x14ac:dyDescent="0.25">
      <c r="A5319" s="1" t="s">
        <v>567</v>
      </c>
      <c r="B5319" s="1" t="s">
        <v>87</v>
      </c>
      <c r="C5319" s="1" t="s">
        <v>81</v>
      </c>
      <c r="D5319" s="377">
        <v>1500</v>
      </c>
      <c r="E5319" s="1" t="s">
        <v>84</v>
      </c>
      <c r="F5319" s="378">
        <v>46184</v>
      </c>
      <c r="G5319" s="1" t="s">
        <v>12736</v>
      </c>
      <c r="H5319" s="1" t="s">
        <v>11759</v>
      </c>
      <c r="I5319" s="378">
        <v>47279</v>
      </c>
      <c r="J5319" s="1" t="s">
        <v>61</v>
      </c>
      <c r="K5319" s="380">
        <v>0.61105324074073997</v>
      </c>
      <c r="L5319" s="378">
        <v>46184</v>
      </c>
      <c r="M5319" s="1" t="s">
        <v>568</v>
      </c>
      <c r="N5319" s="1" t="s">
        <v>13365</v>
      </c>
    </row>
    <row r="5320" spans="1:14" x14ac:dyDescent="0.25">
      <c r="A5320" s="1" t="s">
        <v>567</v>
      </c>
      <c r="B5320" s="1" t="s">
        <v>87</v>
      </c>
      <c r="C5320" s="1" t="s">
        <v>81</v>
      </c>
      <c r="D5320" s="377">
        <v>1500</v>
      </c>
      <c r="E5320" s="1" t="s">
        <v>84</v>
      </c>
      <c r="F5320" s="378">
        <v>46184</v>
      </c>
      <c r="G5320" s="1" t="s">
        <v>12736</v>
      </c>
      <c r="H5320" s="1" t="s">
        <v>11759</v>
      </c>
      <c r="I5320" s="378">
        <v>47279</v>
      </c>
      <c r="J5320" s="1" t="s">
        <v>61</v>
      </c>
      <c r="K5320" s="380">
        <v>0.68510416666666996</v>
      </c>
      <c r="L5320" s="378">
        <v>46184</v>
      </c>
      <c r="M5320" s="1" t="s">
        <v>568</v>
      </c>
      <c r="N5320" s="1" t="s">
        <v>13368</v>
      </c>
    </row>
    <row r="5321" spans="1:14" x14ac:dyDescent="0.25">
      <c r="A5321" s="1" t="s">
        <v>567</v>
      </c>
      <c r="B5321" s="1" t="s">
        <v>87</v>
      </c>
      <c r="C5321" s="1" t="s">
        <v>81</v>
      </c>
      <c r="D5321" s="377">
        <v>1500</v>
      </c>
      <c r="E5321" s="1" t="s">
        <v>84</v>
      </c>
      <c r="F5321" s="378">
        <v>46184</v>
      </c>
      <c r="G5321" s="1" t="s">
        <v>12736</v>
      </c>
      <c r="H5321" s="1" t="s">
        <v>11759</v>
      </c>
      <c r="I5321" s="378">
        <v>47279</v>
      </c>
      <c r="J5321" s="1" t="s">
        <v>61</v>
      </c>
      <c r="K5321" s="380">
        <v>0.32071759259258997</v>
      </c>
      <c r="L5321" s="378">
        <v>46184</v>
      </c>
      <c r="M5321" s="1" t="s">
        <v>568</v>
      </c>
      <c r="N5321" s="1" t="s">
        <v>12739</v>
      </c>
    </row>
    <row r="5322" spans="1:14" x14ac:dyDescent="0.25">
      <c r="A5322" s="1" t="s">
        <v>567</v>
      </c>
      <c r="B5322" s="1" t="s">
        <v>87</v>
      </c>
      <c r="C5322" s="1" t="s">
        <v>81</v>
      </c>
      <c r="D5322" s="377">
        <v>1500</v>
      </c>
      <c r="E5322" s="1" t="s">
        <v>84</v>
      </c>
      <c r="F5322" s="378">
        <v>46184</v>
      </c>
      <c r="G5322" s="1" t="s">
        <v>12736</v>
      </c>
      <c r="H5322" s="1" t="s">
        <v>11759</v>
      </c>
      <c r="I5322" s="378">
        <v>47279</v>
      </c>
      <c r="J5322" s="1" t="s">
        <v>61</v>
      </c>
      <c r="K5322" s="380">
        <v>0.37972222222222002</v>
      </c>
      <c r="L5322" s="378">
        <v>46184</v>
      </c>
      <c r="M5322" s="1" t="s">
        <v>568</v>
      </c>
      <c r="N5322" s="1" t="s">
        <v>13123</v>
      </c>
    </row>
    <row r="5323" spans="1:14" x14ac:dyDescent="0.25">
      <c r="A5323" s="1" t="s">
        <v>567</v>
      </c>
      <c r="B5323" s="1" t="s">
        <v>87</v>
      </c>
      <c r="C5323" s="1" t="s">
        <v>81</v>
      </c>
      <c r="D5323" s="377">
        <v>1500</v>
      </c>
      <c r="E5323" s="1" t="s">
        <v>84</v>
      </c>
      <c r="F5323" s="378">
        <v>46184</v>
      </c>
      <c r="G5323" s="1" t="s">
        <v>12736</v>
      </c>
      <c r="H5323" s="1" t="s">
        <v>11759</v>
      </c>
      <c r="I5323" s="378">
        <v>47279</v>
      </c>
      <c r="J5323" s="1" t="s">
        <v>61</v>
      </c>
      <c r="K5323" s="380">
        <v>0.22636574074074001</v>
      </c>
      <c r="L5323" s="378">
        <v>46184</v>
      </c>
      <c r="M5323" s="1" t="s">
        <v>568</v>
      </c>
      <c r="N5323" s="1" t="s">
        <v>12738</v>
      </c>
    </row>
    <row r="5324" spans="1:14" x14ac:dyDescent="0.25">
      <c r="A5324" s="1" t="s">
        <v>567</v>
      </c>
      <c r="B5324" s="1" t="s">
        <v>87</v>
      </c>
      <c r="C5324" s="1" t="s">
        <v>81</v>
      </c>
      <c r="D5324" s="377">
        <v>1500</v>
      </c>
      <c r="E5324" s="1" t="s">
        <v>84</v>
      </c>
      <c r="F5324" s="378">
        <v>46184</v>
      </c>
      <c r="G5324" s="1" t="s">
        <v>12736</v>
      </c>
      <c r="H5324" s="1" t="s">
        <v>11759</v>
      </c>
      <c r="I5324" s="378">
        <v>47279</v>
      </c>
      <c r="J5324" s="1" t="s">
        <v>61</v>
      </c>
      <c r="K5324" s="380">
        <v>0.66559027777778002</v>
      </c>
      <c r="L5324" s="378">
        <v>46184</v>
      </c>
      <c r="M5324" s="1" t="s">
        <v>568</v>
      </c>
      <c r="N5324" s="1" t="s">
        <v>13366</v>
      </c>
    </row>
    <row r="5325" spans="1:14" x14ac:dyDescent="0.25">
      <c r="A5325" s="1" t="s">
        <v>567</v>
      </c>
      <c r="B5325" s="1" t="s">
        <v>87</v>
      </c>
      <c r="C5325" s="1" t="s">
        <v>81</v>
      </c>
      <c r="D5325" s="377">
        <v>1500</v>
      </c>
      <c r="E5325" s="1" t="s">
        <v>84</v>
      </c>
      <c r="F5325" s="378">
        <v>46184</v>
      </c>
      <c r="G5325" s="1" t="s">
        <v>12736</v>
      </c>
      <c r="H5325" s="1" t="s">
        <v>11759</v>
      </c>
      <c r="I5325" s="378">
        <v>47279</v>
      </c>
      <c r="J5325" s="1" t="s">
        <v>61</v>
      </c>
      <c r="K5325" s="380">
        <v>0.33571759259258999</v>
      </c>
      <c r="L5325" s="378">
        <v>46184</v>
      </c>
      <c r="M5325" s="1" t="s">
        <v>568</v>
      </c>
      <c r="N5325" s="1" t="s">
        <v>13118</v>
      </c>
    </row>
    <row r="5326" spans="1:14" x14ac:dyDescent="0.25">
      <c r="A5326" s="1" t="s">
        <v>567</v>
      </c>
      <c r="B5326" s="1" t="s">
        <v>87</v>
      </c>
      <c r="C5326" s="1" t="s">
        <v>81</v>
      </c>
      <c r="D5326" s="377">
        <v>1500</v>
      </c>
      <c r="E5326" s="1" t="s">
        <v>84</v>
      </c>
      <c r="F5326" s="378">
        <v>46184</v>
      </c>
      <c r="G5326" s="1" t="s">
        <v>12736</v>
      </c>
      <c r="H5326" s="1" t="s">
        <v>11759</v>
      </c>
      <c r="I5326" s="378">
        <v>47279</v>
      </c>
      <c r="J5326" s="1" t="s">
        <v>61</v>
      </c>
      <c r="K5326" s="380">
        <v>0.33140046296296</v>
      </c>
      <c r="L5326" s="378">
        <v>46184</v>
      </c>
      <c r="M5326" s="1" t="s">
        <v>568</v>
      </c>
      <c r="N5326" s="1" t="s">
        <v>13120</v>
      </c>
    </row>
    <row r="5327" spans="1:14" x14ac:dyDescent="0.25">
      <c r="A5327" s="1" t="s">
        <v>567</v>
      </c>
      <c r="B5327" s="1" t="s">
        <v>87</v>
      </c>
      <c r="C5327" s="1" t="s">
        <v>81</v>
      </c>
      <c r="D5327" s="377">
        <v>1500</v>
      </c>
      <c r="E5327" s="1" t="s">
        <v>84</v>
      </c>
      <c r="F5327" s="378">
        <v>46184</v>
      </c>
      <c r="G5327" s="1" t="s">
        <v>12736</v>
      </c>
      <c r="H5327" s="1" t="s">
        <v>11759</v>
      </c>
      <c r="I5327" s="378">
        <v>47279</v>
      </c>
      <c r="J5327" s="1" t="s">
        <v>61</v>
      </c>
      <c r="K5327" s="380">
        <v>0.24552083333333</v>
      </c>
      <c r="L5327" s="378">
        <v>46184</v>
      </c>
      <c r="M5327" s="1" t="s">
        <v>568</v>
      </c>
      <c r="N5327" s="1" t="s">
        <v>12737</v>
      </c>
    </row>
    <row r="5328" spans="1:14" x14ac:dyDescent="0.25">
      <c r="A5328" s="1" t="s">
        <v>567</v>
      </c>
      <c r="B5328" s="1" t="s">
        <v>87</v>
      </c>
      <c r="C5328" s="1" t="s">
        <v>81</v>
      </c>
      <c r="D5328" s="377">
        <v>1500</v>
      </c>
      <c r="E5328" s="1" t="s">
        <v>84</v>
      </c>
      <c r="F5328" s="378">
        <v>46184</v>
      </c>
      <c r="G5328" s="1" t="s">
        <v>12736</v>
      </c>
      <c r="H5328" s="1" t="s">
        <v>11759</v>
      </c>
      <c r="I5328" s="378">
        <v>47279</v>
      </c>
      <c r="J5328" s="1" t="s">
        <v>61</v>
      </c>
      <c r="K5328" s="380">
        <v>0.61489583333332998</v>
      </c>
      <c r="L5328" s="378">
        <v>46184</v>
      </c>
      <c r="M5328" s="1" t="s">
        <v>568</v>
      </c>
      <c r="N5328" s="1" t="s">
        <v>13362</v>
      </c>
    </row>
    <row r="5329" spans="1:14" x14ac:dyDescent="0.25">
      <c r="A5329" s="1" t="s">
        <v>567</v>
      </c>
      <c r="B5329" s="1" t="s">
        <v>87</v>
      </c>
      <c r="C5329" s="1" t="s">
        <v>81</v>
      </c>
      <c r="D5329" s="377">
        <v>1500</v>
      </c>
      <c r="E5329" s="1" t="s">
        <v>84</v>
      </c>
      <c r="F5329" s="378">
        <v>46184</v>
      </c>
      <c r="G5329" s="1" t="s">
        <v>12736</v>
      </c>
      <c r="H5329" s="1" t="s">
        <v>11759</v>
      </c>
      <c r="I5329" s="378">
        <v>47279</v>
      </c>
      <c r="J5329" s="1" t="s">
        <v>61</v>
      </c>
      <c r="K5329" s="380">
        <v>0.83035879629630005</v>
      </c>
      <c r="L5329" s="378">
        <v>46184</v>
      </c>
      <c r="M5329" s="1" t="s">
        <v>568</v>
      </c>
      <c r="N5329" s="1" t="s">
        <v>13911</v>
      </c>
    </row>
    <row r="5330" spans="1:14" x14ac:dyDescent="0.25">
      <c r="A5330" s="1" t="s">
        <v>567</v>
      </c>
      <c r="B5330" s="1" t="s">
        <v>87</v>
      </c>
      <c r="C5330" s="1" t="s">
        <v>81</v>
      </c>
      <c r="D5330" s="377">
        <v>1500</v>
      </c>
      <c r="E5330" s="1" t="s">
        <v>84</v>
      </c>
      <c r="F5330" s="378">
        <v>46184</v>
      </c>
      <c r="G5330" s="1" t="s">
        <v>11486</v>
      </c>
      <c r="H5330" s="1" t="s">
        <v>10990</v>
      </c>
      <c r="I5330" s="378">
        <v>47278</v>
      </c>
      <c r="J5330" s="1" t="s">
        <v>61</v>
      </c>
      <c r="K5330" s="380">
        <v>4.94212962963E-3</v>
      </c>
      <c r="L5330" s="378">
        <v>46184</v>
      </c>
      <c r="M5330" s="1" t="s">
        <v>568</v>
      </c>
      <c r="N5330" s="1" t="s">
        <v>12735</v>
      </c>
    </row>
    <row r="5331" spans="1:14" x14ac:dyDescent="0.25">
      <c r="A5331" s="1" t="s">
        <v>567</v>
      </c>
      <c r="B5331" s="1" t="s">
        <v>87</v>
      </c>
      <c r="C5331" s="1" t="s">
        <v>81</v>
      </c>
      <c r="D5331" s="377">
        <v>1500</v>
      </c>
      <c r="E5331" s="1" t="s">
        <v>84</v>
      </c>
      <c r="F5331" s="378">
        <v>46184</v>
      </c>
      <c r="G5331" s="1" t="s">
        <v>12736</v>
      </c>
      <c r="H5331" s="1" t="s">
        <v>11759</v>
      </c>
      <c r="I5331" s="378">
        <v>47279</v>
      </c>
      <c r="J5331" s="1" t="s">
        <v>61</v>
      </c>
      <c r="K5331" s="380">
        <v>0.91543981481480996</v>
      </c>
      <c r="L5331" s="378">
        <v>46184</v>
      </c>
      <c r="M5331" s="1" t="s">
        <v>568</v>
      </c>
      <c r="N5331" s="1" t="s">
        <v>13906</v>
      </c>
    </row>
    <row r="5332" spans="1:14" x14ac:dyDescent="0.25">
      <c r="A5332" s="1" t="s">
        <v>567</v>
      </c>
      <c r="B5332" s="1" t="s">
        <v>87</v>
      </c>
      <c r="C5332" s="1" t="s">
        <v>81</v>
      </c>
      <c r="D5332" s="377">
        <v>1500</v>
      </c>
      <c r="E5332" s="1" t="s">
        <v>84</v>
      </c>
      <c r="F5332" s="378">
        <v>46184</v>
      </c>
      <c r="G5332" s="1" t="s">
        <v>11486</v>
      </c>
      <c r="H5332" s="1" t="s">
        <v>10990</v>
      </c>
      <c r="I5332" s="378">
        <v>47278</v>
      </c>
      <c r="J5332" s="1" t="s">
        <v>61</v>
      </c>
      <c r="K5332" s="380">
        <v>2.1805555555560002E-2</v>
      </c>
      <c r="L5332" s="378">
        <v>46184</v>
      </c>
      <c r="M5332" s="1" t="s">
        <v>568</v>
      </c>
      <c r="N5332" s="1" t="s">
        <v>12744</v>
      </c>
    </row>
    <row r="5333" spans="1:14" x14ac:dyDescent="0.25">
      <c r="A5333" s="1" t="s">
        <v>567</v>
      </c>
      <c r="B5333" s="1" t="s">
        <v>87</v>
      </c>
      <c r="C5333" s="1" t="s">
        <v>81</v>
      </c>
      <c r="D5333" s="377">
        <v>1500</v>
      </c>
      <c r="E5333" s="1" t="s">
        <v>84</v>
      </c>
      <c r="F5333" s="378">
        <v>46184</v>
      </c>
      <c r="G5333" s="1" t="s">
        <v>12736</v>
      </c>
      <c r="H5333" s="1" t="s">
        <v>11759</v>
      </c>
      <c r="I5333" s="378">
        <v>47279</v>
      </c>
      <c r="J5333" s="1" t="s">
        <v>61</v>
      </c>
      <c r="K5333" s="380">
        <v>0.88351851851852004</v>
      </c>
      <c r="L5333" s="378">
        <v>46184</v>
      </c>
      <c r="M5333" s="1" t="s">
        <v>568</v>
      </c>
      <c r="N5333" s="1" t="s">
        <v>13909</v>
      </c>
    </row>
    <row r="5334" spans="1:14" x14ac:dyDescent="0.25">
      <c r="A5334" s="1" t="s">
        <v>567</v>
      </c>
      <c r="B5334" s="1" t="s">
        <v>87</v>
      </c>
      <c r="C5334" s="1" t="s">
        <v>81</v>
      </c>
      <c r="D5334" s="377">
        <v>1500</v>
      </c>
      <c r="E5334" s="1" t="s">
        <v>84</v>
      </c>
      <c r="F5334" s="378">
        <v>46184</v>
      </c>
      <c r="G5334" s="1" t="s">
        <v>12736</v>
      </c>
      <c r="H5334" s="1" t="s">
        <v>11759</v>
      </c>
      <c r="I5334" s="378">
        <v>47279</v>
      </c>
      <c r="J5334" s="1" t="s">
        <v>61</v>
      </c>
      <c r="K5334" s="380">
        <v>0.78668981481481004</v>
      </c>
      <c r="L5334" s="378">
        <v>46184</v>
      </c>
      <c r="M5334" s="1" t="s">
        <v>568</v>
      </c>
      <c r="N5334" s="1" t="s">
        <v>13912</v>
      </c>
    </row>
    <row r="5335" spans="1:14" x14ac:dyDescent="0.25">
      <c r="A5335" s="1" t="s">
        <v>567</v>
      </c>
      <c r="B5335" s="1" t="s">
        <v>87</v>
      </c>
      <c r="C5335" s="1" t="s">
        <v>81</v>
      </c>
      <c r="D5335" s="377">
        <v>1500</v>
      </c>
      <c r="E5335" s="1" t="s">
        <v>84</v>
      </c>
      <c r="F5335" s="378">
        <v>46184</v>
      </c>
      <c r="G5335" s="1" t="s">
        <v>12736</v>
      </c>
      <c r="H5335" s="1" t="s">
        <v>11759</v>
      </c>
      <c r="I5335" s="378">
        <v>47279</v>
      </c>
      <c r="J5335" s="1" t="s">
        <v>61</v>
      </c>
      <c r="K5335" s="380">
        <v>0.93402777777778001</v>
      </c>
      <c r="L5335" s="378">
        <v>46184</v>
      </c>
      <c r="M5335" s="1" t="s">
        <v>568</v>
      </c>
      <c r="N5335" s="1" t="s">
        <v>13905</v>
      </c>
    </row>
    <row r="5336" spans="1:14" x14ac:dyDescent="0.25">
      <c r="A5336" s="1" t="s">
        <v>567</v>
      </c>
      <c r="B5336" s="1" t="s">
        <v>87</v>
      </c>
      <c r="C5336" s="1" t="s">
        <v>81</v>
      </c>
      <c r="D5336" s="377">
        <v>1500</v>
      </c>
      <c r="E5336" s="1" t="s">
        <v>84</v>
      </c>
      <c r="F5336" s="378">
        <v>46184</v>
      </c>
      <c r="G5336" s="1" t="s">
        <v>12736</v>
      </c>
      <c r="H5336" s="1" t="s">
        <v>11759</v>
      </c>
      <c r="I5336" s="378">
        <v>47279</v>
      </c>
      <c r="J5336" s="1" t="s">
        <v>61</v>
      </c>
      <c r="K5336" s="380">
        <v>0.77923611111111002</v>
      </c>
      <c r="L5336" s="378">
        <v>46184</v>
      </c>
      <c r="M5336" s="1" t="s">
        <v>568</v>
      </c>
      <c r="N5336" s="1" t="s">
        <v>13913</v>
      </c>
    </row>
    <row r="5337" spans="1:14" x14ac:dyDescent="0.25">
      <c r="A5337" s="1" t="s">
        <v>567</v>
      </c>
      <c r="B5337" s="1" t="s">
        <v>87</v>
      </c>
      <c r="C5337" s="1" t="s">
        <v>81</v>
      </c>
      <c r="D5337" s="377">
        <v>1500</v>
      </c>
      <c r="E5337" s="1" t="s">
        <v>84</v>
      </c>
      <c r="F5337" s="378">
        <v>46184</v>
      </c>
      <c r="G5337" s="1" t="s">
        <v>12736</v>
      </c>
      <c r="H5337" s="1" t="s">
        <v>11759</v>
      </c>
      <c r="I5337" s="378">
        <v>47279</v>
      </c>
      <c r="J5337" s="1" t="s">
        <v>61</v>
      </c>
      <c r="K5337" s="380">
        <v>0.77395833333332997</v>
      </c>
      <c r="L5337" s="378">
        <v>46184</v>
      </c>
      <c r="M5337" s="1" t="s">
        <v>568</v>
      </c>
      <c r="N5337" s="1" t="s">
        <v>13907</v>
      </c>
    </row>
    <row r="5338" spans="1:14" x14ac:dyDescent="0.25">
      <c r="A5338" s="1" t="s">
        <v>567</v>
      </c>
      <c r="B5338" s="1" t="s">
        <v>87</v>
      </c>
      <c r="C5338" s="1" t="s">
        <v>81</v>
      </c>
      <c r="D5338" s="377">
        <v>1500</v>
      </c>
      <c r="E5338" s="1" t="s">
        <v>84</v>
      </c>
      <c r="F5338" s="378">
        <v>46183</v>
      </c>
      <c r="G5338" s="1" t="s">
        <v>10220</v>
      </c>
      <c r="H5338" s="1" t="s">
        <v>9484</v>
      </c>
      <c r="I5338" s="378">
        <v>47278</v>
      </c>
      <c r="J5338" s="1" t="s">
        <v>61</v>
      </c>
      <c r="K5338" s="380">
        <v>7.4756944444440004E-2</v>
      </c>
      <c r="L5338" s="378">
        <v>46183</v>
      </c>
      <c r="M5338" s="1" t="s">
        <v>568</v>
      </c>
      <c r="N5338" s="1" t="s">
        <v>11495</v>
      </c>
    </row>
    <row r="5339" spans="1:14" x14ac:dyDescent="0.25">
      <c r="A5339" s="1" t="s">
        <v>567</v>
      </c>
      <c r="B5339" s="1" t="s">
        <v>87</v>
      </c>
      <c r="C5339" s="1" t="s">
        <v>81</v>
      </c>
      <c r="D5339" s="377">
        <v>1500</v>
      </c>
      <c r="E5339" s="1" t="s">
        <v>84</v>
      </c>
      <c r="F5339" s="378">
        <v>46183</v>
      </c>
      <c r="G5339" s="1" t="s">
        <v>11486</v>
      </c>
      <c r="H5339" s="1" t="s">
        <v>10990</v>
      </c>
      <c r="I5339" s="378">
        <v>47278</v>
      </c>
      <c r="J5339" s="1" t="s">
        <v>61</v>
      </c>
      <c r="K5339" s="380">
        <v>0.37699074074074002</v>
      </c>
      <c r="L5339" s="378">
        <v>46183</v>
      </c>
      <c r="M5339" s="1" t="s">
        <v>568</v>
      </c>
      <c r="N5339" s="1" t="s">
        <v>11709</v>
      </c>
    </row>
    <row r="5340" spans="1:14" x14ac:dyDescent="0.25">
      <c r="A5340" s="1" t="s">
        <v>567</v>
      </c>
      <c r="B5340" s="1" t="s">
        <v>87</v>
      </c>
      <c r="C5340" s="1" t="s">
        <v>81</v>
      </c>
      <c r="D5340" s="377">
        <v>1500</v>
      </c>
      <c r="E5340" s="1" t="s">
        <v>84</v>
      </c>
      <c r="F5340" s="378">
        <v>46183</v>
      </c>
      <c r="G5340" s="1" t="s">
        <v>10220</v>
      </c>
      <c r="H5340" s="1" t="s">
        <v>9484</v>
      </c>
      <c r="I5340" s="378">
        <v>47278</v>
      </c>
      <c r="J5340" s="1" t="s">
        <v>61</v>
      </c>
      <c r="K5340" s="380">
        <v>0.25295138888889002</v>
      </c>
      <c r="L5340" s="378">
        <v>46183</v>
      </c>
      <c r="M5340" s="1" t="s">
        <v>568</v>
      </c>
      <c r="N5340" s="1" t="s">
        <v>11496</v>
      </c>
    </row>
    <row r="5341" spans="1:14" x14ac:dyDescent="0.25">
      <c r="A5341" s="1" t="s">
        <v>567</v>
      </c>
      <c r="B5341" s="1" t="s">
        <v>87</v>
      </c>
      <c r="C5341" s="1" t="s">
        <v>81</v>
      </c>
      <c r="D5341" s="377">
        <v>1500</v>
      </c>
      <c r="E5341" s="1" t="s">
        <v>84</v>
      </c>
      <c r="F5341" s="378">
        <v>46183</v>
      </c>
      <c r="G5341" s="1" t="s">
        <v>10220</v>
      </c>
      <c r="H5341" s="1" t="s">
        <v>9484</v>
      </c>
      <c r="I5341" s="378">
        <v>47278</v>
      </c>
      <c r="J5341" s="1" t="s">
        <v>61</v>
      </c>
      <c r="K5341" s="380">
        <v>0.19915509259259001</v>
      </c>
      <c r="L5341" s="378">
        <v>46183</v>
      </c>
      <c r="M5341" s="1" t="s">
        <v>568</v>
      </c>
      <c r="N5341" s="1" t="s">
        <v>11499</v>
      </c>
    </row>
    <row r="5342" spans="1:14" x14ac:dyDescent="0.25">
      <c r="A5342" s="1" t="s">
        <v>567</v>
      </c>
      <c r="B5342" s="1" t="s">
        <v>87</v>
      </c>
      <c r="C5342" s="1" t="s">
        <v>81</v>
      </c>
      <c r="D5342" s="377">
        <v>1500</v>
      </c>
      <c r="E5342" s="1" t="s">
        <v>84</v>
      </c>
      <c r="F5342" s="378">
        <v>46183</v>
      </c>
      <c r="G5342" s="1" t="s">
        <v>11486</v>
      </c>
      <c r="H5342" s="1" t="s">
        <v>10990</v>
      </c>
      <c r="I5342" s="378">
        <v>47278</v>
      </c>
      <c r="J5342" s="1" t="s">
        <v>61</v>
      </c>
      <c r="K5342" s="380">
        <v>0.34829861111110999</v>
      </c>
      <c r="L5342" s="378">
        <v>46183</v>
      </c>
      <c r="M5342" s="1" t="s">
        <v>568</v>
      </c>
      <c r="N5342" s="1" t="s">
        <v>11487</v>
      </c>
    </row>
    <row r="5343" spans="1:14" x14ac:dyDescent="0.25">
      <c r="A5343" s="1" t="s">
        <v>567</v>
      </c>
      <c r="B5343" s="1" t="s">
        <v>87</v>
      </c>
      <c r="C5343" s="1" t="s">
        <v>81</v>
      </c>
      <c r="D5343" s="377">
        <v>1500</v>
      </c>
      <c r="E5343" s="1" t="s">
        <v>84</v>
      </c>
      <c r="F5343" s="378">
        <v>46183</v>
      </c>
      <c r="G5343" s="1" t="s">
        <v>11486</v>
      </c>
      <c r="H5343" s="1" t="s">
        <v>10990</v>
      </c>
      <c r="I5343" s="378">
        <v>47278</v>
      </c>
      <c r="J5343" s="1" t="s">
        <v>61</v>
      </c>
      <c r="K5343" s="380">
        <v>0.45893518518519</v>
      </c>
      <c r="L5343" s="378">
        <v>46183</v>
      </c>
      <c r="M5343" s="1" t="s">
        <v>568</v>
      </c>
      <c r="N5343" s="1" t="s">
        <v>12763</v>
      </c>
    </row>
    <row r="5344" spans="1:14" x14ac:dyDescent="0.25">
      <c r="A5344" s="1" t="s">
        <v>567</v>
      </c>
      <c r="B5344" s="1" t="s">
        <v>87</v>
      </c>
      <c r="C5344" s="1" t="s">
        <v>81</v>
      </c>
      <c r="D5344" s="377">
        <v>1500</v>
      </c>
      <c r="E5344" s="1" t="s">
        <v>84</v>
      </c>
      <c r="F5344" s="378">
        <v>46183</v>
      </c>
      <c r="G5344" s="1" t="s">
        <v>10220</v>
      </c>
      <c r="H5344" s="1" t="s">
        <v>9484</v>
      </c>
      <c r="I5344" s="378">
        <v>47278</v>
      </c>
      <c r="J5344" s="1" t="s">
        <v>61</v>
      </c>
      <c r="K5344" s="380">
        <v>4.3252314814809997E-2</v>
      </c>
      <c r="L5344" s="378">
        <v>46183</v>
      </c>
      <c r="M5344" s="1" t="s">
        <v>568</v>
      </c>
      <c r="N5344" s="1" t="s">
        <v>11488</v>
      </c>
    </row>
    <row r="5345" spans="1:14" x14ac:dyDescent="0.25">
      <c r="A5345" s="1" t="s">
        <v>567</v>
      </c>
      <c r="B5345" s="1" t="s">
        <v>87</v>
      </c>
      <c r="C5345" s="1" t="s">
        <v>81</v>
      </c>
      <c r="D5345" s="377">
        <v>1500</v>
      </c>
      <c r="E5345" s="1" t="s">
        <v>84</v>
      </c>
      <c r="F5345" s="378">
        <v>46183</v>
      </c>
      <c r="G5345" s="1" t="s">
        <v>11486</v>
      </c>
      <c r="H5345" s="1" t="s">
        <v>10990</v>
      </c>
      <c r="I5345" s="378">
        <v>47278</v>
      </c>
      <c r="J5345" s="1" t="s">
        <v>61</v>
      </c>
      <c r="K5345" s="380">
        <v>0.40575231481481</v>
      </c>
      <c r="L5345" s="378">
        <v>46183</v>
      </c>
      <c r="M5345" s="1" t="s">
        <v>568</v>
      </c>
      <c r="N5345" s="1" t="s">
        <v>12750</v>
      </c>
    </row>
    <row r="5346" spans="1:14" x14ac:dyDescent="0.25">
      <c r="A5346" s="1" t="s">
        <v>567</v>
      </c>
      <c r="B5346" s="1" t="s">
        <v>87</v>
      </c>
      <c r="C5346" s="1" t="s">
        <v>81</v>
      </c>
      <c r="D5346" s="377">
        <v>1500</v>
      </c>
      <c r="E5346" s="1" t="s">
        <v>84</v>
      </c>
      <c r="F5346" s="378">
        <v>46183</v>
      </c>
      <c r="G5346" s="1" t="s">
        <v>10220</v>
      </c>
      <c r="H5346" s="1" t="s">
        <v>9484</v>
      </c>
      <c r="I5346" s="378">
        <v>47278</v>
      </c>
      <c r="J5346" s="1" t="s">
        <v>61</v>
      </c>
      <c r="K5346" s="380">
        <v>0.14480324074074</v>
      </c>
      <c r="L5346" s="378">
        <v>46183</v>
      </c>
      <c r="M5346" s="1" t="s">
        <v>568</v>
      </c>
      <c r="N5346" s="1" t="s">
        <v>11500</v>
      </c>
    </row>
    <row r="5347" spans="1:14" x14ac:dyDescent="0.25">
      <c r="A5347" s="1" t="s">
        <v>567</v>
      </c>
      <c r="B5347" s="1" t="s">
        <v>87</v>
      </c>
      <c r="C5347" s="1" t="s">
        <v>81</v>
      </c>
      <c r="D5347" s="377">
        <v>1500</v>
      </c>
      <c r="E5347" s="1" t="s">
        <v>84</v>
      </c>
      <c r="F5347" s="378">
        <v>46183</v>
      </c>
      <c r="G5347" s="1" t="s">
        <v>11486</v>
      </c>
      <c r="H5347" s="1" t="s">
        <v>10990</v>
      </c>
      <c r="I5347" s="378">
        <v>47278</v>
      </c>
      <c r="J5347" s="1" t="s">
        <v>61</v>
      </c>
      <c r="K5347" s="380">
        <v>0.58554398148148001</v>
      </c>
      <c r="L5347" s="378">
        <v>46183</v>
      </c>
      <c r="M5347" s="1" t="s">
        <v>568</v>
      </c>
      <c r="N5347" s="1" t="s">
        <v>12767</v>
      </c>
    </row>
    <row r="5348" spans="1:14" x14ac:dyDescent="0.25">
      <c r="A5348" s="1" t="s">
        <v>567</v>
      </c>
      <c r="B5348" s="1" t="s">
        <v>87</v>
      </c>
      <c r="C5348" s="1" t="s">
        <v>81</v>
      </c>
      <c r="D5348" s="377">
        <v>1500</v>
      </c>
      <c r="E5348" s="1" t="s">
        <v>84</v>
      </c>
      <c r="F5348" s="378">
        <v>46183</v>
      </c>
      <c r="G5348" s="1" t="s">
        <v>11486</v>
      </c>
      <c r="H5348" s="1" t="s">
        <v>10990</v>
      </c>
      <c r="I5348" s="378">
        <v>47278</v>
      </c>
      <c r="J5348" s="1" t="s">
        <v>61</v>
      </c>
      <c r="K5348" s="380">
        <v>0.53770833333333001</v>
      </c>
      <c r="L5348" s="378">
        <v>46183</v>
      </c>
      <c r="M5348" s="1" t="s">
        <v>568</v>
      </c>
      <c r="N5348" s="1" t="s">
        <v>12771</v>
      </c>
    </row>
    <row r="5349" spans="1:14" x14ac:dyDescent="0.25">
      <c r="A5349" s="1" t="s">
        <v>567</v>
      </c>
      <c r="B5349" s="1" t="s">
        <v>87</v>
      </c>
      <c r="C5349" s="1" t="s">
        <v>81</v>
      </c>
      <c r="D5349" s="377">
        <v>1500</v>
      </c>
      <c r="E5349" s="1" t="s">
        <v>84</v>
      </c>
      <c r="F5349" s="378">
        <v>46183</v>
      </c>
      <c r="G5349" s="1" t="s">
        <v>11486</v>
      </c>
      <c r="H5349" s="1" t="s">
        <v>10990</v>
      </c>
      <c r="I5349" s="378">
        <v>47278</v>
      </c>
      <c r="J5349" s="1" t="s">
        <v>61</v>
      </c>
      <c r="K5349" s="380">
        <v>0.90782407407406995</v>
      </c>
      <c r="L5349" s="378">
        <v>46183</v>
      </c>
      <c r="M5349" s="1" t="s">
        <v>568</v>
      </c>
      <c r="N5349" s="1" t="s">
        <v>12754</v>
      </c>
    </row>
    <row r="5350" spans="1:14" x14ac:dyDescent="0.25">
      <c r="A5350" s="1" t="s">
        <v>567</v>
      </c>
      <c r="B5350" s="1" t="s">
        <v>87</v>
      </c>
      <c r="C5350" s="1" t="s">
        <v>81</v>
      </c>
      <c r="D5350" s="377">
        <v>1500</v>
      </c>
      <c r="E5350" s="1" t="s">
        <v>84</v>
      </c>
      <c r="F5350" s="378">
        <v>46183</v>
      </c>
      <c r="G5350" s="1" t="s">
        <v>11486</v>
      </c>
      <c r="H5350" s="1" t="s">
        <v>10990</v>
      </c>
      <c r="I5350" s="378">
        <v>47278</v>
      </c>
      <c r="J5350" s="1" t="s">
        <v>61</v>
      </c>
      <c r="K5350" s="380">
        <v>0.68318287037036995</v>
      </c>
      <c r="L5350" s="378">
        <v>46183</v>
      </c>
      <c r="M5350" s="1" t="s">
        <v>568</v>
      </c>
      <c r="N5350" s="1" t="s">
        <v>12753</v>
      </c>
    </row>
    <row r="5351" spans="1:14" x14ac:dyDescent="0.25">
      <c r="A5351" s="1" t="s">
        <v>567</v>
      </c>
      <c r="B5351" s="1" t="s">
        <v>87</v>
      </c>
      <c r="C5351" s="1" t="s">
        <v>81</v>
      </c>
      <c r="D5351" s="377">
        <v>1500</v>
      </c>
      <c r="E5351" s="1" t="s">
        <v>84</v>
      </c>
      <c r="F5351" s="378">
        <v>46183</v>
      </c>
      <c r="G5351" s="1" t="s">
        <v>11486</v>
      </c>
      <c r="H5351" s="1" t="s">
        <v>10990</v>
      </c>
      <c r="I5351" s="378">
        <v>47278</v>
      </c>
      <c r="J5351" s="1" t="s">
        <v>61</v>
      </c>
      <c r="K5351" s="380">
        <v>0.58436342592593005</v>
      </c>
      <c r="L5351" s="378">
        <v>46183</v>
      </c>
      <c r="M5351" s="1" t="s">
        <v>568</v>
      </c>
      <c r="N5351" s="1" t="s">
        <v>12772</v>
      </c>
    </row>
    <row r="5352" spans="1:14" x14ac:dyDescent="0.25">
      <c r="A5352" s="1" t="s">
        <v>567</v>
      </c>
      <c r="B5352" s="1" t="s">
        <v>87</v>
      </c>
      <c r="C5352" s="1" t="s">
        <v>81</v>
      </c>
      <c r="D5352" s="377">
        <v>1500</v>
      </c>
      <c r="E5352" s="1" t="s">
        <v>84</v>
      </c>
      <c r="F5352" s="378">
        <v>46183</v>
      </c>
      <c r="G5352" s="1" t="s">
        <v>11486</v>
      </c>
      <c r="H5352" s="1" t="s">
        <v>10990</v>
      </c>
      <c r="I5352" s="378">
        <v>47278</v>
      </c>
      <c r="J5352" s="1" t="s">
        <v>61</v>
      </c>
      <c r="K5352" s="380">
        <v>0.58655092592592994</v>
      </c>
      <c r="L5352" s="378">
        <v>46183</v>
      </c>
      <c r="M5352" s="1" t="s">
        <v>568</v>
      </c>
      <c r="N5352" s="1" t="s">
        <v>12764</v>
      </c>
    </row>
    <row r="5353" spans="1:14" x14ac:dyDescent="0.25">
      <c r="A5353" s="1" t="s">
        <v>567</v>
      </c>
      <c r="B5353" s="1" t="s">
        <v>87</v>
      </c>
      <c r="C5353" s="1" t="s">
        <v>81</v>
      </c>
      <c r="D5353" s="377">
        <v>1500</v>
      </c>
      <c r="E5353" s="1" t="s">
        <v>84</v>
      </c>
      <c r="F5353" s="378">
        <v>46183</v>
      </c>
      <c r="G5353" s="1" t="s">
        <v>11486</v>
      </c>
      <c r="H5353" s="1" t="s">
        <v>10990</v>
      </c>
      <c r="I5353" s="378">
        <v>47278</v>
      </c>
      <c r="J5353" s="1" t="s">
        <v>61</v>
      </c>
      <c r="K5353" s="380">
        <v>0.56940972222221997</v>
      </c>
      <c r="L5353" s="378">
        <v>46183</v>
      </c>
      <c r="M5353" s="1" t="s">
        <v>568</v>
      </c>
      <c r="N5353" s="1" t="s">
        <v>12769</v>
      </c>
    </row>
    <row r="5354" spans="1:14" x14ac:dyDescent="0.25">
      <c r="A5354" s="1" t="s">
        <v>567</v>
      </c>
      <c r="B5354" s="1" t="s">
        <v>87</v>
      </c>
      <c r="C5354" s="1" t="s">
        <v>81</v>
      </c>
      <c r="D5354" s="377">
        <v>1500</v>
      </c>
      <c r="E5354" s="1" t="s">
        <v>84</v>
      </c>
      <c r="F5354" s="378">
        <v>46183</v>
      </c>
      <c r="G5354" s="1" t="s">
        <v>11486</v>
      </c>
      <c r="H5354" s="1" t="s">
        <v>10990</v>
      </c>
      <c r="I5354" s="378">
        <v>47278</v>
      </c>
      <c r="J5354" s="1" t="s">
        <v>61</v>
      </c>
      <c r="K5354" s="380">
        <v>0.39569444444444002</v>
      </c>
      <c r="L5354" s="378">
        <v>46183</v>
      </c>
      <c r="M5354" s="1" t="s">
        <v>568</v>
      </c>
      <c r="N5354" s="1" t="s">
        <v>12751</v>
      </c>
    </row>
    <row r="5355" spans="1:14" x14ac:dyDescent="0.25">
      <c r="A5355" s="1" t="s">
        <v>567</v>
      </c>
      <c r="B5355" s="1" t="s">
        <v>87</v>
      </c>
      <c r="C5355" s="1" t="s">
        <v>81</v>
      </c>
      <c r="D5355" s="377">
        <v>1500</v>
      </c>
      <c r="E5355" s="1" t="s">
        <v>84</v>
      </c>
      <c r="F5355" s="378">
        <v>46183</v>
      </c>
      <c r="G5355" s="1" t="s">
        <v>11486</v>
      </c>
      <c r="H5355" s="1" t="s">
        <v>10990</v>
      </c>
      <c r="I5355" s="378">
        <v>47278</v>
      </c>
      <c r="J5355" s="1" t="s">
        <v>61</v>
      </c>
      <c r="K5355" s="380">
        <v>0.43195601851852</v>
      </c>
      <c r="L5355" s="378">
        <v>46183</v>
      </c>
      <c r="M5355" s="1" t="s">
        <v>568</v>
      </c>
      <c r="N5355" s="1" t="s">
        <v>12768</v>
      </c>
    </row>
    <row r="5356" spans="1:14" x14ac:dyDescent="0.25">
      <c r="A5356" s="1" t="s">
        <v>567</v>
      </c>
      <c r="B5356" s="1" t="s">
        <v>87</v>
      </c>
      <c r="C5356" s="1" t="s">
        <v>81</v>
      </c>
      <c r="D5356" s="377">
        <v>1500</v>
      </c>
      <c r="E5356" s="1" t="s">
        <v>84</v>
      </c>
      <c r="F5356" s="378">
        <v>46183</v>
      </c>
      <c r="G5356" s="1" t="s">
        <v>11486</v>
      </c>
      <c r="H5356" s="1" t="s">
        <v>10990</v>
      </c>
      <c r="I5356" s="378">
        <v>47278</v>
      </c>
      <c r="J5356" s="1" t="s">
        <v>61</v>
      </c>
      <c r="K5356" s="380">
        <v>0.92619212962963005</v>
      </c>
      <c r="L5356" s="378">
        <v>46183</v>
      </c>
      <c r="M5356" s="1" t="s">
        <v>568</v>
      </c>
      <c r="N5356" s="1" t="s">
        <v>12752</v>
      </c>
    </row>
    <row r="5357" spans="1:14" x14ac:dyDescent="0.25">
      <c r="A5357" s="1" t="s">
        <v>567</v>
      </c>
      <c r="B5357" s="1" t="s">
        <v>87</v>
      </c>
      <c r="C5357" s="1" t="s">
        <v>81</v>
      </c>
      <c r="D5357" s="377">
        <v>1500</v>
      </c>
      <c r="E5357" s="1" t="s">
        <v>84</v>
      </c>
      <c r="F5357" s="378">
        <v>46183</v>
      </c>
      <c r="G5357" s="1" t="s">
        <v>11486</v>
      </c>
      <c r="H5357" s="1" t="s">
        <v>10990</v>
      </c>
      <c r="I5357" s="378">
        <v>47278</v>
      </c>
      <c r="J5357" s="1" t="s">
        <v>61</v>
      </c>
      <c r="K5357" s="380">
        <v>0.93907407407406995</v>
      </c>
      <c r="L5357" s="378">
        <v>46183</v>
      </c>
      <c r="M5357" s="1" t="s">
        <v>568</v>
      </c>
      <c r="N5357" s="1" t="s">
        <v>12747</v>
      </c>
    </row>
    <row r="5358" spans="1:14" x14ac:dyDescent="0.25">
      <c r="A5358" s="1" t="s">
        <v>567</v>
      </c>
      <c r="B5358" s="1" t="s">
        <v>87</v>
      </c>
      <c r="C5358" s="1" t="s">
        <v>81</v>
      </c>
      <c r="D5358" s="377">
        <v>1500</v>
      </c>
      <c r="E5358" s="1" t="s">
        <v>84</v>
      </c>
      <c r="F5358" s="378">
        <v>46183</v>
      </c>
      <c r="G5358" s="1" t="s">
        <v>11486</v>
      </c>
      <c r="H5358" s="1" t="s">
        <v>10990</v>
      </c>
      <c r="I5358" s="378">
        <v>47278</v>
      </c>
      <c r="J5358" s="1" t="s">
        <v>61</v>
      </c>
      <c r="K5358" s="380">
        <v>0.72986111111110996</v>
      </c>
      <c r="L5358" s="378">
        <v>46183</v>
      </c>
      <c r="M5358" s="1" t="s">
        <v>568</v>
      </c>
      <c r="N5358" s="1" t="s">
        <v>12755</v>
      </c>
    </row>
    <row r="5359" spans="1:14" x14ac:dyDescent="0.25">
      <c r="A5359" s="1" t="s">
        <v>567</v>
      </c>
      <c r="B5359" s="1" t="s">
        <v>87</v>
      </c>
      <c r="C5359" s="1" t="s">
        <v>81</v>
      </c>
      <c r="D5359" s="377">
        <v>1500</v>
      </c>
      <c r="E5359" s="1" t="s">
        <v>84</v>
      </c>
      <c r="F5359" s="378">
        <v>46183</v>
      </c>
      <c r="G5359" s="1" t="s">
        <v>11486</v>
      </c>
      <c r="H5359" s="1" t="s">
        <v>10990</v>
      </c>
      <c r="I5359" s="378">
        <v>47278</v>
      </c>
      <c r="J5359" s="1" t="s">
        <v>61</v>
      </c>
      <c r="K5359" s="380">
        <v>0.70776620370370003</v>
      </c>
      <c r="L5359" s="378">
        <v>46183</v>
      </c>
      <c r="M5359" s="1" t="s">
        <v>568</v>
      </c>
      <c r="N5359" s="1" t="s">
        <v>12759</v>
      </c>
    </row>
    <row r="5360" spans="1:14" x14ac:dyDescent="0.25">
      <c r="A5360" s="1" t="s">
        <v>567</v>
      </c>
      <c r="B5360" s="1" t="s">
        <v>87</v>
      </c>
      <c r="C5360" s="1" t="s">
        <v>81</v>
      </c>
      <c r="D5360" s="377">
        <v>1500</v>
      </c>
      <c r="E5360" s="1" t="s">
        <v>84</v>
      </c>
      <c r="F5360" s="378">
        <v>46183</v>
      </c>
      <c r="G5360" s="1" t="s">
        <v>11486</v>
      </c>
      <c r="H5360" s="1" t="s">
        <v>10990</v>
      </c>
      <c r="I5360" s="378">
        <v>47278</v>
      </c>
      <c r="J5360" s="1" t="s">
        <v>61</v>
      </c>
      <c r="K5360" s="380">
        <v>0.57987268518518997</v>
      </c>
      <c r="L5360" s="378">
        <v>46183</v>
      </c>
      <c r="M5360" s="1" t="s">
        <v>568</v>
      </c>
      <c r="N5360" s="1" t="s">
        <v>12765</v>
      </c>
    </row>
    <row r="5361" spans="1:14" x14ac:dyDescent="0.25">
      <c r="A5361" s="1" t="s">
        <v>567</v>
      </c>
      <c r="B5361" s="1" t="s">
        <v>87</v>
      </c>
      <c r="C5361" s="1" t="s">
        <v>81</v>
      </c>
      <c r="D5361" s="377">
        <v>1500</v>
      </c>
      <c r="E5361" s="1" t="s">
        <v>84</v>
      </c>
      <c r="F5361" s="378">
        <v>46183</v>
      </c>
      <c r="G5361" s="1" t="s">
        <v>11486</v>
      </c>
      <c r="H5361" s="1" t="s">
        <v>10990</v>
      </c>
      <c r="I5361" s="378">
        <v>47278</v>
      </c>
      <c r="J5361" s="1" t="s">
        <v>61</v>
      </c>
      <c r="K5361" s="380">
        <v>0.32738425925926001</v>
      </c>
      <c r="L5361" s="378">
        <v>46183</v>
      </c>
      <c r="M5361" s="1" t="s">
        <v>568</v>
      </c>
      <c r="N5361" s="1" t="s">
        <v>11498</v>
      </c>
    </row>
    <row r="5362" spans="1:14" x14ac:dyDescent="0.25">
      <c r="A5362" s="1" t="s">
        <v>567</v>
      </c>
      <c r="B5362" s="1" t="s">
        <v>87</v>
      </c>
      <c r="C5362" s="1" t="s">
        <v>81</v>
      </c>
      <c r="D5362" s="377">
        <v>1500</v>
      </c>
      <c r="E5362" s="1" t="s">
        <v>84</v>
      </c>
      <c r="F5362" s="378">
        <v>46183</v>
      </c>
      <c r="G5362" s="1" t="s">
        <v>11486</v>
      </c>
      <c r="H5362" s="1" t="s">
        <v>10990</v>
      </c>
      <c r="I5362" s="378">
        <v>47278</v>
      </c>
      <c r="J5362" s="1" t="s">
        <v>61</v>
      </c>
      <c r="K5362" s="380">
        <v>0.61508101851852004</v>
      </c>
      <c r="L5362" s="378">
        <v>46183</v>
      </c>
      <c r="M5362" s="1" t="s">
        <v>568</v>
      </c>
      <c r="N5362" s="1" t="s">
        <v>12770</v>
      </c>
    </row>
    <row r="5363" spans="1:14" x14ac:dyDescent="0.25">
      <c r="A5363" s="1" t="s">
        <v>567</v>
      </c>
      <c r="B5363" s="1" t="s">
        <v>87</v>
      </c>
      <c r="C5363" s="1" t="s">
        <v>81</v>
      </c>
      <c r="D5363" s="377">
        <v>1500</v>
      </c>
      <c r="E5363" s="1" t="s">
        <v>84</v>
      </c>
      <c r="F5363" s="378">
        <v>46183</v>
      </c>
      <c r="G5363" s="1" t="s">
        <v>11486</v>
      </c>
      <c r="H5363" s="1" t="s">
        <v>10990</v>
      </c>
      <c r="I5363" s="378">
        <v>47278</v>
      </c>
      <c r="J5363" s="1" t="s">
        <v>61</v>
      </c>
      <c r="K5363" s="380">
        <v>0.78789351851851996</v>
      </c>
      <c r="L5363" s="378">
        <v>46183</v>
      </c>
      <c r="M5363" s="1" t="s">
        <v>568</v>
      </c>
      <c r="N5363" s="1" t="s">
        <v>12757</v>
      </c>
    </row>
    <row r="5364" spans="1:14" x14ac:dyDescent="0.25">
      <c r="A5364" s="1" t="s">
        <v>567</v>
      </c>
      <c r="B5364" s="1" t="s">
        <v>87</v>
      </c>
      <c r="C5364" s="1" t="s">
        <v>81</v>
      </c>
      <c r="D5364" s="377">
        <v>1500</v>
      </c>
      <c r="E5364" s="1" t="s">
        <v>84</v>
      </c>
      <c r="F5364" s="378">
        <v>46183</v>
      </c>
      <c r="G5364" s="1" t="s">
        <v>11486</v>
      </c>
      <c r="H5364" s="1" t="s">
        <v>10990</v>
      </c>
      <c r="I5364" s="378">
        <v>47278</v>
      </c>
      <c r="J5364" s="1" t="s">
        <v>61</v>
      </c>
      <c r="K5364" s="380">
        <v>0.64952546296295999</v>
      </c>
      <c r="L5364" s="378">
        <v>46183</v>
      </c>
      <c r="M5364" s="1" t="s">
        <v>568</v>
      </c>
      <c r="N5364" s="1" t="s">
        <v>12766</v>
      </c>
    </row>
    <row r="5365" spans="1:14" x14ac:dyDescent="0.25">
      <c r="A5365" s="1" t="s">
        <v>567</v>
      </c>
      <c r="B5365" s="1" t="s">
        <v>87</v>
      </c>
      <c r="C5365" s="1" t="s">
        <v>81</v>
      </c>
      <c r="D5365" s="377">
        <v>1500</v>
      </c>
      <c r="E5365" s="1" t="s">
        <v>84</v>
      </c>
      <c r="F5365" s="378">
        <v>46183</v>
      </c>
      <c r="G5365" s="1" t="s">
        <v>10220</v>
      </c>
      <c r="H5365" s="1" t="s">
        <v>9484</v>
      </c>
      <c r="I5365" s="378">
        <v>47278</v>
      </c>
      <c r="J5365" s="1" t="s">
        <v>61</v>
      </c>
      <c r="K5365" s="380">
        <v>1.7256944444439998E-2</v>
      </c>
      <c r="L5365" s="378">
        <v>46183</v>
      </c>
      <c r="M5365" s="1" t="s">
        <v>568</v>
      </c>
      <c r="N5365" s="1" t="s">
        <v>11493</v>
      </c>
    </row>
    <row r="5366" spans="1:14" x14ac:dyDescent="0.25">
      <c r="A5366" s="1" t="s">
        <v>567</v>
      </c>
      <c r="B5366" s="1" t="s">
        <v>87</v>
      </c>
      <c r="C5366" s="1" t="s">
        <v>81</v>
      </c>
      <c r="D5366" s="377">
        <v>1500</v>
      </c>
      <c r="E5366" s="1" t="s">
        <v>84</v>
      </c>
      <c r="F5366" s="378">
        <v>46183</v>
      </c>
      <c r="G5366" s="1" t="s">
        <v>11486</v>
      </c>
      <c r="H5366" s="1" t="s">
        <v>10990</v>
      </c>
      <c r="I5366" s="378">
        <v>47278</v>
      </c>
      <c r="J5366" s="1" t="s">
        <v>61</v>
      </c>
      <c r="K5366" s="380">
        <v>0.79209490740740995</v>
      </c>
      <c r="L5366" s="378">
        <v>46183</v>
      </c>
      <c r="M5366" s="1" t="s">
        <v>568</v>
      </c>
      <c r="N5366" s="1" t="s">
        <v>12758</v>
      </c>
    </row>
    <row r="5367" spans="1:14" x14ac:dyDescent="0.25">
      <c r="A5367" s="1" t="s">
        <v>567</v>
      </c>
      <c r="B5367" s="1" t="s">
        <v>87</v>
      </c>
      <c r="C5367" s="1" t="s">
        <v>81</v>
      </c>
      <c r="D5367" s="377">
        <v>1500</v>
      </c>
      <c r="E5367" s="1" t="s">
        <v>84</v>
      </c>
      <c r="F5367" s="378">
        <v>46183</v>
      </c>
      <c r="G5367" s="1" t="s">
        <v>11486</v>
      </c>
      <c r="H5367" s="1" t="s">
        <v>10990</v>
      </c>
      <c r="I5367" s="378">
        <v>47278</v>
      </c>
      <c r="J5367" s="1" t="s">
        <v>61</v>
      </c>
      <c r="K5367" s="380">
        <v>0.80364583333332995</v>
      </c>
      <c r="L5367" s="378">
        <v>46183</v>
      </c>
      <c r="M5367" s="1" t="s">
        <v>568</v>
      </c>
      <c r="N5367" s="1" t="s">
        <v>12760</v>
      </c>
    </row>
    <row r="5368" spans="1:14" x14ac:dyDescent="0.25">
      <c r="A5368" s="1" t="s">
        <v>567</v>
      </c>
      <c r="B5368" s="1" t="s">
        <v>87</v>
      </c>
      <c r="C5368" s="1" t="s">
        <v>81</v>
      </c>
      <c r="D5368" s="377">
        <v>1500</v>
      </c>
      <c r="E5368" s="1" t="s">
        <v>84</v>
      </c>
      <c r="F5368" s="378">
        <v>46183</v>
      </c>
      <c r="G5368" s="1" t="s">
        <v>10220</v>
      </c>
      <c r="H5368" s="1" t="s">
        <v>9484</v>
      </c>
      <c r="I5368" s="378">
        <v>47278</v>
      </c>
      <c r="J5368" s="1" t="s">
        <v>61</v>
      </c>
      <c r="K5368" s="380">
        <v>1.6886574074070002E-2</v>
      </c>
      <c r="L5368" s="378">
        <v>46183</v>
      </c>
      <c r="M5368" s="1" t="s">
        <v>568</v>
      </c>
      <c r="N5368" s="1" t="s">
        <v>11490</v>
      </c>
    </row>
    <row r="5369" spans="1:14" x14ac:dyDescent="0.25">
      <c r="A5369" s="1" t="s">
        <v>567</v>
      </c>
      <c r="B5369" s="1" t="s">
        <v>87</v>
      </c>
      <c r="C5369" s="1" t="s">
        <v>81</v>
      </c>
      <c r="D5369" s="377">
        <v>1500</v>
      </c>
      <c r="E5369" s="1" t="s">
        <v>84</v>
      </c>
      <c r="F5369" s="378">
        <v>46183</v>
      </c>
      <c r="G5369" s="1" t="s">
        <v>11486</v>
      </c>
      <c r="H5369" s="1" t="s">
        <v>10990</v>
      </c>
      <c r="I5369" s="378">
        <v>47278</v>
      </c>
      <c r="J5369" s="1" t="s">
        <v>61</v>
      </c>
      <c r="K5369" s="380">
        <v>0.88164351851851996</v>
      </c>
      <c r="L5369" s="378">
        <v>46183</v>
      </c>
      <c r="M5369" s="1" t="s">
        <v>568</v>
      </c>
      <c r="N5369" s="1" t="s">
        <v>12761</v>
      </c>
    </row>
    <row r="5370" spans="1:14" x14ac:dyDescent="0.25">
      <c r="A5370" s="1" t="s">
        <v>567</v>
      </c>
      <c r="B5370" s="1" t="s">
        <v>87</v>
      </c>
      <c r="C5370" s="1" t="s">
        <v>81</v>
      </c>
      <c r="D5370" s="377">
        <v>1500</v>
      </c>
      <c r="E5370" s="1" t="s">
        <v>84</v>
      </c>
      <c r="F5370" s="378">
        <v>46183</v>
      </c>
      <c r="G5370" s="1" t="s">
        <v>10220</v>
      </c>
      <c r="H5370" s="1" t="s">
        <v>9484</v>
      </c>
      <c r="I5370" s="378">
        <v>47278</v>
      </c>
      <c r="J5370" s="1" t="s">
        <v>61</v>
      </c>
      <c r="K5370" s="380">
        <v>0.26903935185185002</v>
      </c>
      <c r="L5370" s="378">
        <v>46183</v>
      </c>
      <c r="M5370" s="1" t="s">
        <v>568</v>
      </c>
      <c r="N5370" s="1" t="s">
        <v>11494</v>
      </c>
    </row>
    <row r="5371" spans="1:14" x14ac:dyDescent="0.25">
      <c r="A5371" s="1" t="s">
        <v>567</v>
      </c>
      <c r="B5371" s="1" t="s">
        <v>87</v>
      </c>
      <c r="C5371" s="1" t="s">
        <v>81</v>
      </c>
      <c r="D5371" s="377">
        <v>1500</v>
      </c>
      <c r="E5371" s="1" t="s">
        <v>84</v>
      </c>
      <c r="F5371" s="378">
        <v>46183</v>
      </c>
      <c r="G5371" s="1" t="s">
        <v>10220</v>
      </c>
      <c r="H5371" s="1" t="s">
        <v>9484</v>
      </c>
      <c r="I5371" s="378">
        <v>47278</v>
      </c>
      <c r="J5371" s="1" t="s">
        <v>61</v>
      </c>
      <c r="K5371" s="380">
        <v>0.14623842592593</v>
      </c>
      <c r="L5371" s="378">
        <v>46183</v>
      </c>
      <c r="M5371" s="1" t="s">
        <v>568</v>
      </c>
      <c r="N5371" s="1" t="s">
        <v>11491</v>
      </c>
    </row>
    <row r="5372" spans="1:14" x14ac:dyDescent="0.25">
      <c r="A5372" s="1" t="s">
        <v>567</v>
      </c>
      <c r="B5372" s="1" t="s">
        <v>87</v>
      </c>
      <c r="C5372" s="1" t="s">
        <v>81</v>
      </c>
      <c r="D5372" s="377">
        <v>1500</v>
      </c>
      <c r="E5372" s="1" t="s">
        <v>84</v>
      </c>
      <c r="F5372" s="378">
        <v>46183</v>
      </c>
      <c r="G5372" s="1" t="s">
        <v>10220</v>
      </c>
      <c r="H5372" s="1" t="s">
        <v>9484</v>
      </c>
      <c r="I5372" s="378">
        <v>47278</v>
      </c>
      <c r="J5372" s="1" t="s">
        <v>61</v>
      </c>
      <c r="K5372" s="380">
        <v>0.22185185185185</v>
      </c>
      <c r="L5372" s="378">
        <v>46183</v>
      </c>
      <c r="M5372" s="1" t="s">
        <v>568</v>
      </c>
      <c r="N5372" s="1" t="s">
        <v>11497</v>
      </c>
    </row>
    <row r="5373" spans="1:14" x14ac:dyDescent="0.25">
      <c r="A5373" s="1" t="s">
        <v>567</v>
      </c>
      <c r="B5373" s="1" t="s">
        <v>87</v>
      </c>
      <c r="C5373" s="1" t="s">
        <v>81</v>
      </c>
      <c r="D5373" s="377">
        <v>1500</v>
      </c>
      <c r="E5373" s="1" t="s">
        <v>84</v>
      </c>
      <c r="F5373" s="378">
        <v>46183</v>
      </c>
      <c r="G5373" s="1" t="s">
        <v>11486</v>
      </c>
      <c r="H5373" s="1" t="s">
        <v>10990</v>
      </c>
      <c r="I5373" s="378">
        <v>47278</v>
      </c>
      <c r="J5373" s="1" t="s">
        <v>61</v>
      </c>
      <c r="K5373" s="380">
        <v>0.55314814814815005</v>
      </c>
      <c r="L5373" s="378">
        <v>46183</v>
      </c>
      <c r="M5373" s="1" t="s">
        <v>568</v>
      </c>
      <c r="N5373" s="1" t="s">
        <v>12762</v>
      </c>
    </row>
    <row r="5374" spans="1:14" x14ac:dyDescent="0.25">
      <c r="A5374" s="1" t="s">
        <v>567</v>
      </c>
      <c r="B5374" s="1" t="s">
        <v>87</v>
      </c>
      <c r="C5374" s="1" t="s">
        <v>81</v>
      </c>
      <c r="D5374" s="377">
        <v>1500</v>
      </c>
      <c r="E5374" s="1" t="s">
        <v>84</v>
      </c>
      <c r="F5374" s="378">
        <v>46183</v>
      </c>
      <c r="G5374" s="1" t="s">
        <v>10220</v>
      </c>
      <c r="H5374" s="1" t="s">
        <v>9484</v>
      </c>
      <c r="I5374" s="378">
        <v>47278</v>
      </c>
      <c r="J5374" s="1" t="s">
        <v>61</v>
      </c>
      <c r="K5374" s="380">
        <v>0.14574074074074</v>
      </c>
      <c r="L5374" s="378">
        <v>46183</v>
      </c>
      <c r="M5374" s="1" t="s">
        <v>568</v>
      </c>
      <c r="N5374" s="1" t="s">
        <v>11492</v>
      </c>
    </row>
    <row r="5375" spans="1:14" x14ac:dyDescent="0.25">
      <c r="A5375" s="1" t="s">
        <v>567</v>
      </c>
      <c r="B5375" s="1" t="s">
        <v>87</v>
      </c>
      <c r="C5375" s="1" t="s">
        <v>81</v>
      </c>
      <c r="D5375" s="377">
        <v>1500</v>
      </c>
      <c r="E5375" s="1" t="s">
        <v>84</v>
      </c>
      <c r="F5375" s="378">
        <v>46183</v>
      </c>
      <c r="G5375" s="1" t="s">
        <v>11486</v>
      </c>
      <c r="H5375" s="1" t="s">
        <v>10990</v>
      </c>
      <c r="I5375" s="378">
        <v>47278</v>
      </c>
      <c r="J5375" s="1" t="s">
        <v>61</v>
      </c>
      <c r="K5375" s="380">
        <v>0.98670138888889003</v>
      </c>
      <c r="L5375" s="378">
        <v>46183</v>
      </c>
      <c r="M5375" s="1" t="s">
        <v>568</v>
      </c>
      <c r="N5375" s="1" t="s">
        <v>12749</v>
      </c>
    </row>
    <row r="5376" spans="1:14" x14ac:dyDescent="0.25">
      <c r="A5376" s="1" t="s">
        <v>567</v>
      </c>
      <c r="B5376" s="1" t="s">
        <v>87</v>
      </c>
      <c r="C5376" s="1" t="s">
        <v>81</v>
      </c>
      <c r="D5376" s="377">
        <v>1500</v>
      </c>
      <c r="E5376" s="1" t="s">
        <v>84</v>
      </c>
      <c r="F5376" s="378">
        <v>46183</v>
      </c>
      <c r="G5376" s="1" t="s">
        <v>10220</v>
      </c>
      <c r="H5376" s="1" t="s">
        <v>9484</v>
      </c>
      <c r="I5376" s="378">
        <v>47278</v>
      </c>
      <c r="J5376" s="1" t="s">
        <v>61</v>
      </c>
      <c r="K5376" s="380">
        <v>0.16748842592593</v>
      </c>
      <c r="L5376" s="378">
        <v>46183</v>
      </c>
      <c r="M5376" s="1" t="s">
        <v>568</v>
      </c>
      <c r="N5376" s="1" t="s">
        <v>11489</v>
      </c>
    </row>
    <row r="5377" spans="1:14" x14ac:dyDescent="0.25">
      <c r="A5377" s="1" t="s">
        <v>567</v>
      </c>
      <c r="B5377" s="1" t="s">
        <v>87</v>
      </c>
      <c r="C5377" s="1" t="s">
        <v>81</v>
      </c>
      <c r="D5377" s="377">
        <v>1500</v>
      </c>
      <c r="E5377" s="1" t="s">
        <v>84</v>
      </c>
      <c r="F5377" s="378">
        <v>46183</v>
      </c>
      <c r="G5377" s="1" t="s">
        <v>11486</v>
      </c>
      <c r="H5377" s="1" t="s">
        <v>10990</v>
      </c>
      <c r="I5377" s="378">
        <v>47278</v>
      </c>
      <c r="J5377" s="1" t="s">
        <v>61</v>
      </c>
      <c r="K5377" s="380">
        <v>0.91197916666667</v>
      </c>
      <c r="L5377" s="378">
        <v>46183</v>
      </c>
      <c r="M5377" s="1" t="s">
        <v>568</v>
      </c>
      <c r="N5377" s="1" t="s">
        <v>12756</v>
      </c>
    </row>
    <row r="5378" spans="1:14" x14ac:dyDescent="0.25">
      <c r="A5378" s="1" t="s">
        <v>567</v>
      </c>
      <c r="B5378" s="1" t="s">
        <v>87</v>
      </c>
      <c r="C5378" s="1" t="s">
        <v>81</v>
      </c>
      <c r="D5378" s="377">
        <v>1500</v>
      </c>
      <c r="E5378" s="1" t="s">
        <v>84</v>
      </c>
      <c r="F5378" s="378">
        <v>46183</v>
      </c>
      <c r="G5378" s="1" t="s">
        <v>11486</v>
      </c>
      <c r="H5378" s="1" t="s">
        <v>10990</v>
      </c>
      <c r="I5378" s="378">
        <v>47278</v>
      </c>
      <c r="J5378" s="1" t="s">
        <v>61</v>
      </c>
      <c r="K5378" s="380">
        <v>0.64935185185184996</v>
      </c>
      <c r="L5378" s="378">
        <v>46183</v>
      </c>
      <c r="M5378" s="1" t="s">
        <v>568</v>
      </c>
      <c r="N5378" s="1" t="s">
        <v>12748</v>
      </c>
    </row>
    <row r="5379" spans="1:14" x14ac:dyDescent="0.25">
      <c r="A5379" s="1" t="s">
        <v>567</v>
      </c>
      <c r="B5379" s="1" t="s">
        <v>87</v>
      </c>
      <c r="C5379" s="1" t="s">
        <v>81</v>
      </c>
      <c r="D5379" s="377">
        <v>1500</v>
      </c>
      <c r="E5379" s="1" t="s">
        <v>84</v>
      </c>
      <c r="F5379" s="378">
        <v>46182</v>
      </c>
      <c r="G5379" s="1" t="s">
        <v>10220</v>
      </c>
      <c r="H5379" s="1" t="s">
        <v>9484</v>
      </c>
      <c r="I5379" s="378">
        <v>47278</v>
      </c>
      <c r="J5379" s="1" t="s">
        <v>61</v>
      </c>
      <c r="K5379" s="380">
        <v>0.71581018518519002</v>
      </c>
      <c r="L5379" s="378">
        <v>46182</v>
      </c>
      <c r="M5379" s="1" t="s">
        <v>568</v>
      </c>
      <c r="N5379" s="1" t="s">
        <v>11504</v>
      </c>
    </row>
    <row r="5380" spans="1:14" x14ac:dyDescent="0.25">
      <c r="A5380" s="1" t="s">
        <v>567</v>
      </c>
      <c r="B5380" s="1" t="s">
        <v>87</v>
      </c>
      <c r="C5380" s="1" t="s">
        <v>81</v>
      </c>
      <c r="D5380" s="377">
        <v>1500</v>
      </c>
      <c r="E5380" s="1" t="s">
        <v>84</v>
      </c>
      <c r="F5380" s="378">
        <v>46182</v>
      </c>
      <c r="G5380" s="1" t="s">
        <v>10220</v>
      </c>
      <c r="H5380" s="1" t="s">
        <v>9484</v>
      </c>
      <c r="I5380" s="378">
        <v>47278</v>
      </c>
      <c r="J5380" s="1" t="s">
        <v>61</v>
      </c>
      <c r="K5380" s="380">
        <v>0.98121527777777995</v>
      </c>
      <c r="L5380" s="378">
        <v>46182</v>
      </c>
      <c r="M5380" s="1" t="s">
        <v>568</v>
      </c>
      <c r="N5380" s="1" t="s">
        <v>11502</v>
      </c>
    </row>
    <row r="5381" spans="1:14" x14ac:dyDescent="0.25">
      <c r="A5381" s="1" t="s">
        <v>567</v>
      </c>
      <c r="B5381" s="1" t="s">
        <v>87</v>
      </c>
      <c r="C5381" s="1" t="s">
        <v>81</v>
      </c>
      <c r="D5381" s="377">
        <v>1500</v>
      </c>
      <c r="E5381" s="1" t="s">
        <v>84</v>
      </c>
      <c r="F5381" s="378">
        <v>46182</v>
      </c>
      <c r="G5381" s="1" t="s">
        <v>8200</v>
      </c>
      <c r="H5381" s="1" t="s">
        <v>5854</v>
      </c>
      <c r="I5381" s="378">
        <v>47275</v>
      </c>
      <c r="J5381" s="1" t="s">
        <v>61</v>
      </c>
      <c r="K5381" s="380">
        <v>0.24034722222221999</v>
      </c>
      <c r="L5381" s="378">
        <v>46182</v>
      </c>
      <c r="M5381" s="1" t="s">
        <v>568</v>
      </c>
      <c r="N5381" s="1" t="s">
        <v>10215</v>
      </c>
    </row>
    <row r="5382" spans="1:14" x14ac:dyDescent="0.25">
      <c r="A5382" s="1" t="s">
        <v>567</v>
      </c>
      <c r="B5382" s="1" t="s">
        <v>87</v>
      </c>
      <c r="C5382" s="1" t="s">
        <v>81</v>
      </c>
      <c r="D5382" s="377">
        <v>1500</v>
      </c>
      <c r="E5382" s="1" t="s">
        <v>84</v>
      </c>
      <c r="F5382" s="378">
        <v>46182</v>
      </c>
      <c r="G5382" s="1" t="s">
        <v>10220</v>
      </c>
      <c r="H5382" s="1" t="s">
        <v>9484</v>
      </c>
      <c r="I5382" s="378">
        <v>47278</v>
      </c>
      <c r="J5382" s="1" t="s">
        <v>61</v>
      </c>
      <c r="K5382" s="380">
        <v>0.78673611111110997</v>
      </c>
      <c r="L5382" s="378">
        <v>46182</v>
      </c>
      <c r="M5382" s="1" t="s">
        <v>568</v>
      </c>
      <c r="N5382" s="1" t="s">
        <v>11509</v>
      </c>
    </row>
    <row r="5383" spans="1:14" x14ac:dyDescent="0.25">
      <c r="A5383" s="1" t="s">
        <v>567</v>
      </c>
      <c r="B5383" s="1" t="s">
        <v>87</v>
      </c>
      <c r="C5383" s="1" t="s">
        <v>81</v>
      </c>
      <c r="D5383" s="377">
        <v>1500</v>
      </c>
      <c r="E5383" s="1" t="s">
        <v>84</v>
      </c>
      <c r="F5383" s="378">
        <v>46182</v>
      </c>
      <c r="G5383" s="1" t="s">
        <v>10220</v>
      </c>
      <c r="H5383" s="1" t="s">
        <v>9484</v>
      </c>
      <c r="I5383" s="378">
        <v>47278</v>
      </c>
      <c r="J5383" s="1" t="s">
        <v>61</v>
      </c>
      <c r="K5383" s="380">
        <v>0.42561342592592999</v>
      </c>
      <c r="L5383" s="378">
        <v>46182</v>
      </c>
      <c r="M5383" s="1" t="s">
        <v>568</v>
      </c>
      <c r="N5383" s="1" t="s">
        <v>10783</v>
      </c>
    </row>
    <row r="5384" spans="1:14" x14ac:dyDescent="0.25">
      <c r="A5384" s="1" t="s">
        <v>567</v>
      </c>
      <c r="B5384" s="1" t="s">
        <v>87</v>
      </c>
      <c r="C5384" s="1" t="s">
        <v>81</v>
      </c>
      <c r="D5384" s="377">
        <v>1500</v>
      </c>
      <c r="E5384" s="1" t="s">
        <v>84</v>
      </c>
      <c r="F5384" s="378">
        <v>46182</v>
      </c>
      <c r="G5384" s="1" t="s">
        <v>8200</v>
      </c>
      <c r="H5384" s="1" t="s">
        <v>5854</v>
      </c>
      <c r="I5384" s="378">
        <v>47275</v>
      </c>
      <c r="J5384" s="1" t="s">
        <v>61</v>
      </c>
      <c r="K5384" s="380">
        <v>0.18792824074073999</v>
      </c>
      <c r="L5384" s="378">
        <v>46182</v>
      </c>
      <c r="M5384" s="1" t="s">
        <v>568</v>
      </c>
      <c r="N5384" s="1" t="s">
        <v>10214</v>
      </c>
    </row>
    <row r="5385" spans="1:14" x14ac:dyDescent="0.25">
      <c r="A5385" s="1" t="s">
        <v>567</v>
      </c>
      <c r="B5385" s="1" t="s">
        <v>87</v>
      </c>
      <c r="C5385" s="1" t="s">
        <v>81</v>
      </c>
      <c r="D5385" s="377">
        <v>1500</v>
      </c>
      <c r="E5385" s="1" t="s">
        <v>84</v>
      </c>
      <c r="F5385" s="378">
        <v>46182</v>
      </c>
      <c r="G5385" s="1" t="s">
        <v>8200</v>
      </c>
      <c r="H5385" s="1" t="s">
        <v>5854</v>
      </c>
      <c r="I5385" s="378">
        <v>47275</v>
      </c>
      <c r="J5385" s="1" t="s">
        <v>61</v>
      </c>
      <c r="K5385" s="380">
        <v>0.26673611111111001</v>
      </c>
      <c r="L5385" s="378">
        <v>46182</v>
      </c>
      <c r="M5385" s="1" t="s">
        <v>568</v>
      </c>
      <c r="N5385" s="1" t="s">
        <v>10226</v>
      </c>
    </row>
    <row r="5386" spans="1:14" x14ac:dyDescent="0.25">
      <c r="A5386" s="1" t="s">
        <v>567</v>
      </c>
      <c r="B5386" s="1" t="s">
        <v>87</v>
      </c>
      <c r="C5386" s="1" t="s">
        <v>81</v>
      </c>
      <c r="D5386" s="377">
        <v>1500</v>
      </c>
      <c r="E5386" s="1" t="s">
        <v>84</v>
      </c>
      <c r="F5386" s="378">
        <v>46182</v>
      </c>
      <c r="G5386" s="1" t="s">
        <v>10220</v>
      </c>
      <c r="H5386" s="1" t="s">
        <v>9484</v>
      </c>
      <c r="I5386" s="378">
        <v>47278</v>
      </c>
      <c r="J5386" s="1" t="s">
        <v>61</v>
      </c>
      <c r="K5386" s="380">
        <v>0.79062500000000002</v>
      </c>
      <c r="L5386" s="378">
        <v>46182</v>
      </c>
      <c r="M5386" s="1" t="s">
        <v>568</v>
      </c>
      <c r="N5386" s="1" t="s">
        <v>11508</v>
      </c>
    </row>
    <row r="5387" spans="1:14" x14ac:dyDescent="0.25">
      <c r="A5387" s="1" t="s">
        <v>567</v>
      </c>
      <c r="B5387" s="1" t="s">
        <v>87</v>
      </c>
      <c r="C5387" s="1" t="s">
        <v>81</v>
      </c>
      <c r="D5387" s="377">
        <v>1500</v>
      </c>
      <c r="E5387" s="1" t="s">
        <v>84</v>
      </c>
      <c r="F5387" s="378">
        <v>46182</v>
      </c>
      <c r="G5387" s="1" t="s">
        <v>10220</v>
      </c>
      <c r="H5387" s="1" t="s">
        <v>9484</v>
      </c>
      <c r="I5387" s="378">
        <v>47278</v>
      </c>
      <c r="J5387" s="1" t="s">
        <v>61</v>
      </c>
      <c r="K5387" s="380">
        <v>0.73484953703704003</v>
      </c>
      <c r="L5387" s="378">
        <v>46182</v>
      </c>
      <c r="M5387" s="1" t="s">
        <v>568</v>
      </c>
      <c r="N5387" s="1" t="s">
        <v>11506</v>
      </c>
    </row>
    <row r="5388" spans="1:14" x14ac:dyDescent="0.25">
      <c r="A5388" s="1" t="s">
        <v>567</v>
      </c>
      <c r="B5388" s="1" t="s">
        <v>87</v>
      </c>
      <c r="C5388" s="1" t="s">
        <v>81</v>
      </c>
      <c r="D5388" s="377">
        <v>1500</v>
      </c>
      <c r="E5388" s="1" t="s">
        <v>84</v>
      </c>
      <c r="F5388" s="378">
        <v>46182</v>
      </c>
      <c r="G5388" s="1" t="s">
        <v>8200</v>
      </c>
      <c r="H5388" s="1" t="s">
        <v>5854</v>
      </c>
      <c r="I5388" s="378">
        <v>47275</v>
      </c>
      <c r="J5388" s="1" t="s">
        <v>61</v>
      </c>
      <c r="K5388" s="380">
        <v>0.30302083333333002</v>
      </c>
      <c r="L5388" s="378">
        <v>46182</v>
      </c>
      <c r="M5388" s="1" t="s">
        <v>568</v>
      </c>
      <c r="N5388" s="1" t="s">
        <v>10224</v>
      </c>
    </row>
    <row r="5389" spans="1:14" x14ac:dyDescent="0.25">
      <c r="A5389" s="1" t="s">
        <v>567</v>
      </c>
      <c r="B5389" s="1" t="s">
        <v>87</v>
      </c>
      <c r="C5389" s="1" t="s">
        <v>81</v>
      </c>
      <c r="D5389" s="377">
        <v>1500</v>
      </c>
      <c r="E5389" s="1" t="s">
        <v>84</v>
      </c>
      <c r="F5389" s="378">
        <v>46182</v>
      </c>
      <c r="G5389" s="1" t="s">
        <v>10220</v>
      </c>
      <c r="H5389" s="1" t="s">
        <v>9484</v>
      </c>
      <c r="I5389" s="378">
        <v>47278</v>
      </c>
      <c r="J5389" s="1" t="s">
        <v>61</v>
      </c>
      <c r="K5389" s="380">
        <v>0.42262731481480997</v>
      </c>
      <c r="L5389" s="378">
        <v>46182</v>
      </c>
      <c r="M5389" s="1" t="s">
        <v>568</v>
      </c>
      <c r="N5389" s="1" t="s">
        <v>10782</v>
      </c>
    </row>
    <row r="5390" spans="1:14" x14ac:dyDescent="0.25">
      <c r="A5390" s="1" t="s">
        <v>567</v>
      </c>
      <c r="B5390" s="1" t="s">
        <v>87</v>
      </c>
      <c r="C5390" s="1" t="s">
        <v>81</v>
      </c>
      <c r="D5390" s="377">
        <v>1500</v>
      </c>
      <c r="E5390" s="1" t="s">
        <v>84</v>
      </c>
      <c r="F5390" s="378">
        <v>46182</v>
      </c>
      <c r="G5390" s="1" t="s">
        <v>10220</v>
      </c>
      <c r="H5390" s="1" t="s">
        <v>9484</v>
      </c>
      <c r="I5390" s="378">
        <v>47278</v>
      </c>
      <c r="J5390" s="1" t="s">
        <v>61</v>
      </c>
      <c r="K5390" s="380">
        <v>0.44605324074073999</v>
      </c>
      <c r="L5390" s="378">
        <v>46182</v>
      </c>
      <c r="M5390" s="1" t="s">
        <v>568</v>
      </c>
      <c r="N5390" s="1" t="s">
        <v>10779</v>
      </c>
    </row>
    <row r="5391" spans="1:14" x14ac:dyDescent="0.25">
      <c r="A5391" s="1" t="s">
        <v>567</v>
      </c>
      <c r="B5391" s="1" t="s">
        <v>87</v>
      </c>
      <c r="C5391" s="1" t="s">
        <v>81</v>
      </c>
      <c r="D5391" s="377">
        <v>1500</v>
      </c>
      <c r="E5391" s="1" t="s">
        <v>84</v>
      </c>
      <c r="F5391" s="378">
        <v>46182</v>
      </c>
      <c r="G5391" s="1" t="s">
        <v>10220</v>
      </c>
      <c r="H5391" s="1" t="s">
        <v>9484</v>
      </c>
      <c r="I5391" s="378">
        <v>47278</v>
      </c>
      <c r="J5391" s="1" t="s">
        <v>61</v>
      </c>
      <c r="K5391" s="380">
        <v>0.94579861111110997</v>
      </c>
      <c r="L5391" s="378">
        <v>46182</v>
      </c>
      <c r="M5391" s="1" t="s">
        <v>568</v>
      </c>
      <c r="N5391" s="1" t="s">
        <v>11501</v>
      </c>
    </row>
    <row r="5392" spans="1:14" x14ac:dyDescent="0.25">
      <c r="A5392" s="1" t="s">
        <v>567</v>
      </c>
      <c r="B5392" s="1" t="s">
        <v>87</v>
      </c>
      <c r="C5392" s="1" t="s">
        <v>81</v>
      </c>
      <c r="D5392" s="377">
        <v>1500</v>
      </c>
      <c r="E5392" s="1" t="s">
        <v>84</v>
      </c>
      <c r="F5392" s="378">
        <v>46182</v>
      </c>
      <c r="G5392" s="1" t="s">
        <v>10220</v>
      </c>
      <c r="H5392" s="1" t="s">
        <v>9484</v>
      </c>
      <c r="I5392" s="378">
        <v>47278</v>
      </c>
      <c r="J5392" s="1" t="s">
        <v>61</v>
      </c>
      <c r="K5392" s="380">
        <v>0.50817129629629998</v>
      </c>
      <c r="L5392" s="378">
        <v>46182</v>
      </c>
      <c r="M5392" s="1" t="s">
        <v>568</v>
      </c>
      <c r="N5392" s="1" t="s">
        <v>10788</v>
      </c>
    </row>
    <row r="5393" spans="1:14" x14ac:dyDescent="0.25">
      <c r="A5393" s="1" t="s">
        <v>567</v>
      </c>
      <c r="B5393" s="1" t="s">
        <v>87</v>
      </c>
      <c r="C5393" s="1" t="s">
        <v>81</v>
      </c>
      <c r="D5393" s="377">
        <v>1500</v>
      </c>
      <c r="E5393" s="1" t="s">
        <v>84</v>
      </c>
      <c r="F5393" s="378">
        <v>46182</v>
      </c>
      <c r="G5393" s="1" t="s">
        <v>10220</v>
      </c>
      <c r="H5393" s="1" t="s">
        <v>9484</v>
      </c>
      <c r="I5393" s="378">
        <v>47278</v>
      </c>
      <c r="J5393" s="1" t="s">
        <v>61</v>
      </c>
      <c r="K5393" s="380">
        <v>0.60552083333332996</v>
      </c>
      <c r="L5393" s="378">
        <v>46182</v>
      </c>
      <c r="M5393" s="1" t="s">
        <v>568</v>
      </c>
      <c r="N5393" s="1" t="s">
        <v>10780</v>
      </c>
    </row>
    <row r="5394" spans="1:14" x14ac:dyDescent="0.25">
      <c r="A5394" s="1" t="s">
        <v>567</v>
      </c>
      <c r="B5394" s="1" t="s">
        <v>87</v>
      </c>
      <c r="C5394" s="1" t="s">
        <v>81</v>
      </c>
      <c r="D5394" s="377">
        <v>1500</v>
      </c>
      <c r="E5394" s="1" t="s">
        <v>84</v>
      </c>
      <c r="F5394" s="378">
        <v>46182</v>
      </c>
      <c r="G5394" s="1" t="s">
        <v>8200</v>
      </c>
      <c r="H5394" s="1" t="s">
        <v>5854</v>
      </c>
      <c r="I5394" s="378">
        <v>47275</v>
      </c>
      <c r="J5394" s="1" t="s">
        <v>61</v>
      </c>
      <c r="K5394" s="380">
        <v>5.390046296296E-2</v>
      </c>
      <c r="L5394" s="378">
        <v>46182</v>
      </c>
      <c r="M5394" s="1" t="s">
        <v>568</v>
      </c>
      <c r="N5394" s="1" t="s">
        <v>10225</v>
      </c>
    </row>
    <row r="5395" spans="1:14" x14ac:dyDescent="0.25">
      <c r="A5395" s="1" t="s">
        <v>567</v>
      </c>
      <c r="B5395" s="1" t="s">
        <v>87</v>
      </c>
      <c r="C5395" s="1" t="s">
        <v>81</v>
      </c>
      <c r="D5395" s="377">
        <v>1500</v>
      </c>
      <c r="E5395" s="1" t="s">
        <v>84</v>
      </c>
      <c r="F5395" s="378">
        <v>46182</v>
      </c>
      <c r="G5395" s="1" t="s">
        <v>10220</v>
      </c>
      <c r="H5395" s="1" t="s">
        <v>9484</v>
      </c>
      <c r="I5395" s="378">
        <v>47278</v>
      </c>
      <c r="J5395" s="1" t="s">
        <v>61</v>
      </c>
      <c r="K5395" s="380">
        <v>0.36710648148148001</v>
      </c>
      <c r="L5395" s="378">
        <v>46182</v>
      </c>
      <c r="M5395" s="1" t="s">
        <v>568</v>
      </c>
      <c r="N5395" s="1" t="s">
        <v>10221</v>
      </c>
    </row>
    <row r="5396" spans="1:14" x14ac:dyDescent="0.25">
      <c r="A5396" s="1" t="s">
        <v>567</v>
      </c>
      <c r="B5396" s="1" t="s">
        <v>87</v>
      </c>
      <c r="C5396" s="1" t="s">
        <v>81</v>
      </c>
      <c r="D5396" s="377">
        <v>1500</v>
      </c>
      <c r="E5396" s="1" t="s">
        <v>84</v>
      </c>
      <c r="F5396" s="378">
        <v>46182</v>
      </c>
      <c r="G5396" s="1" t="s">
        <v>10220</v>
      </c>
      <c r="H5396" s="1" t="s">
        <v>9484</v>
      </c>
      <c r="I5396" s="378">
        <v>47278</v>
      </c>
      <c r="J5396" s="1" t="s">
        <v>61</v>
      </c>
      <c r="K5396" s="380">
        <v>0.61568287037036995</v>
      </c>
      <c r="L5396" s="378">
        <v>46182</v>
      </c>
      <c r="M5396" s="1" t="s">
        <v>568</v>
      </c>
      <c r="N5396" s="1" t="s">
        <v>10786</v>
      </c>
    </row>
    <row r="5397" spans="1:14" x14ac:dyDescent="0.25">
      <c r="A5397" s="1" t="s">
        <v>567</v>
      </c>
      <c r="B5397" s="1" t="s">
        <v>87</v>
      </c>
      <c r="C5397" s="1" t="s">
        <v>81</v>
      </c>
      <c r="D5397" s="377">
        <v>1500</v>
      </c>
      <c r="E5397" s="1" t="s">
        <v>84</v>
      </c>
      <c r="F5397" s="378">
        <v>46182</v>
      </c>
      <c r="G5397" s="1" t="s">
        <v>8200</v>
      </c>
      <c r="H5397" s="1" t="s">
        <v>5854</v>
      </c>
      <c r="I5397" s="378">
        <v>47275</v>
      </c>
      <c r="J5397" s="1" t="s">
        <v>61</v>
      </c>
      <c r="K5397" s="380">
        <v>3.1180555555559999E-2</v>
      </c>
      <c r="L5397" s="378">
        <v>46182</v>
      </c>
      <c r="M5397" s="1" t="s">
        <v>568</v>
      </c>
      <c r="N5397" s="1" t="s">
        <v>10212</v>
      </c>
    </row>
    <row r="5398" spans="1:14" x14ac:dyDescent="0.25">
      <c r="A5398" s="1" t="s">
        <v>567</v>
      </c>
      <c r="B5398" s="1" t="s">
        <v>87</v>
      </c>
      <c r="C5398" s="1" t="s">
        <v>81</v>
      </c>
      <c r="D5398" s="377">
        <v>1500</v>
      </c>
      <c r="E5398" s="1" t="s">
        <v>84</v>
      </c>
      <c r="F5398" s="378">
        <v>46182</v>
      </c>
      <c r="G5398" s="1" t="s">
        <v>10220</v>
      </c>
      <c r="H5398" s="1" t="s">
        <v>9484</v>
      </c>
      <c r="I5398" s="378">
        <v>47278</v>
      </c>
      <c r="J5398" s="1" t="s">
        <v>61</v>
      </c>
      <c r="K5398" s="380">
        <v>0.87238425925926</v>
      </c>
      <c r="L5398" s="378">
        <v>46182</v>
      </c>
      <c r="M5398" s="1" t="s">
        <v>568</v>
      </c>
      <c r="N5398" s="1" t="s">
        <v>11510</v>
      </c>
    </row>
    <row r="5399" spans="1:14" x14ac:dyDescent="0.25">
      <c r="A5399" s="1" t="s">
        <v>567</v>
      </c>
      <c r="B5399" s="1" t="s">
        <v>87</v>
      </c>
      <c r="C5399" s="1" t="s">
        <v>81</v>
      </c>
      <c r="D5399" s="377">
        <v>1500</v>
      </c>
      <c r="E5399" s="1" t="s">
        <v>84</v>
      </c>
      <c r="F5399" s="378">
        <v>46182</v>
      </c>
      <c r="G5399" s="1" t="s">
        <v>10220</v>
      </c>
      <c r="H5399" s="1" t="s">
        <v>9484</v>
      </c>
      <c r="I5399" s="378">
        <v>47278</v>
      </c>
      <c r="J5399" s="1" t="s">
        <v>61</v>
      </c>
      <c r="K5399" s="380">
        <v>0.86806712962962995</v>
      </c>
      <c r="L5399" s="378">
        <v>46182</v>
      </c>
      <c r="M5399" s="1" t="s">
        <v>568</v>
      </c>
      <c r="N5399" s="1" t="s">
        <v>11511</v>
      </c>
    </row>
    <row r="5400" spans="1:14" x14ac:dyDescent="0.25">
      <c r="A5400" s="1" t="s">
        <v>567</v>
      </c>
      <c r="B5400" s="1" t="s">
        <v>87</v>
      </c>
      <c r="C5400" s="1" t="s">
        <v>81</v>
      </c>
      <c r="D5400" s="377">
        <v>1500</v>
      </c>
      <c r="E5400" s="1" t="s">
        <v>84</v>
      </c>
      <c r="F5400" s="378">
        <v>46182</v>
      </c>
      <c r="G5400" s="1" t="s">
        <v>8200</v>
      </c>
      <c r="H5400" s="1" t="s">
        <v>5854</v>
      </c>
      <c r="I5400" s="378">
        <v>47275</v>
      </c>
      <c r="J5400" s="1" t="s">
        <v>61</v>
      </c>
      <c r="K5400" s="380">
        <v>0.21144675925925999</v>
      </c>
      <c r="L5400" s="378">
        <v>46182</v>
      </c>
      <c r="M5400" s="1" t="s">
        <v>568</v>
      </c>
      <c r="N5400" s="1" t="s">
        <v>10222</v>
      </c>
    </row>
    <row r="5401" spans="1:14" x14ac:dyDescent="0.25">
      <c r="A5401" s="1" t="s">
        <v>567</v>
      </c>
      <c r="B5401" s="1" t="s">
        <v>87</v>
      </c>
      <c r="C5401" s="1" t="s">
        <v>81</v>
      </c>
      <c r="D5401" s="377">
        <v>1500</v>
      </c>
      <c r="E5401" s="1" t="s">
        <v>84</v>
      </c>
      <c r="F5401" s="378">
        <v>46182</v>
      </c>
      <c r="G5401" s="1" t="s">
        <v>8200</v>
      </c>
      <c r="H5401" s="1" t="s">
        <v>5854</v>
      </c>
      <c r="I5401" s="378">
        <v>47275</v>
      </c>
      <c r="J5401" s="1" t="s">
        <v>61</v>
      </c>
      <c r="K5401" s="380">
        <v>0.13259259259258999</v>
      </c>
      <c r="L5401" s="378">
        <v>46182</v>
      </c>
      <c r="M5401" s="1" t="s">
        <v>568</v>
      </c>
      <c r="N5401" s="1" t="s">
        <v>10213</v>
      </c>
    </row>
    <row r="5402" spans="1:14" x14ac:dyDescent="0.25">
      <c r="A5402" s="1" t="s">
        <v>567</v>
      </c>
      <c r="B5402" s="1" t="s">
        <v>87</v>
      </c>
      <c r="C5402" s="1" t="s">
        <v>81</v>
      </c>
      <c r="D5402" s="377">
        <v>1500</v>
      </c>
      <c r="E5402" s="1" t="s">
        <v>84</v>
      </c>
      <c r="F5402" s="378">
        <v>46182</v>
      </c>
      <c r="G5402" s="1" t="s">
        <v>8200</v>
      </c>
      <c r="H5402" s="1" t="s">
        <v>5854</v>
      </c>
      <c r="I5402" s="378">
        <v>47275</v>
      </c>
      <c r="J5402" s="1" t="s">
        <v>61</v>
      </c>
      <c r="K5402" s="380">
        <v>6.0416666666699998E-3</v>
      </c>
      <c r="L5402" s="378">
        <v>46182</v>
      </c>
      <c r="M5402" s="1" t="s">
        <v>568</v>
      </c>
      <c r="N5402" s="1" t="s">
        <v>10217</v>
      </c>
    </row>
    <row r="5403" spans="1:14" x14ac:dyDescent="0.25">
      <c r="A5403" s="1" t="s">
        <v>567</v>
      </c>
      <c r="B5403" s="1" t="s">
        <v>87</v>
      </c>
      <c r="C5403" s="1" t="s">
        <v>81</v>
      </c>
      <c r="D5403" s="377">
        <v>1500</v>
      </c>
      <c r="E5403" s="1" t="s">
        <v>84</v>
      </c>
      <c r="F5403" s="378">
        <v>46182</v>
      </c>
      <c r="G5403" s="1" t="s">
        <v>10220</v>
      </c>
      <c r="H5403" s="1" t="s">
        <v>9484</v>
      </c>
      <c r="I5403" s="378">
        <v>47278</v>
      </c>
      <c r="J5403" s="1" t="s">
        <v>61</v>
      </c>
      <c r="K5403" s="380">
        <v>0.90710648148147999</v>
      </c>
      <c r="L5403" s="378">
        <v>46182</v>
      </c>
      <c r="M5403" s="1" t="s">
        <v>568</v>
      </c>
      <c r="N5403" s="1" t="s">
        <v>11507</v>
      </c>
    </row>
    <row r="5404" spans="1:14" x14ac:dyDescent="0.25">
      <c r="A5404" s="1" t="s">
        <v>567</v>
      </c>
      <c r="B5404" s="1" t="s">
        <v>87</v>
      </c>
      <c r="C5404" s="1" t="s">
        <v>81</v>
      </c>
      <c r="D5404" s="377">
        <v>1500</v>
      </c>
      <c r="E5404" s="1" t="s">
        <v>84</v>
      </c>
      <c r="F5404" s="378">
        <v>46182</v>
      </c>
      <c r="G5404" s="1" t="s">
        <v>10220</v>
      </c>
      <c r="H5404" s="1" t="s">
        <v>9484</v>
      </c>
      <c r="I5404" s="378">
        <v>47278</v>
      </c>
      <c r="J5404" s="1" t="s">
        <v>61</v>
      </c>
      <c r="K5404" s="380">
        <v>0.64513888888889004</v>
      </c>
      <c r="L5404" s="378">
        <v>46182</v>
      </c>
      <c r="M5404" s="1" t="s">
        <v>568</v>
      </c>
      <c r="N5404" s="1" t="s">
        <v>10959</v>
      </c>
    </row>
    <row r="5405" spans="1:14" x14ac:dyDescent="0.25">
      <c r="A5405" s="1" t="s">
        <v>567</v>
      </c>
      <c r="B5405" s="1" t="s">
        <v>87</v>
      </c>
      <c r="C5405" s="1" t="s">
        <v>81</v>
      </c>
      <c r="D5405" s="377">
        <v>1500</v>
      </c>
      <c r="E5405" s="1" t="s">
        <v>84</v>
      </c>
      <c r="F5405" s="378">
        <v>46182</v>
      </c>
      <c r="G5405" s="1" t="s">
        <v>10220</v>
      </c>
      <c r="H5405" s="1" t="s">
        <v>9484</v>
      </c>
      <c r="I5405" s="378">
        <v>47278</v>
      </c>
      <c r="J5405" s="1" t="s">
        <v>61</v>
      </c>
      <c r="K5405" s="380">
        <v>0.65644675925925999</v>
      </c>
      <c r="L5405" s="378">
        <v>46182</v>
      </c>
      <c r="M5405" s="1" t="s">
        <v>568</v>
      </c>
      <c r="N5405" s="1" t="s">
        <v>10960</v>
      </c>
    </row>
    <row r="5406" spans="1:14" x14ac:dyDescent="0.25">
      <c r="A5406" s="1" t="s">
        <v>567</v>
      </c>
      <c r="B5406" s="1" t="s">
        <v>87</v>
      </c>
      <c r="C5406" s="1" t="s">
        <v>81</v>
      </c>
      <c r="D5406" s="377">
        <v>1500</v>
      </c>
      <c r="E5406" s="1" t="s">
        <v>84</v>
      </c>
      <c r="F5406" s="378">
        <v>46182</v>
      </c>
      <c r="G5406" s="1" t="s">
        <v>8200</v>
      </c>
      <c r="H5406" s="1" t="s">
        <v>5854</v>
      </c>
      <c r="I5406" s="378">
        <v>47275</v>
      </c>
      <c r="J5406" s="1" t="s">
        <v>61</v>
      </c>
      <c r="K5406" s="380">
        <v>0.15034722222221999</v>
      </c>
      <c r="L5406" s="378">
        <v>46182</v>
      </c>
      <c r="M5406" s="1" t="s">
        <v>568</v>
      </c>
      <c r="N5406" s="1" t="s">
        <v>10218</v>
      </c>
    </row>
    <row r="5407" spans="1:14" x14ac:dyDescent="0.25">
      <c r="A5407" s="1" t="s">
        <v>567</v>
      </c>
      <c r="B5407" s="1" t="s">
        <v>87</v>
      </c>
      <c r="C5407" s="1" t="s">
        <v>81</v>
      </c>
      <c r="D5407" s="377">
        <v>1500</v>
      </c>
      <c r="E5407" s="1" t="s">
        <v>84</v>
      </c>
      <c r="F5407" s="378">
        <v>46182</v>
      </c>
      <c r="G5407" s="1" t="s">
        <v>10220</v>
      </c>
      <c r="H5407" s="1" t="s">
        <v>9484</v>
      </c>
      <c r="I5407" s="378">
        <v>47278</v>
      </c>
      <c r="J5407" s="1" t="s">
        <v>61</v>
      </c>
      <c r="K5407" s="380">
        <v>0.49872685185185001</v>
      </c>
      <c r="L5407" s="378">
        <v>46182</v>
      </c>
      <c r="M5407" s="1" t="s">
        <v>568</v>
      </c>
      <c r="N5407" s="1" t="s">
        <v>10781</v>
      </c>
    </row>
    <row r="5408" spans="1:14" x14ac:dyDescent="0.25">
      <c r="A5408" s="1" t="s">
        <v>567</v>
      </c>
      <c r="B5408" s="1" t="s">
        <v>87</v>
      </c>
      <c r="C5408" s="1" t="s">
        <v>81</v>
      </c>
      <c r="D5408" s="377">
        <v>1500</v>
      </c>
      <c r="E5408" s="1" t="s">
        <v>84</v>
      </c>
      <c r="F5408" s="378">
        <v>46182</v>
      </c>
      <c r="G5408" s="1" t="s">
        <v>8200</v>
      </c>
      <c r="H5408" s="1" t="s">
        <v>5854</v>
      </c>
      <c r="I5408" s="378">
        <v>47275</v>
      </c>
      <c r="J5408" s="1" t="s">
        <v>61</v>
      </c>
      <c r="K5408" s="380">
        <v>0.15207175925926</v>
      </c>
      <c r="L5408" s="378">
        <v>46182</v>
      </c>
      <c r="M5408" s="1" t="s">
        <v>568</v>
      </c>
      <c r="N5408" s="1" t="s">
        <v>10219</v>
      </c>
    </row>
    <row r="5409" spans="1:14" x14ac:dyDescent="0.25">
      <c r="A5409" s="1" t="s">
        <v>567</v>
      </c>
      <c r="B5409" s="1" t="s">
        <v>87</v>
      </c>
      <c r="C5409" s="1" t="s">
        <v>81</v>
      </c>
      <c r="D5409" s="377">
        <v>1500</v>
      </c>
      <c r="E5409" s="1" t="s">
        <v>84</v>
      </c>
      <c r="F5409" s="378">
        <v>46182</v>
      </c>
      <c r="G5409" s="1" t="s">
        <v>10220</v>
      </c>
      <c r="H5409" s="1" t="s">
        <v>9484</v>
      </c>
      <c r="I5409" s="378">
        <v>47278</v>
      </c>
      <c r="J5409" s="1" t="s">
        <v>61</v>
      </c>
      <c r="K5409" s="380">
        <v>0.38241898148148001</v>
      </c>
      <c r="L5409" s="378">
        <v>46182</v>
      </c>
      <c r="M5409" s="1" t="s">
        <v>568</v>
      </c>
      <c r="N5409" s="1" t="s">
        <v>10787</v>
      </c>
    </row>
    <row r="5410" spans="1:14" x14ac:dyDescent="0.25">
      <c r="A5410" s="1" t="s">
        <v>567</v>
      </c>
      <c r="B5410" s="1" t="s">
        <v>87</v>
      </c>
      <c r="C5410" s="1" t="s">
        <v>81</v>
      </c>
      <c r="D5410" s="377">
        <v>1500</v>
      </c>
      <c r="E5410" s="1" t="s">
        <v>84</v>
      </c>
      <c r="F5410" s="378">
        <v>46182</v>
      </c>
      <c r="G5410" s="1" t="s">
        <v>8200</v>
      </c>
      <c r="H5410" s="1" t="s">
        <v>5854</v>
      </c>
      <c r="I5410" s="378">
        <v>47275</v>
      </c>
      <c r="J5410" s="1" t="s">
        <v>61</v>
      </c>
      <c r="K5410" s="380">
        <v>0.32969907407407001</v>
      </c>
      <c r="L5410" s="378">
        <v>46182</v>
      </c>
      <c r="M5410" s="1" t="s">
        <v>568</v>
      </c>
      <c r="N5410" s="1" t="s">
        <v>10223</v>
      </c>
    </row>
    <row r="5411" spans="1:14" x14ac:dyDescent="0.25">
      <c r="A5411" s="1" t="s">
        <v>567</v>
      </c>
      <c r="B5411" s="1" t="s">
        <v>87</v>
      </c>
      <c r="C5411" s="1" t="s">
        <v>81</v>
      </c>
      <c r="D5411" s="377">
        <v>1500</v>
      </c>
      <c r="E5411" s="1" t="s">
        <v>84</v>
      </c>
      <c r="F5411" s="378">
        <v>46182</v>
      </c>
      <c r="G5411" s="1" t="s">
        <v>10220</v>
      </c>
      <c r="H5411" s="1" t="s">
        <v>9484</v>
      </c>
      <c r="I5411" s="378">
        <v>47278</v>
      </c>
      <c r="J5411" s="1" t="s">
        <v>61</v>
      </c>
      <c r="K5411" s="380">
        <v>0.91876157407407</v>
      </c>
      <c r="L5411" s="378">
        <v>46182</v>
      </c>
      <c r="M5411" s="1" t="s">
        <v>568</v>
      </c>
      <c r="N5411" s="1" t="s">
        <v>11505</v>
      </c>
    </row>
    <row r="5412" spans="1:14" x14ac:dyDescent="0.25">
      <c r="A5412" s="1" t="s">
        <v>567</v>
      </c>
      <c r="B5412" s="1" t="s">
        <v>87</v>
      </c>
      <c r="C5412" s="1" t="s">
        <v>81</v>
      </c>
      <c r="D5412" s="377">
        <v>1500</v>
      </c>
      <c r="E5412" s="1" t="s">
        <v>84</v>
      </c>
      <c r="F5412" s="378">
        <v>46182</v>
      </c>
      <c r="G5412" s="1" t="s">
        <v>10220</v>
      </c>
      <c r="H5412" s="1" t="s">
        <v>9484</v>
      </c>
      <c r="I5412" s="378">
        <v>47278</v>
      </c>
      <c r="J5412" s="1" t="s">
        <v>61</v>
      </c>
      <c r="K5412" s="380">
        <v>0.59054398148148002</v>
      </c>
      <c r="L5412" s="378">
        <v>46182</v>
      </c>
      <c r="M5412" s="1" t="s">
        <v>568</v>
      </c>
      <c r="N5412" s="1" t="s">
        <v>10784</v>
      </c>
    </row>
    <row r="5413" spans="1:14" x14ac:dyDescent="0.25">
      <c r="A5413" s="1" t="s">
        <v>567</v>
      </c>
      <c r="B5413" s="1" t="s">
        <v>87</v>
      </c>
      <c r="C5413" s="1" t="s">
        <v>81</v>
      </c>
      <c r="D5413" s="377">
        <v>1500</v>
      </c>
      <c r="E5413" s="1" t="s">
        <v>84</v>
      </c>
      <c r="F5413" s="378">
        <v>46182</v>
      </c>
      <c r="G5413" s="1" t="s">
        <v>10220</v>
      </c>
      <c r="H5413" s="1" t="s">
        <v>9484</v>
      </c>
      <c r="I5413" s="378">
        <v>47278</v>
      </c>
      <c r="J5413" s="1" t="s">
        <v>61</v>
      </c>
      <c r="K5413" s="380">
        <v>0.98217592592592995</v>
      </c>
      <c r="L5413" s="378">
        <v>46182</v>
      </c>
      <c r="M5413" s="1" t="s">
        <v>568</v>
      </c>
      <c r="N5413" s="1" t="s">
        <v>11503</v>
      </c>
    </row>
    <row r="5414" spans="1:14" x14ac:dyDescent="0.25">
      <c r="A5414" s="1" t="s">
        <v>567</v>
      </c>
      <c r="B5414" s="1" t="s">
        <v>87</v>
      </c>
      <c r="C5414" s="1" t="s">
        <v>81</v>
      </c>
      <c r="D5414" s="377">
        <v>1500</v>
      </c>
      <c r="E5414" s="1" t="s">
        <v>84</v>
      </c>
      <c r="F5414" s="378">
        <v>46182</v>
      </c>
      <c r="G5414" s="1" t="s">
        <v>8200</v>
      </c>
      <c r="H5414" s="1" t="s">
        <v>5854</v>
      </c>
      <c r="I5414" s="378">
        <v>47275</v>
      </c>
      <c r="J5414" s="1" t="s">
        <v>61</v>
      </c>
      <c r="K5414" s="380">
        <v>0.17270833333332999</v>
      </c>
      <c r="L5414" s="378">
        <v>46182</v>
      </c>
      <c r="M5414" s="1" t="s">
        <v>568</v>
      </c>
      <c r="N5414" s="1" t="s">
        <v>10216</v>
      </c>
    </row>
    <row r="5415" spans="1:14" x14ac:dyDescent="0.25">
      <c r="A5415" s="1" t="s">
        <v>567</v>
      </c>
      <c r="B5415" s="1" t="s">
        <v>87</v>
      </c>
      <c r="C5415" s="1" t="s">
        <v>81</v>
      </c>
      <c r="D5415" s="377">
        <v>1500</v>
      </c>
      <c r="E5415" s="1" t="s">
        <v>84</v>
      </c>
      <c r="F5415" s="378">
        <v>46182</v>
      </c>
      <c r="G5415" s="1" t="s">
        <v>10220</v>
      </c>
      <c r="H5415" s="1" t="s">
        <v>9484</v>
      </c>
      <c r="I5415" s="378">
        <v>47278</v>
      </c>
      <c r="J5415" s="1" t="s">
        <v>61</v>
      </c>
      <c r="K5415" s="380">
        <v>0.57928240740740999</v>
      </c>
      <c r="L5415" s="378">
        <v>46182</v>
      </c>
      <c r="M5415" s="1" t="s">
        <v>568</v>
      </c>
      <c r="N5415" s="1" t="s">
        <v>10785</v>
      </c>
    </row>
    <row r="5416" spans="1:14" x14ac:dyDescent="0.25">
      <c r="A5416" s="1" t="s">
        <v>567</v>
      </c>
      <c r="B5416" s="1" t="s">
        <v>87</v>
      </c>
      <c r="C5416" s="1" t="s">
        <v>81</v>
      </c>
      <c r="D5416" s="377">
        <v>1500</v>
      </c>
      <c r="E5416" s="1" t="s">
        <v>84</v>
      </c>
      <c r="F5416" s="378">
        <v>46181</v>
      </c>
      <c r="G5416" s="1" t="s">
        <v>8200</v>
      </c>
      <c r="H5416" s="1" t="s">
        <v>5854</v>
      </c>
      <c r="I5416" s="378">
        <v>47275</v>
      </c>
      <c r="J5416" s="1" t="s">
        <v>61</v>
      </c>
      <c r="K5416" s="380">
        <v>0.60692129629629998</v>
      </c>
      <c r="L5416" s="378">
        <v>46181</v>
      </c>
      <c r="M5416" s="1" t="s">
        <v>568</v>
      </c>
      <c r="N5416" s="1" t="s">
        <v>10235</v>
      </c>
    </row>
    <row r="5417" spans="1:14" x14ac:dyDescent="0.25">
      <c r="A5417" s="1" t="s">
        <v>567</v>
      </c>
      <c r="B5417" s="1" t="s">
        <v>87</v>
      </c>
      <c r="C5417" s="1" t="s">
        <v>81</v>
      </c>
      <c r="D5417" s="377">
        <v>1500</v>
      </c>
      <c r="E5417" s="1" t="s">
        <v>84</v>
      </c>
      <c r="F5417" s="378">
        <v>46181</v>
      </c>
      <c r="G5417" s="1" t="s">
        <v>8200</v>
      </c>
      <c r="H5417" s="1" t="s">
        <v>5854</v>
      </c>
      <c r="I5417" s="378">
        <v>47275</v>
      </c>
      <c r="J5417" s="1" t="s">
        <v>61</v>
      </c>
      <c r="K5417" s="380">
        <v>0.59523148148147997</v>
      </c>
      <c r="L5417" s="378">
        <v>46181</v>
      </c>
      <c r="M5417" s="1" t="s">
        <v>568</v>
      </c>
      <c r="N5417" s="1" t="s">
        <v>10228</v>
      </c>
    </row>
    <row r="5418" spans="1:14" x14ac:dyDescent="0.25">
      <c r="A5418" s="1" t="s">
        <v>567</v>
      </c>
      <c r="B5418" s="1" t="s">
        <v>87</v>
      </c>
      <c r="C5418" s="1" t="s">
        <v>81</v>
      </c>
      <c r="D5418" s="377">
        <v>1500</v>
      </c>
      <c r="E5418" s="1" t="s">
        <v>84</v>
      </c>
      <c r="F5418" s="378">
        <v>46181</v>
      </c>
      <c r="G5418" s="1" t="s">
        <v>8200</v>
      </c>
      <c r="H5418" s="1" t="s">
        <v>5854</v>
      </c>
      <c r="I5418" s="378">
        <v>47275</v>
      </c>
      <c r="J5418" s="1" t="s">
        <v>61</v>
      </c>
      <c r="K5418" s="380">
        <v>0.70825231481480999</v>
      </c>
      <c r="L5418" s="378">
        <v>46181</v>
      </c>
      <c r="M5418" s="1" t="s">
        <v>568</v>
      </c>
      <c r="N5418" s="1" t="s">
        <v>10244</v>
      </c>
    </row>
    <row r="5419" spans="1:14" x14ac:dyDescent="0.25">
      <c r="A5419" s="1" t="s">
        <v>567</v>
      </c>
      <c r="B5419" s="1" t="s">
        <v>87</v>
      </c>
      <c r="C5419" s="1" t="s">
        <v>81</v>
      </c>
      <c r="D5419" s="377">
        <v>1500</v>
      </c>
      <c r="E5419" s="1" t="s">
        <v>84</v>
      </c>
      <c r="F5419" s="378">
        <v>46181</v>
      </c>
      <c r="G5419" s="1" t="s">
        <v>8200</v>
      </c>
      <c r="H5419" s="1" t="s">
        <v>5854</v>
      </c>
      <c r="I5419" s="378">
        <v>47275</v>
      </c>
      <c r="J5419" s="1" t="s">
        <v>61</v>
      </c>
      <c r="K5419" s="380">
        <v>0.69603009259258997</v>
      </c>
      <c r="L5419" s="378">
        <v>46181</v>
      </c>
      <c r="M5419" s="1" t="s">
        <v>568</v>
      </c>
      <c r="N5419" s="1" t="s">
        <v>10241</v>
      </c>
    </row>
    <row r="5420" spans="1:14" x14ac:dyDescent="0.25">
      <c r="A5420" s="1" t="s">
        <v>567</v>
      </c>
      <c r="B5420" s="1" t="s">
        <v>87</v>
      </c>
      <c r="C5420" s="1" t="s">
        <v>81</v>
      </c>
      <c r="D5420" s="377">
        <v>1500</v>
      </c>
      <c r="E5420" s="1" t="s">
        <v>84</v>
      </c>
      <c r="F5420" s="378">
        <v>46181</v>
      </c>
      <c r="G5420" s="1" t="s">
        <v>8200</v>
      </c>
      <c r="H5420" s="1" t="s">
        <v>5854</v>
      </c>
      <c r="I5420" s="378">
        <v>47275</v>
      </c>
      <c r="J5420" s="1" t="s">
        <v>61</v>
      </c>
      <c r="K5420" s="380">
        <v>0.76834490740741002</v>
      </c>
      <c r="L5420" s="378">
        <v>46181</v>
      </c>
      <c r="M5420" s="1" t="s">
        <v>568</v>
      </c>
      <c r="N5420" s="1" t="s">
        <v>10238</v>
      </c>
    </row>
    <row r="5421" spans="1:14" x14ac:dyDescent="0.25">
      <c r="A5421" s="1" t="s">
        <v>567</v>
      </c>
      <c r="B5421" s="1" t="s">
        <v>87</v>
      </c>
      <c r="C5421" s="1" t="s">
        <v>81</v>
      </c>
      <c r="D5421" s="377">
        <v>1500</v>
      </c>
      <c r="E5421" s="1" t="s">
        <v>84</v>
      </c>
      <c r="F5421" s="378">
        <v>46181</v>
      </c>
      <c r="G5421" s="1" t="s">
        <v>8200</v>
      </c>
      <c r="H5421" s="1" t="s">
        <v>5854</v>
      </c>
      <c r="I5421" s="378">
        <v>47275</v>
      </c>
      <c r="J5421" s="1" t="s">
        <v>61</v>
      </c>
      <c r="K5421" s="380">
        <v>0.79121527777778</v>
      </c>
      <c r="L5421" s="378">
        <v>46181</v>
      </c>
      <c r="M5421" s="1" t="s">
        <v>568</v>
      </c>
      <c r="N5421" s="1" t="s">
        <v>10242</v>
      </c>
    </row>
    <row r="5422" spans="1:14" x14ac:dyDescent="0.25">
      <c r="A5422" s="1" t="s">
        <v>567</v>
      </c>
      <c r="B5422" s="1" t="s">
        <v>87</v>
      </c>
      <c r="C5422" s="1" t="s">
        <v>81</v>
      </c>
      <c r="D5422" s="377">
        <v>1500</v>
      </c>
      <c r="E5422" s="1" t="s">
        <v>84</v>
      </c>
      <c r="F5422" s="378">
        <v>46181</v>
      </c>
      <c r="G5422" s="1" t="s">
        <v>8200</v>
      </c>
      <c r="H5422" s="1" t="s">
        <v>5854</v>
      </c>
      <c r="I5422" s="378">
        <v>47275</v>
      </c>
      <c r="J5422" s="1" t="s">
        <v>61</v>
      </c>
      <c r="K5422" s="380">
        <v>0.85615740740740998</v>
      </c>
      <c r="L5422" s="378">
        <v>46181</v>
      </c>
      <c r="M5422" s="1" t="s">
        <v>568</v>
      </c>
      <c r="N5422" s="1" t="s">
        <v>10240</v>
      </c>
    </row>
    <row r="5423" spans="1:14" x14ac:dyDescent="0.25">
      <c r="A5423" s="1" t="s">
        <v>567</v>
      </c>
      <c r="B5423" s="1" t="s">
        <v>87</v>
      </c>
      <c r="C5423" s="1" t="s">
        <v>81</v>
      </c>
      <c r="D5423" s="377">
        <v>1500</v>
      </c>
      <c r="E5423" s="1" t="s">
        <v>84</v>
      </c>
      <c r="F5423" s="378">
        <v>46181</v>
      </c>
      <c r="G5423" s="1" t="s">
        <v>8200</v>
      </c>
      <c r="H5423" s="1" t="s">
        <v>5854</v>
      </c>
      <c r="I5423" s="378">
        <v>47275</v>
      </c>
      <c r="J5423" s="1" t="s">
        <v>61</v>
      </c>
      <c r="K5423" s="380">
        <v>0.74380787037036999</v>
      </c>
      <c r="L5423" s="378">
        <v>46181</v>
      </c>
      <c r="M5423" s="1" t="s">
        <v>568</v>
      </c>
      <c r="N5423" s="1" t="s">
        <v>10237</v>
      </c>
    </row>
    <row r="5424" spans="1:14" x14ac:dyDescent="0.25">
      <c r="A5424" s="1" t="s">
        <v>567</v>
      </c>
      <c r="B5424" s="1" t="s">
        <v>87</v>
      </c>
      <c r="C5424" s="1" t="s">
        <v>81</v>
      </c>
      <c r="D5424" s="377">
        <v>1500</v>
      </c>
      <c r="E5424" s="1" t="s">
        <v>84</v>
      </c>
      <c r="F5424" s="378">
        <v>46181</v>
      </c>
      <c r="G5424" s="1" t="s">
        <v>8200</v>
      </c>
      <c r="H5424" s="1" t="s">
        <v>5854</v>
      </c>
      <c r="I5424" s="378">
        <v>47275</v>
      </c>
      <c r="J5424" s="1" t="s">
        <v>61</v>
      </c>
      <c r="K5424" s="380">
        <v>0.49607638888889</v>
      </c>
      <c r="L5424" s="378">
        <v>46181</v>
      </c>
      <c r="M5424" s="1" t="s">
        <v>568</v>
      </c>
      <c r="N5424" s="1" t="s">
        <v>10232</v>
      </c>
    </row>
    <row r="5425" spans="1:14" x14ac:dyDescent="0.25">
      <c r="A5425" s="1" t="s">
        <v>567</v>
      </c>
      <c r="B5425" s="1" t="s">
        <v>87</v>
      </c>
      <c r="C5425" s="1" t="s">
        <v>81</v>
      </c>
      <c r="D5425" s="377">
        <v>1500</v>
      </c>
      <c r="E5425" s="1" t="s">
        <v>84</v>
      </c>
      <c r="F5425" s="378">
        <v>46181</v>
      </c>
      <c r="G5425" s="1" t="s">
        <v>8200</v>
      </c>
      <c r="H5425" s="1" t="s">
        <v>5854</v>
      </c>
      <c r="I5425" s="378">
        <v>47275</v>
      </c>
      <c r="J5425" s="1" t="s">
        <v>61</v>
      </c>
      <c r="K5425" s="380">
        <v>0.84759259259259001</v>
      </c>
      <c r="L5425" s="378">
        <v>46181</v>
      </c>
      <c r="M5425" s="1" t="s">
        <v>568</v>
      </c>
      <c r="N5425" s="1" t="s">
        <v>10230</v>
      </c>
    </row>
    <row r="5426" spans="1:14" x14ac:dyDescent="0.25">
      <c r="A5426" s="1" t="s">
        <v>567</v>
      </c>
      <c r="B5426" s="1" t="s">
        <v>87</v>
      </c>
      <c r="C5426" s="1" t="s">
        <v>81</v>
      </c>
      <c r="D5426" s="377">
        <v>1500</v>
      </c>
      <c r="E5426" s="1" t="s">
        <v>84</v>
      </c>
      <c r="F5426" s="378">
        <v>46181</v>
      </c>
      <c r="G5426" s="1" t="s">
        <v>8200</v>
      </c>
      <c r="H5426" s="1" t="s">
        <v>5854</v>
      </c>
      <c r="I5426" s="378">
        <v>47275</v>
      </c>
      <c r="J5426" s="1" t="s">
        <v>61</v>
      </c>
      <c r="K5426" s="380">
        <v>0.72784722222221998</v>
      </c>
      <c r="L5426" s="378">
        <v>46181</v>
      </c>
      <c r="M5426" s="1" t="s">
        <v>568</v>
      </c>
      <c r="N5426" s="1" t="s">
        <v>10233</v>
      </c>
    </row>
    <row r="5427" spans="1:14" x14ac:dyDescent="0.25">
      <c r="A5427" s="1" t="s">
        <v>567</v>
      </c>
      <c r="B5427" s="1" t="s">
        <v>87</v>
      </c>
      <c r="C5427" s="1" t="s">
        <v>81</v>
      </c>
      <c r="D5427" s="377">
        <v>1500</v>
      </c>
      <c r="E5427" s="1" t="s">
        <v>84</v>
      </c>
      <c r="F5427" s="378">
        <v>46181</v>
      </c>
      <c r="G5427" s="1" t="s">
        <v>8200</v>
      </c>
      <c r="H5427" s="1" t="s">
        <v>5854</v>
      </c>
      <c r="I5427" s="378">
        <v>47275</v>
      </c>
      <c r="J5427" s="1" t="s">
        <v>61</v>
      </c>
      <c r="K5427" s="380">
        <v>0.66659722222221995</v>
      </c>
      <c r="L5427" s="378">
        <v>46181</v>
      </c>
      <c r="M5427" s="1" t="s">
        <v>568</v>
      </c>
      <c r="N5427" s="1" t="s">
        <v>10231</v>
      </c>
    </row>
    <row r="5428" spans="1:14" x14ac:dyDescent="0.25">
      <c r="A5428" s="1" t="s">
        <v>567</v>
      </c>
      <c r="B5428" s="1" t="s">
        <v>87</v>
      </c>
      <c r="C5428" s="1" t="s">
        <v>81</v>
      </c>
      <c r="D5428" s="377">
        <v>1500</v>
      </c>
      <c r="E5428" s="1" t="s">
        <v>84</v>
      </c>
      <c r="F5428" s="378">
        <v>46181</v>
      </c>
      <c r="G5428" s="1" t="s">
        <v>8200</v>
      </c>
      <c r="H5428" s="1" t="s">
        <v>5854</v>
      </c>
      <c r="I5428" s="378">
        <v>47275</v>
      </c>
      <c r="J5428" s="1" t="s">
        <v>61</v>
      </c>
      <c r="K5428" s="380">
        <v>0.68341435185184995</v>
      </c>
      <c r="L5428" s="378">
        <v>46181</v>
      </c>
      <c r="M5428" s="1" t="s">
        <v>568</v>
      </c>
      <c r="N5428" s="1" t="s">
        <v>10227</v>
      </c>
    </row>
    <row r="5429" spans="1:14" x14ac:dyDescent="0.25">
      <c r="A5429" s="1" t="s">
        <v>567</v>
      </c>
      <c r="B5429" s="1" t="s">
        <v>87</v>
      </c>
      <c r="C5429" s="1" t="s">
        <v>81</v>
      </c>
      <c r="D5429" s="377">
        <v>1500</v>
      </c>
      <c r="E5429" s="1" t="s">
        <v>84</v>
      </c>
      <c r="F5429" s="378">
        <v>46181</v>
      </c>
      <c r="G5429" s="1" t="s">
        <v>8200</v>
      </c>
      <c r="H5429" s="1" t="s">
        <v>5854</v>
      </c>
      <c r="I5429" s="378">
        <v>47275</v>
      </c>
      <c r="J5429" s="1" t="s">
        <v>61</v>
      </c>
      <c r="K5429" s="380">
        <v>0.50886574074073998</v>
      </c>
      <c r="L5429" s="378">
        <v>46181</v>
      </c>
      <c r="M5429" s="1" t="s">
        <v>568</v>
      </c>
      <c r="N5429" s="1" t="s">
        <v>10243</v>
      </c>
    </row>
    <row r="5430" spans="1:14" x14ac:dyDescent="0.25">
      <c r="A5430" s="1" t="s">
        <v>567</v>
      </c>
      <c r="B5430" s="1" t="s">
        <v>87</v>
      </c>
      <c r="C5430" s="1" t="s">
        <v>81</v>
      </c>
      <c r="D5430" s="377">
        <v>1500</v>
      </c>
      <c r="E5430" s="1" t="s">
        <v>84</v>
      </c>
      <c r="F5430" s="378">
        <v>46181</v>
      </c>
      <c r="G5430" s="1" t="s">
        <v>8200</v>
      </c>
      <c r="H5430" s="1" t="s">
        <v>5854</v>
      </c>
      <c r="I5430" s="378">
        <v>47275</v>
      </c>
      <c r="J5430" s="1" t="s">
        <v>61</v>
      </c>
      <c r="K5430" s="380">
        <v>0.98211805555555998</v>
      </c>
      <c r="L5430" s="378">
        <v>46181</v>
      </c>
      <c r="M5430" s="1" t="s">
        <v>568</v>
      </c>
      <c r="N5430" s="1" t="s">
        <v>10234</v>
      </c>
    </row>
    <row r="5431" spans="1:14" x14ac:dyDescent="0.25">
      <c r="A5431" s="1" t="s">
        <v>567</v>
      </c>
      <c r="B5431" s="1" t="s">
        <v>87</v>
      </c>
      <c r="C5431" s="1" t="s">
        <v>81</v>
      </c>
      <c r="D5431" s="377">
        <v>1500</v>
      </c>
      <c r="E5431" s="1" t="s">
        <v>84</v>
      </c>
      <c r="F5431" s="378">
        <v>46181</v>
      </c>
      <c r="G5431" s="1" t="s">
        <v>8200</v>
      </c>
      <c r="H5431" s="1" t="s">
        <v>5854</v>
      </c>
      <c r="I5431" s="378">
        <v>47275</v>
      </c>
      <c r="J5431" s="1" t="s">
        <v>61</v>
      </c>
      <c r="K5431" s="380">
        <v>0.42525462962963001</v>
      </c>
      <c r="L5431" s="378">
        <v>46181</v>
      </c>
      <c r="M5431" s="1" t="s">
        <v>568</v>
      </c>
      <c r="N5431" s="1" t="s">
        <v>9431</v>
      </c>
    </row>
    <row r="5432" spans="1:14" x14ac:dyDescent="0.25">
      <c r="A5432" s="1" t="s">
        <v>567</v>
      </c>
      <c r="B5432" s="1" t="s">
        <v>87</v>
      </c>
      <c r="C5432" s="1" t="s">
        <v>81</v>
      </c>
      <c r="D5432" s="377">
        <v>1500</v>
      </c>
      <c r="E5432" s="1" t="s">
        <v>84</v>
      </c>
      <c r="F5432" s="378">
        <v>46181</v>
      </c>
      <c r="G5432" s="1" t="s">
        <v>8200</v>
      </c>
      <c r="H5432" s="1" t="s">
        <v>5854</v>
      </c>
      <c r="I5432" s="378">
        <v>47275</v>
      </c>
      <c r="J5432" s="1" t="s">
        <v>61</v>
      </c>
      <c r="K5432" s="380">
        <v>0.89054398148147995</v>
      </c>
      <c r="L5432" s="378">
        <v>46181</v>
      </c>
      <c r="M5432" s="1" t="s">
        <v>568</v>
      </c>
      <c r="N5432" s="1" t="s">
        <v>10236</v>
      </c>
    </row>
    <row r="5433" spans="1:14" x14ac:dyDescent="0.25">
      <c r="A5433" s="1" t="s">
        <v>567</v>
      </c>
      <c r="B5433" s="1" t="s">
        <v>87</v>
      </c>
      <c r="C5433" s="1" t="s">
        <v>81</v>
      </c>
      <c r="D5433" s="377">
        <v>1500</v>
      </c>
      <c r="E5433" s="1" t="s">
        <v>84</v>
      </c>
      <c r="F5433" s="378">
        <v>46181</v>
      </c>
      <c r="G5433" s="1" t="s">
        <v>8200</v>
      </c>
      <c r="H5433" s="1" t="s">
        <v>5854</v>
      </c>
      <c r="I5433" s="378">
        <v>47275</v>
      </c>
      <c r="J5433" s="1" t="s">
        <v>61</v>
      </c>
      <c r="K5433" s="380">
        <v>0.98307870370369999</v>
      </c>
      <c r="L5433" s="378">
        <v>46181</v>
      </c>
      <c r="M5433" s="1" t="s">
        <v>568</v>
      </c>
      <c r="N5433" s="1" t="s">
        <v>10239</v>
      </c>
    </row>
    <row r="5434" spans="1:14" x14ac:dyDescent="0.25">
      <c r="A5434" s="1" t="s">
        <v>567</v>
      </c>
      <c r="B5434" s="1" t="s">
        <v>87</v>
      </c>
      <c r="C5434" s="1" t="s">
        <v>81</v>
      </c>
      <c r="D5434" s="377">
        <v>1500</v>
      </c>
      <c r="E5434" s="1" t="s">
        <v>84</v>
      </c>
      <c r="F5434" s="378">
        <v>46181</v>
      </c>
      <c r="G5434" s="1" t="s">
        <v>8200</v>
      </c>
      <c r="H5434" s="1" t="s">
        <v>5854</v>
      </c>
      <c r="I5434" s="378">
        <v>47275</v>
      </c>
      <c r="J5434" s="1" t="s">
        <v>61</v>
      </c>
      <c r="K5434" s="380">
        <v>0.94929398148148003</v>
      </c>
      <c r="L5434" s="378">
        <v>46181</v>
      </c>
      <c r="M5434" s="1" t="s">
        <v>568</v>
      </c>
      <c r="N5434" s="1" t="s">
        <v>10229</v>
      </c>
    </row>
    <row r="5435" spans="1:14" x14ac:dyDescent="0.25">
      <c r="A5435" s="1" t="s">
        <v>567</v>
      </c>
      <c r="B5435" s="1" t="s">
        <v>87</v>
      </c>
      <c r="C5435" s="1" t="s">
        <v>81</v>
      </c>
      <c r="D5435" s="377">
        <v>1500</v>
      </c>
      <c r="E5435" s="1" t="s">
        <v>84</v>
      </c>
      <c r="F5435" s="378">
        <v>46181</v>
      </c>
      <c r="G5435" s="1" t="s">
        <v>8200</v>
      </c>
      <c r="H5435" s="1" t="s">
        <v>5854</v>
      </c>
      <c r="I5435" s="378">
        <v>47275</v>
      </c>
      <c r="J5435" s="1" t="s">
        <v>61</v>
      </c>
      <c r="K5435" s="380">
        <v>0.37924768518518998</v>
      </c>
      <c r="L5435" s="378">
        <v>46181</v>
      </c>
      <c r="M5435" s="1" t="s">
        <v>568</v>
      </c>
      <c r="N5435" s="1" t="s">
        <v>8201</v>
      </c>
    </row>
    <row r="5436" spans="1:14" x14ac:dyDescent="0.25">
      <c r="A5436" s="1" t="s">
        <v>567</v>
      </c>
      <c r="B5436" s="1" t="s">
        <v>87</v>
      </c>
      <c r="C5436" s="1" t="s">
        <v>81</v>
      </c>
      <c r="D5436" s="377">
        <v>1500</v>
      </c>
      <c r="E5436" s="1" t="s">
        <v>84</v>
      </c>
      <c r="F5436" s="378">
        <v>46179</v>
      </c>
      <c r="G5436" s="1" t="s">
        <v>8202</v>
      </c>
      <c r="H5436" s="1" t="s">
        <v>5853</v>
      </c>
      <c r="I5436" s="378">
        <v>47274</v>
      </c>
      <c r="J5436" s="1" t="s">
        <v>61</v>
      </c>
      <c r="K5436" s="380">
        <v>0.15528935185185</v>
      </c>
      <c r="L5436" s="378">
        <v>46179</v>
      </c>
      <c r="M5436" s="1" t="s">
        <v>568</v>
      </c>
      <c r="N5436" s="1" t="s">
        <v>8211</v>
      </c>
    </row>
    <row r="5437" spans="1:14" x14ac:dyDescent="0.25">
      <c r="A5437" s="1" t="s">
        <v>567</v>
      </c>
      <c r="B5437" s="1" t="s">
        <v>87</v>
      </c>
      <c r="C5437" s="1" t="s">
        <v>81</v>
      </c>
      <c r="D5437" s="377">
        <v>1500</v>
      </c>
      <c r="E5437" s="1" t="s">
        <v>84</v>
      </c>
      <c r="F5437" s="378">
        <v>46179</v>
      </c>
      <c r="G5437" s="1" t="s">
        <v>8200</v>
      </c>
      <c r="H5437" s="1" t="s">
        <v>5854</v>
      </c>
      <c r="I5437" s="378">
        <v>47275</v>
      </c>
      <c r="J5437" s="1" t="s">
        <v>61</v>
      </c>
      <c r="K5437" s="380">
        <v>0.23248842592593</v>
      </c>
      <c r="L5437" s="378">
        <v>46179</v>
      </c>
      <c r="M5437" s="1" t="s">
        <v>568</v>
      </c>
      <c r="N5437" s="1" t="s">
        <v>8207</v>
      </c>
    </row>
    <row r="5438" spans="1:14" x14ac:dyDescent="0.25">
      <c r="A5438" s="1" t="s">
        <v>567</v>
      </c>
      <c r="B5438" s="1" t="s">
        <v>87</v>
      </c>
      <c r="C5438" s="1" t="s">
        <v>81</v>
      </c>
      <c r="D5438" s="377">
        <v>1500</v>
      </c>
      <c r="E5438" s="1" t="s">
        <v>84</v>
      </c>
      <c r="F5438" s="378">
        <v>46179</v>
      </c>
      <c r="G5438" s="1" t="s">
        <v>8200</v>
      </c>
      <c r="H5438" s="1" t="s">
        <v>5854</v>
      </c>
      <c r="I5438" s="378">
        <v>47275</v>
      </c>
      <c r="J5438" s="1" t="s">
        <v>61</v>
      </c>
      <c r="K5438" s="380">
        <v>0.20793981481481</v>
      </c>
      <c r="L5438" s="378">
        <v>46179</v>
      </c>
      <c r="M5438" s="1" t="s">
        <v>568</v>
      </c>
      <c r="N5438" s="1" t="s">
        <v>8212</v>
      </c>
    </row>
    <row r="5439" spans="1:14" x14ac:dyDescent="0.25">
      <c r="A5439" s="1" t="s">
        <v>567</v>
      </c>
      <c r="B5439" s="1" t="s">
        <v>87</v>
      </c>
      <c r="C5439" s="1" t="s">
        <v>81</v>
      </c>
      <c r="D5439" s="377">
        <v>1500</v>
      </c>
      <c r="E5439" s="1" t="s">
        <v>84</v>
      </c>
      <c r="F5439" s="378">
        <v>46179</v>
      </c>
      <c r="G5439" s="1" t="s">
        <v>8202</v>
      </c>
      <c r="H5439" s="1" t="s">
        <v>5853</v>
      </c>
      <c r="I5439" s="378">
        <v>47274</v>
      </c>
      <c r="J5439" s="1" t="s">
        <v>61</v>
      </c>
      <c r="K5439" s="380">
        <v>0.2146875</v>
      </c>
      <c r="L5439" s="378">
        <v>46179</v>
      </c>
      <c r="M5439" s="1" t="s">
        <v>568</v>
      </c>
      <c r="N5439" s="1" t="s">
        <v>8206</v>
      </c>
    </row>
    <row r="5440" spans="1:14" x14ac:dyDescent="0.25">
      <c r="A5440" s="1" t="s">
        <v>567</v>
      </c>
      <c r="B5440" s="1" t="s">
        <v>87</v>
      </c>
      <c r="C5440" s="1" t="s">
        <v>81</v>
      </c>
      <c r="D5440" s="377">
        <v>1500</v>
      </c>
      <c r="E5440" s="1" t="s">
        <v>84</v>
      </c>
      <c r="F5440" s="378">
        <v>46179</v>
      </c>
      <c r="G5440" s="1" t="s">
        <v>8202</v>
      </c>
      <c r="H5440" s="1" t="s">
        <v>5853</v>
      </c>
      <c r="I5440" s="378">
        <v>47274</v>
      </c>
      <c r="J5440" s="1" t="s">
        <v>61</v>
      </c>
      <c r="K5440" s="380">
        <v>0.15451388888889001</v>
      </c>
      <c r="L5440" s="378">
        <v>46179</v>
      </c>
      <c r="M5440" s="1" t="s">
        <v>568</v>
      </c>
      <c r="N5440" s="1" t="s">
        <v>8208</v>
      </c>
    </row>
    <row r="5441" spans="1:14" x14ac:dyDescent="0.25">
      <c r="A5441" s="1" t="s">
        <v>567</v>
      </c>
      <c r="B5441" s="1" t="s">
        <v>87</v>
      </c>
      <c r="C5441" s="1" t="s">
        <v>81</v>
      </c>
      <c r="D5441" s="377">
        <v>1500</v>
      </c>
      <c r="E5441" s="1" t="s">
        <v>84</v>
      </c>
      <c r="F5441" s="378">
        <v>46179</v>
      </c>
      <c r="G5441" s="1" t="s">
        <v>8200</v>
      </c>
      <c r="H5441" s="1" t="s">
        <v>5854</v>
      </c>
      <c r="I5441" s="378">
        <v>47275</v>
      </c>
      <c r="J5441" s="1" t="s">
        <v>61</v>
      </c>
      <c r="K5441" s="380">
        <v>0.25773148148148001</v>
      </c>
      <c r="L5441" s="378">
        <v>46179</v>
      </c>
      <c r="M5441" s="1" t="s">
        <v>568</v>
      </c>
      <c r="N5441" s="1" t="s">
        <v>8210</v>
      </c>
    </row>
    <row r="5442" spans="1:14" x14ac:dyDescent="0.25">
      <c r="A5442" s="1" t="s">
        <v>567</v>
      </c>
      <c r="B5442" s="1" t="s">
        <v>87</v>
      </c>
      <c r="C5442" s="1" t="s">
        <v>81</v>
      </c>
      <c r="D5442" s="377">
        <v>1500</v>
      </c>
      <c r="E5442" s="1" t="s">
        <v>84</v>
      </c>
      <c r="F5442" s="378">
        <v>46179</v>
      </c>
      <c r="G5442" s="1" t="s">
        <v>8202</v>
      </c>
      <c r="H5442" s="1" t="s">
        <v>5853</v>
      </c>
      <c r="I5442" s="378">
        <v>47274</v>
      </c>
      <c r="J5442" s="1" t="s">
        <v>61</v>
      </c>
      <c r="K5442" s="380">
        <v>1.7013888888900001E-3</v>
      </c>
      <c r="L5442" s="378">
        <v>46179</v>
      </c>
      <c r="M5442" s="1" t="s">
        <v>568</v>
      </c>
      <c r="N5442" s="1" t="s">
        <v>8203</v>
      </c>
    </row>
    <row r="5443" spans="1:14" x14ac:dyDescent="0.25">
      <c r="A5443" s="1" t="s">
        <v>567</v>
      </c>
      <c r="B5443" s="1" t="s">
        <v>87</v>
      </c>
      <c r="C5443" s="1" t="s">
        <v>81</v>
      </c>
      <c r="D5443" s="377">
        <v>1500</v>
      </c>
      <c r="E5443" s="1" t="s">
        <v>84</v>
      </c>
      <c r="F5443" s="378">
        <v>46179</v>
      </c>
      <c r="G5443" s="1" t="s">
        <v>8202</v>
      </c>
      <c r="H5443" s="1" t="s">
        <v>5853</v>
      </c>
      <c r="I5443" s="378">
        <v>47274</v>
      </c>
      <c r="J5443" s="1" t="s">
        <v>61</v>
      </c>
      <c r="K5443" s="380">
        <v>1.988425925926E-2</v>
      </c>
      <c r="L5443" s="378">
        <v>46179</v>
      </c>
      <c r="M5443" s="1" t="s">
        <v>568</v>
      </c>
      <c r="N5443" s="1" t="s">
        <v>8205</v>
      </c>
    </row>
    <row r="5444" spans="1:14" x14ac:dyDescent="0.25">
      <c r="A5444" s="1" t="s">
        <v>567</v>
      </c>
      <c r="B5444" s="1" t="s">
        <v>87</v>
      </c>
      <c r="C5444" s="1" t="s">
        <v>81</v>
      </c>
      <c r="D5444" s="377">
        <v>1500</v>
      </c>
      <c r="E5444" s="1" t="s">
        <v>84</v>
      </c>
      <c r="F5444" s="378">
        <v>46179</v>
      </c>
      <c r="G5444" s="1" t="s">
        <v>8202</v>
      </c>
      <c r="H5444" s="1" t="s">
        <v>5853</v>
      </c>
      <c r="I5444" s="378">
        <v>47274</v>
      </c>
      <c r="J5444" s="1" t="s">
        <v>61</v>
      </c>
      <c r="K5444" s="380">
        <v>4.3865740740739997E-2</v>
      </c>
      <c r="L5444" s="378">
        <v>46179</v>
      </c>
      <c r="M5444" s="1" t="s">
        <v>568</v>
      </c>
      <c r="N5444" s="1" t="s">
        <v>8213</v>
      </c>
    </row>
    <row r="5445" spans="1:14" x14ac:dyDescent="0.25">
      <c r="A5445" s="1" t="s">
        <v>567</v>
      </c>
      <c r="B5445" s="1" t="s">
        <v>87</v>
      </c>
      <c r="C5445" s="1" t="s">
        <v>81</v>
      </c>
      <c r="D5445" s="377">
        <v>1500</v>
      </c>
      <c r="E5445" s="1" t="s">
        <v>84</v>
      </c>
      <c r="F5445" s="378">
        <v>46179</v>
      </c>
      <c r="G5445" s="1" t="s">
        <v>8202</v>
      </c>
      <c r="H5445" s="1" t="s">
        <v>5853</v>
      </c>
      <c r="I5445" s="378">
        <v>47274</v>
      </c>
      <c r="J5445" s="1" t="s">
        <v>61</v>
      </c>
      <c r="K5445" s="380">
        <v>0.14787037037037001</v>
      </c>
      <c r="L5445" s="378">
        <v>46179</v>
      </c>
      <c r="M5445" s="1" t="s">
        <v>568</v>
      </c>
      <c r="N5445" s="1" t="s">
        <v>8209</v>
      </c>
    </row>
    <row r="5446" spans="1:14" x14ac:dyDescent="0.25">
      <c r="A5446" s="1" t="s">
        <v>567</v>
      </c>
      <c r="B5446" s="1" t="s">
        <v>87</v>
      </c>
      <c r="C5446" s="1" t="s">
        <v>81</v>
      </c>
      <c r="D5446" s="377">
        <v>1500</v>
      </c>
      <c r="E5446" s="1" t="s">
        <v>84</v>
      </c>
      <c r="F5446" s="378">
        <v>46179</v>
      </c>
      <c r="G5446" s="1" t="s">
        <v>8202</v>
      </c>
      <c r="H5446" s="1" t="s">
        <v>5853</v>
      </c>
      <c r="I5446" s="378">
        <v>47274</v>
      </c>
      <c r="J5446" s="1" t="s">
        <v>61</v>
      </c>
      <c r="K5446" s="380">
        <v>7.3541666666670003E-2</v>
      </c>
      <c r="L5446" s="378">
        <v>46179</v>
      </c>
      <c r="M5446" s="1" t="s">
        <v>568</v>
      </c>
      <c r="N5446" s="1" t="s">
        <v>8204</v>
      </c>
    </row>
    <row r="5447" spans="1:14" x14ac:dyDescent="0.25">
      <c r="A5447" s="1" t="s">
        <v>567</v>
      </c>
      <c r="B5447" s="1" t="s">
        <v>87</v>
      </c>
      <c r="C5447" s="1" t="s">
        <v>81</v>
      </c>
      <c r="D5447" s="377">
        <v>1500</v>
      </c>
      <c r="E5447" s="1" t="s">
        <v>84</v>
      </c>
      <c r="F5447" s="378">
        <v>46178</v>
      </c>
      <c r="G5447" s="1" t="s">
        <v>8214</v>
      </c>
      <c r="H5447" s="1" t="s">
        <v>5852</v>
      </c>
      <c r="I5447" s="378">
        <v>47273</v>
      </c>
      <c r="J5447" s="1" t="s">
        <v>61</v>
      </c>
      <c r="K5447" s="380">
        <v>0.14716435185185001</v>
      </c>
      <c r="L5447" s="378">
        <v>46178</v>
      </c>
      <c r="M5447" s="1" t="s">
        <v>568</v>
      </c>
      <c r="N5447" s="1" t="s">
        <v>8248</v>
      </c>
    </row>
    <row r="5448" spans="1:14" x14ac:dyDescent="0.25">
      <c r="A5448" s="1" t="s">
        <v>567</v>
      </c>
      <c r="B5448" s="1" t="s">
        <v>87</v>
      </c>
      <c r="C5448" s="1" t="s">
        <v>81</v>
      </c>
      <c r="D5448" s="377">
        <v>1500</v>
      </c>
      <c r="E5448" s="1" t="s">
        <v>84</v>
      </c>
      <c r="F5448" s="378">
        <v>46178</v>
      </c>
      <c r="G5448" s="1" t="s">
        <v>8202</v>
      </c>
      <c r="H5448" s="1" t="s">
        <v>5853</v>
      </c>
      <c r="I5448" s="378">
        <v>47274</v>
      </c>
      <c r="J5448" s="1" t="s">
        <v>61</v>
      </c>
      <c r="K5448" s="380">
        <v>0.55001157407406998</v>
      </c>
      <c r="L5448" s="378">
        <v>46178</v>
      </c>
      <c r="M5448" s="1" t="s">
        <v>568</v>
      </c>
      <c r="N5448" s="1" t="s">
        <v>8244</v>
      </c>
    </row>
    <row r="5449" spans="1:14" x14ac:dyDescent="0.25">
      <c r="A5449" s="1" t="s">
        <v>567</v>
      </c>
      <c r="B5449" s="1" t="s">
        <v>87</v>
      </c>
      <c r="C5449" s="1" t="s">
        <v>81</v>
      </c>
      <c r="D5449" s="377">
        <v>1500</v>
      </c>
      <c r="E5449" s="1" t="s">
        <v>84</v>
      </c>
      <c r="F5449" s="378">
        <v>46178</v>
      </c>
      <c r="G5449" s="1" t="s">
        <v>8214</v>
      </c>
      <c r="H5449" s="1" t="s">
        <v>5852</v>
      </c>
      <c r="I5449" s="378">
        <v>47273</v>
      </c>
      <c r="J5449" s="1" t="s">
        <v>61</v>
      </c>
      <c r="K5449" s="380">
        <v>0.14472222222222</v>
      </c>
      <c r="L5449" s="378">
        <v>46178</v>
      </c>
      <c r="M5449" s="1" t="s">
        <v>568</v>
      </c>
      <c r="N5449" s="1" t="s">
        <v>8241</v>
      </c>
    </row>
    <row r="5450" spans="1:14" x14ac:dyDescent="0.25">
      <c r="A5450" s="1" t="s">
        <v>567</v>
      </c>
      <c r="B5450" s="1" t="s">
        <v>87</v>
      </c>
      <c r="C5450" s="1" t="s">
        <v>81</v>
      </c>
      <c r="D5450" s="377">
        <v>1500</v>
      </c>
      <c r="E5450" s="1" t="s">
        <v>84</v>
      </c>
      <c r="F5450" s="378">
        <v>46178</v>
      </c>
      <c r="G5450" s="1" t="s">
        <v>8202</v>
      </c>
      <c r="H5450" s="1" t="s">
        <v>5853</v>
      </c>
      <c r="I5450" s="378">
        <v>47274</v>
      </c>
      <c r="J5450" s="1" t="s">
        <v>61</v>
      </c>
      <c r="K5450" s="380">
        <v>0.59849537037037004</v>
      </c>
      <c r="L5450" s="378">
        <v>46178</v>
      </c>
      <c r="M5450" s="1" t="s">
        <v>568</v>
      </c>
      <c r="N5450" s="1" t="s">
        <v>8231</v>
      </c>
    </row>
    <row r="5451" spans="1:14" x14ac:dyDescent="0.25">
      <c r="A5451" s="1" t="s">
        <v>567</v>
      </c>
      <c r="B5451" s="1" t="s">
        <v>87</v>
      </c>
      <c r="C5451" s="1" t="s">
        <v>81</v>
      </c>
      <c r="D5451" s="377">
        <v>1500</v>
      </c>
      <c r="E5451" s="1" t="s">
        <v>84</v>
      </c>
      <c r="F5451" s="378">
        <v>46178</v>
      </c>
      <c r="G5451" s="1" t="s">
        <v>8202</v>
      </c>
      <c r="H5451" s="1" t="s">
        <v>5853</v>
      </c>
      <c r="I5451" s="378">
        <v>47274</v>
      </c>
      <c r="J5451" s="1" t="s">
        <v>61</v>
      </c>
      <c r="K5451" s="380">
        <v>0.77872685185184998</v>
      </c>
      <c r="L5451" s="378">
        <v>46178</v>
      </c>
      <c r="M5451" s="1" t="s">
        <v>568</v>
      </c>
      <c r="N5451" s="1" t="s">
        <v>8246</v>
      </c>
    </row>
    <row r="5452" spans="1:14" x14ac:dyDescent="0.25">
      <c r="A5452" s="1" t="s">
        <v>567</v>
      </c>
      <c r="B5452" s="1" t="s">
        <v>87</v>
      </c>
      <c r="C5452" s="1" t="s">
        <v>81</v>
      </c>
      <c r="D5452" s="377">
        <v>1500</v>
      </c>
      <c r="E5452" s="1" t="s">
        <v>84</v>
      </c>
      <c r="F5452" s="378">
        <v>46178</v>
      </c>
      <c r="G5452" s="1" t="s">
        <v>8202</v>
      </c>
      <c r="H5452" s="1" t="s">
        <v>5853</v>
      </c>
      <c r="I5452" s="378">
        <v>47274</v>
      </c>
      <c r="J5452" s="1" t="s">
        <v>61</v>
      </c>
      <c r="K5452" s="380">
        <v>0.46039351851852001</v>
      </c>
      <c r="L5452" s="378">
        <v>46178</v>
      </c>
      <c r="M5452" s="1" t="s">
        <v>568</v>
      </c>
      <c r="N5452" s="1" t="s">
        <v>8245</v>
      </c>
    </row>
    <row r="5453" spans="1:14" x14ac:dyDescent="0.25">
      <c r="A5453" s="1" t="s">
        <v>567</v>
      </c>
      <c r="B5453" s="1" t="s">
        <v>87</v>
      </c>
      <c r="C5453" s="1" t="s">
        <v>81</v>
      </c>
      <c r="D5453" s="377">
        <v>1500</v>
      </c>
      <c r="E5453" s="1" t="s">
        <v>84</v>
      </c>
      <c r="F5453" s="378">
        <v>46178</v>
      </c>
      <c r="G5453" s="1" t="s">
        <v>8214</v>
      </c>
      <c r="H5453" s="1" t="s">
        <v>5852</v>
      </c>
      <c r="I5453" s="378">
        <v>47273</v>
      </c>
      <c r="J5453" s="1" t="s">
        <v>61</v>
      </c>
      <c r="K5453" s="380">
        <v>0.20943287037037001</v>
      </c>
      <c r="L5453" s="378">
        <v>46178</v>
      </c>
      <c r="M5453" s="1" t="s">
        <v>568</v>
      </c>
      <c r="N5453" s="1" t="s">
        <v>8247</v>
      </c>
    </row>
    <row r="5454" spans="1:14" x14ac:dyDescent="0.25">
      <c r="A5454" s="1" t="s">
        <v>567</v>
      </c>
      <c r="B5454" s="1" t="s">
        <v>87</v>
      </c>
      <c r="C5454" s="1" t="s">
        <v>81</v>
      </c>
      <c r="D5454" s="377">
        <v>1500</v>
      </c>
      <c r="E5454" s="1" t="s">
        <v>84</v>
      </c>
      <c r="F5454" s="378">
        <v>46178</v>
      </c>
      <c r="G5454" s="1" t="s">
        <v>8202</v>
      </c>
      <c r="H5454" s="1" t="s">
        <v>5853</v>
      </c>
      <c r="I5454" s="378">
        <v>47274</v>
      </c>
      <c r="J5454" s="1" t="s">
        <v>61</v>
      </c>
      <c r="K5454" s="380">
        <v>0.86054398148148004</v>
      </c>
      <c r="L5454" s="378">
        <v>46178</v>
      </c>
      <c r="M5454" s="1" t="s">
        <v>568</v>
      </c>
      <c r="N5454" s="1" t="s">
        <v>8252</v>
      </c>
    </row>
    <row r="5455" spans="1:14" x14ac:dyDescent="0.25">
      <c r="A5455" s="1" t="s">
        <v>567</v>
      </c>
      <c r="B5455" s="1" t="s">
        <v>87</v>
      </c>
      <c r="C5455" s="1" t="s">
        <v>81</v>
      </c>
      <c r="D5455" s="377">
        <v>1500</v>
      </c>
      <c r="E5455" s="1" t="s">
        <v>84</v>
      </c>
      <c r="F5455" s="378">
        <v>46178</v>
      </c>
      <c r="G5455" s="1" t="s">
        <v>8214</v>
      </c>
      <c r="H5455" s="1" t="s">
        <v>5852</v>
      </c>
      <c r="I5455" s="378">
        <v>47273</v>
      </c>
      <c r="J5455" s="1" t="s">
        <v>61</v>
      </c>
      <c r="K5455" s="380">
        <v>0.33247685185185</v>
      </c>
      <c r="L5455" s="378">
        <v>46178</v>
      </c>
      <c r="M5455" s="1" t="s">
        <v>568</v>
      </c>
      <c r="N5455" s="1" t="s">
        <v>8224</v>
      </c>
    </row>
    <row r="5456" spans="1:14" x14ac:dyDescent="0.25">
      <c r="A5456" s="1" t="s">
        <v>567</v>
      </c>
      <c r="B5456" s="1" t="s">
        <v>87</v>
      </c>
      <c r="C5456" s="1" t="s">
        <v>81</v>
      </c>
      <c r="D5456" s="377">
        <v>1500</v>
      </c>
      <c r="E5456" s="1" t="s">
        <v>84</v>
      </c>
      <c r="F5456" s="378">
        <v>46178</v>
      </c>
      <c r="G5456" s="1" t="s">
        <v>8202</v>
      </c>
      <c r="H5456" s="1" t="s">
        <v>5853</v>
      </c>
      <c r="I5456" s="378">
        <v>47274</v>
      </c>
      <c r="J5456" s="1" t="s">
        <v>61</v>
      </c>
      <c r="K5456" s="380">
        <v>0.52393518518519</v>
      </c>
      <c r="L5456" s="378">
        <v>46178</v>
      </c>
      <c r="M5456" s="1" t="s">
        <v>568</v>
      </c>
      <c r="N5456" s="1" t="s">
        <v>8251</v>
      </c>
    </row>
    <row r="5457" spans="1:14" x14ac:dyDescent="0.25">
      <c r="A5457" s="1" t="s">
        <v>567</v>
      </c>
      <c r="B5457" s="1" t="s">
        <v>87</v>
      </c>
      <c r="C5457" s="1" t="s">
        <v>81</v>
      </c>
      <c r="D5457" s="377">
        <v>1500</v>
      </c>
      <c r="E5457" s="1" t="s">
        <v>84</v>
      </c>
      <c r="F5457" s="378">
        <v>46178</v>
      </c>
      <c r="G5457" s="1" t="s">
        <v>8214</v>
      </c>
      <c r="H5457" s="1" t="s">
        <v>5852</v>
      </c>
      <c r="I5457" s="378">
        <v>47273</v>
      </c>
      <c r="J5457" s="1" t="s">
        <v>61</v>
      </c>
      <c r="K5457" s="380">
        <v>0.17109953703704001</v>
      </c>
      <c r="L5457" s="378">
        <v>46178</v>
      </c>
      <c r="M5457" s="1" t="s">
        <v>568</v>
      </c>
      <c r="N5457" s="1" t="s">
        <v>8250</v>
      </c>
    </row>
    <row r="5458" spans="1:14" x14ac:dyDescent="0.25">
      <c r="A5458" s="1" t="s">
        <v>567</v>
      </c>
      <c r="B5458" s="1" t="s">
        <v>87</v>
      </c>
      <c r="C5458" s="1" t="s">
        <v>81</v>
      </c>
      <c r="D5458" s="377">
        <v>1500</v>
      </c>
      <c r="E5458" s="1" t="s">
        <v>84</v>
      </c>
      <c r="F5458" s="378">
        <v>46178</v>
      </c>
      <c r="G5458" s="1" t="s">
        <v>8202</v>
      </c>
      <c r="H5458" s="1" t="s">
        <v>5853</v>
      </c>
      <c r="I5458" s="378">
        <v>47274</v>
      </c>
      <c r="J5458" s="1" t="s">
        <v>61</v>
      </c>
      <c r="K5458" s="380">
        <v>0.80782407407406998</v>
      </c>
      <c r="L5458" s="378">
        <v>46178</v>
      </c>
      <c r="M5458" s="1" t="s">
        <v>568</v>
      </c>
      <c r="N5458" s="1" t="s">
        <v>8242</v>
      </c>
    </row>
    <row r="5459" spans="1:14" x14ac:dyDescent="0.25">
      <c r="A5459" s="1" t="s">
        <v>567</v>
      </c>
      <c r="B5459" s="1" t="s">
        <v>87</v>
      </c>
      <c r="C5459" s="1" t="s">
        <v>81</v>
      </c>
      <c r="D5459" s="377">
        <v>1500</v>
      </c>
      <c r="E5459" s="1" t="s">
        <v>84</v>
      </c>
      <c r="F5459" s="378">
        <v>46178</v>
      </c>
      <c r="G5459" s="1" t="s">
        <v>8214</v>
      </c>
      <c r="H5459" s="1" t="s">
        <v>5852</v>
      </c>
      <c r="I5459" s="378">
        <v>47273</v>
      </c>
      <c r="J5459" s="1" t="s">
        <v>61</v>
      </c>
      <c r="K5459" s="380">
        <v>0.31865740740741</v>
      </c>
      <c r="L5459" s="378">
        <v>46178</v>
      </c>
      <c r="M5459" s="1" t="s">
        <v>568</v>
      </c>
      <c r="N5459" s="1" t="s">
        <v>8221</v>
      </c>
    </row>
    <row r="5460" spans="1:14" x14ac:dyDescent="0.25">
      <c r="A5460" s="1" t="s">
        <v>567</v>
      </c>
      <c r="B5460" s="1" t="s">
        <v>87</v>
      </c>
      <c r="C5460" s="1" t="s">
        <v>81</v>
      </c>
      <c r="D5460" s="377">
        <v>1500</v>
      </c>
      <c r="E5460" s="1" t="s">
        <v>84</v>
      </c>
      <c r="F5460" s="378">
        <v>46178</v>
      </c>
      <c r="G5460" s="1" t="s">
        <v>8202</v>
      </c>
      <c r="H5460" s="1" t="s">
        <v>5853</v>
      </c>
      <c r="I5460" s="378">
        <v>47274</v>
      </c>
      <c r="J5460" s="1" t="s">
        <v>61</v>
      </c>
      <c r="K5460" s="380">
        <v>0.44054398148148</v>
      </c>
      <c r="L5460" s="378">
        <v>46178</v>
      </c>
      <c r="M5460" s="1" t="s">
        <v>568</v>
      </c>
      <c r="N5460" s="1" t="s">
        <v>8216</v>
      </c>
    </row>
    <row r="5461" spans="1:14" x14ac:dyDescent="0.25">
      <c r="A5461" s="1" t="s">
        <v>567</v>
      </c>
      <c r="B5461" s="1" t="s">
        <v>87</v>
      </c>
      <c r="C5461" s="1" t="s">
        <v>81</v>
      </c>
      <c r="D5461" s="377">
        <v>1500</v>
      </c>
      <c r="E5461" s="1" t="s">
        <v>84</v>
      </c>
      <c r="F5461" s="378">
        <v>46178</v>
      </c>
      <c r="G5461" s="1" t="s">
        <v>8214</v>
      </c>
      <c r="H5461" s="1" t="s">
        <v>5852</v>
      </c>
      <c r="I5461" s="378">
        <v>47273</v>
      </c>
      <c r="J5461" s="1" t="s">
        <v>61</v>
      </c>
      <c r="K5461" s="380">
        <v>0.18241898148148</v>
      </c>
      <c r="L5461" s="378">
        <v>46178</v>
      </c>
      <c r="M5461" s="1" t="s">
        <v>568</v>
      </c>
      <c r="N5461" s="1" t="s">
        <v>8240</v>
      </c>
    </row>
    <row r="5462" spans="1:14" x14ac:dyDescent="0.25">
      <c r="A5462" s="1" t="s">
        <v>567</v>
      </c>
      <c r="B5462" s="1" t="s">
        <v>87</v>
      </c>
      <c r="C5462" s="1" t="s">
        <v>81</v>
      </c>
      <c r="D5462" s="377">
        <v>1500</v>
      </c>
      <c r="E5462" s="1" t="s">
        <v>84</v>
      </c>
      <c r="F5462" s="378">
        <v>46178</v>
      </c>
      <c r="G5462" s="1" t="s">
        <v>8202</v>
      </c>
      <c r="H5462" s="1" t="s">
        <v>5853</v>
      </c>
      <c r="I5462" s="378">
        <v>47274</v>
      </c>
      <c r="J5462" s="1" t="s">
        <v>61</v>
      </c>
      <c r="K5462" s="380">
        <v>0.40878472222222001</v>
      </c>
      <c r="L5462" s="378">
        <v>46178</v>
      </c>
      <c r="M5462" s="1" t="s">
        <v>568</v>
      </c>
      <c r="N5462" s="1" t="s">
        <v>8235</v>
      </c>
    </row>
    <row r="5463" spans="1:14" x14ac:dyDescent="0.25">
      <c r="A5463" s="1" t="s">
        <v>567</v>
      </c>
      <c r="B5463" s="1" t="s">
        <v>87</v>
      </c>
      <c r="C5463" s="1" t="s">
        <v>81</v>
      </c>
      <c r="D5463" s="377">
        <v>1500</v>
      </c>
      <c r="E5463" s="1" t="s">
        <v>84</v>
      </c>
      <c r="F5463" s="378">
        <v>46178</v>
      </c>
      <c r="G5463" s="1" t="s">
        <v>8214</v>
      </c>
      <c r="H5463" s="1" t="s">
        <v>5852</v>
      </c>
      <c r="I5463" s="378">
        <v>47273</v>
      </c>
      <c r="J5463" s="1" t="s">
        <v>61</v>
      </c>
      <c r="K5463" s="380">
        <v>0.22664351851851999</v>
      </c>
      <c r="L5463" s="378">
        <v>46178</v>
      </c>
      <c r="M5463" s="1" t="s">
        <v>568</v>
      </c>
      <c r="N5463" s="1" t="s">
        <v>8220</v>
      </c>
    </row>
    <row r="5464" spans="1:14" x14ac:dyDescent="0.25">
      <c r="A5464" s="1" t="s">
        <v>567</v>
      </c>
      <c r="B5464" s="1" t="s">
        <v>87</v>
      </c>
      <c r="C5464" s="1" t="s">
        <v>81</v>
      </c>
      <c r="D5464" s="377">
        <v>1500</v>
      </c>
      <c r="E5464" s="1" t="s">
        <v>84</v>
      </c>
      <c r="F5464" s="378">
        <v>46178</v>
      </c>
      <c r="G5464" s="1" t="s">
        <v>8202</v>
      </c>
      <c r="H5464" s="1" t="s">
        <v>5853</v>
      </c>
      <c r="I5464" s="378">
        <v>47274</v>
      </c>
      <c r="J5464" s="1" t="s">
        <v>61</v>
      </c>
      <c r="K5464" s="380">
        <v>0.80405092592592997</v>
      </c>
      <c r="L5464" s="378">
        <v>46178</v>
      </c>
      <c r="M5464" s="1" t="s">
        <v>568</v>
      </c>
      <c r="N5464" s="1" t="s">
        <v>8249</v>
      </c>
    </row>
    <row r="5465" spans="1:14" x14ac:dyDescent="0.25">
      <c r="A5465" s="1" t="s">
        <v>567</v>
      </c>
      <c r="B5465" s="1" t="s">
        <v>87</v>
      </c>
      <c r="C5465" s="1" t="s">
        <v>81</v>
      </c>
      <c r="D5465" s="377">
        <v>1500</v>
      </c>
      <c r="E5465" s="1" t="s">
        <v>84</v>
      </c>
      <c r="F5465" s="378">
        <v>46178</v>
      </c>
      <c r="G5465" s="1" t="s">
        <v>8214</v>
      </c>
      <c r="H5465" s="1" t="s">
        <v>5852</v>
      </c>
      <c r="I5465" s="378">
        <v>47273</v>
      </c>
      <c r="J5465" s="1" t="s">
        <v>61</v>
      </c>
      <c r="K5465" s="380">
        <v>1.7615740740739998E-2</v>
      </c>
      <c r="L5465" s="378">
        <v>46178</v>
      </c>
      <c r="M5465" s="1" t="s">
        <v>568</v>
      </c>
      <c r="N5465" s="1" t="s">
        <v>8229</v>
      </c>
    </row>
    <row r="5466" spans="1:14" x14ac:dyDescent="0.25">
      <c r="A5466" s="1" t="s">
        <v>567</v>
      </c>
      <c r="B5466" s="1" t="s">
        <v>87</v>
      </c>
      <c r="C5466" s="1" t="s">
        <v>81</v>
      </c>
      <c r="D5466" s="377">
        <v>1500</v>
      </c>
      <c r="E5466" s="1" t="s">
        <v>84</v>
      </c>
      <c r="F5466" s="378">
        <v>46178</v>
      </c>
      <c r="G5466" s="1" t="s">
        <v>8202</v>
      </c>
      <c r="H5466" s="1" t="s">
        <v>5853</v>
      </c>
      <c r="I5466" s="378">
        <v>47274</v>
      </c>
      <c r="J5466" s="1" t="s">
        <v>61</v>
      </c>
      <c r="K5466" s="380">
        <v>0.67451388888888997</v>
      </c>
      <c r="L5466" s="378">
        <v>46178</v>
      </c>
      <c r="M5466" s="1" t="s">
        <v>568</v>
      </c>
      <c r="N5466" s="1" t="s">
        <v>8233</v>
      </c>
    </row>
    <row r="5467" spans="1:14" x14ac:dyDescent="0.25">
      <c r="A5467" s="1" t="s">
        <v>567</v>
      </c>
      <c r="B5467" s="1" t="s">
        <v>87</v>
      </c>
      <c r="C5467" s="1" t="s">
        <v>81</v>
      </c>
      <c r="D5467" s="377">
        <v>1500</v>
      </c>
      <c r="E5467" s="1" t="s">
        <v>84</v>
      </c>
      <c r="F5467" s="378">
        <v>46178</v>
      </c>
      <c r="G5467" s="1" t="s">
        <v>8214</v>
      </c>
      <c r="H5467" s="1" t="s">
        <v>5852</v>
      </c>
      <c r="I5467" s="378">
        <v>47273</v>
      </c>
      <c r="J5467" s="1" t="s">
        <v>61</v>
      </c>
      <c r="K5467" s="380">
        <v>1.8611111111109999E-2</v>
      </c>
      <c r="L5467" s="378">
        <v>46178</v>
      </c>
      <c r="M5467" s="1" t="s">
        <v>568</v>
      </c>
      <c r="N5467" s="1" t="s">
        <v>8225</v>
      </c>
    </row>
    <row r="5468" spans="1:14" x14ac:dyDescent="0.25">
      <c r="A5468" s="1" t="s">
        <v>567</v>
      </c>
      <c r="B5468" s="1" t="s">
        <v>87</v>
      </c>
      <c r="C5468" s="1" t="s">
        <v>81</v>
      </c>
      <c r="D5468" s="377">
        <v>1500</v>
      </c>
      <c r="E5468" s="1" t="s">
        <v>84</v>
      </c>
      <c r="F5468" s="378">
        <v>46178</v>
      </c>
      <c r="G5468" s="1" t="s">
        <v>8202</v>
      </c>
      <c r="H5468" s="1" t="s">
        <v>5853</v>
      </c>
      <c r="I5468" s="378">
        <v>47274</v>
      </c>
      <c r="J5468" s="1" t="s">
        <v>61</v>
      </c>
      <c r="K5468" s="380">
        <v>0.69689814814814999</v>
      </c>
      <c r="L5468" s="378">
        <v>46178</v>
      </c>
      <c r="M5468" s="1" t="s">
        <v>568</v>
      </c>
      <c r="N5468" s="1" t="s">
        <v>8236</v>
      </c>
    </row>
    <row r="5469" spans="1:14" x14ac:dyDescent="0.25">
      <c r="A5469" s="1" t="s">
        <v>567</v>
      </c>
      <c r="B5469" s="1" t="s">
        <v>87</v>
      </c>
      <c r="C5469" s="1" t="s">
        <v>81</v>
      </c>
      <c r="D5469" s="377">
        <v>1500</v>
      </c>
      <c r="E5469" s="1" t="s">
        <v>84</v>
      </c>
      <c r="F5469" s="378">
        <v>46178</v>
      </c>
      <c r="G5469" s="1" t="s">
        <v>8214</v>
      </c>
      <c r="H5469" s="1" t="s">
        <v>5852</v>
      </c>
      <c r="I5469" s="378">
        <v>47273</v>
      </c>
      <c r="J5469" s="1" t="s">
        <v>61</v>
      </c>
      <c r="K5469" s="380">
        <v>5.6319444444440002E-2</v>
      </c>
      <c r="L5469" s="378">
        <v>46178</v>
      </c>
      <c r="M5469" s="1" t="s">
        <v>568</v>
      </c>
      <c r="N5469" s="1" t="s">
        <v>8215</v>
      </c>
    </row>
    <row r="5470" spans="1:14" x14ac:dyDescent="0.25">
      <c r="A5470" s="1" t="s">
        <v>567</v>
      </c>
      <c r="B5470" s="1" t="s">
        <v>87</v>
      </c>
      <c r="C5470" s="1" t="s">
        <v>81</v>
      </c>
      <c r="D5470" s="377">
        <v>1500</v>
      </c>
      <c r="E5470" s="1" t="s">
        <v>84</v>
      </c>
      <c r="F5470" s="378">
        <v>46178</v>
      </c>
      <c r="G5470" s="1" t="s">
        <v>8202</v>
      </c>
      <c r="H5470" s="1" t="s">
        <v>5853</v>
      </c>
      <c r="I5470" s="378">
        <v>47274</v>
      </c>
      <c r="J5470" s="1" t="s">
        <v>61</v>
      </c>
      <c r="K5470" s="380">
        <v>0.66626157407407005</v>
      </c>
      <c r="L5470" s="378">
        <v>46178</v>
      </c>
      <c r="M5470" s="1" t="s">
        <v>568</v>
      </c>
      <c r="N5470" s="1" t="s">
        <v>8239</v>
      </c>
    </row>
    <row r="5471" spans="1:14" x14ac:dyDescent="0.25">
      <c r="A5471" s="1" t="s">
        <v>567</v>
      </c>
      <c r="B5471" s="1" t="s">
        <v>87</v>
      </c>
      <c r="C5471" s="1" t="s">
        <v>81</v>
      </c>
      <c r="D5471" s="377">
        <v>1500</v>
      </c>
      <c r="E5471" s="1" t="s">
        <v>84</v>
      </c>
      <c r="F5471" s="378">
        <v>46178</v>
      </c>
      <c r="G5471" s="1" t="s">
        <v>8214</v>
      </c>
      <c r="H5471" s="1" t="s">
        <v>5852</v>
      </c>
      <c r="I5471" s="378">
        <v>47273</v>
      </c>
      <c r="J5471" s="1" t="s">
        <v>61</v>
      </c>
      <c r="K5471" s="380">
        <v>0.25421296296295998</v>
      </c>
      <c r="L5471" s="378">
        <v>46178</v>
      </c>
      <c r="M5471" s="1" t="s">
        <v>568</v>
      </c>
      <c r="N5471" s="1" t="s">
        <v>8217</v>
      </c>
    </row>
    <row r="5472" spans="1:14" x14ac:dyDescent="0.25">
      <c r="A5472" s="1" t="s">
        <v>567</v>
      </c>
      <c r="B5472" s="1" t="s">
        <v>87</v>
      </c>
      <c r="C5472" s="1" t="s">
        <v>81</v>
      </c>
      <c r="D5472" s="377">
        <v>1500</v>
      </c>
      <c r="E5472" s="1" t="s">
        <v>84</v>
      </c>
      <c r="F5472" s="378">
        <v>46178</v>
      </c>
      <c r="G5472" s="1" t="s">
        <v>8202</v>
      </c>
      <c r="H5472" s="1" t="s">
        <v>5853</v>
      </c>
      <c r="I5472" s="378">
        <v>47274</v>
      </c>
      <c r="J5472" s="1" t="s">
        <v>61</v>
      </c>
      <c r="K5472" s="380">
        <v>0.88770833333332999</v>
      </c>
      <c r="L5472" s="378">
        <v>46178</v>
      </c>
      <c r="M5472" s="1" t="s">
        <v>568</v>
      </c>
      <c r="N5472" s="1" t="s">
        <v>8218</v>
      </c>
    </row>
    <row r="5473" spans="1:14" x14ac:dyDescent="0.25">
      <c r="A5473" s="1" t="s">
        <v>567</v>
      </c>
      <c r="B5473" s="1" t="s">
        <v>87</v>
      </c>
      <c r="C5473" s="1" t="s">
        <v>81</v>
      </c>
      <c r="D5473" s="377">
        <v>1500</v>
      </c>
      <c r="E5473" s="1" t="s">
        <v>84</v>
      </c>
      <c r="F5473" s="378">
        <v>46178</v>
      </c>
      <c r="G5473" s="1" t="s">
        <v>8202</v>
      </c>
      <c r="H5473" s="1" t="s">
        <v>5853</v>
      </c>
      <c r="I5473" s="378">
        <v>47274</v>
      </c>
      <c r="J5473" s="1" t="s">
        <v>61</v>
      </c>
      <c r="K5473" s="380">
        <v>0.90835648148147996</v>
      </c>
      <c r="L5473" s="378">
        <v>46178</v>
      </c>
      <c r="M5473" s="1" t="s">
        <v>568</v>
      </c>
      <c r="N5473" s="1" t="s">
        <v>8238</v>
      </c>
    </row>
    <row r="5474" spans="1:14" x14ac:dyDescent="0.25">
      <c r="A5474" s="1" t="s">
        <v>567</v>
      </c>
      <c r="B5474" s="1" t="s">
        <v>87</v>
      </c>
      <c r="C5474" s="1" t="s">
        <v>81</v>
      </c>
      <c r="D5474" s="377">
        <v>1500</v>
      </c>
      <c r="E5474" s="1" t="s">
        <v>84</v>
      </c>
      <c r="F5474" s="378">
        <v>46178</v>
      </c>
      <c r="G5474" s="1" t="s">
        <v>8202</v>
      </c>
      <c r="H5474" s="1" t="s">
        <v>5853</v>
      </c>
      <c r="I5474" s="378">
        <v>47274</v>
      </c>
      <c r="J5474" s="1" t="s">
        <v>61</v>
      </c>
      <c r="K5474" s="380">
        <v>0.72307870370369998</v>
      </c>
      <c r="L5474" s="378">
        <v>46178</v>
      </c>
      <c r="M5474" s="1" t="s">
        <v>568</v>
      </c>
      <c r="N5474" s="1" t="s">
        <v>8219</v>
      </c>
    </row>
    <row r="5475" spans="1:14" x14ac:dyDescent="0.25">
      <c r="A5475" s="1" t="s">
        <v>567</v>
      </c>
      <c r="B5475" s="1" t="s">
        <v>87</v>
      </c>
      <c r="C5475" s="1" t="s">
        <v>81</v>
      </c>
      <c r="D5475" s="377">
        <v>1500</v>
      </c>
      <c r="E5475" s="1" t="s">
        <v>84</v>
      </c>
      <c r="F5475" s="378">
        <v>46178</v>
      </c>
      <c r="G5475" s="1" t="s">
        <v>8202</v>
      </c>
      <c r="H5475" s="1" t="s">
        <v>5853</v>
      </c>
      <c r="I5475" s="378">
        <v>47274</v>
      </c>
      <c r="J5475" s="1" t="s">
        <v>61</v>
      </c>
      <c r="K5475" s="380">
        <v>0.62157407407406995</v>
      </c>
      <c r="L5475" s="378">
        <v>46178</v>
      </c>
      <c r="M5475" s="1" t="s">
        <v>568</v>
      </c>
      <c r="N5475" s="1" t="s">
        <v>8228</v>
      </c>
    </row>
    <row r="5476" spans="1:14" x14ac:dyDescent="0.25">
      <c r="A5476" s="1" t="s">
        <v>567</v>
      </c>
      <c r="B5476" s="1" t="s">
        <v>87</v>
      </c>
      <c r="C5476" s="1" t="s">
        <v>81</v>
      </c>
      <c r="D5476" s="377">
        <v>1500</v>
      </c>
      <c r="E5476" s="1" t="s">
        <v>84</v>
      </c>
      <c r="F5476" s="378">
        <v>46178</v>
      </c>
      <c r="G5476" s="1" t="s">
        <v>8214</v>
      </c>
      <c r="H5476" s="1" t="s">
        <v>5852</v>
      </c>
      <c r="I5476" s="378">
        <v>47273</v>
      </c>
      <c r="J5476" s="1" t="s">
        <v>61</v>
      </c>
      <c r="K5476" s="380">
        <v>0.38775462962962998</v>
      </c>
      <c r="L5476" s="378">
        <v>46178</v>
      </c>
      <c r="M5476" s="1" t="s">
        <v>568</v>
      </c>
      <c r="N5476" s="1" t="s">
        <v>8237</v>
      </c>
    </row>
    <row r="5477" spans="1:14" x14ac:dyDescent="0.25">
      <c r="A5477" s="1" t="s">
        <v>567</v>
      </c>
      <c r="B5477" s="1" t="s">
        <v>87</v>
      </c>
      <c r="C5477" s="1" t="s">
        <v>81</v>
      </c>
      <c r="D5477" s="377">
        <v>1500</v>
      </c>
      <c r="E5477" s="1" t="s">
        <v>84</v>
      </c>
      <c r="F5477" s="378">
        <v>46178</v>
      </c>
      <c r="G5477" s="1" t="s">
        <v>8202</v>
      </c>
      <c r="H5477" s="1" t="s">
        <v>5853</v>
      </c>
      <c r="I5477" s="378">
        <v>47274</v>
      </c>
      <c r="J5477" s="1" t="s">
        <v>61</v>
      </c>
      <c r="K5477" s="380">
        <v>0.54248842592593005</v>
      </c>
      <c r="L5477" s="378">
        <v>46178</v>
      </c>
      <c r="M5477" s="1" t="s">
        <v>568</v>
      </c>
      <c r="N5477" s="1" t="s">
        <v>8243</v>
      </c>
    </row>
    <row r="5478" spans="1:14" x14ac:dyDescent="0.25">
      <c r="A5478" s="1" t="s">
        <v>567</v>
      </c>
      <c r="B5478" s="1" t="s">
        <v>87</v>
      </c>
      <c r="C5478" s="1" t="s">
        <v>81</v>
      </c>
      <c r="D5478" s="377">
        <v>1500</v>
      </c>
      <c r="E5478" s="1" t="s">
        <v>84</v>
      </c>
      <c r="F5478" s="378">
        <v>46178</v>
      </c>
      <c r="G5478" s="1" t="s">
        <v>8202</v>
      </c>
      <c r="H5478" s="1" t="s">
        <v>5853</v>
      </c>
      <c r="I5478" s="378">
        <v>47274</v>
      </c>
      <c r="J5478" s="1" t="s">
        <v>61</v>
      </c>
      <c r="K5478" s="380">
        <v>0.57218749999999996</v>
      </c>
      <c r="L5478" s="378">
        <v>46178</v>
      </c>
      <c r="M5478" s="1" t="s">
        <v>568</v>
      </c>
      <c r="N5478" s="1" t="s">
        <v>8223</v>
      </c>
    </row>
    <row r="5479" spans="1:14" x14ac:dyDescent="0.25">
      <c r="A5479" s="1" t="s">
        <v>567</v>
      </c>
      <c r="B5479" s="1" t="s">
        <v>87</v>
      </c>
      <c r="C5479" s="1" t="s">
        <v>81</v>
      </c>
      <c r="D5479" s="377">
        <v>1500</v>
      </c>
      <c r="E5479" s="1" t="s">
        <v>84</v>
      </c>
      <c r="F5479" s="378">
        <v>46178</v>
      </c>
      <c r="G5479" s="1" t="s">
        <v>8202</v>
      </c>
      <c r="H5479" s="1" t="s">
        <v>5853</v>
      </c>
      <c r="I5479" s="378">
        <v>47274</v>
      </c>
      <c r="J5479" s="1" t="s">
        <v>61</v>
      </c>
      <c r="K5479" s="380">
        <v>0.93854166666667005</v>
      </c>
      <c r="L5479" s="378">
        <v>46178</v>
      </c>
      <c r="M5479" s="1" t="s">
        <v>568</v>
      </c>
      <c r="N5479" s="1" t="s">
        <v>8234</v>
      </c>
    </row>
    <row r="5480" spans="1:14" x14ac:dyDescent="0.25">
      <c r="A5480" s="1" t="s">
        <v>567</v>
      </c>
      <c r="B5480" s="1" t="s">
        <v>87</v>
      </c>
      <c r="C5480" s="1" t="s">
        <v>81</v>
      </c>
      <c r="D5480" s="377">
        <v>1500</v>
      </c>
      <c r="E5480" s="1" t="s">
        <v>84</v>
      </c>
      <c r="F5480" s="378">
        <v>46178</v>
      </c>
      <c r="G5480" s="1" t="s">
        <v>8202</v>
      </c>
      <c r="H5480" s="1" t="s">
        <v>5853</v>
      </c>
      <c r="I5480" s="378">
        <v>47274</v>
      </c>
      <c r="J5480" s="1" t="s">
        <v>61</v>
      </c>
      <c r="K5480" s="380">
        <v>0.94564814814815001</v>
      </c>
      <c r="L5480" s="378">
        <v>46178</v>
      </c>
      <c r="M5480" s="1" t="s">
        <v>568</v>
      </c>
      <c r="N5480" s="1" t="s">
        <v>8230</v>
      </c>
    </row>
    <row r="5481" spans="1:14" x14ac:dyDescent="0.25">
      <c r="A5481" s="1" t="s">
        <v>567</v>
      </c>
      <c r="B5481" s="1" t="s">
        <v>87</v>
      </c>
      <c r="C5481" s="1" t="s">
        <v>81</v>
      </c>
      <c r="D5481" s="377">
        <v>1500</v>
      </c>
      <c r="E5481" s="1" t="s">
        <v>84</v>
      </c>
      <c r="F5481" s="378">
        <v>46178</v>
      </c>
      <c r="G5481" s="1" t="s">
        <v>8202</v>
      </c>
      <c r="H5481" s="1" t="s">
        <v>5853</v>
      </c>
      <c r="I5481" s="378">
        <v>47274</v>
      </c>
      <c r="J5481" s="1" t="s">
        <v>61</v>
      </c>
      <c r="K5481" s="380">
        <v>0.36646990740740998</v>
      </c>
      <c r="L5481" s="378">
        <v>46178</v>
      </c>
      <c r="M5481" s="1" t="s">
        <v>568</v>
      </c>
      <c r="N5481" s="1" t="s">
        <v>8232</v>
      </c>
    </row>
    <row r="5482" spans="1:14" x14ac:dyDescent="0.25">
      <c r="A5482" s="1" t="s">
        <v>567</v>
      </c>
      <c r="B5482" s="1" t="s">
        <v>87</v>
      </c>
      <c r="C5482" s="1" t="s">
        <v>81</v>
      </c>
      <c r="D5482" s="377">
        <v>1500</v>
      </c>
      <c r="E5482" s="1" t="s">
        <v>84</v>
      </c>
      <c r="F5482" s="378">
        <v>46178</v>
      </c>
      <c r="G5482" s="1" t="s">
        <v>8202</v>
      </c>
      <c r="H5482" s="1" t="s">
        <v>5853</v>
      </c>
      <c r="I5482" s="378">
        <v>47274</v>
      </c>
      <c r="J5482" s="1" t="s">
        <v>61</v>
      </c>
      <c r="K5482" s="380">
        <v>0.54979166666667001</v>
      </c>
      <c r="L5482" s="378">
        <v>46178</v>
      </c>
      <c r="M5482" s="1" t="s">
        <v>568</v>
      </c>
      <c r="N5482" s="1" t="s">
        <v>8222</v>
      </c>
    </row>
    <row r="5483" spans="1:14" x14ac:dyDescent="0.25">
      <c r="A5483" s="1" t="s">
        <v>567</v>
      </c>
      <c r="B5483" s="1" t="s">
        <v>87</v>
      </c>
      <c r="C5483" s="1" t="s">
        <v>81</v>
      </c>
      <c r="D5483" s="377">
        <v>1500</v>
      </c>
      <c r="E5483" s="1" t="s">
        <v>84</v>
      </c>
      <c r="F5483" s="378">
        <v>46178</v>
      </c>
      <c r="G5483" s="1" t="s">
        <v>8214</v>
      </c>
      <c r="H5483" s="1" t="s">
        <v>5852</v>
      </c>
      <c r="I5483" s="378">
        <v>47273</v>
      </c>
      <c r="J5483" s="1" t="s">
        <v>61</v>
      </c>
      <c r="K5483" s="380">
        <v>0.34034722222222002</v>
      </c>
      <c r="L5483" s="378">
        <v>46178</v>
      </c>
      <c r="M5483" s="1" t="s">
        <v>568</v>
      </c>
      <c r="N5483" s="1" t="s">
        <v>8227</v>
      </c>
    </row>
    <row r="5484" spans="1:14" x14ac:dyDescent="0.25">
      <c r="A5484" s="1" t="s">
        <v>567</v>
      </c>
      <c r="B5484" s="1" t="s">
        <v>87</v>
      </c>
      <c r="C5484" s="1" t="s">
        <v>81</v>
      </c>
      <c r="D5484" s="377">
        <v>1500</v>
      </c>
      <c r="E5484" s="1" t="s">
        <v>84</v>
      </c>
      <c r="F5484" s="378">
        <v>46178</v>
      </c>
      <c r="G5484" s="1" t="s">
        <v>8202</v>
      </c>
      <c r="H5484" s="1" t="s">
        <v>5853</v>
      </c>
      <c r="I5484" s="378">
        <v>47274</v>
      </c>
      <c r="J5484" s="1" t="s">
        <v>61</v>
      </c>
      <c r="K5484" s="380">
        <v>0.97857638888888998</v>
      </c>
      <c r="L5484" s="378">
        <v>46178</v>
      </c>
      <c r="M5484" s="1" t="s">
        <v>568</v>
      </c>
      <c r="N5484" s="1" t="s">
        <v>8226</v>
      </c>
    </row>
    <row r="5485" spans="1:14" x14ac:dyDescent="0.25">
      <c r="A5485" s="1" t="s">
        <v>567</v>
      </c>
      <c r="B5485" s="1" t="s">
        <v>87</v>
      </c>
      <c r="C5485" s="1" t="s">
        <v>81</v>
      </c>
      <c r="D5485" s="377">
        <v>1500</v>
      </c>
      <c r="E5485" s="1" t="s">
        <v>84</v>
      </c>
      <c r="F5485" s="378">
        <v>46177</v>
      </c>
      <c r="G5485" s="1" t="s">
        <v>8253</v>
      </c>
      <c r="H5485" s="1" t="s">
        <v>5851</v>
      </c>
      <c r="I5485" s="378">
        <v>47272</v>
      </c>
      <c r="J5485" s="1" t="s">
        <v>61</v>
      </c>
      <c r="K5485" s="380">
        <v>0.35160879629629999</v>
      </c>
      <c r="L5485" s="378">
        <v>46177</v>
      </c>
      <c r="M5485" s="1" t="s">
        <v>568</v>
      </c>
      <c r="N5485" s="1" t="s">
        <v>8272</v>
      </c>
    </row>
    <row r="5486" spans="1:14" x14ac:dyDescent="0.25">
      <c r="A5486" s="1" t="s">
        <v>567</v>
      </c>
      <c r="B5486" s="1" t="s">
        <v>87</v>
      </c>
      <c r="C5486" s="1" t="s">
        <v>81</v>
      </c>
      <c r="D5486" s="377">
        <v>1500</v>
      </c>
      <c r="E5486" s="1" t="s">
        <v>84</v>
      </c>
      <c r="F5486" s="378">
        <v>46177</v>
      </c>
      <c r="G5486" s="1" t="s">
        <v>8253</v>
      </c>
      <c r="H5486" s="1" t="s">
        <v>5851</v>
      </c>
      <c r="I5486" s="378">
        <v>47272</v>
      </c>
      <c r="J5486" s="1" t="s">
        <v>61</v>
      </c>
      <c r="K5486" s="380">
        <v>0.60947916666667001</v>
      </c>
      <c r="L5486" s="378">
        <v>46177</v>
      </c>
      <c r="M5486" s="1" t="s">
        <v>568</v>
      </c>
      <c r="N5486" s="1" t="s">
        <v>8285</v>
      </c>
    </row>
    <row r="5487" spans="1:14" x14ac:dyDescent="0.25">
      <c r="A5487" s="1" t="s">
        <v>567</v>
      </c>
      <c r="B5487" s="1" t="s">
        <v>87</v>
      </c>
      <c r="C5487" s="1" t="s">
        <v>81</v>
      </c>
      <c r="D5487" s="377">
        <v>1500</v>
      </c>
      <c r="E5487" s="1" t="s">
        <v>84</v>
      </c>
      <c r="F5487" s="378">
        <v>46177</v>
      </c>
      <c r="G5487" s="1" t="s">
        <v>8214</v>
      </c>
      <c r="H5487" s="1" t="s">
        <v>5852</v>
      </c>
      <c r="I5487" s="378">
        <v>47273</v>
      </c>
      <c r="J5487" s="1" t="s">
        <v>61</v>
      </c>
      <c r="K5487" s="380">
        <v>0.57791666666666996</v>
      </c>
      <c r="L5487" s="378">
        <v>46177</v>
      </c>
      <c r="M5487" s="1" t="s">
        <v>568</v>
      </c>
      <c r="N5487" s="1" t="s">
        <v>8260</v>
      </c>
    </row>
    <row r="5488" spans="1:14" x14ac:dyDescent="0.25">
      <c r="A5488" s="1" t="s">
        <v>567</v>
      </c>
      <c r="B5488" s="1" t="s">
        <v>87</v>
      </c>
      <c r="C5488" s="1" t="s">
        <v>81</v>
      </c>
      <c r="D5488" s="377">
        <v>1500</v>
      </c>
      <c r="E5488" s="1" t="s">
        <v>84</v>
      </c>
      <c r="F5488" s="378">
        <v>46177</v>
      </c>
      <c r="G5488" s="1" t="s">
        <v>8253</v>
      </c>
      <c r="H5488" s="1" t="s">
        <v>5851</v>
      </c>
      <c r="I5488" s="378">
        <v>47272</v>
      </c>
      <c r="J5488" s="1" t="s">
        <v>61</v>
      </c>
      <c r="K5488" s="380">
        <v>0.33351851851851999</v>
      </c>
      <c r="L5488" s="378">
        <v>46177</v>
      </c>
      <c r="M5488" s="1" t="s">
        <v>568</v>
      </c>
      <c r="N5488" s="1" t="s">
        <v>8283</v>
      </c>
    </row>
    <row r="5489" spans="1:14" x14ac:dyDescent="0.25">
      <c r="A5489" s="1" t="s">
        <v>567</v>
      </c>
      <c r="B5489" s="1" t="s">
        <v>87</v>
      </c>
      <c r="C5489" s="1" t="s">
        <v>81</v>
      </c>
      <c r="D5489" s="377">
        <v>1500</v>
      </c>
      <c r="E5489" s="1" t="s">
        <v>84</v>
      </c>
      <c r="F5489" s="378">
        <v>46177</v>
      </c>
      <c r="G5489" s="1" t="s">
        <v>8214</v>
      </c>
      <c r="H5489" s="1" t="s">
        <v>5852</v>
      </c>
      <c r="I5489" s="378">
        <v>47273</v>
      </c>
      <c r="J5489" s="1" t="s">
        <v>61</v>
      </c>
      <c r="K5489" s="380">
        <v>0.59865740740741002</v>
      </c>
      <c r="L5489" s="378">
        <v>46177</v>
      </c>
      <c r="M5489" s="1" t="s">
        <v>568</v>
      </c>
      <c r="N5489" s="1" t="s">
        <v>8269</v>
      </c>
    </row>
    <row r="5490" spans="1:14" x14ac:dyDescent="0.25">
      <c r="A5490" s="1" t="s">
        <v>567</v>
      </c>
      <c r="B5490" s="1" t="s">
        <v>87</v>
      </c>
      <c r="C5490" s="1" t="s">
        <v>81</v>
      </c>
      <c r="D5490" s="377">
        <v>1500</v>
      </c>
      <c r="E5490" s="1" t="s">
        <v>84</v>
      </c>
      <c r="F5490" s="378">
        <v>46177</v>
      </c>
      <c r="G5490" s="1" t="s">
        <v>8214</v>
      </c>
      <c r="H5490" s="1" t="s">
        <v>5852</v>
      </c>
      <c r="I5490" s="378">
        <v>47273</v>
      </c>
      <c r="J5490" s="1" t="s">
        <v>61</v>
      </c>
      <c r="K5490" s="380">
        <v>0.65157407407406998</v>
      </c>
      <c r="L5490" s="378">
        <v>46177</v>
      </c>
      <c r="M5490" s="1" t="s">
        <v>568</v>
      </c>
      <c r="N5490" s="1" t="s">
        <v>8268</v>
      </c>
    </row>
    <row r="5491" spans="1:14" x14ac:dyDescent="0.25">
      <c r="A5491" s="1" t="s">
        <v>567</v>
      </c>
      <c r="B5491" s="1" t="s">
        <v>87</v>
      </c>
      <c r="C5491" s="1" t="s">
        <v>81</v>
      </c>
      <c r="D5491" s="377">
        <v>1500</v>
      </c>
      <c r="E5491" s="1" t="s">
        <v>84</v>
      </c>
      <c r="F5491" s="378">
        <v>46177</v>
      </c>
      <c r="G5491" s="1" t="s">
        <v>8214</v>
      </c>
      <c r="H5491" s="1" t="s">
        <v>5852</v>
      </c>
      <c r="I5491" s="378">
        <v>47273</v>
      </c>
      <c r="J5491" s="1" t="s">
        <v>61</v>
      </c>
      <c r="K5491" s="380">
        <v>0.67451388888888997</v>
      </c>
      <c r="L5491" s="378">
        <v>46177</v>
      </c>
      <c r="M5491" s="1" t="s">
        <v>568</v>
      </c>
      <c r="N5491" s="1" t="s">
        <v>8263</v>
      </c>
    </row>
    <row r="5492" spans="1:14" x14ac:dyDescent="0.25">
      <c r="A5492" s="1" t="s">
        <v>567</v>
      </c>
      <c r="B5492" s="1" t="s">
        <v>87</v>
      </c>
      <c r="C5492" s="1" t="s">
        <v>81</v>
      </c>
      <c r="D5492" s="377">
        <v>1500</v>
      </c>
      <c r="E5492" s="1" t="s">
        <v>84</v>
      </c>
      <c r="F5492" s="378">
        <v>46177</v>
      </c>
      <c r="G5492" s="1" t="s">
        <v>8253</v>
      </c>
      <c r="H5492" s="1" t="s">
        <v>5851</v>
      </c>
      <c r="I5492" s="378">
        <v>47272</v>
      </c>
      <c r="J5492" s="1" t="s">
        <v>61</v>
      </c>
      <c r="K5492" s="380">
        <v>0.27311342592593002</v>
      </c>
      <c r="L5492" s="378">
        <v>46177</v>
      </c>
      <c r="M5492" s="1" t="s">
        <v>568</v>
      </c>
      <c r="N5492" s="1" t="s">
        <v>8254</v>
      </c>
    </row>
    <row r="5493" spans="1:14" x14ac:dyDescent="0.25">
      <c r="A5493" s="1" t="s">
        <v>567</v>
      </c>
      <c r="B5493" s="1" t="s">
        <v>87</v>
      </c>
      <c r="C5493" s="1" t="s">
        <v>81</v>
      </c>
      <c r="D5493" s="377">
        <v>1500</v>
      </c>
      <c r="E5493" s="1" t="s">
        <v>84</v>
      </c>
      <c r="F5493" s="378">
        <v>46177</v>
      </c>
      <c r="G5493" s="1" t="s">
        <v>8214</v>
      </c>
      <c r="H5493" s="1" t="s">
        <v>5852</v>
      </c>
      <c r="I5493" s="378">
        <v>47273</v>
      </c>
      <c r="J5493" s="1" t="s">
        <v>61</v>
      </c>
      <c r="K5493" s="380">
        <v>0.99006944444444001</v>
      </c>
      <c r="L5493" s="378">
        <v>46177</v>
      </c>
      <c r="M5493" s="1" t="s">
        <v>568</v>
      </c>
      <c r="N5493" s="1" t="s">
        <v>8266</v>
      </c>
    </row>
    <row r="5494" spans="1:14" x14ac:dyDescent="0.25">
      <c r="A5494" s="1" t="s">
        <v>567</v>
      </c>
      <c r="B5494" s="1" t="s">
        <v>87</v>
      </c>
      <c r="C5494" s="1" t="s">
        <v>81</v>
      </c>
      <c r="D5494" s="377">
        <v>1500</v>
      </c>
      <c r="E5494" s="1" t="s">
        <v>84</v>
      </c>
      <c r="F5494" s="378">
        <v>46177</v>
      </c>
      <c r="G5494" s="1" t="s">
        <v>8214</v>
      </c>
      <c r="H5494" s="1" t="s">
        <v>5852</v>
      </c>
      <c r="I5494" s="378">
        <v>47273</v>
      </c>
      <c r="J5494" s="1" t="s">
        <v>61</v>
      </c>
      <c r="K5494" s="380">
        <v>0.95622685185184997</v>
      </c>
      <c r="L5494" s="378">
        <v>46177</v>
      </c>
      <c r="M5494" s="1" t="s">
        <v>568</v>
      </c>
      <c r="N5494" s="1" t="s">
        <v>8256</v>
      </c>
    </row>
    <row r="5495" spans="1:14" x14ac:dyDescent="0.25">
      <c r="A5495" s="1" t="s">
        <v>567</v>
      </c>
      <c r="B5495" s="1" t="s">
        <v>87</v>
      </c>
      <c r="C5495" s="1" t="s">
        <v>81</v>
      </c>
      <c r="D5495" s="377">
        <v>1500</v>
      </c>
      <c r="E5495" s="1" t="s">
        <v>84</v>
      </c>
      <c r="F5495" s="378">
        <v>46177</v>
      </c>
      <c r="G5495" s="1" t="s">
        <v>8214</v>
      </c>
      <c r="H5495" s="1" t="s">
        <v>5852</v>
      </c>
      <c r="I5495" s="378">
        <v>47273</v>
      </c>
      <c r="J5495" s="1" t="s">
        <v>61</v>
      </c>
      <c r="K5495" s="380">
        <v>0.99164351851851995</v>
      </c>
      <c r="L5495" s="378">
        <v>46177</v>
      </c>
      <c r="M5495" s="1" t="s">
        <v>568</v>
      </c>
      <c r="N5495" s="1" t="s">
        <v>8262</v>
      </c>
    </row>
    <row r="5496" spans="1:14" x14ac:dyDescent="0.25">
      <c r="A5496" s="1" t="s">
        <v>567</v>
      </c>
      <c r="B5496" s="1" t="s">
        <v>87</v>
      </c>
      <c r="C5496" s="1" t="s">
        <v>81</v>
      </c>
      <c r="D5496" s="377">
        <v>1500</v>
      </c>
      <c r="E5496" s="1" t="s">
        <v>84</v>
      </c>
      <c r="F5496" s="378">
        <v>46177</v>
      </c>
      <c r="G5496" s="1" t="s">
        <v>8214</v>
      </c>
      <c r="H5496" s="1" t="s">
        <v>5852</v>
      </c>
      <c r="I5496" s="378">
        <v>47273</v>
      </c>
      <c r="J5496" s="1" t="s">
        <v>61</v>
      </c>
      <c r="K5496" s="380">
        <v>0.89189814814815005</v>
      </c>
      <c r="L5496" s="378">
        <v>46177</v>
      </c>
      <c r="M5496" s="1" t="s">
        <v>568</v>
      </c>
      <c r="N5496" s="1" t="s">
        <v>8280</v>
      </c>
    </row>
    <row r="5497" spans="1:14" x14ac:dyDescent="0.25">
      <c r="A5497" s="1" t="s">
        <v>567</v>
      </c>
      <c r="B5497" s="1" t="s">
        <v>87</v>
      </c>
      <c r="C5497" s="1" t="s">
        <v>81</v>
      </c>
      <c r="D5497" s="377">
        <v>1500</v>
      </c>
      <c r="E5497" s="1" t="s">
        <v>84</v>
      </c>
      <c r="F5497" s="378">
        <v>46177</v>
      </c>
      <c r="G5497" s="1" t="s">
        <v>8214</v>
      </c>
      <c r="H5497" s="1" t="s">
        <v>5852</v>
      </c>
      <c r="I5497" s="378">
        <v>47273</v>
      </c>
      <c r="J5497" s="1" t="s">
        <v>61</v>
      </c>
      <c r="K5497" s="380">
        <v>0.89481481481480996</v>
      </c>
      <c r="L5497" s="378">
        <v>46177</v>
      </c>
      <c r="M5497" s="1" t="s">
        <v>568</v>
      </c>
      <c r="N5497" s="1" t="s">
        <v>8275</v>
      </c>
    </row>
    <row r="5498" spans="1:14" x14ac:dyDescent="0.25">
      <c r="A5498" s="1" t="s">
        <v>567</v>
      </c>
      <c r="B5498" s="1" t="s">
        <v>87</v>
      </c>
      <c r="C5498" s="1" t="s">
        <v>81</v>
      </c>
      <c r="D5498" s="377">
        <v>1500</v>
      </c>
      <c r="E5498" s="1" t="s">
        <v>84</v>
      </c>
      <c r="F5498" s="378">
        <v>46177</v>
      </c>
      <c r="G5498" s="1" t="s">
        <v>8214</v>
      </c>
      <c r="H5498" s="1" t="s">
        <v>5852</v>
      </c>
      <c r="I5498" s="378">
        <v>47273</v>
      </c>
      <c r="J5498" s="1" t="s">
        <v>61</v>
      </c>
      <c r="K5498" s="380">
        <v>0.88822916666666996</v>
      </c>
      <c r="L5498" s="378">
        <v>46177</v>
      </c>
      <c r="M5498" s="1" t="s">
        <v>568</v>
      </c>
      <c r="N5498" s="1" t="s">
        <v>8282</v>
      </c>
    </row>
    <row r="5499" spans="1:14" x14ac:dyDescent="0.25">
      <c r="A5499" s="1" t="s">
        <v>567</v>
      </c>
      <c r="B5499" s="1" t="s">
        <v>87</v>
      </c>
      <c r="C5499" s="1" t="s">
        <v>81</v>
      </c>
      <c r="D5499" s="377">
        <v>1500</v>
      </c>
      <c r="E5499" s="1" t="s">
        <v>84</v>
      </c>
      <c r="F5499" s="378">
        <v>46177</v>
      </c>
      <c r="G5499" s="1" t="s">
        <v>8214</v>
      </c>
      <c r="H5499" s="1" t="s">
        <v>5852</v>
      </c>
      <c r="I5499" s="378">
        <v>47273</v>
      </c>
      <c r="J5499" s="1" t="s">
        <v>61</v>
      </c>
      <c r="K5499" s="380">
        <v>0.87901620370370004</v>
      </c>
      <c r="L5499" s="378">
        <v>46177</v>
      </c>
      <c r="M5499" s="1" t="s">
        <v>568</v>
      </c>
      <c r="N5499" s="1" t="s">
        <v>8255</v>
      </c>
    </row>
    <row r="5500" spans="1:14" x14ac:dyDescent="0.25">
      <c r="A5500" s="1" t="s">
        <v>567</v>
      </c>
      <c r="B5500" s="1" t="s">
        <v>87</v>
      </c>
      <c r="C5500" s="1" t="s">
        <v>81</v>
      </c>
      <c r="D5500" s="377">
        <v>1500</v>
      </c>
      <c r="E5500" s="1" t="s">
        <v>84</v>
      </c>
      <c r="F5500" s="378">
        <v>46177</v>
      </c>
      <c r="G5500" s="1" t="s">
        <v>8214</v>
      </c>
      <c r="H5500" s="1" t="s">
        <v>5852</v>
      </c>
      <c r="I5500" s="378">
        <v>47273</v>
      </c>
      <c r="J5500" s="1" t="s">
        <v>61</v>
      </c>
      <c r="K5500" s="380">
        <v>0.87997685185185004</v>
      </c>
      <c r="L5500" s="378">
        <v>46177</v>
      </c>
      <c r="M5500" s="1" t="s">
        <v>568</v>
      </c>
      <c r="N5500" s="1" t="s">
        <v>8257</v>
      </c>
    </row>
    <row r="5501" spans="1:14" x14ac:dyDescent="0.25">
      <c r="A5501" s="1" t="s">
        <v>567</v>
      </c>
      <c r="B5501" s="1" t="s">
        <v>87</v>
      </c>
      <c r="C5501" s="1" t="s">
        <v>81</v>
      </c>
      <c r="D5501" s="377">
        <v>1500</v>
      </c>
      <c r="E5501" s="1" t="s">
        <v>84</v>
      </c>
      <c r="F5501" s="378">
        <v>46177</v>
      </c>
      <c r="G5501" s="1" t="s">
        <v>8214</v>
      </c>
      <c r="H5501" s="1" t="s">
        <v>5852</v>
      </c>
      <c r="I5501" s="378">
        <v>47273</v>
      </c>
      <c r="J5501" s="1" t="s">
        <v>61</v>
      </c>
      <c r="K5501" s="380">
        <v>0.82262731481481</v>
      </c>
      <c r="L5501" s="378">
        <v>46177</v>
      </c>
      <c r="M5501" s="1" t="s">
        <v>568</v>
      </c>
      <c r="N5501" s="1" t="s">
        <v>8273</v>
      </c>
    </row>
    <row r="5502" spans="1:14" x14ac:dyDescent="0.25">
      <c r="A5502" s="1" t="s">
        <v>567</v>
      </c>
      <c r="B5502" s="1" t="s">
        <v>87</v>
      </c>
      <c r="C5502" s="1" t="s">
        <v>81</v>
      </c>
      <c r="D5502" s="377">
        <v>1500</v>
      </c>
      <c r="E5502" s="1" t="s">
        <v>84</v>
      </c>
      <c r="F5502" s="378">
        <v>46177</v>
      </c>
      <c r="G5502" s="1" t="s">
        <v>8214</v>
      </c>
      <c r="H5502" s="1" t="s">
        <v>5852</v>
      </c>
      <c r="I5502" s="378">
        <v>47273</v>
      </c>
      <c r="J5502" s="1" t="s">
        <v>61</v>
      </c>
      <c r="K5502" s="380">
        <v>0.82810185185185003</v>
      </c>
      <c r="L5502" s="378">
        <v>46177</v>
      </c>
      <c r="M5502" s="1" t="s">
        <v>568</v>
      </c>
      <c r="N5502" s="1" t="s">
        <v>8271</v>
      </c>
    </row>
    <row r="5503" spans="1:14" x14ac:dyDescent="0.25">
      <c r="A5503" s="1" t="s">
        <v>567</v>
      </c>
      <c r="B5503" s="1" t="s">
        <v>87</v>
      </c>
      <c r="C5503" s="1" t="s">
        <v>81</v>
      </c>
      <c r="D5503" s="377">
        <v>1500</v>
      </c>
      <c r="E5503" s="1" t="s">
        <v>84</v>
      </c>
      <c r="F5503" s="378">
        <v>46177</v>
      </c>
      <c r="G5503" s="1" t="s">
        <v>8253</v>
      </c>
      <c r="H5503" s="1" t="s">
        <v>5851</v>
      </c>
      <c r="I5503" s="378">
        <v>47272</v>
      </c>
      <c r="J5503" s="1" t="s">
        <v>61</v>
      </c>
      <c r="K5503" s="380">
        <v>1.41087962963E-2</v>
      </c>
      <c r="L5503" s="378">
        <v>46177</v>
      </c>
      <c r="M5503" s="1" t="s">
        <v>568</v>
      </c>
      <c r="N5503" s="1" t="s">
        <v>8278</v>
      </c>
    </row>
    <row r="5504" spans="1:14" x14ac:dyDescent="0.25">
      <c r="A5504" s="1" t="s">
        <v>567</v>
      </c>
      <c r="B5504" s="1" t="s">
        <v>87</v>
      </c>
      <c r="C5504" s="1" t="s">
        <v>81</v>
      </c>
      <c r="D5504" s="377">
        <v>1500</v>
      </c>
      <c r="E5504" s="1" t="s">
        <v>84</v>
      </c>
      <c r="F5504" s="378">
        <v>46177</v>
      </c>
      <c r="G5504" s="1" t="s">
        <v>8214</v>
      </c>
      <c r="H5504" s="1" t="s">
        <v>5852</v>
      </c>
      <c r="I5504" s="378">
        <v>47273</v>
      </c>
      <c r="J5504" s="1" t="s">
        <v>61</v>
      </c>
      <c r="K5504" s="380">
        <v>0.82141203703704002</v>
      </c>
      <c r="L5504" s="378">
        <v>46177</v>
      </c>
      <c r="M5504" s="1" t="s">
        <v>568</v>
      </c>
      <c r="N5504" s="1" t="s">
        <v>8274</v>
      </c>
    </row>
    <row r="5505" spans="1:14" x14ac:dyDescent="0.25">
      <c r="A5505" s="1" t="s">
        <v>567</v>
      </c>
      <c r="B5505" s="1" t="s">
        <v>87</v>
      </c>
      <c r="C5505" s="1" t="s">
        <v>81</v>
      </c>
      <c r="D5505" s="377">
        <v>1500</v>
      </c>
      <c r="E5505" s="1" t="s">
        <v>84</v>
      </c>
      <c r="F5505" s="378">
        <v>46177</v>
      </c>
      <c r="G5505" s="1" t="s">
        <v>8253</v>
      </c>
      <c r="H5505" s="1" t="s">
        <v>5851</v>
      </c>
      <c r="I5505" s="378">
        <v>47272</v>
      </c>
      <c r="J5505" s="1" t="s">
        <v>61</v>
      </c>
      <c r="K5505" s="380">
        <v>2.9270833333329999E-2</v>
      </c>
      <c r="L5505" s="378">
        <v>46177</v>
      </c>
      <c r="M5505" s="1" t="s">
        <v>568</v>
      </c>
      <c r="N5505" s="1" t="s">
        <v>8261</v>
      </c>
    </row>
    <row r="5506" spans="1:14" x14ac:dyDescent="0.25">
      <c r="A5506" s="1" t="s">
        <v>567</v>
      </c>
      <c r="B5506" s="1" t="s">
        <v>87</v>
      </c>
      <c r="C5506" s="1" t="s">
        <v>81</v>
      </c>
      <c r="D5506" s="377">
        <v>1500</v>
      </c>
      <c r="E5506" s="1" t="s">
        <v>84</v>
      </c>
      <c r="F5506" s="378">
        <v>46177</v>
      </c>
      <c r="G5506" s="1" t="s">
        <v>8253</v>
      </c>
      <c r="H5506" s="1" t="s">
        <v>5851</v>
      </c>
      <c r="I5506" s="378">
        <v>47272</v>
      </c>
      <c r="J5506" s="1" t="s">
        <v>61</v>
      </c>
      <c r="K5506" s="380">
        <v>0.79646990740740997</v>
      </c>
      <c r="L5506" s="378">
        <v>46177</v>
      </c>
      <c r="M5506" s="1" t="s">
        <v>568</v>
      </c>
      <c r="N5506" s="1" t="s">
        <v>8276</v>
      </c>
    </row>
    <row r="5507" spans="1:14" x14ac:dyDescent="0.25">
      <c r="A5507" s="1" t="s">
        <v>567</v>
      </c>
      <c r="B5507" s="1" t="s">
        <v>87</v>
      </c>
      <c r="C5507" s="1" t="s">
        <v>81</v>
      </c>
      <c r="D5507" s="377">
        <v>1500</v>
      </c>
      <c r="E5507" s="1" t="s">
        <v>84</v>
      </c>
      <c r="F5507" s="378">
        <v>46177</v>
      </c>
      <c r="G5507" s="1" t="s">
        <v>8253</v>
      </c>
      <c r="H5507" s="1" t="s">
        <v>5851</v>
      </c>
      <c r="I5507" s="378">
        <v>47272</v>
      </c>
      <c r="J5507" s="1" t="s">
        <v>61</v>
      </c>
      <c r="K5507" s="380">
        <v>4.1666666666670002E-2</v>
      </c>
      <c r="L5507" s="378">
        <v>46177</v>
      </c>
      <c r="M5507" s="1" t="s">
        <v>568</v>
      </c>
      <c r="N5507" s="1" t="s">
        <v>8264</v>
      </c>
    </row>
    <row r="5508" spans="1:14" x14ac:dyDescent="0.25">
      <c r="A5508" s="1" t="s">
        <v>567</v>
      </c>
      <c r="B5508" s="1" t="s">
        <v>87</v>
      </c>
      <c r="C5508" s="1" t="s">
        <v>81</v>
      </c>
      <c r="D5508" s="377">
        <v>1500</v>
      </c>
      <c r="E5508" s="1" t="s">
        <v>84</v>
      </c>
      <c r="F5508" s="378">
        <v>46177</v>
      </c>
      <c r="G5508" s="1" t="s">
        <v>8253</v>
      </c>
      <c r="H5508" s="1" t="s">
        <v>5851</v>
      </c>
      <c r="I5508" s="378">
        <v>47272</v>
      </c>
      <c r="J5508" s="1" t="s">
        <v>61</v>
      </c>
      <c r="K5508" s="380">
        <v>6.5497685185190002E-2</v>
      </c>
      <c r="L5508" s="378">
        <v>46177</v>
      </c>
      <c r="M5508" s="1" t="s">
        <v>568</v>
      </c>
      <c r="N5508" s="1" t="s">
        <v>8259</v>
      </c>
    </row>
    <row r="5509" spans="1:14" x14ac:dyDescent="0.25">
      <c r="A5509" s="1" t="s">
        <v>567</v>
      </c>
      <c r="B5509" s="1" t="s">
        <v>87</v>
      </c>
      <c r="C5509" s="1" t="s">
        <v>81</v>
      </c>
      <c r="D5509" s="377">
        <v>1500</v>
      </c>
      <c r="E5509" s="1" t="s">
        <v>84</v>
      </c>
      <c r="F5509" s="378">
        <v>46177</v>
      </c>
      <c r="G5509" s="1" t="s">
        <v>8253</v>
      </c>
      <c r="H5509" s="1" t="s">
        <v>5851</v>
      </c>
      <c r="I5509" s="378">
        <v>47272</v>
      </c>
      <c r="J5509" s="1" t="s">
        <v>61</v>
      </c>
      <c r="K5509" s="380">
        <v>0.14981481481480999</v>
      </c>
      <c r="L5509" s="378">
        <v>46177</v>
      </c>
      <c r="M5509" s="1" t="s">
        <v>568</v>
      </c>
      <c r="N5509" s="1" t="s">
        <v>8284</v>
      </c>
    </row>
    <row r="5510" spans="1:14" x14ac:dyDescent="0.25">
      <c r="A5510" s="1" t="s">
        <v>567</v>
      </c>
      <c r="B5510" s="1" t="s">
        <v>87</v>
      </c>
      <c r="C5510" s="1" t="s">
        <v>81</v>
      </c>
      <c r="D5510" s="377">
        <v>1500</v>
      </c>
      <c r="E5510" s="1" t="s">
        <v>84</v>
      </c>
      <c r="F5510" s="378">
        <v>46177</v>
      </c>
      <c r="G5510" s="1" t="s">
        <v>8253</v>
      </c>
      <c r="H5510" s="1" t="s">
        <v>5851</v>
      </c>
      <c r="I5510" s="378">
        <v>47272</v>
      </c>
      <c r="J5510" s="1" t="s">
        <v>61</v>
      </c>
      <c r="K5510" s="380">
        <v>0.14222222222222</v>
      </c>
      <c r="L5510" s="378">
        <v>46177</v>
      </c>
      <c r="M5510" s="1" t="s">
        <v>568</v>
      </c>
      <c r="N5510" s="1" t="s">
        <v>8258</v>
      </c>
    </row>
    <row r="5511" spans="1:14" x14ac:dyDescent="0.25">
      <c r="A5511" s="1" t="s">
        <v>567</v>
      </c>
      <c r="B5511" s="1" t="s">
        <v>87</v>
      </c>
      <c r="C5511" s="1" t="s">
        <v>81</v>
      </c>
      <c r="D5511" s="377">
        <v>1500</v>
      </c>
      <c r="E5511" s="1" t="s">
        <v>84</v>
      </c>
      <c r="F5511" s="378">
        <v>46177</v>
      </c>
      <c r="G5511" s="1" t="s">
        <v>8253</v>
      </c>
      <c r="H5511" s="1" t="s">
        <v>5851</v>
      </c>
      <c r="I5511" s="378">
        <v>47272</v>
      </c>
      <c r="J5511" s="1" t="s">
        <v>61</v>
      </c>
      <c r="K5511" s="380">
        <v>0.16918981481480999</v>
      </c>
      <c r="L5511" s="378">
        <v>46177</v>
      </c>
      <c r="M5511" s="1" t="s">
        <v>568</v>
      </c>
      <c r="N5511" s="1" t="s">
        <v>8270</v>
      </c>
    </row>
    <row r="5512" spans="1:14" x14ac:dyDescent="0.25">
      <c r="A5512" s="1" t="s">
        <v>567</v>
      </c>
      <c r="B5512" s="1" t="s">
        <v>87</v>
      </c>
      <c r="C5512" s="1" t="s">
        <v>81</v>
      </c>
      <c r="D5512" s="377">
        <v>1500</v>
      </c>
      <c r="E5512" s="1" t="s">
        <v>84</v>
      </c>
      <c r="F5512" s="378">
        <v>46177</v>
      </c>
      <c r="G5512" s="1" t="s">
        <v>8253</v>
      </c>
      <c r="H5512" s="1" t="s">
        <v>5851</v>
      </c>
      <c r="I5512" s="378">
        <v>47272</v>
      </c>
      <c r="J5512" s="1" t="s">
        <v>61</v>
      </c>
      <c r="K5512" s="380">
        <v>0.17626157407407</v>
      </c>
      <c r="L5512" s="378">
        <v>46177</v>
      </c>
      <c r="M5512" s="1" t="s">
        <v>568</v>
      </c>
      <c r="N5512" s="1" t="s">
        <v>8281</v>
      </c>
    </row>
    <row r="5513" spans="1:14" x14ac:dyDescent="0.25">
      <c r="A5513" s="1" t="s">
        <v>567</v>
      </c>
      <c r="B5513" s="1" t="s">
        <v>87</v>
      </c>
      <c r="C5513" s="1" t="s">
        <v>81</v>
      </c>
      <c r="D5513" s="377">
        <v>1500</v>
      </c>
      <c r="E5513" s="1" t="s">
        <v>84</v>
      </c>
      <c r="F5513" s="378">
        <v>46177</v>
      </c>
      <c r="G5513" s="1" t="s">
        <v>8253</v>
      </c>
      <c r="H5513" s="1" t="s">
        <v>5851</v>
      </c>
      <c r="I5513" s="378">
        <v>47272</v>
      </c>
      <c r="J5513" s="1" t="s">
        <v>61</v>
      </c>
      <c r="K5513" s="380">
        <v>0.19526620370369999</v>
      </c>
      <c r="L5513" s="378">
        <v>46177</v>
      </c>
      <c r="M5513" s="1" t="s">
        <v>568</v>
      </c>
      <c r="N5513" s="1" t="s">
        <v>8277</v>
      </c>
    </row>
    <row r="5514" spans="1:14" x14ac:dyDescent="0.25">
      <c r="A5514" s="1" t="s">
        <v>567</v>
      </c>
      <c r="B5514" s="1" t="s">
        <v>87</v>
      </c>
      <c r="C5514" s="1" t="s">
        <v>81</v>
      </c>
      <c r="D5514" s="377">
        <v>1500</v>
      </c>
      <c r="E5514" s="1" t="s">
        <v>84</v>
      </c>
      <c r="F5514" s="378">
        <v>46177</v>
      </c>
      <c r="G5514" s="1" t="s">
        <v>8253</v>
      </c>
      <c r="H5514" s="1" t="s">
        <v>5851</v>
      </c>
      <c r="I5514" s="378">
        <v>47272</v>
      </c>
      <c r="J5514" s="1" t="s">
        <v>61</v>
      </c>
      <c r="K5514" s="380">
        <v>0.22806712962962999</v>
      </c>
      <c r="L5514" s="378">
        <v>46177</v>
      </c>
      <c r="M5514" s="1" t="s">
        <v>568</v>
      </c>
      <c r="N5514" s="1" t="s">
        <v>8279</v>
      </c>
    </row>
    <row r="5515" spans="1:14" x14ac:dyDescent="0.25">
      <c r="A5515" s="1" t="s">
        <v>567</v>
      </c>
      <c r="B5515" s="1" t="s">
        <v>87</v>
      </c>
      <c r="C5515" s="1" t="s">
        <v>81</v>
      </c>
      <c r="D5515" s="377">
        <v>1500</v>
      </c>
      <c r="E5515" s="1" t="s">
        <v>84</v>
      </c>
      <c r="F5515" s="378">
        <v>46177</v>
      </c>
      <c r="G5515" s="1" t="s">
        <v>8253</v>
      </c>
      <c r="H5515" s="1" t="s">
        <v>5851</v>
      </c>
      <c r="I5515" s="378">
        <v>47272</v>
      </c>
      <c r="J5515" s="1" t="s">
        <v>61</v>
      </c>
      <c r="K5515" s="380">
        <v>0.2459375</v>
      </c>
      <c r="L5515" s="378">
        <v>46177</v>
      </c>
      <c r="M5515" s="1" t="s">
        <v>568</v>
      </c>
      <c r="N5515" s="1" t="s">
        <v>8265</v>
      </c>
    </row>
    <row r="5516" spans="1:14" x14ac:dyDescent="0.25">
      <c r="A5516" s="1" t="s">
        <v>567</v>
      </c>
      <c r="B5516" s="1" t="s">
        <v>87</v>
      </c>
      <c r="C5516" s="1" t="s">
        <v>81</v>
      </c>
      <c r="D5516" s="377">
        <v>1500</v>
      </c>
      <c r="E5516" s="1" t="s">
        <v>84</v>
      </c>
      <c r="F5516" s="378">
        <v>46177</v>
      </c>
      <c r="G5516" s="1" t="s">
        <v>8214</v>
      </c>
      <c r="H5516" s="1" t="s">
        <v>5852</v>
      </c>
      <c r="I5516" s="378">
        <v>47273</v>
      </c>
      <c r="J5516" s="1" t="s">
        <v>61</v>
      </c>
      <c r="K5516" s="380">
        <v>0.69699074074073997</v>
      </c>
      <c r="L5516" s="378">
        <v>46177</v>
      </c>
      <c r="M5516" s="1" t="s">
        <v>568</v>
      </c>
      <c r="N5516" s="1" t="s">
        <v>8267</v>
      </c>
    </row>
    <row r="5517" spans="1:14" x14ac:dyDescent="0.25">
      <c r="A5517" s="1" t="s">
        <v>567</v>
      </c>
      <c r="B5517" s="1" t="s">
        <v>87</v>
      </c>
      <c r="C5517" s="1" t="s">
        <v>81</v>
      </c>
      <c r="D5517" s="377">
        <v>1500</v>
      </c>
      <c r="E5517" s="1" t="s">
        <v>84</v>
      </c>
      <c r="F5517" s="378">
        <v>46176</v>
      </c>
      <c r="G5517" s="1" t="s">
        <v>4924</v>
      </c>
      <c r="H5517" s="1" t="s">
        <v>4925</v>
      </c>
      <c r="I5517" s="378">
        <v>47271</v>
      </c>
      <c r="J5517" s="1" t="s">
        <v>61</v>
      </c>
      <c r="K5517" s="380">
        <v>3.6458333333329998E-2</v>
      </c>
      <c r="L5517" s="378">
        <v>46176</v>
      </c>
      <c r="M5517" s="1" t="s">
        <v>568</v>
      </c>
      <c r="N5517" s="1" t="s">
        <v>5537</v>
      </c>
    </row>
    <row r="5518" spans="1:14" x14ac:dyDescent="0.25">
      <c r="A5518" s="1" t="s">
        <v>567</v>
      </c>
      <c r="B5518" s="1" t="s">
        <v>87</v>
      </c>
      <c r="C5518" s="1" t="s">
        <v>81</v>
      </c>
      <c r="D5518" s="377">
        <v>1500</v>
      </c>
      <c r="E5518" s="1" t="s">
        <v>84</v>
      </c>
      <c r="F5518" s="378">
        <v>46176</v>
      </c>
      <c r="G5518" s="1" t="s">
        <v>4924</v>
      </c>
      <c r="H5518" s="1" t="s">
        <v>4925</v>
      </c>
      <c r="I5518" s="378">
        <v>47271</v>
      </c>
      <c r="J5518" s="1" t="s">
        <v>61</v>
      </c>
      <c r="K5518" s="380">
        <v>0.20280092592592999</v>
      </c>
      <c r="L5518" s="378">
        <v>46176</v>
      </c>
      <c r="M5518" s="1" t="s">
        <v>568</v>
      </c>
      <c r="N5518" s="1" t="s">
        <v>5530</v>
      </c>
    </row>
    <row r="5519" spans="1:14" x14ac:dyDescent="0.25">
      <c r="A5519" s="1" t="s">
        <v>567</v>
      </c>
      <c r="B5519" s="1" t="s">
        <v>87</v>
      </c>
      <c r="C5519" s="1" t="s">
        <v>81</v>
      </c>
      <c r="D5519" s="377">
        <v>1500</v>
      </c>
      <c r="E5519" s="1" t="s">
        <v>84</v>
      </c>
      <c r="F5519" s="378">
        <v>46176</v>
      </c>
      <c r="G5519" s="1" t="s">
        <v>4924</v>
      </c>
      <c r="H5519" s="1" t="s">
        <v>4925</v>
      </c>
      <c r="I5519" s="378">
        <v>47271</v>
      </c>
      <c r="J5519" s="1" t="s">
        <v>61</v>
      </c>
      <c r="K5519" s="380">
        <v>0.22043981481481001</v>
      </c>
      <c r="L5519" s="378">
        <v>46176</v>
      </c>
      <c r="M5519" s="1" t="s">
        <v>568</v>
      </c>
      <c r="N5519" s="1" t="s">
        <v>5538</v>
      </c>
    </row>
    <row r="5520" spans="1:14" x14ac:dyDescent="0.25">
      <c r="A5520" s="1" t="s">
        <v>567</v>
      </c>
      <c r="B5520" s="1" t="s">
        <v>87</v>
      </c>
      <c r="C5520" s="1" t="s">
        <v>81</v>
      </c>
      <c r="D5520" s="377">
        <v>1500</v>
      </c>
      <c r="E5520" s="1" t="s">
        <v>84</v>
      </c>
      <c r="F5520" s="378">
        <v>46176</v>
      </c>
      <c r="G5520" s="1" t="s">
        <v>8253</v>
      </c>
      <c r="H5520" s="1" t="s">
        <v>5851</v>
      </c>
      <c r="I5520" s="378">
        <v>47272</v>
      </c>
      <c r="J5520" s="1" t="s">
        <v>61</v>
      </c>
      <c r="K5520" s="380">
        <v>0.94063657407406998</v>
      </c>
      <c r="L5520" s="378">
        <v>46176</v>
      </c>
      <c r="M5520" s="1" t="s">
        <v>568</v>
      </c>
      <c r="N5520" s="1" t="s">
        <v>8309</v>
      </c>
    </row>
    <row r="5521" spans="1:14" x14ac:dyDescent="0.25">
      <c r="A5521" s="1" t="s">
        <v>567</v>
      </c>
      <c r="B5521" s="1" t="s">
        <v>87</v>
      </c>
      <c r="C5521" s="1" t="s">
        <v>81</v>
      </c>
      <c r="D5521" s="377">
        <v>1500</v>
      </c>
      <c r="E5521" s="1" t="s">
        <v>84</v>
      </c>
      <c r="F5521" s="378">
        <v>46176</v>
      </c>
      <c r="G5521" s="1" t="s">
        <v>4924</v>
      </c>
      <c r="H5521" s="1" t="s">
        <v>4925</v>
      </c>
      <c r="I5521" s="378">
        <v>47271</v>
      </c>
      <c r="J5521" s="1" t="s">
        <v>61</v>
      </c>
      <c r="K5521" s="380">
        <v>0.25656250000000003</v>
      </c>
      <c r="L5521" s="378">
        <v>46176</v>
      </c>
      <c r="M5521" s="1" t="s">
        <v>568</v>
      </c>
      <c r="N5521" s="1" t="s">
        <v>5528</v>
      </c>
    </row>
    <row r="5522" spans="1:14" x14ac:dyDescent="0.25">
      <c r="A5522" s="1" t="s">
        <v>567</v>
      </c>
      <c r="B5522" s="1" t="s">
        <v>87</v>
      </c>
      <c r="C5522" s="1" t="s">
        <v>81</v>
      </c>
      <c r="D5522" s="377">
        <v>1500</v>
      </c>
      <c r="E5522" s="1" t="s">
        <v>84</v>
      </c>
      <c r="F5522" s="378">
        <v>46176</v>
      </c>
      <c r="G5522" s="1" t="s">
        <v>4924</v>
      </c>
      <c r="H5522" s="1" t="s">
        <v>4925</v>
      </c>
      <c r="I5522" s="378">
        <v>47271</v>
      </c>
      <c r="J5522" s="1" t="s">
        <v>61</v>
      </c>
      <c r="K5522" s="380">
        <v>0.31572916666667</v>
      </c>
      <c r="L5522" s="378">
        <v>46176</v>
      </c>
      <c r="M5522" s="1" t="s">
        <v>568</v>
      </c>
      <c r="N5522" s="1" t="s">
        <v>5534</v>
      </c>
    </row>
    <row r="5523" spans="1:14" x14ac:dyDescent="0.25">
      <c r="A5523" s="1" t="s">
        <v>567</v>
      </c>
      <c r="B5523" s="1" t="s">
        <v>87</v>
      </c>
      <c r="C5523" s="1" t="s">
        <v>81</v>
      </c>
      <c r="D5523" s="377">
        <v>1500</v>
      </c>
      <c r="E5523" s="1" t="s">
        <v>84</v>
      </c>
      <c r="F5523" s="378">
        <v>46176</v>
      </c>
      <c r="G5523" s="1" t="s">
        <v>4924</v>
      </c>
      <c r="H5523" s="1" t="s">
        <v>4925</v>
      </c>
      <c r="I5523" s="378">
        <v>47271</v>
      </c>
      <c r="J5523" s="1" t="s">
        <v>61</v>
      </c>
      <c r="K5523" s="380">
        <v>0.26326388888889002</v>
      </c>
      <c r="L5523" s="378">
        <v>46176</v>
      </c>
      <c r="M5523" s="1" t="s">
        <v>568</v>
      </c>
      <c r="N5523" s="1" t="s">
        <v>5536</v>
      </c>
    </row>
    <row r="5524" spans="1:14" x14ac:dyDescent="0.25">
      <c r="A5524" s="1" t="s">
        <v>567</v>
      </c>
      <c r="B5524" s="1" t="s">
        <v>87</v>
      </c>
      <c r="C5524" s="1" t="s">
        <v>81</v>
      </c>
      <c r="D5524" s="377">
        <v>1500</v>
      </c>
      <c r="E5524" s="1" t="s">
        <v>84</v>
      </c>
      <c r="F5524" s="378">
        <v>46176</v>
      </c>
      <c r="G5524" s="1" t="s">
        <v>8253</v>
      </c>
      <c r="H5524" s="1" t="s">
        <v>5851</v>
      </c>
      <c r="I5524" s="378">
        <v>47272</v>
      </c>
      <c r="J5524" s="1" t="s">
        <v>61</v>
      </c>
      <c r="K5524" s="380">
        <v>0.93071759259259002</v>
      </c>
      <c r="L5524" s="378">
        <v>46176</v>
      </c>
      <c r="M5524" s="1" t="s">
        <v>568</v>
      </c>
      <c r="N5524" s="1" t="s">
        <v>8286</v>
      </c>
    </row>
    <row r="5525" spans="1:14" x14ac:dyDescent="0.25">
      <c r="A5525" s="1" t="s">
        <v>567</v>
      </c>
      <c r="B5525" s="1" t="s">
        <v>87</v>
      </c>
      <c r="C5525" s="1" t="s">
        <v>81</v>
      </c>
      <c r="D5525" s="377">
        <v>1500</v>
      </c>
      <c r="E5525" s="1" t="s">
        <v>84</v>
      </c>
      <c r="F5525" s="378">
        <v>46176</v>
      </c>
      <c r="G5525" s="1" t="s">
        <v>8253</v>
      </c>
      <c r="H5525" s="1" t="s">
        <v>5851</v>
      </c>
      <c r="I5525" s="378">
        <v>47272</v>
      </c>
      <c r="J5525" s="1" t="s">
        <v>61</v>
      </c>
      <c r="K5525" s="380">
        <v>0.91427083333333004</v>
      </c>
      <c r="L5525" s="378">
        <v>46176</v>
      </c>
      <c r="M5525" s="1" t="s">
        <v>568</v>
      </c>
      <c r="N5525" s="1" t="s">
        <v>8289</v>
      </c>
    </row>
    <row r="5526" spans="1:14" x14ac:dyDescent="0.25">
      <c r="A5526" s="1" t="s">
        <v>567</v>
      </c>
      <c r="B5526" s="1" t="s">
        <v>87</v>
      </c>
      <c r="C5526" s="1" t="s">
        <v>81</v>
      </c>
      <c r="D5526" s="377">
        <v>1500</v>
      </c>
      <c r="E5526" s="1" t="s">
        <v>84</v>
      </c>
      <c r="F5526" s="378">
        <v>46176</v>
      </c>
      <c r="G5526" s="1" t="s">
        <v>4924</v>
      </c>
      <c r="H5526" s="1" t="s">
        <v>4925</v>
      </c>
      <c r="I5526" s="378">
        <v>47271</v>
      </c>
      <c r="J5526" s="1" t="s">
        <v>61</v>
      </c>
      <c r="K5526" s="380">
        <v>0.32820601851851999</v>
      </c>
      <c r="L5526" s="378">
        <v>46176</v>
      </c>
      <c r="M5526" s="1" t="s">
        <v>568</v>
      </c>
      <c r="N5526" s="1" t="s">
        <v>5540</v>
      </c>
    </row>
    <row r="5527" spans="1:14" x14ac:dyDescent="0.25">
      <c r="A5527" s="1" t="s">
        <v>567</v>
      </c>
      <c r="B5527" s="1" t="s">
        <v>87</v>
      </c>
      <c r="C5527" s="1" t="s">
        <v>81</v>
      </c>
      <c r="D5527" s="377">
        <v>1500</v>
      </c>
      <c r="E5527" s="1" t="s">
        <v>84</v>
      </c>
      <c r="F5527" s="378">
        <v>46176</v>
      </c>
      <c r="G5527" s="1" t="s">
        <v>8253</v>
      </c>
      <c r="H5527" s="1" t="s">
        <v>5851</v>
      </c>
      <c r="I5527" s="378">
        <v>47272</v>
      </c>
      <c r="J5527" s="1" t="s">
        <v>61</v>
      </c>
      <c r="K5527" s="380">
        <v>0.89043981481481005</v>
      </c>
      <c r="L5527" s="378">
        <v>46176</v>
      </c>
      <c r="M5527" s="1" t="s">
        <v>568</v>
      </c>
      <c r="N5527" s="1" t="s">
        <v>8304</v>
      </c>
    </row>
    <row r="5528" spans="1:14" x14ac:dyDescent="0.25">
      <c r="A5528" s="1" t="s">
        <v>567</v>
      </c>
      <c r="B5528" s="1" t="s">
        <v>87</v>
      </c>
      <c r="C5528" s="1" t="s">
        <v>81</v>
      </c>
      <c r="D5528" s="377">
        <v>1500</v>
      </c>
      <c r="E5528" s="1" t="s">
        <v>84</v>
      </c>
      <c r="F5528" s="378">
        <v>46176</v>
      </c>
      <c r="G5528" s="1" t="s">
        <v>8253</v>
      </c>
      <c r="H5528" s="1" t="s">
        <v>5851</v>
      </c>
      <c r="I5528" s="378">
        <v>47272</v>
      </c>
      <c r="J5528" s="1" t="s">
        <v>61</v>
      </c>
      <c r="K5528" s="380">
        <v>0.88447916666667004</v>
      </c>
      <c r="L5528" s="378">
        <v>46176</v>
      </c>
      <c r="M5528" s="1" t="s">
        <v>568</v>
      </c>
      <c r="N5528" s="1" t="s">
        <v>8301</v>
      </c>
    </row>
    <row r="5529" spans="1:14" x14ac:dyDescent="0.25">
      <c r="A5529" s="1" t="s">
        <v>567</v>
      </c>
      <c r="B5529" s="1" t="s">
        <v>87</v>
      </c>
      <c r="C5529" s="1" t="s">
        <v>81</v>
      </c>
      <c r="D5529" s="377">
        <v>1500</v>
      </c>
      <c r="E5529" s="1" t="s">
        <v>84</v>
      </c>
      <c r="F5529" s="378">
        <v>46176</v>
      </c>
      <c r="G5529" s="1" t="s">
        <v>8253</v>
      </c>
      <c r="H5529" s="1" t="s">
        <v>5851</v>
      </c>
      <c r="I5529" s="378">
        <v>47272</v>
      </c>
      <c r="J5529" s="1" t="s">
        <v>61</v>
      </c>
      <c r="K5529" s="380">
        <v>0.86611111111111005</v>
      </c>
      <c r="L5529" s="378">
        <v>46176</v>
      </c>
      <c r="M5529" s="1" t="s">
        <v>568</v>
      </c>
      <c r="N5529" s="1" t="s">
        <v>8297</v>
      </c>
    </row>
    <row r="5530" spans="1:14" x14ac:dyDescent="0.25">
      <c r="A5530" s="1" t="s">
        <v>567</v>
      </c>
      <c r="B5530" s="1" t="s">
        <v>87</v>
      </c>
      <c r="C5530" s="1" t="s">
        <v>81</v>
      </c>
      <c r="D5530" s="377">
        <v>1500</v>
      </c>
      <c r="E5530" s="1" t="s">
        <v>84</v>
      </c>
      <c r="F5530" s="378">
        <v>46176</v>
      </c>
      <c r="G5530" s="1" t="s">
        <v>4924</v>
      </c>
      <c r="H5530" s="1" t="s">
        <v>4925</v>
      </c>
      <c r="I5530" s="378">
        <v>47271</v>
      </c>
      <c r="J5530" s="1" t="s">
        <v>61</v>
      </c>
      <c r="K5530" s="380">
        <v>0.42896990740740998</v>
      </c>
      <c r="L5530" s="378">
        <v>46176</v>
      </c>
      <c r="M5530" s="1" t="s">
        <v>568</v>
      </c>
      <c r="N5530" s="1" t="s">
        <v>8296</v>
      </c>
    </row>
    <row r="5531" spans="1:14" x14ac:dyDescent="0.25">
      <c r="A5531" s="1" t="s">
        <v>567</v>
      </c>
      <c r="B5531" s="1" t="s">
        <v>87</v>
      </c>
      <c r="C5531" s="1" t="s">
        <v>81</v>
      </c>
      <c r="D5531" s="377">
        <v>1500</v>
      </c>
      <c r="E5531" s="1" t="s">
        <v>84</v>
      </c>
      <c r="F5531" s="378">
        <v>46176</v>
      </c>
      <c r="G5531" s="1" t="s">
        <v>8253</v>
      </c>
      <c r="H5531" s="1" t="s">
        <v>5851</v>
      </c>
      <c r="I5531" s="378">
        <v>47272</v>
      </c>
      <c r="J5531" s="1" t="s">
        <v>61</v>
      </c>
      <c r="K5531" s="380">
        <v>0.79328703703703995</v>
      </c>
      <c r="L5531" s="378">
        <v>46176</v>
      </c>
      <c r="M5531" s="1" t="s">
        <v>568</v>
      </c>
      <c r="N5531" s="1" t="s">
        <v>8306</v>
      </c>
    </row>
    <row r="5532" spans="1:14" x14ac:dyDescent="0.25">
      <c r="A5532" s="1" t="s">
        <v>567</v>
      </c>
      <c r="B5532" s="1" t="s">
        <v>87</v>
      </c>
      <c r="C5532" s="1" t="s">
        <v>81</v>
      </c>
      <c r="D5532" s="377">
        <v>1500</v>
      </c>
      <c r="E5532" s="1" t="s">
        <v>84</v>
      </c>
      <c r="F5532" s="378">
        <v>46176</v>
      </c>
      <c r="G5532" s="1" t="s">
        <v>4924</v>
      </c>
      <c r="H5532" s="1" t="s">
        <v>4925</v>
      </c>
      <c r="I5532" s="378">
        <v>47271</v>
      </c>
      <c r="J5532" s="1" t="s">
        <v>61</v>
      </c>
      <c r="K5532" s="380">
        <v>0.4246875</v>
      </c>
      <c r="L5532" s="378">
        <v>46176</v>
      </c>
      <c r="M5532" s="1" t="s">
        <v>568</v>
      </c>
      <c r="N5532" s="1" t="s">
        <v>8294</v>
      </c>
    </row>
    <row r="5533" spans="1:14" x14ac:dyDescent="0.25">
      <c r="A5533" s="1" t="s">
        <v>567</v>
      </c>
      <c r="B5533" s="1" t="s">
        <v>87</v>
      </c>
      <c r="C5533" s="1" t="s">
        <v>81</v>
      </c>
      <c r="D5533" s="377">
        <v>1500</v>
      </c>
      <c r="E5533" s="1" t="s">
        <v>84</v>
      </c>
      <c r="F5533" s="378">
        <v>46176</v>
      </c>
      <c r="G5533" s="1" t="s">
        <v>8253</v>
      </c>
      <c r="H5533" s="1" t="s">
        <v>5851</v>
      </c>
      <c r="I5533" s="378">
        <v>47272</v>
      </c>
      <c r="J5533" s="1" t="s">
        <v>61</v>
      </c>
      <c r="K5533" s="380">
        <v>0.78604166666666997</v>
      </c>
      <c r="L5533" s="378">
        <v>46176</v>
      </c>
      <c r="M5533" s="1" t="s">
        <v>568</v>
      </c>
      <c r="N5533" s="1" t="s">
        <v>8305</v>
      </c>
    </row>
    <row r="5534" spans="1:14" x14ac:dyDescent="0.25">
      <c r="A5534" s="1" t="s">
        <v>567</v>
      </c>
      <c r="B5534" s="1" t="s">
        <v>87</v>
      </c>
      <c r="C5534" s="1" t="s">
        <v>81</v>
      </c>
      <c r="D5534" s="377">
        <v>1500</v>
      </c>
      <c r="E5534" s="1" t="s">
        <v>84</v>
      </c>
      <c r="F5534" s="378">
        <v>46176</v>
      </c>
      <c r="G5534" s="1" t="s">
        <v>8253</v>
      </c>
      <c r="H5534" s="1" t="s">
        <v>5851</v>
      </c>
      <c r="I5534" s="378">
        <v>47272</v>
      </c>
      <c r="J5534" s="1" t="s">
        <v>61</v>
      </c>
      <c r="K5534" s="380">
        <v>0.75754629629629999</v>
      </c>
      <c r="L5534" s="378">
        <v>46176</v>
      </c>
      <c r="M5534" s="1" t="s">
        <v>568</v>
      </c>
      <c r="N5534" s="1" t="s">
        <v>8295</v>
      </c>
    </row>
    <row r="5535" spans="1:14" x14ac:dyDescent="0.25">
      <c r="A5535" s="1" t="s">
        <v>567</v>
      </c>
      <c r="B5535" s="1" t="s">
        <v>87</v>
      </c>
      <c r="C5535" s="1" t="s">
        <v>81</v>
      </c>
      <c r="D5535" s="377">
        <v>1500</v>
      </c>
      <c r="E5535" s="1" t="s">
        <v>84</v>
      </c>
      <c r="F5535" s="378">
        <v>46176</v>
      </c>
      <c r="G5535" s="1" t="s">
        <v>4924</v>
      </c>
      <c r="H5535" s="1" t="s">
        <v>4925</v>
      </c>
      <c r="I5535" s="378">
        <v>47271</v>
      </c>
      <c r="J5535" s="1" t="s">
        <v>61</v>
      </c>
      <c r="K5535" s="380">
        <v>0.43465277777778</v>
      </c>
      <c r="L5535" s="378">
        <v>46176</v>
      </c>
      <c r="M5535" s="1" t="s">
        <v>568</v>
      </c>
      <c r="N5535" s="1" t="s">
        <v>8298</v>
      </c>
    </row>
    <row r="5536" spans="1:14" x14ac:dyDescent="0.25">
      <c r="A5536" s="1" t="s">
        <v>567</v>
      </c>
      <c r="B5536" s="1" t="s">
        <v>87</v>
      </c>
      <c r="C5536" s="1" t="s">
        <v>81</v>
      </c>
      <c r="D5536" s="377">
        <v>1500</v>
      </c>
      <c r="E5536" s="1" t="s">
        <v>84</v>
      </c>
      <c r="F5536" s="378">
        <v>46176</v>
      </c>
      <c r="G5536" s="1" t="s">
        <v>8253</v>
      </c>
      <c r="H5536" s="1" t="s">
        <v>5851</v>
      </c>
      <c r="I5536" s="378">
        <v>47272</v>
      </c>
      <c r="J5536" s="1" t="s">
        <v>61</v>
      </c>
      <c r="K5536" s="380">
        <v>0.74533564814815001</v>
      </c>
      <c r="L5536" s="378">
        <v>46176</v>
      </c>
      <c r="M5536" s="1" t="s">
        <v>568</v>
      </c>
      <c r="N5536" s="1" t="s">
        <v>8303</v>
      </c>
    </row>
    <row r="5537" spans="1:14" x14ac:dyDescent="0.25">
      <c r="A5537" s="1" t="s">
        <v>567</v>
      </c>
      <c r="B5537" s="1" t="s">
        <v>87</v>
      </c>
      <c r="C5537" s="1" t="s">
        <v>81</v>
      </c>
      <c r="D5537" s="377">
        <v>1500</v>
      </c>
      <c r="E5537" s="1" t="s">
        <v>84</v>
      </c>
      <c r="F5537" s="378">
        <v>46176</v>
      </c>
      <c r="G5537" s="1" t="s">
        <v>8253</v>
      </c>
      <c r="H5537" s="1" t="s">
        <v>5851</v>
      </c>
      <c r="I5537" s="378">
        <v>47272</v>
      </c>
      <c r="J5537" s="1" t="s">
        <v>61</v>
      </c>
      <c r="K5537" s="380">
        <v>0.45072916666667001</v>
      </c>
      <c r="L5537" s="378">
        <v>46176</v>
      </c>
      <c r="M5537" s="1" t="s">
        <v>568</v>
      </c>
      <c r="N5537" s="1" t="s">
        <v>8299</v>
      </c>
    </row>
    <row r="5538" spans="1:14" x14ac:dyDescent="0.25">
      <c r="A5538" s="1" t="s">
        <v>567</v>
      </c>
      <c r="B5538" s="1" t="s">
        <v>87</v>
      </c>
      <c r="C5538" s="1" t="s">
        <v>81</v>
      </c>
      <c r="D5538" s="377">
        <v>1500</v>
      </c>
      <c r="E5538" s="1" t="s">
        <v>84</v>
      </c>
      <c r="F5538" s="378">
        <v>46176</v>
      </c>
      <c r="G5538" s="1" t="s">
        <v>8253</v>
      </c>
      <c r="H5538" s="1" t="s">
        <v>5851</v>
      </c>
      <c r="I5538" s="378">
        <v>47272</v>
      </c>
      <c r="J5538" s="1" t="s">
        <v>61</v>
      </c>
      <c r="K5538" s="380">
        <v>0.68248842592592995</v>
      </c>
      <c r="L5538" s="378">
        <v>46176</v>
      </c>
      <c r="M5538" s="1" t="s">
        <v>568</v>
      </c>
      <c r="N5538" s="1" t="s">
        <v>8293</v>
      </c>
    </row>
    <row r="5539" spans="1:14" x14ac:dyDescent="0.25">
      <c r="A5539" s="1" t="s">
        <v>567</v>
      </c>
      <c r="B5539" s="1" t="s">
        <v>87</v>
      </c>
      <c r="C5539" s="1" t="s">
        <v>81</v>
      </c>
      <c r="D5539" s="377">
        <v>1500</v>
      </c>
      <c r="E5539" s="1" t="s">
        <v>84</v>
      </c>
      <c r="F5539" s="378">
        <v>46176</v>
      </c>
      <c r="G5539" s="1" t="s">
        <v>8253</v>
      </c>
      <c r="H5539" s="1" t="s">
        <v>5851</v>
      </c>
      <c r="I5539" s="378">
        <v>47272</v>
      </c>
      <c r="J5539" s="1" t="s">
        <v>61</v>
      </c>
      <c r="K5539" s="380">
        <v>0.67766203703703998</v>
      </c>
      <c r="L5539" s="378">
        <v>46176</v>
      </c>
      <c r="M5539" s="1" t="s">
        <v>568</v>
      </c>
      <c r="N5539" s="1" t="s">
        <v>8291</v>
      </c>
    </row>
    <row r="5540" spans="1:14" x14ac:dyDescent="0.25">
      <c r="A5540" s="1" t="s">
        <v>567</v>
      </c>
      <c r="B5540" s="1" t="s">
        <v>87</v>
      </c>
      <c r="C5540" s="1" t="s">
        <v>81</v>
      </c>
      <c r="D5540" s="377">
        <v>1500</v>
      </c>
      <c r="E5540" s="1" t="s">
        <v>84</v>
      </c>
      <c r="F5540" s="378">
        <v>46176</v>
      </c>
      <c r="G5540" s="1" t="s">
        <v>4924</v>
      </c>
      <c r="H5540" s="1" t="s">
        <v>4925</v>
      </c>
      <c r="I5540" s="378">
        <v>47271</v>
      </c>
      <c r="J5540" s="1" t="s">
        <v>61</v>
      </c>
      <c r="K5540" s="380">
        <v>0.46674768518519</v>
      </c>
      <c r="L5540" s="378">
        <v>46176</v>
      </c>
      <c r="M5540" s="1" t="s">
        <v>568</v>
      </c>
      <c r="N5540" s="1" t="s">
        <v>8307</v>
      </c>
    </row>
    <row r="5541" spans="1:14" x14ac:dyDescent="0.25">
      <c r="A5541" s="1" t="s">
        <v>567</v>
      </c>
      <c r="B5541" s="1" t="s">
        <v>87</v>
      </c>
      <c r="C5541" s="1" t="s">
        <v>81</v>
      </c>
      <c r="D5541" s="377">
        <v>1500</v>
      </c>
      <c r="E5541" s="1" t="s">
        <v>84</v>
      </c>
      <c r="F5541" s="378">
        <v>46176</v>
      </c>
      <c r="G5541" s="1" t="s">
        <v>8253</v>
      </c>
      <c r="H5541" s="1" t="s">
        <v>5851</v>
      </c>
      <c r="I5541" s="378">
        <v>47272</v>
      </c>
      <c r="J5541" s="1" t="s">
        <v>61</v>
      </c>
      <c r="K5541" s="380">
        <v>0.47009259259259001</v>
      </c>
      <c r="L5541" s="378">
        <v>46176</v>
      </c>
      <c r="M5541" s="1" t="s">
        <v>568</v>
      </c>
      <c r="N5541" s="1" t="s">
        <v>8287</v>
      </c>
    </row>
    <row r="5542" spans="1:14" x14ac:dyDescent="0.25">
      <c r="A5542" s="1" t="s">
        <v>567</v>
      </c>
      <c r="B5542" s="1" t="s">
        <v>87</v>
      </c>
      <c r="C5542" s="1" t="s">
        <v>81</v>
      </c>
      <c r="D5542" s="377">
        <v>1500</v>
      </c>
      <c r="E5542" s="1" t="s">
        <v>84</v>
      </c>
      <c r="F5542" s="378">
        <v>46176</v>
      </c>
      <c r="G5542" s="1" t="s">
        <v>8253</v>
      </c>
      <c r="H5542" s="1" t="s">
        <v>5851</v>
      </c>
      <c r="I5542" s="378">
        <v>47272</v>
      </c>
      <c r="J5542" s="1" t="s">
        <v>61</v>
      </c>
      <c r="K5542" s="380">
        <v>0.68134259259259</v>
      </c>
      <c r="L5542" s="378">
        <v>46176</v>
      </c>
      <c r="M5542" s="1" t="s">
        <v>568</v>
      </c>
      <c r="N5542" s="1" t="s">
        <v>8288</v>
      </c>
    </row>
    <row r="5543" spans="1:14" x14ac:dyDescent="0.25">
      <c r="A5543" s="1" t="s">
        <v>567</v>
      </c>
      <c r="B5543" s="1" t="s">
        <v>87</v>
      </c>
      <c r="C5543" s="1" t="s">
        <v>81</v>
      </c>
      <c r="D5543" s="377">
        <v>1500</v>
      </c>
      <c r="E5543" s="1" t="s">
        <v>84</v>
      </c>
      <c r="F5543" s="378">
        <v>46176</v>
      </c>
      <c r="G5543" s="1" t="s">
        <v>8253</v>
      </c>
      <c r="H5543" s="1" t="s">
        <v>5851</v>
      </c>
      <c r="I5543" s="378">
        <v>47272</v>
      </c>
      <c r="J5543" s="1" t="s">
        <v>61</v>
      </c>
      <c r="K5543" s="380">
        <v>0.54369212962962998</v>
      </c>
      <c r="L5543" s="378">
        <v>46176</v>
      </c>
      <c r="M5543" s="1" t="s">
        <v>568</v>
      </c>
      <c r="N5543" s="1" t="s">
        <v>8290</v>
      </c>
    </row>
    <row r="5544" spans="1:14" x14ac:dyDescent="0.25">
      <c r="A5544" s="1" t="s">
        <v>567</v>
      </c>
      <c r="B5544" s="1" t="s">
        <v>87</v>
      </c>
      <c r="C5544" s="1" t="s">
        <v>81</v>
      </c>
      <c r="D5544" s="377">
        <v>1500</v>
      </c>
      <c r="E5544" s="1" t="s">
        <v>84</v>
      </c>
      <c r="F5544" s="378">
        <v>46176</v>
      </c>
      <c r="G5544" s="1" t="s">
        <v>8253</v>
      </c>
      <c r="H5544" s="1" t="s">
        <v>5851</v>
      </c>
      <c r="I5544" s="378">
        <v>47272</v>
      </c>
      <c r="J5544" s="1" t="s">
        <v>61</v>
      </c>
      <c r="K5544" s="380">
        <v>0.55396990740741003</v>
      </c>
      <c r="L5544" s="378">
        <v>46176</v>
      </c>
      <c r="M5544" s="1" t="s">
        <v>568</v>
      </c>
      <c r="N5544" s="1" t="s">
        <v>8292</v>
      </c>
    </row>
    <row r="5545" spans="1:14" x14ac:dyDescent="0.25">
      <c r="A5545" s="1" t="s">
        <v>567</v>
      </c>
      <c r="B5545" s="1" t="s">
        <v>87</v>
      </c>
      <c r="C5545" s="1" t="s">
        <v>81</v>
      </c>
      <c r="D5545" s="377">
        <v>1500</v>
      </c>
      <c r="E5545" s="1" t="s">
        <v>84</v>
      </c>
      <c r="F5545" s="378">
        <v>46176</v>
      </c>
      <c r="G5545" s="1" t="s">
        <v>8253</v>
      </c>
      <c r="H5545" s="1" t="s">
        <v>5851</v>
      </c>
      <c r="I5545" s="378">
        <v>47272</v>
      </c>
      <c r="J5545" s="1" t="s">
        <v>61</v>
      </c>
      <c r="K5545" s="380">
        <v>0.58275462962962998</v>
      </c>
      <c r="L5545" s="378">
        <v>46176</v>
      </c>
      <c r="M5545" s="1" t="s">
        <v>568</v>
      </c>
      <c r="N5545" s="1" t="s">
        <v>8302</v>
      </c>
    </row>
    <row r="5546" spans="1:14" x14ac:dyDescent="0.25">
      <c r="A5546" s="1" t="s">
        <v>567</v>
      </c>
      <c r="B5546" s="1" t="s">
        <v>87</v>
      </c>
      <c r="C5546" s="1" t="s">
        <v>81</v>
      </c>
      <c r="D5546" s="377">
        <v>1500</v>
      </c>
      <c r="E5546" s="1" t="s">
        <v>84</v>
      </c>
      <c r="F5546" s="378">
        <v>46176</v>
      </c>
      <c r="G5546" s="1" t="s">
        <v>8253</v>
      </c>
      <c r="H5546" s="1" t="s">
        <v>5851</v>
      </c>
      <c r="I5546" s="378">
        <v>47272</v>
      </c>
      <c r="J5546" s="1" t="s">
        <v>61</v>
      </c>
      <c r="K5546" s="380">
        <v>0.60200231481481004</v>
      </c>
      <c r="L5546" s="378">
        <v>46176</v>
      </c>
      <c r="M5546" s="1" t="s">
        <v>568</v>
      </c>
      <c r="N5546" s="1" t="s">
        <v>8300</v>
      </c>
    </row>
    <row r="5547" spans="1:14" x14ac:dyDescent="0.25">
      <c r="A5547" s="1" t="s">
        <v>567</v>
      </c>
      <c r="B5547" s="1" t="s">
        <v>87</v>
      </c>
      <c r="C5547" s="1" t="s">
        <v>81</v>
      </c>
      <c r="D5547" s="377">
        <v>1500</v>
      </c>
      <c r="E5547" s="1" t="s">
        <v>84</v>
      </c>
      <c r="F5547" s="378">
        <v>46176</v>
      </c>
      <c r="G5547" s="1" t="s">
        <v>8253</v>
      </c>
      <c r="H5547" s="1" t="s">
        <v>5851</v>
      </c>
      <c r="I5547" s="378">
        <v>47272</v>
      </c>
      <c r="J5547" s="1" t="s">
        <v>61</v>
      </c>
      <c r="K5547" s="380">
        <v>0.60177083333333004</v>
      </c>
      <c r="L5547" s="378">
        <v>46176</v>
      </c>
      <c r="M5547" s="1" t="s">
        <v>568</v>
      </c>
      <c r="N5547" s="1" t="s">
        <v>8308</v>
      </c>
    </row>
    <row r="5548" spans="1:14" x14ac:dyDescent="0.25">
      <c r="A5548" s="1" t="s">
        <v>567</v>
      </c>
      <c r="B5548" s="1" t="s">
        <v>87</v>
      </c>
      <c r="C5548" s="1" t="s">
        <v>81</v>
      </c>
      <c r="D5548" s="377">
        <v>1500</v>
      </c>
      <c r="E5548" s="1" t="s">
        <v>84</v>
      </c>
      <c r="F5548" s="378">
        <v>46176</v>
      </c>
      <c r="G5548" s="1" t="s">
        <v>4924</v>
      </c>
      <c r="H5548" s="1" t="s">
        <v>4925</v>
      </c>
      <c r="I5548" s="378">
        <v>47271</v>
      </c>
      <c r="J5548" s="1" t="s">
        <v>61</v>
      </c>
      <c r="K5548" s="380">
        <v>0.18785879629630001</v>
      </c>
      <c r="L5548" s="378">
        <v>46176</v>
      </c>
      <c r="M5548" s="1" t="s">
        <v>568</v>
      </c>
      <c r="N5548" s="1" t="s">
        <v>5532</v>
      </c>
    </row>
    <row r="5549" spans="1:14" x14ac:dyDescent="0.25">
      <c r="A5549" s="1" t="s">
        <v>567</v>
      </c>
      <c r="B5549" s="1" t="s">
        <v>87</v>
      </c>
      <c r="C5549" s="1" t="s">
        <v>81</v>
      </c>
      <c r="D5549" s="377">
        <v>1500</v>
      </c>
      <c r="E5549" s="1" t="s">
        <v>84</v>
      </c>
      <c r="F5549" s="378">
        <v>46176</v>
      </c>
      <c r="G5549" s="1" t="s">
        <v>4924</v>
      </c>
      <c r="H5549" s="1" t="s">
        <v>4925</v>
      </c>
      <c r="I5549" s="378">
        <v>47271</v>
      </c>
      <c r="J5549" s="1" t="s">
        <v>61</v>
      </c>
      <c r="K5549" s="380">
        <v>4.1203703703700002E-3</v>
      </c>
      <c r="L5549" s="378">
        <v>46176</v>
      </c>
      <c r="M5549" s="1" t="s">
        <v>568</v>
      </c>
      <c r="N5549" s="1" t="s">
        <v>5529</v>
      </c>
    </row>
    <row r="5550" spans="1:14" x14ac:dyDescent="0.25">
      <c r="A5550" s="1" t="s">
        <v>567</v>
      </c>
      <c r="B5550" s="1" t="s">
        <v>87</v>
      </c>
      <c r="C5550" s="1" t="s">
        <v>81</v>
      </c>
      <c r="D5550" s="377">
        <v>1500</v>
      </c>
      <c r="E5550" s="1" t="s">
        <v>84</v>
      </c>
      <c r="F5550" s="378">
        <v>46176</v>
      </c>
      <c r="G5550" s="1" t="s">
        <v>4924</v>
      </c>
      <c r="H5550" s="1" t="s">
        <v>4925</v>
      </c>
      <c r="I5550" s="378">
        <v>47271</v>
      </c>
      <c r="J5550" s="1" t="s">
        <v>61</v>
      </c>
      <c r="K5550" s="380">
        <v>0.16450231481481001</v>
      </c>
      <c r="L5550" s="378">
        <v>46176</v>
      </c>
      <c r="M5550" s="1" t="s">
        <v>568</v>
      </c>
      <c r="N5550" s="1" t="s">
        <v>5533</v>
      </c>
    </row>
    <row r="5551" spans="1:14" x14ac:dyDescent="0.25">
      <c r="A5551" s="1" t="s">
        <v>567</v>
      </c>
      <c r="B5551" s="1" t="s">
        <v>87</v>
      </c>
      <c r="C5551" s="1" t="s">
        <v>81</v>
      </c>
      <c r="D5551" s="377">
        <v>1500</v>
      </c>
      <c r="E5551" s="1" t="s">
        <v>84</v>
      </c>
      <c r="F5551" s="378">
        <v>46176</v>
      </c>
      <c r="G5551" s="1" t="s">
        <v>4924</v>
      </c>
      <c r="H5551" s="1" t="s">
        <v>4925</v>
      </c>
      <c r="I5551" s="378">
        <v>47271</v>
      </c>
      <c r="J5551" s="1" t="s">
        <v>61</v>
      </c>
      <c r="K5551" s="380">
        <v>3.4768518518520003E-2</v>
      </c>
      <c r="L5551" s="378">
        <v>46176</v>
      </c>
      <c r="M5551" s="1" t="s">
        <v>568</v>
      </c>
      <c r="N5551" s="1" t="s">
        <v>5539</v>
      </c>
    </row>
    <row r="5552" spans="1:14" x14ac:dyDescent="0.25">
      <c r="A5552" s="1" t="s">
        <v>567</v>
      </c>
      <c r="B5552" s="1" t="s">
        <v>87</v>
      </c>
      <c r="C5552" s="1" t="s">
        <v>81</v>
      </c>
      <c r="D5552" s="377">
        <v>1500</v>
      </c>
      <c r="E5552" s="1" t="s">
        <v>84</v>
      </c>
      <c r="F5552" s="378">
        <v>46176</v>
      </c>
      <c r="G5552" s="1" t="s">
        <v>4924</v>
      </c>
      <c r="H5552" s="1" t="s">
        <v>4925</v>
      </c>
      <c r="I5552" s="378">
        <v>47271</v>
      </c>
      <c r="J5552" s="1" t="s">
        <v>61</v>
      </c>
      <c r="K5552" s="380">
        <v>6.8125000000000005E-2</v>
      </c>
      <c r="L5552" s="378">
        <v>46176</v>
      </c>
      <c r="M5552" s="1" t="s">
        <v>568</v>
      </c>
      <c r="N5552" s="1" t="s">
        <v>5542</v>
      </c>
    </row>
    <row r="5553" spans="1:14" x14ac:dyDescent="0.25">
      <c r="A5553" s="1" t="s">
        <v>567</v>
      </c>
      <c r="B5553" s="1" t="s">
        <v>87</v>
      </c>
      <c r="C5553" s="1" t="s">
        <v>81</v>
      </c>
      <c r="D5553" s="377">
        <v>1500</v>
      </c>
      <c r="E5553" s="1" t="s">
        <v>84</v>
      </c>
      <c r="F5553" s="378">
        <v>46176</v>
      </c>
      <c r="G5553" s="1" t="s">
        <v>4924</v>
      </c>
      <c r="H5553" s="1" t="s">
        <v>4925</v>
      </c>
      <c r="I5553" s="378">
        <v>47271</v>
      </c>
      <c r="J5553" s="1" t="s">
        <v>61</v>
      </c>
      <c r="K5553" s="380">
        <v>0.16366898148148001</v>
      </c>
      <c r="L5553" s="378">
        <v>46176</v>
      </c>
      <c r="M5553" s="1" t="s">
        <v>568</v>
      </c>
      <c r="N5553" s="1" t="s">
        <v>5535</v>
      </c>
    </row>
    <row r="5554" spans="1:14" x14ac:dyDescent="0.25">
      <c r="A5554" s="1" t="s">
        <v>567</v>
      </c>
      <c r="B5554" s="1" t="s">
        <v>87</v>
      </c>
      <c r="C5554" s="1" t="s">
        <v>81</v>
      </c>
      <c r="D5554" s="377">
        <v>1500</v>
      </c>
      <c r="E5554" s="1" t="s">
        <v>84</v>
      </c>
      <c r="F5554" s="378">
        <v>46176</v>
      </c>
      <c r="G5554" s="1" t="s">
        <v>4924</v>
      </c>
      <c r="H5554" s="1" t="s">
        <v>4925</v>
      </c>
      <c r="I5554" s="378">
        <v>47271</v>
      </c>
      <c r="J5554" s="1" t="s">
        <v>61</v>
      </c>
      <c r="K5554" s="380">
        <v>0.18745370370369999</v>
      </c>
      <c r="L5554" s="378">
        <v>46176</v>
      </c>
      <c r="M5554" s="1" t="s">
        <v>568</v>
      </c>
      <c r="N5554" s="1" t="s">
        <v>5531</v>
      </c>
    </row>
    <row r="5555" spans="1:14" x14ac:dyDescent="0.25">
      <c r="A5555" s="1" t="s">
        <v>567</v>
      </c>
      <c r="B5555" s="1" t="s">
        <v>87</v>
      </c>
      <c r="C5555" s="1" t="s">
        <v>81</v>
      </c>
      <c r="D5555" s="377">
        <v>1500</v>
      </c>
      <c r="E5555" s="1" t="s">
        <v>84</v>
      </c>
      <c r="F5555" s="378">
        <v>46176</v>
      </c>
      <c r="G5555" s="1" t="s">
        <v>4924</v>
      </c>
      <c r="H5555" s="1" t="s">
        <v>4925</v>
      </c>
      <c r="I5555" s="378">
        <v>47271</v>
      </c>
      <c r="J5555" s="1" t="s">
        <v>61</v>
      </c>
      <c r="K5555" s="380">
        <v>5.6446759259260001E-2</v>
      </c>
      <c r="L5555" s="378">
        <v>46176</v>
      </c>
      <c r="M5555" s="1" t="s">
        <v>568</v>
      </c>
      <c r="N5555" s="1" t="s">
        <v>5541</v>
      </c>
    </row>
    <row r="5556" spans="1:14" x14ac:dyDescent="0.25">
      <c r="A5556" s="1" t="s">
        <v>567</v>
      </c>
      <c r="B5556" s="1" t="s">
        <v>87</v>
      </c>
      <c r="C5556" s="1" t="s">
        <v>81</v>
      </c>
      <c r="D5556" s="377">
        <v>1500</v>
      </c>
      <c r="E5556" s="1" t="s">
        <v>84</v>
      </c>
      <c r="F5556" s="378">
        <v>46175</v>
      </c>
      <c r="G5556" s="1" t="s">
        <v>4924</v>
      </c>
      <c r="H5556" s="1" t="s">
        <v>4925</v>
      </c>
      <c r="I5556" s="378">
        <v>47271</v>
      </c>
      <c r="J5556" s="1" t="s">
        <v>61</v>
      </c>
      <c r="K5556" s="380">
        <v>0.93859953703704002</v>
      </c>
      <c r="L5556" s="378">
        <v>46175</v>
      </c>
      <c r="M5556" s="1" t="s">
        <v>568</v>
      </c>
      <c r="N5556" s="1" t="s">
        <v>5545</v>
      </c>
    </row>
    <row r="5557" spans="1:14" x14ac:dyDescent="0.25">
      <c r="A5557" s="1" t="s">
        <v>567</v>
      </c>
      <c r="B5557" s="1" t="s">
        <v>87</v>
      </c>
      <c r="C5557" s="1" t="s">
        <v>81</v>
      </c>
      <c r="D5557" s="377">
        <v>1500</v>
      </c>
      <c r="E5557" s="1" t="s">
        <v>84</v>
      </c>
      <c r="F5557" s="378">
        <v>46175</v>
      </c>
      <c r="G5557" s="1" t="s">
        <v>4924</v>
      </c>
      <c r="H5557" s="1" t="s">
        <v>4925</v>
      </c>
      <c r="I5557" s="378">
        <v>47271</v>
      </c>
      <c r="J5557" s="1" t="s">
        <v>61</v>
      </c>
      <c r="K5557" s="380">
        <v>0.57900462962962995</v>
      </c>
      <c r="L5557" s="378">
        <v>46175</v>
      </c>
      <c r="M5557" s="1" t="s">
        <v>568</v>
      </c>
      <c r="N5557" s="1" t="s">
        <v>4931</v>
      </c>
    </row>
    <row r="5558" spans="1:14" x14ac:dyDescent="0.25">
      <c r="A5558" s="1" t="s">
        <v>567</v>
      </c>
      <c r="B5558" s="1" t="s">
        <v>87</v>
      </c>
      <c r="C5558" s="1" t="s">
        <v>81</v>
      </c>
      <c r="D5558" s="377">
        <v>1500</v>
      </c>
      <c r="E5558" s="1" t="s">
        <v>84</v>
      </c>
      <c r="F5558" s="378">
        <v>46175</v>
      </c>
      <c r="G5558" s="1" t="s">
        <v>4924</v>
      </c>
      <c r="H5558" s="1" t="s">
        <v>4925</v>
      </c>
      <c r="I5558" s="378">
        <v>47271</v>
      </c>
      <c r="J5558" s="1" t="s">
        <v>61</v>
      </c>
      <c r="K5558" s="380">
        <v>0.69715277777777995</v>
      </c>
      <c r="L5558" s="378">
        <v>46175</v>
      </c>
      <c r="M5558" s="1" t="s">
        <v>568</v>
      </c>
      <c r="N5558" s="1" t="s">
        <v>5552</v>
      </c>
    </row>
    <row r="5559" spans="1:14" x14ac:dyDescent="0.25">
      <c r="A5559" s="1" t="s">
        <v>567</v>
      </c>
      <c r="B5559" s="1" t="s">
        <v>87</v>
      </c>
      <c r="C5559" s="1" t="s">
        <v>81</v>
      </c>
      <c r="D5559" s="377">
        <v>1500</v>
      </c>
      <c r="E5559" s="1" t="s">
        <v>84</v>
      </c>
      <c r="F5559" s="378">
        <v>46175</v>
      </c>
      <c r="G5559" s="1" t="s">
        <v>4924</v>
      </c>
      <c r="H5559" s="1" t="s">
        <v>4925</v>
      </c>
      <c r="I5559" s="378">
        <v>47271</v>
      </c>
      <c r="J5559" s="1" t="s">
        <v>61</v>
      </c>
      <c r="K5559" s="380">
        <v>0.69226851851852</v>
      </c>
      <c r="L5559" s="378">
        <v>46175</v>
      </c>
      <c r="M5559" s="1" t="s">
        <v>568</v>
      </c>
      <c r="N5559" s="1" t="s">
        <v>5551</v>
      </c>
    </row>
    <row r="5560" spans="1:14" x14ac:dyDescent="0.25">
      <c r="A5560" s="1" t="s">
        <v>567</v>
      </c>
      <c r="B5560" s="1" t="s">
        <v>87</v>
      </c>
      <c r="C5560" s="1" t="s">
        <v>81</v>
      </c>
      <c r="D5560" s="377">
        <v>1500</v>
      </c>
      <c r="E5560" s="1" t="s">
        <v>84</v>
      </c>
      <c r="F5560" s="378">
        <v>46175</v>
      </c>
      <c r="G5560" s="1" t="s">
        <v>4472</v>
      </c>
      <c r="H5560" s="1" t="s">
        <v>4388</v>
      </c>
      <c r="I5560" s="378">
        <v>47267</v>
      </c>
      <c r="J5560" s="1" t="s">
        <v>61</v>
      </c>
      <c r="K5560" s="380">
        <v>0.55100694444443998</v>
      </c>
      <c r="L5560" s="378">
        <v>46175</v>
      </c>
      <c r="M5560" s="1" t="s">
        <v>568</v>
      </c>
      <c r="N5560" s="1" t="s">
        <v>4934</v>
      </c>
    </row>
    <row r="5561" spans="1:14" x14ac:dyDescent="0.25">
      <c r="A5561" s="1" t="s">
        <v>567</v>
      </c>
      <c r="B5561" s="1" t="s">
        <v>87</v>
      </c>
      <c r="C5561" s="1" t="s">
        <v>81</v>
      </c>
      <c r="D5561" s="377">
        <v>1500</v>
      </c>
      <c r="E5561" s="1" t="s">
        <v>84</v>
      </c>
      <c r="F5561" s="378">
        <v>46175</v>
      </c>
      <c r="G5561" s="1" t="s">
        <v>4924</v>
      </c>
      <c r="H5561" s="1" t="s">
        <v>4925</v>
      </c>
      <c r="I5561" s="378">
        <v>47271</v>
      </c>
      <c r="J5561" s="1" t="s">
        <v>61</v>
      </c>
      <c r="K5561" s="380">
        <v>0.58625000000000005</v>
      </c>
      <c r="L5561" s="378">
        <v>46175</v>
      </c>
      <c r="M5561" s="1" t="s">
        <v>568</v>
      </c>
      <c r="N5561" s="1" t="s">
        <v>4928</v>
      </c>
    </row>
    <row r="5562" spans="1:14" x14ac:dyDescent="0.25">
      <c r="A5562" s="1" t="s">
        <v>567</v>
      </c>
      <c r="B5562" s="1" t="s">
        <v>87</v>
      </c>
      <c r="C5562" s="1" t="s">
        <v>81</v>
      </c>
      <c r="D5562" s="377">
        <v>1500</v>
      </c>
      <c r="E5562" s="1" t="s">
        <v>84</v>
      </c>
      <c r="F5562" s="378">
        <v>46175</v>
      </c>
      <c r="G5562" s="1" t="s">
        <v>4924</v>
      </c>
      <c r="H5562" s="1" t="s">
        <v>4925</v>
      </c>
      <c r="I5562" s="378">
        <v>47271</v>
      </c>
      <c r="J5562" s="1" t="s">
        <v>61</v>
      </c>
      <c r="K5562" s="380">
        <v>0.74326388888888995</v>
      </c>
      <c r="L5562" s="378">
        <v>46175</v>
      </c>
      <c r="M5562" s="1" t="s">
        <v>568</v>
      </c>
      <c r="N5562" s="1" t="s">
        <v>5553</v>
      </c>
    </row>
    <row r="5563" spans="1:14" x14ac:dyDescent="0.25">
      <c r="A5563" s="1" t="s">
        <v>567</v>
      </c>
      <c r="B5563" s="1" t="s">
        <v>87</v>
      </c>
      <c r="C5563" s="1" t="s">
        <v>81</v>
      </c>
      <c r="D5563" s="377">
        <v>1500</v>
      </c>
      <c r="E5563" s="1" t="s">
        <v>84</v>
      </c>
      <c r="F5563" s="378">
        <v>46175</v>
      </c>
      <c r="G5563" s="1" t="s">
        <v>4924</v>
      </c>
      <c r="H5563" s="1" t="s">
        <v>4925</v>
      </c>
      <c r="I5563" s="378">
        <v>47271</v>
      </c>
      <c r="J5563" s="1" t="s">
        <v>61</v>
      </c>
      <c r="K5563" s="380">
        <v>0.78914351851852005</v>
      </c>
      <c r="L5563" s="378">
        <v>46175</v>
      </c>
      <c r="M5563" s="1" t="s">
        <v>568</v>
      </c>
      <c r="N5563" s="1" t="s">
        <v>5549</v>
      </c>
    </row>
    <row r="5564" spans="1:14" x14ac:dyDescent="0.25">
      <c r="A5564" s="1" t="s">
        <v>567</v>
      </c>
      <c r="B5564" s="1" t="s">
        <v>87</v>
      </c>
      <c r="C5564" s="1" t="s">
        <v>81</v>
      </c>
      <c r="D5564" s="377">
        <v>1500</v>
      </c>
      <c r="E5564" s="1" t="s">
        <v>84</v>
      </c>
      <c r="F5564" s="378">
        <v>46175</v>
      </c>
      <c r="G5564" s="1" t="s">
        <v>4924</v>
      </c>
      <c r="H5564" s="1" t="s">
        <v>4925</v>
      </c>
      <c r="I5564" s="378">
        <v>47271</v>
      </c>
      <c r="J5564" s="1" t="s">
        <v>61</v>
      </c>
      <c r="K5564" s="380">
        <v>0.89041666666666996</v>
      </c>
      <c r="L5564" s="378">
        <v>46175</v>
      </c>
      <c r="M5564" s="1" t="s">
        <v>568</v>
      </c>
      <c r="N5564" s="1" t="s">
        <v>5548</v>
      </c>
    </row>
    <row r="5565" spans="1:14" x14ac:dyDescent="0.25">
      <c r="A5565" s="1" t="s">
        <v>567</v>
      </c>
      <c r="B5565" s="1" t="s">
        <v>87</v>
      </c>
      <c r="C5565" s="1" t="s">
        <v>81</v>
      </c>
      <c r="D5565" s="377">
        <v>1500</v>
      </c>
      <c r="E5565" s="1" t="s">
        <v>84</v>
      </c>
      <c r="F5565" s="378">
        <v>46175</v>
      </c>
      <c r="G5565" s="1" t="s">
        <v>4924</v>
      </c>
      <c r="H5565" s="1" t="s">
        <v>4925</v>
      </c>
      <c r="I5565" s="378">
        <v>47271</v>
      </c>
      <c r="J5565" s="1" t="s">
        <v>61</v>
      </c>
      <c r="K5565" s="380">
        <v>0.53921296296295995</v>
      </c>
      <c r="L5565" s="378">
        <v>46175</v>
      </c>
      <c r="M5565" s="1" t="s">
        <v>568</v>
      </c>
      <c r="N5565" s="1" t="s">
        <v>4935</v>
      </c>
    </row>
    <row r="5566" spans="1:14" x14ac:dyDescent="0.25">
      <c r="A5566" s="1" t="s">
        <v>567</v>
      </c>
      <c r="B5566" s="1" t="s">
        <v>87</v>
      </c>
      <c r="C5566" s="1" t="s">
        <v>81</v>
      </c>
      <c r="D5566" s="377">
        <v>1500</v>
      </c>
      <c r="E5566" s="1" t="s">
        <v>84</v>
      </c>
      <c r="F5566" s="378">
        <v>46175</v>
      </c>
      <c r="G5566" s="1" t="s">
        <v>4924</v>
      </c>
      <c r="H5566" s="1" t="s">
        <v>4925</v>
      </c>
      <c r="I5566" s="378">
        <v>47271</v>
      </c>
      <c r="J5566" s="1" t="s">
        <v>61</v>
      </c>
      <c r="K5566" s="380">
        <v>0.94880787037036995</v>
      </c>
      <c r="L5566" s="378">
        <v>46175</v>
      </c>
      <c r="M5566" s="1" t="s">
        <v>568</v>
      </c>
      <c r="N5566" s="1" t="s">
        <v>5544</v>
      </c>
    </row>
    <row r="5567" spans="1:14" x14ac:dyDescent="0.25">
      <c r="A5567" s="1" t="s">
        <v>567</v>
      </c>
      <c r="B5567" s="1" t="s">
        <v>87</v>
      </c>
      <c r="C5567" s="1" t="s">
        <v>81</v>
      </c>
      <c r="D5567" s="377">
        <v>1500</v>
      </c>
      <c r="E5567" s="1" t="s">
        <v>84</v>
      </c>
      <c r="F5567" s="378">
        <v>46175</v>
      </c>
      <c r="G5567" s="1" t="s">
        <v>4924</v>
      </c>
      <c r="H5567" s="1" t="s">
        <v>4925</v>
      </c>
      <c r="I5567" s="378">
        <v>47271</v>
      </c>
      <c r="J5567" s="1" t="s">
        <v>61</v>
      </c>
      <c r="K5567" s="380">
        <v>0.98412037037037003</v>
      </c>
      <c r="L5567" s="378">
        <v>46175</v>
      </c>
      <c r="M5567" s="1" t="s">
        <v>568</v>
      </c>
      <c r="N5567" s="1" t="s">
        <v>5543</v>
      </c>
    </row>
    <row r="5568" spans="1:14" x14ac:dyDescent="0.25">
      <c r="A5568" s="1" t="s">
        <v>567</v>
      </c>
      <c r="B5568" s="1" t="s">
        <v>87</v>
      </c>
      <c r="C5568" s="1" t="s">
        <v>81</v>
      </c>
      <c r="D5568" s="377">
        <v>1500</v>
      </c>
      <c r="E5568" s="1" t="s">
        <v>84</v>
      </c>
      <c r="F5568" s="378">
        <v>46175</v>
      </c>
      <c r="G5568" s="1" t="s">
        <v>4924</v>
      </c>
      <c r="H5568" s="1" t="s">
        <v>4925</v>
      </c>
      <c r="I5568" s="378">
        <v>47271</v>
      </c>
      <c r="J5568" s="1" t="s">
        <v>61</v>
      </c>
      <c r="K5568" s="380">
        <v>0.91840277777778001</v>
      </c>
      <c r="L5568" s="378">
        <v>46175</v>
      </c>
      <c r="M5568" s="1" t="s">
        <v>568</v>
      </c>
      <c r="N5568" s="1" t="s">
        <v>5546</v>
      </c>
    </row>
    <row r="5569" spans="1:14" x14ac:dyDescent="0.25">
      <c r="A5569" s="1" t="s">
        <v>567</v>
      </c>
      <c r="B5569" s="1" t="s">
        <v>87</v>
      </c>
      <c r="C5569" s="1" t="s">
        <v>81</v>
      </c>
      <c r="D5569" s="377">
        <v>1500</v>
      </c>
      <c r="E5569" s="1" t="s">
        <v>84</v>
      </c>
      <c r="F5569" s="378">
        <v>46175</v>
      </c>
      <c r="G5569" s="1" t="s">
        <v>4472</v>
      </c>
      <c r="H5569" s="1" t="s">
        <v>4388</v>
      </c>
      <c r="I5569" s="378">
        <v>47267</v>
      </c>
      <c r="J5569" s="1" t="s">
        <v>61</v>
      </c>
      <c r="K5569" s="380">
        <v>0.40988425925925998</v>
      </c>
      <c r="L5569" s="378">
        <v>46175</v>
      </c>
      <c r="M5569" s="1" t="s">
        <v>568</v>
      </c>
      <c r="N5569" s="1" t="s">
        <v>4930</v>
      </c>
    </row>
    <row r="5570" spans="1:14" x14ac:dyDescent="0.25">
      <c r="A5570" s="1" t="s">
        <v>567</v>
      </c>
      <c r="B5570" s="1" t="s">
        <v>87</v>
      </c>
      <c r="C5570" s="1" t="s">
        <v>81</v>
      </c>
      <c r="D5570" s="377">
        <v>1500</v>
      </c>
      <c r="E5570" s="1" t="s">
        <v>84</v>
      </c>
      <c r="F5570" s="378">
        <v>46175</v>
      </c>
      <c r="G5570" s="1" t="s">
        <v>4924</v>
      </c>
      <c r="H5570" s="1" t="s">
        <v>4925</v>
      </c>
      <c r="I5570" s="378">
        <v>47271</v>
      </c>
      <c r="J5570" s="1" t="s">
        <v>61</v>
      </c>
      <c r="K5570" s="380">
        <v>0.62114583333332996</v>
      </c>
      <c r="L5570" s="378">
        <v>46175</v>
      </c>
      <c r="M5570" s="1" t="s">
        <v>568</v>
      </c>
      <c r="N5570" s="1" t="s">
        <v>4927</v>
      </c>
    </row>
    <row r="5571" spans="1:14" x14ac:dyDescent="0.25">
      <c r="A5571" s="1" t="s">
        <v>567</v>
      </c>
      <c r="B5571" s="1" t="s">
        <v>87</v>
      </c>
      <c r="C5571" s="1" t="s">
        <v>81</v>
      </c>
      <c r="D5571" s="377">
        <v>1500</v>
      </c>
      <c r="E5571" s="1" t="s">
        <v>84</v>
      </c>
      <c r="F5571" s="378">
        <v>46175</v>
      </c>
      <c r="G5571" s="1" t="s">
        <v>4472</v>
      </c>
      <c r="H5571" s="1" t="s">
        <v>4388</v>
      </c>
      <c r="I5571" s="378">
        <v>47267</v>
      </c>
      <c r="J5571" s="1" t="s">
        <v>61</v>
      </c>
      <c r="K5571" s="380">
        <v>0.39501157407407</v>
      </c>
      <c r="L5571" s="378">
        <v>46175</v>
      </c>
      <c r="M5571" s="1" t="s">
        <v>568</v>
      </c>
      <c r="N5571" s="1" t="s">
        <v>4604</v>
      </c>
    </row>
    <row r="5572" spans="1:14" x14ac:dyDescent="0.25">
      <c r="A5572" s="1" t="s">
        <v>567</v>
      </c>
      <c r="B5572" s="1" t="s">
        <v>87</v>
      </c>
      <c r="C5572" s="1" t="s">
        <v>81</v>
      </c>
      <c r="D5572" s="377">
        <v>1500</v>
      </c>
      <c r="E5572" s="1" t="s">
        <v>84</v>
      </c>
      <c r="F5572" s="378">
        <v>46175</v>
      </c>
      <c r="G5572" s="1" t="s">
        <v>4472</v>
      </c>
      <c r="H5572" s="1" t="s">
        <v>4388</v>
      </c>
      <c r="I5572" s="378">
        <v>47267</v>
      </c>
      <c r="J5572" s="1" t="s">
        <v>61</v>
      </c>
      <c r="K5572" s="380">
        <v>0.66266203703703996</v>
      </c>
      <c r="L5572" s="378">
        <v>46175</v>
      </c>
      <c r="M5572" s="1" t="s">
        <v>568</v>
      </c>
      <c r="N5572" s="1" t="s">
        <v>4933</v>
      </c>
    </row>
    <row r="5573" spans="1:14" x14ac:dyDescent="0.25">
      <c r="A5573" s="1" t="s">
        <v>567</v>
      </c>
      <c r="B5573" s="1" t="s">
        <v>87</v>
      </c>
      <c r="C5573" s="1" t="s">
        <v>81</v>
      </c>
      <c r="D5573" s="377">
        <v>1500</v>
      </c>
      <c r="E5573" s="1" t="s">
        <v>84</v>
      </c>
      <c r="F5573" s="378">
        <v>46175</v>
      </c>
      <c r="G5573" s="1" t="s">
        <v>4924</v>
      </c>
      <c r="H5573" s="1" t="s">
        <v>4925</v>
      </c>
      <c r="I5573" s="378">
        <v>47271</v>
      </c>
      <c r="J5573" s="1" t="s">
        <v>61</v>
      </c>
      <c r="K5573" s="380">
        <v>0.61704861111110998</v>
      </c>
      <c r="L5573" s="378">
        <v>46175</v>
      </c>
      <c r="M5573" s="1" t="s">
        <v>568</v>
      </c>
      <c r="N5573" s="1" t="s">
        <v>4926</v>
      </c>
    </row>
    <row r="5574" spans="1:14" x14ac:dyDescent="0.25">
      <c r="A5574" s="1" t="s">
        <v>567</v>
      </c>
      <c r="B5574" s="1" t="s">
        <v>87</v>
      </c>
      <c r="C5574" s="1" t="s">
        <v>81</v>
      </c>
      <c r="D5574" s="377">
        <v>1500</v>
      </c>
      <c r="E5574" s="1" t="s">
        <v>84</v>
      </c>
      <c r="F5574" s="378">
        <v>46175</v>
      </c>
      <c r="G5574" s="1" t="s">
        <v>4472</v>
      </c>
      <c r="H5574" s="1" t="s">
        <v>4388</v>
      </c>
      <c r="I5574" s="378">
        <v>47267</v>
      </c>
      <c r="J5574" s="1" t="s">
        <v>61</v>
      </c>
      <c r="K5574" s="380">
        <v>0.42086805555556001</v>
      </c>
      <c r="L5574" s="378">
        <v>46175</v>
      </c>
      <c r="M5574" s="1" t="s">
        <v>568</v>
      </c>
      <c r="N5574" s="1" t="s">
        <v>4929</v>
      </c>
    </row>
    <row r="5575" spans="1:14" x14ac:dyDescent="0.25">
      <c r="A5575" s="1" t="s">
        <v>567</v>
      </c>
      <c r="B5575" s="1" t="s">
        <v>87</v>
      </c>
      <c r="C5575" s="1" t="s">
        <v>81</v>
      </c>
      <c r="D5575" s="377">
        <v>1500</v>
      </c>
      <c r="E5575" s="1" t="s">
        <v>84</v>
      </c>
      <c r="F5575" s="378">
        <v>46175</v>
      </c>
      <c r="G5575" s="1" t="s">
        <v>4472</v>
      </c>
      <c r="H5575" s="1" t="s">
        <v>4388</v>
      </c>
      <c r="I5575" s="378">
        <v>47267</v>
      </c>
      <c r="J5575" s="1" t="s">
        <v>61</v>
      </c>
      <c r="K5575" s="380">
        <v>0.3833912037037</v>
      </c>
      <c r="L5575" s="378">
        <v>46175</v>
      </c>
      <c r="M5575" s="1" t="s">
        <v>568</v>
      </c>
      <c r="N5575" s="1" t="s">
        <v>4605</v>
      </c>
    </row>
    <row r="5576" spans="1:14" x14ac:dyDescent="0.25">
      <c r="A5576" s="1" t="s">
        <v>567</v>
      </c>
      <c r="B5576" s="1" t="s">
        <v>87</v>
      </c>
      <c r="C5576" s="1" t="s">
        <v>81</v>
      </c>
      <c r="D5576" s="377">
        <v>1500</v>
      </c>
      <c r="E5576" s="1" t="s">
        <v>84</v>
      </c>
      <c r="F5576" s="378">
        <v>46175</v>
      </c>
      <c r="G5576" s="1" t="s">
        <v>4472</v>
      </c>
      <c r="H5576" s="1" t="s">
        <v>4388</v>
      </c>
      <c r="I5576" s="378">
        <v>47267</v>
      </c>
      <c r="J5576" s="1" t="s">
        <v>61</v>
      </c>
      <c r="K5576" s="380">
        <v>0.36857638888888999</v>
      </c>
      <c r="L5576" s="378">
        <v>46175</v>
      </c>
      <c r="M5576" s="1" t="s">
        <v>568</v>
      </c>
      <c r="N5576" s="1" t="s">
        <v>4473</v>
      </c>
    </row>
    <row r="5577" spans="1:14" x14ac:dyDescent="0.25">
      <c r="A5577" s="1" t="s">
        <v>567</v>
      </c>
      <c r="B5577" s="1" t="s">
        <v>87</v>
      </c>
      <c r="C5577" s="1" t="s">
        <v>81</v>
      </c>
      <c r="D5577" s="377">
        <v>1500</v>
      </c>
      <c r="E5577" s="1" t="s">
        <v>84</v>
      </c>
      <c r="F5577" s="378">
        <v>46175</v>
      </c>
      <c r="G5577" s="1" t="s">
        <v>4924</v>
      </c>
      <c r="H5577" s="1" t="s">
        <v>4925</v>
      </c>
      <c r="I5577" s="378">
        <v>47271</v>
      </c>
      <c r="J5577" s="1" t="s">
        <v>61</v>
      </c>
      <c r="K5577" s="380">
        <v>0.92062500000000003</v>
      </c>
      <c r="L5577" s="378">
        <v>46175</v>
      </c>
      <c r="M5577" s="1" t="s">
        <v>568</v>
      </c>
      <c r="N5577" s="1" t="s">
        <v>5547</v>
      </c>
    </row>
    <row r="5578" spans="1:14" x14ac:dyDescent="0.25">
      <c r="A5578" s="1" t="s">
        <v>567</v>
      </c>
      <c r="B5578" s="1" t="s">
        <v>87</v>
      </c>
      <c r="C5578" s="1" t="s">
        <v>81</v>
      </c>
      <c r="D5578" s="377">
        <v>1500</v>
      </c>
      <c r="E5578" s="1" t="s">
        <v>84</v>
      </c>
      <c r="F5578" s="378">
        <v>46175</v>
      </c>
      <c r="G5578" s="1" t="s">
        <v>4924</v>
      </c>
      <c r="H5578" s="1" t="s">
        <v>4925</v>
      </c>
      <c r="I5578" s="378">
        <v>47271</v>
      </c>
      <c r="J5578" s="1" t="s">
        <v>61</v>
      </c>
      <c r="K5578" s="380">
        <v>0.64922453703703997</v>
      </c>
      <c r="L5578" s="378">
        <v>46175</v>
      </c>
      <c r="M5578" s="1" t="s">
        <v>568</v>
      </c>
      <c r="N5578" s="1" t="s">
        <v>4932</v>
      </c>
    </row>
    <row r="5579" spans="1:14" x14ac:dyDescent="0.25">
      <c r="A5579" s="1" t="s">
        <v>567</v>
      </c>
      <c r="B5579" s="1" t="s">
        <v>87</v>
      </c>
      <c r="C5579" s="1" t="s">
        <v>81</v>
      </c>
      <c r="D5579" s="377">
        <v>1500</v>
      </c>
      <c r="E5579" s="1" t="s">
        <v>84</v>
      </c>
      <c r="F5579" s="378">
        <v>46175</v>
      </c>
      <c r="G5579" s="1" t="s">
        <v>4924</v>
      </c>
      <c r="H5579" s="1" t="s">
        <v>4925</v>
      </c>
      <c r="I5579" s="378">
        <v>47271</v>
      </c>
      <c r="J5579" s="1" t="s">
        <v>61</v>
      </c>
      <c r="K5579" s="380">
        <v>0.77299768518518996</v>
      </c>
      <c r="L5579" s="378">
        <v>46175</v>
      </c>
      <c r="M5579" s="1" t="s">
        <v>568</v>
      </c>
      <c r="N5579" s="1" t="s">
        <v>5550</v>
      </c>
    </row>
    <row r="5580" spans="1:14" x14ac:dyDescent="0.25">
      <c r="A5580" s="1" t="s">
        <v>4420</v>
      </c>
      <c r="B5580" s="1" t="s">
        <v>87</v>
      </c>
      <c r="C5580" s="1" t="s">
        <v>81</v>
      </c>
      <c r="D5580" s="377">
        <v>2700</v>
      </c>
      <c r="E5580" s="1" t="s">
        <v>84</v>
      </c>
      <c r="F5580" s="378">
        <v>46175</v>
      </c>
      <c r="G5580" s="1" t="s">
        <v>4474</v>
      </c>
      <c r="H5580" s="1" t="s">
        <v>4422</v>
      </c>
      <c r="I5580" s="378">
        <v>47267</v>
      </c>
      <c r="J5580" s="1" t="s">
        <v>61</v>
      </c>
      <c r="K5580" s="380">
        <v>0.61682870370370002</v>
      </c>
      <c r="L5580" s="378">
        <v>46175</v>
      </c>
      <c r="M5580" s="1" t="s">
        <v>4421</v>
      </c>
      <c r="N5580" s="1" t="s">
        <v>4938</v>
      </c>
    </row>
    <row r="5581" spans="1:14" x14ac:dyDescent="0.25">
      <c r="A5581" s="1" t="s">
        <v>4420</v>
      </c>
      <c r="B5581" s="1" t="s">
        <v>87</v>
      </c>
      <c r="C5581" s="1" t="s">
        <v>81</v>
      </c>
      <c r="D5581" s="377">
        <v>2700</v>
      </c>
      <c r="E5581" s="1" t="s">
        <v>84</v>
      </c>
      <c r="F5581" s="378">
        <v>46175</v>
      </c>
      <c r="G5581" s="1" t="s">
        <v>4474</v>
      </c>
      <c r="H5581" s="1" t="s">
        <v>4422</v>
      </c>
      <c r="I5581" s="378">
        <v>47267</v>
      </c>
      <c r="J5581" s="1" t="s">
        <v>61</v>
      </c>
      <c r="K5581" s="380">
        <v>0.35494212962963001</v>
      </c>
      <c r="L5581" s="378">
        <v>46175</v>
      </c>
      <c r="M5581" s="1" t="s">
        <v>4421</v>
      </c>
      <c r="N5581" s="1" t="s">
        <v>4475</v>
      </c>
    </row>
    <row r="5582" spans="1:14" x14ac:dyDescent="0.25">
      <c r="A5582" s="1" t="s">
        <v>4420</v>
      </c>
      <c r="B5582" s="1" t="s">
        <v>87</v>
      </c>
      <c r="C5582" s="1" t="s">
        <v>81</v>
      </c>
      <c r="D5582" s="377">
        <v>2700</v>
      </c>
      <c r="E5582" s="1" t="s">
        <v>84</v>
      </c>
      <c r="F5582" s="378">
        <v>46175</v>
      </c>
      <c r="G5582" s="1" t="s">
        <v>4474</v>
      </c>
      <c r="H5582" s="1" t="s">
        <v>4422</v>
      </c>
      <c r="I5582" s="378">
        <v>47267</v>
      </c>
      <c r="J5582" s="1" t="s">
        <v>61</v>
      </c>
      <c r="K5582" s="380">
        <v>0.58219907407407001</v>
      </c>
      <c r="L5582" s="378">
        <v>46175</v>
      </c>
      <c r="M5582" s="1" t="s">
        <v>4421</v>
      </c>
      <c r="N5582" s="1" t="s">
        <v>4940</v>
      </c>
    </row>
    <row r="5583" spans="1:14" x14ac:dyDescent="0.25">
      <c r="A5583" s="1" t="s">
        <v>4420</v>
      </c>
      <c r="B5583" s="1" t="s">
        <v>87</v>
      </c>
      <c r="C5583" s="1" t="s">
        <v>81</v>
      </c>
      <c r="D5583" s="377">
        <v>2700</v>
      </c>
      <c r="E5583" s="1" t="s">
        <v>84</v>
      </c>
      <c r="F5583" s="378">
        <v>46175</v>
      </c>
      <c r="G5583" s="1" t="s">
        <v>4474</v>
      </c>
      <c r="H5583" s="1" t="s">
        <v>4422</v>
      </c>
      <c r="I5583" s="378">
        <v>47267</v>
      </c>
      <c r="J5583" s="1" t="s">
        <v>61</v>
      </c>
      <c r="K5583" s="380">
        <v>0.38983796296296003</v>
      </c>
      <c r="L5583" s="378">
        <v>46175</v>
      </c>
      <c r="M5583" s="1" t="s">
        <v>4421</v>
      </c>
      <c r="N5583" s="1" t="s">
        <v>4606</v>
      </c>
    </row>
    <row r="5584" spans="1:14" x14ac:dyDescent="0.25">
      <c r="A5584" s="1" t="s">
        <v>4420</v>
      </c>
      <c r="B5584" s="1" t="s">
        <v>87</v>
      </c>
      <c r="C5584" s="1" t="s">
        <v>81</v>
      </c>
      <c r="D5584" s="377">
        <v>2700</v>
      </c>
      <c r="E5584" s="1" t="s">
        <v>84</v>
      </c>
      <c r="F5584" s="378">
        <v>46175</v>
      </c>
      <c r="G5584" s="1" t="s">
        <v>4474</v>
      </c>
      <c r="H5584" s="1" t="s">
        <v>4422</v>
      </c>
      <c r="I5584" s="378">
        <v>47267</v>
      </c>
      <c r="J5584" s="1" t="s">
        <v>61</v>
      </c>
      <c r="K5584" s="380">
        <v>0.43443287037036998</v>
      </c>
      <c r="L5584" s="378">
        <v>46175</v>
      </c>
      <c r="M5584" s="1" t="s">
        <v>4421</v>
      </c>
      <c r="N5584" s="1" t="s">
        <v>4937</v>
      </c>
    </row>
    <row r="5585" spans="1:14" x14ac:dyDescent="0.25">
      <c r="A5585" s="1" t="s">
        <v>4420</v>
      </c>
      <c r="B5585" s="1" t="s">
        <v>87</v>
      </c>
      <c r="C5585" s="1" t="s">
        <v>81</v>
      </c>
      <c r="D5585" s="377">
        <v>2700</v>
      </c>
      <c r="E5585" s="1" t="s">
        <v>84</v>
      </c>
      <c r="F5585" s="378">
        <v>46175</v>
      </c>
      <c r="G5585" s="1" t="s">
        <v>4474</v>
      </c>
      <c r="H5585" s="1" t="s">
        <v>4422</v>
      </c>
      <c r="I5585" s="378">
        <v>47267</v>
      </c>
      <c r="J5585" s="1" t="s">
        <v>61</v>
      </c>
      <c r="K5585" s="380">
        <v>0.54508101851851998</v>
      </c>
      <c r="L5585" s="378">
        <v>46175</v>
      </c>
      <c r="M5585" s="1" t="s">
        <v>4421</v>
      </c>
      <c r="N5585" s="1" t="s">
        <v>4942</v>
      </c>
    </row>
    <row r="5586" spans="1:14" x14ac:dyDescent="0.25">
      <c r="A5586" s="1" t="s">
        <v>4420</v>
      </c>
      <c r="B5586" s="1" t="s">
        <v>87</v>
      </c>
      <c r="C5586" s="1" t="s">
        <v>81</v>
      </c>
      <c r="D5586" s="377">
        <v>2700</v>
      </c>
      <c r="E5586" s="1" t="s">
        <v>84</v>
      </c>
      <c r="F5586" s="378">
        <v>46175</v>
      </c>
      <c r="G5586" s="1" t="s">
        <v>4474</v>
      </c>
      <c r="H5586" s="1" t="s">
        <v>4422</v>
      </c>
      <c r="I5586" s="378">
        <v>47267</v>
      </c>
      <c r="J5586" s="1" t="s">
        <v>61</v>
      </c>
      <c r="K5586" s="380">
        <v>0.58651620370369995</v>
      </c>
      <c r="L5586" s="378">
        <v>46175</v>
      </c>
      <c r="M5586" s="1" t="s">
        <v>4421</v>
      </c>
      <c r="N5586" s="1" t="s">
        <v>4943</v>
      </c>
    </row>
    <row r="5587" spans="1:14" x14ac:dyDescent="0.25">
      <c r="A5587" s="1" t="s">
        <v>4420</v>
      </c>
      <c r="B5587" s="1" t="s">
        <v>87</v>
      </c>
      <c r="C5587" s="1" t="s">
        <v>81</v>
      </c>
      <c r="D5587" s="377">
        <v>2700</v>
      </c>
      <c r="E5587" s="1" t="s">
        <v>84</v>
      </c>
      <c r="F5587" s="378">
        <v>46175</v>
      </c>
      <c r="G5587" s="1" t="s">
        <v>4474</v>
      </c>
      <c r="H5587" s="1" t="s">
        <v>4422</v>
      </c>
      <c r="I5587" s="378">
        <v>47267</v>
      </c>
      <c r="J5587" s="1" t="s">
        <v>61</v>
      </c>
      <c r="K5587" s="380">
        <v>0.64378472222222005</v>
      </c>
      <c r="L5587" s="378">
        <v>46175</v>
      </c>
      <c r="M5587" s="1" t="s">
        <v>4421</v>
      </c>
      <c r="N5587" s="1" t="s">
        <v>4936</v>
      </c>
    </row>
    <row r="5588" spans="1:14" x14ac:dyDescent="0.25">
      <c r="A5588" s="1" t="s">
        <v>4420</v>
      </c>
      <c r="B5588" s="1" t="s">
        <v>87</v>
      </c>
      <c r="C5588" s="1" t="s">
        <v>81</v>
      </c>
      <c r="D5588" s="377">
        <v>2700</v>
      </c>
      <c r="E5588" s="1" t="s">
        <v>84</v>
      </c>
      <c r="F5588" s="378">
        <v>46175</v>
      </c>
      <c r="G5588" s="1" t="s">
        <v>4474</v>
      </c>
      <c r="H5588" s="1" t="s">
        <v>4422</v>
      </c>
      <c r="I5588" s="378">
        <v>47267</v>
      </c>
      <c r="J5588" s="1" t="s">
        <v>61</v>
      </c>
      <c r="K5588" s="380">
        <v>0.40275462962962999</v>
      </c>
      <c r="L5588" s="378">
        <v>46175</v>
      </c>
      <c r="M5588" s="1" t="s">
        <v>4421</v>
      </c>
      <c r="N5588" s="1" t="s">
        <v>4941</v>
      </c>
    </row>
    <row r="5589" spans="1:14" x14ac:dyDescent="0.25">
      <c r="A5589" s="1" t="s">
        <v>4420</v>
      </c>
      <c r="B5589" s="1" t="s">
        <v>87</v>
      </c>
      <c r="C5589" s="1" t="s">
        <v>81</v>
      </c>
      <c r="D5589" s="377">
        <v>2700</v>
      </c>
      <c r="E5589" s="1" t="s">
        <v>84</v>
      </c>
      <c r="F5589" s="378">
        <v>46175</v>
      </c>
      <c r="G5589" s="1" t="s">
        <v>4474</v>
      </c>
      <c r="H5589" s="1" t="s">
        <v>4422</v>
      </c>
      <c r="I5589" s="378">
        <v>47267</v>
      </c>
      <c r="J5589" s="1" t="s">
        <v>61</v>
      </c>
      <c r="K5589" s="380">
        <v>0.60744212962962996</v>
      </c>
      <c r="L5589" s="378">
        <v>46175</v>
      </c>
      <c r="M5589" s="1" t="s">
        <v>4421</v>
      </c>
      <c r="N5589" s="1" t="s">
        <v>4939</v>
      </c>
    </row>
    <row r="5590" spans="1:14" x14ac:dyDescent="0.25">
      <c r="A5590" s="1" t="s">
        <v>647</v>
      </c>
      <c r="B5590" s="1" t="s">
        <v>87</v>
      </c>
      <c r="C5590" s="1" t="s">
        <v>3537</v>
      </c>
      <c r="D5590" s="377">
        <v>-3600</v>
      </c>
      <c r="E5590" s="1" t="s">
        <v>84</v>
      </c>
      <c r="F5590" s="378">
        <v>46183</v>
      </c>
      <c r="G5590" s="1" t="s">
        <v>8310</v>
      </c>
      <c r="H5590" s="1" t="s">
        <v>5962</v>
      </c>
      <c r="I5590" s="378">
        <v>48004</v>
      </c>
      <c r="J5590" s="1" t="s">
        <v>61</v>
      </c>
      <c r="K5590" s="380">
        <v>0.53792824074073997</v>
      </c>
      <c r="L5590" s="378">
        <v>46183</v>
      </c>
      <c r="M5590" s="1" t="s">
        <v>648</v>
      </c>
      <c r="N5590" s="1" t="s">
        <v>12773</v>
      </c>
    </row>
    <row r="5591" spans="1:14" x14ac:dyDescent="0.25">
      <c r="A5591" s="1" t="s">
        <v>647</v>
      </c>
      <c r="B5591" s="1" t="s">
        <v>87</v>
      </c>
      <c r="C5591" s="1" t="s">
        <v>81</v>
      </c>
      <c r="D5591" s="377">
        <v>1800</v>
      </c>
      <c r="E5591" s="1" t="s">
        <v>84</v>
      </c>
      <c r="F5591" s="378">
        <v>46182</v>
      </c>
      <c r="G5591" s="1" t="s">
        <v>8310</v>
      </c>
      <c r="H5591" s="1" t="s">
        <v>5962</v>
      </c>
      <c r="I5591" s="378">
        <v>48004</v>
      </c>
      <c r="J5591" s="1" t="s">
        <v>61</v>
      </c>
      <c r="K5591" s="380">
        <v>0.23304398148148001</v>
      </c>
      <c r="L5591" s="378">
        <v>46182</v>
      </c>
      <c r="M5591" s="1" t="s">
        <v>648</v>
      </c>
      <c r="N5591" s="1" t="s">
        <v>10245</v>
      </c>
    </row>
    <row r="5592" spans="1:14" x14ac:dyDescent="0.25">
      <c r="A5592" s="1" t="s">
        <v>647</v>
      </c>
      <c r="B5592" s="1" t="s">
        <v>87</v>
      </c>
      <c r="C5592" s="1" t="s">
        <v>81</v>
      </c>
      <c r="D5592" s="377">
        <v>1800</v>
      </c>
      <c r="E5592" s="1" t="s">
        <v>84</v>
      </c>
      <c r="F5592" s="378">
        <v>46182</v>
      </c>
      <c r="G5592" s="1" t="s">
        <v>8310</v>
      </c>
      <c r="H5592" s="1" t="s">
        <v>5962</v>
      </c>
      <c r="I5592" s="378">
        <v>48004</v>
      </c>
      <c r="J5592" s="1" t="s">
        <v>61</v>
      </c>
      <c r="K5592" s="380">
        <v>0.20866898148148</v>
      </c>
      <c r="L5592" s="378">
        <v>46182</v>
      </c>
      <c r="M5592" s="1" t="s">
        <v>648</v>
      </c>
      <c r="N5592" s="1" t="s">
        <v>10246</v>
      </c>
    </row>
    <row r="5593" spans="1:14" x14ac:dyDescent="0.25">
      <c r="A5593" s="1" t="s">
        <v>647</v>
      </c>
      <c r="B5593" s="1" t="s">
        <v>87</v>
      </c>
      <c r="C5593" s="1" t="s">
        <v>81</v>
      </c>
      <c r="D5593" s="377">
        <v>1080</v>
      </c>
      <c r="E5593" s="1" t="s">
        <v>84</v>
      </c>
      <c r="F5593" s="378">
        <v>46182</v>
      </c>
      <c r="G5593" s="1" t="s">
        <v>8310</v>
      </c>
      <c r="H5593" s="1" t="s">
        <v>5962</v>
      </c>
      <c r="I5593" s="378">
        <v>48004</v>
      </c>
      <c r="J5593" s="1" t="s">
        <v>61</v>
      </c>
      <c r="K5593" s="380">
        <v>0.2453587962963</v>
      </c>
      <c r="L5593" s="378">
        <v>46182</v>
      </c>
      <c r="M5593" s="1" t="s">
        <v>648</v>
      </c>
      <c r="N5593" s="1" t="s">
        <v>10247</v>
      </c>
    </row>
    <row r="5594" spans="1:14" x14ac:dyDescent="0.25">
      <c r="A5594" s="1" t="s">
        <v>647</v>
      </c>
      <c r="B5594" s="1" t="s">
        <v>87</v>
      </c>
      <c r="C5594" s="1" t="s">
        <v>81</v>
      </c>
      <c r="D5594" s="377">
        <v>1800</v>
      </c>
      <c r="E5594" s="1" t="s">
        <v>84</v>
      </c>
      <c r="F5594" s="378">
        <v>46181</v>
      </c>
      <c r="G5594" s="1" t="s">
        <v>8310</v>
      </c>
      <c r="H5594" s="1" t="s">
        <v>5962</v>
      </c>
      <c r="I5594" s="378">
        <v>48004</v>
      </c>
      <c r="J5594" s="1" t="s">
        <v>61</v>
      </c>
      <c r="K5594" s="380">
        <v>0.44128472222221998</v>
      </c>
      <c r="L5594" s="378">
        <v>46181</v>
      </c>
      <c r="M5594" s="1" t="s">
        <v>648</v>
      </c>
      <c r="N5594" s="1" t="s">
        <v>9434</v>
      </c>
    </row>
    <row r="5595" spans="1:14" x14ac:dyDescent="0.25">
      <c r="A5595" s="1" t="s">
        <v>647</v>
      </c>
      <c r="B5595" s="1" t="s">
        <v>87</v>
      </c>
      <c r="C5595" s="1" t="s">
        <v>81</v>
      </c>
      <c r="D5595" s="377">
        <v>1800</v>
      </c>
      <c r="E5595" s="1" t="s">
        <v>84</v>
      </c>
      <c r="F5595" s="378">
        <v>46181</v>
      </c>
      <c r="G5595" s="1" t="s">
        <v>8310</v>
      </c>
      <c r="H5595" s="1" t="s">
        <v>5962</v>
      </c>
      <c r="I5595" s="378">
        <v>48004</v>
      </c>
      <c r="J5595" s="1" t="s">
        <v>61</v>
      </c>
      <c r="K5595" s="380">
        <v>0.58432870370370005</v>
      </c>
      <c r="L5595" s="378">
        <v>46181</v>
      </c>
      <c r="M5595" s="1" t="s">
        <v>648</v>
      </c>
      <c r="N5595" s="1" t="s">
        <v>10261</v>
      </c>
    </row>
    <row r="5596" spans="1:14" x14ac:dyDescent="0.25">
      <c r="A5596" s="1" t="s">
        <v>647</v>
      </c>
      <c r="B5596" s="1" t="s">
        <v>87</v>
      </c>
      <c r="C5596" s="1" t="s">
        <v>81</v>
      </c>
      <c r="D5596" s="377">
        <v>1800</v>
      </c>
      <c r="E5596" s="1" t="s">
        <v>84</v>
      </c>
      <c r="F5596" s="378">
        <v>46181</v>
      </c>
      <c r="G5596" s="1" t="s">
        <v>8310</v>
      </c>
      <c r="H5596" s="1" t="s">
        <v>5962</v>
      </c>
      <c r="I5596" s="378">
        <v>48004</v>
      </c>
      <c r="J5596" s="1" t="s">
        <v>61</v>
      </c>
      <c r="K5596" s="380">
        <v>0.65736111111110995</v>
      </c>
      <c r="L5596" s="378">
        <v>46181</v>
      </c>
      <c r="M5596" s="1" t="s">
        <v>648</v>
      </c>
      <c r="N5596" s="1" t="s">
        <v>10250</v>
      </c>
    </row>
    <row r="5597" spans="1:14" x14ac:dyDescent="0.25">
      <c r="A5597" s="1" t="s">
        <v>647</v>
      </c>
      <c r="B5597" s="1" t="s">
        <v>87</v>
      </c>
      <c r="C5597" s="1" t="s">
        <v>81</v>
      </c>
      <c r="D5597" s="377">
        <v>1800</v>
      </c>
      <c r="E5597" s="1" t="s">
        <v>84</v>
      </c>
      <c r="F5597" s="378">
        <v>46181</v>
      </c>
      <c r="G5597" s="1" t="s">
        <v>8310</v>
      </c>
      <c r="H5597" s="1" t="s">
        <v>5962</v>
      </c>
      <c r="I5597" s="378">
        <v>48004</v>
      </c>
      <c r="J5597" s="1" t="s">
        <v>61</v>
      </c>
      <c r="K5597" s="380">
        <v>0.69625000000000004</v>
      </c>
      <c r="L5597" s="378">
        <v>46181</v>
      </c>
      <c r="M5597" s="1" t="s">
        <v>648</v>
      </c>
      <c r="N5597" s="1" t="s">
        <v>10256</v>
      </c>
    </row>
    <row r="5598" spans="1:14" x14ac:dyDescent="0.25">
      <c r="A5598" s="1" t="s">
        <v>647</v>
      </c>
      <c r="B5598" s="1" t="s">
        <v>87</v>
      </c>
      <c r="C5598" s="1" t="s">
        <v>81</v>
      </c>
      <c r="D5598" s="377">
        <v>1800</v>
      </c>
      <c r="E5598" s="1" t="s">
        <v>84</v>
      </c>
      <c r="F5598" s="378">
        <v>46181</v>
      </c>
      <c r="G5598" s="1" t="s">
        <v>8310</v>
      </c>
      <c r="H5598" s="1" t="s">
        <v>5962</v>
      </c>
      <c r="I5598" s="378">
        <v>48004</v>
      </c>
      <c r="J5598" s="1" t="s">
        <v>61</v>
      </c>
      <c r="K5598" s="380">
        <v>0.61583333333333001</v>
      </c>
      <c r="L5598" s="378">
        <v>46181</v>
      </c>
      <c r="M5598" s="1" t="s">
        <v>648</v>
      </c>
      <c r="N5598" s="1" t="s">
        <v>10260</v>
      </c>
    </row>
    <row r="5599" spans="1:14" x14ac:dyDescent="0.25">
      <c r="A5599" s="1" t="s">
        <v>647</v>
      </c>
      <c r="B5599" s="1" t="s">
        <v>87</v>
      </c>
      <c r="C5599" s="1" t="s">
        <v>81</v>
      </c>
      <c r="D5599" s="377">
        <v>1800</v>
      </c>
      <c r="E5599" s="1" t="s">
        <v>84</v>
      </c>
      <c r="F5599" s="378">
        <v>46181</v>
      </c>
      <c r="G5599" s="1" t="s">
        <v>8310</v>
      </c>
      <c r="H5599" s="1" t="s">
        <v>5962</v>
      </c>
      <c r="I5599" s="378">
        <v>48004</v>
      </c>
      <c r="J5599" s="1" t="s">
        <v>61</v>
      </c>
      <c r="K5599" s="380">
        <v>0.57589120370369995</v>
      </c>
      <c r="L5599" s="378">
        <v>46181</v>
      </c>
      <c r="M5599" s="1" t="s">
        <v>648</v>
      </c>
      <c r="N5599" s="1" t="s">
        <v>10251</v>
      </c>
    </row>
    <row r="5600" spans="1:14" x14ac:dyDescent="0.25">
      <c r="A5600" s="1" t="s">
        <v>647</v>
      </c>
      <c r="B5600" s="1" t="s">
        <v>87</v>
      </c>
      <c r="C5600" s="1" t="s">
        <v>81</v>
      </c>
      <c r="D5600" s="377">
        <v>1800</v>
      </c>
      <c r="E5600" s="1" t="s">
        <v>84</v>
      </c>
      <c r="F5600" s="378">
        <v>46181</v>
      </c>
      <c r="G5600" s="1" t="s">
        <v>8310</v>
      </c>
      <c r="H5600" s="1" t="s">
        <v>5962</v>
      </c>
      <c r="I5600" s="378">
        <v>48004</v>
      </c>
      <c r="J5600" s="1" t="s">
        <v>61</v>
      </c>
      <c r="K5600" s="380">
        <v>0.58376157407407003</v>
      </c>
      <c r="L5600" s="378">
        <v>46181</v>
      </c>
      <c r="M5600" s="1" t="s">
        <v>648</v>
      </c>
      <c r="N5600" s="1" t="s">
        <v>10262</v>
      </c>
    </row>
    <row r="5601" spans="1:14" x14ac:dyDescent="0.25">
      <c r="A5601" s="1" t="s">
        <v>647</v>
      </c>
      <c r="B5601" s="1" t="s">
        <v>87</v>
      </c>
      <c r="C5601" s="1" t="s">
        <v>81</v>
      </c>
      <c r="D5601" s="377">
        <v>1800</v>
      </c>
      <c r="E5601" s="1" t="s">
        <v>84</v>
      </c>
      <c r="F5601" s="378">
        <v>46181</v>
      </c>
      <c r="G5601" s="1" t="s">
        <v>8310</v>
      </c>
      <c r="H5601" s="1" t="s">
        <v>5962</v>
      </c>
      <c r="I5601" s="378">
        <v>48004</v>
      </c>
      <c r="J5601" s="1" t="s">
        <v>61</v>
      </c>
      <c r="K5601" s="380">
        <v>0.67821759259258996</v>
      </c>
      <c r="L5601" s="378">
        <v>46181</v>
      </c>
      <c r="M5601" s="1" t="s">
        <v>648</v>
      </c>
      <c r="N5601" s="1" t="s">
        <v>10254</v>
      </c>
    </row>
    <row r="5602" spans="1:14" x14ac:dyDescent="0.25">
      <c r="A5602" s="1" t="s">
        <v>647</v>
      </c>
      <c r="B5602" s="1" t="s">
        <v>87</v>
      </c>
      <c r="C5602" s="1" t="s">
        <v>81</v>
      </c>
      <c r="D5602" s="377">
        <v>1800</v>
      </c>
      <c r="E5602" s="1" t="s">
        <v>84</v>
      </c>
      <c r="F5602" s="378">
        <v>46181</v>
      </c>
      <c r="G5602" s="1" t="s">
        <v>8310</v>
      </c>
      <c r="H5602" s="1" t="s">
        <v>5962</v>
      </c>
      <c r="I5602" s="378">
        <v>48004</v>
      </c>
      <c r="J5602" s="1" t="s">
        <v>61</v>
      </c>
      <c r="K5602" s="380">
        <v>0.70422453703704002</v>
      </c>
      <c r="L5602" s="378">
        <v>46181</v>
      </c>
      <c r="M5602" s="1" t="s">
        <v>648</v>
      </c>
      <c r="N5602" s="1" t="s">
        <v>10257</v>
      </c>
    </row>
    <row r="5603" spans="1:14" x14ac:dyDescent="0.25">
      <c r="A5603" s="1" t="s">
        <v>647</v>
      </c>
      <c r="B5603" s="1" t="s">
        <v>87</v>
      </c>
      <c r="C5603" s="1" t="s">
        <v>81</v>
      </c>
      <c r="D5603" s="377">
        <v>1800</v>
      </c>
      <c r="E5603" s="1" t="s">
        <v>84</v>
      </c>
      <c r="F5603" s="378">
        <v>46181</v>
      </c>
      <c r="G5603" s="1" t="s">
        <v>8310</v>
      </c>
      <c r="H5603" s="1" t="s">
        <v>5962</v>
      </c>
      <c r="I5603" s="378">
        <v>48004</v>
      </c>
      <c r="J5603" s="1" t="s">
        <v>61</v>
      </c>
      <c r="K5603" s="380">
        <v>0.91633101851851995</v>
      </c>
      <c r="L5603" s="378">
        <v>46181</v>
      </c>
      <c r="M5603" s="1" t="s">
        <v>648</v>
      </c>
      <c r="N5603" s="1" t="s">
        <v>10253</v>
      </c>
    </row>
    <row r="5604" spans="1:14" x14ac:dyDescent="0.25">
      <c r="A5604" s="1" t="s">
        <v>647</v>
      </c>
      <c r="B5604" s="1" t="s">
        <v>87</v>
      </c>
      <c r="C5604" s="1" t="s">
        <v>81</v>
      </c>
      <c r="D5604" s="377">
        <v>1800</v>
      </c>
      <c r="E5604" s="1" t="s">
        <v>84</v>
      </c>
      <c r="F5604" s="378">
        <v>46181</v>
      </c>
      <c r="G5604" s="1" t="s">
        <v>8310</v>
      </c>
      <c r="H5604" s="1" t="s">
        <v>5962</v>
      </c>
      <c r="I5604" s="378">
        <v>48004</v>
      </c>
      <c r="J5604" s="1" t="s">
        <v>61</v>
      </c>
      <c r="K5604" s="380">
        <v>0.50033564814815001</v>
      </c>
      <c r="L5604" s="378">
        <v>46181</v>
      </c>
      <c r="M5604" s="1" t="s">
        <v>648</v>
      </c>
      <c r="N5604" s="1" t="s">
        <v>10255</v>
      </c>
    </row>
    <row r="5605" spans="1:14" x14ac:dyDescent="0.25">
      <c r="A5605" s="1" t="s">
        <v>647</v>
      </c>
      <c r="B5605" s="1" t="s">
        <v>87</v>
      </c>
      <c r="C5605" s="1" t="s">
        <v>81</v>
      </c>
      <c r="D5605" s="377">
        <v>1800</v>
      </c>
      <c r="E5605" s="1" t="s">
        <v>84</v>
      </c>
      <c r="F5605" s="378">
        <v>46181</v>
      </c>
      <c r="G5605" s="1" t="s">
        <v>8310</v>
      </c>
      <c r="H5605" s="1" t="s">
        <v>5962</v>
      </c>
      <c r="I5605" s="378">
        <v>48004</v>
      </c>
      <c r="J5605" s="1" t="s">
        <v>61</v>
      </c>
      <c r="K5605" s="380">
        <v>0.60215277777777998</v>
      </c>
      <c r="L5605" s="378">
        <v>46181</v>
      </c>
      <c r="M5605" s="1" t="s">
        <v>648</v>
      </c>
      <c r="N5605" s="1" t="s">
        <v>10259</v>
      </c>
    </row>
    <row r="5606" spans="1:14" x14ac:dyDescent="0.25">
      <c r="A5606" s="1" t="s">
        <v>647</v>
      </c>
      <c r="B5606" s="1" t="s">
        <v>87</v>
      </c>
      <c r="C5606" s="1" t="s">
        <v>81</v>
      </c>
      <c r="D5606" s="377">
        <v>1800</v>
      </c>
      <c r="E5606" s="1" t="s">
        <v>84</v>
      </c>
      <c r="F5606" s="378">
        <v>46181</v>
      </c>
      <c r="G5606" s="1" t="s">
        <v>8310</v>
      </c>
      <c r="H5606" s="1" t="s">
        <v>5962</v>
      </c>
      <c r="I5606" s="378">
        <v>48004</v>
      </c>
      <c r="J5606" s="1" t="s">
        <v>61</v>
      </c>
      <c r="K5606" s="380">
        <v>0.42505787037037002</v>
      </c>
      <c r="L5606" s="378">
        <v>46181</v>
      </c>
      <c r="M5606" s="1" t="s">
        <v>648</v>
      </c>
      <c r="N5606" s="1" t="s">
        <v>9432</v>
      </c>
    </row>
    <row r="5607" spans="1:14" x14ac:dyDescent="0.25">
      <c r="A5607" s="1" t="s">
        <v>647</v>
      </c>
      <c r="B5607" s="1" t="s">
        <v>87</v>
      </c>
      <c r="C5607" s="1" t="s">
        <v>81</v>
      </c>
      <c r="D5607" s="377">
        <v>1800</v>
      </c>
      <c r="E5607" s="1" t="s">
        <v>84</v>
      </c>
      <c r="F5607" s="378">
        <v>46181</v>
      </c>
      <c r="G5607" s="1" t="s">
        <v>8310</v>
      </c>
      <c r="H5607" s="1" t="s">
        <v>5962</v>
      </c>
      <c r="I5607" s="378">
        <v>48004</v>
      </c>
      <c r="J5607" s="1" t="s">
        <v>61</v>
      </c>
      <c r="K5607" s="380">
        <v>0.64781250000000001</v>
      </c>
      <c r="L5607" s="378">
        <v>46181</v>
      </c>
      <c r="M5607" s="1" t="s">
        <v>648</v>
      </c>
      <c r="N5607" s="1" t="s">
        <v>10249</v>
      </c>
    </row>
    <row r="5608" spans="1:14" x14ac:dyDescent="0.25">
      <c r="A5608" s="1" t="s">
        <v>647</v>
      </c>
      <c r="B5608" s="1" t="s">
        <v>87</v>
      </c>
      <c r="C5608" s="1" t="s">
        <v>81</v>
      </c>
      <c r="D5608" s="377">
        <v>1800</v>
      </c>
      <c r="E5608" s="1" t="s">
        <v>84</v>
      </c>
      <c r="F5608" s="378">
        <v>46181</v>
      </c>
      <c r="G5608" s="1" t="s">
        <v>8310</v>
      </c>
      <c r="H5608" s="1" t="s">
        <v>5962</v>
      </c>
      <c r="I5608" s="378">
        <v>48004</v>
      </c>
      <c r="J5608" s="1" t="s">
        <v>61</v>
      </c>
      <c r="K5608" s="380">
        <v>0.48613425925926002</v>
      </c>
      <c r="L5608" s="378">
        <v>46181</v>
      </c>
      <c r="M5608" s="1" t="s">
        <v>648</v>
      </c>
      <c r="N5608" s="1" t="s">
        <v>9433</v>
      </c>
    </row>
    <row r="5609" spans="1:14" x14ac:dyDescent="0.25">
      <c r="A5609" s="1" t="s">
        <v>647</v>
      </c>
      <c r="B5609" s="1" t="s">
        <v>87</v>
      </c>
      <c r="C5609" s="1" t="s">
        <v>81</v>
      </c>
      <c r="D5609" s="377">
        <v>1800</v>
      </c>
      <c r="E5609" s="1" t="s">
        <v>84</v>
      </c>
      <c r="F5609" s="378">
        <v>46181</v>
      </c>
      <c r="G5609" s="1" t="s">
        <v>8310</v>
      </c>
      <c r="H5609" s="1" t="s">
        <v>5962</v>
      </c>
      <c r="I5609" s="378">
        <v>48004</v>
      </c>
      <c r="J5609" s="1" t="s">
        <v>61</v>
      </c>
      <c r="K5609" s="380">
        <v>0.71398148148148</v>
      </c>
      <c r="L5609" s="378">
        <v>46181</v>
      </c>
      <c r="M5609" s="1" t="s">
        <v>648</v>
      </c>
      <c r="N5609" s="1" t="s">
        <v>10258</v>
      </c>
    </row>
    <row r="5610" spans="1:14" x14ac:dyDescent="0.25">
      <c r="A5610" s="1" t="s">
        <v>647</v>
      </c>
      <c r="B5610" s="1" t="s">
        <v>87</v>
      </c>
      <c r="C5610" s="1" t="s">
        <v>81</v>
      </c>
      <c r="D5610" s="377">
        <v>1800</v>
      </c>
      <c r="E5610" s="1" t="s">
        <v>84</v>
      </c>
      <c r="F5610" s="378">
        <v>46181</v>
      </c>
      <c r="G5610" s="1" t="s">
        <v>8310</v>
      </c>
      <c r="H5610" s="1" t="s">
        <v>5962</v>
      </c>
      <c r="I5610" s="378">
        <v>48004</v>
      </c>
      <c r="J5610" s="1" t="s">
        <v>61</v>
      </c>
      <c r="K5610" s="380">
        <v>0.41107638888888998</v>
      </c>
      <c r="L5610" s="378">
        <v>46181</v>
      </c>
      <c r="M5610" s="1" t="s">
        <v>648</v>
      </c>
      <c r="N5610" s="1" t="s">
        <v>9435</v>
      </c>
    </row>
    <row r="5611" spans="1:14" x14ac:dyDescent="0.25">
      <c r="A5611" s="1" t="s">
        <v>647</v>
      </c>
      <c r="B5611" s="1" t="s">
        <v>87</v>
      </c>
      <c r="C5611" s="1" t="s">
        <v>81</v>
      </c>
      <c r="D5611" s="377">
        <v>1800</v>
      </c>
      <c r="E5611" s="1" t="s">
        <v>84</v>
      </c>
      <c r="F5611" s="378">
        <v>46181</v>
      </c>
      <c r="G5611" s="1" t="s">
        <v>8310</v>
      </c>
      <c r="H5611" s="1" t="s">
        <v>5962</v>
      </c>
      <c r="I5611" s="378">
        <v>48004</v>
      </c>
      <c r="J5611" s="1" t="s">
        <v>61</v>
      </c>
      <c r="K5611" s="380">
        <v>0.74762731481481004</v>
      </c>
      <c r="L5611" s="378">
        <v>46181</v>
      </c>
      <c r="M5611" s="1" t="s">
        <v>648</v>
      </c>
      <c r="N5611" s="1" t="s">
        <v>10248</v>
      </c>
    </row>
    <row r="5612" spans="1:14" x14ac:dyDescent="0.25">
      <c r="A5612" s="1" t="s">
        <v>647</v>
      </c>
      <c r="B5612" s="1" t="s">
        <v>87</v>
      </c>
      <c r="C5612" s="1" t="s">
        <v>81</v>
      </c>
      <c r="D5612" s="377">
        <v>1800</v>
      </c>
      <c r="E5612" s="1" t="s">
        <v>84</v>
      </c>
      <c r="F5612" s="378">
        <v>46181</v>
      </c>
      <c r="G5612" s="1" t="s">
        <v>8310</v>
      </c>
      <c r="H5612" s="1" t="s">
        <v>5962</v>
      </c>
      <c r="I5612" s="378">
        <v>48004</v>
      </c>
      <c r="J5612" s="1" t="s">
        <v>61</v>
      </c>
      <c r="K5612" s="380">
        <v>0.58460648148147998</v>
      </c>
      <c r="L5612" s="378">
        <v>46181</v>
      </c>
      <c r="M5612" s="1" t="s">
        <v>648</v>
      </c>
      <c r="N5612" s="1" t="s">
        <v>10263</v>
      </c>
    </row>
    <row r="5613" spans="1:14" x14ac:dyDescent="0.25">
      <c r="A5613" s="1" t="s">
        <v>647</v>
      </c>
      <c r="B5613" s="1" t="s">
        <v>87</v>
      </c>
      <c r="C5613" s="1" t="s">
        <v>81</v>
      </c>
      <c r="D5613" s="377">
        <v>1800</v>
      </c>
      <c r="E5613" s="1" t="s">
        <v>84</v>
      </c>
      <c r="F5613" s="378">
        <v>46181</v>
      </c>
      <c r="G5613" s="1" t="s">
        <v>8310</v>
      </c>
      <c r="H5613" s="1" t="s">
        <v>5962</v>
      </c>
      <c r="I5613" s="378">
        <v>48004</v>
      </c>
      <c r="J5613" s="1" t="s">
        <v>61</v>
      </c>
      <c r="K5613" s="380">
        <v>0.73390046296295997</v>
      </c>
      <c r="L5613" s="378">
        <v>46181</v>
      </c>
      <c r="M5613" s="1" t="s">
        <v>648</v>
      </c>
      <c r="N5613" s="1" t="s">
        <v>10252</v>
      </c>
    </row>
    <row r="5614" spans="1:14" x14ac:dyDescent="0.25">
      <c r="A5614" s="1" t="s">
        <v>647</v>
      </c>
      <c r="B5614" s="1" t="s">
        <v>87</v>
      </c>
      <c r="C5614" s="1" t="s">
        <v>81</v>
      </c>
      <c r="D5614" s="377">
        <v>1800</v>
      </c>
      <c r="E5614" s="1" t="s">
        <v>84</v>
      </c>
      <c r="F5614" s="378">
        <v>46179</v>
      </c>
      <c r="G5614" s="1" t="s">
        <v>8310</v>
      </c>
      <c r="H5614" s="1" t="s">
        <v>5962</v>
      </c>
      <c r="I5614" s="378">
        <v>48004</v>
      </c>
      <c r="J5614" s="1" t="s">
        <v>61</v>
      </c>
      <c r="K5614" s="380">
        <v>0.18966435185184999</v>
      </c>
      <c r="L5614" s="378">
        <v>46179</v>
      </c>
      <c r="M5614" s="1" t="s">
        <v>648</v>
      </c>
      <c r="N5614" s="1" t="s">
        <v>8321</v>
      </c>
    </row>
    <row r="5615" spans="1:14" x14ac:dyDescent="0.25">
      <c r="A5615" s="1" t="s">
        <v>647</v>
      </c>
      <c r="B5615" s="1" t="s">
        <v>87</v>
      </c>
      <c r="C5615" s="1" t="s">
        <v>81</v>
      </c>
      <c r="D5615" s="377">
        <v>1800</v>
      </c>
      <c r="E5615" s="1" t="s">
        <v>84</v>
      </c>
      <c r="F5615" s="378">
        <v>46179</v>
      </c>
      <c r="G5615" s="1" t="s">
        <v>8310</v>
      </c>
      <c r="H5615" s="1" t="s">
        <v>5962</v>
      </c>
      <c r="I5615" s="378">
        <v>48004</v>
      </c>
      <c r="J5615" s="1" t="s">
        <v>61</v>
      </c>
      <c r="K5615" s="380">
        <v>0.15473379629629999</v>
      </c>
      <c r="L5615" s="378">
        <v>46179</v>
      </c>
      <c r="M5615" s="1" t="s">
        <v>648</v>
      </c>
      <c r="N5615" s="1" t="s">
        <v>8323</v>
      </c>
    </row>
    <row r="5616" spans="1:14" x14ac:dyDescent="0.25">
      <c r="A5616" s="1" t="s">
        <v>647</v>
      </c>
      <c r="B5616" s="1" t="s">
        <v>87</v>
      </c>
      <c r="C5616" s="1" t="s">
        <v>81</v>
      </c>
      <c r="D5616" s="377">
        <v>1800</v>
      </c>
      <c r="E5616" s="1" t="s">
        <v>84</v>
      </c>
      <c r="F5616" s="378">
        <v>46179</v>
      </c>
      <c r="G5616" s="1" t="s">
        <v>8310</v>
      </c>
      <c r="H5616" s="1" t="s">
        <v>5962</v>
      </c>
      <c r="I5616" s="378">
        <v>48004</v>
      </c>
      <c r="J5616" s="1" t="s">
        <v>61</v>
      </c>
      <c r="K5616" s="380">
        <v>0.23819444444443999</v>
      </c>
      <c r="L5616" s="378">
        <v>46179</v>
      </c>
      <c r="M5616" s="1" t="s">
        <v>648</v>
      </c>
      <c r="N5616" s="1" t="s">
        <v>8322</v>
      </c>
    </row>
    <row r="5617" spans="1:14" x14ac:dyDescent="0.25">
      <c r="A5617" s="1" t="s">
        <v>647</v>
      </c>
      <c r="B5617" s="1" t="s">
        <v>87</v>
      </c>
      <c r="C5617" s="1" t="s">
        <v>81</v>
      </c>
      <c r="D5617" s="377">
        <v>1800</v>
      </c>
      <c r="E5617" s="1" t="s">
        <v>84</v>
      </c>
      <c r="F5617" s="378">
        <v>46179</v>
      </c>
      <c r="G5617" s="1" t="s">
        <v>8310</v>
      </c>
      <c r="H5617" s="1" t="s">
        <v>5962</v>
      </c>
      <c r="I5617" s="378">
        <v>48004</v>
      </c>
      <c r="J5617" s="1" t="s">
        <v>61</v>
      </c>
      <c r="K5617" s="380">
        <v>1.35416666667E-3</v>
      </c>
      <c r="L5617" s="378">
        <v>46179</v>
      </c>
      <c r="M5617" s="1" t="s">
        <v>648</v>
      </c>
      <c r="N5617" s="1" t="s">
        <v>8320</v>
      </c>
    </row>
    <row r="5618" spans="1:14" x14ac:dyDescent="0.25">
      <c r="A5618" s="1" t="s">
        <v>647</v>
      </c>
      <c r="B5618" s="1" t="s">
        <v>87</v>
      </c>
      <c r="C5618" s="1" t="s">
        <v>81</v>
      </c>
      <c r="D5618" s="377">
        <v>1800</v>
      </c>
      <c r="E5618" s="1" t="s">
        <v>84</v>
      </c>
      <c r="F5618" s="378">
        <v>46179</v>
      </c>
      <c r="G5618" s="1" t="s">
        <v>8310</v>
      </c>
      <c r="H5618" s="1" t="s">
        <v>5962</v>
      </c>
      <c r="I5618" s="378">
        <v>48004</v>
      </c>
      <c r="J5618" s="1" t="s">
        <v>61</v>
      </c>
      <c r="K5618" s="380">
        <v>6.3043981481479994E-2</v>
      </c>
      <c r="L5618" s="378">
        <v>46179</v>
      </c>
      <c r="M5618" s="1" t="s">
        <v>648</v>
      </c>
      <c r="N5618" s="1" t="s">
        <v>8312</v>
      </c>
    </row>
    <row r="5619" spans="1:14" x14ac:dyDescent="0.25">
      <c r="A5619" s="1" t="s">
        <v>647</v>
      </c>
      <c r="B5619" s="1" t="s">
        <v>87</v>
      </c>
      <c r="C5619" s="1" t="s">
        <v>81</v>
      </c>
      <c r="D5619" s="377">
        <v>1800</v>
      </c>
      <c r="E5619" s="1" t="s">
        <v>84</v>
      </c>
      <c r="F5619" s="378">
        <v>46179</v>
      </c>
      <c r="G5619" s="1" t="s">
        <v>8310</v>
      </c>
      <c r="H5619" s="1" t="s">
        <v>5962</v>
      </c>
      <c r="I5619" s="378">
        <v>48004</v>
      </c>
      <c r="J5619" s="1" t="s">
        <v>61</v>
      </c>
      <c r="K5619" s="380">
        <v>4.648148148148E-2</v>
      </c>
      <c r="L5619" s="378">
        <v>46179</v>
      </c>
      <c r="M5619" s="1" t="s">
        <v>648</v>
      </c>
      <c r="N5619" s="1" t="s">
        <v>8313</v>
      </c>
    </row>
    <row r="5620" spans="1:14" x14ac:dyDescent="0.25">
      <c r="A5620" s="1" t="s">
        <v>647</v>
      </c>
      <c r="B5620" s="1" t="s">
        <v>87</v>
      </c>
      <c r="C5620" s="1" t="s">
        <v>81</v>
      </c>
      <c r="D5620" s="377">
        <v>1800</v>
      </c>
      <c r="E5620" s="1" t="s">
        <v>84</v>
      </c>
      <c r="F5620" s="378">
        <v>46179</v>
      </c>
      <c r="G5620" s="1" t="s">
        <v>8310</v>
      </c>
      <c r="H5620" s="1" t="s">
        <v>5962</v>
      </c>
      <c r="I5620" s="378">
        <v>48004</v>
      </c>
      <c r="J5620" s="1" t="s">
        <v>61</v>
      </c>
      <c r="K5620" s="380">
        <v>0.26841435185184997</v>
      </c>
      <c r="L5620" s="378">
        <v>46179</v>
      </c>
      <c r="M5620" s="1" t="s">
        <v>648</v>
      </c>
      <c r="N5620" s="1" t="s">
        <v>8317</v>
      </c>
    </row>
    <row r="5621" spans="1:14" x14ac:dyDescent="0.25">
      <c r="A5621" s="1" t="s">
        <v>647</v>
      </c>
      <c r="B5621" s="1" t="s">
        <v>87</v>
      </c>
      <c r="C5621" s="1" t="s">
        <v>81</v>
      </c>
      <c r="D5621" s="377">
        <v>1800</v>
      </c>
      <c r="E5621" s="1" t="s">
        <v>84</v>
      </c>
      <c r="F5621" s="378">
        <v>46179</v>
      </c>
      <c r="G5621" s="1" t="s">
        <v>8310</v>
      </c>
      <c r="H5621" s="1" t="s">
        <v>5962</v>
      </c>
      <c r="I5621" s="378">
        <v>48004</v>
      </c>
      <c r="J5621" s="1" t="s">
        <v>61</v>
      </c>
      <c r="K5621" s="380">
        <v>1.1354166666669999E-2</v>
      </c>
      <c r="L5621" s="378">
        <v>46179</v>
      </c>
      <c r="M5621" s="1" t="s">
        <v>648</v>
      </c>
      <c r="N5621" s="1" t="s">
        <v>8318</v>
      </c>
    </row>
    <row r="5622" spans="1:14" x14ac:dyDescent="0.25">
      <c r="A5622" s="1" t="s">
        <v>647</v>
      </c>
      <c r="B5622" s="1" t="s">
        <v>87</v>
      </c>
      <c r="C5622" s="1" t="s">
        <v>81</v>
      </c>
      <c r="D5622" s="377">
        <v>1800</v>
      </c>
      <c r="E5622" s="1" t="s">
        <v>84</v>
      </c>
      <c r="F5622" s="378">
        <v>46179</v>
      </c>
      <c r="G5622" s="1" t="s">
        <v>8310</v>
      </c>
      <c r="H5622" s="1" t="s">
        <v>5962</v>
      </c>
      <c r="I5622" s="378">
        <v>48004</v>
      </c>
      <c r="J5622" s="1" t="s">
        <v>61</v>
      </c>
      <c r="K5622" s="380">
        <v>0.14619212962962999</v>
      </c>
      <c r="L5622" s="378">
        <v>46179</v>
      </c>
      <c r="M5622" s="1" t="s">
        <v>648</v>
      </c>
      <c r="N5622" s="1" t="s">
        <v>8319</v>
      </c>
    </row>
    <row r="5623" spans="1:14" x14ac:dyDescent="0.25">
      <c r="A5623" s="1" t="s">
        <v>647</v>
      </c>
      <c r="B5623" s="1" t="s">
        <v>87</v>
      </c>
      <c r="C5623" s="1" t="s">
        <v>81</v>
      </c>
      <c r="D5623" s="377">
        <v>1800</v>
      </c>
      <c r="E5623" s="1" t="s">
        <v>84</v>
      </c>
      <c r="F5623" s="378">
        <v>46179</v>
      </c>
      <c r="G5623" s="1" t="s">
        <v>8310</v>
      </c>
      <c r="H5623" s="1" t="s">
        <v>5962</v>
      </c>
      <c r="I5623" s="378">
        <v>48004</v>
      </c>
      <c r="J5623" s="1" t="s">
        <v>61</v>
      </c>
      <c r="K5623" s="380">
        <v>0.14751157407407001</v>
      </c>
      <c r="L5623" s="378">
        <v>46179</v>
      </c>
      <c r="M5623" s="1" t="s">
        <v>648</v>
      </c>
      <c r="N5623" s="1" t="s">
        <v>8315</v>
      </c>
    </row>
    <row r="5624" spans="1:14" x14ac:dyDescent="0.25">
      <c r="A5624" s="1" t="s">
        <v>647</v>
      </c>
      <c r="B5624" s="1" t="s">
        <v>87</v>
      </c>
      <c r="C5624" s="1" t="s">
        <v>81</v>
      </c>
      <c r="D5624" s="377">
        <v>1800</v>
      </c>
      <c r="E5624" s="1" t="s">
        <v>84</v>
      </c>
      <c r="F5624" s="378">
        <v>46179</v>
      </c>
      <c r="G5624" s="1" t="s">
        <v>8310</v>
      </c>
      <c r="H5624" s="1" t="s">
        <v>5962</v>
      </c>
      <c r="I5624" s="378">
        <v>48004</v>
      </c>
      <c r="J5624" s="1" t="s">
        <v>61</v>
      </c>
      <c r="K5624" s="380">
        <v>0.21394675925925999</v>
      </c>
      <c r="L5624" s="378">
        <v>46179</v>
      </c>
      <c r="M5624" s="1" t="s">
        <v>648</v>
      </c>
      <c r="N5624" s="1" t="s">
        <v>8316</v>
      </c>
    </row>
    <row r="5625" spans="1:14" x14ac:dyDescent="0.25">
      <c r="A5625" s="1" t="s">
        <v>647</v>
      </c>
      <c r="B5625" s="1" t="s">
        <v>87</v>
      </c>
      <c r="C5625" s="1" t="s">
        <v>81</v>
      </c>
      <c r="D5625" s="377">
        <v>1800</v>
      </c>
      <c r="E5625" s="1" t="s">
        <v>84</v>
      </c>
      <c r="F5625" s="378">
        <v>46179</v>
      </c>
      <c r="G5625" s="1" t="s">
        <v>8310</v>
      </c>
      <c r="H5625" s="1" t="s">
        <v>5962</v>
      </c>
      <c r="I5625" s="378">
        <v>48004</v>
      </c>
      <c r="J5625" s="1" t="s">
        <v>61</v>
      </c>
      <c r="K5625" s="380">
        <v>0.25520833333332998</v>
      </c>
      <c r="L5625" s="378">
        <v>46179</v>
      </c>
      <c r="M5625" s="1" t="s">
        <v>648</v>
      </c>
      <c r="N5625" s="1" t="s">
        <v>8311</v>
      </c>
    </row>
    <row r="5626" spans="1:14" x14ac:dyDescent="0.25">
      <c r="A5626" s="1" t="s">
        <v>647</v>
      </c>
      <c r="B5626" s="1" t="s">
        <v>87</v>
      </c>
      <c r="C5626" s="1" t="s">
        <v>81</v>
      </c>
      <c r="D5626" s="377">
        <v>1800</v>
      </c>
      <c r="E5626" s="1" t="s">
        <v>84</v>
      </c>
      <c r="F5626" s="378">
        <v>46179</v>
      </c>
      <c r="G5626" s="1" t="s">
        <v>8310</v>
      </c>
      <c r="H5626" s="1" t="s">
        <v>5962</v>
      </c>
      <c r="I5626" s="378">
        <v>48004</v>
      </c>
      <c r="J5626" s="1" t="s">
        <v>61</v>
      </c>
      <c r="K5626" s="380">
        <v>0.15387731481481001</v>
      </c>
      <c r="L5626" s="378">
        <v>46179</v>
      </c>
      <c r="M5626" s="1" t="s">
        <v>648</v>
      </c>
      <c r="N5626" s="1" t="s">
        <v>8314</v>
      </c>
    </row>
    <row r="5627" spans="1:14" x14ac:dyDescent="0.25">
      <c r="A5627" s="1" t="s">
        <v>647</v>
      </c>
      <c r="B5627" s="1" t="s">
        <v>87</v>
      </c>
      <c r="C5627" s="1" t="s">
        <v>81</v>
      </c>
      <c r="D5627" s="377">
        <v>1800</v>
      </c>
      <c r="E5627" s="1" t="s">
        <v>84</v>
      </c>
      <c r="F5627" s="378">
        <v>46179</v>
      </c>
      <c r="G5627" s="1" t="s">
        <v>8310</v>
      </c>
      <c r="H5627" s="1" t="s">
        <v>5962</v>
      </c>
      <c r="I5627" s="378">
        <v>48004</v>
      </c>
      <c r="J5627" s="1" t="s">
        <v>61</v>
      </c>
      <c r="K5627" s="380">
        <v>0.208125</v>
      </c>
      <c r="L5627" s="378">
        <v>46179</v>
      </c>
      <c r="M5627" s="1" t="s">
        <v>648</v>
      </c>
      <c r="N5627" s="1" t="s">
        <v>8324</v>
      </c>
    </row>
    <row r="5628" spans="1:14" x14ac:dyDescent="0.25">
      <c r="A5628" s="1" t="s">
        <v>647</v>
      </c>
      <c r="B5628" s="1" t="s">
        <v>87</v>
      </c>
      <c r="C5628" s="1" t="s">
        <v>81</v>
      </c>
      <c r="D5628" s="377">
        <v>1800</v>
      </c>
      <c r="E5628" s="1" t="s">
        <v>84</v>
      </c>
      <c r="F5628" s="378">
        <v>46178</v>
      </c>
      <c r="G5628" s="1" t="s">
        <v>8326</v>
      </c>
      <c r="H5628" s="1" t="s">
        <v>5961</v>
      </c>
      <c r="I5628" s="378">
        <v>48003</v>
      </c>
      <c r="J5628" s="1" t="s">
        <v>61</v>
      </c>
      <c r="K5628" s="380">
        <v>0.62142361111111</v>
      </c>
      <c r="L5628" s="378">
        <v>46178</v>
      </c>
      <c r="M5628" s="1" t="s">
        <v>648</v>
      </c>
      <c r="N5628" s="1" t="s">
        <v>8369</v>
      </c>
    </row>
    <row r="5629" spans="1:14" x14ac:dyDescent="0.25">
      <c r="A5629" s="1" t="s">
        <v>647</v>
      </c>
      <c r="B5629" s="1" t="s">
        <v>87</v>
      </c>
      <c r="C5629" s="1" t="s">
        <v>81</v>
      </c>
      <c r="D5629" s="377">
        <v>1800</v>
      </c>
      <c r="E5629" s="1" t="s">
        <v>84</v>
      </c>
      <c r="F5629" s="378">
        <v>46178</v>
      </c>
      <c r="G5629" s="1" t="s">
        <v>8326</v>
      </c>
      <c r="H5629" s="1" t="s">
        <v>5961</v>
      </c>
      <c r="I5629" s="378">
        <v>48003</v>
      </c>
      <c r="J5629" s="1" t="s">
        <v>61</v>
      </c>
      <c r="K5629" s="380">
        <v>0.36724537037036997</v>
      </c>
      <c r="L5629" s="378">
        <v>46178</v>
      </c>
      <c r="M5629" s="1" t="s">
        <v>648</v>
      </c>
      <c r="N5629" s="1" t="s">
        <v>8351</v>
      </c>
    </row>
    <row r="5630" spans="1:14" x14ac:dyDescent="0.25">
      <c r="A5630" s="1" t="s">
        <v>647</v>
      </c>
      <c r="B5630" s="1" t="s">
        <v>87</v>
      </c>
      <c r="C5630" s="1" t="s">
        <v>81</v>
      </c>
      <c r="D5630" s="377">
        <v>1800</v>
      </c>
      <c r="E5630" s="1" t="s">
        <v>84</v>
      </c>
      <c r="F5630" s="378">
        <v>46178</v>
      </c>
      <c r="G5630" s="1" t="s">
        <v>8326</v>
      </c>
      <c r="H5630" s="1" t="s">
        <v>5961</v>
      </c>
      <c r="I5630" s="378">
        <v>48003</v>
      </c>
      <c r="J5630" s="1" t="s">
        <v>61</v>
      </c>
      <c r="K5630" s="380">
        <v>0.69300925925926005</v>
      </c>
      <c r="L5630" s="378">
        <v>46178</v>
      </c>
      <c r="M5630" s="1" t="s">
        <v>648</v>
      </c>
      <c r="N5630" s="1" t="s">
        <v>8335</v>
      </c>
    </row>
    <row r="5631" spans="1:14" x14ac:dyDescent="0.25">
      <c r="A5631" s="1" t="s">
        <v>647</v>
      </c>
      <c r="B5631" s="1" t="s">
        <v>87</v>
      </c>
      <c r="C5631" s="1" t="s">
        <v>81</v>
      </c>
      <c r="D5631" s="377">
        <v>1800</v>
      </c>
      <c r="E5631" s="1" t="s">
        <v>84</v>
      </c>
      <c r="F5631" s="378">
        <v>46178</v>
      </c>
      <c r="G5631" s="1" t="s">
        <v>8310</v>
      </c>
      <c r="H5631" s="1" t="s">
        <v>5962</v>
      </c>
      <c r="I5631" s="378">
        <v>48004</v>
      </c>
      <c r="J5631" s="1" t="s">
        <v>61</v>
      </c>
      <c r="K5631" s="380">
        <v>0.97931712962963002</v>
      </c>
      <c r="L5631" s="378">
        <v>46178</v>
      </c>
      <c r="M5631" s="1" t="s">
        <v>648</v>
      </c>
      <c r="N5631" s="1" t="s">
        <v>8368</v>
      </c>
    </row>
    <row r="5632" spans="1:14" x14ac:dyDescent="0.25">
      <c r="A5632" s="1" t="s">
        <v>647</v>
      </c>
      <c r="B5632" s="1" t="s">
        <v>87</v>
      </c>
      <c r="C5632" s="1" t="s">
        <v>81</v>
      </c>
      <c r="D5632" s="377">
        <v>1800</v>
      </c>
      <c r="E5632" s="1" t="s">
        <v>84</v>
      </c>
      <c r="F5632" s="378">
        <v>46178</v>
      </c>
      <c r="G5632" s="1" t="s">
        <v>8326</v>
      </c>
      <c r="H5632" s="1" t="s">
        <v>5961</v>
      </c>
      <c r="I5632" s="378">
        <v>48003</v>
      </c>
      <c r="J5632" s="1" t="s">
        <v>61</v>
      </c>
      <c r="K5632" s="380">
        <v>0.33223379629630001</v>
      </c>
      <c r="L5632" s="378">
        <v>46178</v>
      </c>
      <c r="M5632" s="1" t="s">
        <v>648</v>
      </c>
      <c r="N5632" s="1" t="s">
        <v>8339</v>
      </c>
    </row>
    <row r="5633" spans="1:14" x14ac:dyDescent="0.25">
      <c r="A5633" s="1" t="s">
        <v>647</v>
      </c>
      <c r="B5633" s="1" t="s">
        <v>87</v>
      </c>
      <c r="C5633" s="1" t="s">
        <v>81</v>
      </c>
      <c r="D5633" s="377">
        <v>1800</v>
      </c>
      <c r="E5633" s="1" t="s">
        <v>84</v>
      </c>
      <c r="F5633" s="378">
        <v>46178</v>
      </c>
      <c r="G5633" s="1" t="s">
        <v>8310</v>
      </c>
      <c r="H5633" s="1" t="s">
        <v>5962</v>
      </c>
      <c r="I5633" s="378">
        <v>48004</v>
      </c>
      <c r="J5633" s="1" t="s">
        <v>61</v>
      </c>
      <c r="K5633" s="380">
        <v>0.88633101851852003</v>
      </c>
      <c r="L5633" s="378">
        <v>46178</v>
      </c>
      <c r="M5633" s="1" t="s">
        <v>648</v>
      </c>
      <c r="N5633" s="1" t="s">
        <v>8330</v>
      </c>
    </row>
    <row r="5634" spans="1:14" x14ac:dyDescent="0.25">
      <c r="A5634" s="1" t="s">
        <v>647</v>
      </c>
      <c r="B5634" s="1" t="s">
        <v>87</v>
      </c>
      <c r="C5634" s="1" t="s">
        <v>81</v>
      </c>
      <c r="D5634" s="377">
        <v>1800</v>
      </c>
      <c r="E5634" s="1" t="s">
        <v>84</v>
      </c>
      <c r="F5634" s="378">
        <v>46178</v>
      </c>
      <c r="G5634" s="1" t="s">
        <v>8326</v>
      </c>
      <c r="H5634" s="1" t="s">
        <v>5961</v>
      </c>
      <c r="I5634" s="378">
        <v>48003</v>
      </c>
      <c r="J5634" s="1" t="s">
        <v>61</v>
      </c>
      <c r="K5634" s="380">
        <v>0.45173611111111001</v>
      </c>
      <c r="L5634" s="378">
        <v>46178</v>
      </c>
      <c r="M5634" s="1" t="s">
        <v>648</v>
      </c>
      <c r="N5634" s="1" t="s">
        <v>8354</v>
      </c>
    </row>
    <row r="5635" spans="1:14" x14ac:dyDescent="0.25">
      <c r="A5635" s="1" t="s">
        <v>647</v>
      </c>
      <c r="B5635" s="1" t="s">
        <v>87</v>
      </c>
      <c r="C5635" s="1" t="s">
        <v>81</v>
      </c>
      <c r="D5635" s="377">
        <v>1800</v>
      </c>
      <c r="E5635" s="1" t="s">
        <v>84</v>
      </c>
      <c r="F5635" s="378">
        <v>46178</v>
      </c>
      <c r="G5635" s="1" t="s">
        <v>8326</v>
      </c>
      <c r="H5635" s="1" t="s">
        <v>5961</v>
      </c>
      <c r="I5635" s="378">
        <v>48003</v>
      </c>
      <c r="J5635" s="1" t="s">
        <v>61</v>
      </c>
      <c r="K5635" s="380">
        <v>0.53618055555555999</v>
      </c>
      <c r="L5635" s="378">
        <v>46178</v>
      </c>
      <c r="M5635" s="1" t="s">
        <v>648</v>
      </c>
      <c r="N5635" s="1" t="s">
        <v>8336</v>
      </c>
    </row>
    <row r="5636" spans="1:14" x14ac:dyDescent="0.25">
      <c r="A5636" s="1" t="s">
        <v>647</v>
      </c>
      <c r="B5636" s="1" t="s">
        <v>87</v>
      </c>
      <c r="C5636" s="1" t="s">
        <v>81</v>
      </c>
      <c r="D5636" s="377">
        <v>1800</v>
      </c>
      <c r="E5636" s="1" t="s">
        <v>84</v>
      </c>
      <c r="F5636" s="378">
        <v>46178</v>
      </c>
      <c r="G5636" s="1" t="s">
        <v>8326</v>
      </c>
      <c r="H5636" s="1" t="s">
        <v>5961</v>
      </c>
      <c r="I5636" s="378">
        <v>48003</v>
      </c>
      <c r="J5636" s="1" t="s">
        <v>61</v>
      </c>
      <c r="K5636" s="380">
        <v>0.22680555555556001</v>
      </c>
      <c r="L5636" s="378">
        <v>46178</v>
      </c>
      <c r="M5636" s="1" t="s">
        <v>648</v>
      </c>
      <c r="N5636" s="1" t="s">
        <v>8346</v>
      </c>
    </row>
    <row r="5637" spans="1:14" x14ac:dyDescent="0.25">
      <c r="A5637" s="1" t="s">
        <v>647</v>
      </c>
      <c r="B5637" s="1" t="s">
        <v>87</v>
      </c>
      <c r="C5637" s="1" t="s">
        <v>81</v>
      </c>
      <c r="D5637" s="377">
        <v>1800</v>
      </c>
      <c r="E5637" s="1" t="s">
        <v>84</v>
      </c>
      <c r="F5637" s="378">
        <v>46178</v>
      </c>
      <c r="G5637" s="1" t="s">
        <v>8326</v>
      </c>
      <c r="H5637" s="1" t="s">
        <v>5961</v>
      </c>
      <c r="I5637" s="378">
        <v>48003</v>
      </c>
      <c r="J5637" s="1" t="s">
        <v>61</v>
      </c>
      <c r="K5637" s="380">
        <v>0.18291666666667</v>
      </c>
      <c r="L5637" s="378">
        <v>46178</v>
      </c>
      <c r="M5637" s="1" t="s">
        <v>648</v>
      </c>
      <c r="N5637" s="1" t="s">
        <v>8363</v>
      </c>
    </row>
    <row r="5638" spans="1:14" x14ac:dyDescent="0.25">
      <c r="A5638" s="1" t="s">
        <v>647</v>
      </c>
      <c r="B5638" s="1" t="s">
        <v>87</v>
      </c>
      <c r="C5638" s="1" t="s">
        <v>81</v>
      </c>
      <c r="D5638" s="377">
        <v>1800</v>
      </c>
      <c r="E5638" s="1" t="s">
        <v>84</v>
      </c>
      <c r="F5638" s="378">
        <v>46178</v>
      </c>
      <c r="G5638" s="1" t="s">
        <v>8326</v>
      </c>
      <c r="H5638" s="1" t="s">
        <v>5961</v>
      </c>
      <c r="I5638" s="378">
        <v>48003</v>
      </c>
      <c r="J5638" s="1" t="s">
        <v>61</v>
      </c>
      <c r="K5638" s="380">
        <v>0.52760416666666998</v>
      </c>
      <c r="L5638" s="378">
        <v>46178</v>
      </c>
      <c r="M5638" s="1" t="s">
        <v>648</v>
      </c>
      <c r="N5638" s="1" t="s">
        <v>8338</v>
      </c>
    </row>
    <row r="5639" spans="1:14" x14ac:dyDescent="0.25">
      <c r="A5639" s="1" t="s">
        <v>647</v>
      </c>
      <c r="B5639" s="1" t="s">
        <v>87</v>
      </c>
      <c r="C5639" s="1" t="s">
        <v>81</v>
      </c>
      <c r="D5639" s="377">
        <v>1800</v>
      </c>
      <c r="E5639" s="1" t="s">
        <v>84</v>
      </c>
      <c r="F5639" s="378">
        <v>46178</v>
      </c>
      <c r="G5639" s="1" t="s">
        <v>8326</v>
      </c>
      <c r="H5639" s="1" t="s">
        <v>5961</v>
      </c>
      <c r="I5639" s="378">
        <v>48003</v>
      </c>
      <c r="J5639" s="1" t="s">
        <v>61</v>
      </c>
      <c r="K5639" s="380">
        <v>0.79221064814815001</v>
      </c>
      <c r="L5639" s="378">
        <v>46178</v>
      </c>
      <c r="M5639" s="1" t="s">
        <v>648</v>
      </c>
      <c r="N5639" s="1" t="s">
        <v>8348</v>
      </c>
    </row>
    <row r="5640" spans="1:14" x14ac:dyDescent="0.25">
      <c r="A5640" s="1" t="s">
        <v>647</v>
      </c>
      <c r="B5640" s="1" t="s">
        <v>87</v>
      </c>
      <c r="C5640" s="1" t="s">
        <v>81</v>
      </c>
      <c r="D5640" s="377">
        <v>1800</v>
      </c>
      <c r="E5640" s="1" t="s">
        <v>84</v>
      </c>
      <c r="F5640" s="378">
        <v>46178</v>
      </c>
      <c r="G5640" s="1" t="s">
        <v>8326</v>
      </c>
      <c r="H5640" s="1" t="s">
        <v>5961</v>
      </c>
      <c r="I5640" s="378">
        <v>48003</v>
      </c>
      <c r="J5640" s="1" t="s">
        <v>61</v>
      </c>
      <c r="K5640" s="380">
        <v>0.32690972222221998</v>
      </c>
      <c r="L5640" s="378">
        <v>46178</v>
      </c>
      <c r="M5640" s="1" t="s">
        <v>648</v>
      </c>
      <c r="N5640" s="1" t="s">
        <v>8341</v>
      </c>
    </row>
    <row r="5641" spans="1:14" x14ac:dyDescent="0.25">
      <c r="A5641" s="1" t="s">
        <v>647</v>
      </c>
      <c r="B5641" s="1" t="s">
        <v>87</v>
      </c>
      <c r="C5641" s="1" t="s">
        <v>81</v>
      </c>
      <c r="D5641" s="377">
        <v>1800</v>
      </c>
      <c r="E5641" s="1" t="s">
        <v>84</v>
      </c>
      <c r="F5641" s="378">
        <v>46178</v>
      </c>
      <c r="G5641" s="1" t="s">
        <v>8326</v>
      </c>
      <c r="H5641" s="1" t="s">
        <v>5961</v>
      </c>
      <c r="I5641" s="378">
        <v>48003</v>
      </c>
      <c r="J5641" s="1" t="s">
        <v>61</v>
      </c>
      <c r="K5641" s="380">
        <v>0.70452546296296004</v>
      </c>
      <c r="L5641" s="378">
        <v>46178</v>
      </c>
      <c r="M5641" s="1" t="s">
        <v>648</v>
      </c>
      <c r="N5641" s="1" t="s">
        <v>8364</v>
      </c>
    </row>
    <row r="5642" spans="1:14" x14ac:dyDescent="0.25">
      <c r="A5642" s="1" t="s">
        <v>647</v>
      </c>
      <c r="B5642" s="1" t="s">
        <v>87</v>
      </c>
      <c r="C5642" s="1" t="s">
        <v>81</v>
      </c>
      <c r="D5642" s="377">
        <v>1800</v>
      </c>
      <c r="E5642" s="1" t="s">
        <v>84</v>
      </c>
      <c r="F5642" s="378">
        <v>46178</v>
      </c>
      <c r="G5642" s="1" t="s">
        <v>8310</v>
      </c>
      <c r="H5642" s="1" t="s">
        <v>5962</v>
      </c>
      <c r="I5642" s="378">
        <v>48004</v>
      </c>
      <c r="J5642" s="1" t="s">
        <v>61</v>
      </c>
      <c r="K5642" s="380">
        <v>0.88692129629630001</v>
      </c>
      <c r="L5642" s="378">
        <v>46178</v>
      </c>
      <c r="M5642" s="1" t="s">
        <v>648</v>
      </c>
      <c r="N5642" s="1" t="s">
        <v>8325</v>
      </c>
    </row>
    <row r="5643" spans="1:14" x14ac:dyDescent="0.25">
      <c r="A5643" s="1" t="s">
        <v>647</v>
      </c>
      <c r="B5643" s="1" t="s">
        <v>87</v>
      </c>
      <c r="C5643" s="1" t="s">
        <v>81</v>
      </c>
      <c r="D5643" s="377">
        <v>1800</v>
      </c>
      <c r="E5643" s="1" t="s">
        <v>84</v>
      </c>
      <c r="F5643" s="378">
        <v>46178</v>
      </c>
      <c r="G5643" s="1" t="s">
        <v>8326</v>
      </c>
      <c r="H5643" s="1" t="s">
        <v>5961</v>
      </c>
      <c r="I5643" s="378">
        <v>48003</v>
      </c>
      <c r="J5643" s="1" t="s">
        <v>61</v>
      </c>
      <c r="K5643" s="380">
        <v>0.17173611111111001</v>
      </c>
      <c r="L5643" s="378">
        <v>46178</v>
      </c>
      <c r="M5643" s="1" t="s">
        <v>648</v>
      </c>
      <c r="N5643" s="1" t="s">
        <v>8342</v>
      </c>
    </row>
    <row r="5644" spans="1:14" x14ac:dyDescent="0.25">
      <c r="A5644" s="1" t="s">
        <v>647</v>
      </c>
      <c r="B5644" s="1" t="s">
        <v>87</v>
      </c>
      <c r="C5644" s="1" t="s">
        <v>81</v>
      </c>
      <c r="D5644" s="377">
        <v>1800</v>
      </c>
      <c r="E5644" s="1" t="s">
        <v>84</v>
      </c>
      <c r="F5644" s="378">
        <v>46178</v>
      </c>
      <c r="G5644" s="1" t="s">
        <v>8310</v>
      </c>
      <c r="H5644" s="1" t="s">
        <v>5962</v>
      </c>
      <c r="I5644" s="378">
        <v>48004</v>
      </c>
      <c r="J5644" s="1" t="s">
        <v>61</v>
      </c>
      <c r="K5644" s="380">
        <v>0.93535879629630003</v>
      </c>
      <c r="L5644" s="378">
        <v>46178</v>
      </c>
      <c r="M5644" s="1" t="s">
        <v>648</v>
      </c>
      <c r="N5644" s="1" t="s">
        <v>8370</v>
      </c>
    </row>
    <row r="5645" spans="1:14" x14ac:dyDescent="0.25">
      <c r="A5645" s="1" t="s">
        <v>647</v>
      </c>
      <c r="B5645" s="1" t="s">
        <v>87</v>
      </c>
      <c r="C5645" s="1" t="s">
        <v>81</v>
      </c>
      <c r="D5645" s="377">
        <v>1800</v>
      </c>
      <c r="E5645" s="1" t="s">
        <v>84</v>
      </c>
      <c r="F5645" s="378">
        <v>46178</v>
      </c>
      <c r="G5645" s="1" t="s">
        <v>8326</v>
      </c>
      <c r="H5645" s="1" t="s">
        <v>5961</v>
      </c>
      <c r="I5645" s="378">
        <v>48003</v>
      </c>
      <c r="J5645" s="1" t="s">
        <v>61</v>
      </c>
      <c r="K5645" s="380">
        <v>0.39383101851851998</v>
      </c>
      <c r="L5645" s="378">
        <v>46178</v>
      </c>
      <c r="M5645" s="1" t="s">
        <v>648</v>
      </c>
      <c r="N5645" s="1" t="s">
        <v>8361</v>
      </c>
    </row>
    <row r="5646" spans="1:14" x14ac:dyDescent="0.25">
      <c r="A5646" s="1" t="s">
        <v>647</v>
      </c>
      <c r="B5646" s="1" t="s">
        <v>87</v>
      </c>
      <c r="C5646" s="1" t="s">
        <v>81</v>
      </c>
      <c r="D5646" s="377">
        <v>1800</v>
      </c>
      <c r="E5646" s="1" t="s">
        <v>84</v>
      </c>
      <c r="F5646" s="378">
        <v>46178</v>
      </c>
      <c r="G5646" s="1" t="s">
        <v>8326</v>
      </c>
      <c r="H5646" s="1" t="s">
        <v>5961</v>
      </c>
      <c r="I5646" s="378">
        <v>48003</v>
      </c>
      <c r="J5646" s="1" t="s">
        <v>61</v>
      </c>
      <c r="K5646" s="380">
        <v>0.51209490740741004</v>
      </c>
      <c r="L5646" s="378">
        <v>46178</v>
      </c>
      <c r="M5646" s="1" t="s">
        <v>648</v>
      </c>
      <c r="N5646" s="1" t="s">
        <v>8343</v>
      </c>
    </row>
    <row r="5647" spans="1:14" x14ac:dyDescent="0.25">
      <c r="A5647" s="1" t="s">
        <v>647</v>
      </c>
      <c r="B5647" s="1" t="s">
        <v>87</v>
      </c>
      <c r="C5647" s="1" t="s">
        <v>81</v>
      </c>
      <c r="D5647" s="377">
        <v>1800</v>
      </c>
      <c r="E5647" s="1" t="s">
        <v>84</v>
      </c>
      <c r="F5647" s="378">
        <v>46178</v>
      </c>
      <c r="G5647" s="1" t="s">
        <v>8326</v>
      </c>
      <c r="H5647" s="1" t="s">
        <v>5961</v>
      </c>
      <c r="I5647" s="378">
        <v>48003</v>
      </c>
      <c r="J5647" s="1" t="s">
        <v>61</v>
      </c>
      <c r="K5647" s="380">
        <v>0.55731481481481004</v>
      </c>
      <c r="L5647" s="378">
        <v>46178</v>
      </c>
      <c r="M5647" s="1" t="s">
        <v>648</v>
      </c>
      <c r="N5647" s="1" t="s">
        <v>8332</v>
      </c>
    </row>
    <row r="5648" spans="1:14" x14ac:dyDescent="0.25">
      <c r="A5648" s="1" t="s">
        <v>647</v>
      </c>
      <c r="B5648" s="1" t="s">
        <v>87</v>
      </c>
      <c r="C5648" s="1" t="s">
        <v>81</v>
      </c>
      <c r="D5648" s="377">
        <v>1800</v>
      </c>
      <c r="E5648" s="1" t="s">
        <v>84</v>
      </c>
      <c r="F5648" s="378">
        <v>46178</v>
      </c>
      <c r="G5648" s="1" t="s">
        <v>8326</v>
      </c>
      <c r="H5648" s="1" t="s">
        <v>5961</v>
      </c>
      <c r="I5648" s="378">
        <v>48003</v>
      </c>
      <c r="J5648" s="1" t="s">
        <v>61</v>
      </c>
      <c r="K5648" s="380">
        <v>0.68246527777777999</v>
      </c>
      <c r="L5648" s="378">
        <v>46178</v>
      </c>
      <c r="M5648" s="1" t="s">
        <v>648</v>
      </c>
      <c r="N5648" s="1" t="s">
        <v>8356</v>
      </c>
    </row>
    <row r="5649" spans="1:14" x14ac:dyDescent="0.25">
      <c r="A5649" s="1" t="s">
        <v>647</v>
      </c>
      <c r="B5649" s="1" t="s">
        <v>87</v>
      </c>
      <c r="C5649" s="1" t="s">
        <v>81</v>
      </c>
      <c r="D5649" s="377">
        <v>1800</v>
      </c>
      <c r="E5649" s="1" t="s">
        <v>84</v>
      </c>
      <c r="F5649" s="378">
        <v>46178</v>
      </c>
      <c r="G5649" s="1" t="s">
        <v>8326</v>
      </c>
      <c r="H5649" s="1" t="s">
        <v>5961</v>
      </c>
      <c r="I5649" s="378">
        <v>48003</v>
      </c>
      <c r="J5649" s="1" t="s">
        <v>61</v>
      </c>
      <c r="K5649" s="380">
        <v>0.56775462962962997</v>
      </c>
      <c r="L5649" s="378">
        <v>46178</v>
      </c>
      <c r="M5649" s="1" t="s">
        <v>648</v>
      </c>
      <c r="N5649" s="1" t="s">
        <v>8331</v>
      </c>
    </row>
    <row r="5650" spans="1:14" x14ac:dyDescent="0.25">
      <c r="A5650" s="1" t="s">
        <v>647</v>
      </c>
      <c r="B5650" s="1" t="s">
        <v>87</v>
      </c>
      <c r="C5650" s="1" t="s">
        <v>81</v>
      </c>
      <c r="D5650" s="377">
        <v>1800</v>
      </c>
      <c r="E5650" s="1" t="s">
        <v>84</v>
      </c>
      <c r="F5650" s="378">
        <v>46178</v>
      </c>
      <c r="G5650" s="1" t="s">
        <v>8326</v>
      </c>
      <c r="H5650" s="1" t="s">
        <v>5961</v>
      </c>
      <c r="I5650" s="378">
        <v>48003</v>
      </c>
      <c r="J5650" s="1" t="s">
        <v>61</v>
      </c>
      <c r="K5650" s="380">
        <v>0.74197916666666996</v>
      </c>
      <c r="L5650" s="378">
        <v>46178</v>
      </c>
      <c r="M5650" s="1" t="s">
        <v>648</v>
      </c>
      <c r="N5650" s="1" t="s">
        <v>8328</v>
      </c>
    </row>
    <row r="5651" spans="1:14" x14ac:dyDescent="0.25">
      <c r="A5651" s="1" t="s">
        <v>647</v>
      </c>
      <c r="B5651" s="1" t="s">
        <v>87</v>
      </c>
      <c r="C5651" s="1" t="s">
        <v>81</v>
      </c>
      <c r="D5651" s="377">
        <v>1800</v>
      </c>
      <c r="E5651" s="1" t="s">
        <v>84</v>
      </c>
      <c r="F5651" s="378">
        <v>46178</v>
      </c>
      <c r="G5651" s="1" t="s">
        <v>8326</v>
      </c>
      <c r="H5651" s="1" t="s">
        <v>5961</v>
      </c>
      <c r="I5651" s="378">
        <v>48003</v>
      </c>
      <c r="J5651" s="1" t="s">
        <v>61</v>
      </c>
      <c r="K5651" s="380">
        <v>0.80762731481480998</v>
      </c>
      <c r="L5651" s="378">
        <v>46178</v>
      </c>
      <c r="M5651" s="1" t="s">
        <v>648</v>
      </c>
      <c r="N5651" s="1" t="s">
        <v>8352</v>
      </c>
    </row>
    <row r="5652" spans="1:14" x14ac:dyDescent="0.25">
      <c r="A5652" s="1" t="s">
        <v>647</v>
      </c>
      <c r="B5652" s="1" t="s">
        <v>87</v>
      </c>
      <c r="C5652" s="1" t="s">
        <v>81</v>
      </c>
      <c r="D5652" s="377">
        <v>1800</v>
      </c>
      <c r="E5652" s="1" t="s">
        <v>84</v>
      </c>
      <c r="F5652" s="378">
        <v>46178</v>
      </c>
      <c r="G5652" s="1" t="s">
        <v>8326</v>
      </c>
      <c r="H5652" s="1" t="s">
        <v>5961</v>
      </c>
      <c r="I5652" s="378">
        <v>48003</v>
      </c>
      <c r="J5652" s="1" t="s">
        <v>61</v>
      </c>
      <c r="K5652" s="380">
        <v>0.20984953703704001</v>
      </c>
      <c r="L5652" s="378">
        <v>46178</v>
      </c>
      <c r="M5652" s="1" t="s">
        <v>648</v>
      </c>
      <c r="N5652" s="1" t="s">
        <v>8365</v>
      </c>
    </row>
    <row r="5653" spans="1:14" x14ac:dyDescent="0.25">
      <c r="A5653" s="1" t="s">
        <v>647</v>
      </c>
      <c r="B5653" s="1" t="s">
        <v>87</v>
      </c>
      <c r="C5653" s="1" t="s">
        <v>81</v>
      </c>
      <c r="D5653" s="377">
        <v>1800</v>
      </c>
      <c r="E5653" s="1" t="s">
        <v>84</v>
      </c>
      <c r="F5653" s="378">
        <v>46178</v>
      </c>
      <c r="G5653" s="1" t="s">
        <v>8310</v>
      </c>
      <c r="H5653" s="1" t="s">
        <v>5962</v>
      </c>
      <c r="I5653" s="378">
        <v>48004</v>
      </c>
      <c r="J5653" s="1" t="s">
        <v>61</v>
      </c>
      <c r="K5653" s="380">
        <v>0.94981481481481</v>
      </c>
      <c r="L5653" s="378">
        <v>46178</v>
      </c>
      <c r="M5653" s="1" t="s">
        <v>648</v>
      </c>
      <c r="N5653" s="1" t="s">
        <v>8362</v>
      </c>
    </row>
    <row r="5654" spans="1:14" x14ac:dyDescent="0.25">
      <c r="A5654" s="1" t="s">
        <v>647</v>
      </c>
      <c r="B5654" s="1" t="s">
        <v>87</v>
      </c>
      <c r="C5654" s="1" t="s">
        <v>81</v>
      </c>
      <c r="D5654" s="377">
        <v>1800</v>
      </c>
      <c r="E5654" s="1" t="s">
        <v>84</v>
      </c>
      <c r="F5654" s="378">
        <v>46178</v>
      </c>
      <c r="G5654" s="1" t="s">
        <v>8326</v>
      </c>
      <c r="H5654" s="1" t="s">
        <v>5961</v>
      </c>
      <c r="I5654" s="378">
        <v>48003</v>
      </c>
      <c r="J5654" s="1" t="s">
        <v>61</v>
      </c>
      <c r="K5654" s="380">
        <v>0.14748842592593001</v>
      </c>
      <c r="L5654" s="378">
        <v>46178</v>
      </c>
      <c r="M5654" s="1" t="s">
        <v>648</v>
      </c>
      <c r="N5654" s="1" t="s">
        <v>8344</v>
      </c>
    </row>
    <row r="5655" spans="1:14" x14ac:dyDescent="0.25">
      <c r="A5655" s="1" t="s">
        <v>647</v>
      </c>
      <c r="B5655" s="1" t="s">
        <v>87</v>
      </c>
      <c r="C5655" s="1" t="s">
        <v>81</v>
      </c>
      <c r="D5655" s="377">
        <v>1800</v>
      </c>
      <c r="E5655" s="1" t="s">
        <v>84</v>
      </c>
      <c r="F5655" s="378">
        <v>46178</v>
      </c>
      <c r="G5655" s="1" t="s">
        <v>8326</v>
      </c>
      <c r="H5655" s="1" t="s">
        <v>5961</v>
      </c>
      <c r="I5655" s="378">
        <v>48003</v>
      </c>
      <c r="J5655" s="1" t="s">
        <v>61</v>
      </c>
      <c r="K5655" s="380">
        <v>0.26175925925926002</v>
      </c>
      <c r="L5655" s="378">
        <v>46178</v>
      </c>
      <c r="M5655" s="1" t="s">
        <v>648</v>
      </c>
      <c r="N5655" s="1" t="s">
        <v>8329</v>
      </c>
    </row>
    <row r="5656" spans="1:14" x14ac:dyDescent="0.25">
      <c r="A5656" s="1" t="s">
        <v>647</v>
      </c>
      <c r="B5656" s="1" t="s">
        <v>87</v>
      </c>
      <c r="C5656" s="1" t="s">
        <v>81</v>
      </c>
      <c r="D5656" s="377">
        <v>1800</v>
      </c>
      <c r="E5656" s="1" t="s">
        <v>84</v>
      </c>
      <c r="F5656" s="378">
        <v>46178</v>
      </c>
      <c r="G5656" s="1" t="s">
        <v>8326</v>
      </c>
      <c r="H5656" s="1" t="s">
        <v>5961</v>
      </c>
      <c r="I5656" s="378">
        <v>48003</v>
      </c>
      <c r="J5656" s="1" t="s">
        <v>61</v>
      </c>
      <c r="K5656" s="380">
        <v>0.46447916666667</v>
      </c>
      <c r="L5656" s="378">
        <v>46178</v>
      </c>
      <c r="M5656" s="1" t="s">
        <v>648</v>
      </c>
      <c r="N5656" s="1" t="s">
        <v>8347</v>
      </c>
    </row>
    <row r="5657" spans="1:14" x14ac:dyDescent="0.25">
      <c r="A5657" s="1" t="s">
        <v>647</v>
      </c>
      <c r="B5657" s="1" t="s">
        <v>87</v>
      </c>
      <c r="C5657" s="1" t="s">
        <v>81</v>
      </c>
      <c r="D5657" s="377">
        <v>1800</v>
      </c>
      <c r="E5657" s="1" t="s">
        <v>84</v>
      </c>
      <c r="F5657" s="378">
        <v>46178</v>
      </c>
      <c r="G5657" s="1" t="s">
        <v>8326</v>
      </c>
      <c r="H5657" s="1" t="s">
        <v>5961</v>
      </c>
      <c r="I5657" s="378">
        <v>48003</v>
      </c>
      <c r="J5657" s="1" t="s">
        <v>61</v>
      </c>
      <c r="K5657" s="380">
        <v>0.39288194444444002</v>
      </c>
      <c r="L5657" s="378">
        <v>46178</v>
      </c>
      <c r="M5657" s="1" t="s">
        <v>648</v>
      </c>
      <c r="N5657" s="1" t="s">
        <v>8358</v>
      </c>
    </row>
    <row r="5658" spans="1:14" x14ac:dyDescent="0.25">
      <c r="A5658" s="1" t="s">
        <v>647</v>
      </c>
      <c r="B5658" s="1" t="s">
        <v>87</v>
      </c>
      <c r="C5658" s="1" t="s">
        <v>81</v>
      </c>
      <c r="D5658" s="377">
        <v>1800</v>
      </c>
      <c r="E5658" s="1" t="s">
        <v>84</v>
      </c>
      <c r="F5658" s="378">
        <v>46178</v>
      </c>
      <c r="G5658" s="1" t="s">
        <v>8326</v>
      </c>
      <c r="H5658" s="1" t="s">
        <v>5961</v>
      </c>
      <c r="I5658" s="378">
        <v>48003</v>
      </c>
      <c r="J5658" s="1" t="s">
        <v>61</v>
      </c>
      <c r="K5658" s="380">
        <v>0.60369212962963004</v>
      </c>
      <c r="L5658" s="378">
        <v>46178</v>
      </c>
      <c r="M5658" s="1" t="s">
        <v>648</v>
      </c>
      <c r="N5658" s="1" t="s">
        <v>8366</v>
      </c>
    </row>
    <row r="5659" spans="1:14" x14ac:dyDescent="0.25">
      <c r="A5659" s="1" t="s">
        <v>647</v>
      </c>
      <c r="B5659" s="1" t="s">
        <v>87</v>
      </c>
      <c r="C5659" s="1" t="s">
        <v>81</v>
      </c>
      <c r="D5659" s="377">
        <v>1800</v>
      </c>
      <c r="E5659" s="1" t="s">
        <v>84</v>
      </c>
      <c r="F5659" s="378">
        <v>46178</v>
      </c>
      <c r="G5659" s="1" t="s">
        <v>8326</v>
      </c>
      <c r="H5659" s="1" t="s">
        <v>5961</v>
      </c>
      <c r="I5659" s="378">
        <v>48003</v>
      </c>
      <c r="J5659" s="1" t="s">
        <v>61</v>
      </c>
      <c r="K5659" s="380">
        <v>0.52006944444444003</v>
      </c>
      <c r="L5659" s="378">
        <v>46178</v>
      </c>
      <c r="M5659" s="1" t="s">
        <v>648</v>
      </c>
      <c r="N5659" s="1" t="s">
        <v>8349</v>
      </c>
    </row>
    <row r="5660" spans="1:14" x14ac:dyDescent="0.25">
      <c r="A5660" s="1" t="s">
        <v>647</v>
      </c>
      <c r="B5660" s="1" t="s">
        <v>87</v>
      </c>
      <c r="C5660" s="1" t="s">
        <v>81</v>
      </c>
      <c r="D5660" s="377">
        <v>1800</v>
      </c>
      <c r="E5660" s="1" t="s">
        <v>84</v>
      </c>
      <c r="F5660" s="378">
        <v>46178</v>
      </c>
      <c r="G5660" s="1" t="s">
        <v>8326</v>
      </c>
      <c r="H5660" s="1" t="s">
        <v>5961</v>
      </c>
      <c r="I5660" s="378">
        <v>48003</v>
      </c>
      <c r="J5660" s="1" t="s">
        <v>61</v>
      </c>
      <c r="K5660" s="380">
        <v>0.14527777777778</v>
      </c>
      <c r="L5660" s="378">
        <v>46178</v>
      </c>
      <c r="M5660" s="1" t="s">
        <v>648</v>
      </c>
      <c r="N5660" s="1" t="s">
        <v>8357</v>
      </c>
    </row>
    <row r="5661" spans="1:14" x14ac:dyDescent="0.25">
      <c r="A5661" s="1" t="s">
        <v>647</v>
      </c>
      <c r="B5661" s="1" t="s">
        <v>87</v>
      </c>
      <c r="C5661" s="1" t="s">
        <v>81</v>
      </c>
      <c r="D5661" s="377">
        <v>1800</v>
      </c>
      <c r="E5661" s="1" t="s">
        <v>84</v>
      </c>
      <c r="F5661" s="378">
        <v>46178</v>
      </c>
      <c r="G5661" s="1" t="s">
        <v>8310</v>
      </c>
      <c r="H5661" s="1" t="s">
        <v>5962</v>
      </c>
      <c r="I5661" s="378">
        <v>48004</v>
      </c>
      <c r="J5661" s="1" t="s">
        <v>61</v>
      </c>
      <c r="K5661" s="380">
        <v>0.8875462962963</v>
      </c>
      <c r="L5661" s="378">
        <v>46178</v>
      </c>
      <c r="M5661" s="1" t="s">
        <v>648</v>
      </c>
      <c r="N5661" s="1" t="s">
        <v>8360</v>
      </c>
    </row>
    <row r="5662" spans="1:14" x14ac:dyDescent="0.25">
      <c r="A5662" s="1" t="s">
        <v>647</v>
      </c>
      <c r="B5662" s="1" t="s">
        <v>87</v>
      </c>
      <c r="C5662" s="1" t="s">
        <v>81</v>
      </c>
      <c r="D5662" s="377">
        <v>1800</v>
      </c>
      <c r="E5662" s="1" t="s">
        <v>84</v>
      </c>
      <c r="F5662" s="378">
        <v>46178</v>
      </c>
      <c r="G5662" s="1" t="s">
        <v>8310</v>
      </c>
      <c r="H5662" s="1" t="s">
        <v>5962</v>
      </c>
      <c r="I5662" s="378">
        <v>48004</v>
      </c>
      <c r="J5662" s="1" t="s">
        <v>61</v>
      </c>
      <c r="K5662" s="380">
        <v>0.90341435185185004</v>
      </c>
      <c r="L5662" s="378">
        <v>46178</v>
      </c>
      <c r="M5662" s="1" t="s">
        <v>648</v>
      </c>
      <c r="N5662" s="1" t="s">
        <v>8353</v>
      </c>
    </row>
    <row r="5663" spans="1:14" x14ac:dyDescent="0.25">
      <c r="A5663" s="1" t="s">
        <v>647</v>
      </c>
      <c r="B5663" s="1" t="s">
        <v>87</v>
      </c>
      <c r="C5663" s="1" t="s">
        <v>81</v>
      </c>
      <c r="D5663" s="377">
        <v>1800</v>
      </c>
      <c r="E5663" s="1" t="s">
        <v>84</v>
      </c>
      <c r="F5663" s="378">
        <v>46178</v>
      </c>
      <c r="G5663" s="1" t="s">
        <v>8326</v>
      </c>
      <c r="H5663" s="1" t="s">
        <v>5961</v>
      </c>
      <c r="I5663" s="378">
        <v>48003</v>
      </c>
      <c r="J5663" s="1" t="s">
        <v>61</v>
      </c>
      <c r="K5663" s="380">
        <v>0.14682870370369999</v>
      </c>
      <c r="L5663" s="378">
        <v>46178</v>
      </c>
      <c r="M5663" s="1" t="s">
        <v>648</v>
      </c>
      <c r="N5663" s="1" t="s">
        <v>8359</v>
      </c>
    </row>
    <row r="5664" spans="1:14" x14ac:dyDescent="0.25">
      <c r="A5664" s="1" t="s">
        <v>647</v>
      </c>
      <c r="B5664" s="1" t="s">
        <v>87</v>
      </c>
      <c r="C5664" s="1" t="s">
        <v>81</v>
      </c>
      <c r="D5664" s="377">
        <v>1800</v>
      </c>
      <c r="E5664" s="1" t="s">
        <v>84</v>
      </c>
      <c r="F5664" s="378">
        <v>46178</v>
      </c>
      <c r="G5664" s="1" t="s">
        <v>8326</v>
      </c>
      <c r="H5664" s="1" t="s">
        <v>5961</v>
      </c>
      <c r="I5664" s="378">
        <v>48003</v>
      </c>
      <c r="J5664" s="1" t="s">
        <v>61</v>
      </c>
      <c r="K5664" s="380">
        <v>4.0405092592590001E-2</v>
      </c>
      <c r="L5664" s="378">
        <v>46178</v>
      </c>
      <c r="M5664" s="1" t="s">
        <v>648</v>
      </c>
      <c r="N5664" s="1" t="s">
        <v>8337</v>
      </c>
    </row>
    <row r="5665" spans="1:14" x14ac:dyDescent="0.25">
      <c r="A5665" s="1" t="s">
        <v>647</v>
      </c>
      <c r="B5665" s="1" t="s">
        <v>87</v>
      </c>
      <c r="C5665" s="1" t="s">
        <v>81</v>
      </c>
      <c r="D5665" s="377">
        <v>1800</v>
      </c>
      <c r="E5665" s="1" t="s">
        <v>84</v>
      </c>
      <c r="F5665" s="378">
        <v>46178</v>
      </c>
      <c r="G5665" s="1" t="s">
        <v>8310</v>
      </c>
      <c r="H5665" s="1" t="s">
        <v>5962</v>
      </c>
      <c r="I5665" s="378">
        <v>48004</v>
      </c>
      <c r="J5665" s="1" t="s">
        <v>61</v>
      </c>
      <c r="K5665" s="380">
        <v>0.89917824074074004</v>
      </c>
      <c r="L5665" s="378">
        <v>46178</v>
      </c>
      <c r="M5665" s="1" t="s">
        <v>648</v>
      </c>
      <c r="N5665" s="1" t="s">
        <v>8367</v>
      </c>
    </row>
    <row r="5666" spans="1:14" x14ac:dyDescent="0.25">
      <c r="A5666" s="1" t="s">
        <v>647</v>
      </c>
      <c r="B5666" s="1" t="s">
        <v>87</v>
      </c>
      <c r="C5666" s="1" t="s">
        <v>81</v>
      </c>
      <c r="D5666" s="377">
        <v>1800</v>
      </c>
      <c r="E5666" s="1" t="s">
        <v>84</v>
      </c>
      <c r="F5666" s="378">
        <v>46178</v>
      </c>
      <c r="G5666" s="1" t="s">
        <v>8326</v>
      </c>
      <c r="H5666" s="1" t="s">
        <v>5961</v>
      </c>
      <c r="I5666" s="378">
        <v>48003</v>
      </c>
      <c r="J5666" s="1" t="s">
        <v>61</v>
      </c>
      <c r="K5666" s="380">
        <v>0.57872685185185002</v>
      </c>
      <c r="L5666" s="378">
        <v>46178</v>
      </c>
      <c r="M5666" s="1" t="s">
        <v>648</v>
      </c>
      <c r="N5666" s="1" t="s">
        <v>8327</v>
      </c>
    </row>
    <row r="5667" spans="1:14" x14ac:dyDescent="0.25">
      <c r="A5667" s="1" t="s">
        <v>647</v>
      </c>
      <c r="B5667" s="1" t="s">
        <v>87</v>
      </c>
      <c r="C5667" s="1" t="s">
        <v>81</v>
      </c>
      <c r="D5667" s="377">
        <v>1800</v>
      </c>
      <c r="E5667" s="1" t="s">
        <v>84</v>
      </c>
      <c r="F5667" s="378">
        <v>46178</v>
      </c>
      <c r="G5667" s="1" t="s">
        <v>8326</v>
      </c>
      <c r="H5667" s="1" t="s">
        <v>5961</v>
      </c>
      <c r="I5667" s="378">
        <v>48003</v>
      </c>
      <c r="J5667" s="1" t="s">
        <v>61</v>
      </c>
      <c r="K5667" s="380">
        <v>0.72321759259259</v>
      </c>
      <c r="L5667" s="378">
        <v>46178</v>
      </c>
      <c r="M5667" s="1" t="s">
        <v>648</v>
      </c>
      <c r="N5667" s="1" t="s">
        <v>8371</v>
      </c>
    </row>
    <row r="5668" spans="1:14" x14ac:dyDescent="0.25">
      <c r="A5668" s="1" t="s">
        <v>647</v>
      </c>
      <c r="B5668" s="1" t="s">
        <v>87</v>
      </c>
      <c r="C5668" s="1" t="s">
        <v>81</v>
      </c>
      <c r="D5668" s="377">
        <v>1800</v>
      </c>
      <c r="E5668" s="1" t="s">
        <v>84</v>
      </c>
      <c r="F5668" s="378">
        <v>46178</v>
      </c>
      <c r="G5668" s="1" t="s">
        <v>8326</v>
      </c>
      <c r="H5668" s="1" t="s">
        <v>5961</v>
      </c>
      <c r="I5668" s="378">
        <v>48003</v>
      </c>
      <c r="J5668" s="1" t="s">
        <v>61</v>
      </c>
      <c r="K5668" s="380">
        <v>0.17070601851851999</v>
      </c>
      <c r="L5668" s="378">
        <v>46178</v>
      </c>
      <c r="M5668" s="1" t="s">
        <v>648</v>
      </c>
      <c r="N5668" s="1" t="s">
        <v>8372</v>
      </c>
    </row>
    <row r="5669" spans="1:14" x14ac:dyDescent="0.25">
      <c r="A5669" s="1" t="s">
        <v>647</v>
      </c>
      <c r="B5669" s="1" t="s">
        <v>87</v>
      </c>
      <c r="C5669" s="1" t="s">
        <v>81</v>
      </c>
      <c r="D5669" s="377">
        <v>1800</v>
      </c>
      <c r="E5669" s="1" t="s">
        <v>84</v>
      </c>
      <c r="F5669" s="378">
        <v>46178</v>
      </c>
      <c r="G5669" s="1" t="s">
        <v>8326</v>
      </c>
      <c r="H5669" s="1" t="s">
        <v>5961</v>
      </c>
      <c r="I5669" s="378">
        <v>48003</v>
      </c>
      <c r="J5669" s="1" t="s">
        <v>61</v>
      </c>
      <c r="K5669" s="380">
        <v>5.6944444444440002E-2</v>
      </c>
      <c r="L5669" s="378">
        <v>46178</v>
      </c>
      <c r="M5669" s="1" t="s">
        <v>648</v>
      </c>
      <c r="N5669" s="1" t="s">
        <v>8334</v>
      </c>
    </row>
    <row r="5670" spans="1:14" x14ac:dyDescent="0.25">
      <c r="A5670" s="1" t="s">
        <v>647</v>
      </c>
      <c r="B5670" s="1" t="s">
        <v>87</v>
      </c>
      <c r="C5670" s="1" t="s">
        <v>81</v>
      </c>
      <c r="D5670" s="377">
        <v>1800</v>
      </c>
      <c r="E5670" s="1" t="s">
        <v>84</v>
      </c>
      <c r="F5670" s="378">
        <v>46178</v>
      </c>
      <c r="G5670" s="1" t="s">
        <v>8326</v>
      </c>
      <c r="H5670" s="1" t="s">
        <v>5961</v>
      </c>
      <c r="I5670" s="378">
        <v>48003</v>
      </c>
      <c r="J5670" s="1" t="s">
        <v>61</v>
      </c>
      <c r="K5670" s="380">
        <v>0.31385416666666999</v>
      </c>
      <c r="L5670" s="378">
        <v>46178</v>
      </c>
      <c r="M5670" s="1" t="s">
        <v>648</v>
      </c>
      <c r="N5670" s="1" t="s">
        <v>8333</v>
      </c>
    </row>
    <row r="5671" spans="1:14" x14ac:dyDescent="0.25">
      <c r="A5671" s="1" t="s">
        <v>647</v>
      </c>
      <c r="B5671" s="1" t="s">
        <v>87</v>
      </c>
      <c r="C5671" s="1" t="s">
        <v>81</v>
      </c>
      <c r="D5671" s="377">
        <v>1800</v>
      </c>
      <c r="E5671" s="1" t="s">
        <v>84</v>
      </c>
      <c r="F5671" s="378">
        <v>46178</v>
      </c>
      <c r="G5671" s="1" t="s">
        <v>8326</v>
      </c>
      <c r="H5671" s="1" t="s">
        <v>5961</v>
      </c>
      <c r="I5671" s="378">
        <v>48003</v>
      </c>
      <c r="J5671" s="1" t="s">
        <v>61</v>
      </c>
      <c r="K5671" s="380">
        <v>0.45648148148147999</v>
      </c>
      <c r="L5671" s="378">
        <v>46178</v>
      </c>
      <c r="M5671" s="1" t="s">
        <v>648</v>
      </c>
      <c r="N5671" s="1" t="s">
        <v>8350</v>
      </c>
    </row>
    <row r="5672" spans="1:14" x14ac:dyDescent="0.25">
      <c r="A5672" s="1" t="s">
        <v>647</v>
      </c>
      <c r="B5672" s="1" t="s">
        <v>87</v>
      </c>
      <c r="C5672" s="1" t="s">
        <v>81</v>
      </c>
      <c r="D5672" s="377">
        <v>1800</v>
      </c>
      <c r="E5672" s="1" t="s">
        <v>84</v>
      </c>
      <c r="F5672" s="378">
        <v>46178</v>
      </c>
      <c r="G5672" s="1" t="s">
        <v>8326</v>
      </c>
      <c r="H5672" s="1" t="s">
        <v>5961</v>
      </c>
      <c r="I5672" s="378">
        <v>48003</v>
      </c>
      <c r="J5672" s="1" t="s">
        <v>61</v>
      </c>
      <c r="K5672" s="380">
        <v>0.37586805555556002</v>
      </c>
      <c r="L5672" s="378">
        <v>46178</v>
      </c>
      <c r="M5672" s="1" t="s">
        <v>648</v>
      </c>
      <c r="N5672" s="1" t="s">
        <v>8355</v>
      </c>
    </row>
    <row r="5673" spans="1:14" x14ac:dyDescent="0.25">
      <c r="A5673" s="1" t="s">
        <v>647</v>
      </c>
      <c r="B5673" s="1" t="s">
        <v>87</v>
      </c>
      <c r="C5673" s="1" t="s">
        <v>81</v>
      </c>
      <c r="D5673" s="377">
        <v>1800</v>
      </c>
      <c r="E5673" s="1" t="s">
        <v>84</v>
      </c>
      <c r="F5673" s="378">
        <v>46178</v>
      </c>
      <c r="G5673" s="1" t="s">
        <v>8326</v>
      </c>
      <c r="H5673" s="1" t="s">
        <v>5961</v>
      </c>
      <c r="I5673" s="378">
        <v>48003</v>
      </c>
      <c r="J5673" s="1" t="s">
        <v>61</v>
      </c>
      <c r="K5673" s="380">
        <v>0.77894675925926005</v>
      </c>
      <c r="L5673" s="378">
        <v>46178</v>
      </c>
      <c r="M5673" s="1" t="s">
        <v>648</v>
      </c>
      <c r="N5673" s="1" t="s">
        <v>8345</v>
      </c>
    </row>
    <row r="5674" spans="1:14" x14ac:dyDescent="0.25">
      <c r="A5674" s="1" t="s">
        <v>647</v>
      </c>
      <c r="B5674" s="1" t="s">
        <v>87</v>
      </c>
      <c r="C5674" s="1" t="s">
        <v>81</v>
      </c>
      <c r="D5674" s="377">
        <v>1800</v>
      </c>
      <c r="E5674" s="1" t="s">
        <v>84</v>
      </c>
      <c r="F5674" s="378">
        <v>46178</v>
      </c>
      <c r="G5674" s="1" t="s">
        <v>8326</v>
      </c>
      <c r="H5674" s="1" t="s">
        <v>5961</v>
      </c>
      <c r="I5674" s="378">
        <v>48003</v>
      </c>
      <c r="J5674" s="1" t="s">
        <v>61</v>
      </c>
      <c r="K5674" s="380">
        <v>0.65878472222221995</v>
      </c>
      <c r="L5674" s="378">
        <v>46178</v>
      </c>
      <c r="M5674" s="1" t="s">
        <v>648</v>
      </c>
      <c r="N5674" s="1" t="s">
        <v>8340</v>
      </c>
    </row>
    <row r="5675" spans="1:14" x14ac:dyDescent="0.25">
      <c r="A5675" s="1" t="s">
        <v>647</v>
      </c>
      <c r="B5675" s="1" t="s">
        <v>87</v>
      </c>
      <c r="C5675" s="1" t="s">
        <v>81</v>
      </c>
      <c r="D5675" s="377">
        <v>1800</v>
      </c>
      <c r="E5675" s="1" t="s">
        <v>84</v>
      </c>
      <c r="F5675" s="378">
        <v>46177</v>
      </c>
      <c r="G5675" s="1" t="s">
        <v>8373</v>
      </c>
      <c r="H5675" s="1" t="s">
        <v>5960</v>
      </c>
      <c r="I5675" s="378">
        <v>48002</v>
      </c>
      <c r="J5675" s="1" t="s">
        <v>61</v>
      </c>
      <c r="K5675" s="380">
        <v>0.614375</v>
      </c>
      <c r="L5675" s="378">
        <v>46177</v>
      </c>
      <c r="M5675" s="1" t="s">
        <v>648</v>
      </c>
      <c r="N5675" s="1" t="s">
        <v>8389</v>
      </c>
    </row>
    <row r="5676" spans="1:14" x14ac:dyDescent="0.25">
      <c r="A5676" s="1" t="s">
        <v>647</v>
      </c>
      <c r="B5676" s="1" t="s">
        <v>87</v>
      </c>
      <c r="C5676" s="1" t="s">
        <v>81</v>
      </c>
      <c r="D5676" s="377">
        <v>1800</v>
      </c>
      <c r="E5676" s="1" t="s">
        <v>84</v>
      </c>
      <c r="F5676" s="378">
        <v>46177</v>
      </c>
      <c r="G5676" s="1" t="s">
        <v>8373</v>
      </c>
      <c r="H5676" s="1" t="s">
        <v>5960</v>
      </c>
      <c r="I5676" s="378">
        <v>48002</v>
      </c>
      <c r="J5676" s="1" t="s">
        <v>61</v>
      </c>
      <c r="K5676" s="380">
        <v>0.69285879629629998</v>
      </c>
      <c r="L5676" s="378">
        <v>46177</v>
      </c>
      <c r="M5676" s="1" t="s">
        <v>648</v>
      </c>
      <c r="N5676" s="1" t="s">
        <v>8398</v>
      </c>
    </row>
    <row r="5677" spans="1:14" x14ac:dyDescent="0.25">
      <c r="A5677" s="1" t="s">
        <v>647</v>
      </c>
      <c r="B5677" s="1" t="s">
        <v>87</v>
      </c>
      <c r="C5677" s="1" t="s">
        <v>81</v>
      </c>
      <c r="D5677" s="377">
        <v>1800</v>
      </c>
      <c r="E5677" s="1" t="s">
        <v>84</v>
      </c>
      <c r="F5677" s="378">
        <v>46177</v>
      </c>
      <c r="G5677" s="1" t="s">
        <v>8326</v>
      </c>
      <c r="H5677" s="1" t="s">
        <v>5961</v>
      </c>
      <c r="I5677" s="378">
        <v>48003</v>
      </c>
      <c r="J5677" s="1" t="s">
        <v>61</v>
      </c>
      <c r="K5677" s="380">
        <v>0.87950231481481</v>
      </c>
      <c r="L5677" s="378">
        <v>46177</v>
      </c>
      <c r="M5677" s="1" t="s">
        <v>648</v>
      </c>
      <c r="N5677" s="1" t="s">
        <v>8391</v>
      </c>
    </row>
    <row r="5678" spans="1:14" x14ac:dyDescent="0.25">
      <c r="A5678" s="1" t="s">
        <v>647</v>
      </c>
      <c r="B5678" s="1" t="s">
        <v>87</v>
      </c>
      <c r="C5678" s="1" t="s">
        <v>81</v>
      </c>
      <c r="D5678" s="377">
        <v>1800</v>
      </c>
      <c r="E5678" s="1" t="s">
        <v>84</v>
      </c>
      <c r="F5678" s="378">
        <v>46177</v>
      </c>
      <c r="G5678" s="1" t="s">
        <v>8326</v>
      </c>
      <c r="H5678" s="1" t="s">
        <v>5961</v>
      </c>
      <c r="I5678" s="378">
        <v>48003</v>
      </c>
      <c r="J5678" s="1" t="s">
        <v>61</v>
      </c>
      <c r="K5678" s="380">
        <v>0.88078703703703998</v>
      </c>
      <c r="L5678" s="378">
        <v>46177</v>
      </c>
      <c r="M5678" s="1" t="s">
        <v>648</v>
      </c>
      <c r="N5678" s="1" t="s">
        <v>8382</v>
      </c>
    </row>
    <row r="5679" spans="1:14" x14ac:dyDescent="0.25">
      <c r="A5679" s="1" t="s">
        <v>647</v>
      </c>
      <c r="B5679" s="1" t="s">
        <v>87</v>
      </c>
      <c r="C5679" s="1" t="s">
        <v>81</v>
      </c>
      <c r="D5679" s="377">
        <v>1800</v>
      </c>
      <c r="E5679" s="1" t="s">
        <v>84</v>
      </c>
      <c r="F5679" s="378">
        <v>46177</v>
      </c>
      <c r="G5679" s="1" t="s">
        <v>8373</v>
      </c>
      <c r="H5679" s="1" t="s">
        <v>5960</v>
      </c>
      <c r="I5679" s="378">
        <v>48002</v>
      </c>
      <c r="J5679" s="1" t="s">
        <v>61</v>
      </c>
      <c r="K5679" s="380">
        <v>0.82746527777778001</v>
      </c>
      <c r="L5679" s="378">
        <v>46177</v>
      </c>
      <c r="M5679" s="1" t="s">
        <v>648</v>
      </c>
      <c r="N5679" s="1" t="s">
        <v>8400</v>
      </c>
    </row>
    <row r="5680" spans="1:14" x14ac:dyDescent="0.25">
      <c r="A5680" s="1" t="s">
        <v>647</v>
      </c>
      <c r="B5680" s="1" t="s">
        <v>87</v>
      </c>
      <c r="C5680" s="1" t="s">
        <v>81</v>
      </c>
      <c r="D5680" s="377">
        <v>1800</v>
      </c>
      <c r="E5680" s="1" t="s">
        <v>84</v>
      </c>
      <c r="F5680" s="378">
        <v>46177</v>
      </c>
      <c r="G5680" s="1" t="s">
        <v>8373</v>
      </c>
      <c r="H5680" s="1" t="s">
        <v>5960</v>
      </c>
      <c r="I5680" s="378">
        <v>48002</v>
      </c>
      <c r="J5680" s="1" t="s">
        <v>61</v>
      </c>
      <c r="K5680" s="380">
        <v>0.60547453703704002</v>
      </c>
      <c r="L5680" s="378">
        <v>46177</v>
      </c>
      <c r="M5680" s="1" t="s">
        <v>648</v>
      </c>
      <c r="N5680" s="1" t="s">
        <v>8403</v>
      </c>
    </row>
    <row r="5681" spans="1:14" x14ac:dyDescent="0.25">
      <c r="A5681" s="1" t="s">
        <v>647</v>
      </c>
      <c r="B5681" s="1" t="s">
        <v>87</v>
      </c>
      <c r="C5681" s="1" t="s">
        <v>81</v>
      </c>
      <c r="D5681" s="377">
        <v>1800</v>
      </c>
      <c r="E5681" s="1" t="s">
        <v>84</v>
      </c>
      <c r="F5681" s="378">
        <v>46177</v>
      </c>
      <c r="G5681" s="1" t="s">
        <v>8373</v>
      </c>
      <c r="H5681" s="1" t="s">
        <v>5960</v>
      </c>
      <c r="I5681" s="378">
        <v>48002</v>
      </c>
      <c r="J5681" s="1" t="s">
        <v>61</v>
      </c>
      <c r="K5681" s="380">
        <v>0.82202546296295997</v>
      </c>
      <c r="L5681" s="378">
        <v>46177</v>
      </c>
      <c r="M5681" s="1" t="s">
        <v>648</v>
      </c>
      <c r="N5681" s="1" t="s">
        <v>8397</v>
      </c>
    </row>
    <row r="5682" spans="1:14" x14ac:dyDescent="0.25">
      <c r="A5682" s="1" t="s">
        <v>647</v>
      </c>
      <c r="B5682" s="1" t="s">
        <v>87</v>
      </c>
      <c r="C5682" s="1" t="s">
        <v>81</v>
      </c>
      <c r="D5682" s="377">
        <v>1800</v>
      </c>
      <c r="E5682" s="1" t="s">
        <v>84</v>
      </c>
      <c r="F5682" s="378">
        <v>46177</v>
      </c>
      <c r="G5682" s="1" t="s">
        <v>8373</v>
      </c>
      <c r="H5682" s="1" t="s">
        <v>5960</v>
      </c>
      <c r="I5682" s="378">
        <v>48002</v>
      </c>
      <c r="J5682" s="1" t="s">
        <v>61</v>
      </c>
      <c r="K5682" s="380">
        <v>0.17662037037037001</v>
      </c>
      <c r="L5682" s="378">
        <v>46177</v>
      </c>
      <c r="M5682" s="1" t="s">
        <v>648</v>
      </c>
      <c r="N5682" s="1" t="s">
        <v>8377</v>
      </c>
    </row>
    <row r="5683" spans="1:14" x14ac:dyDescent="0.25">
      <c r="A5683" s="1" t="s">
        <v>647</v>
      </c>
      <c r="B5683" s="1" t="s">
        <v>87</v>
      </c>
      <c r="C5683" s="1" t="s">
        <v>81</v>
      </c>
      <c r="D5683" s="377">
        <v>1800</v>
      </c>
      <c r="E5683" s="1" t="s">
        <v>84</v>
      </c>
      <c r="F5683" s="378">
        <v>46177</v>
      </c>
      <c r="G5683" s="1" t="s">
        <v>8373</v>
      </c>
      <c r="H5683" s="1" t="s">
        <v>5960</v>
      </c>
      <c r="I5683" s="378">
        <v>48002</v>
      </c>
      <c r="J5683" s="1" t="s">
        <v>61</v>
      </c>
      <c r="K5683" s="380">
        <v>0.58391203703703998</v>
      </c>
      <c r="L5683" s="378">
        <v>46177</v>
      </c>
      <c r="M5683" s="1" t="s">
        <v>648</v>
      </c>
      <c r="N5683" s="1" t="s">
        <v>8383</v>
      </c>
    </row>
    <row r="5684" spans="1:14" x14ac:dyDescent="0.25">
      <c r="A5684" s="1" t="s">
        <v>647</v>
      </c>
      <c r="B5684" s="1" t="s">
        <v>87</v>
      </c>
      <c r="C5684" s="1" t="s">
        <v>81</v>
      </c>
      <c r="D5684" s="377">
        <v>1800</v>
      </c>
      <c r="E5684" s="1" t="s">
        <v>84</v>
      </c>
      <c r="F5684" s="378">
        <v>46177</v>
      </c>
      <c r="G5684" s="1" t="s">
        <v>8373</v>
      </c>
      <c r="H5684" s="1" t="s">
        <v>5960</v>
      </c>
      <c r="I5684" s="378">
        <v>48002</v>
      </c>
      <c r="J5684" s="1" t="s">
        <v>61</v>
      </c>
      <c r="K5684" s="380">
        <v>0.21430555555556</v>
      </c>
      <c r="L5684" s="378">
        <v>46177</v>
      </c>
      <c r="M5684" s="1" t="s">
        <v>648</v>
      </c>
      <c r="N5684" s="1" t="s">
        <v>8390</v>
      </c>
    </row>
    <row r="5685" spans="1:14" x14ac:dyDescent="0.25">
      <c r="A5685" s="1" t="s">
        <v>647</v>
      </c>
      <c r="B5685" s="1" t="s">
        <v>87</v>
      </c>
      <c r="C5685" s="1" t="s">
        <v>81</v>
      </c>
      <c r="D5685" s="377">
        <v>1800</v>
      </c>
      <c r="E5685" s="1" t="s">
        <v>84</v>
      </c>
      <c r="F5685" s="378">
        <v>46177</v>
      </c>
      <c r="G5685" s="1" t="s">
        <v>8373</v>
      </c>
      <c r="H5685" s="1" t="s">
        <v>5960</v>
      </c>
      <c r="I5685" s="378">
        <v>48002</v>
      </c>
      <c r="J5685" s="1" t="s">
        <v>61</v>
      </c>
      <c r="K5685" s="380">
        <v>0.23240740740741</v>
      </c>
      <c r="L5685" s="378">
        <v>46177</v>
      </c>
      <c r="M5685" s="1" t="s">
        <v>648</v>
      </c>
      <c r="N5685" s="1" t="s">
        <v>8404</v>
      </c>
    </row>
    <row r="5686" spans="1:14" x14ac:dyDescent="0.25">
      <c r="A5686" s="1" t="s">
        <v>647</v>
      </c>
      <c r="B5686" s="1" t="s">
        <v>87</v>
      </c>
      <c r="C5686" s="1" t="s">
        <v>81</v>
      </c>
      <c r="D5686" s="377">
        <v>1800</v>
      </c>
      <c r="E5686" s="1" t="s">
        <v>84</v>
      </c>
      <c r="F5686" s="378">
        <v>46177</v>
      </c>
      <c r="G5686" s="1" t="s">
        <v>8373</v>
      </c>
      <c r="H5686" s="1" t="s">
        <v>5960</v>
      </c>
      <c r="I5686" s="378">
        <v>48002</v>
      </c>
      <c r="J5686" s="1" t="s">
        <v>61</v>
      </c>
      <c r="K5686" s="380">
        <v>0.58486111111111005</v>
      </c>
      <c r="L5686" s="378">
        <v>46177</v>
      </c>
      <c r="M5686" s="1" t="s">
        <v>648</v>
      </c>
      <c r="N5686" s="1" t="s">
        <v>8387</v>
      </c>
    </row>
    <row r="5687" spans="1:14" x14ac:dyDescent="0.25">
      <c r="A5687" s="1" t="s">
        <v>647</v>
      </c>
      <c r="B5687" s="1" t="s">
        <v>87</v>
      </c>
      <c r="C5687" s="1" t="s">
        <v>3537</v>
      </c>
      <c r="D5687" s="377">
        <v>-1800</v>
      </c>
      <c r="E5687" s="1" t="s">
        <v>84</v>
      </c>
      <c r="F5687" s="378">
        <v>46177</v>
      </c>
      <c r="G5687" s="1" t="s">
        <v>8373</v>
      </c>
      <c r="H5687" s="1" t="s">
        <v>5960</v>
      </c>
      <c r="I5687" s="378">
        <v>48002</v>
      </c>
      <c r="J5687" s="1" t="s">
        <v>61</v>
      </c>
      <c r="K5687" s="380">
        <v>0.59508101851852002</v>
      </c>
      <c r="L5687" s="378">
        <v>46177</v>
      </c>
      <c r="M5687" s="1" t="s">
        <v>648</v>
      </c>
      <c r="N5687" s="1" t="s">
        <v>8376</v>
      </c>
    </row>
    <row r="5688" spans="1:14" x14ac:dyDescent="0.25">
      <c r="A5688" s="1" t="s">
        <v>647</v>
      </c>
      <c r="B5688" s="1" t="s">
        <v>87</v>
      </c>
      <c r="C5688" s="1" t="s">
        <v>81</v>
      </c>
      <c r="D5688" s="377">
        <v>1800</v>
      </c>
      <c r="E5688" s="1" t="s">
        <v>84</v>
      </c>
      <c r="F5688" s="378">
        <v>46177</v>
      </c>
      <c r="G5688" s="1" t="s">
        <v>8373</v>
      </c>
      <c r="H5688" s="1" t="s">
        <v>5960</v>
      </c>
      <c r="I5688" s="378">
        <v>48002</v>
      </c>
      <c r="J5688" s="1" t="s">
        <v>61</v>
      </c>
      <c r="K5688" s="380">
        <v>0.24017361111110999</v>
      </c>
      <c r="L5688" s="378">
        <v>46177</v>
      </c>
      <c r="M5688" s="1" t="s">
        <v>648</v>
      </c>
      <c r="N5688" s="1" t="s">
        <v>8374</v>
      </c>
    </row>
    <row r="5689" spans="1:14" x14ac:dyDescent="0.25">
      <c r="A5689" s="1" t="s">
        <v>647</v>
      </c>
      <c r="B5689" s="1" t="s">
        <v>87</v>
      </c>
      <c r="C5689" s="1" t="s">
        <v>81</v>
      </c>
      <c r="D5689" s="377">
        <v>1800</v>
      </c>
      <c r="E5689" s="1" t="s">
        <v>84</v>
      </c>
      <c r="F5689" s="378">
        <v>46177</v>
      </c>
      <c r="G5689" s="1" t="s">
        <v>8373</v>
      </c>
      <c r="H5689" s="1" t="s">
        <v>5960</v>
      </c>
      <c r="I5689" s="378">
        <v>48002</v>
      </c>
      <c r="J5689" s="1" t="s">
        <v>61</v>
      </c>
      <c r="K5689" s="380">
        <v>0.26327546296296001</v>
      </c>
      <c r="L5689" s="378">
        <v>46177</v>
      </c>
      <c r="M5689" s="1" t="s">
        <v>648</v>
      </c>
      <c r="N5689" s="1" t="s">
        <v>8379</v>
      </c>
    </row>
    <row r="5690" spans="1:14" x14ac:dyDescent="0.25">
      <c r="A5690" s="1" t="s">
        <v>647</v>
      </c>
      <c r="B5690" s="1" t="s">
        <v>87</v>
      </c>
      <c r="C5690" s="1" t="s">
        <v>81</v>
      </c>
      <c r="D5690" s="377">
        <v>1800</v>
      </c>
      <c r="E5690" s="1" t="s">
        <v>84</v>
      </c>
      <c r="F5690" s="378">
        <v>46177</v>
      </c>
      <c r="G5690" s="1" t="s">
        <v>8373</v>
      </c>
      <c r="H5690" s="1" t="s">
        <v>5960</v>
      </c>
      <c r="I5690" s="378">
        <v>48002</v>
      </c>
      <c r="J5690" s="1" t="s">
        <v>61</v>
      </c>
      <c r="K5690" s="380">
        <v>0.89495370370369998</v>
      </c>
      <c r="L5690" s="378">
        <v>46177</v>
      </c>
      <c r="M5690" s="1" t="s">
        <v>648</v>
      </c>
      <c r="N5690" s="1" t="s">
        <v>8395</v>
      </c>
    </row>
    <row r="5691" spans="1:14" x14ac:dyDescent="0.25">
      <c r="A5691" s="1" t="s">
        <v>647</v>
      </c>
      <c r="B5691" s="1" t="s">
        <v>87</v>
      </c>
      <c r="C5691" s="1" t="s">
        <v>81</v>
      </c>
      <c r="D5691" s="377">
        <v>1800</v>
      </c>
      <c r="E5691" s="1" t="s">
        <v>84</v>
      </c>
      <c r="F5691" s="378">
        <v>46177</v>
      </c>
      <c r="G5691" s="1" t="s">
        <v>8373</v>
      </c>
      <c r="H5691" s="1" t="s">
        <v>5960</v>
      </c>
      <c r="I5691" s="378">
        <v>48002</v>
      </c>
      <c r="J5691" s="1" t="s">
        <v>61</v>
      </c>
      <c r="K5691" s="380">
        <v>0.82160879629630001</v>
      </c>
      <c r="L5691" s="378">
        <v>46177</v>
      </c>
      <c r="M5691" s="1" t="s">
        <v>648</v>
      </c>
      <c r="N5691" s="1" t="s">
        <v>8406</v>
      </c>
    </row>
    <row r="5692" spans="1:14" x14ac:dyDescent="0.25">
      <c r="A5692" s="1" t="s">
        <v>647</v>
      </c>
      <c r="B5692" s="1" t="s">
        <v>87</v>
      </c>
      <c r="C5692" s="1" t="s">
        <v>81</v>
      </c>
      <c r="D5692" s="377">
        <v>1800</v>
      </c>
      <c r="E5692" s="1" t="s">
        <v>84</v>
      </c>
      <c r="F5692" s="378">
        <v>46177</v>
      </c>
      <c r="G5692" s="1" t="s">
        <v>8326</v>
      </c>
      <c r="H5692" s="1" t="s">
        <v>5961</v>
      </c>
      <c r="I5692" s="378">
        <v>48003</v>
      </c>
      <c r="J5692" s="1" t="s">
        <v>61</v>
      </c>
      <c r="K5692" s="380">
        <v>0.94671296296296004</v>
      </c>
      <c r="L5692" s="378">
        <v>46177</v>
      </c>
      <c r="M5692" s="1" t="s">
        <v>648</v>
      </c>
      <c r="N5692" s="1" t="s">
        <v>8375</v>
      </c>
    </row>
    <row r="5693" spans="1:14" x14ac:dyDescent="0.25">
      <c r="A5693" s="1" t="s">
        <v>647</v>
      </c>
      <c r="B5693" s="1" t="s">
        <v>87</v>
      </c>
      <c r="C5693" s="1" t="s">
        <v>81</v>
      </c>
      <c r="D5693" s="377">
        <v>1800</v>
      </c>
      <c r="E5693" s="1" t="s">
        <v>84</v>
      </c>
      <c r="F5693" s="378">
        <v>46177</v>
      </c>
      <c r="G5693" s="1" t="s">
        <v>8373</v>
      </c>
      <c r="H5693" s="1" t="s">
        <v>5960</v>
      </c>
      <c r="I5693" s="378">
        <v>48002</v>
      </c>
      <c r="J5693" s="1" t="s">
        <v>61</v>
      </c>
      <c r="K5693" s="380">
        <v>0.34355324074074001</v>
      </c>
      <c r="L5693" s="378">
        <v>46177</v>
      </c>
      <c r="M5693" s="1" t="s">
        <v>648</v>
      </c>
      <c r="N5693" s="1" t="s">
        <v>8392</v>
      </c>
    </row>
    <row r="5694" spans="1:14" x14ac:dyDescent="0.25">
      <c r="A5694" s="1" t="s">
        <v>647</v>
      </c>
      <c r="B5694" s="1" t="s">
        <v>87</v>
      </c>
      <c r="C5694" s="1" t="s">
        <v>81</v>
      </c>
      <c r="D5694" s="377">
        <v>1800</v>
      </c>
      <c r="E5694" s="1" t="s">
        <v>84</v>
      </c>
      <c r="F5694" s="378">
        <v>46177</v>
      </c>
      <c r="G5694" s="1" t="s">
        <v>8373</v>
      </c>
      <c r="H5694" s="1" t="s">
        <v>5960</v>
      </c>
      <c r="I5694" s="378">
        <v>48002</v>
      </c>
      <c r="J5694" s="1" t="s">
        <v>61</v>
      </c>
      <c r="K5694" s="380">
        <v>0.35134259259258999</v>
      </c>
      <c r="L5694" s="378">
        <v>46177</v>
      </c>
      <c r="M5694" s="1" t="s">
        <v>648</v>
      </c>
      <c r="N5694" s="1" t="s">
        <v>8394</v>
      </c>
    </row>
    <row r="5695" spans="1:14" x14ac:dyDescent="0.25">
      <c r="A5695" s="1" t="s">
        <v>647</v>
      </c>
      <c r="B5695" s="1" t="s">
        <v>87</v>
      </c>
      <c r="C5695" s="1" t="s">
        <v>81</v>
      </c>
      <c r="D5695" s="377">
        <v>1800</v>
      </c>
      <c r="E5695" s="1" t="s">
        <v>84</v>
      </c>
      <c r="F5695" s="378">
        <v>46177</v>
      </c>
      <c r="G5695" s="1" t="s">
        <v>8373</v>
      </c>
      <c r="H5695" s="1" t="s">
        <v>5960</v>
      </c>
      <c r="I5695" s="378">
        <v>48002</v>
      </c>
      <c r="J5695" s="1" t="s">
        <v>61</v>
      </c>
      <c r="K5695" s="380">
        <v>0.35631944444444003</v>
      </c>
      <c r="L5695" s="378">
        <v>46177</v>
      </c>
      <c r="M5695" s="1" t="s">
        <v>648</v>
      </c>
      <c r="N5695" s="1" t="s">
        <v>8399</v>
      </c>
    </row>
    <row r="5696" spans="1:14" x14ac:dyDescent="0.25">
      <c r="A5696" s="1" t="s">
        <v>647</v>
      </c>
      <c r="B5696" s="1" t="s">
        <v>87</v>
      </c>
      <c r="C5696" s="1" t="s">
        <v>81</v>
      </c>
      <c r="D5696" s="377">
        <v>1800</v>
      </c>
      <c r="E5696" s="1" t="s">
        <v>84</v>
      </c>
      <c r="F5696" s="378">
        <v>46177</v>
      </c>
      <c r="G5696" s="1" t="s">
        <v>8373</v>
      </c>
      <c r="H5696" s="1" t="s">
        <v>5960</v>
      </c>
      <c r="I5696" s="378">
        <v>48002</v>
      </c>
      <c r="J5696" s="1" t="s">
        <v>61</v>
      </c>
      <c r="K5696" s="380">
        <v>0.89865740740740996</v>
      </c>
      <c r="L5696" s="378">
        <v>46177</v>
      </c>
      <c r="M5696" s="1" t="s">
        <v>648</v>
      </c>
      <c r="N5696" s="1" t="s">
        <v>8393</v>
      </c>
    </row>
    <row r="5697" spans="1:14" x14ac:dyDescent="0.25">
      <c r="A5697" s="1" t="s">
        <v>647</v>
      </c>
      <c r="B5697" s="1" t="s">
        <v>87</v>
      </c>
      <c r="C5697" s="1" t="s">
        <v>81</v>
      </c>
      <c r="D5697" s="377">
        <v>1800</v>
      </c>
      <c r="E5697" s="1" t="s">
        <v>84</v>
      </c>
      <c r="F5697" s="378">
        <v>46177</v>
      </c>
      <c r="G5697" s="1" t="s">
        <v>8373</v>
      </c>
      <c r="H5697" s="1" t="s">
        <v>5960</v>
      </c>
      <c r="I5697" s="378">
        <v>48002</v>
      </c>
      <c r="J5697" s="1" t="s">
        <v>61</v>
      </c>
      <c r="K5697" s="380">
        <v>0.36978009259258998</v>
      </c>
      <c r="L5697" s="378">
        <v>46177</v>
      </c>
      <c r="M5697" s="1" t="s">
        <v>648</v>
      </c>
      <c r="N5697" s="1" t="s">
        <v>8402</v>
      </c>
    </row>
    <row r="5698" spans="1:14" x14ac:dyDescent="0.25">
      <c r="A5698" s="1" t="s">
        <v>647</v>
      </c>
      <c r="B5698" s="1" t="s">
        <v>87</v>
      </c>
      <c r="C5698" s="1" t="s">
        <v>81</v>
      </c>
      <c r="D5698" s="377">
        <v>1800</v>
      </c>
      <c r="E5698" s="1" t="s">
        <v>84</v>
      </c>
      <c r="F5698" s="378">
        <v>46177</v>
      </c>
      <c r="G5698" s="1" t="s">
        <v>8373</v>
      </c>
      <c r="H5698" s="1" t="s">
        <v>5960</v>
      </c>
      <c r="I5698" s="378">
        <v>48002</v>
      </c>
      <c r="J5698" s="1" t="s">
        <v>61</v>
      </c>
      <c r="K5698" s="380">
        <v>0.37899305555556001</v>
      </c>
      <c r="L5698" s="378">
        <v>46177</v>
      </c>
      <c r="M5698" s="1" t="s">
        <v>648</v>
      </c>
      <c r="N5698" s="1" t="s">
        <v>8380</v>
      </c>
    </row>
    <row r="5699" spans="1:14" x14ac:dyDescent="0.25">
      <c r="A5699" s="1" t="s">
        <v>647</v>
      </c>
      <c r="B5699" s="1" t="s">
        <v>87</v>
      </c>
      <c r="C5699" s="1" t="s">
        <v>81</v>
      </c>
      <c r="D5699" s="377">
        <v>1800</v>
      </c>
      <c r="E5699" s="1" t="s">
        <v>84</v>
      </c>
      <c r="F5699" s="378">
        <v>46177</v>
      </c>
      <c r="G5699" s="1" t="s">
        <v>8326</v>
      </c>
      <c r="H5699" s="1" t="s">
        <v>5961</v>
      </c>
      <c r="I5699" s="378">
        <v>48003</v>
      </c>
      <c r="J5699" s="1" t="s">
        <v>61</v>
      </c>
      <c r="K5699" s="380">
        <v>0.93033564814814995</v>
      </c>
      <c r="L5699" s="378">
        <v>46177</v>
      </c>
      <c r="M5699" s="1" t="s">
        <v>648</v>
      </c>
      <c r="N5699" s="1" t="s">
        <v>8386</v>
      </c>
    </row>
    <row r="5700" spans="1:14" x14ac:dyDescent="0.25">
      <c r="A5700" s="1" t="s">
        <v>647</v>
      </c>
      <c r="B5700" s="1" t="s">
        <v>87</v>
      </c>
      <c r="C5700" s="1" t="s">
        <v>81</v>
      </c>
      <c r="D5700" s="377">
        <v>1800</v>
      </c>
      <c r="E5700" s="1" t="s">
        <v>84</v>
      </c>
      <c r="F5700" s="378">
        <v>46177</v>
      </c>
      <c r="G5700" s="1" t="s">
        <v>8326</v>
      </c>
      <c r="H5700" s="1" t="s">
        <v>5961</v>
      </c>
      <c r="I5700" s="378">
        <v>48003</v>
      </c>
      <c r="J5700" s="1" t="s">
        <v>61</v>
      </c>
      <c r="K5700" s="380">
        <v>0.91519675925926003</v>
      </c>
      <c r="L5700" s="378">
        <v>46177</v>
      </c>
      <c r="M5700" s="1" t="s">
        <v>648</v>
      </c>
      <c r="N5700" s="1" t="s">
        <v>8384</v>
      </c>
    </row>
    <row r="5701" spans="1:14" x14ac:dyDescent="0.25">
      <c r="A5701" s="1" t="s">
        <v>647</v>
      </c>
      <c r="B5701" s="1" t="s">
        <v>87</v>
      </c>
      <c r="C5701" s="1" t="s">
        <v>81</v>
      </c>
      <c r="D5701" s="377">
        <v>1800</v>
      </c>
      <c r="E5701" s="1" t="s">
        <v>84</v>
      </c>
      <c r="F5701" s="378">
        <v>46177</v>
      </c>
      <c r="G5701" s="1" t="s">
        <v>8373</v>
      </c>
      <c r="H5701" s="1" t="s">
        <v>5960</v>
      </c>
      <c r="I5701" s="378">
        <v>48002</v>
      </c>
      <c r="J5701" s="1" t="s">
        <v>61</v>
      </c>
      <c r="K5701" s="380">
        <v>0.46885416666667001</v>
      </c>
      <c r="L5701" s="378">
        <v>46177</v>
      </c>
      <c r="M5701" s="1" t="s">
        <v>648</v>
      </c>
      <c r="N5701" s="1" t="s">
        <v>8378</v>
      </c>
    </row>
    <row r="5702" spans="1:14" x14ac:dyDescent="0.25">
      <c r="A5702" s="1" t="s">
        <v>647</v>
      </c>
      <c r="B5702" s="1" t="s">
        <v>87</v>
      </c>
      <c r="C5702" s="1" t="s">
        <v>81</v>
      </c>
      <c r="D5702" s="377">
        <v>1800</v>
      </c>
      <c r="E5702" s="1" t="s">
        <v>84</v>
      </c>
      <c r="F5702" s="378">
        <v>46177</v>
      </c>
      <c r="G5702" s="1" t="s">
        <v>8373</v>
      </c>
      <c r="H5702" s="1" t="s">
        <v>5960</v>
      </c>
      <c r="I5702" s="378">
        <v>48002</v>
      </c>
      <c r="J5702" s="1" t="s">
        <v>61</v>
      </c>
      <c r="K5702" s="380">
        <v>0.39965277777778002</v>
      </c>
      <c r="L5702" s="378">
        <v>46177</v>
      </c>
      <c r="M5702" s="1" t="s">
        <v>648</v>
      </c>
      <c r="N5702" s="1" t="s">
        <v>8381</v>
      </c>
    </row>
    <row r="5703" spans="1:14" x14ac:dyDescent="0.25">
      <c r="A5703" s="1" t="s">
        <v>647</v>
      </c>
      <c r="B5703" s="1" t="s">
        <v>87</v>
      </c>
      <c r="C5703" s="1" t="s">
        <v>81</v>
      </c>
      <c r="D5703" s="377">
        <v>1800</v>
      </c>
      <c r="E5703" s="1" t="s">
        <v>84</v>
      </c>
      <c r="F5703" s="378">
        <v>46177</v>
      </c>
      <c r="G5703" s="1" t="s">
        <v>8373</v>
      </c>
      <c r="H5703" s="1" t="s">
        <v>5960</v>
      </c>
      <c r="I5703" s="378">
        <v>48002</v>
      </c>
      <c r="J5703" s="1" t="s">
        <v>61</v>
      </c>
      <c r="K5703" s="380">
        <v>0.82849537037037002</v>
      </c>
      <c r="L5703" s="378">
        <v>46177</v>
      </c>
      <c r="M5703" s="1" t="s">
        <v>648</v>
      </c>
      <c r="N5703" s="1" t="s">
        <v>8385</v>
      </c>
    </row>
    <row r="5704" spans="1:14" x14ac:dyDescent="0.25">
      <c r="A5704" s="1" t="s">
        <v>647</v>
      </c>
      <c r="B5704" s="1" t="s">
        <v>87</v>
      </c>
      <c r="C5704" s="1" t="s">
        <v>81</v>
      </c>
      <c r="D5704" s="377">
        <v>1800</v>
      </c>
      <c r="E5704" s="1" t="s">
        <v>84</v>
      </c>
      <c r="F5704" s="378">
        <v>46177</v>
      </c>
      <c r="G5704" s="1" t="s">
        <v>8373</v>
      </c>
      <c r="H5704" s="1" t="s">
        <v>5960</v>
      </c>
      <c r="I5704" s="378">
        <v>48002</v>
      </c>
      <c r="J5704" s="1" t="s">
        <v>61</v>
      </c>
      <c r="K5704" s="380">
        <v>0.44494212962962998</v>
      </c>
      <c r="L5704" s="378">
        <v>46177</v>
      </c>
      <c r="M5704" s="1" t="s">
        <v>648</v>
      </c>
      <c r="N5704" s="1" t="s">
        <v>8396</v>
      </c>
    </row>
    <row r="5705" spans="1:14" x14ac:dyDescent="0.25">
      <c r="A5705" s="1" t="s">
        <v>647</v>
      </c>
      <c r="B5705" s="1" t="s">
        <v>87</v>
      </c>
      <c r="C5705" s="1" t="s">
        <v>81</v>
      </c>
      <c r="D5705" s="377">
        <v>1800</v>
      </c>
      <c r="E5705" s="1" t="s">
        <v>84</v>
      </c>
      <c r="F5705" s="378">
        <v>46177</v>
      </c>
      <c r="G5705" s="1" t="s">
        <v>8373</v>
      </c>
      <c r="H5705" s="1" t="s">
        <v>5960</v>
      </c>
      <c r="I5705" s="378">
        <v>48002</v>
      </c>
      <c r="J5705" s="1" t="s">
        <v>61</v>
      </c>
      <c r="K5705" s="380">
        <v>0.44474537037036999</v>
      </c>
      <c r="L5705" s="378">
        <v>46177</v>
      </c>
      <c r="M5705" s="1" t="s">
        <v>648</v>
      </c>
      <c r="N5705" s="1" t="s">
        <v>8388</v>
      </c>
    </row>
    <row r="5706" spans="1:14" x14ac:dyDescent="0.25">
      <c r="A5706" s="1" t="s">
        <v>647</v>
      </c>
      <c r="B5706" s="1" t="s">
        <v>87</v>
      </c>
      <c r="C5706" s="1" t="s">
        <v>81</v>
      </c>
      <c r="D5706" s="377">
        <v>1800</v>
      </c>
      <c r="E5706" s="1" t="s">
        <v>84</v>
      </c>
      <c r="F5706" s="378">
        <v>46177</v>
      </c>
      <c r="G5706" s="1" t="s">
        <v>8373</v>
      </c>
      <c r="H5706" s="1" t="s">
        <v>5960</v>
      </c>
      <c r="I5706" s="378">
        <v>48002</v>
      </c>
      <c r="J5706" s="1" t="s">
        <v>61</v>
      </c>
      <c r="K5706" s="380">
        <v>0.82702546296295998</v>
      </c>
      <c r="L5706" s="378">
        <v>46177</v>
      </c>
      <c r="M5706" s="1" t="s">
        <v>648</v>
      </c>
      <c r="N5706" s="1" t="s">
        <v>8405</v>
      </c>
    </row>
    <row r="5707" spans="1:14" x14ac:dyDescent="0.25">
      <c r="A5707" s="1" t="s">
        <v>647</v>
      </c>
      <c r="B5707" s="1" t="s">
        <v>87</v>
      </c>
      <c r="C5707" s="1" t="s">
        <v>81</v>
      </c>
      <c r="D5707" s="377">
        <v>1800</v>
      </c>
      <c r="E5707" s="1" t="s">
        <v>84</v>
      </c>
      <c r="F5707" s="378">
        <v>46177</v>
      </c>
      <c r="G5707" s="1" t="s">
        <v>8373</v>
      </c>
      <c r="H5707" s="1" t="s">
        <v>5960</v>
      </c>
      <c r="I5707" s="378">
        <v>48002</v>
      </c>
      <c r="J5707" s="1" t="s">
        <v>61</v>
      </c>
      <c r="K5707" s="380">
        <v>0.14825231481480999</v>
      </c>
      <c r="L5707" s="378">
        <v>46177</v>
      </c>
      <c r="M5707" s="1" t="s">
        <v>648</v>
      </c>
      <c r="N5707" s="1" t="s">
        <v>8401</v>
      </c>
    </row>
    <row r="5708" spans="1:14" x14ac:dyDescent="0.25">
      <c r="A5708" s="1" t="s">
        <v>1992</v>
      </c>
      <c r="B5708" s="1" t="s">
        <v>87</v>
      </c>
      <c r="C5708" s="1" t="s">
        <v>81</v>
      </c>
      <c r="D5708" s="377">
        <v>2250</v>
      </c>
      <c r="E5708" s="1" t="s">
        <v>84</v>
      </c>
      <c r="F5708" s="378">
        <v>46178</v>
      </c>
      <c r="G5708" s="1" t="s">
        <v>8409</v>
      </c>
      <c r="H5708" s="1" t="s">
        <v>5972</v>
      </c>
      <c r="I5708" s="378">
        <v>47274</v>
      </c>
      <c r="J5708" s="1" t="s">
        <v>61</v>
      </c>
      <c r="K5708" s="380">
        <v>0.60921296296296001</v>
      </c>
      <c r="L5708" s="378">
        <v>46178</v>
      </c>
      <c r="M5708" s="1" t="s">
        <v>2034</v>
      </c>
      <c r="N5708" s="1" t="s">
        <v>8415</v>
      </c>
    </row>
    <row r="5709" spans="1:14" x14ac:dyDescent="0.25">
      <c r="A5709" s="1" t="s">
        <v>1992</v>
      </c>
      <c r="B5709" s="1" t="s">
        <v>87</v>
      </c>
      <c r="C5709" s="1" t="s">
        <v>81</v>
      </c>
      <c r="D5709" s="377">
        <v>2250</v>
      </c>
      <c r="E5709" s="1" t="s">
        <v>84</v>
      </c>
      <c r="F5709" s="378">
        <v>46178</v>
      </c>
      <c r="G5709" s="1" t="s">
        <v>8407</v>
      </c>
      <c r="H5709" s="1" t="s">
        <v>5971</v>
      </c>
      <c r="I5709" s="378">
        <v>47273</v>
      </c>
      <c r="J5709" s="1" t="s">
        <v>61</v>
      </c>
      <c r="K5709" s="380">
        <v>0.26769675925926001</v>
      </c>
      <c r="L5709" s="378">
        <v>46178</v>
      </c>
      <c r="M5709" s="1" t="s">
        <v>2034</v>
      </c>
      <c r="N5709" s="1" t="s">
        <v>8417</v>
      </c>
    </row>
    <row r="5710" spans="1:14" x14ac:dyDescent="0.25">
      <c r="A5710" s="1" t="s">
        <v>1992</v>
      </c>
      <c r="B5710" s="1" t="s">
        <v>87</v>
      </c>
      <c r="C5710" s="1" t="s">
        <v>81</v>
      </c>
      <c r="D5710" s="377">
        <v>2250</v>
      </c>
      <c r="E5710" s="1" t="s">
        <v>84</v>
      </c>
      <c r="F5710" s="378">
        <v>46178</v>
      </c>
      <c r="G5710" s="1" t="s">
        <v>8407</v>
      </c>
      <c r="H5710" s="1" t="s">
        <v>5971</v>
      </c>
      <c r="I5710" s="378">
        <v>47273</v>
      </c>
      <c r="J5710" s="1" t="s">
        <v>61</v>
      </c>
      <c r="K5710" s="380">
        <v>0.14587962962963</v>
      </c>
      <c r="L5710" s="378">
        <v>46178</v>
      </c>
      <c r="M5710" s="1" t="s">
        <v>2034</v>
      </c>
      <c r="N5710" s="1" t="s">
        <v>8419</v>
      </c>
    </row>
    <row r="5711" spans="1:14" x14ac:dyDescent="0.25">
      <c r="A5711" s="1" t="s">
        <v>1992</v>
      </c>
      <c r="B5711" s="1" t="s">
        <v>87</v>
      </c>
      <c r="C5711" s="1" t="s">
        <v>81</v>
      </c>
      <c r="D5711" s="377">
        <v>2250</v>
      </c>
      <c r="E5711" s="1" t="s">
        <v>84</v>
      </c>
      <c r="F5711" s="378">
        <v>46178</v>
      </c>
      <c r="G5711" s="1" t="s">
        <v>8409</v>
      </c>
      <c r="H5711" s="1" t="s">
        <v>5972</v>
      </c>
      <c r="I5711" s="378">
        <v>47274</v>
      </c>
      <c r="J5711" s="1" t="s">
        <v>61</v>
      </c>
      <c r="K5711" s="380">
        <v>0.65265046296296003</v>
      </c>
      <c r="L5711" s="378">
        <v>46178</v>
      </c>
      <c r="M5711" s="1" t="s">
        <v>2034</v>
      </c>
      <c r="N5711" s="1" t="s">
        <v>8413</v>
      </c>
    </row>
    <row r="5712" spans="1:14" x14ac:dyDescent="0.25">
      <c r="A5712" s="1" t="s">
        <v>1992</v>
      </c>
      <c r="B5712" s="1" t="s">
        <v>87</v>
      </c>
      <c r="C5712" s="1" t="s">
        <v>81</v>
      </c>
      <c r="D5712" s="377">
        <v>2250</v>
      </c>
      <c r="E5712" s="1" t="s">
        <v>84</v>
      </c>
      <c r="F5712" s="378">
        <v>46178</v>
      </c>
      <c r="G5712" s="1" t="s">
        <v>8407</v>
      </c>
      <c r="H5712" s="1" t="s">
        <v>5971</v>
      </c>
      <c r="I5712" s="378">
        <v>47273</v>
      </c>
      <c r="J5712" s="1" t="s">
        <v>61</v>
      </c>
      <c r="K5712" s="380">
        <v>0.17155092592592999</v>
      </c>
      <c r="L5712" s="378">
        <v>46178</v>
      </c>
      <c r="M5712" s="1" t="s">
        <v>2034</v>
      </c>
      <c r="N5712" s="1" t="s">
        <v>8429</v>
      </c>
    </row>
    <row r="5713" spans="1:14" x14ac:dyDescent="0.25">
      <c r="A5713" s="1" t="s">
        <v>1992</v>
      </c>
      <c r="B5713" s="1" t="s">
        <v>87</v>
      </c>
      <c r="C5713" s="1" t="s">
        <v>81</v>
      </c>
      <c r="D5713" s="377">
        <v>2250</v>
      </c>
      <c r="E5713" s="1" t="s">
        <v>84</v>
      </c>
      <c r="F5713" s="378">
        <v>46178</v>
      </c>
      <c r="G5713" s="1" t="s">
        <v>8407</v>
      </c>
      <c r="H5713" s="1" t="s">
        <v>5971</v>
      </c>
      <c r="I5713" s="378">
        <v>47273</v>
      </c>
      <c r="J5713" s="1" t="s">
        <v>61</v>
      </c>
      <c r="K5713" s="380">
        <v>0.51236111111111005</v>
      </c>
      <c r="L5713" s="378">
        <v>46178</v>
      </c>
      <c r="M5713" s="1" t="s">
        <v>2034</v>
      </c>
      <c r="N5713" s="1" t="s">
        <v>8418</v>
      </c>
    </row>
    <row r="5714" spans="1:14" x14ac:dyDescent="0.25">
      <c r="A5714" s="1" t="s">
        <v>1992</v>
      </c>
      <c r="B5714" s="1" t="s">
        <v>87</v>
      </c>
      <c r="C5714" s="1" t="s">
        <v>81</v>
      </c>
      <c r="D5714" s="377">
        <v>2250</v>
      </c>
      <c r="E5714" s="1" t="s">
        <v>84</v>
      </c>
      <c r="F5714" s="378">
        <v>46178</v>
      </c>
      <c r="G5714" s="1" t="s">
        <v>8407</v>
      </c>
      <c r="H5714" s="1" t="s">
        <v>5971</v>
      </c>
      <c r="I5714" s="378">
        <v>47273</v>
      </c>
      <c r="J5714" s="1" t="s">
        <v>61</v>
      </c>
      <c r="K5714" s="380">
        <v>5.6712962962960002E-2</v>
      </c>
      <c r="L5714" s="378">
        <v>46178</v>
      </c>
      <c r="M5714" s="1" t="s">
        <v>2034</v>
      </c>
      <c r="N5714" s="1" t="s">
        <v>8421</v>
      </c>
    </row>
    <row r="5715" spans="1:14" x14ac:dyDescent="0.25">
      <c r="A5715" s="1" t="s">
        <v>1992</v>
      </c>
      <c r="B5715" s="1" t="s">
        <v>87</v>
      </c>
      <c r="C5715" s="1" t="s">
        <v>81</v>
      </c>
      <c r="D5715" s="377">
        <v>2250</v>
      </c>
      <c r="E5715" s="1" t="s">
        <v>84</v>
      </c>
      <c r="F5715" s="378">
        <v>46178</v>
      </c>
      <c r="G5715" s="1" t="s">
        <v>8407</v>
      </c>
      <c r="H5715" s="1" t="s">
        <v>5971</v>
      </c>
      <c r="I5715" s="378">
        <v>47273</v>
      </c>
      <c r="J5715" s="1" t="s">
        <v>61</v>
      </c>
      <c r="K5715" s="380">
        <v>0.54606481481480995</v>
      </c>
      <c r="L5715" s="378">
        <v>46178</v>
      </c>
      <c r="M5715" s="1" t="s">
        <v>2034</v>
      </c>
      <c r="N5715" s="1" t="s">
        <v>8408</v>
      </c>
    </row>
    <row r="5716" spans="1:14" x14ac:dyDescent="0.25">
      <c r="A5716" s="1" t="s">
        <v>1992</v>
      </c>
      <c r="B5716" s="1" t="s">
        <v>87</v>
      </c>
      <c r="C5716" s="1" t="s">
        <v>81</v>
      </c>
      <c r="D5716" s="377">
        <v>2250</v>
      </c>
      <c r="E5716" s="1" t="s">
        <v>84</v>
      </c>
      <c r="F5716" s="378">
        <v>46178</v>
      </c>
      <c r="G5716" s="1" t="s">
        <v>8409</v>
      </c>
      <c r="H5716" s="1" t="s">
        <v>5972</v>
      </c>
      <c r="I5716" s="378">
        <v>47274</v>
      </c>
      <c r="J5716" s="1" t="s">
        <v>61</v>
      </c>
      <c r="K5716" s="380">
        <v>0.91873842592593002</v>
      </c>
      <c r="L5716" s="378">
        <v>46178</v>
      </c>
      <c r="M5716" s="1" t="s">
        <v>2034</v>
      </c>
      <c r="N5716" s="1" t="s">
        <v>8420</v>
      </c>
    </row>
    <row r="5717" spans="1:14" x14ac:dyDescent="0.25">
      <c r="A5717" s="1" t="s">
        <v>1992</v>
      </c>
      <c r="B5717" s="1" t="s">
        <v>87</v>
      </c>
      <c r="C5717" s="1" t="s">
        <v>81</v>
      </c>
      <c r="D5717" s="377">
        <v>2250</v>
      </c>
      <c r="E5717" s="1" t="s">
        <v>84</v>
      </c>
      <c r="F5717" s="378">
        <v>46178</v>
      </c>
      <c r="G5717" s="1" t="s">
        <v>8409</v>
      </c>
      <c r="H5717" s="1" t="s">
        <v>5972</v>
      </c>
      <c r="I5717" s="378">
        <v>47274</v>
      </c>
      <c r="J5717" s="1" t="s">
        <v>61</v>
      </c>
      <c r="K5717" s="380">
        <v>0.73567129629630001</v>
      </c>
      <c r="L5717" s="378">
        <v>46178</v>
      </c>
      <c r="M5717" s="1" t="s">
        <v>2034</v>
      </c>
      <c r="N5717" s="1" t="s">
        <v>8411</v>
      </c>
    </row>
    <row r="5718" spans="1:14" x14ac:dyDescent="0.25">
      <c r="A5718" s="1" t="s">
        <v>1992</v>
      </c>
      <c r="B5718" s="1" t="s">
        <v>87</v>
      </c>
      <c r="C5718" s="1" t="s">
        <v>81</v>
      </c>
      <c r="D5718" s="377">
        <v>2250</v>
      </c>
      <c r="E5718" s="1" t="s">
        <v>84</v>
      </c>
      <c r="F5718" s="378">
        <v>46178</v>
      </c>
      <c r="G5718" s="1" t="s">
        <v>8407</v>
      </c>
      <c r="H5718" s="1" t="s">
        <v>5971</v>
      </c>
      <c r="I5718" s="378">
        <v>47273</v>
      </c>
      <c r="J5718" s="1" t="s">
        <v>61</v>
      </c>
      <c r="K5718" s="380">
        <v>1.016203703704E-2</v>
      </c>
      <c r="L5718" s="378">
        <v>46178</v>
      </c>
      <c r="M5718" s="1" t="s">
        <v>2034</v>
      </c>
      <c r="N5718" s="1" t="s">
        <v>8426</v>
      </c>
    </row>
    <row r="5719" spans="1:14" x14ac:dyDescent="0.25">
      <c r="A5719" s="1" t="s">
        <v>1992</v>
      </c>
      <c r="B5719" s="1" t="s">
        <v>87</v>
      </c>
      <c r="C5719" s="1" t="s">
        <v>81</v>
      </c>
      <c r="D5719" s="377">
        <v>2250</v>
      </c>
      <c r="E5719" s="1" t="s">
        <v>84</v>
      </c>
      <c r="F5719" s="378">
        <v>46178</v>
      </c>
      <c r="G5719" s="1" t="s">
        <v>8409</v>
      </c>
      <c r="H5719" s="1" t="s">
        <v>5972</v>
      </c>
      <c r="I5719" s="378">
        <v>47274</v>
      </c>
      <c r="J5719" s="1" t="s">
        <v>61</v>
      </c>
      <c r="K5719" s="380">
        <v>0.88645833333333002</v>
      </c>
      <c r="L5719" s="378">
        <v>46178</v>
      </c>
      <c r="M5719" s="1" t="s">
        <v>2034</v>
      </c>
      <c r="N5719" s="1" t="s">
        <v>8414</v>
      </c>
    </row>
    <row r="5720" spans="1:14" x14ac:dyDescent="0.25">
      <c r="A5720" s="1" t="s">
        <v>1992</v>
      </c>
      <c r="B5720" s="1" t="s">
        <v>87</v>
      </c>
      <c r="C5720" s="1" t="s">
        <v>81</v>
      </c>
      <c r="D5720" s="377">
        <v>2250</v>
      </c>
      <c r="E5720" s="1" t="s">
        <v>84</v>
      </c>
      <c r="F5720" s="378">
        <v>46178</v>
      </c>
      <c r="G5720" s="1" t="s">
        <v>8407</v>
      </c>
      <c r="H5720" s="1" t="s">
        <v>5971</v>
      </c>
      <c r="I5720" s="378">
        <v>47273</v>
      </c>
      <c r="J5720" s="1" t="s">
        <v>61</v>
      </c>
      <c r="K5720" s="380">
        <v>0.44824074074074</v>
      </c>
      <c r="L5720" s="378">
        <v>46178</v>
      </c>
      <c r="M5720" s="1" t="s">
        <v>2034</v>
      </c>
      <c r="N5720" s="1" t="s">
        <v>8423</v>
      </c>
    </row>
    <row r="5721" spans="1:14" x14ac:dyDescent="0.25">
      <c r="A5721" s="1" t="s">
        <v>1992</v>
      </c>
      <c r="B5721" s="1" t="s">
        <v>87</v>
      </c>
      <c r="C5721" s="1" t="s">
        <v>81</v>
      </c>
      <c r="D5721" s="377">
        <v>2250</v>
      </c>
      <c r="E5721" s="1" t="s">
        <v>84</v>
      </c>
      <c r="F5721" s="378">
        <v>46178</v>
      </c>
      <c r="G5721" s="1" t="s">
        <v>8407</v>
      </c>
      <c r="H5721" s="1" t="s">
        <v>5971</v>
      </c>
      <c r="I5721" s="378">
        <v>47273</v>
      </c>
      <c r="J5721" s="1" t="s">
        <v>61</v>
      </c>
      <c r="K5721" s="380">
        <v>0.32231481481481</v>
      </c>
      <c r="L5721" s="378">
        <v>46178</v>
      </c>
      <c r="M5721" s="1" t="s">
        <v>2034</v>
      </c>
      <c r="N5721" s="1" t="s">
        <v>8424</v>
      </c>
    </row>
    <row r="5722" spans="1:14" x14ac:dyDescent="0.25">
      <c r="A5722" s="1" t="s">
        <v>1992</v>
      </c>
      <c r="B5722" s="1" t="s">
        <v>87</v>
      </c>
      <c r="C5722" s="1" t="s">
        <v>81</v>
      </c>
      <c r="D5722" s="377">
        <v>2250</v>
      </c>
      <c r="E5722" s="1" t="s">
        <v>84</v>
      </c>
      <c r="F5722" s="378">
        <v>46178</v>
      </c>
      <c r="G5722" s="1" t="s">
        <v>8409</v>
      </c>
      <c r="H5722" s="1" t="s">
        <v>5972</v>
      </c>
      <c r="I5722" s="378">
        <v>47274</v>
      </c>
      <c r="J5722" s="1" t="s">
        <v>61</v>
      </c>
      <c r="K5722" s="380">
        <v>0.94182870370369998</v>
      </c>
      <c r="L5722" s="378">
        <v>46178</v>
      </c>
      <c r="M5722" s="1" t="s">
        <v>2034</v>
      </c>
      <c r="N5722" s="1" t="s">
        <v>8412</v>
      </c>
    </row>
    <row r="5723" spans="1:14" x14ac:dyDescent="0.25">
      <c r="A5723" s="1" t="s">
        <v>1992</v>
      </c>
      <c r="B5723" s="1" t="s">
        <v>87</v>
      </c>
      <c r="C5723" s="1" t="s">
        <v>81</v>
      </c>
      <c r="D5723" s="377">
        <v>2250</v>
      </c>
      <c r="E5723" s="1" t="s">
        <v>84</v>
      </c>
      <c r="F5723" s="378">
        <v>46178</v>
      </c>
      <c r="G5723" s="1" t="s">
        <v>8407</v>
      </c>
      <c r="H5723" s="1" t="s">
        <v>5971</v>
      </c>
      <c r="I5723" s="378">
        <v>47273</v>
      </c>
      <c r="J5723" s="1" t="s">
        <v>61</v>
      </c>
      <c r="K5723" s="380">
        <v>0.22695601851851999</v>
      </c>
      <c r="L5723" s="378">
        <v>46178</v>
      </c>
      <c r="M5723" s="1" t="s">
        <v>2034</v>
      </c>
      <c r="N5723" s="1" t="s">
        <v>8422</v>
      </c>
    </row>
    <row r="5724" spans="1:14" x14ac:dyDescent="0.25">
      <c r="A5724" s="1" t="s">
        <v>1992</v>
      </c>
      <c r="B5724" s="1" t="s">
        <v>87</v>
      </c>
      <c r="C5724" s="1" t="s">
        <v>81</v>
      </c>
      <c r="D5724" s="377">
        <v>2250</v>
      </c>
      <c r="E5724" s="1" t="s">
        <v>84</v>
      </c>
      <c r="F5724" s="378">
        <v>46178</v>
      </c>
      <c r="G5724" s="1" t="s">
        <v>8409</v>
      </c>
      <c r="H5724" s="1" t="s">
        <v>5972</v>
      </c>
      <c r="I5724" s="378">
        <v>47274</v>
      </c>
      <c r="J5724" s="1" t="s">
        <v>61</v>
      </c>
      <c r="K5724" s="380">
        <v>0.68825231481480997</v>
      </c>
      <c r="L5724" s="378">
        <v>46178</v>
      </c>
      <c r="M5724" s="1" t="s">
        <v>2034</v>
      </c>
      <c r="N5724" s="1" t="s">
        <v>8425</v>
      </c>
    </row>
    <row r="5725" spans="1:14" x14ac:dyDescent="0.25">
      <c r="A5725" s="1" t="s">
        <v>1992</v>
      </c>
      <c r="B5725" s="1" t="s">
        <v>87</v>
      </c>
      <c r="C5725" s="1" t="s">
        <v>81</v>
      </c>
      <c r="D5725" s="377">
        <v>2250</v>
      </c>
      <c r="E5725" s="1" t="s">
        <v>84</v>
      </c>
      <c r="F5725" s="378">
        <v>46178</v>
      </c>
      <c r="G5725" s="1" t="s">
        <v>8409</v>
      </c>
      <c r="H5725" s="1" t="s">
        <v>5972</v>
      </c>
      <c r="I5725" s="378">
        <v>47274</v>
      </c>
      <c r="J5725" s="1" t="s">
        <v>61</v>
      </c>
      <c r="K5725" s="380">
        <v>0.97943287037036997</v>
      </c>
      <c r="L5725" s="378">
        <v>46178</v>
      </c>
      <c r="M5725" s="1" t="s">
        <v>2034</v>
      </c>
      <c r="N5725" s="1" t="s">
        <v>8416</v>
      </c>
    </row>
    <row r="5726" spans="1:14" x14ac:dyDescent="0.25">
      <c r="A5726" s="1" t="s">
        <v>1992</v>
      </c>
      <c r="B5726" s="1" t="s">
        <v>87</v>
      </c>
      <c r="C5726" s="1" t="s">
        <v>81</v>
      </c>
      <c r="D5726" s="377">
        <v>2250</v>
      </c>
      <c r="E5726" s="1" t="s">
        <v>84</v>
      </c>
      <c r="F5726" s="378">
        <v>46178</v>
      </c>
      <c r="G5726" s="1" t="s">
        <v>8407</v>
      </c>
      <c r="H5726" s="1" t="s">
        <v>5971</v>
      </c>
      <c r="I5726" s="378">
        <v>47273</v>
      </c>
      <c r="J5726" s="1" t="s">
        <v>61</v>
      </c>
      <c r="K5726" s="380">
        <v>0.40170138888889001</v>
      </c>
      <c r="L5726" s="378">
        <v>46178</v>
      </c>
      <c r="M5726" s="1" t="s">
        <v>2034</v>
      </c>
      <c r="N5726" s="1" t="s">
        <v>8427</v>
      </c>
    </row>
    <row r="5727" spans="1:14" x14ac:dyDescent="0.25">
      <c r="A5727" s="1" t="s">
        <v>1992</v>
      </c>
      <c r="B5727" s="1" t="s">
        <v>87</v>
      </c>
      <c r="C5727" s="1" t="s">
        <v>81</v>
      </c>
      <c r="D5727" s="377">
        <v>2250</v>
      </c>
      <c r="E5727" s="1" t="s">
        <v>84</v>
      </c>
      <c r="F5727" s="378">
        <v>46178</v>
      </c>
      <c r="G5727" s="1" t="s">
        <v>8407</v>
      </c>
      <c r="H5727" s="1" t="s">
        <v>5971</v>
      </c>
      <c r="I5727" s="378">
        <v>47273</v>
      </c>
      <c r="J5727" s="1" t="s">
        <v>61</v>
      </c>
      <c r="K5727" s="380">
        <v>0.36175925925926</v>
      </c>
      <c r="L5727" s="378">
        <v>46178</v>
      </c>
      <c r="M5727" s="1" t="s">
        <v>2034</v>
      </c>
      <c r="N5727" s="1" t="s">
        <v>8428</v>
      </c>
    </row>
    <row r="5728" spans="1:14" x14ac:dyDescent="0.25">
      <c r="A5728" s="1" t="s">
        <v>1992</v>
      </c>
      <c r="B5728" s="1" t="s">
        <v>87</v>
      </c>
      <c r="C5728" s="1" t="s">
        <v>81</v>
      </c>
      <c r="D5728" s="377">
        <v>2250</v>
      </c>
      <c r="E5728" s="1" t="s">
        <v>84</v>
      </c>
      <c r="F5728" s="378">
        <v>46178</v>
      </c>
      <c r="G5728" s="1" t="s">
        <v>8409</v>
      </c>
      <c r="H5728" s="1" t="s">
        <v>5972</v>
      </c>
      <c r="I5728" s="378">
        <v>47274</v>
      </c>
      <c r="J5728" s="1" t="s">
        <v>61</v>
      </c>
      <c r="K5728" s="380">
        <v>0.78405092592592995</v>
      </c>
      <c r="L5728" s="378">
        <v>46178</v>
      </c>
      <c r="M5728" s="1" t="s">
        <v>2034</v>
      </c>
      <c r="N5728" s="1" t="s">
        <v>8410</v>
      </c>
    </row>
    <row r="5729" spans="1:14" x14ac:dyDescent="0.25">
      <c r="A5729" s="1" t="s">
        <v>1992</v>
      </c>
      <c r="B5729" s="1" t="s">
        <v>87</v>
      </c>
      <c r="C5729" s="1" t="s">
        <v>81</v>
      </c>
      <c r="D5729" s="377">
        <v>2250</v>
      </c>
      <c r="E5729" s="1" t="s">
        <v>84</v>
      </c>
      <c r="F5729" s="378">
        <v>46177</v>
      </c>
      <c r="G5729" s="1" t="s">
        <v>8433</v>
      </c>
      <c r="H5729" s="1" t="s">
        <v>5970</v>
      </c>
      <c r="I5729" s="378">
        <v>47271</v>
      </c>
      <c r="J5729" s="1" t="s">
        <v>61</v>
      </c>
      <c r="K5729" s="380">
        <v>1.369212962963E-2</v>
      </c>
      <c r="L5729" s="378">
        <v>46177</v>
      </c>
      <c r="M5729" s="1" t="s">
        <v>2034</v>
      </c>
      <c r="N5729" s="1" t="s">
        <v>8444</v>
      </c>
    </row>
    <row r="5730" spans="1:14" x14ac:dyDescent="0.25">
      <c r="A5730" s="1" t="s">
        <v>1992</v>
      </c>
      <c r="B5730" s="1" t="s">
        <v>87</v>
      </c>
      <c r="C5730" s="1" t="s">
        <v>3537</v>
      </c>
      <c r="D5730" s="377">
        <v>-2250</v>
      </c>
      <c r="E5730" s="1" t="s">
        <v>84</v>
      </c>
      <c r="F5730" s="378">
        <v>46177</v>
      </c>
      <c r="G5730" s="1" t="s">
        <v>8433</v>
      </c>
      <c r="H5730" s="1" t="s">
        <v>5970</v>
      </c>
      <c r="I5730" s="378">
        <v>47271</v>
      </c>
      <c r="J5730" s="1" t="s">
        <v>61</v>
      </c>
      <c r="K5730" s="380">
        <v>0.61484953703704004</v>
      </c>
      <c r="L5730" s="378">
        <v>46177</v>
      </c>
      <c r="M5730" s="1" t="s">
        <v>2034</v>
      </c>
      <c r="N5730" s="1" t="s">
        <v>8435</v>
      </c>
    </row>
    <row r="5731" spans="1:14" x14ac:dyDescent="0.25">
      <c r="A5731" s="1" t="s">
        <v>1992</v>
      </c>
      <c r="B5731" s="1" t="s">
        <v>87</v>
      </c>
      <c r="C5731" s="1" t="s">
        <v>81</v>
      </c>
      <c r="D5731" s="377">
        <v>2250</v>
      </c>
      <c r="E5731" s="1" t="s">
        <v>84</v>
      </c>
      <c r="F5731" s="378">
        <v>46177</v>
      </c>
      <c r="G5731" s="1" t="s">
        <v>8433</v>
      </c>
      <c r="H5731" s="1" t="s">
        <v>5970</v>
      </c>
      <c r="I5731" s="378">
        <v>47271</v>
      </c>
      <c r="J5731" s="1" t="s">
        <v>61</v>
      </c>
      <c r="K5731" s="380">
        <v>3.5185185185190003E-2</v>
      </c>
      <c r="L5731" s="378">
        <v>46177</v>
      </c>
      <c r="M5731" s="1" t="s">
        <v>2034</v>
      </c>
      <c r="N5731" s="1" t="s">
        <v>8453</v>
      </c>
    </row>
    <row r="5732" spans="1:14" x14ac:dyDescent="0.25">
      <c r="A5732" s="1" t="s">
        <v>1992</v>
      </c>
      <c r="B5732" s="1" t="s">
        <v>87</v>
      </c>
      <c r="C5732" s="1" t="s">
        <v>81</v>
      </c>
      <c r="D5732" s="377">
        <v>2250</v>
      </c>
      <c r="E5732" s="1" t="s">
        <v>84</v>
      </c>
      <c r="F5732" s="378">
        <v>46177</v>
      </c>
      <c r="G5732" s="1" t="s">
        <v>8407</v>
      </c>
      <c r="H5732" s="1" t="s">
        <v>5971</v>
      </c>
      <c r="I5732" s="378">
        <v>47273</v>
      </c>
      <c r="J5732" s="1" t="s">
        <v>61</v>
      </c>
      <c r="K5732" s="380">
        <v>0.57775462962962998</v>
      </c>
      <c r="L5732" s="378">
        <v>46177</v>
      </c>
      <c r="M5732" s="1" t="s">
        <v>2034</v>
      </c>
      <c r="N5732" s="1" t="s">
        <v>8430</v>
      </c>
    </row>
    <row r="5733" spans="1:14" x14ac:dyDescent="0.25">
      <c r="A5733" s="1" t="s">
        <v>1992</v>
      </c>
      <c r="B5733" s="1" t="s">
        <v>87</v>
      </c>
      <c r="C5733" s="1" t="s">
        <v>81</v>
      </c>
      <c r="D5733" s="377">
        <v>2250</v>
      </c>
      <c r="E5733" s="1" t="s">
        <v>84</v>
      </c>
      <c r="F5733" s="378">
        <v>46177</v>
      </c>
      <c r="G5733" s="1" t="s">
        <v>8433</v>
      </c>
      <c r="H5733" s="1" t="s">
        <v>5970</v>
      </c>
      <c r="I5733" s="378">
        <v>47271</v>
      </c>
      <c r="J5733" s="1" t="s">
        <v>61</v>
      </c>
      <c r="K5733" s="380">
        <v>0.59803240740741004</v>
      </c>
      <c r="L5733" s="378">
        <v>46177</v>
      </c>
      <c r="M5733" s="1" t="s">
        <v>2034</v>
      </c>
      <c r="N5733" s="1" t="s">
        <v>8451</v>
      </c>
    </row>
    <row r="5734" spans="1:14" x14ac:dyDescent="0.25">
      <c r="A5734" s="1" t="s">
        <v>1992</v>
      </c>
      <c r="B5734" s="1" t="s">
        <v>87</v>
      </c>
      <c r="C5734" s="1" t="s">
        <v>81</v>
      </c>
      <c r="D5734" s="377">
        <v>2250</v>
      </c>
      <c r="E5734" s="1" t="s">
        <v>84</v>
      </c>
      <c r="F5734" s="378">
        <v>46177</v>
      </c>
      <c r="G5734" s="1" t="s">
        <v>8433</v>
      </c>
      <c r="H5734" s="1" t="s">
        <v>5970</v>
      </c>
      <c r="I5734" s="378">
        <v>47271</v>
      </c>
      <c r="J5734" s="1" t="s">
        <v>61</v>
      </c>
      <c r="K5734" s="380">
        <v>0.59743055555556002</v>
      </c>
      <c r="L5734" s="378">
        <v>46177</v>
      </c>
      <c r="M5734" s="1" t="s">
        <v>2034</v>
      </c>
      <c r="N5734" s="1" t="s">
        <v>8450</v>
      </c>
    </row>
    <row r="5735" spans="1:14" x14ac:dyDescent="0.25">
      <c r="A5735" s="1" t="s">
        <v>1992</v>
      </c>
      <c r="B5735" s="1" t="s">
        <v>87</v>
      </c>
      <c r="C5735" s="1" t="s">
        <v>81</v>
      </c>
      <c r="D5735" s="377">
        <v>2250</v>
      </c>
      <c r="E5735" s="1" t="s">
        <v>84</v>
      </c>
      <c r="F5735" s="378">
        <v>46177</v>
      </c>
      <c r="G5735" s="1" t="s">
        <v>8407</v>
      </c>
      <c r="H5735" s="1" t="s">
        <v>5971</v>
      </c>
      <c r="I5735" s="378">
        <v>47273</v>
      </c>
      <c r="J5735" s="1" t="s">
        <v>61</v>
      </c>
      <c r="K5735" s="380">
        <v>0.60210648148148005</v>
      </c>
      <c r="L5735" s="378">
        <v>46177</v>
      </c>
      <c r="M5735" s="1" t="s">
        <v>2034</v>
      </c>
      <c r="N5735" s="1" t="s">
        <v>8448</v>
      </c>
    </row>
    <row r="5736" spans="1:14" x14ac:dyDescent="0.25">
      <c r="A5736" s="1" t="s">
        <v>1992</v>
      </c>
      <c r="B5736" s="1" t="s">
        <v>87</v>
      </c>
      <c r="C5736" s="1" t="s">
        <v>81</v>
      </c>
      <c r="D5736" s="377">
        <v>2250</v>
      </c>
      <c r="E5736" s="1" t="s">
        <v>84</v>
      </c>
      <c r="F5736" s="378">
        <v>46177</v>
      </c>
      <c r="G5736" s="1" t="s">
        <v>8407</v>
      </c>
      <c r="H5736" s="1" t="s">
        <v>5971</v>
      </c>
      <c r="I5736" s="378">
        <v>47273</v>
      </c>
      <c r="J5736" s="1" t="s">
        <v>61</v>
      </c>
      <c r="K5736" s="380">
        <v>0.66269675925925997</v>
      </c>
      <c r="L5736" s="378">
        <v>46177</v>
      </c>
      <c r="M5736" s="1" t="s">
        <v>2034</v>
      </c>
      <c r="N5736" s="1" t="s">
        <v>8446</v>
      </c>
    </row>
    <row r="5737" spans="1:14" x14ac:dyDescent="0.25">
      <c r="A5737" s="1" t="s">
        <v>1992</v>
      </c>
      <c r="B5737" s="1" t="s">
        <v>87</v>
      </c>
      <c r="C5737" s="1" t="s">
        <v>81</v>
      </c>
      <c r="D5737" s="377">
        <v>2250</v>
      </c>
      <c r="E5737" s="1" t="s">
        <v>84</v>
      </c>
      <c r="F5737" s="378">
        <v>46177</v>
      </c>
      <c r="G5737" s="1" t="s">
        <v>8433</v>
      </c>
      <c r="H5737" s="1" t="s">
        <v>5970</v>
      </c>
      <c r="I5737" s="378">
        <v>47271</v>
      </c>
      <c r="J5737" s="1" t="s">
        <v>61</v>
      </c>
      <c r="K5737" s="380">
        <v>0.44104166666667</v>
      </c>
      <c r="L5737" s="378">
        <v>46177</v>
      </c>
      <c r="M5737" s="1" t="s">
        <v>2034</v>
      </c>
      <c r="N5737" s="1" t="s">
        <v>8440</v>
      </c>
    </row>
    <row r="5738" spans="1:14" x14ac:dyDescent="0.25">
      <c r="A5738" s="1" t="s">
        <v>1992</v>
      </c>
      <c r="B5738" s="1" t="s">
        <v>87</v>
      </c>
      <c r="C5738" s="1" t="s">
        <v>81</v>
      </c>
      <c r="D5738" s="377">
        <v>2250</v>
      </c>
      <c r="E5738" s="1" t="s">
        <v>84</v>
      </c>
      <c r="F5738" s="378">
        <v>46177</v>
      </c>
      <c r="G5738" s="1" t="s">
        <v>8433</v>
      </c>
      <c r="H5738" s="1" t="s">
        <v>5970</v>
      </c>
      <c r="I5738" s="378">
        <v>47271</v>
      </c>
      <c r="J5738" s="1" t="s">
        <v>61</v>
      </c>
      <c r="K5738" s="380">
        <v>0.67434027777778005</v>
      </c>
      <c r="L5738" s="378">
        <v>46177</v>
      </c>
      <c r="M5738" s="1" t="s">
        <v>2034</v>
      </c>
      <c r="N5738" s="1" t="s">
        <v>8443</v>
      </c>
    </row>
    <row r="5739" spans="1:14" x14ac:dyDescent="0.25">
      <c r="A5739" s="1" t="s">
        <v>1992</v>
      </c>
      <c r="B5739" s="1" t="s">
        <v>87</v>
      </c>
      <c r="C5739" s="1" t="s">
        <v>81</v>
      </c>
      <c r="D5739" s="377">
        <v>2250</v>
      </c>
      <c r="E5739" s="1" t="s">
        <v>84</v>
      </c>
      <c r="F5739" s="378">
        <v>46177</v>
      </c>
      <c r="G5739" s="1" t="s">
        <v>8407</v>
      </c>
      <c r="H5739" s="1" t="s">
        <v>5971</v>
      </c>
      <c r="I5739" s="378">
        <v>47273</v>
      </c>
      <c r="J5739" s="1" t="s">
        <v>61</v>
      </c>
      <c r="K5739" s="380">
        <v>0.69752314814814997</v>
      </c>
      <c r="L5739" s="378">
        <v>46177</v>
      </c>
      <c r="M5739" s="1" t="s">
        <v>2034</v>
      </c>
      <c r="N5739" s="1" t="s">
        <v>8432</v>
      </c>
    </row>
    <row r="5740" spans="1:14" x14ac:dyDescent="0.25">
      <c r="A5740" s="1" t="s">
        <v>1992</v>
      </c>
      <c r="B5740" s="1" t="s">
        <v>87</v>
      </c>
      <c r="C5740" s="1" t="s">
        <v>81</v>
      </c>
      <c r="D5740" s="377">
        <v>2250</v>
      </c>
      <c r="E5740" s="1" t="s">
        <v>84</v>
      </c>
      <c r="F5740" s="378">
        <v>46177</v>
      </c>
      <c r="G5740" s="1" t="s">
        <v>8433</v>
      </c>
      <c r="H5740" s="1" t="s">
        <v>5970</v>
      </c>
      <c r="I5740" s="378">
        <v>47271</v>
      </c>
      <c r="J5740" s="1" t="s">
        <v>61</v>
      </c>
      <c r="K5740" s="380">
        <v>0.38451388888888999</v>
      </c>
      <c r="L5740" s="378">
        <v>46177</v>
      </c>
      <c r="M5740" s="1" t="s">
        <v>2034</v>
      </c>
      <c r="N5740" s="1" t="s">
        <v>8442</v>
      </c>
    </row>
    <row r="5741" spans="1:14" x14ac:dyDescent="0.25">
      <c r="A5741" s="1" t="s">
        <v>1992</v>
      </c>
      <c r="B5741" s="1" t="s">
        <v>87</v>
      </c>
      <c r="C5741" s="1" t="s">
        <v>81</v>
      </c>
      <c r="D5741" s="377">
        <v>2250</v>
      </c>
      <c r="E5741" s="1" t="s">
        <v>84</v>
      </c>
      <c r="F5741" s="378">
        <v>46177</v>
      </c>
      <c r="G5741" s="1" t="s">
        <v>8407</v>
      </c>
      <c r="H5741" s="1" t="s">
        <v>5971</v>
      </c>
      <c r="I5741" s="378">
        <v>47273</v>
      </c>
      <c r="J5741" s="1" t="s">
        <v>61</v>
      </c>
      <c r="K5741" s="380">
        <v>0.82182870370369998</v>
      </c>
      <c r="L5741" s="378">
        <v>46177</v>
      </c>
      <c r="M5741" s="1" t="s">
        <v>2034</v>
      </c>
      <c r="N5741" s="1" t="s">
        <v>8447</v>
      </c>
    </row>
    <row r="5742" spans="1:14" x14ac:dyDescent="0.25">
      <c r="A5742" s="1" t="s">
        <v>1992</v>
      </c>
      <c r="B5742" s="1" t="s">
        <v>87</v>
      </c>
      <c r="C5742" s="1" t="s">
        <v>81</v>
      </c>
      <c r="D5742" s="377">
        <v>2250</v>
      </c>
      <c r="E5742" s="1" t="s">
        <v>84</v>
      </c>
      <c r="F5742" s="378">
        <v>46177</v>
      </c>
      <c r="G5742" s="1" t="s">
        <v>8407</v>
      </c>
      <c r="H5742" s="1" t="s">
        <v>5971</v>
      </c>
      <c r="I5742" s="378">
        <v>47273</v>
      </c>
      <c r="J5742" s="1" t="s">
        <v>61</v>
      </c>
      <c r="K5742" s="380">
        <v>0.82557870370370001</v>
      </c>
      <c r="L5742" s="378">
        <v>46177</v>
      </c>
      <c r="M5742" s="1" t="s">
        <v>2034</v>
      </c>
      <c r="N5742" s="1" t="s">
        <v>8449</v>
      </c>
    </row>
    <row r="5743" spans="1:14" x14ac:dyDescent="0.25">
      <c r="A5743" s="1" t="s">
        <v>1992</v>
      </c>
      <c r="B5743" s="1" t="s">
        <v>87</v>
      </c>
      <c r="C5743" s="1" t="s">
        <v>81</v>
      </c>
      <c r="D5743" s="377">
        <v>2250</v>
      </c>
      <c r="E5743" s="1" t="s">
        <v>84</v>
      </c>
      <c r="F5743" s="378">
        <v>46177</v>
      </c>
      <c r="G5743" s="1" t="s">
        <v>8407</v>
      </c>
      <c r="H5743" s="1" t="s">
        <v>5971</v>
      </c>
      <c r="I5743" s="378">
        <v>47273</v>
      </c>
      <c r="J5743" s="1" t="s">
        <v>61</v>
      </c>
      <c r="K5743" s="380">
        <v>0.82668981481480996</v>
      </c>
      <c r="L5743" s="378">
        <v>46177</v>
      </c>
      <c r="M5743" s="1" t="s">
        <v>2034</v>
      </c>
      <c r="N5743" s="1" t="s">
        <v>8454</v>
      </c>
    </row>
    <row r="5744" spans="1:14" x14ac:dyDescent="0.25">
      <c r="A5744" s="1" t="s">
        <v>1992</v>
      </c>
      <c r="B5744" s="1" t="s">
        <v>87</v>
      </c>
      <c r="C5744" s="1" t="s">
        <v>81</v>
      </c>
      <c r="D5744" s="377">
        <v>2250</v>
      </c>
      <c r="E5744" s="1" t="s">
        <v>84</v>
      </c>
      <c r="F5744" s="378">
        <v>46177</v>
      </c>
      <c r="G5744" s="1" t="s">
        <v>8433</v>
      </c>
      <c r="H5744" s="1" t="s">
        <v>5970</v>
      </c>
      <c r="I5744" s="378">
        <v>47271</v>
      </c>
      <c r="J5744" s="1" t="s">
        <v>61</v>
      </c>
      <c r="K5744" s="380">
        <v>0.33716435185185001</v>
      </c>
      <c r="L5744" s="378">
        <v>46177</v>
      </c>
      <c r="M5744" s="1" t="s">
        <v>2034</v>
      </c>
      <c r="N5744" s="1" t="s">
        <v>8438</v>
      </c>
    </row>
    <row r="5745" spans="1:14" x14ac:dyDescent="0.25">
      <c r="A5745" s="1" t="s">
        <v>1992</v>
      </c>
      <c r="B5745" s="1" t="s">
        <v>87</v>
      </c>
      <c r="C5745" s="1" t="s">
        <v>81</v>
      </c>
      <c r="D5745" s="377">
        <v>2250</v>
      </c>
      <c r="E5745" s="1" t="s">
        <v>84</v>
      </c>
      <c r="F5745" s="378">
        <v>46177</v>
      </c>
      <c r="G5745" s="1" t="s">
        <v>8433</v>
      </c>
      <c r="H5745" s="1" t="s">
        <v>5970</v>
      </c>
      <c r="I5745" s="378">
        <v>47271</v>
      </c>
      <c r="J5745" s="1" t="s">
        <v>61</v>
      </c>
      <c r="K5745" s="380">
        <v>0.29881944444443997</v>
      </c>
      <c r="L5745" s="378">
        <v>46177</v>
      </c>
      <c r="M5745" s="1" t="s">
        <v>2034</v>
      </c>
      <c r="N5745" s="1" t="s">
        <v>8436</v>
      </c>
    </row>
    <row r="5746" spans="1:14" x14ac:dyDescent="0.25">
      <c r="A5746" s="1" t="s">
        <v>1992</v>
      </c>
      <c r="B5746" s="1" t="s">
        <v>87</v>
      </c>
      <c r="C5746" s="1" t="s">
        <v>81</v>
      </c>
      <c r="D5746" s="377">
        <v>2250</v>
      </c>
      <c r="E5746" s="1" t="s">
        <v>84</v>
      </c>
      <c r="F5746" s="378">
        <v>46177</v>
      </c>
      <c r="G5746" s="1" t="s">
        <v>8407</v>
      </c>
      <c r="H5746" s="1" t="s">
        <v>5971</v>
      </c>
      <c r="I5746" s="378">
        <v>47273</v>
      </c>
      <c r="J5746" s="1" t="s">
        <v>61</v>
      </c>
      <c r="K5746" s="380">
        <v>0.91157407407406998</v>
      </c>
      <c r="L5746" s="378">
        <v>46177</v>
      </c>
      <c r="M5746" s="1" t="s">
        <v>2034</v>
      </c>
      <c r="N5746" s="1" t="s">
        <v>8437</v>
      </c>
    </row>
    <row r="5747" spans="1:14" x14ac:dyDescent="0.25">
      <c r="A5747" s="1" t="s">
        <v>1992</v>
      </c>
      <c r="B5747" s="1" t="s">
        <v>87</v>
      </c>
      <c r="C5747" s="1" t="s">
        <v>81</v>
      </c>
      <c r="D5747" s="377">
        <v>2250</v>
      </c>
      <c r="E5747" s="1" t="s">
        <v>84</v>
      </c>
      <c r="F5747" s="378">
        <v>46177</v>
      </c>
      <c r="G5747" s="1" t="s">
        <v>8407</v>
      </c>
      <c r="H5747" s="1" t="s">
        <v>5971</v>
      </c>
      <c r="I5747" s="378">
        <v>47273</v>
      </c>
      <c r="J5747" s="1" t="s">
        <v>61</v>
      </c>
      <c r="K5747" s="380">
        <v>0.99186342592593002</v>
      </c>
      <c r="L5747" s="378">
        <v>46177</v>
      </c>
      <c r="M5747" s="1" t="s">
        <v>2034</v>
      </c>
      <c r="N5747" s="1" t="s">
        <v>8445</v>
      </c>
    </row>
    <row r="5748" spans="1:14" x14ac:dyDescent="0.25">
      <c r="A5748" s="1" t="s">
        <v>1992</v>
      </c>
      <c r="B5748" s="1" t="s">
        <v>87</v>
      </c>
      <c r="C5748" s="1" t="s">
        <v>81</v>
      </c>
      <c r="D5748" s="377">
        <v>2250</v>
      </c>
      <c r="E5748" s="1" t="s">
        <v>84</v>
      </c>
      <c r="F5748" s="378">
        <v>46177</v>
      </c>
      <c r="G5748" s="1" t="s">
        <v>8407</v>
      </c>
      <c r="H5748" s="1" t="s">
        <v>5971</v>
      </c>
      <c r="I5748" s="378">
        <v>47273</v>
      </c>
      <c r="J5748" s="1" t="s">
        <v>61</v>
      </c>
      <c r="K5748" s="380">
        <v>0.99085648148147998</v>
      </c>
      <c r="L5748" s="378">
        <v>46177</v>
      </c>
      <c r="M5748" s="1" t="s">
        <v>2034</v>
      </c>
      <c r="N5748" s="1" t="s">
        <v>8431</v>
      </c>
    </row>
    <row r="5749" spans="1:14" x14ac:dyDescent="0.25">
      <c r="A5749" s="1" t="s">
        <v>1992</v>
      </c>
      <c r="B5749" s="1" t="s">
        <v>87</v>
      </c>
      <c r="C5749" s="1" t="s">
        <v>81</v>
      </c>
      <c r="D5749" s="377">
        <v>2250</v>
      </c>
      <c r="E5749" s="1" t="s">
        <v>84</v>
      </c>
      <c r="F5749" s="378">
        <v>46177</v>
      </c>
      <c r="G5749" s="1" t="s">
        <v>8433</v>
      </c>
      <c r="H5749" s="1" t="s">
        <v>5970</v>
      </c>
      <c r="I5749" s="378">
        <v>47271</v>
      </c>
      <c r="J5749" s="1" t="s">
        <v>61</v>
      </c>
      <c r="K5749" s="380">
        <v>0.24045138888889001</v>
      </c>
      <c r="L5749" s="378">
        <v>46177</v>
      </c>
      <c r="M5749" s="1" t="s">
        <v>2034</v>
      </c>
      <c r="N5749" s="1" t="s">
        <v>8434</v>
      </c>
    </row>
    <row r="5750" spans="1:14" x14ac:dyDescent="0.25">
      <c r="A5750" s="1" t="s">
        <v>1992</v>
      </c>
      <c r="B5750" s="1" t="s">
        <v>87</v>
      </c>
      <c r="C5750" s="1" t="s">
        <v>81</v>
      </c>
      <c r="D5750" s="377">
        <v>2250</v>
      </c>
      <c r="E5750" s="1" t="s">
        <v>84</v>
      </c>
      <c r="F5750" s="378">
        <v>46177</v>
      </c>
      <c r="G5750" s="1" t="s">
        <v>8433</v>
      </c>
      <c r="H5750" s="1" t="s">
        <v>5970</v>
      </c>
      <c r="I5750" s="378">
        <v>47271</v>
      </c>
      <c r="J5750" s="1" t="s">
        <v>61</v>
      </c>
      <c r="K5750" s="380">
        <v>0.18565972222221999</v>
      </c>
      <c r="L5750" s="378">
        <v>46177</v>
      </c>
      <c r="M5750" s="1" t="s">
        <v>2034</v>
      </c>
      <c r="N5750" s="1" t="s">
        <v>8439</v>
      </c>
    </row>
    <row r="5751" spans="1:14" x14ac:dyDescent="0.25">
      <c r="A5751" s="1" t="s">
        <v>1992</v>
      </c>
      <c r="B5751" s="1" t="s">
        <v>87</v>
      </c>
      <c r="C5751" s="1" t="s">
        <v>81</v>
      </c>
      <c r="D5751" s="377">
        <v>2250</v>
      </c>
      <c r="E5751" s="1" t="s">
        <v>84</v>
      </c>
      <c r="F5751" s="378">
        <v>46177</v>
      </c>
      <c r="G5751" s="1" t="s">
        <v>8433</v>
      </c>
      <c r="H5751" s="1" t="s">
        <v>5970</v>
      </c>
      <c r="I5751" s="378">
        <v>47271</v>
      </c>
      <c r="J5751" s="1" t="s">
        <v>61</v>
      </c>
      <c r="K5751" s="380">
        <v>0.14840277777777999</v>
      </c>
      <c r="L5751" s="378">
        <v>46177</v>
      </c>
      <c r="M5751" s="1" t="s">
        <v>2034</v>
      </c>
      <c r="N5751" s="1" t="s">
        <v>8441</v>
      </c>
    </row>
    <row r="5752" spans="1:14" x14ac:dyDescent="0.25">
      <c r="A5752" s="1" t="s">
        <v>1992</v>
      </c>
      <c r="B5752" s="1" t="s">
        <v>87</v>
      </c>
      <c r="C5752" s="1" t="s">
        <v>81</v>
      </c>
      <c r="D5752" s="377">
        <v>2250</v>
      </c>
      <c r="E5752" s="1" t="s">
        <v>84</v>
      </c>
      <c r="F5752" s="378">
        <v>46177</v>
      </c>
      <c r="G5752" s="1" t="s">
        <v>8433</v>
      </c>
      <c r="H5752" s="1" t="s">
        <v>5970</v>
      </c>
      <c r="I5752" s="378">
        <v>47271</v>
      </c>
      <c r="J5752" s="1" t="s">
        <v>61</v>
      </c>
      <c r="K5752" s="380">
        <v>0.15015046296296</v>
      </c>
      <c r="L5752" s="378">
        <v>46177</v>
      </c>
      <c r="M5752" s="1" t="s">
        <v>2034</v>
      </c>
      <c r="N5752" s="1" t="s">
        <v>8452</v>
      </c>
    </row>
    <row r="5753" spans="1:14" x14ac:dyDescent="0.25">
      <c r="A5753" s="1" t="s">
        <v>1992</v>
      </c>
      <c r="B5753" s="1" t="s">
        <v>87</v>
      </c>
      <c r="C5753" s="1" t="s">
        <v>81</v>
      </c>
      <c r="D5753" s="377">
        <v>2250</v>
      </c>
      <c r="E5753" s="1" t="s">
        <v>84</v>
      </c>
      <c r="F5753" s="378">
        <v>46176</v>
      </c>
      <c r="G5753" s="1" t="s">
        <v>4476</v>
      </c>
      <c r="H5753" s="1" t="s">
        <v>4419</v>
      </c>
      <c r="I5753" s="378">
        <v>47268</v>
      </c>
      <c r="J5753" s="1" t="s">
        <v>61</v>
      </c>
      <c r="K5753" s="380">
        <v>3.5138888888890003E-2</v>
      </c>
      <c r="L5753" s="378">
        <v>46176</v>
      </c>
      <c r="M5753" s="1" t="s">
        <v>2034</v>
      </c>
      <c r="N5753" s="1" t="s">
        <v>5558</v>
      </c>
    </row>
    <row r="5754" spans="1:14" x14ac:dyDescent="0.25">
      <c r="A5754" s="1" t="s">
        <v>1992</v>
      </c>
      <c r="B5754" s="1" t="s">
        <v>87</v>
      </c>
      <c r="C5754" s="1" t="s">
        <v>81</v>
      </c>
      <c r="D5754" s="377">
        <v>2250</v>
      </c>
      <c r="E5754" s="1" t="s">
        <v>84</v>
      </c>
      <c r="F5754" s="378">
        <v>46176</v>
      </c>
      <c r="G5754" s="1" t="s">
        <v>4476</v>
      </c>
      <c r="H5754" s="1" t="s">
        <v>4419</v>
      </c>
      <c r="I5754" s="378">
        <v>47268</v>
      </c>
      <c r="J5754" s="1" t="s">
        <v>61</v>
      </c>
      <c r="K5754" s="380">
        <v>1.64351851852E-3</v>
      </c>
      <c r="L5754" s="378">
        <v>46176</v>
      </c>
      <c r="M5754" s="1" t="s">
        <v>2034</v>
      </c>
      <c r="N5754" s="1" t="s">
        <v>5561</v>
      </c>
    </row>
    <row r="5755" spans="1:14" x14ac:dyDescent="0.25">
      <c r="A5755" s="1" t="s">
        <v>1992</v>
      </c>
      <c r="B5755" s="1" t="s">
        <v>87</v>
      </c>
      <c r="C5755" s="1" t="s">
        <v>81</v>
      </c>
      <c r="D5755" s="377">
        <v>2250</v>
      </c>
      <c r="E5755" s="1" t="s">
        <v>84</v>
      </c>
      <c r="F5755" s="378">
        <v>46176</v>
      </c>
      <c r="G5755" s="1" t="s">
        <v>4476</v>
      </c>
      <c r="H5755" s="1" t="s">
        <v>4419</v>
      </c>
      <c r="I5755" s="378">
        <v>47268</v>
      </c>
      <c r="J5755" s="1" t="s">
        <v>61</v>
      </c>
      <c r="K5755" s="380">
        <v>6.7962962962960005E-2</v>
      </c>
      <c r="L5755" s="378">
        <v>46176</v>
      </c>
      <c r="M5755" s="1" t="s">
        <v>2034</v>
      </c>
      <c r="N5755" s="1" t="s">
        <v>5555</v>
      </c>
    </row>
    <row r="5756" spans="1:14" x14ac:dyDescent="0.25">
      <c r="A5756" s="1" t="s">
        <v>1992</v>
      </c>
      <c r="B5756" s="1" t="s">
        <v>87</v>
      </c>
      <c r="C5756" s="1" t="s">
        <v>81</v>
      </c>
      <c r="D5756" s="377">
        <v>2250</v>
      </c>
      <c r="E5756" s="1" t="s">
        <v>84</v>
      </c>
      <c r="F5756" s="378">
        <v>46176</v>
      </c>
      <c r="G5756" s="1" t="s">
        <v>8433</v>
      </c>
      <c r="H5756" s="1" t="s">
        <v>5970</v>
      </c>
      <c r="I5756" s="378">
        <v>47271</v>
      </c>
      <c r="J5756" s="1" t="s">
        <v>61</v>
      </c>
      <c r="K5756" s="380">
        <v>0.88943287037037</v>
      </c>
      <c r="L5756" s="378">
        <v>46176</v>
      </c>
      <c r="M5756" s="1" t="s">
        <v>2034</v>
      </c>
      <c r="N5756" s="1" t="s">
        <v>8460</v>
      </c>
    </row>
    <row r="5757" spans="1:14" x14ac:dyDescent="0.25">
      <c r="A5757" s="1" t="s">
        <v>1992</v>
      </c>
      <c r="B5757" s="1" t="s">
        <v>87</v>
      </c>
      <c r="C5757" s="1" t="s">
        <v>81</v>
      </c>
      <c r="D5757" s="377">
        <v>2250</v>
      </c>
      <c r="E5757" s="1" t="s">
        <v>84</v>
      </c>
      <c r="F5757" s="378">
        <v>46176</v>
      </c>
      <c r="G5757" s="1" t="s">
        <v>8433</v>
      </c>
      <c r="H5757" s="1" t="s">
        <v>5970</v>
      </c>
      <c r="I5757" s="378">
        <v>47271</v>
      </c>
      <c r="J5757" s="1" t="s">
        <v>61</v>
      </c>
      <c r="K5757" s="380">
        <v>0.78582175925926001</v>
      </c>
      <c r="L5757" s="378">
        <v>46176</v>
      </c>
      <c r="M5757" s="1" t="s">
        <v>2034</v>
      </c>
      <c r="N5757" s="1" t="s">
        <v>8466</v>
      </c>
    </row>
    <row r="5758" spans="1:14" x14ac:dyDescent="0.25">
      <c r="A5758" s="1" t="s">
        <v>1992</v>
      </c>
      <c r="B5758" s="1" t="s">
        <v>87</v>
      </c>
      <c r="C5758" s="1" t="s">
        <v>81</v>
      </c>
      <c r="D5758" s="377">
        <v>2250</v>
      </c>
      <c r="E5758" s="1" t="s">
        <v>84</v>
      </c>
      <c r="F5758" s="378">
        <v>46176</v>
      </c>
      <c r="G5758" s="1" t="s">
        <v>4476</v>
      </c>
      <c r="H5758" s="1" t="s">
        <v>4419</v>
      </c>
      <c r="I5758" s="378">
        <v>47268</v>
      </c>
      <c r="J5758" s="1" t="s">
        <v>61</v>
      </c>
      <c r="K5758" s="380">
        <v>0.26795138888888997</v>
      </c>
      <c r="L5758" s="378">
        <v>46176</v>
      </c>
      <c r="M5758" s="1" t="s">
        <v>2034</v>
      </c>
      <c r="N5758" s="1" t="s">
        <v>5556</v>
      </c>
    </row>
    <row r="5759" spans="1:14" x14ac:dyDescent="0.25">
      <c r="A5759" s="1" t="s">
        <v>1992</v>
      </c>
      <c r="B5759" s="1" t="s">
        <v>87</v>
      </c>
      <c r="C5759" s="1" t="s">
        <v>81</v>
      </c>
      <c r="D5759" s="377">
        <v>2250</v>
      </c>
      <c r="E5759" s="1" t="s">
        <v>84</v>
      </c>
      <c r="F5759" s="378">
        <v>46176</v>
      </c>
      <c r="G5759" s="1" t="s">
        <v>4476</v>
      </c>
      <c r="H5759" s="1" t="s">
        <v>4419</v>
      </c>
      <c r="I5759" s="378">
        <v>47268</v>
      </c>
      <c r="J5759" s="1" t="s">
        <v>61</v>
      </c>
      <c r="K5759" s="380">
        <v>0.18762731481480999</v>
      </c>
      <c r="L5759" s="378">
        <v>46176</v>
      </c>
      <c r="M5759" s="1" t="s">
        <v>2034</v>
      </c>
      <c r="N5759" s="1" t="s">
        <v>5559</v>
      </c>
    </row>
    <row r="5760" spans="1:14" x14ac:dyDescent="0.25">
      <c r="A5760" s="1" t="s">
        <v>1992</v>
      </c>
      <c r="B5760" s="1" t="s">
        <v>87</v>
      </c>
      <c r="C5760" s="1" t="s">
        <v>81</v>
      </c>
      <c r="D5760" s="377">
        <v>2250</v>
      </c>
      <c r="E5760" s="1" t="s">
        <v>84</v>
      </c>
      <c r="F5760" s="378">
        <v>46176</v>
      </c>
      <c r="G5760" s="1" t="s">
        <v>4476</v>
      </c>
      <c r="H5760" s="1" t="s">
        <v>4419</v>
      </c>
      <c r="I5760" s="378">
        <v>47268</v>
      </c>
      <c r="J5760" s="1" t="s">
        <v>61</v>
      </c>
      <c r="K5760" s="380">
        <v>0.30706018518519002</v>
      </c>
      <c r="L5760" s="378">
        <v>46176</v>
      </c>
      <c r="M5760" s="1" t="s">
        <v>2034</v>
      </c>
      <c r="N5760" s="1" t="s">
        <v>5557</v>
      </c>
    </row>
    <row r="5761" spans="1:14" x14ac:dyDescent="0.25">
      <c r="A5761" s="1" t="s">
        <v>1992</v>
      </c>
      <c r="B5761" s="1" t="s">
        <v>87</v>
      </c>
      <c r="C5761" s="1" t="s">
        <v>81</v>
      </c>
      <c r="D5761" s="377">
        <v>2250</v>
      </c>
      <c r="E5761" s="1" t="s">
        <v>84</v>
      </c>
      <c r="F5761" s="378">
        <v>46176</v>
      </c>
      <c r="G5761" s="1" t="s">
        <v>4476</v>
      </c>
      <c r="H5761" s="1" t="s">
        <v>4419</v>
      </c>
      <c r="I5761" s="378">
        <v>47268</v>
      </c>
      <c r="J5761" s="1" t="s">
        <v>61</v>
      </c>
      <c r="K5761" s="380">
        <v>0.20313657407406999</v>
      </c>
      <c r="L5761" s="378">
        <v>46176</v>
      </c>
      <c r="M5761" s="1" t="s">
        <v>2034</v>
      </c>
      <c r="N5761" s="1" t="s">
        <v>5554</v>
      </c>
    </row>
    <row r="5762" spans="1:14" x14ac:dyDescent="0.25">
      <c r="A5762" s="1" t="s">
        <v>1992</v>
      </c>
      <c r="B5762" s="1" t="s">
        <v>87</v>
      </c>
      <c r="C5762" s="1" t="s">
        <v>81</v>
      </c>
      <c r="D5762" s="377">
        <v>2250</v>
      </c>
      <c r="E5762" s="1" t="s">
        <v>84</v>
      </c>
      <c r="F5762" s="378">
        <v>46176</v>
      </c>
      <c r="G5762" s="1" t="s">
        <v>8433</v>
      </c>
      <c r="H5762" s="1" t="s">
        <v>5970</v>
      </c>
      <c r="I5762" s="378">
        <v>47271</v>
      </c>
      <c r="J5762" s="1" t="s">
        <v>61</v>
      </c>
      <c r="K5762" s="380">
        <v>0.73714120370369995</v>
      </c>
      <c r="L5762" s="378">
        <v>46176</v>
      </c>
      <c r="M5762" s="1" t="s">
        <v>2034</v>
      </c>
      <c r="N5762" s="1" t="s">
        <v>8464</v>
      </c>
    </row>
    <row r="5763" spans="1:14" x14ac:dyDescent="0.25">
      <c r="A5763" s="1" t="s">
        <v>1992</v>
      </c>
      <c r="B5763" s="1" t="s">
        <v>87</v>
      </c>
      <c r="C5763" s="1" t="s">
        <v>81</v>
      </c>
      <c r="D5763" s="377">
        <v>2250</v>
      </c>
      <c r="E5763" s="1" t="s">
        <v>84</v>
      </c>
      <c r="F5763" s="378">
        <v>46176</v>
      </c>
      <c r="G5763" s="1" t="s">
        <v>8433</v>
      </c>
      <c r="H5763" s="1" t="s">
        <v>5970</v>
      </c>
      <c r="I5763" s="378">
        <v>47271</v>
      </c>
      <c r="J5763" s="1" t="s">
        <v>61</v>
      </c>
      <c r="K5763" s="380">
        <v>0.69657407407407002</v>
      </c>
      <c r="L5763" s="378">
        <v>46176</v>
      </c>
      <c r="M5763" s="1" t="s">
        <v>2034</v>
      </c>
      <c r="N5763" s="1" t="s">
        <v>8463</v>
      </c>
    </row>
    <row r="5764" spans="1:14" x14ac:dyDescent="0.25">
      <c r="A5764" s="1" t="s">
        <v>1992</v>
      </c>
      <c r="B5764" s="1" t="s">
        <v>87</v>
      </c>
      <c r="C5764" s="1" t="s">
        <v>81</v>
      </c>
      <c r="D5764" s="377">
        <v>2250</v>
      </c>
      <c r="E5764" s="1" t="s">
        <v>84</v>
      </c>
      <c r="F5764" s="378">
        <v>46176</v>
      </c>
      <c r="G5764" s="1" t="s">
        <v>8433</v>
      </c>
      <c r="H5764" s="1" t="s">
        <v>5970</v>
      </c>
      <c r="I5764" s="378">
        <v>47271</v>
      </c>
      <c r="J5764" s="1" t="s">
        <v>61</v>
      </c>
      <c r="K5764" s="380">
        <v>0.68324074074074004</v>
      </c>
      <c r="L5764" s="378">
        <v>46176</v>
      </c>
      <c r="M5764" s="1" t="s">
        <v>2034</v>
      </c>
      <c r="N5764" s="1" t="s">
        <v>8459</v>
      </c>
    </row>
    <row r="5765" spans="1:14" x14ac:dyDescent="0.25">
      <c r="A5765" s="1" t="s">
        <v>1992</v>
      </c>
      <c r="B5765" s="1" t="s">
        <v>87</v>
      </c>
      <c r="C5765" s="1" t="s">
        <v>81</v>
      </c>
      <c r="D5765" s="377">
        <v>2250</v>
      </c>
      <c r="E5765" s="1" t="s">
        <v>84</v>
      </c>
      <c r="F5765" s="378">
        <v>46176</v>
      </c>
      <c r="G5765" s="1" t="s">
        <v>4476</v>
      </c>
      <c r="H5765" s="1" t="s">
        <v>4419</v>
      </c>
      <c r="I5765" s="378">
        <v>47268</v>
      </c>
      <c r="J5765" s="1" t="s">
        <v>61</v>
      </c>
      <c r="K5765" s="380">
        <v>0.43494212962963003</v>
      </c>
      <c r="L5765" s="378">
        <v>46176</v>
      </c>
      <c r="M5765" s="1" t="s">
        <v>2034</v>
      </c>
      <c r="N5765" s="1" t="s">
        <v>8465</v>
      </c>
    </row>
    <row r="5766" spans="1:14" x14ac:dyDescent="0.25">
      <c r="A5766" s="1" t="s">
        <v>1992</v>
      </c>
      <c r="B5766" s="1" t="s">
        <v>87</v>
      </c>
      <c r="C5766" s="1" t="s">
        <v>81</v>
      </c>
      <c r="D5766" s="377">
        <v>2250</v>
      </c>
      <c r="E5766" s="1" t="s">
        <v>84</v>
      </c>
      <c r="F5766" s="378">
        <v>46176</v>
      </c>
      <c r="G5766" s="1" t="s">
        <v>8433</v>
      </c>
      <c r="H5766" s="1" t="s">
        <v>5970</v>
      </c>
      <c r="I5766" s="378">
        <v>47271</v>
      </c>
      <c r="J5766" s="1" t="s">
        <v>61</v>
      </c>
      <c r="K5766" s="380">
        <v>0.44771990740741002</v>
      </c>
      <c r="L5766" s="378">
        <v>46176</v>
      </c>
      <c r="M5766" s="1" t="s">
        <v>2034</v>
      </c>
      <c r="N5766" s="1" t="s">
        <v>8458</v>
      </c>
    </row>
    <row r="5767" spans="1:14" x14ac:dyDescent="0.25">
      <c r="A5767" s="1" t="s">
        <v>1992</v>
      </c>
      <c r="B5767" s="1" t="s">
        <v>87</v>
      </c>
      <c r="C5767" s="1" t="s">
        <v>81</v>
      </c>
      <c r="D5767" s="377">
        <v>2250</v>
      </c>
      <c r="E5767" s="1" t="s">
        <v>84</v>
      </c>
      <c r="F5767" s="378">
        <v>46176</v>
      </c>
      <c r="G5767" s="1" t="s">
        <v>4476</v>
      </c>
      <c r="H5767" s="1" t="s">
        <v>4419</v>
      </c>
      <c r="I5767" s="378">
        <v>47268</v>
      </c>
      <c r="J5767" s="1" t="s">
        <v>61</v>
      </c>
      <c r="K5767" s="380">
        <v>0.45954861111111001</v>
      </c>
      <c r="L5767" s="378">
        <v>46176</v>
      </c>
      <c r="M5767" s="1" t="s">
        <v>2034</v>
      </c>
      <c r="N5767" s="1" t="s">
        <v>8457</v>
      </c>
    </row>
    <row r="5768" spans="1:14" x14ac:dyDescent="0.25">
      <c r="A5768" s="1" t="s">
        <v>1992</v>
      </c>
      <c r="B5768" s="1" t="s">
        <v>87</v>
      </c>
      <c r="C5768" s="1" t="s">
        <v>81</v>
      </c>
      <c r="D5768" s="377">
        <v>2250</v>
      </c>
      <c r="E5768" s="1" t="s">
        <v>84</v>
      </c>
      <c r="F5768" s="378">
        <v>46176</v>
      </c>
      <c r="G5768" s="1" t="s">
        <v>8433</v>
      </c>
      <c r="H5768" s="1" t="s">
        <v>5970</v>
      </c>
      <c r="I5768" s="378">
        <v>47271</v>
      </c>
      <c r="J5768" s="1" t="s">
        <v>61</v>
      </c>
      <c r="K5768" s="380">
        <v>0.92327546296296004</v>
      </c>
      <c r="L5768" s="378">
        <v>46176</v>
      </c>
      <c r="M5768" s="1" t="s">
        <v>2034</v>
      </c>
      <c r="N5768" s="1" t="s">
        <v>8456</v>
      </c>
    </row>
    <row r="5769" spans="1:14" x14ac:dyDescent="0.25">
      <c r="A5769" s="1" t="s">
        <v>1992</v>
      </c>
      <c r="B5769" s="1" t="s">
        <v>87</v>
      </c>
      <c r="C5769" s="1" t="s">
        <v>81</v>
      </c>
      <c r="D5769" s="377">
        <v>2250</v>
      </c>
      <c r="E5769" s="1" t="s">
        <v>84</v>
      </c>
      <c r="F5769" s="378">
        <v>46176</v>
      </c>
      <c r="G5769" s="1" t="s">
        <v>8433</v>
      </c>
      <c r="H5769" s="1" t="s">
        <v>5970</v>
      </c>
      <c r="I5769" s="378">
        <v>47271</v>
      </c>
      <c r="J5769" s="1" t="s">
        <v>61</v>
      </c>
      <c r="K5769" s="380">
        <v>0.58296296296296002</v>
      </c>
      <c r="L5769" s="378">
        <v>46176</v>
      </c>
      <c r="M5769" s="1" t="s">
        <v>2034</v>
      </c>
      <c r="N5769" s="1" t="s">
        <v>8462</v>
      </c>
    </row>
    <row r="5770" spans="1:14" x14ac:dyDescent="0.25">
      <c r="A5770" s="1" t="s">
        <v>1992</v>
      </c>
      <c r="B5770" s="1" t="s">
        <v>87</v>
      </c>
      <c r="C5770" s="1" t="s">
        <v>81</v>
      </c>
      <c r="D5770" s="377">
        <v>2250</v>
      </c>
      <c r="E5770" s="1" t="s">
        <v>84</v>
      </c>
      <c r="F5770" s="378">
        <v>46176</v>
      </c>
      <c r="G5770" s="1" t="s">
        <v>8433</v>
      </c>
      <c r="H5770" s="1" t="s">
        <v>5970</v>
      </c>
      <c r="I5770" s="378">
        <v>47271</v>
      </c>
      <c r="J5770" s="1" t="s">
        <v>61</v>
      </c>
      <c r="K5770" s="380">
        <v>0.55105324074074002</v>
      </c>
      <c r="L5770" s="378">
        <v>46176</v>
      </c>
      <c r="M5770" s="1" t="s">
        <v>2034</v>
      </c>
      <c r="N5770" s="1" t="s">
        <v>8461</v>
      </c>
    </row>
    <row r="5771" spans="1:14" x14ac:dyDescent="0.25">
      <c r="A5771" s="1" t="s">
        <v>1992</v>
      </c>
      <c r="B5771" s="1" t="s">
        <v>87</v>
      </c>
      <c r="C5771" s="1" t="s">
        <v>81</v>
      </c>
      <c r="D5771" s="377">
        <v>2250</v>
      </c>
      <c r="E5771" s="1" t="s">
        <v>84</v>
      </c>
      <c r="F5771" s="378">
        <v>46176</v>
      </c>
      <c r="G5771" s="1" t="s">
        <v>8433</v>
      </c>
      <c r="H5771" s="1" t="s">
        <v>5970</v>
      </c>
      <c r="I5771" s="378">
        <v>47271</v>
      </c>
      <c r="J5771" s="1" t="s">
        <v>61</v>
      </c>
      <c r="K5771" s="380">
        <v>0.58773148148148002</v>
      </c>
      <c r="L5771" s="378">
        <v>46176</v>
      </c>
      <c r="M5771" s="1" t="s">
        <v>2034</v>
      </c>
      <c r="N5771" s="1" t="s">
        <v>8455</v>
      </c>
    </row>
    <row r="5772" spans="1:14" x14ac:dyDescent="0.25">
      <c r="A5772" s="1" t="s">
        <v>1992</v>
      </c>
      <c r="B5772" s="1" t="s">
        <v>87</v>
      </c>
      <c r="C5772" s="1" t="s">
        <v>81</v>
      </c>
      <c r="D5772" s="377">
        <v>2250</v>
      </c>
      <c r="E5772" s="1" t="s">
        <v>84</v>
      </c>
      <c r="F5772" s="378">
        <v>46176</v>
      </c>
      <c r="G5772" s="1" t="s">
        <v>4476</v>
      </c>
      <c r="H5772" s="1" t="s">
        <v>4419</v>
      </c>
      <c r="I5772" s="378">
        <v>47268</v>
      </c>
      <c r="J5772" s="1" t="s">
        <v>61</v>
      </c>
      <c r="K5772" s="380">
        <v>0.16275462962963</v>
      </c>
      <c r="L5772" s="378">
        <v>46176</v>
      </c>
      <c r="M5772" s="1" t="s">
        <v>2034</v>
      </c>
      <c r="N5772" s="1" t="s">
        <v>5560</v>
      </c>
    </row>
    <row r="5773" spans="1:14" x14ac:dyDescent="0.25">
      <c r="A5773" s="1" t="s">
        <v>1992</v>
      </c>
      <c r="B5773" s="1" t="s">
        <v>87</v>
      </c>
      <c r="C5773" s="1" t="s">
        <v>81</v>
      </c>
      <c r="D5773" s="377">
        <v>2250</v>
      </c>
      <c r="E5773" s="1" t="s">
        <v>84</v>
      </c>
      <c r="F5773" s="378">
        <v>46175</v>
      </c>
      <c r="G5773" s="1" t="s">
        <v>4476</v>
      </c>
      <c r="H5773" s="1" t="s">
        <v>4419</v>
      </c>
      <c r="I5773" s="378">
        <v>47268</v>
      </c>
      <c r="J5773" s="1" t="s">
        <v>61</v>
      </c>
      <c r="K5773" s="380">
        <v>0.35564814814814999</v>
      </c>
      <c r="L5773" s="378">
        <v>46175</v>
      </c>
      <c r="M5773" s="1" t="s">
        <v>2034</v>
      </c>
      <c r="N5773" s="1" t="s">
        <v>4477</v>
      </c>
    </row>
    <row r="5774" spans="1:14" x14ac:dyDescent="0.25">
      <c r="A5774" s="1" t="s">
        <v>1992</v>
      </c>
      <c r="B5774" s="1" t="s">
        <v>87</v>
      </c>
      <c r="C5774" s="1" t="s">
        <v>81</v>
      </c>
      <c r="D5774" s="377">
        <v>2250</v>
      </c>
      <c r="E5774" s="1" t="s">
        <v>84</v>
      </c>
      <c r="F5774" s="378">
        <v>46175</v>
      </c>
      <c r="G5774" s="1" t="s">
        <v>4476</v>
      </c>
      <c r="H5774" s="1" t="s">
        <v>4419</v>
      </c>
      <c r="I5774" s="378">
        <v>47268</v>
      </c>
      <c r="J5774" s="1" t="s">
        <v>61</v>
      </c>
      <c r="K5774" s="380">
        <v>0.87315972222222005</v>
      </c>
      <c r="L5774" s="378">
        <v>46175</v>
      </c>
      <c r="M5774" s="1" t="s">
        <v>2034</v>
      </c>
      <c r="N5774" s="1" t="s">
        <v>5565</v>
      </c>
    </row>
    <row r="5775" spans="1:14" x14ac:dyDescent="0.25">
      <c r="A5775" s="1" t="s">
        <v>1992</v>
      </c>
      <c r="B5775" s="1" t="s">
        <v>87</v>
      </c>
      <c r="C5775" s="1" t="s">
        <v>81</v>
      </c>
      <c r="D5775" s="377">
        <v>2250</v>
      </c>
      <c r="E5775" s="1" t="s">
        <v>84</v>
      </c>
      <c r="F5775" s="378">
        <v>46175</v>
      </c>
      <c r="G5775" s="1" t="s">
        <v>4476</v>
      </c>
      <c r="H5775" s="1" t="s">
        <v>4419</v>
      </c>
      <c r="I5775" s="378">
        <v>47268</v>
      </c>
      <c r="J5775" s="1" t="s">
        <v>61</v>
      </c>
      <c r="K5775" s="380">
        <v>0.89434027777778002</v>
      </c>
      <c r="L5775" s="378">
        <v>46175</v>
      </c>
      <c r="M5775" s="1" t="s">
        <v>2034</v>
      </c>
      <c r="N5775" s="1" t="s">
        <v>5567</v>
      </c>
    </row>
    <row r="5776" spans="1:14" x14ac:dyDescent="0.25">
      <c r="A5776" s="1" t="s">
        <v>1992</v>
      </c>
      <c r="B5776" s="1" t="s">
        <v>87</v>
      </c>
      <c r="C5776" s="1" t="s">
        <v>81</v>
      </c>
      <c r="D5776" s="377">
        <v>2250</v>
      </c>
      <c r="E5776" s="1" t="s">
        <v>84</v>
      </c>
      <c r="F5776" s="378">
        <v>46175</v>
      </c>
      <c r="G5776" s="1" t="s">
        <v>4476</v>
      </c>
      <c r="H5776" s="1" t="s">
        <v>4419</v>
      </c>
      <c r="I5776" s="378">
        <v>47268</v>
      </c>
      <c r="J5776" s="1" t="s">
        <v>61</v>
      </c>
      <c r="K5776" s="380">
        <v>0.78075231481481</v>
      </c>
      <c r="L5776" s="378">
        <v>46175</v>
      </c>
      <c r="M5776" s="1" t="s">
        <v>2034</v>
      </c>
      <c r="N5776" s="1" t="s">
        <v>5566</v>
      </c>
    </row>
    <row r="5777" spans="1:14" x14ac:dyDescent="0.25">
      <c r="A5777" s="1" t="s">
        <v>1992</v>
      </c>
      <c r="B5777" s="1" t="s">
        <v>87</v>
      </c>
      <c r="C5777" s="1" t="s">
        <v>81</v>
      </c>
      <c r="D5777" s="377">
        <v>2250</v>
      </c>
      <c r="E5777" s="1" t="s">
        <v>84</v>
      </c>
      <c r="F5777" s="378">
        <v>46175</v>
      </c>
      <c r="G5777" s="1" t="s">
        <v>4476</v>
      </c>
      <c r="H5777" s="1" t="s">
        <v>4419</v>
      </c>
      <c r="I5777" s="378">
        <v>47268</v>
      </c>
      <c r="J5777" s="1" t="s">
        <v>61</v>
      </c>
      <c r="K5777" s="380">
        <v>0.43414351851852001</v>
      </c>
      <c r="L5777" s="378">
        <v>46175</v>
      </c>
      <c r="M5777" s="1" t="s">
        <v>2034</v>
      </c>
      <c r="N5777" s="1" t="s">
        <v>4946</v>
      </c>
    </row>
    <row r="5778" spans="1:14" x14ac:dyDescent="0.25">
      <c r="A5778" s="1" t="s">
        <v>1992</v>
      </c>
      <c r="B5778" s="1" t="s">
        <v>87</v>
      </c>
      <c r="C5778" s="1" t="s">
        <v>81</v>
      </c>
      <c r="D5778" s="377">
        <v>2250</v>
      </c>
      <c r="E5778" s="1" t="s">
        <v>84</v>
      </c>
      <c r="F5778" s="378">
        <v>46175</v>
      </c>
      <c r="G5778" s="1" t="s">
        <v>4476</v>
      </c>
      <c r="H5778" s="1" t="s">
        <v>4419</v>
      </c>
      <c r="I5778" s="378">
        <v>47268</v>
      </c>
      <c r="J5778" s="1" t="s">
        <v>61</v>
      </c>
      <c r="K5778" s="380">
        <v>0.53300925925926002</v>
      </c>
      <c r="L5778" s="378">
        <v>46175</v>
      </c>
      <c r="M5778" s="1" t="s">
        <v>2034</v>
      </c>
      <c r="N5778" s="1" t="s">
        <v>4947</v>
      </c>
    </row>
    <row r="5779" spans="1:14" x14ac:dyDescent="0.25">
      <c r="A5779" s="1" t="s">
        <v>1992</v>
      </c>
      <c r="B5779" s="1" t="s">
        <v>87</v>
      </c>
      <c r="C5779" s="1" t="s">
        <v>81</v>
      </c>
      <c r="D5779" s="377">
        <v>2250</v>
      </c>
      <c r="E5779" s="1" t="s">
        <v>84</v>
      </c>
      <c r="F5779" s="378">
        <v>46175</v>
      </c>
      <c r="G5779" s="1" t="s">
        <v>4476</v>
      </c>
      <c r="H5779" s="1" t="s">
        <v>4419</v>
      </c>
      <c r="I5779" s="378">
        <v>47268</v>
      </c>
      <c r="J5779" s="1" t="s">
        <v>61</v>
      </c>
      <c r="K5779" s="380">
        <v>0.35664351851852</v>
      </c>
      <c r="L5779" s="378">
        <v>46175</v>
      </c>
      <c r="M5779" s="1" t="s">
        <v>2034</v>
      </c>
      <c r="N5779" s="1" t="s">
        <v>4478</v>
      </c>
    </row>
    <row r="5780" spans="1:14" x14ac:dyDescent="0.25">
      <c r="A5780" s="1" t="s">
        <v>1992</v>
      </c>
      <c r="B5780" s="1" t="s">
        <v>87</v>
      </c>
      <c r="C5780" s="1" t="s">
        <v>81</v>
      </c>
      <c r="D5780" s="377">
        <v>2250</v>
      </c>
      <c r="E5780" s="1" t="s">
        <v>84</v>
      </c>
      <c r="F5780" s="378">
        <v>46175</v>
      </c>
      <c r="G5780" s="1" t="s">
        <v>4476</v>
      </c>
      <c r="H5780" s="1" t="s">
        <v>4419</v>
      </c>
      <c r="I5780" s="378">
        <v>47268</v>
      </c>
      <c r="J5780" s="1" t="s">
        <v>61</v>
      </c>
      <c r="K5780" s="380">
        <v>0.73765046296296</v>
      </c>
      <c r="L5780" s="378">
        <v>46175</v>
      </c>
      <c r="M5780" s="1" t="s">
        <v>2034</v>
      </c>
      <c r="N5780" s="1" t="s">
        <v>5564</v>
      </c>
    </row>
    <row r="5781" spans="1:14" x14ac:dyDescent="0.25">
      <c r="A5781" s="1" t="s">
        <v>1992</v>
      </c>
      <c r="B5781" s="1" t="s">
        <v>87</v>
      </c>
      <c r="C5781" s="1" t="s">
        <v>81</v>
      </c>
      <c r="D5781" s="377">
        <v>2250</v>
      </c>
      <c r="E5781" s="1" t="s">
        <v>84</v>
      </c>
      <c r="F5781" s="378">
        <v>46175</v>
      </c>
      <c r="G5781" s="1" t="s">
        <v>4476</v>
      </c>
      <c r="H5781" s="1" t="s">
        <v>4419</v>
      </c>
      <c r="I5781" s="378">
        <v>47268</v>
      </c>
      <c r="J5781" s="1" t="s">
        <v>61</v>
      </c>
      <c r="K5781" s="380">
        <v>0.55530092592592994</v>
      </c>
      <c r="L5781" s="378">
        <v>46175</v>
      </c>
      <c r="M5781" s="1" t="s">
        <v>2034</v>
      </c>
      <c r="N5781" s="1" t="s">
        <v>4948</v>
      </c>
    </row>
    <row r="5782" spans="1:14" x14ac:dyDescent="0.25">
      <c r="A5782" s="1" t="s">
        <v>1992</v>
      </c>
      <c r="B5782" s="1" t="s">
        <v>87</v>
      </c>
      <c r="C5782" s="1" t="s">
        <v>81</v>
      </c>
      <c r="D5782" s="377">
        <v>2250</v>
      </c>
      <c r="E5782" s="1" t="s">
        <v>84</v>
      </c>
      <c r="F5782" s="378">
        <v>46175</v>
      </c>
      <c r="G5782" s="1" t="s">
        <v>4476</v>
      </c>
      <c r="H5782" s="1" t="s">
        <v>4419</v>
      </c>
      <c r="I5782" s="378">
        <v>47268</v>
      </c>
      <c r="J5782" s="1" t="s">
        <v>61</v>
      </c>
      <c r="K5782" s="380">
        <v>0.93896990740741004</v>
      </c>
      <c r="L5782" s="378">
        <v>46175</v>
      </c>
      <c r="M5782" s="1" t="s">
        <v>2034</v>
      </c>
      <c r="N5782" s="1" t="s">
        <v>5562</v>
      </c>
    </row>
    <row r="5783" spans="1:14" x14ac:dyDescent="0.25">
      <c r="A5783" s="1" t="s">
        <v>1992</v>
      </c>
      <c r="B5783" s="1" t="s">
        <v>87</v>
      </c>
      <c r="C5783" s="1" t="s">
        <v>3537</v>
      </c>
      <c r="D5783" s="377">
        <v>-4500</v>
      </c>
      <c r="E5783" s="1" t="s">
        <v>84</v>
      </c>
      <c r="F5783" s="378">
        <v>46175</v>
      </c>
      <c r="G5783" s="1" t="s">
        <v>4476</v>
      </c>
      <c r="H5783" s="1" t="s">
        <v>4419</v>
      </c>
      <c r="I5783" s="378">
        <v>47268</v>
      </c>
      <c r="J5783" s="1" t="s">
        <v>61</v>
      </c>
      <c r="K5783" s="380">
        <v>0.56719907407407</v>
      </c>
      <c r="L5783" s="378">
        <v>46175</v>
      </c>
      <c r="M5783" s="1" t="s">
        <v>2034</v>
      </c>
      <c r="N5783" s="1" t="s">
        <v>4945</v>
      </c>
    </row>
    <row r="5784" spans="1:14" x14ac:dyDescent="0.25">
      <c r="A5784" s="1" t="s">
        <v>1992</v>
      </c>
      <c r="B5784" s="1" t="s">
        <v>87</v>
      </c>
      <c r="C5784" s="1" t="s">
        <v>81</v>
      </c>
      <c r="D5784" s="377">
        <v>2250</v>
      </c>
      <c r="E5784" s="1" t="s">
        <v>84</v>
      </c>
      <c r="F5784" s="378">
        <v>46175</v>
      </c>
      <c r="G5784" s="1" t="s">
        <v>4476</v>
      </c>
      <c r="H5784" s="1" t="s">
        <v>4419</v>
      </c>
      <c r="I5784" s="378">
        <v>47268</v>
      </c>
      <c r="J5784" s="1" t="s">
        <v>61</v>
      </c>
      <c r="K5784" s="380">
        <v>0.69253472222222001</v>
      </c>
      <c r="L5784" s="378">
        <v>46175</v>
      </c>
      <c r="M5784" s="1" t="s">
        <v>2034</v>
      </c>
      <c r="N5784" s="1" t="s">
        <v>5563</v>
      </c>
    </row>
    <row r="5785" spans="1:14" x14ac:dyDescent="0.25">
      <c r="A5785" s="1" t="s">
        <v>1992</v>
      </c>
      <c r="B5785" s="1" t="s">
        <v>87</v>
      </c>
      <c r="C5785" s="1" t="s">
        <v>81</v>
      </c>
      <c r="D5785" s="377">
        <v>2250</v>
      </c>
      <c r="E5785" s="1" t="s">
        <v>84</v>
      </c>
      <c r="F5785" s="378">
        <v>46175</v>
      </c>
      <c r="G5785" s="1" t="s">
        <v>4476</v>
      </c>
      <c r="H5785" s="1" t="s">
        <v>4419</v>
      </c>
      <c r="I5785" s="378">
        <v>47268</v>
      </c>
      <c r="J5785" s="1" t="s">
        <v>61</v>
      </c>
      <c r="K5785" s="380">
        <v>0.65785879629629995</v>
      </c>
      <c r="L5785" s="378">
        <v>46175</v>
      </c>
      <c r="M5785" s="1" t="s">
        <v>2034</v>
      </c>
      <c r="N5785" s="1" t="s">
        <v>4949</v>
      </c>
    </row>
    <row r="5786" spans="1:14" x14ac:dyDescent="0.25">
      <c r="A5786" s="1" t="s">
        <v>1992</v>
      </c>
      <c r="B5786" s="1" t="s">
        <v>87</v>
      </c>
      <c r="C5786" s="1" t="s">
        <v>81</v>
      </c>
      <c r="D5786" s="377">
        <v>2250</v>
      </c>
      <c r="E5786" s="1" t="s">
        <v>84</v>
      </c>
      <c r="F5786" s="378">
        <v>46175</v>
      </c>
      <c r="G5786" s="1" t="s">
        <v>4476</v>
      </c>
      <c r="H5786" s="1" t="s">
        <v>4419</v>
      </c>
      <c r="I5786" s="378">
        <v>47268</v>
      </c>
      <c r="J5786" s="1" t="s">
        <v>61</v>
      </c>
      <c r="K5786" s="380">
        <v>0.62137731481480996</v>
      </c>
      <c r="L5786" s="378">
        <v>46175</v>
      </c>
      <c r="M5786" s="1" t="s">
        <v>2034</v>
      </c>
      <c r="N5786" s="1" t="s">
        <v>4944</v>
      </c>
    </row>
    <row r="5787" spans="1:14" x14ac:dyDescent="0.25">
      <c r="A5787" s="1" t="s">
        <v>1992</v>
      </c>
      <c r="B5787" s="1" t="s">
        <v>87</v>
      </c>
      <c r="C5787" s="1" t="s">
        <v>81</v>
      </c>
      <c r="D5787" s="377">
        <v>2250</v>
      </c>
      <c r="E5787" s="1" t="s">
        <v>84</v>
      </c>
      <c r="F5787" s="378">
        <v>46174</v>
      </c>
      <c r="G5787" s="1" t="s">
        <v>4476</v>
      </c>
      <c r="H5787" s="1" t="s">
        <v>4419</v>
      </c>
      <c r="I5787" s="378">
        <v>47268</v>
      </c>
      <c r="J5787" s="1" t="s">
        <v>61</v>
      </c>
      <c r="K5787" s="380">
        <v>0.37392361111111</v>
      </c>
      <c r="L5787" s="378">
        <v>46174</v>
      </c>
      <c r="M5787" s="1" t="s">
        <v>2034</v>
      </c>
      <c r="N5787" s="1" t="s">
        <v>4479</v>
      </c>
    </row>
    <row r="5788" spans="1:14" x14ac:dyDescent="0.25">
      <c r="A5788" s="1" t="s">
        <v>599</v>
      </c>
      <c r="B5788" s="1" t="s">
        <v>87</v>
      </c>
      <c r="C5788" s="1" t="s">
        <v>81</v>
      </c>
      <c r="D5788" s="377">
        <v>2250</v>
      </c>
      <c r="E5788" s="1" t="s">
        <v>84</v>
      </c>
      <c r="F5788" s="378">
        <v>46185</v>
      </c>
      <c r="G5788" s="1" t="s">
        <v>13370</v>
      </c>
      <c r="H5788" s="1" t="s">
        <v>13371</v>
      </c>
      <c r="I5788" s="378">
        <v>47280</v>
      </c>
      <c r="J5788" s="1" t="s">
        <v>61</v>
      </c>
      <c r="K5788" s="380">
        <v>0.173125</v>
      </c>
      <c r="L5788" s="378">
        <v>46185</v>
      </c>
      <c r="M5788" s="1" t="s">
        <v>600</v>
      </c>
      <c r="N5788" s="1" t="s">
        <v>13926</v>
      </c>
    </row>
    <row r="5789" spans="1:14" x14ac:dyDescent="0.25">
      <c r="A5789" s="1" t="s">
        <v>599</v>
      </c>
      <c r="B5789" s="1" t="s">
        <v>87</v>
      </c>
      <c r="C5789" s="1" t="s">
        <v>81</v>
      </c>
      <c r="D5789" s="377">
        <v>2250</v>
      </c>
      <c r="E5789" s="1" t="s">
        <v>84</v>
      </c>
      <c r="F5789" s="378">
        <v>46185</v>
      </c>
      <c r="G5789" s="1" t="s">
        <v>13370</v>
      </c>
      <c r="H5789" s="1" t="s">
        <v>13371</v>
      </c>
      <c r="I5789" s="378">
        <v>47280</v>
      </c>
      <c r="J5789" s="1" t="s">
        <v>61</v>
      </c>
      <c r="K5789" s="380">
        <v>2.8807870370370001E-2</v>
      </c>
      <c r="L5789" s="378">
        <v>46185</v>
      </c>
      <c r="M5789" s="1" t="s">
        <v>600</v>
      </c>
      <c r="N5789" s="1" t="s">
        <v>13925</v>
      </c>
    </row>
    <row r="5790" spans="1:14" x14ac:dyDescent="0.25">
      <c r="A5790" s="1" t="s">
        <v>599</v>
      </c>
      <c r="B5790" s="1" t="s">
        <v>87</v>
      </c>
      <c r="C5790" s="1" t="s">
        <v>81</v>
      </c>
      <c r="D5790" s="377">
        <v>2250</v>
      </c>
      <c r="E5790" s="1" t="s">
        <v>84</v>
      </c>
      <c r="F5790" s="378">
        <v>46185</v>
      </c>
      <c r="G5790" s="1" t="s">
        <v>13370</v>
      </c>
      <c r="H5790" s="1" t="s">
        <v>13371</v>
      </c>
      <c r="I5790" s="378">
        <v>47280</v>
      </c>
      <c r="J5790" s="1" t="s">
        <v>61</v>
      </c>
      <c r="K5790" s="380">
        <v>0.36070601851852002</v>
      </c>
      <c r="L5790" s="378">
        <v>46185</v>
      </c>
      <c r="M5790" s="1" t="s">
        <v>600</v>
      </c>
      <c r="N5790" s="1" t="s">
        <v>14401</v>
      </c>
    </row>
    <row r="5791" spans="1:14" x14ac:dyDescent="0.25">
      <c r="A5791" s="1" t="s">
        <v>599</v>
      </c>
      <c r="B5791" s="1" t="s">
        <v>87</v>
      </c>
      <c r="C5791" s="1" t="s">
        <v>81</v>
      </c>
      <c r="D5791" s="377">
        <v>2250</v>
      </c>
      <c r="E5791" s="1" t="s">
        <v>84</v>
      </c>
      <c r="F5791" s="378">
        <v>46185</v>
      </c>
      <c r="G5791" s="1" t="s">
        <v>13370</v>
      </c>
      <c r="H5791" s="1" t="s">
        <v>13371</v>
      </c>
      <c r="I5791" s="378">
        <v>47280</v>
      </c>
      <c r="J5791" s="1" t="s">
        <v>61</v>
      </c>
      <c r="K5791" s="380">
        <v>0.16434027777777999</v>
      </c>
      <c r="L5791" s="378">
        <v>46185</v>
      </c>
      <c r="M5791" s="1" t="s">
        <v>600</v>
      </c>
      <c r="N5791" s="1" t="s">
        <v>13931</v>
      </c>
    </row>
    <row r="5792" spans="1:14" x14ac:dyDescent="0.25">
      <c r="A5792" s="1" t="s">
        <v>599</v>
      </c>
      <c r="B5792" s="1" t="s">
        <v>87</v>
      </c>
      <c r="C5792" s="1" t="s">
        <v>81</v>
      </c>
      <c r="D5792" s="377">
        <v>2250</v>
      </c>
      <c r="E5792" s="1" t="s">
        <v>84</v>
      </c>
      <c r="F5792" s="378">
        <v>46185</v>
      </c>
      <c r="G5792" s="1" t="s">
        <v>13370</v>
      </c>
      <c r="H5792" s="1" t="s">
        <v>13371</v>
      </c>
      <c r="I5792" s="378">
        <v>47280</v>
      </c>
      <c r="J5792" s="1" t="s">
        <v>61</v>
      </c>
      <c r="K5792" s="380">
        <v>1.4189814814809999E-2</v>
      </c>
      <c r="L5792" s="378">
        <v>46185</v>
      </c>
      <c r="M5792" s="1" t="s">
        <v>600</v>
      </c>
      <c r="N5792" s="1" t="s">
        <v>13928</v>
      </c>
    </row>
    <row r="5793" spans="1:14" x14ac:dyDescent="0.25">
      <c r="A5793" s="1" t="s">
        <v>599</v>
      </c>
      <c r="B5793" s="1" t="s">
        <v>87</v>
      </c>
      <c r="C5793" s="1" t="s">
        <v>81</v>
      </c>
      <c r="D5793" s="377">
        <v>2250</v>
      </c>
      <c r="E5793" s="1" t="s">
        <v>84</v>
      </c>
      <c r="F5793" s="378">
        <v>46185</v>
      </c>
      <c r="G5793" s="1" t="s">
        <v>13370</v>
      </c>
      <c r="H5793" s="1" t="s">
        <v>13371</v>
      </c>
      <c r="I5793" s="378">
        <v>47280</v>
      </c>
      <c r="J5793" s="1" t="s">
        <v>61</v>
      </c>
      <c r="K5793" s="380">
        <v>0.24858796296296001</v>
      </c>
      <c r="L5793" s="378">
        <v>46185</v>
      </c>
      <c r="M5793" s="1" t="s">
        <v>600</v>
      </c>
      <c r="N5793" s="1" t="s">
        <v>13929</v>
      </c>
    </row>
    <row r="5794" spans="1:14" x14ac:dyDescent="0.25">
      <c r="A5794" s="1" t="s">
        <v>599</v>
      </c>
      <c r="B5794" s="1" t="s">
        <v>87</v>
      </c>
      <c r="C5794" s="1" t="s">
        <v>81</v>
      </c>
      <c r="D5794" s="377">
        <v>2250</v>
      </c>
      <c r="E5794" s="1" t="s">
        <v>84</v>
      </c>
      <c r="F5794" s="378">
        <v>46185</v>
      </c>
      <c r="G5794" s="1" t="s">
        <v>13370</v>
      </c>
      <c r="H5794" s="1" t="s">
        <v>13371</v>
      </c>
      <c r="I5794" s="378">
        <v>47280</v>
      </c>
      <c r="J5794" s="1" t="s">
        <v>61</v>
      </c>
      <c r="K5794" s="380">
        <v>0.27405092592593</v>
      </c>
      <c r="L5794" s="378">
        <v>46185</v>
      </c>
      <c r="M5794" s="1" t="s">
        <v>600</v>
      </c>
      <c r="N5794" s="1" t="s">
        <v>13930</v>
      </c>
    </row>
    <row r="5795" spans="1:14" x14ac:dyDescent="0.25">
      <c r="A5795" s="1" t="s">
        <v>599</v>
      </c>
      <c r="B5795" s="1" t="s">
        <v>87</v>
      </c>
      <c r="C5795" s="1" t="s">
        <v>81</v>
      </c>
      <c r="D5795" s="377">
        <v>2250</v>
      </c>
      <c r="E5795" s="1" t="s">
        <v>84</v>
      </c>
      <c r="F5795" s="378">
        <v>46185</v>
      </c>
      <c r="G5795" s="1" t="s">
        <v>13370</v>
      </c>
      <c r="H5795" s="1" t="s">
        <v>13371</v>
      </c>
      <c r="I5795" s="378">
        <v>47280</v>
      </c>
      <c r="J5795" s="1" t="s">
        <v>61</v>
      </c>
      <c r="K5795" s="380">
        <v>0.19851851851852001</v>
      </c>
      <c r="L5795" s="378">
        <v>46185</v>
      </c>
      <c r="M5795" s="1" t="s">
        <v>600</v>
      </c>
      <c r="N5795" s="1" t="s">
        <v>13920</v>
      </c>
    </row>
    <row r="5796" spans="1:14" x14ac:dyDescent="0.25">
      <c r="A5796" s="1" t="s">
        <v>599</v>
      </c>
      <c r="B5796" s="1" t="s">
        <v>87</v>
      </c>
      <c r="C5796" s="1" t="s">
        <v>81</v>
      </c>
      <c r="D5796" s="377">
        <v>2250</v>
      </c>
      <c r="E5796" s="1" t="s">
        <v>84</v>
      </c>
      <c r="F5796" s="378">
        <v>46185</v>
      </c>
      <c r="G5796" s="1" t="s">
        <v>13370</v>
      </c>
      <c r="H5796" s="1" t="s">
        <v>13371</v>
      </c>
      <c r="I5796" s="378">
        <v>47280</v>
      </c>
      <c r="J5796" s="1" t="s">
        <v>61</v>
      </c>
      <c r="K5796" s="380">
        <v>0.16326388888889001</v>
      </c>
      <c r="L5796" s="378">
        <v>46185</v>
      </c>
      <c r="M5796" s="1" t="s">
        <v>600</v>
      </c>
      <c r="N5796" s="1" t="s">
        <v>13919</v>
      </c>
    </row>
    <row r="5797" spans="1:14" x14ac:dyDescent="0.25">
      <c r="A5797" s="1" t="s">
        <v>599</v>
      </c>
      <c r="B5797" s="1" t="s">
        <v>87</v>
      </c>
      <c r="C5797" s="1" t="s">
        <v>81</v>
      </c>
      <c r="D5797" s="377">
        <v>2250</v>
      </c>
      <c r="E5797" s="1" t="s">
        <v>84</v>
      </c>
      <c r="F5797" s="378">
        <v>46185</v>
      </c>
      <c r="G5797" s="1" t="s">
        <v>13370</v>
      </c>
      <c r="H5797" s="1" t="s">
        <v>13371</v>
      </c>
      <c r="I5797" s="378">
        <v>47280</v>
      </c>
      <c r="J5797" s="1" t="s">
        <v>61</v>
      </c>
      <c r="K5797" s="380">
        <v>0.34021990740740998</v>
      </c>
      <c r="L5797" s="378">
        <v>46185</v>
      </c>
      <c r="M5797" s="1" t="s">
        <v>600</v>
      </c>
      <c r="N5797" s="1" t="s">
        <v>13934</v>
      </c>
    </row>
    <row r="5798" spans="1:14" x14ac:dyDescent="0.25">
      <c r="A5798" s="1" t="s">
        <v>599</v>
      </c>
      <c r="B5798" s="1" t="s">
        <v>87</v>
      </c>
      <c r="C5798" s="1" t="s">
        <v>81</v>
      </c>
      <c r="D5798" s="377">
        <v>2250</v>
      </c>
      <c r="E5798" s="1" t="s">
        <v>84</v>
      </c>
      <c r="F5798" s="378">
        <v>46185</v>
      </c>
      <c r="G5798" s="1" t="s">
        <v>13370</v>
      </c>
      <c r="H5798" s="1" t="s">
        <v>13371</v>
      </c>
      <c r="I5798" s="378">
        <v>47280</v>
      </c>
      <c r="J5798" s="1" t="s">
        <v>61</v>
      </c>
      <c r="K5798" s="380">
        <v>6.0023148148149998E-2</v>
      </c>
      <c r="L5798" s="378">
        <v>46185</v>
      </c>
      <c r="M5798" s="1" t="s">
        <v>600</v>
      </c>
      <c r="N5798" s="1" t="s">
        <v>13932</v>
      </c>
    </row>
    <row r="5799" spans="1:14" x14ac:dyDescent="0.25">
      <c r="A5799" s="1" t="s">
        <v>599</v>
      </c>
      <c r="B5799" s="1" t="s">
        <v>87</v>
      </c>
      <c r="C5799" s="1" t="s">
        <v>81</v>
      </c>
      <c r="D5799" s="377">
        <v>2250</v>
      </c>
      <c r="E5799" s="1" t="s">
        <v>84</v>
      </c>
      <c r="F5799" s="378">
        <v>46185</v>
      </c>
      <c r="G5799" s="1" t="s">
        <v>13370</v>
      </c>
      <c r="H5799" s="1" t="s">
        <v>13371</v>
      </c>
      <c r="I5799" s="378">
        <v>47280</v>
      </c>
      <c r="J5799" s="1" t="s">
        <v>61</v>
      </c>
      <c r="K5799" s="380">
        <v>0.30547453703703997</v>
      </c>
      <c r="L5799" s="378">
        <v>46185</v>
      </c>
      <c r="M5799" s="1" t="s">
        <v>600</v>
      </c>
      <c r="N5799" s="1" t="s">
        <v>13924</v>
      </c>
    </row>
    <row r="5800" spans="1:14" x14ac:dyDescent="0.25">
      <c r="A5800" s="1" t="s">
        <v>599</v>
      </c>
      <c r="B5800" s="1" t="s">
        <v>87</v>
      </c>
      <c r="C5800" s="1" t="s">
        <v>81</v>
      </c>
      <c r="D5800" s="377">
        <v>2250</v>
      </c>
      <c r="E5800" s="1" t="s">
        <v>84</v>
      </c>
      <c r="F5800" s="378">
        <v>46185</v>
      </c>
      <c r="G5800" s="1" t="s">
        <v>13370</v>
      </c>
      <c r="H5800" s="1" t="s">
        <v>13371</v>
      </c>
      <c r="I5800" s="378">
        <v>47280</v>
      </c>
      <c r="J5800" s="1" t="s">
        <v>61</v>
      </c>
      <c r="K5800" s="380">
        <v>1.4733796296300001E-2</v>
      </c>
      <c r="L5800" s="378">
        <v>46185</v>
      </c>
      <c r="M5800" s="1" t="s">
        <v>600</v>
      </c>
      <c r="N5800" s="1" t="s">
        <v>13923</v>
      </c>
    </row>
    <row r="5801" spans="1:14" x14ac:dyDescent="0.25">
      <c r="A5801" s="1" t="s">
        <v>599</v>
      </c>
      <c r="B5801" s="1" t="s">
        <v>87</v>
      </c>
      <c r="C5801" s="1" t="s">
        <v>81</v>
      </c>
      <c r="D5801" s="377">
        <v>2250</v>
      </c>
      <c r="E5801" s="1" t="s">
        <v>84</v>
      </c>
      <c r="F5801" s="378">
        <v>46185</v>
      </c>
      <c r="G5801" s="1" t="s">
        <v>13370</v>
      </c>
      <c r="H5801" s="1" t="s">
        <v>13371</v>
      </c>
      <c r="I5801" s="378">
        <v>47280</v>
      </c>
      <c r="J5801" s="1" t="s">
        <v>61</v>
      </c>
      <c r="K5801" s="380">
        <v>0.21870370370369999</v>
      </c>
      <c r="L5801" s="378">
        <v>46185</v>
      </c>
      <c r="M5801" s="1" t="s">
        <v>600</v>
      </c>
      <c r="N5801" s="1" t="s">
        <v>13922</v>
      </c>
    </row>
    <row r="5802" spans="1:14" x14ac:dyDescent="0.25">
      <c r="A5802" s="1" t="s">
        <v>599</v>
      </c>
      <c r="B5802" s="1" t="s">
        <v>87</v>
      </c>
      <c r="C5802" s="1" t="s">
        <v>81</v>
      </c>
      <c r="D5802" s="377">
        <v>2250</v>
      </c>
      <c r="E5802" s="1" t="s">
        <v>84</v>
      </c>
      <c r="F5802" s="378">
        <v>46185</v>
      </c>
      <c r="G5802" s="1" t="s">
        <v>13370</v>
      </c>
      <c r="H5802" s="1" t="s">
        <v>13371</v>
      </c>
      <c r="I5802" s="378">
        <v>47280</v>
      </c>
      <c r="J5802" s="1" t="s">
        <v>61</v>
      </c>
      <c r="K5802" s="380">
        <v>0.14269675925926001</v>
      </c>
      <c r="L5802" s="378">
        <v>46185</v>
      </c>
      <c r="M5802" s="1" t="s">
        <v>600</v>
      </c>
      <c r="N5802" s="1" t="s">
        <v>13921</v>
      </c>
    </row>
    <row r="5803" spans="1:14" x14ac:dyDescent="0.25">
      <c r="A5803" s="1" t="s">
        <v>599</v>
      </c>
      <c r="B5803" s="1" t="s">
        <v>87</v>
      </c>
      <c r="C5803" s="1" t="s">
        <v>81</v>
      </c>
      <c r="D5803" s="377">
        <v>2250</v>
      </c>
      <c r="E5803" s="1" t="s">
        <v>84</v>
      </c>
      <c r="F5803" s="378">
        <v>46185</v>
      </c>
      <c r="G5803" s="1" t="s">
        <v>13370</v>
      </c>
      <c r="H5803" s="1" t="s">
        <v>13371</v>
      </c>
      <c r="I5803" s="378">
        <v>47280</v>
      </c>
      <c r="J5803" s="1" t="s">
        <v>61</v>
      </c>
      <c r="K5803" s="380">
        <v>3.2962962962960002E-2</v>
      </c>
      <c r="L5803" s="378">
        <v>46185</v>
      </c>
      <c r="M5803" s="1" t="s">
        <v>600</v>
      </c>
      <c r="N5803" s="1" t="s">
        <v>13933</v>
      </c>
    </row>
    <row r="5804" spans="1:14" x14ac:dyDescent="0.25">
      <c r="A5804" s="1" t="s">
        <v>599</v>
      </c>
      <c r="B5804" s="1" t="s">
        <v>87</v>
      </c>
      <c r="C5804" s="1" t="s">
        <v>81</v>
      </c>
      <c r="D5804" s="377">
        <v>2250</v>
      </c>
      <c r="E5804" s="1" t="s">
        <v>84</v>
      </c>
      <c r="F5804" s="378">
        <v>46185</v>
      </c>
      <c r="G5804" s="1" t="s">
        <v>13370</v>
      </c>
      <c r="H5804" s="1" t="s">
        <v>13371</v>
      </c>
      <c r="I5804" s="378">
        <v>47280</v>
      </c>
      <c r="J5804" s="1" t="s">
        <v>61</v>
      </c>
      <c r="K5804" s="380">
        <v>0.14122685185184999</v>
      </c>
      <c r="L5804" s="378">
        <v>46185</v>
      </c>
      <c r="M5804" s="1" t="s">
        <v>600</v>
      </c>
      <c r="N5804" s="1" t="s">
        <v>13918</v>
      </c>
    </row>
    <row r="5805" spans="1:14" x14ac:dyDescent="0.25">
      <c r="A5805" s="1" t="s">
        <v>599</v>
      </c>
      <c r="B5805" s="1" t="s">
        <v>87</v>
      </c>
      <c r="C5805" s="1" t="s">
        <v>81</v>
      </c>
      <c r="D5805" s="377">
        <v>2250</v>
      </c>
      <c r="E5805" s="1" t="s">
        <v>84</v>
      </c>
      <c r="F5805" s="378">
        <v>46185</v>
      </c>
      <c r="G5805" s="1" t="s">
        <v>13370</v>
      </c>
      <c r="H5805" s="1" t="s">
        <v>13371</v>
      </c>
      <c r="I5805" s="378">
        <v>47280</v>
      </c>
      <c r="J5805" s="1" t="s">
        <v>61</v>
      </c>
      <c r="K5805" s="380">
        <v>0.46733796296295999</v>
      </c>
      <c r="L5805" s="378">
        <v>46185</v>
      </c>
      <c r="M5805" s="1" t="s">
        <v>600</v>
      </c>
      <c r="N5805" s="1" t="s">
        <v>14402</v>
      </c>
    </row>
    <row r="5806" spans="1:14" x14ac:dyDescent="0.25">
      <c r="A5806" s="1" t="s">
        <v>599</v>
      </c>
      <c r="B5806" s="1" t="s">
        <v>87</v>
      </c>
      <c r="C5806" s="1" t="s">
        <v>81</v>
      </c>
      <c r="D5806" s="377">
        <v>2250</v>
      </c>
      <c r="E5806" s="1" t="s">
        <v>84</v>
      </c>
      <c r="F5806" s="378">
        <v>46185</v>
      </c>
      <c r="G5806" s="1" t="s">
        <v>13370</v>
      </c>
      <c r="H5806" s="1" t="s">
        <v>13371</v>
      </c>
      <c r="I5806" s="378">
        <v>47280</v>
      </c>
      <c r="J5806" s="1" t="s">
        <v>61</v>
      </c>
      <c r="K5806" s="380">
        <v>0.31753472222222001</v>
      </c>
      <c r="L5806" s="378">
        <v>46185</v>
      </c>
      <c r="M5806" s="1" t="s">
        <v>600</v>
      </c>
      <c r="N5806" s="1" t="s">
        <v>13927</v>
      </c>
    </row>
    <row r="5807" spans="1:14" x14ac:dyDescent="0.25">
      <c r="A5807" s="1" t="s">
        <v>599</v>
      </c>
      <c r="B5807" s="1" t="s">
        <v>87</v>
      </c>
      <c r="C5807" s="1" t="s">
        <v>81</v>
      </c>
      <c r="D5807" s="377">
        <v>2250</v>
      </c>
      <c r="E5807" s="1" t="s">
        <v>84</v>
      </c>
      <c r="F5807" s="378">
        <v>46185</v>
      </c>
      <c r="G5807" s="1" t="s">
        <v>13370</v>
      </c>
      <c r="H5807" s="1" t="s">
        <v>13371</v>
      </c>
      <c r="I5807" s="378">
        <v>47280</v>
      </c>
      <c r="J5807" s="1" t="s">
        <v>61</v>
      </c>
      <c r="K5807" s="380">
        <v>0.34407407407406998</v>
      </c>
      <c r="L5807" s="378">
        <v>46185</v>
      </c>
      <c r="M5807" s="1" t="s">
        <v>600</v>
      </c>
      <c r="N5807" s="1" t="s">
        <v>13935</v>
      </c>
    </row>
    <row r="5808" spans="1:14" x14ac:dyDescent="0.25">
      <c r="A5808" s="1" t="s">
        <v>599</v>
      </c>
      <c r="B5808" s="1" t="s">
        <v>87</v>
      </c>
      <c r="C5808" s="1" t="s">
        <v>81</v>
      </c>
      <c r="D5808" s="377">
        <v>2250</v>
      </c>
      <c r="E5808" s="1" t="s">
        <v>84</v>
      </c>
      <c r="F5808" s="378">
        <v>46184</v>
      </c>
      <c r="G5808" s="1" t="s">
        <v>13370</v>
      </c>
      <c r="H5808" s="1" t="s">
        <v>13371</v>
      </c>
      <c r="I5808" s="378">
        <v>47280</v>
      </c>
      <c r="J5808" s="1" t="s">
        <v>61</v>
      </c>
      <c r="K5808" s="380">
        <v>0.79425925925926</v>
      </c>
      <c r="L5808" s="378">
        <v>46184</v>
      </c>
      <c r="M5808" s="1" t="s">
        <v>600</v>
      </c>
      <c r="N5808" s="1" t="s">
        <v>13945</v>
      </c>
    </row>
    <row r="5809" spans="1:14" x14ac:dyDescent="0.25">
      <c r="A5809" s="1" t="s">
        <v>599</v>
      </c>
      <c r="B5809" s="1" t="s">
        <v>87</v>
      </c>
      <c r="C5809" s="1" t="s">
        <v>81</v>
      </c>
      <c r="D5809" s="377">
        <v>2250</v>
      </c>
      <c r="E5809" s="1" t="s">
        <v>84</v>
      </c>
      <c r="F5809" s="378">
        <v>46184</v>
      </c>
      <c r="G5809" s="1" t="s">
        <v>13370</v>
      </c>
      <c r="H5809" s="1" t="s">
        <v>13371</v>
      </c>
      <c r="I5809" s="378">
        <v>47280</v>
      </c>
      <c r="J5809" s="1" t="s">
        <v>61</v>
      </c>
      <c r="K5809" s="380">
        <v>0.94114583333333002</v>
      </c>
      <c r="L5809" s="378">
        <v>46184</v>
      </c>
      <c r="M5809" s="1" t="s">
        <v>600</v>
      </c>
      <c r="N5809" s="1" t="s">
        <v>13948</v>
      </c>
    </row>
    <row r="5810" spans="1:14" x14ac:dyDescent="0.25">
      <c r="A5810" s="1" t="s">
        <v>599</v>
      </c>
      <c r="B5810" s="1" t="s">
        <v>87</v>
      </c>
      <c r="C5810" s="1" t="s">
        <v>81</v>
      </c>
      <c r="D5810" s="377">
        <v>2250</v>
      </c>
      <c r="E5810" s="1" t="s">
        <v>84</v>
      </c>
      <c r="F5810" s="378">
        <v>46184</v>
      </c>
      <c r="G5810" s="1" t="s">
        <v>13370</v>
      </c>
      <c r="H5810" s="1" t="s">
        <v>13371</v>
      </c>
      <c r="I5810" s="378">
        <v>47280</v>
      </c>
      <c r="J5810" s="1" t="s">
        <v>61</v>
      </c>
      <c r="K5810" s="380">
        <v>0.76866898148148</v>
      </c>
      <c r="L5810" s="378">
        <v>46184</v>
      </c>
      <c r="M5810" s="1" t="s">
        <v>600</v>
      </c>
      <c r="N5810" s="1" t="s">
        <v>13947</v>
      </c>
    </row>
    <row r="5811" spans="1:14" x14ac:dyDescent="0.25">
      <c r="A5811" s="1" t="s">
        <v>599</v>
      </c>
      <c r="B5811" s="1" t="s">
        <v>87</v>
      </c>
      <c r="C5811" s="1" t="s">
        <v>81</v>
      </c>
      <c r="D5811" s="377">
        <v>2250</v>
      </c>
      <c r="E5811" s="1" t="s">
        <v>84</v>
      </c>
      <c r="F5811" s="378">
        <v>46184</v>
      </c>
      <c r="G5811" s="1" t="s">
        <v>13370</v>
      </c>
      <c r="H5811" s="1" t="s">
        <v>13371</v>
      </c>
      <c r="I5811" s="378">
        <v>47280</v>
      </c>
      <c r="J5811" s="1" t="s">
        <v>61</v>
      </c>
      <c r="K5811" s="380">
        <v>0.81263888888889002</v>
      </c>
      <c r="L5811" s="378">
        <v>46184</v>
      </c>
      <c r="M5811" s="1" t="s">
        <v>600</v>
      </c>
      <c r="N5811" s="1" t="s">
        <v>13940</v>
      </c>
    </row>
    <row r="5812" spans="1:14" x14ac:dyDescent="0.25">
      <c r="A5812" s="1" t="s">
        <v>599</v>
      </c>
      <c r="B5812" s="1" t="s">
        <v>87</v>
      </c>
      <c r="C5812" s="1" t="s">
        <v>81</v>
      </c>
      <c r="D5812" s="377">
        <v>2250</v>
      </c>
      <c r="E5812" s="1" t="s">
        <v>84</v>
      </c>
      <c r="F5812" s="378">
        <v>46184</v>
      </c>
      <c r="G5812" s="1" t="s">
        <v>13370</v>
      </c>
      <c r="H5812" s="1" t="s">
        <v>13371</v>
      </c>
      <c r="I5812" s="378">
        <v>47280</v>
      </c>
      <c r="J5812" s="1" t="s">
        <v>61</v>
      </c>
      <c r="K5812" s="380">
        <v>0.91193287037036996</v>
      </c>
      <c r="L5812" s="378">
        <v>46184</v>
      </c>
      <c r="M5812" s="1" t="s">
        <v>600</v>
      </c>
      <c r="N5812" s="1" t="s">
        <v>13949</v>
      </c>
    </row>
    <row r="5813" spans="1:14" x14ac:dyDescent="0.25">
      <c r="A5813" s="1" t="s">
        <v>599</v>
      </c>
      <c r="B5813" s="1" t="s">
        <v>87</v>
      </c>
      <c r="C5813" s="1" t="s">
        <v>81</v>
      </c>
      <c r="D5813" s="377">
        <v>2250</v>
      </c>
      <c r="E5813" s="1" t="s">
        <v>84</v>
      </c>
      <c r="F5813" s="378">
        <v>46184</v>
      </c>
      <c r="G5813" s="1" t="s">
        <v>13370</v>
      </c>
      <c r="H5813" s="1" t="s">
        <v>13371</v>
      </c>
      <c r="I5813" s="378">
        <v>47280</v>
      </c>
      <c r="J5813" s="1" t="s">
        <v>61</v>
      </c>
      <c r="K5813" s="380">
        <v>0.95855324074074</v>
      </c>
      <c r="L5813" s="378">
        <v>46184</v>
      </c>
      <c r="M5813" s="1" t="s">
        <v>600</v>
      </c>
      <c r="N5813" s="1" t="s">
        <v>13943</v>
      </c>
    </row>
    <row r="5814" spans="1:14" x14ac:dyDescent="0.25">
      <c r="A5814" s="1" t="s">
        <v>599</v>
      </c>
      <c r="B5814" s="1" t="s">
        <v>87</v>
      </c>
      <c r="C5814" s="1" t="s">
        <v>81</v>
      </c>
      <c r="D5814" s="377">
        <v>2250</v>
      </c>
      <c r="E5814" s="1" t="s">
        <v>84</v>
      </c>
      <c r="F5814" s="378">
        <v>46184</v>
      </c>
      <c r="G5814" s="1" t="s">
        <v>13370</v>
      </c>
      <c r="H5814" s="1" t="s">
        <v>13371</v>
      </c>
      <c r="I5814" s="378">
        <v>47280</v>
      </c>
      <c r="J5814" s="1" t="s">
        <v>61</v>
      </c>
      <c r="K5814" s="380">
        <v>0.82270833333333004</v>
      </c>
      <c r="L5814" s="378">
        <v>46184</v>
      </c>
      <c r="M5814" s="1" t="s">
        <v>600</v>
      </c>
      <c r="N5814" s="1" t="s">
        <v>13939</v>
      </c>
    </row>
    <row r="5815" spans="1:14" x14ac:dyDescent="0.25">
      <c r="A5815" s="1" t="s">
        <v>599</v>
      </c>
      <c r="B5815" s="1" t="s">
        <v>87</v>
      </c>
      <c r="C5815" s="1" t="s">
        <v>81</v>
      </c>
      <c r="D5815" s="377">
        <v>2250</v>
      </c>
      <c r="E5815" s="1" t="s">
        <v>84</v>
      </c>
      <c r="F5815" s="378">
        <v>46184</v>
      </c>
      <c r="G5815" s="1" t="s">
        <v>13370</v>
      </c>
      <c r="H5815" s="1" t="s">
        <v>13371</v>
      </c>
      <c r="I5815" s="378">
        <v>47280</v>
      </c>
      <c r="J5815" s="1" t="s">
        <v>61</v>
      </c>
      <c r="K5815" s="380">
        <v>0.93350694444444005</v>
      </c>
      <c r="L5815" s="378">
        <v>46184</v>
      </c>
      <c r="M5815" s="1" t="s">
        <v>600</v>
      </c>
      <c r="N5815" s="1" t="s">
        <v>13944</v>
      </c>
    </row>
    <row r="5816" spans="1:14" x14ac:dyDescent="0.25">
      <c r="A5816" s="1" t="s">
        <v>599</v>
      </c>
      <c r="B5816" s="1" t="s">
        <v>87</v>
      </c>
      <c r="C5816" s="1" t="s">
        <v>81</v>
      </c>
      <c r="D5816" s="377">
        <v>2250</v>
      </c>
      <c r="E5816" s="1" t="s">
        <v>84</v>
      </c>
      <c r="F5816" s="378">
        <v>46184</v>
      </c>
      <c r="G5816" s="1" t="s">
        <v>13370</v>
      </c>
      <c r="H5816" s="1" t="s">
        <v>13371</v>
      </c>
      <c r="I5816" s="378">
        <v>47280</v>
      </c>
      <c r="J5816" s="1" t="s">
        <v>61</v>
      </c>
      <c r="K5816" s="380">
        <v>0.73986111111110997</v>
      </c>
      <c r="L5816" s="378">
        <v>46184</v>
      </c>
      <c r="M5816" s="1" t="s">
        <v>600</v>
      </c>
      <c r="N5816" s="1" t="s">
        <v>13938</v>
      </c>
    </row>
    <row r="5817" spans="1:14" x14ac:dyDescent="0.25">
      <c r="A5817" s="1" t="s">
        <v>599</v>
      </c>
      <c r="B5817" s="1" t="s">
        <v>87</v>
      </c>
      <c r="C5817" s="1" t="s">
        <v>81</v>
      </c>
      <c r="D5817" s="377">
        <v>2250</v>
      </c>
      <c r="E5817" s="1" t="s">
        <v>84</v>
      </c>
      <c r="F5817" s="378">
        <v>46184</v>
      </c>
      <c r="G5817" s="1" t="s">
        <v>13370</v>
      </c>
      <c r="H5817" s="1" t="s">
        <v>13371</v>
      </c>
      <c r="I5817" s="378">
        <v>47280</v>
      </c>
      <c r="J5817" s="1" t="s">
        <v>61</v>
      </c>
      <c r="K5817" s="380">
        <v>0.47935185185184997</v>
      </c>
      <c r="L5817" s="378">
        <v>46184</v>
      </c>
      <c r="M5817" s="1" t="s">
        <v>600</v>
      </c>
      <c r="N5817" s="1" t="s">
        <v>13377</v>
      </c>
    </row>
    <row r="5818" spans="1:14" x14ac:dyDescent="0.25">
      <c r="A5818" s="1" t="s">
        <v>599</v>
      </c>
      <c r="B5818" s="1" t="s">
        <v>87</v>
      </c>
      <c r="C5818" s="1" t="s">
        <v>81</v>
      </c>
      <c r="D5818" s="377">
        <v>2250</v>
      </c>
      <c r="E5818" s="1" t="s">
        <v>84</v>
      </c>
      <c r="F5818" s="378">
        <v>46184</v>
      </c>
      <c r="G5818" s="1" t="s">
        <v>13370</v>
      </c>
      <c r="H5818" s="1" t="s">
        <v>13371</v>
      </c>
      <c r="I5818" s="378">
        <v>47280</v>
      </c>
      <c r="J5818" s="1" t="s">
        <v>61</v>
      </c>
      <c r="K5818" s="380">
        <v>0.89199074074074003</v>
      </c>
      <c r="L5818" s="378">
        <v>46184</v>
      </c>
      <c r="M5818" s="1" t="s">
        <v>600</v>
      </c>
      <c r="N5818" s="1" t="s">
        <v>13937</v>
      </c>
    </row>
    <row r="5819" spans="1:14" x14ac:dyDescent="0.25">
      <c r="A5819" s="1" t="s">
        <v>599</v>
      </c>
      <c r="B5819" s="1" t="s">
        <v>87</v>
      </c>
      <c r="C5819" s="1" t="s">
        <v>81</v>
      </c>
      <c r="D5819" s="377">
        <v>2250</v>
      </c>
      <c r="E5819" s="1" t="s">
        <v>84</v>
      </c>
      <c r="F5819" s="378">
        <v>46184</v>
      </c>
      <c r="G5819" s="1" t="s">
        <v>13370</v>
      </c>
      <c r="H5819" s="1" t="s">
        <v>13371</v>
      </c>
      <c r="I5819" s="378">
        <v>47280</v>
      </c>
      <c r="J5819" s="1" t="s">
        <v>61</v>
      </c>
      <c r="K5819" s="380">
        <v>0.73535879629629997</v>
      </c>
      <c r="L5819" s="378">
        <v>46184</v>
      </c>
      <c r="M5819" s="1" t="s">
        <v>600</v>
      </c>
      <c r="N5819" s="1" t="s">
        <v>13942</v>
      </c>
    </row>
    <row r="5820" spans="1:14" x14ac:dyDescent="0.25">
      <c r="A5820" s="1" t="s">
        <v>599</v>
      </c>
      <c r="B5820" s="1" t="s">
        <v>87</v>
      </c>
      <c r="C5820" s="1" t="s">
        <v>81</v>
      </c>
      <c r="D5820" s="377">
        <v>2250</v>
      </c>
      <c r="E5820" s="1" t="s">
        <v>84</v>
      </c>
      <c r="F5820" s="378">
        <v>46184</v>
      </c>
      <c r="G5820" s="1" t="s">
        <v>13370</v>
      </c>
      <c r="H5820" s="1" t="s">
        <v>13371</v>
      </c>
      <c r="I5820" s="378">
        <v>47280</v>
      </c>
      <c r="J5820" s="1" t="s">
        <v>61</v>
      </c>
      <c r="K5820" s="380">
        <v>0.49563657407407002</v>
      </c>
      <c r="L5820" s="378">
        <v>46184</v>
      </c>
      <c r="M5820" s="1" t="s">
        <v>600</v>
      </c>
      <c r="N5820" s="1" t="s">
        <v>13372</v>
      </c>
    </row>
    <row r="5821" spans="1:14" x14ac:dyDescent="0.25">
      <c r="A5821" s="1" t="s">
        <v>599</v>
      </c>
      <c r="B5821" s="1" t="s">
        <v>87</v>
      </c>
      <c r="C5821" s="1" t="s">
        <v>81</v>
      </c>
      <c r="D5821" s="377">
        <v>2250</v>
      </c>
      <c r="E5821" s="1" t="s">
        <v>84</v>
      </c>
      <c r="F5821" s="378">
        <v>46184</v>
      </c>
      <c r="G5821" s="1" t="s">
        <v>13370</v>
      </c>
      <c r="H5821" s="1" t="s">
        <v>13371</v>
      </c>
      <c r="I5821" s="378">
        <v>47280</v>
      </c>
      <c r="J5821" s="1" t="s">
        <v>61</v>
      </c>
      <c r="K5821" s="380">
        <v>0.58140046296296</v>
      </c>
      <c r="L5821" s="378">
        <v>46184</v>
      </c>
      <c r="M5821" s="1" t="s">
        <v>600</v>
      </c>
      <c r="N5821" s="1" t="s">
        <v>13375</v>
      </c>
    </row>
    <row r="5822" spans="1:14" x14ac:dyDescent="0.25">
      <c r="A5822" s="1" t="s">
        <v>599</v>
      </c>
      <c r="B5822" s="1" t="s">
        <v>87</v>
      </c>
      <c r="C5822" s="1" t="s">
        <v>81</v>
      </c>
      <c r="D5822" s="377">
        <v>2250</v>
      </c>
      <c r="E5822" s="1" t="s">
        <v>84</v>
      </c>
      <c r="F5822" s="378">
        <v>46184</v>
      </c>
      <c r="G5822" s="1" t="s">
        <v>13370</v>
      </c>
      <c r="H5822" s="1" t="s">
        <v>13371</v>
      </c>
      <c r="I5822" s="378">
        <v>47280</v>
      </c>
      <c r="J5822" s="1" t="s">
        <v>61</v>
      </c>
      <c r="K5822" s="380">
        <v>0.61961805555556004</v>
      </c>
      <c r="L5822" s="378">
        <v>46184</v>
      </c>
      <c r="M5822" s="1" t="s">
        <v>600</v>
      </c>
      <c r="N5822" s="1" t="s">
        <v>13378</v>
      </c>
    </row>
    <row r="5823" spans="1:14" x14ac:dyDescent="0.25">
      <c r="A5823" s="1" t="s">
        <v>599</v>
      </c>
      <c r="B5823" s="1" t="s">
        <v>87</v>
      </c>
      <c r="C5823" s="1" t="s">
        <v>81</v>
      </c>
      <c r="D5823" s="377">
        <v>2250</v>
      </c>
      <c r="E5823" s="1" t="s">
        <v>84</v>
      </c>
      <c r="F5823" s="378">
        <v>46184</v>
      </c>
      <c r="G5823" s="1" t="s">
        <v>13370</v>
      </c>
      <c r="H5823" s="1" t="s">
        <v>13371</v>
      </c>
      <c r="I5823" s="378">
        <v>47280</v>
      </c>
      <c r="J5823" s="1" t="s">
        <v>61</v>
      </c>
      <c r="K5823" s="380">
        <v>0.56303240740741001</v>
      </c>
      <c r="L5823" s="378">
        <v>46184</v>
      </c>
      <c r="M5823" s="1" t="s">
        <v>600</v>
      </c>
      <c r="N5823" s="1" t="s">
        <v>13374</v>
      </c>
    </row>
    <row r="5824" spans="1:14" x14ac:dyDescent="0.25">
      <c r="A5824" s="1" t="s">
        <v>599</v>
      </c>
      <c r="B5824" s="1" t="s">
        <v>87</v>
      </c>
      <c r="C5824" s="1" t="s">
        <v>81</v>
      </c>
      <c r="D5824" s="377">
        <v>2250</v>
      </c>
      <c r="E5824" s="1" t="s">
        <v>84</v>
      </c>
      <c r="F5824" s="378">
        <v>46184</v>
      </c>
      <c r="G5824" s="1" t="s">
        <v>13370</v>
      </c>
      <c r="H5824" s="1" t="s">
        <v>13371</v>
      </c>
      <c r="I5824" s="378">
        <v>47280</v>
      </c>
      <c r="J5824" s="1" t="s">
        <v>61</v>
      </c>
      <c r="K5824" s="380">
        <v>0.60414351851852</v>
      </c>
      <c r="L5824" s="378">
        <v>46184</v>
      </c>
      <c r="M5824" s="1" t="s">
        <v>600</v>
      </c>
      <c r="N5824" s="1" t="s">
        <v>13376</v>
      </c>
    </row>
    <row r="5825" spans="1:14" x14ac:dyDescent="0.25">
      <c r="A5825" s="1" t="s">
        <v>599</v>
      </c>
      <c r="B5825" s="1" t="s">
        <v>87</v>
      </c>
      <c r="C5825" s="1" t="s">
        <v>81</v>
      </c>
      <c r="D5825" s="377">
        <v>2250</v>
      </c>
      <c r="E5825" s="1" t="s">
        <v>84</v>
      </c>
      <c r="F5825" s="378">
        <v>46184</v>
      </c>
      <c r="G5825" s="1" t="s">
        <v>13370</v>
      </c>
      <c r="H5825" s="1" t="s">
        <v>13371</v>
      </c>
      <c r="I5825" s="378">
        <v>47280</v>
      </c>
      <c r="J5825" s="1" t="s">
        <v>61</v>
      </c>
      <c r="K5825" s="380">
        <v>0.99252314814815001</v>
      </c>
      <c r="L5825" s="378">
        <v>46184</v>
      </c>
      <c r="M5825" s="1" t="s">
        <v>600</v>
      </c>
      <c r="N5825" s="1" t="s">
        <v>13941</v>
      </c>
    </row>
    <row r="5826" spans="1:14" x14ac:dyDescent="0.25">
      <c r="A5826" s="1" t="s">
        <v>599</v>
      </c>
      <c r="B5826" s="1" t="s">
        <v>87</v>
      </c>
      <c r="C5826" s="1" t="s">
        <v>81</v>
      </c>
      <c r="D5826" s="377">
        <v>2250</v>
      </c>
      <c r="E5826" s="1" t="s">
        <v>84</v>
      </c>
      <c r="F5826" s="378">
        <v>46184</v>
      </c>
      <c r="G5826" s="1" t="s">
        <v>13370</v>
      </c>
      <c r="H5826" s="1" t="s">
        <v>13371</v>
      </c>
      <c r="I5826" s="378">
        <v>47280</v>
      </c>
      <c r="J5826" s="1" t="s">
        <v>61</v>
      </c>
      <c r="K5826" s="380">
        <v>0.70188657407406996</v>
      </c>
      <c r="L5826" s="378">
        <v>46184</v>
      </c>
      <c r="M5826" s="1" t="s">
        <v>600</v>
      </c>
      <c r="N5826" s="1" t="s">
        <v>13936</v>
      </c>
    </row>
    <row r="5827" spans="1:14" x14ac:dyDescent="0.25">
      <c r="A5827" s="1" t="s">
        <v>599</v>
      </c>
      <c r="B5827" s="1" t="s">
        <v>87</v>
      </c>
      <c r="C5827" s="1" t="s">
        <v>81</v>
      </c>
      <c r="D5827" s="377">
        <v>2250</v>
      </c>
      <c r="E5827" s="1" t="s">
        <v>84</v>
      </c>
      <c r="F5827" s="378">
        <v>46184</v>
      </c>
      <c r="G5827" s="1" t="s">
        <v>13370</v>
      </c>
      <c r="H5827" s="1" t="s">
        <v>13371</v>
      </c>
      <c r="I5827" s="378">
        <v>47280</v>
      </c>
      <c r="J5827" s="1" t="s">
        <v>61</v>
      </c>
      <c r="K5827" s="380">
        <v>0.68103009259258995</v>
      </c>
      <c r="L5827" s="378">
        <v>46184</v>
      </c>
      <c r="M5827" s="1" t="s">
        <v>600</v>
      </c>
      <c r="N5827" s="1" t="s">
        <v>13373</v>
      </c>
    </row>
    <row r="5828" spans="1:14" x14ac:dyDescent="0.25">
      <c r="A5828" s="1" t="s">
        <v>599</v>
      </c>
      <c r="B5828" s="1" t="s">
        <v>87</v>
      </c>
      <c r="C5828" s="1" t="s">
        <v>81</v>
      </c>
      <c r="D5828" s="377">
        <v>2250</v>
      </c>
      <c r="E5828" s="1" t="s">
        <v>84</v>
      </c>
      <c r="F5828" s="378">
        <v>46184</v>
      </c>
      <c r="G5828" s="1" t="s">
        <v>13370</v>
      </c>
      <c r="H5828" s="1" t="s">
        <v>13371</v>
      </c>
      <c r="I5828" s="378">
        <v>47280</v>
      </c>
      <c r="J5828" s="1" t="s">
        <v>61</v>
      </c>
      <c r="K5828" s="380">
        <v>0.68917824074073997</v>
      </c>
      <c r="L5828" s="378">
        <v>46184</v>
      </c>
      <c r="M5828" s="1" t="s">
        <v>600</v>
      </c>
      <c r="N5828" s="1" t="s">
        <v>13946</v>
      </c>
    </row>
    <row r="5829" spans="1:14" x14ac:dyDescent="0.25">
      <c r="A5829" s="1" t="s">
        <v>599</v>
      </c>
      <c r="B5829" s="1" t="s">
        <v>87</v>
      </c>
      <c r="C5829" s="1" t="s">
        <v>81</v>
      </c>
      <c r="D5829" s="377">
        <v>2250</v>
      </c>
      <c r="E5829" s="1" t="s">
        <v>84</v>
      </c>
      <c r="F5829" s="378">
        <v>46182</v>
      </c>
      <c r="G5829" s="1" t="s">
        <v>8467</v>
      </c>
      <c r="H5829" s="1" t="s">
        <v>5895</v>
      </c>
      <c r="I5829" s="378">
        <v>47274</v>
      </c>
      <c r="J5829" s="1" t="s">
        <v>61</v>
      </c>
      <c r="K5829" s="380">
        <v>1.4884259259259999E-2</v>
      </c>
      <c r="L5829" s="378">
        <v>46182</v>
      </c>
      <c r="M5829" s="1" t="s">
        <v>600</v>
      </c>
      <c r="N5829" s="1" t="s">
        <v>10265</v>
      </c>
    </row>
    <row r="5830" spans="1:14" x14ac:dyDescent="0.25">
      <c r="A5830" s="1" t="s">
        <v>599</v>
      </c>
      <c r="B5830" s="1" t="s">
        <v>87</v>
      </c>
      <c r="C5830" s="1" t="s">
        <v>81</v>
      </c>
      <c r="D5830" s="377">
        <v>600</v>
      </c>
      <c r="E5830" s="1" t="s">
        <v>84</v>
      </c>
      <c r="F5830" s="378">
        <v>46182</v>
      </c>
      <c r="G5830" s="1" t="s">
        <v>8467</v>
      </c>
      <c r="H5830" s="1" t="s">
        <v>5895</v>
      </c>
      <c r="I5830" s="378">
        <v>47274</v>
      </c>
      <c r="J5830" s="1" t="s">
        <v>61</v>
      </c>
      <c r="K5830" s="380">
        <v>0.15873842592592999</v>
      </c>
      <c r="L5830" s="378">
        <v>46182</v>
      </c>
      <c r="M5830" s="1" t="s">
        <v>600</v>
      </c>
      <c r="N5830" s="1" t="s">
        <v>10264</v>
      </c>
    </row>
    <row r="5831" spans="1:14" x14ac:dyDescent="0.25">
      <c r="A5831" s="1" t="s">
        <v>599</v>
      </c>
      <c r="B5831" s="1" t="s">
        <v>87</v>
      </c>
      <c r="C5831" s="1" t="s">
        <v>81</v>
      </c>
      <c r="D5831" s="377">
        <v>2250</v>
      </c>
      <c r="E5831" s="1" t="s">
        <v>84</v>
      </c>
      <c r="F5831" s="378">
        <v>46182</v>
      </c>
      <c r="G5831" s="1" t="s">
        <v>8467</v>
      </c>
      <c r="H5831" s="1" t="s">
        <v>5895</v>
      </c>
      <c r="I5831" s="378">
        <v>47274</v>
      </c>
      <c r="J5831" s="1" t="s">
        <v>61</v>
      </c>
      <c r="K5831" s="380">
        <v>0.15067129629629999</v>
      </c>
      <c r="L5831" s="378">
        <v>46182</v>
      </c>
      <c r="M5831" s="1" t="s">
        <v>600</v>
      </c>
      <c r="N5831" s="1" t="s">
        <v>10266</v>
      </c>
    </row>
    <row r="5832" spans="1:14" x14ac:dyDescent="0.25">
      <c r="A5832" s="1" t="s">
        <v>599</v>
      </c>
      <c r="B5832" s="1" t="s">
        <v>87</v>
      </c>
      <c r="C5832" s="1" t="s">
        <v>81</v>
      </c>
      <c r="D5832" s="377">
        <v>2250</v>
      </c>
      <c r="E5832" s="1" t="s">
        <v>84</v>
      </c>
      <c r="F5832" s="378">
        <v>46181</v>
      </c>
      <c r="G5832" s="1" t="s">
        <v>8467</v>
      </c>
      <c r="H5832" s="1" t="s">
        <v>5895</v>
      </c>
      <c r="I5832" s="378">
        <v>47274</v>
      </c>
      <c r="J5832" s="1" t="s">
        <v>61</v>
      </c>
      <c r="K5832" s="380">
        <v>0.70406250000000004</v>
      </c>
      <c r="L5832" s="378">
        <v>46181</v>
      </c>
      <c r="M5832" s="1" t="s">
        <v>600</v>
      </c>
      <c r="N5832" s="1" t="s">
        <v>10267</v>
      </c>
    </row>
    <row r="5833" spans="1:14" x14ac:dyDescent="0.25">
      <c r="A5833" s="1" t="s">
        <v>599</v>
      </c>
      <c r="B5833" s="1" t="s">
        <v>87</v>
      </c>
      <c r="C5833" s="1" t="s">
        <v>81</v>
      </c>
      <c r="D5833" s="377">
        <v>2250</v>
      </c>
      <c r="E5833" s="1" t="s">
        <v>84</v>
      </c>
      <c r="F5833" s="378">
        <v>46181</v>
      </c>
      <c r="G5833" s="1" t="s">
        <v>8467</v>
      </c>
      <c r="H5833" s="1" t="s">
        <v>5895</v>
      </c>
      <c r="I5833" s="378">
        <v>47274</v>
      </c>
      <c r="J5833" s="1" t="s">
        <v>61</v>
      </c>
      <c r="K5833" s="380">
        <v>0.44159722222221998</v>
      </c>
      <c r="L5833" s="378">
        <v>46181</v>
      </c>
      <c r="M5833" s="1" t="s">
        <v>600</v>
      </c>
      <c r="N5833" s="1" t="s">
        <v>9438</v>
      </c>
    </row>
    <row r="5834" spans="1:14" x14ac:dyDescent="0.25">
      <c r="A5834" s="1" t="s">
        <v>599</v>
      </c>
      <c r="B5834" s="1" t="s">
        <v>87</v>
      </c>
      <c r="C5834" s="1" t="s">
        <v>81</v>
      </c>
      <c r="D5834" s="377">
        <v>2250</v>
      </c>
      <c r="E5834" s="1" t="s">
        <v>84</v>
      </c>
      <c r="F5834" s="378">
        <v>46181</v>
      </c>
      <c r="G5834" s="1" t="s">
        <v>8467</v>
      </c>
      <c r="H5834" s="1" t="s">
        <v>5895</v>
      </c>
      <c r="I5834" s="378">
        <v>47274</v>
      </c>
      <c r="J5834" s="1" t="s">
        <v>61</v>
      </c>
      <c r="K5834" s="380">
        <v>0.67429398148148001</v>
      </c>
      <c r="L5834" s="378">
        <v>46181</v>
      </c>
      <c r="M5834" s="1" t="s">
        <v>600</v>
      </c>
      <c r="N5834" s="1" t="s">
        <v>10269</v>
      </c>
    </row>
    <row r="5835" spans="1:14" x14ac:dyDescent="0.25">
      <c r="A5835" s="1" t="s">
        <v>599</v>
      </c>
      <c r="B5835" s="1" t="s">
        <v>87</v>
      </c>
      <c r="C5835" s="1" t="s">
        <v>81</v>
      </c>
      <c r="D5835" s="377">
        <v>2250</v>
      </c>
      <c r="E5835" s="1" t="s">
        <v>84</v>
      </c>
      <c r="F5835" s="378">
        <v>46181</v>
      </c>
      <c r="G5835" s="1" t="s">
        <v>8467</v>
      </c>
      <c r="H5835" s="1" t="s">
        <v>5895</v>
      </c>
      <c r="I5835" s="378">
        <v>47274</v>
      </c>
      <c r="J5835" s="1" t="s">
        <v>61</v>
      </c>
      <c r="K5835" s="380">
        <v>0.78591435185184999</v>
      </c>
      <c r="L5835" s="378">
        <v>46181</v>
      </c>
      <c r="M5835" s="1" t="s">
        <v>600</v>
      </c>
      <c r="N5835" s="1" t="s">
        <v>10273</v>
      </c>
    </row>
    <row r="5836" spans="1:14" x14ac:dyDescent="0.25">
      <c r="A5836" s="1" t="s">
        <v>599</v>
      </c>
      <c r="B5836" s="1" t="s">
        <v>87</v>
      </c>
      <c r="C5836" s="1" t="s">
        <v>81</v>
      </c>
      <c r="D5836" s="377">
        <v>2250</v>
      </c>
      <c r="E5836" s="1" t="s">
        <v>84</v>
      </c>
      <c r="F5836" s="378">
        <v>46181</v>
      </c>
      <c r="G5836" s="1" t="s">
        <v>8467</v>
      </c>
      <c r="H5836" s="1" t="s">
        <v>5895</v>
      </c>
      <c r="I5836" s="378">
        <v>47274</v>
      </c>
      <c r="J5836" s="1" t="s">
        <v>61</v>
      </c>
      <c r="K5836" s="380">
        <v>0.71747685185184995</v>
      </c>
      <c r="L5836" s="378">
        <v>46181</v>
      </c>
      <c r="M5836" s="1" t="s">
        <v>600</v>
      </c>
      <c r="N5836" s="1" t="s">
        <v>10275</v>
      </c>
    </row>
    <row r="5837" spans="1:14" x14ac:dyDescent="0.25">
      <c r="A5837" s="1" t="s">
        <v>599</v>
      </c>
      <c r="B5837" s="1" t="s">
        <v>87</v>
      </c>
      <c r="C5837" s="1" t="s">
        <v>81</v>
      </c>
      <c r="D5837" s="377">
        <v>2250</v>
      </c>
      <c r="E5837" s="1" t="s">
        <v>84</v>
      </c>
      <c r="F5837" s="378">
        <v>46181</v>
      </c>
      <c r="G5837" s="1" t="s">
        <v>8467</v>
      </c>
      <c r="H5837" s="1" t="s">
        <v>5895</v>
      </c>
      <c r="I5837" s="378">
        <v>47274</v>
      </c>
      <c r="J5837" s="1" t="s">
        <v>61</v>
      </c>
      <c r="K5837" s="380">
        <v>0.91064814814814998</v>
      </c>
      <c r="L5837" s="378">
        <v>46181</v>
      </c>
      <c r="M5837" s="1" t="s">
        <v>600</v>
      </c>
      <c r="N5837" s="1" t="s">
        <v>10268</v>
      </c>
    </row>
    <row r="5838" spans="1:14" x14ac:dyDescent="0.25">
      <c r="A5838" s="1" t="s">
        <v>599</v>
      </c>
      <c r="B5838" s="1" t="s">
        <v>87</v>
      </c>
      <c r="C5838" s="1" t="s">
        <v>81</v>
      </c>
      <c r="D5838" s="377">
        <v>2250</v>
      </c>
      <c r="E5838" s="1" t="s">
        <v>84</v>
      </c>
      <c r="F5838" s="378">
        <v>46181</v>
      </c>
      <c r="G5838" s="1" t="s">
        <v>8467</v>
      </c>
      <c r="H5838" s="1" t="s">
        <v>5895</v>
      </c>
      <c r="I5838" s="378">
        <v>47274</v>
      </c>
      <c r="J5838" s="1" t="s">
        <v>61</v>
      </c>
      <c r="K5838" s="380">
        <v>0.78569444444444003</v>
      </c>
      <c r="L5838" s="378">
        <v>46181</v>
      </c>
      <c r="M5838" s="1" t="s">
        <v>600</v>
      </c>
      <c r="N5838" s="1" t="s">
        <v>10277</v>
      </c>
    </row>
    <row r="5839" spans="1:14" x14ac:dyDescent="0.25">
      <c r="A5839" s="1" t="s">
        <v>599</v>
      </c>
      <c r="B5839" s="1" t="s">
        <v>87</v>
      </c>
      <c r="C5839" s="1" t="s">
        <v>81</v>
      </c>
      <c r="D5839" s="377">
        <v>2250</v>
      </c>
      <c r="E5839" s="1" t="s">
        <v>84</v>
      </c>
      <c r="F5839" s="378">
        <v>46181</v>
      </c>
      <c r="G5839" s="1" t="s">
        <v>8467</v>
      </c>
      <c r="H5839" s="1" t="s">
        <v>5895</v>
      </c>
      <c r="I5839" s="378">
        <v>47274</v>
      </c>
      <c r="J5839" s="1" t="s">
        <v>61</v>
      </c>
      <c r="K5839" s="380">
        <v>0.58796296296296002</v>
      </c>
      <c r="L5839" s="378">
        <v>46181</v>
      </c>
      <c r="M5839" s="1" t="s">
        <v>600</v>
      </c>
      <c r="N5839" s="1" t="s">
        <v>10276</v>
      </c>
    </row>
    <row r="5840" spans="1:14" x14ac:dyDescent="0.25">
      <c r="A5840" s="1" t="s">
        <v>599</v>
      </c>
      <c r="B5840" s="1" t="s">
        <v>87</v>
      </c>
      <c r="C5840" s="1" t="s">
        <v>81</v>
      </c>
      <c r="D5840" s="377">
        <v>2250</v>
      </c>
      <c r="E5840" s="1" t="s">
        <v>84</v>
      </c>
      <c r="F5840" s="378">
        <v>46181</v>
      </c>
      <c r="G5840" s="1" t="s">
        <v>8467</v>
      </c>
      <c r="H5840" s="1" t="s">
        <v>5895</v>
      </c>
      <c r="I5840" s="378">
        <v>47274</v>
      </c>
      <c r="J5840" s="1" t="s">
        <v>61</v>
      </c>
      <c r="K5840" s="380">
        <v>0.69187500000000002</v>
      </c>
      <c r="L5840" s="378">
        <v>46181</v>
      </c>
      <c r="M5840" s="1" t="s">
        <v>600</v>
      </c>
      <c r="N5840" s="1" t="s">
        <v>10270</v>
      </c>
    </row>
    <row r="5841" spans="1:14" x14ac:dyDescent="0.25">
      <c r="A5841" s="1" t="s">
        <v>599</v>
      </c>
      <c r="B5841" s="1" t="s">
        <v>87</v>
      </c>
      <c r="C5841" s="1" t="s">
        <v>81</v>
      </c>
      <c r="D5841" s="377">
        <v>2250</v>
      </c>
      <c r="E5841" s="1" t="s">
        <v>84</v>
      </c>
      <c r="F5841" s="378">
        <v>46181</v>
      </c>
      <c r="G5841" s="1" t="s">
        <v>8467</v>
      </c>
      <c r="H5841" s="1" t="s">
        <v>5895</v>
      </c>
      <c r="I5841" s="378">
        <v>47274</v>
      </c>
      <c r="J5841" s="1" t="s">
        <v>61</v>
      </c>
      <c r="K5841" s="380">
        <v>0.73932870370369996</v>
      </c>
      <c r="L5841" s="378">
        <v>46181</v>
      </c>
      <c r="M5841" s="1" t="s">
        <v>600</v>
      </c>
      <c r="N5841" s="1" t="s">
        <v>10272</v>
      </c>
    </row>
    <row r="5842" spans="1:14" x14ac:dyDescent="0.25">
      <c r="A5842" s="1" t="s">
        <v>599</v>
      </c>
      <c r="B5842" s="1" t="s">
        <v>87</v>
      </c>
      <c r="C5842" s="1" t="s">
        <v>81</v>
      </c>
      <c r="D5842" s="377">
        <v>2250</v>
      </c>
      <c r="E5842" s="1" t="s">
        <v>84</v>
      </c>
      <c r="F5842" s="378">
        <v>46181</v>
      </c>
      <c r="G5842" s="1" t="s">
        <v>8467</v>
      </c>
      <c r="H5842" s="1" t="s">
        <v>5895</v>
      </c>
      <c r="I5842" s="378">
        <v>47274</v>
      </c>
      <c r="J5842" s="1" t="s">
        <v>61</v>
      </c>
      <c r="K5842" s="380">
        <v>0.65229166666667004</v>
      </c>
      <c r="L5842" s="378">
        <v>46181</v>
      </c>
      <c r="M5842" s="1" t="s">
        <v>600</v>
      </c>
      <c r="N5842" s="1" t="s">
        <v>10271</v>
      </c>
    </row>
    <row r="5843" spans="1:14" x14ac:dyDescent="0.25">
      <c r="A5843" s="1" t="s">
        <v>599</v>
      </c>
      <c r="B5843" s="1" t="s">
        <v>87</v>
      </c>
      <c r="C5843" s="1" t="s">
        <v>81</v>
      </c>
      <c r="D5843" s="377">
        <v>2250</v>
      </c>
      <c r="E5843" s="1" t="s">
        <v>84</v>
      </c>
      <c r="F5843" s="378">
        <v>46181</v>
      </c>
      <c r="G5843" s="1" t="s">
        <v>8467</v>
      </c>
      <c r="H5843" s="1" t="s">
        <v>5895</v>
      </c>
      <c r="I5843" s="378">
        <v>47274</v>
      </c>
      <c r="J5843" s="1" t="s">
        <v>61</v>
      </c>
      <c r="K5843" s="380">
        <v>0.46965277777777997</v>
      </c>
      <c r="L5843" s="378">
        <v>46181</v>
      </c>
      <c r="M5843" s="1" t="s">
        <v>600</v>
      </c>
      <c r="N5843" s="1" t="s">
        <v>9437</v>
      </c>
    </row>
    <row r="5844" spans="1:14" x14ac:dyDescent="0.25">
      <c r="A5844" s="1" t="s">
        <v>599</v>
      </c>
      <c r="B5844" s="1" t="s">
        <v>87</v>
      </c>
      <c r="C5844" s="1" t="s">
        <v>81</v>
      </c>
      <c r="D5844" s="377">
        <v>2250</v>
      </c>
      <c r="E5844" s="1" t="s">
        <v>84</v>
      </c>
      <c r="F5844" s="378">
        <v>46181</v>
      </c>
      <c r="G5844" s="1" t="s">
        <v>8467</v>
      </c>
      <c r="H5844" s="1" t="s">
        <v>5895</v>
      </c>
      <c r="I5844" s="378">
        <v>47274</v>
      </c>
      <c r="J5844" s="1" t="s">
        <v>61</v>
      </c>
      <c r="K5844" s="380">
        <v>0.48652777777778</v>
      </c>
      <c r="L5844" s="378">
        <v>46181</v>
      </c>
      <c r="M5844" s="1" t="s">
        <v>600</v>
      </c>
      <c r="N5844" s="1" t="s">
        <v>9436</v>
      </c>
    </row>
    <row r="5845" spans="1:14" x14ac:dyDescent="0.25">
      <c r="A5845" s="1" t="s">
        <v>599</v>
      </c>
      <c r="B5845" s="1" t="s">
        <v>87</v>
      </c>
      <c r="C5845" s="1" t="s">
        <v>81</v>
      </c>
      <c r="D5845" s="377">
        <v>2250</v>
      </c>
      <c r="E5845" s="1" t="s">
        <v>84</v>
      </c>
      <c r="F5845" s="378">
        <v>46181</v>
      </c>
      <c r="G5845" s="1" t="s">
        <v>8467</v>
      </c>
      <c r="H5845" s="1" t="s">
        <v>5895</v>
      </c>
      <c r="I5845" s="378">
        <v>47274</v>
      </c>
      <c r="J5845" s="1" t="s">
        <v>61</v>
      </c>
      <c r="K5845" s="380">
        <v>0.59160879629630003</v>
      </c>
      <c r="L5845" s="378">
        <v>46181</v>
      </c>
      <c r="M5845" s="1" t="s">
        <v>600</v>
      </c>
      <c r="N5845" s="1" t="s">
        <v>10274</v>
      </c>
    </row>
    <row r="5846" spans="1:14" x14ac:dyDescent="0.25">
      <c r="A5846" s="1" t="s">
        <v>599</v>
      </c>
      <c r="B5846" s="1" t="s">
        <v>87</v>
      </c>
      <c r="C5846" s="1" t="s">
        <v>81</v>
      </c>
      <c r="D5846" s="377">
        <v>2250</v>
      </c>
      <c r="E5846" s="1" t="s">
        <v>84</v>
      </c>
      <c r="F5846" s="378">
        <v>46179</v>
      </c>
      <c r="G5846" s="1" t="s">
        <v>8467</v>
      </c>
      <c r="H5846" s="1" t="s">
        <v>5895</v>
      </c>
      <c r="I5846" s="378">
        <v>47274</v>
      </c>
      <c r="J5846" s="1" t="s">
        <v>61</v>
      </c>
      <c r="K5846" s="380">
        <v>0.22587962962963001</v>
      </c>
      <c r="L5846" s="378">
        <v>46179</v>
      </c>
      <c r="M5846" s="1" t="s">
        <v>600</v>
      </c>
      <c r="N5846" s="1" t="s">
        <v>8477</v>
      </c>
    </row>
    <row r="5847" spans="1:14" x14ac:dyDescent="0.25">
      <c r="A5847" s="1" t="s">
        <v>599</v>
      </c>
      <c r="B5847" s="1" t="s">
        <v>87</v>
      </c>
      <c r="C5847" s="1" t="s">
        <v>81</v>
      </c>
      <c r="D5847" s="377">
        <v>2250</v>
      </c>
      <c r="E5847" s="1" t="s">
        <v>84</v>
      </c>
      <c r="F5847" s="378">
        <v>46179</v>
      </c>
      <c r="G5847" s="1" t="s">
        <v>8467</v>
      </c>
      <c r="H5847" s="1" t="s">
        <v>5895</v>
      </c>
      <c r="I5847" s="378">
        <v>47274</v>
      </c>
      <c r="J5847" s="1" t="s">
        <v>61</v>
      </c>
      <c r="K5847" s="380">
        <v>1.8518518518500001E-3</v>
      </c>
      <c r="L5847" s="378">
        <v>46179</v>
      </c>
      <c r="M5847" s="1" t="s">
        <v>600</v>
      </c>
      <c r="N5847" s="1" t="s">
        <v>8480</v>
      </c>
    </row>
    <row r="5848" spans="1:14" x14ac:dyDescent="0.25">
      <c r="A5848" s="1" t="s">
        <v>599</v>
      </c>
      <c r="B5848" s="1" t="s">
        <v>87</v>
      </c>
      <c r="C5848" s="1" t="s">
        <v>81</v>
      </c>
      <c r="D5848" s="377">
        <v>2250</v>
      </c>
      <c r="E5848" s="1" t="s">
        <v>84</v>
      </c>
      <c r="F5848" s="378">
        <v>46179</v>
      </c>
      <c r="G5848" s="1" t="s">
        <v>8467</v>
      </c>
      <c r="H5848" s="1" t="s">
        <v>5895</v>
      </c>
      <c r="I5848" s="378">
        <v>47274</v>
      </c>
      <c r="J5848" s="1" t="s">
        <v>61</v>
      </c>
      <c r="K5848" s="380">
        <v>0.14668981481481</v>
      </c>
      <c r="L5848" s="378">
        <v>46179</v>
      </c>
      <c r="M5848" s="1" t="s">
        <v>600</v>
      </c>
      <c r="N5848" s="1" t="s">
        <v>8474</v>
      </c>
    </row>
    <row r="5849" spans="1:14" x14ac:dyDescent="0.25">
      <c r="A5849" s="1" t="s">
        <v>599</v>
      </c>
      <c r="B5849" s="1" t="s">
        <v>87</v>
      </c>
      <c r="C5849" s="1" t="s">
        <v>81</v>
      </c>
      <c r="D5849" s="377">
        <v>2250</v>
      </c>
      <c r="E5849" s="1" t="s">
        <v>84</v>
      </c>
      <c r="F5849" s="378">
        <v>46179</v>
      </c>
      <c r="G5849" s="1" t="s">
        <v>8467</v>
      </c>
      <c r="H5849" s="1" t="s">
        <v>5895</v>
      </c>
      <c r="I5849" s="378">
        <v>47274</v>
      </c>
      <c r="J5849" s="1" t="s">
        <v>61</v>
      </c>
      <c r="K5849" s="380">
        <v>0.19063657407407</v>
      </c>
      <c r="L5849" s="378">
        <v>46179</v>
      </c>
      <c r="M5849" s="1" t="s">
        <v>600</v>
      </c>
      <c r="N5849" s="1" t="s">
        <v>8470</v>
      </c>
    </row>
    <row r="5850" spans="1:14" x14ac:dyDescent="0.25">
      <c r="A5850" s="1" t="s">
        <v>599</v>
      </c>
      <c r="B5850" s="1" t="s">
        <v>87</v>
      </c>
      <c r="C5850" s="1" t="s">
        <v>81</v>
      </c>
      <c r="D5850" s="377">
        <v>2250</v>
      </c>
      <c r="E5850" s="1" t="s">
        <v>84</v>
      </c>
      <c r="F5850" s="378">
        <v>46179</v>
      </c>
      <c r="G5850" s="1" t="s">
        <v>8467</v>
      </c>
      <c r="H5850" s="1" t="s">
        <v>5895</v>
      </c>
      <c r="I5850" s="378">
        <v>47274</v>
      </c>
      <c r="J5850" s="1" t="s">
        <v>61</v>
      </c>
      <c r="K5850" s="380">
        <v>2.362268518519E-2</v>
      </c>
      <c r="L5850" s="378">
        <v>46179</v>
      </c>
      <c r="M5850" s="1" t="s">
        <v>600</v>
      </c>
      <c r="N5850" s="1" t="s">
        <v>8479</v>
      </c>
    </row>
    <row r="5851" spans="1:14" x14ac:dyDescent="0.25">
      <c r="A5851" s="1" t="s">
        <v>599</v>
      </c>
      <c r="B5851" s="1" t="s">
        <v>87</v>
      </c>
      <c r="C5851" s="1" t="s">
        <v>81</v>
      </c>
      <c r="D5851" s="377">
        <v>2250</v>
      </c>
      <c r="E5851" s="1" t="s">
        <v>84</v>
      </c>
      <c r="F5851" s="378">
        <v>46179</v>
      </c>
      <c r="G5851" s="1" t="s">
        <v>8467</v>
      </c>
      <c r="H5851" s="1" t="s">
        <v>5895</v>
      </c>
      <c r="I5851" s="378">
        <v>47274</v>
      </c>
      <c r="J5851" s="1" t="s">
        <v>61</v>
      </c>
      <c r="K5851" s="380">
        <v>7.3263888888890003E-2</v>
      </c>
      <c r="L5851" s="378">
        <v>46179</v>
      </c>
      <c r="M5851" s="1" t="s">
        <v>600</v>
      </c>
      <c r="N5851" s="1" t="s">
        <v>8469</v>
      </c>
    </row>
    <row r="5852" spans="1:14" x14ac:dyDescent="0.25">
      <c r="A5852" s="1" t="s">
        <v>599</v>
      </c>
      <c r="B5852" s="1" t="s">
        <v>87</v>
      </c>
      <c r="C5852" s="1" t="s">
        <v>81</v>
      </c>
      <c r="D5852" s="377">
        <v>2250</v>
      </c>
      <c r="E5852" s="1" t="s">
        <v>84</v>
      </c>
      <c r="F5852" s="378">
        <v>46179</v>
      </c>
      <c r="G5852" s="1" t="s">
        <v>8467</v>
      </c>
      <c r="H5852" s="1" t="s">
        <v>5895</v>
      </c>
      <c r="I5852" s="378">
        <v>47274</v>
      </c>
      <c r="J5852" s="1" t="s">
        <v>61</v>
      </c>
      <c r="K5852" s="380">
        <v>4.4120370370369998E-2</v>
      </c>
      <c r="L5852" s="378">
        <v>46179</v>
      </c>
      <c r="M5852" s="1" t="s">
        <v>600</v>
      </c>
      <c r="N5852" s="1" t="s">
        <v>8478</v>
      </c>
    </row>
    <row r="5853" spans="1:14" x14ac:dyDescent="0.25">
      <c r="A5853" s="1" t="s">
        <v>599</v>
      </c>
      <c r="B5853" s="1" t="s">
        <v>87</v>
      </c>
      <c r="C5853" s="1" t="s">
        <v>81</v>
      </c>
      <c r="D5853" s="377">
        <v>2250</v>
      </c>
      <c r="E5853" s="1" t="s">
        <v>84</v>
      </c>
      <c r="F5853" s="378">
        <v>46179</v>
      </c>
      <c r="G5853" s="1" t="s">
        <v>8467</v>
      </c>
      <c r="H5853" s="1" t="s">
        <v>5895</v>
      </c>
      <c r="I5853" s="378">
        <v>47274</v>
      </c>
      <c r="J5853" s="1" t="s">
        <v>61</v>
      </c>
      <c r="K5853" s="380">
        <v>0.14598379629630001</v>
      </c>
      <c r="L5853" s="378">
        <v>46179</v>
      </c>
      <c r="M5853" s="1" t="s">
        <v>600</v>
      </c>
      <c r="N5853" s="1" t="s">
        <v>8472</v>
      </c>
    </row>
    <row r="5854" spans="1:14" x14ac:dyDescent="0.25">
      <c r="A5854" s="1" t="s">
        <v>599</v>
      </c>
      <c r="B5854" s="1" t="s">
        <v>87</v>
      </c>
      <c r="C5854" s="1" t="s">
        <v>81</v>
      </c>
      <c r="D5854" s="377">
        <v>2250</v>
      </c>
      <c r="E5854" s="1" t="s">
        <v>84</v>
      </c>
      <c r="F5854" s="378">
        <v>46179</v>
      </c>
      <c r="G5854" s="1" t="s">
        <v>8467</v>
      </c>
      <c r="H5854" s="1" t="s">
        <v>5895</v>
      </c>
      <c r="I5854" s="378">
        <v>47274</v>
      </c>
      <c r="J5854" s="1" t="s">
        <v>61</v>
      </c>
      <c r="K5854" s="380">
        <v>0.20666666666667</v>
      </c>
      <c r="L5854" s="378">
        <v>46179</v>
      </c>
      <c r="M5854" s="1" t="s">
        <v>600</v>
      </c>
      <c r="N5854" s="1" t="s">
        <v>8476</v>
      </c>
    </row>
    <row r="5855" spans="1:14" x14ac:dyDescent="0.25">
      <c r="A5855" s="1" t="s">
        <v>599</v>
      </c>
      <c r="B5855" s="1" t="s">
        <v>87</v>
      </c>
      <c r="C5855" s="1" t="s">
        <v>81</v>
      </c>
      <c r="D5855" s="377">
        <v>2250</v>
      </c>
      <c r="E5855" s="1" t="s">
        <v>84</v>
      </c>
      <c r="F5855" s="378">
        <v>46179</v>
      </c>
      <c r="G5855" s="1" t="s">
        <v>8467</v>
      </c>
      <c r="H5855" s="1" t="s">
        <v>5895</v>
      </c>
      <c r="I5855" s="378">
        <v>47274</v>
      </c>
      <c r="J5855" s="1" t="s">
        <v>61</v>
      </c>
      <c r="K5855" s="380">
        <v>0.24146990740741001</v>
      </c>
      <c r="L5855" s="378">
        <v>46179</v>
      </c>
      <c r="M5855" s="1" t="s">
        <v>600</v>
      </c>
      <c r="N5855" s="1" t="s">
        <v>8471</v>
      </c>
    </row>
    <row r="5856" spans="1:14" x14ac:dyDescent="0.25">
      <c r="A5856" s="1" t="s">
        <v>599</v>
      </c>
      <c r="B5856" s="1" t="s">
        <v>87</v>
      </c>
      <c r="C5856" s="1" t="s">
        <v>81</v>
      </c>
      <c r="D5856" s="377">
        <v>2250</v>
      </c>
      <c r="E5856" s="1" t="s">
        <v>84</v>
      </c>
      <c r="F5856" s="378">
        <v>46179</v>
      </c>
      <c r="G5856" s="1" t="s">
        <v>8467</v>
      </c>
      <c r="H5856" s="1" t="s">
        <v>5895</v>
      </c>
      <c r="I5856" s="378">
        <v>47274</v>
      </c>
      <c r="J5856" s="1" t="s">
        <v>61</v>
      </c>
      <c r="K5856" s="380">
        <v>0.26359953703703998</v>
      </c>
      <c r="L5856" s="378">
        <v>46179</v>
      </c>
      <c r="M5856" s="1" t="s">
        <v>600</v>
      </c>
      <c r="N5856" s="1" t="s">
        <v>8468</v>
      </c>
    </row>
    <row r="5857" spans="1:14" x14ac:dyDescent="0.25">
      <c r="A5857" s="1" t="s">
        <v>599</v>
      </c>
      <c r="B5857" s="1" t="s">
        <v>87</v>
      </c>
      <c r="C5857" s="1" t="s">
        <v>81</v>
      </c>
      <c r="D5857" s="377">
        <v>2250</v>
      </c>
      <c r="E5857" s="1" t="s">
        <v>84</v>
      </c>
      <c r="F5857" s="378">
        <v>46179</v>
      </c>
      <c r="G5857" s="1" t="s">
        <v>8467</v>
      </c>
      <c r="H5857" s="1" t="s">
        <v>5895</v>
      </c>
      <c r="I5857" s="378">
        <v>47274</v>
      </c>
      <c r="J5857" s="1" t="s">
        <v>61</v>
      </c>
      <c r="K5857" s="380">
        <v>0.15402777777778001</v>
      </c>
      <c r="L5857" s="378">
        <v>46179</v>
      </c>
      <c r="M5857" s="1" t="s">
        <v>600</v>
      </c>
      <c r="N5857" s="1" t="s">
        <v>8475</v>
      </c>
    </row>
    <row r="5858" spans="1:14" x14ac:dyDescent="0.25">
      <c r="A5858" s="1" t="s">
        <v>599</v>
      </c>
      <c r="B5858" s="1" t="s">
        <v>87</v>
      </c>
      <c r="C5858" s="1" t="s">
        <v>81</v>
      </c>
      <c r="D5858" s="377">
        <v>2250</v>
      </c>
      <c r="E5858" s="1" t="s">
        <v>84</v>
      </c>
      <c r="F5858" s="378">
        <v>46179</v>
      </c>
      <c r="G5858" s="1" t="s">
        <v>8467</v>
      </c>
      <c r="H5858" s="1" t="s">
        <v>5895</v>
      </c>
      <c r="I5858" s="378">
        <v>47274</v>
      </c>
      <c r="J5858" s="1" t="s">
        <v>61</v>
      </c>
      <c r="K5858" s="380">
        <v>0.19032407407407001</v>
      </c>
      <c r="L5858" s="378">
        <v>46179</v>
      </c>
      <c r="M5858" s="1" t="s">
        <v>600</v>
      </c>
      <c r="N5858" s="1" t="s">
        <v>8473</v>
      </c>
    </row>
    <row r="5859" spans="1:14" x14ac:dyDescent="0.25">
      <c r="A5859" s="1" t="s">
        <v>599</v>
      </c>
      <c r="B5859" s="1" t="s">
        <v>87</v>
      </c>
      <c r="C5859" s="1" t="s">
        <v>81</v>
      </c>
      <c r="D5859" s="377">
        <v>2250</v>
      </c>
      <c r="E5859" s="1" t="s">
        <v>84</v>
      </c>
      <c r="F5859" s="378">
        <v>46178</v>
      </c>
      <c r="G5859" s="1" t="s">
        <v>8467</v>
      </c>
      <c r="H5859" s="1" t="s">
        <v>5895</v>
      </c>
      <c r="I5859" s="378">
        <v>47274</v>
      </c>
      <c r="J5859" s="1" t="s">
        <v>61</v>
      </c>
      <c r="K5859" s="380">
        <v>0.69712962962962999</v>
      </c>
      <c r="L5859" s="378">
        <v>46178</v>
      </c>
      <c r="M5859" s="1" t="s">
        <v>600</v>
      </c>
      <c r="N5859" s="1" t="s">
        <v>8486</v>
      </c>
    </row>
    <row r="5860" spans="1:14" x14ac:dyDescent="0.25">
      <c r="A5860" s="1" t="s">
        <v>599</v>
      </c>
      <c r="B5860" s="1" t="s">
        <v>87</v>
      </c>
      <c r="C5860" s="1" t="s">
        <v>81</v>
      </c>
      <c r="D5860" s="377">
        <v>2250</v>
      </c>
      <c r="E5860" s="1" t="s">
        <v>84</v>
      </c>
      <c r="F5860" s="378">
        <v>46178</v>
      </c>
      <c r="G5860" s="1" t="s">
        <v>8467</v>
      </c>
      <c r="H5860" s="1" t="s">
        <v>5895</v>
      </c>
      <c r="I5860" s="378">
        <v>47274</v>
      </c>
      <c r="J5860" s="1" t="s">
        <v>61</v>
      </c>
      <c r="K5860" s="380">
        <v>0.87946759259259</v>
      </c>
      <c r="L5860" s="378">
        <v>46178</v>
      </c>
      <c r="M5860" s="1" t="s">
        <v>600</v>
      </c>
      <c r="N5860" s="1" t="s">
        <v>8485</v>
      </c>
    </row>
    <row r="5861" spans="1:14" x14ac:dyDescent="0.25">
      <c r="A5861" s="1" t="s">
        <v>599</v>
      </c>
      <c r="B5861" s="1" t="s">
        <v>87</v>
      </c>
      <c r="C5861" s="1" t="s">
        <v>81</v>
      </c>
      <c r="D5861" s="377">
        <v>2250</v>
      </c>
      <c r="E5861" s="1" t="s">
        <v>84</v>
      </c>
      <c r="F5861" s="378">
        <v>46178</v>
      </c>
      <c r="G5861" s="1" t="s">
        <v>8467</v>
      </c>
      <c r="H5861" s="1" t="s">
        <v>5895</v>
      </c>
      <c r="I5861" s="378">
        <v>47274</v>
      </c>
      <c r="J5861" s="1" t="s">
        <v>61</v>
      </c>
      <c r="K5861" s="380">
        <v>0.72733796296296005</v>
      </c>
      <c r="L5861" s="378">
        <v>46178</v>
      </c>
      <c r="M5861" s="1" t="s">
        <v>600</v>
      </c>
      <c r="N5861" s="1" t="s">
        <v>8482</v>
      </c>
    </row>
    <row r="5862" spans="1:14" x14ac:dyDescent="0.25">
      <c r="A5862" s="1" t="s">
        <v>599</v>
      </c>
      <c r="B5862" s="1" t="s">
        <v>87</v>
      </c>
      <c r="C5862" s="1" t="s">
        <v>81</v>
      </c>
      <c r="D5862" s="377">
        <v>2250</v>
      </c>
      <c r="E5862" s="1" t="s">
        <v>84</v>
      </c>
      <c r="F5862" s="378">
        <v>46178</v>
      </c>
      <c r="G5862" s="1" t="s">
        <v>8467</v>
      </c>
      <c r="H5862" s="1" t="s">
        <v>5895</v>
      </c>
      <c r="I5862" s="378">
        <v>47274</v>
      </c>
      <c r="J5862" s="1" t="s">
        <v>61</v>
      </c>
      <c r="K5862" s="380">
        <v>0.73552083333332996</v>
      </c>
      <c r="L5862" s="378">
        <v>46178</v>
      </c>
      <c r="M5862" s="1" t="s">
        <v>600</v>
      </c>
      <c r="N5862" s="1" t="s">
        <v>8489</v>
      </c>
    </row>
    <row r="5863" spans="1:14" x14ac:dyDescent="0.25">
      <c r="A5863" s="1" t="s">
        <v>599</v>
      </c>
      <c r="B5863" s="1" t="s">
        <v>87</v>
      </c>
      <c r="C5863" s="1" t="s">
        <v>81</v>
      </c>
      <c r="D5863" s="377">
        <v>2250</v>
      </c>
      <c r="E5863" s="1" t="s">
        <v>84</v>
      </c>
      <c r="F5863" s="378">
        <v>46178</v>
      </c>
      <c r="G5863" s="1" t="s">
        <v>8467</v>
      </c>
      <c r="H5863" s="1" t="s">
        <v>5895</v>
      </c>
      <c r="I5863" s="378">
        <v>47274</v>
      </c>
      <c r="J5863" s="1" t="s">
        <v>61</v>
      </c>
      <c r="K5863" s="380">
        <v>0.95254629629630005</v>
      </c>
      <c r="L5863" s="378">
        <v>46178</v>
      </c>
      <c r="M5863" s="1" t="s">
        <v>600</v>
      </c>
      <c r="N5863" s="1" t="s">
        <v>8484</v>
      </c>
    </row>
    <row r="5864" spans="1:14" x14ac:dyDescent="0.25">
      <c r="A5864" s="1" t="s">
        <v>599</v>
      </c>
      <c r="B5864" s="1" t="s">
        <v>87</v>
      </c>
      <c r="C5864" s="1" t="s">
        <v>81</v>
      </c>
      <c r="D5864" s="377">
        <v>2250</v>
      </c>
      <c r="E5864" s="1" t="s">
        <v>84</v>
      </c>
      <c r="F5864" s="378">
        <v>46178</v>
      </c>
      <c r="G5864" s="1" t="s">
        <v>8467</v>
      </c>
      <c r="H5864" s="1" t="s">
        <v>5895</v>
      </c>
      <c r="I5864" s="378">
        <v>47274</v>
      </c>
      <c r="J5864" s="1" t="s">
        <v>61</v>
      </c>
      <c r="K5864" s="380">
        <v>0.88737268518518997</v>
      </c>
      <c r="L5864" s="378">
        <v>46178</v>
      </c>
      <c r="M5864" s="1" t="s">
        <v>600</v>
      </c>
      <c r="N5864" s="1" t="s">
        <v>8488</v>
      </c>
    </row>
    <row r="5865" spans="1:14" x14ac:dyDescent="0.25">
      <c r="A5865" s="1" t="s">
        <v>599</v>
      </c>
      <c r="B5865" s="1" t="s">
        <v>87</v>
      </c>
      <c r="C5865" s="1" t="s">
        <v>81</v>
      </c>
      <c r="D5865" s="377">
        <v>2250</v>
      </c>
      <c r="E5865" s="1" t="s">
        <v>84</v>
      </c>
      <c r="F5865" s="378">
        <v>46178</v>
      </c>
      <c r="G5865" s="1" t="s">
        <v>8467</v>
      </c>
      <c r="H5865" s="1" t="s">
        <v>5895</v>
      </c>
      <c r="I5865" s="378">
        <v>47274</v>
      </c>
      <c r="J5865" s="1" t="s">
        <v>61</v>
      </c>
      <c r="K5865" s="380">
        <v>0.93512731481481004</v>
      </c>
      <c r="L5865" s="378">
        <v>46178</v>
      </c>
      <c r="M5865" s="1" t="s">
        <v>600</v>
      </c>
      <c r="N5865" s="1" t="s">
        <v>8483</v>
      </c>
    </row>
    <row r="5866" spans="1:14" x14ac:dyDescent="0.25">
      <c r="A5866" s="1" t="s">
        <v>599</v>
      </c>
      <c r="B5866" s="1" t="s">
        <v>87</v>
      </c>
      <c r="C5866" s="1" t="s">
        <v>81</v>
      </c>
      <c r="D5866" s="377">
        <v>2250</v>
      </c>
      <c r="E5866" s="1" t="s">
        <v>84</v>
      </c>
      <c r="F5866" s="378">
        <v>46178</v>
      </c>
      <c r="G5866" s="1" t="s">
        <v>8467</v>
      </c>
      <c r="H5866" s="1" t="s">
        <v>5895</v>
      </c>
      <c r="I5866" s="378">
        <v>47274</v>
      </c>
      <c r="J5866" s="1" t="s">
        <v>61</v>
      </c>
      <c r="K5866" s="380">
        <v>0.67824074074074003</v>
      </c>
      <c r="L5866" s="378">
        <v>46178</v>
      </c>
      <c r="M5866" s="1" t="s">
        <v>600</v>
      </c>
      <c r="N5866" s="1" t="s">
        <v>8494</v>
      </c>
    </row>
    <row r="5867" spans="1:14" x14ac:dyDescent="0.25">
      <c r="A5867" s="1" t="s">
        <v>599</v>
      </c>
      <c r="B5867" s="1" t="s">
        <v>87</v>
      </c>
      <c r="C5867" s="1" t="s">
        <v>81</v>
      </c>
      <c r="D5867" s="377">
        <v>2250</v>
      </c>
      <c r="E5867" s="1" t="s">
        <v>84</v>
      </c>
      <c r="F5867" s="378">
        <v>46178</v>
      </c>
      <c r="G5867" s="1" t="s">
        <v>8467</v>
      </c>
      <c r="H5867" s="1" t="s">
        <v>5895</v>
      </c>
      <c r="I5867" s="378">
        <v>47274</v>
      </c>
      <c r="J5867" s="1" t="s">
        <v>61</v>
      </c>
      <c r="K5867" s="380">
        <v>0.67065972222222003</v>
      </c>
      <c r="L5867" s="378">
        <v>46178</v>
      </c>
      <c r="M5867" s="1" t="s">
        <v>600</v>
      </c>
      <c r="N5867" s="1" t="s">
        <v>8493</v>
      </c>
    </row>
    <row r="5868" spans="1:14" x14ac:dyDescent="0.25">
      <c r="A5868" s="1" t="s">
        <v>599</v>
      </c>
      <c r="B5868" s="1" t="s">
        <v>87</v>
      </c>
      <c r="C5868" s="1" t="s">
        <v>81</v>
      </c>
      <c r="D5868" s="377">
        <v>2250</v>
      </c>
      <c r="E5868" s="1" t="s">
        <v>84</v>
      </c>
      <c r="F5868" s="378">
        <v>46178</v>
      </c>
      <c r="G5868" s="1" t="s">
        <v>8467</v>
      </c>
      <c r="H5868" s="1" t="s">
        <v>5895</v>
      </c>
      <c r="I5868" s="378">
        <v>47274</v>
      </c>
      <c r="J5868" s="1" t="s">
        <v>61</v>
      </c>
      <c r="K5868" s="380">
        <v>0.79644675925926001</v>
      </c>
      <c r="L5868" s="378">
        <v>46178</v>
      </c>
      <c r="M5868" s="1" t="s">
        <v>600</v>
      </c>
      <c r="N5868" s="1" t="s">
        <v>8490</v>
      </c>
    </row>
    <row r="5869" spans="1:14" x14ac:dyDescent="0.25">
      <c r="A5869" s="1" t="s">
        <v>599</v>
      </c>
      <c r="B5869" s="1" t="s">
        <v>87</v>
      </c>
      <c r="C5869" s="1" t="s">
        <v>81</v>
      </c>
      <c r="D5869" s="377">
        <v>2250</v>
      </c>
      <c r="E5869" s="1" t="s">
        <v>84</v>
      </c>
      <c r="F5869" s="378">
        <v>46178</v>
      </c>
      <c r="G5869" s="1" t="s">
        <v>8467</v>
      </c>
      <c r="H5869" s="1" t="s">
        <v>5895</v>
      </c>
      <c r="I5869" s="378">
        <v>47274</v>
      </c>
      <c r="J5869" s="1" t="s">
        <v>61</v>
      </c>
      <c r="K5869" s="380">
        <v>0.97957175925925999</v>
      </c>
      <c r="L5869" s="378">
        <v>46178</v>
      </c>
      <c r="M5869" s="1" t="s">
        <v>600</v>
      </c>
      <c r="N5869" s="1" t="s">
        <v>8492</v>
      </c>
    </row>
    <row r="5870" spans="1:14" x14ac:dyDescent="0.25">
      <c r="A5870" s="1" t="s">
        <v>599</v>
      </c>
      <c r="B5870" s="1" t="s">
        <v>87</v>
      </c>
      <c r="C5870" s="1" t="s">
        <v>81</v>
      </c>
      <c r="D5870" s="377">
        <v>2250</v>
      </c>
      <c r="E5870" s="1" t="s">
        <v>84</v>
      </c>
      <c r="F5870" s="378">
        <v>46178</v>
      </c>
      <c r="G5870" s="1" t="s">
        <v>8467</v>
      </c>
      <c r="H5870" s="1" t="s">
        <v>5895</v>
      </c>
      <c r="I5870" s="378">
        <v>47274</v>
      </c>
      <c r="J5870" s="1" t="s">
        <v>61</v>
      </c>
      <c r="K5870" s="380">
        <v>0.96157407407407003</v>
      </c>
      <c r="L5870" s="378">
        <v>46178</v>
      </c>
      <c r="M5870" s="1" t="s">
        <v>600</v>
      </c>
      <c r="N5870" s="1" t="s">
        <v>8481</v>
      </c>
    </row>
    <row r="5871" spans="1:14" x14ac:dyDescent="0.25">
      <c r="A5871" s="1" t="s">
        <v>599</v>
      </c>
      <c r="B5871" s="1" t="s">
        <v>87</v>
      </c>
      <c r="C5871" s="1" t="s">
        <v>81</v>
      </c>
      <c r="D5871" s="377">
        <v>2250</v>
      </c>
      <c r="E5871" s="1" t="s">
        <v>84</v>
      </c>
      <c r="F5871" s="378">
        <v>46178</v>
      </c>
      <c r="G5871" s="1" t="s">
        <v>8467</v>
      </c>
      <c r="H5871" s="1" t="s">
        <v>5895</v>
      </c>
      <c r="I5871" s="378">
        <v>47274</v>
      </c>
      <c r="J5871" s="1" t="s">
        <v>61</v>
      </c>
      <c r="K5871" s="380">
        <v>0.70819444444444002</v>
      </c>
      <c r="L5871" s="378">
        <v>46178</v>
      </c>
      <c r="M5871" s="1" t="s">
        <v>600</v>
      </c>
      <c r="N5871" s="1" t="s">
        <v>8491</v>
      </c>
    </row>
    <row r="5872" spans="1:14" x14ac:dyDescent="0.25">
      <c r="A5872" s="1" t="s">
        <v>599</v>
      </c>
      <c r="B5872" s="1" t="s">
        <v>87</v>
      </c>
      <c r="C5872" s="1" t="s">
        <v>81</v>
      </c>
      <c r="D5872" s="377">
        <v>2250</v>
      </c>
      <c r="E5872" s="1" t="s">
        <v>84</v>
      </c>
      <c r="F5872" s="378">
        <v>46178</v>
      </c>
      <c r="G5872" s="1" t="s">
        <v>8467</v>
      </c>
      <c r="H5872" s="1" t="s">
        <v>5895</v>
      </c>
      <c r="I5872" s="378">
        <v>47274</v>
      </c>
      <c r="J5872" s="1" t="s">
        <v>61</v>
      </c>
      <c r="K5872" s="380">
        <v>0.90355324074073995</v>
      </c>
      <c r="L5872" s="378">
        <v>46178</v>
      </c>
      <c r="M5872" s="1" t="s">
        <v>600</v>
      </c>
      <c r="N5872" s="1" t="s">
        <v>8487</v>
      </c>
    </row>
    <row r="5873" spans="1:14" x14ac:dyDescent="0.25">
      <c r="A5873" s="1" t="s">
        <v>1957</v>
      </c>
      <c r="B5873" s="1" t="s">
        <v>87</v>
      </c>
      <c r="C5873" s="1" t="s">
        <v>81</v>
      </c>
      <c r="D5873" s="377">
        <v>2250</v>
      </c>
      <c r="E5873" s="1" t="s">
        <v>84</v>
      </c>
      <c r="F5873" s="378">
        <v>46178</v>
      </c>
      <c r="G5873" s="1" t="s">
        <v>8495</v>
      </c>
      <c r="H5873" s="1" t="s">
        <v>5894</v>
      </c>
      <c r="I5873" s="378">
        <v>47272</v>
      </c>
      <c r="J5873" s="1" t="s">
        <v>61</v>
      </c>
      <c r="K5873" s="380">
        <v>6.3020833333330001E-2</v>
      </c>
      <c r="L5873" s="378">
        <v>46178</v>
      </c>
      <c r="M5873" s="1" t="s">
        <v>1958</v>
      </c>
      <c r="N5873" s="1" t="s">
        <v>8498</v>
      </c>
    </row>
    <row r="5874" spans="1:14" x14ac:dyDescent="0.25">
      <c r="A5874" s="1" t="s">
        <v>1957</v>
      </c>
      <c r="B5874" s="1" t="s">
        <v>87</v>
      </c>
      <c r="C5874" s="1" t="s">
        <v>81</v>
      </c>
      <c r="D5874" s="377">
        <v>2250</v>
      </c>
      <c r="E5874" s="1" t="s">
        <v>84</v>
      </c>
      <c r="F5874" s="378">
        <v>46178</v>
      </c>
      <c r="G5874" s="1" t="s">
        <v>8495</v>
      </c>
      <c r="H5874" s="1" t="s">
        <v>5894</v>
      </c>
      <c r="I5874" s="378">
        <v>47272</v>
      </c>
      <c r="J5874" s="1" t="s">
        <v>61</v>
      </c>
      <c r="K5874" s="380">
        <v>0.20924768518518999</v>
      </c>
      <c r="L5874" s="378">
        <v>46178</v>
      </c>
      <c r="M5874" s="1" t="s">
        <v>1958</v>
      </c>
      <c r="N5874" s="1" t="s">
        <v>8505</v>
      </c>
    </row>
    <row r="5875" spans="1:14" x14ac:dyDescent="0.25">
      <c r="A5875" s="1" t="s">
        <v>1957</v>
      </c>
      <c r="B5875" s="1" t="s">
        <v>87</v>
      </c>
      <c r="C5875" s="1" t="s">
        <v>81</v>
      </c>
      <c r="D5875" s="377">
        <v>2250</v>
      </c>
      <c r="E5875" s="1" t="s">
        <v>84</v>
      </c>
      <c r="F5875" s="378">
        <v>46178</v>
      </c>
      <c r="G5875" s="1" t="s">
        <v>8495</v>
      </c>
      <c r="H5875" s="1" t="s">
        <v>5894</v>
      </c>
      <c r="I5875" s="378">
        <v>47272</v>
      </c>
      <c r="J5875" s="1" t="s">
        <v>61</v>
      </c>
      <c r="K5875" s="380">
        <v>0.26209490740740998</v>
      </c>
      <c r="L5875" s="378">
        <v>46178</v>
      </c>
      <c r="M5875" s="1" t="s">
        <v>1958</v>
      </c>
      <c r="N5875" s="1" t="s">
        <v>8509</v>
      </c>
    </row>
    <row r="5876" spans="1:14" x14ac:dyDescent="0.25">
      <c r="A5876" s="1" t="s">
        <v>1957</v>
      </c>
      <c r="B5876" s="1" t="s">
        <v>87</v>
      </c>
      <c r="C5876" s="1" t="s">
        <v>81</v>
      </c>
      <c r="D5876" s="377">
        <v>2250</v>
      </c>
      <c r="E5876" s="1" t="s">
        <v>84</v>
      </c>
      <c r="F5876" s="378">
        <v>46178</v>
      </c>
      <c r="G5876" s="1" t="s">
        <v>8495</v>
      </c>
      <c r="H5876" s="1" t="s">
        <v>5894</v>
      </c>
      <c r="I5876" s="378">
        <v>47272</v>
      </c>
      <c r="J5876" s="1" t="s">
        <v>61</v>
      </c>
      <c r="K5876" s="380">
        <v>0.17090277777778001</v>
      </c>
      <c r="L5876" s="378">
        <v>46178</v>
      </c>
      <c r="M5876" s="1" t="s">
        <v>1958</v>
      </c>
      <c r="N5876" s="1" t="s">
        <v>8507</v>
      </c>
    </row>
    <row r="5877" spans="1:14" x14ac:dyDescent="0.25">
      <c r="A5877" s="1" t="s">
        <v>1957</v>
      </c>
      <c r="B5877" s="1" t="s">
        <v>87</v>
      </c>
      <c r="C5877" s="1" t="s">
        <v>81</v>
      </c>
      <c r="D5877" s="377">
        <v>2250</v>
      </c>
      <c r="E5877" s="1" t="s">
        <v>84</v>
      </c>
      <c r="F5877" s="378">
        <v>46178</v>
      </c>
      <c r="G5877" s="1" t="s">
        <v>8495</v>
      </c>
      <c r="H5877" s="1" t="s">
        <v>5894</v>
      </c>
      <c r="I5877" s="378">
        <v>47272</v>
      </c>
      <c r="J5877" s="1" t="s">
        <v>61</v>
      </c>
      <c r="K5877" s="380">
        <v>0.17190972222222001</v>
      </c>
      <c r="L5877" s="378">
        <v>46178</v>
      </c>
      <c r="M5877" s="1" t="s">
        <v>1958</v>
      </c>
      <c r="N5877" s="1" t="s">
        <v>8499</v>
      </c>
    </row>
    <row r="5878" spans="1:14" x14ac:dyDescent="0.25">
      <c r="A5878" s="1" t="s">
        <v>1957</v>
      </c>
      <c r="B5878" s="1" t="s">
        <v>87</v>
      </c>
      <c r="C5878" s="1" t="s">
        <v>81</v>
      </c>
      <c r="D5878" s="377">
        <v>2250</v>
      </c>
      <c r="E5878" s="1" t="s">
        <v>84</v>
      </c>
      <c r="F5878" s="378">
        <v>46178</v>
      </c>
      <c r="G5878" s="1" t="s">
        <v>8495</v>
      </c>
      <c r="H5878" s="1" t="s">
        <v>5894</v>
      </c>
      <c r="I5878" s="378">
        <v>47272</v>
      </c>
      <c r="J5878" s="1" t="s">
        <v>61</v>
      </c>
      <c r="K5878" s="380">
        <v>0.18274305555556</v>
      </c>
      <c r="L5878" s="378">
        <v>46178</v>
      </c>
      <c r="M5878" s="1" t="s">
        <v>1958</v>
      </c>
      <c r="N5878" s="1" t="s">
        <v>8504</v>
      </c>
    </row>
    <row r="5879" spans="1:14" x14ac:dyDescent="0.25">
      <c r="A5879" s="1" t="s">
        <v>1957</v>
      </c>
      <c r="B5879" s="1" t="s">
        <v>87</v>
      </c>
      <c r="C5879" s="1" t="s">
        <v>81</v>
      </c>
      <c r="D5879" s="377">
        <v>2250</v>
      </c>
      <c r="E5879" s="1" t="s">
        <v>84</v>
      </c>
      <c r="F5879" s="378">
        <v>46178</v>
      </c>
      <c r="G5879" s="1" t="s">
        <v>8495</v>
      </c>
      <c r="H5879" s="1" t="s">
        <v>5894</v>
      </c>
      <c r="I5879" s="378">
        <v>47272</v>
      </c>
      <c r="J5879" s="1" t="s">
        <v>61</v>
      </c>
      <c r="K5879" s="380">
        <v>0.14646990740741</v>
      </c>
      <c r="L5879" s="378">
        <v>46178</v>
      </c>
      <c r="M5879" s="1" t="s">
        <v>1958</v>
      </c>
      <c r="N5879" s="1" t="s">
        <v>8497</v>
      </c>
    </row>
    <row r="5880" spans="1:14" x14ac:dyDescent="0.25">
      <c r="A5880" s="1" t="s">
        <v>1957</v>
      </c>
      <c r="B5880" s="1" t="s">
        <v>87</v>
      </c>
      <c r="C5880" s="1" t="s">
        <v>81</v>
      </c>
      <c r="D5880" s="377">
        <v>2250</v>
      </c>
      <c r="E5880" s="1" t="s">
        <v>84</v>
      </c>
      <c r="F5880" s="378">
        <v>46178</v>
      </c>
      <c r="G5880" s="1" t="s">
        <v>8495</v>
      </c>
      <c r="H5880" s="1" t="s">
        <v>5894</v>
      </c>
      <c r="I5880" s="378">
        <v>47272</v>
      </c>
      <c r="J5880" s="1" t="s">
        <v>61</v>
      </c>
      <c r="K5880" s="380">
        <v>2.436342592593E-2</v>
      </c>
      <c r="L5880" s="378">
        <v>46178</v>
      </c>
      <c r="M5880" s="1" t="s">
        <v>1958</v>
      </c>
      <c r="N5880" s="1" t="s">
        <v>8500</v>
      </c>
    </row>
    <row r="5881" spans="1:14" x14ac:dyDescent="0.25">
      <c r="A5881" s="1" t="s">
        <v>1957</v>
      </c>
      <c r="B5881" s="1" t="s">
        <v>87</v>
      </c>
      <c r="C5881" s="1" t="s">
        <v>81</v>
      </c>
      <c r="D5881" s="377">
        <v>2250</v>
      </c>
      <c r="E5881" s="1" t="s">
        <v>84</v>
      </c>
      <c r="F5881" s="378">
        <v>46178</v>
      </c>
      <c r="G5881" s="1" t="s">
        <v>8495</v>
      </c>
      <c r="H5881" s="1" t="s">
        <v>5894</v>
      </c>
      <c r="I5881" s="378">
        <v>47272</v>
      </c>
      <c r="J5881" s="1" t="s">
        <v>61</v>
      </c>
      <c r="K5881" s="380">
        <v>0.23943287037037</v>
      </c>
      <c r="L5881" s="378">
        <v>46178</v>
      </c>
      <c r="M5881" s="1" t="s">
        <v>1958</v>
      </c>
      <c r="N5881" s="1" t="s">
        <v>8506</v>
      </c>
    </row>
    <row r="5882" spans="1:14" x14ac:dyDescent="0.25">
      <c r="A5882" s="1" t="s">
        <v>1957</v>
      </c>
      <c r="B5882" s="1" t="s">
        <v>87</v>
      </c>
      <c r="C5882" s="1" t="s">
        <v>81</v>
      </c>
      <c r="D5882" s="377">
        <v>2250</v>
      </c>
      <c r="E5882" s="1" t="s">
        <v>84</v>
      </c>
      <c r="F5882" s="378">
        <v>46178</v>
      </c>
      <c r="G5882" s="1" t="s">
        <v>8495</v>
      </c>
      <c r="H5882" s="1" t="s">
        <v>5894</v>
      </c>
      <c r="I5882" s="378">
        <v>47272</v>
      </c>
      <c r="J5882" s="1" t="s">
        <v>61</v>
      </c>
      <c r="K5882" s="380">
        <v>0.14545138888889</v>
      </c>
      <c r="L5882" s="378">
        <v>46178</v>
      </c>
      <c r="M5882" s="1" t="s">
        <v>1958</v>
      </c>
      <c r="N5882" s="1" t="s">
        <v>8508</v>
      </c>
    </row>
    <row r="5883" spans="1:14" x14ac:dyDescent="0.25">
      <c r="A5883" s="1" t="s">
        <v>1957</v>
      </c>
      <c r="B5883" s="1" t="s">
        <v>87</v>
      </c>
      <c r="C5883" s="1" t="s">
        <v>81</v>
      </c>
      <c r="D5883" s="377">
        <v>2250</v>
      </c>
      <c r="E5883" s="1" t="s">
        <v>84</v>
      </c>
      <c r="F5883" s="378">
        <v>46178</v>
      </c>
      <c r="G5883" s="1" t="s">
        <v>8495</v>
      </c>
      <c r="H5883" s="1" t="s">
        <v>5894</v>
      </c>
      <c r="I5883" s="378">
        <v>47272</v>
      </c>
      <c r="J5883" s="1" t="s">
        <v>61</v>
      </c>
      <c r="K5883" s="380">
        <v>0.20964120370370001</v>
      </c>
      <c r="L5883" s="378">
        <v>46178</v>
      </c>
      <c r="M5883" s="1" t="s">
        <v>1958</v>
      </c>
      <c r="N5883" s="1" t="s">
        <v>8502</v>
      </c>
    </row>
    <row r="5884" spans="1:14" x14ac:dyDescent="0.25">
      <c r="A5884" s="1" t="s">
        <v>1957</v>
      </c>
      <c r="B5884" s="1" t="s">
        <v>87</v>
      </c>
      <c r="C5884" s="1" t="s">
        <v>81</v>
      </c>
      <c r="D5884" s="377">
        <v>2250</v>
      </c>
      <c r="E5884" s="1" t="s">
        <v>84</v>
      </c>
      <c r="F5884" s="378">
        <v>46178</v>
      </c>
      <c r="G5884" s="1" t="s">
        <v>8495</v>
      </c>
      <c r="H5884" s="1" t="s">
        <v>5894</v>
      </c>
      <c r="I5884" s="378">
        <v>47272</v>
      </c>
      <c r="J5884" s="1" t="s">
        <v>61</v>
      </c>
      <c r="K5884" s="380">
        <v>0.33638888888889001</v>
      </c>
      <c r="L5884" s="378">
        <v>46178</v>
      </c>
      <c r="M5884" s="1" t="s">
        <v>1958</v>
      </c>
      <c r="N5884" s="1" t="s">
        <v>8503</v>
      </c>
    </row>
    <row r="5885" spans="1:14" x14ac:dyDescent="0.25">
      <c r="A5885" s="1" t="s">
        <v>1957</v>
      </c>
      <c r="B5885" s="1" t="s">
        <v>87</v>
      </c>
      <c r="C5885" s="1" t="s">
        <v>81</v>
      </c>
      <c r="D5885" s="377">
        <v>2250</v>
      </c>
      <c r="E5885" s="1" t="s">
        <v>84</v>
      </c>
      <c r="F5885" s="378">
        <v>46178</v>
      </c>
      <c r="G5885" s="1" t="s">
        <v>8495</v>
      </c>
      <c r="H5885" s="1" t="s">
        <v>5894</v>
      </c>
      <c r="I5885" s="378">
        <v>47272</v>
      </c>
      <c r="J5885" s="1" t="s">
        <v>61</v>
      </c>
      <c r="K5885" s="380">
        <v>1.027777777778E-2</v>
      </c>
      <c r="L5885" s="378">
        <v>46178</v>
      </c>
      <c r="M5885" s="1" t="s">
        <v>1958</v>
      </c>
      <c r="N5885" s="1" t="s">
        <v>8501</v>
      </c>
    </row>
    <row r="5886" spans="1:14" x14ac:dyDescent="0.25">
      <c r="A5886" s="1" t="s">
        <v>1957</v>
      </c>
      <c r="B5886" s="1" t="s">
        <v>87</v>
      </c>
      <c r="C5886" s="1" t="s">
        <v>81</v>
      </c>
      <c r="D5886" s="377">
        <v>2250</v>
      </c>
      <c r="E5886" s="1" t="s">
        <v>84</v>
      </c>
      <c r="F5886" s="378">
        <v>46178</v>
      </c>
      <c r="G5886" s="1" t="s">
        <v>8495</v>
      </c>
      <c r="H5886" s="1" t="s">
        <v>5894</v>
      </c>
      <c r="I5886" s="378">
        <v>47272</v>
      </c>
      <c r="J5886" s="1" t="s">
        <v>61</v>
      </c>
      <c r="K5886" s="380">
        <v>0.38988425925926001</v>
      </c>
      <c r="L5886" s="378">
        <v>46178</v>
      </c>
      <c r="M5886" s="1" t="s">
        <v>1958</v>
      </c>
      <c r="N5886" s="1" t="s">
        <v>8496</v>
      </c>
    </row>
    <row r="5887" spans="1:14" x14ac:dyDescent="0.25">
      <c r="A5887" s="1" t="s">
        <v>1957</v>
      </c>
      <c r="B5887" s="1" t="s">
        <v>87</v>
      </c>
      <c r="C5887" s="1" t="s">
        <v>81</v>
      </c>
      <c r="D5887" s="377">
        <v>2250</v>
      </c>
      <c r="E5887" s="1" t="s">
        <v>84</v>
      </c>
      <c r="F5887" s="378">
        <v>46177</v>
      </c>
      <c r="G5887" s="1" t="s">
        <v>8495</v>
      </c>
      <c r="H5887" s="1" t="s">
        <v>5894</v>
      </c>
      <c r="I5887" s="378">
        <v>47272</v>
      </c>
      <c r="J5887" s="1" t="s">
        <v>61</v>
      </c>
      <c r="K5887" s="380">
        <v>0.41061342592592998</v>
      </c>
      <c r="L5887" s="378">
        <v>46177</v>
      </c>
      <c r="M5887" s="1" t="s">
        <v>1958</v>
      </c>
      <c r="N5887" s="1" t="s">
        <v>8514</v>
      </c>
    </row>
    <row r="5888" spans="1:14" x14ac:dyDescent="0.25">
      <c r="A5888" s="1" t="s">
        <v>1957</v>
      </c>
      <c r="B5888" s="1" t="s">
        <v>87</v>
      </c>
      <c r="C5888" s="1" t="s">
        <v>81</v>
      </c>
      <c r="D5888" s="377">
        <v>2250</v>
      </c>
      <c r="E5888" s="1" t="s">
        <v>84</v>
      </c>
      <c r="F5888" s="378">
        <v>46177</v>
      </c>
      <c r="G5888" s="1" t="s">
        <v>8495</v>
      </c>
      <c r="H5888" s="1" t="s">
        <v>5894</v>
      </c>
      <c r="I5888" s="378">
        <v>47272</v>
      </c>
      <c r="J5888" s="1" t="s">
        <v>61</v>
      </c>
      <c r="K5888" s="380">
        <v>0.44081018518519</v>
      </c>
      <c r="L5888" s="378">
        <v>46177</v>
      </c>
      <c r="M5888" s="1" t="s">
        <v>1958</v>
      </c>
      <c r="N5888" s="1" t="s">
        <v>8520</v>
      </c>
    </row>
    <row r="5889" spans="1:14" x14ac:dyDescent="0.25">
      <c r="A5889" s="1" t="s">
        <v>1957</v>
      </c>
      <c r="B5889" s="1" t="s">
        <v>87</v>
      </c>
      <c r="C5889" s="1" t="s">
        <v>81</v>
      </c>
      <c r="D5889" s="377">
        <v>2250</v>
      </c>
      <c r="E5889" s="1" t="s">
        <v>84</v>
      </c>
      <c r="F5889" s="378">
        <v>46177</v>
      </c>
      <c r="G5889" s="1" t="s">
        <v>8495</v>
      </c>
      <c r="H5889" s="1" t="s">
        <v>5894</v>
      </c>
      <c r="I5889" s="378">
        <v>47272</v>
      </c>
      <c r="J5889" s="1" t="s">
        <v>61</v>
      </c>
      <c r="K5889" s="380">
        <v>0.64572916666667002</v>
      </c>
      <c r="L5889" s="378">
        <v>46177</v>
      </c>
      <c r="M5889" s="1" t="s">
        <v>1958</v>
      </c>
      <c r="N5889" s="1" t="s">
        <v>8531</v>
      </c>
    </row>
    <row r="5890" spans="1:14" x14ac:dyDescent="0.25">
      <c r="A5890" s="1" t="s">
        <v>1957</v>
      </c>
      <c r="B5890" s="1" t="s">
        <v>87</v>
      </c>
      <c r="C5890" s="1" t="s">
        <v>81</v>
      </c>
      <c r="D5890" s="377">
        <v>2250</v>
      </c>
      <c r="E5890" s="1" t="s">
        <v>84</v>
      </c>
      <c r="F5890" s="378">
        <v>46177</v>
      </c>
      <c r="G5890" s="1" t="s">
        <v>8495</v>
      </c>
      <c r="H5890" s="1" t="s">
        <v>5894</v>
      </c>
      <c r="I5890" s="378">
        <v>47272</v>
      </c>
      <c r="J5890" s="1" t="s">
        <v>61</v>
      </c>
      <c r="K5890" s="380">
        <v>0.67473379629630004</v>
      </c>
      <c r="L5890" s="378">
        <v>46177</v>
      </c>
      <c r="M5890" s="1" t="s">
        <v>1958</v>
      </c>
      <c r="N5890" s="1" t="s">
        <v>8547</v>
      </c>
    </row>
    <row r="5891" spans="1:14" x14ac:dyDescent="0.25">
      <c r="A5891" s="1" t="s">
        <v>1957</v>
      </c>
      <c r="B5891" s="1" t="s">
        <v>87</v>
      </c>
      <c r="C5891" s="1" t="s">
        <v>81</v>
      </c>
      <c r="D5891" s="377">
        <v>2250</v>
      </c>
      <c r="E5891" s="1" t="s">
        <v>84</v>
      </c>
      <c r="F5891" s="378">
        <v>46177</v>
      </c>
      <c r="G5891" s="1" t="s">
        <v>8495</v>
      </c>
      <c r="H5891" s="1" t="s">
        <v>5894</v>
      </c>
      <c r="I5891" s="378">
        <v>47272</v>
      </c>
      <c r="J5891" s="1" t="s">
        <v>61</v>
      </c>
      <c r="K5891" s="380">
        <v>0.61756944444443995</v>
      </c>
      <c r="L5891" s="378">
        <v>46177</v>
      </c>
      <c r="M5891" s="1" t="s">
        <v>1958</v>
      </c>
      <c r="N5891" s="1" t="s">
        <v>8522</v>
      </c>
    </row>
    <row r="5892" spans="1:14" x14ac:dyDescent="0.25">
      <c r="A5892" s="1" t="s">
        <v>1957</v>
      </c>
      <c r="B5892" s="1" t="s">
        <v>87</v>
      </c>
      <c r="C5892" s="1" t="s">
        <v>81</v>
      </c>
      <c r="D5892" s="377">
        <v>2250</v>
      </c>
      <c r="E5892" s="1" t="s">
        <v>84</v>
      </c>
      <c r="F5892" s="378">
        <v>46177</v>
      </c>
      <c r="G5892" s="1" t="s">
        <v>8495</v>
      </c>
      <c r="H5892" s="1" t="s">
        <v>5894</v>
      </c>
      <c r="I5892" s="378">
        <v>47272</v>
      </c>
      <c r="J5892" s="1" t="s">
        <v>61</v>
      </c>
      <c r="K5892" s="380">
        <v>0.46908564814815001</v>
      </c>
      <c r="L5892" s="378">
        <v>46177</v>
      </c>
      <c r="M5892" s="1" t="s">
        <v>1958</v>
      </c>
      <c r="N5892" s="1" t="s">
        <v>8540</v>
      </c>
    </row>
    <row r="5893" spans="1:14" x14ac:dyDescent="0.25">
      <c r="A5893" s="1" t="s">
        <v>1957</v>
      </c>
      <c r="B5893" s="1" t="s">
        <v>87</v>
      </c>
      <c r="C5893" s="1" t="s">
        <v>81</v>
      </c>
      <c r="D5893" s="377">
        <v>2250</v>
      </c>
      <c r="E5893" s="1" t="s">
        <v>84</v>
      </c>
      <c r="F5893" s="378">
        <v>46177</v>
      </c>
      <c r="G5893" s="1" t="s">
        <v>8495</v>
      </c>
      <c r="H5893" s="1" t="s">
        <v>5894</v>
      </c>
      <c r="I5893" s="378">
        <v>47272</v>
      </c>
      <c r="J5893" s="1" t="s">
        <v>61</v>
      </c>
      <c r="K5893" s="380">
        <v>0.65615740740741002</v>
      </c>
      <c r="L5893" s="378">
        <v>46177</v>
      </c>
      <c r="M5893" s="1" t="s">
        <v>1958</v>
      </c>
      <c r="N5893" s="1" t="s">
        <v>8516</v>
      </c>
    </row>
    <row r="5894" spans="1:14" x14ac:dyDescent="0.25">
      <c r="A5894" s="1" t="s">
        <v>1957</v>
      </c>
      <c r="B5894" s="1" t="s">
        <v>87</v>
      </c>
      <c r="C5894" s="1" t="s">
        <v>81</v>
      </c>
      <c r="D5894" s="377">
        <v>2250</v>
      </c>
      <c r="E5894" s="1" t="s">
        <v>84</v>
      </c>
      <c r="F5894" s="378">
        <v>46177</v>
      </c>
      <c r="G5894" s="1" t="s">
        <v>8495</v>
      </c>
      <c r="H5894" s="1" t="s">
        <v>5894</v>
      </c>
      <c r="I5894" s="378">
        <v>47272</v>
      </c>
      <c r="J5894" s="1" t="s">
        <v>61</v>
      </c>
      <c r="K5894" s="380">
        <v>0.60560185185185</v>
      </c>
      <c r="L5894" s="378">
        <v>46177</v>
      </c>
      <c r="M5894" s="1" t="s">
        <v>1958</v>
      </c>
      <c r="N5894" s="1" t="s">
        <v>8532</v>
      </c>
    </row>
    <row r="5895" spans="1:14" x14ac:dyDescent="0.25">
      <c r="A5895" s="1" t="s">
        <v>1957</v>
      </c>
      <c r="B5895" s="1" t="s">
        <v>87</v>
      </c>
      <c r="C5895" s="1" t="s">
        <v>81</v>
      </c>
      <c r="D5895" s="377">
        <v>2250</v>
      </c>
      <c r="E5895" s="1" t="s">
        <v>84</v>
      </c>
      <c r="F5895" s="378">
        <v>46177</v>
      </c>
      <c r="G5895" s="1" t="s">
        <v>8495</v>
      </c>
      <c r="H5895" s="1" t="s">
        <v>5894</v>
      </c>
      <c r="I5895" s="378">
        <v>47272</v>
      </c>
      <c r="J5895" s="1" t="s">
        <v>61</v>
      </c>
      <c r="K5895" s="380">
        <v>0.59851851851852</v>
      </c>
      <c r="L5895" s="378">
        <v>46177</v>
      </c>
      <c r="M5895" s="1" t="s">
        <v>1958</v>
      </c>
      <c r="N5895" s="1" t="s">
        <v>8510</v>
      </c>
    </row>
    <row r="5896" spans="1:14" x14ac:dyDescent="0.25">
      <c r="A5896" s="1" t="s">
        <v>1957</v>
      </c>
      <c r="B5896" s="1" t="s">
        <v>87</v>
      </c>
      <c r="C5896" s="1" t="s">
        <v>81</v>
      </c>
      <c r="D5896" s="377">
        <v>2250</v>
      </c>
      <c r="E5896" s="1" t="s">
        <v>84</v>
      </c>
      <c r="F5896" s="378">
        <v>46177</v>
      </c>
      <c r="G5896" s="1" t="s">
        <v>8495</v>
      </c>
      <c r="H5896" s="1" t="s">
        <v>5894</v>
      </c>
      <c r="I5896" s="378">
        <v>47272</v>
      </c>
      <c r="J5896" s="1" t="s">
        <v>61</v>
      </c>
      <c r="K5896" s="380">
        <v>0.88065972222222</v>
      </c>
      <c r="L5896" s="378">
        <v>46177</v>
      </c>
      <c r="M5896" s="1" t="s">
        <v>1958</v>
      </c>
      <c r="N5896" s="1" t="s">
        <v>8513</v>
      </c>
    </row>
    <row r="5897" spans="1:14" x14ac:dyDescent="0.25">
      <c r="A5897" s="1" t="s">
        <v>1957</v>
      </c>
      <c r="B5897" s="1" t="s">
        <v>87</v>
      </c>
      <c r="C5897" s="1" t="s">
        <v>81</v>
      </c>
      <c r="D5897" s="377">
        <v>2250</v>
      </c>
      <c r="E5897" s="1" t="s">
        <v>84</v>
      </c>
      <c r="F5897" s="378">
        <v>46177</v>
      </c>
      <c r="G5897" s="1" t="s">
        <v>8495</v>
      </c>
      <c r="H5897" s="1" t="s">
        <v>5894</v>
      </c>
      <c r="I5897" s="378">
        <v>47272</v>
      </c>
      <c r="J5897" s="1" t="s">
        <v>61</v>
      </c>
      <c r="K5897" s="380">
        <v>0.58099537037036997</v>
      </c>
      <c r="L5897" s="378">
        <v>46177</v>
      </c>
      <c r="M5897" s="1" t="s">
        <v>1958</v>
      </c>
      <c r="N5897" s="1" t="s">
        <v>8536</v>
      </c>
    </row>
    <row r="5898" spans="1:14" x14ac:dyDescent="0.25">
      <c r="A5898" s="1" t="s">
        <v>1957</v>
      </c>
      <c r="B5898" s="1" t="s">
        <v>87</v>
      </c>
      <c r="C5898" s="1" t="s">
        <v>81</v>
      </c>
      <c r="D5898" s="377">
        <v>2250</v>
      </c>
      <c r="E5898" s="1" t="s">
        <v>84</v>
      </c>
      <c r="F5898" s="378">
        <v>46177</v>
      </c>
      <c r="G5898" s="1" t="s">
        <v>8495</v>
      </c>
      <c r="H5898" s="1" t="s">
        <v>5894</v>
      </c>
      <c r="I5898" s="378">
        <v>47272</v>
      </c>
      <c r="J5898" s="1" t="s">
        <v>61</v>
      </c>
      <c r="K5898" s="380">
        <v>0.87966435185184999</v>
      </c>
      <c r="L5898" s="378">
        <v>46177</v>
      </c>
      <c r="M5898" s="1" t="s">
        <v>1958</v>
      </c>
      <c r="N5898" s="1" t="s">
        <v>8525</v>
      </c>
    </row>
    <row r="5899" spans="1:14" x14ac:dyDescent="0.25">
      <c r="A5899" s="1" t="s">
        <v>1957</v>
      </c>
      <c r="B5899" s="1" t="s">
        <v>87</v>
      </c>
      <c r="C5899" s="1" t="s">
        <v>81</v>
      </c>
      <c r="D5899" s="377">
        <v>2250</v>
      </c>
      <c r="E5899" s="1" t="s">
        <v>84</v>
      </c>
      <c r="F5899" s="378">
        <v>46177</v>
      </c>
      <c r="G5899" s="1" t="s">
        <v>8495</v>
      </c>
      <c r="H5899" s="1" t="s">
        <v>5894</v>
      </c>
      <c r="I5899" s="378">
        <v>47272</v>
      </c>
      <c r="J5899" s="1" t="s">
        <v>61</v>
      </c>
      <c r="K5899" s="380">
        <v>0.58508101851852001</v>
      </c>
      <c r="L5899" s="378">
        <v>46177</v>
      </c>
      <c r="M5899" s="1" t="s">
        <v>1958</v>
      </c>
      <c r="N5899" s="1" t="s">
        <v>8544</v>
      </c>
    </row>
    <row r="5900" spans="1:14" x14ac:dyDescent="0.25">
      <c r="A5900" s="1" t="s">
        <v>1957</v>
      </c>
      <c r="B5900" s="1" t="s">
        <v>87</v>
      </c>
      <c r="C5900" s="1" t="s">
        <v>81</v>
      </c>
      <c r="D5900" s="377">
        <v>2250</v>
      </c>
      <c r="E5900" s="1" t="s">
        <v>84</v>
      </c>
      <c r="F5900" s="378">
        <v>46177</v>
      </c>
      <c r="G5900" s="1" t="s">
        <v>8495</v>
      </c>
      <c r="H5900" s="1" t="s">
        <v>5894</v>
      </c>
      <c r="I5900" s="378">
        <v>47272</v>
      </c>
      <c r="J5900" s="1" t="s">
        <v>61</v>
      </c>
      <c r="K5900" s="380">
        <v>2.0370370370400002E-3</v>
      </c>
      <c r="L5900" s="378">
        <v>46177</v>
      </c>
      <c r="M5900" s="1" t="s">
        <v>1958</v>
      </c>
      <c r="N5900" s="1" t="s">
        <v>8526</v>
      </c>
    </row>
    <row r="5901" spans="1:14" x14ac:dyDescent="0.25">
      <c r="A5901" s="1" t="s">
        <v>1957</v>
      </c>
      <c r="B5901" s="1" t="s">
        <v>87</v>
      </c>
      <c r="C5901" s="1" t="s">
        <v>81</v>
      </c>
      <c r="D5901" s="377">
        <v>2250</v>
      </c>
      <c r="E5901" s="1" t="s">
        <v>84</v>
      </c>
      <c r="F5901" s="378">
        <v>46177</v>
      </c>
      <c r="G5901" s="1" t="s">
        <v>8495</v>
      </c>
      <c r="H5901" s="1" t="s">
        <v>5894</v>
      </c>
      <c r="I5901" s="378">
        <v>47272</v>
      </c>
      <c r="J5901" s="1" t="s">
        <v>61</v>
      </c>
      <c r="K5901" s="380">
        <v>1.282407407407E-2</v>
      </c>
      <c r="L5901" s="378">
        <v>46177</v>
      </c>
      <c r="M5901" s="1" t="s">
        <v>1958</v>
      </c>
      <c r="N5901" s="1" t="s">
        <v>8518</v>
      </c>
    </row>
    <row r="5902" spans="1:14" x14ac:dyDescent="0.25">
      <c r="A5902" s="1" t="s">
        <v>1957</v>
      </c>
      <c r="B5902" s="1" t="s">
        <v>87</v>
      </c>
      <c r="C5902" s="1" t="s">
        <v>81</v>
      </c>
      <c r="D5902" s="377">
        <v>2250</v>
      </c>
      <c r="E5902" s="1" t="s">
        <v>84</v>
      </c>
      <c r="F5902" s="378">
        <v>46177</v>
      </c>
      <c r="G5902" s="1" t="s">
        <v>8495</v>
      </c>
      <c r="H5902" s="1" t="s">
        <v>5894</v>
      </c>
      <c r="I5902" s="378">
        <v>47272</v>
      </c>
      <c r="J5902" s="1" t="s">
        <v>61</v>
      </c>
      <c r="K5902" s="380">
        <v>3.5520833333329997E-2</v>
      </c>
      <c r="L5902" s="378">
        <v>46177</v>
      </c>
      <c r="M5902" s="1" t="s">
        <v>1958</v>
      </c>
      <c r="N5902" s="1" t="s">
        <v>8527</v>
      </c>
    </row>
    <row r="5903" spans="1:14" x14ac:dyDescent="0.25">
      <c r="A5903" s="1" t="s">
        <v>1957</v>
      </c>
      <c r="B5903" s="1" t="s">
        <v>87</v>
      </c>
      <c r="C5903" s="1" t="s">
        <v>81</v>
      </c>
      <c r="D5903" s="377">
        <v>2250</v>
      </c>
      <c r="E5903" s="1" t="s">
        <v>84</v>
      </c>
      <c r="F5903" s="378">
        <v>46177</v>
      </c>
      <c r="G5903" s="1" t="s">
        <v>8495</v>
      </c>
      <c r="H5903" s="1" t="s">
        <v>5894</v>
      </c>
      <c r="I5903" s="378">
        <v>47272</v>
      </c>
      <c r="J5903" s="1" t="s">
        <v>61</v>
      </c>
      <c r="K5903" s="380">
        <v>1.434027777778E-2</v>
      </c>
      <c r="L5903" s="378">
        <v>46177</v>
      </c>
      <c r="M5903" s="1" t="s">
        <v>1958</v>
      </c>
      <c r="N5903" s="1" t="s">
        <v>8530</v>
      </c>
    </row>
    <row r="5904" spans="1:14" x14ac:dyDescent="0.25">
      <c r="A5904" s="1" t="s">
        <v>1957</v>
      </c>
      <c r="B5904" s="1" t="s">
        <v>87</v>
      </c>
      <c r="C5904" s="1" t="s">
        <v>81</v>
      </c>
      <c r="D5904" s="377">
        <v>2250</v>
      </c>
      <c r="E5904" s="1" t="s">
        <v>84</v>
      </c>
      <c r="F5904" s="378">
        <v>46177</v>
      </c>
      <c r="G5904" s="1" t="s">
        <v>8495</v>
      </c>
      <c r="H5904" s="1" t="s">
        <v>5894</v>
      </c>
      <c r="I5904" s="378">
        <v>47272</v>
      </c>
      <c r="J5904" s="1" t="s">
        <v>61</v>
      </c>
      <c r="K5904" s="380">
        <v>6.21412037037E-2</v>
      </c>
      <c r="L5904" s="378">
        <v>46177</v>
      </c>
      <c r="M5904" s="1" t="s">
        <v>1958</v>
      </c>
      <c r="N5904" s="1" t="s">
        <v>8546</v>
      </c>
    </row>
    <row r="5905" spans="1:14" x14ac:dyDescent="0.25">
      <c r="A5905" s="1" t="s">
        <v>1957</v>
      </c>
      <c r="B5905" s="1" t="s">
        <v>87</v>
      </c>
      <c r="C5905" s="1" t="s">
        <v>81</v>
      </c>
      <c r="D5905" s="377">
        <v>2250</v>
      </c>
      <c r="E5905" s="1" t="s">
        <v>84</v>
      </c>
      <c r="F5905" s="378">
        <v>46177</v>
      </c>
      <c r="G5905" s="1" t="s">
        <v>8495</v>
      </c>
      <c r="H5905" s="1" t="s">
        <v>5894</v>
      </c>
      <c r="I5905" s="378">
        <v>47272</v>
      </c>
      <c r="J5905" s="1" t="s">
        <v>61</v>
      </c>
      <c r="K5905" s="380">
        <v>0.14878472222222</v>
      </c>
      <c r="L5905" s="378">
        <v>46177</v>
      </c>
      <c r="M5905" s="1" t="s">
        <v>1958</v>
      </c>
      <c r="N5905" s="1" t="s">
        <v>8537</v>
      </c>
    </row>
    <row r="5906" spans="1:14" x14ac:dyDescent="0.25">
      <c r="A5906" s="1" t="s">
        <v>1957</v>
      </c>
      <c r="B5906" s="1" t="s">
        <v>87</v>
      </c>
      <c r="C5906" s="1" t="s">
        <v>81</v>
      </c>
      <c r="D5906" s="377">
        <v>2250</v>
      </c>
      <c r="E5906" s="1" t="s">
        <v>84</v>
      </c>
      <c r="F5906" s="378">
        <v>46177</v>
      </c>
      <c r="G5906" s="1" t="s">
        <v>8495</v>
      </c>
      <c r="H5906" s="1" t="s">
        <v>5894</v>
      </c>
      <c r="I5906" s="378">
        <v>47272</v>
      </c>
      <c r="J5906" s="1" t="s">
        <v>61</v>
      </c>
      <c r="K5906" s="380">
        <v>0.14997685185185</v>
      </c>
      <c r="L5906" s="378">
        <v>46177</v>
      </c>
      <c r="M5906" s="1" t="s">
        <v>1958</v>
      </c>
      <c r="N5906" s="1" t="s">
        <v>8538</v>
      </c>
    </row>
    <row r="5907" spans="1:14" x14ac:dyDescent="0.25">
      <c r="A5907" s="1" t="s">
        <v>1957</v>
      </c>
      <c r="B5907" s="1" t="s">
        <v>87</v>
      </c>
      <c r="C5907" s="1" t="s">
        <v>81</v>
      </c>
      <c r="D5907" s="377">
        <v>2250</v>
      </c>
      <c r="E5907" s="1" t="s">
        <v>84</v>
      </c>
      <c r="F5907" s="378">
        <v>46177</v>
      </c>
      <c r="G5907" s="1" t="s">
        <v>8495</v>
      </c>
      <c r="H5907" s="1" t="s">
        <v>5894</v>
      </c>
      <c r="I5907" s="378">
        <v>47272</v>
      </c>
      <c r="J5907" s="1" t="s">
        <v>61</v>
      </c>
      <c r="K5907" s="380">
        <v>0.16936342592593001</v>
      </c>
      <c r="L5907" s="378">
        <v>46177</v>
      </c>
      <c r="M5907" s="1" t="s">
        <v>1958</v>
      </c>
      <c r="N5907" s="1" t="s">
        <v>8539</v>
      </c>
    </row>
    <row r="5908" spans="1:14" x14ac:dyDescent="0.25">
      <c r="A5908" s="1" t="s">
        <v>1957</v>
      </c>
      <c r="B5908" s="1" t="s">
        <v>87</v>
      </c>
      <c r="C5908" s="1" t="s">
        <v>81</v>
      </c>
      <c r="D5908" s="377">
        <v>2250</v>
      </c>
      <c r="E5908" s="1" t="s">
        <v>84</v>
      </c>
      <c r="F5908" s="378">
        <v>46177</v>
      </c>
      <c r="G5908" s="1" t="s">
        <v>8495</v>
      </c>
      <c r="H5908" s="1" t="s">
        <v>5894</v>
      </c>
      <c r="I5908" s="378">
        <v>47272</v>
      </c>
      <c r="J5908" s="1" t="s">
        <v>61</v>
      </c>
      <c r="K5908" s="380">
        <v>0.17646990740741</v>
      </c>
      <c r="L5908" s="378">
        <v>46177</v>
      </c>
      <c r="M5908" s="1" t="s">
        <v>1958</v>
      </c>
      <c r="N5908" s="1" t="s">
        <v>8541</v>
      </c>
    </row>
    <row r="5909" spans="1:14" x14ac:dyDescent="0.25">
      <c r="A5909" s="1" t="s">
        <v>1957</v>
      </c>
      <c r="B5909" s="1" t="s">
        <v>87</v>
      </c>
      <c r="C5909" s="1" t="s">
        <v>81</v>
      </c>
      <c r="D5909" s="377">
        <v>2250</v>
      </c>
      <c r="E5909" s="1" t="s">
        <v>84</v>
      </c>
      <c r="F5909" s="378">
        <v>46177</v>
      </c>
      <c r="G5909" s="1" t="s">
        <v>8495</v>
      </c>
      <c r="H5909" s="1" t="s">
        <v>5894</v>
      </c>
      <c r="I5909" s="378">
        <v>47272</v>
      </c>
      <c r="J5909" s="1" t="s">
        <v>61</v>
      </c>
      <c r="K5909" s="380">
        <v>0.17611111111111</v>
      </c>
      <c r="L5909" s="378">
        <v>46177</v>
      </c>
      <c r="M5909" s="1" t="s">
        <v>1958</v>
      </c>
      <c r="N5909" s="1" t="s">
        <v>8542</v>
      </c>
    </row>
    <row r="5910" spans="1:14" x14ac:dyDescent="0.25">
      <c r="A5910" s="1" t="s">
        <v>1957</v>
      </c>
      <c r="B5910" s="1" t="s">
        <v>87</v>
      </c>
      <c r="C5910" s="1" t="s">
        <v>81</v>
      </c>
      <c r="D5910" s="377">
        <v>2250</v>
      </c>
      <c r="E5910" s="1" t="s">
        <v>84</v>
      </c>
      <c r="F5910" s="378">
        <v>46177</v>
      </c>
      <c r="G5910" s="1" t="s">
        <v>8495</v>
      </c>
      <c r="H5910" s="1" t="s">
        <v>5894</v>
      </c>
      <c r="I5910" s="378">
        <v>47272</v>
      </c>
      <c r="J5910" s="1" t="s">
        <v>61</v>
      </c>
      <c r="K5910" s="380">
        <v>0.18906249999999999</v>
      </c>
      <c r="L5910" s="378">
        <v>46177</v>
      </c>
      <c r="M5910" s="1" t="s">
        <v>1958</v>
      </c>
      <c r="N5910" s="1" t="s">
        <v>8545</v>
      </c>
    </row>
    <row r="5911" spans="1:14" x14ac:dyDescent="0.25">
      <c r="A5911" s="1" t="s">
        <v>1957</v>
      </c>
      <c r="B5911" s="1" t="s">
        <v>87</v>
      </c>
      <c r="C5911" s="1" t="s">
        <v>81</v>
      </c>
      <c r="D5911" s="377">
        <v>2250</v>
      </c>
      <c r="E5911" s="1" t="s">
        <v>84</v>
      </c>
      <c r="F5911" s="378">
        <v>46177</v>
      </c>
      <c r="G5911" s="1" t="s">
        <v>8495</v>
      </c>
      <c r="H5911" s="1" t="s">
        <v>5894</v>
      </c>
      <c r="I5911" s="378">
        <v>47272</v>
      </c>
      <c r="J5911" s="1" t="s">
        <v>61</v>
      </c>
      <c r="K5911" s="380">
        <v>0.21452546296295999</v>
      </c>
      <c r="L5911" s="378">
        <v>46177</v>
      </c>
      <c r="M5911" s="1" t="s">
        <v>1958</v>
      </c>
      <c r="N5911" s="1" t="s">
        <v>8511</v>
      </c>
    </row>
    <row r="5912" spans="1:14" x14ac:dyDescent="0.25">
      <c r="A5912" s="1" t="s">
        <v>1957</v>
      </c>
      <c r="B5912" s="1" t="s">
        <v>87</v>
      </c>
      <c r="C5912" s="1" t="s">
        <v>81</v>
      </c>
      <c r="D5912" s="377">
        <v>2250</v>
      </c>
      <c r="E5912" s="1" t="s">
        <v>84</v>
      </c>
      <c r="F5912" s="378">
        <v>46177</v>
      </c>
      <c r="G5912" s="1" t="s">
        <v>8495</v>
      </c>
      <c r="H5912" s="1" t="s">
        <v>5894</v>
      </c>
      <c r="I5912" s="378">
        <v>47272</v>
      </c>
      <c r="J5912" s="1" t="s">
        <v>61</v>
      </c>
      <c r="K5912" s="380">
        <v>0.99116898148148003</v>
      </c>
      <c r="L5912" s="378">
        <v>46177</v>
      </c>
      <c r="M5912" s="1" t="s">
        <v>1958</v>
      </c>
      <c r="N5912" s="1" t="s">
        <v>8534</v>
      </c>
    </row>
    <row r="5913" spans="1:14" x14ac:dyDescent="0.25">
      <c r="A5913" s="1" t="s">
        <v>1957</v>
      </c>
      <c r="B5913" s="1" t="s">
        <v>87</v>
      </c>
      <c r="C5913" s="1" t="s">
        <v>81</v>
      </c>
      <c r="D5913" s="377">
        <v>2250</v>
      </c>
      <c r="E5913" s="1" t="s">
        <v>84</v>
      </c>
      <c r="F5913" s="378">
        <v>46177</v>
      </c>
      <c r="G5913" s="1" t="s">
        <v>8495</v>
      </c>
      <c r="H5913" s="1" t="s">
        <v>5894</v>
      </c>
      <c r="I5913" s="378">
        <v>47272</v>
      </c>
      <c r="J5913" s="1" t="s">
        <v>61</v>
      </c>
      <c r="K5913" s="380">
        <v>0.96299768518519002</v>
      </c>
      <c r="L5913" s="378">
        <v>46177</v>
      </c>
      <c r="M5913" s="1" t="s">
        <v>1958</v>
      </c>
      <c r="N5913" s="1" t="s">
        <v>8535</v>
      </c>
    </row>
    <row r="5914" spans="1:14" x14ac:dyDescent="0.25">
      <c r="A5914" s="1" t="s">
        <v>1957</v>
      </c>
      <c r="B5914" s="1" t="s">
        <v>87</v>
      </c>
      <c r="C5914" s="1" t="s">
        <v>81</v>
      </c>
      <c r="D5914" s="377">
        <v>2250</v>
      </c>
      <c r="E5914" s="1" t="s">
        <v>84</v>
      </c>
      <c r="F5914" s="378">
        <v>46177</v>
      </c>
      <c r="G5914" s="1" t="s">
        <v>8495</v>
      </c>
      <c r="H5914" s="1" t="s">
        <v>5894</v>
      </c>
      <c r="I5914" s="378">
        <v>47272</v>
      </c>
      <c r="J5914" s="1" t="s">
        <v>61</v>
      </c>
      <c r="K5914" s="380">
        <v>0.23261574074074001</v>
      </c>
      <c r="L5914" s="378">
        <v>46177</v>
      </c>
      <c r="M5914" s="1" t="s">
        <v>1958</v>
      </c>
      <c r="N5914" s="1" t="s">
        <v>8515</v>
      </c>
    </row>
    <row r="5915" spans="1:14" x14ac:dyDescent="0.25">
      <c r="A5915" s="1" t="s">
        <v>1957</v>
      </c>
      <c r="B5915" s="1" t="s">
        <v>87</v>
      </c>
      <c r="C5915" s="1" t="s">
        <v>81</v>
      </c>
      <c r="D5915" s="377">
        <v>2250</v>
      </c>
      <c r="E5915" s="1" t="s">
        <v>84</v>
      </c>
      <c r="F5915" s="378">
        <v>46177</v>
      </c>
      <c r="G5915" s="1" t="s">
        <v>8495</v>
      </c>
      <c r="H5915" s="1" t="s">
        <v>5894</v>
      </c>
      <c r="I5915" s="378">
        <v>47272</v>
      </c>
      <c r="J5915" s="1" t="s">
        <v>61</v>
      </c>
      <c r="K5915" s="380">
        <v>0.91530092592593004</v>
      </c>
      <c r="L5915" s="378">
        <v>46177</v>
      </c>
      <c r="M5915" s="1" t="s">
        <v>1958</v>
      </c>
      <c r="N5915" s="1" t="s">
        <v>8533</v>
      </c>
    </row>
    <row r="5916" spans="1:14" x14ac:dyDescent="0.25">
      <c r="A5916" s="1" t="s">
        <v>1957</v>
      </c>
      <c r="B5916" s="1" t="s">
        <v>87</v>
      </c>
      <c r="C5916" s="1" t="s">
        <v>81</v>
      </c>
      <c r="D5916" s="377">
        <v>2250</v>
      </c>
      <c r="E5916" s="1" t="s">
        <v>84</v>
      </c>
      <c r="F5916" s="378">
        <v>46177</v>
      </c>
      <c r="G5916" s="1" t="s">
        <v>8495</v>
      </c>
      <c r="H5916" s="1" t="s">
        <v>5894</v>
      </c>
      <c r="I5916" s="378">
        <v>47272</v>
      </c>
      <c r="J5916" s="1" t="s">
        <v>61</v>
      </c>
      <c r="K5916" s="380">
        <v>0.39108796296296</v>
      </c>
      <c r="L5916" s="378">
        <v>46177</v>
      </c>
      <c r="M5916" s="1" t="s">
        <v>1958</v>
      </c>
      <c r="N5916" s="1" t="s">
        <v>8521</v>
      </c>
    </row>
    <row r="5917" spans="1:14" x14ac:dyDescent="0.25">
      <c r="A5917" s="1" t="s">
        <v>1957</v>
      </c>
      <c r="B5917" s="1" t="s">
        <v>87</v>
      </c>
      <c r="C5917" s="1" t="s">
        <v>81</v>
      </c>
      <c r="D5917" s="377">
        <v>2250</v>
      </c>
      <c r="E5917" s="1" t="s">
        <v>84</v>
      </c>
      <c r="F5917" s="378">
        <v>46177</v>
      </c>
      <c r="G5917" s="1" t="s">
        <v>8495</v>
      </c>
      <c r="H5917" s="1" t="s">
        <v>5894</v>
      </c>
      <c r="I5917" s="378">
        <v>47272</v>
      </c>
      <c r="J5917" s="1" t="s">
        <v>61</v>
      </c>
      <c r="K5917" s="380">
        <v>0.36937500000000001</v>
      </c>
      <c r="L5917" s="378">
        <v>46177</v>
      </c>
      <c r="M5917" s="1" t="s">
        <v>1958</v>
      </c>
      <c r="N5917" s="1" t="s">
        <v>8517</v>
      </c>
    </row>
    <row r="5918" spans="1:14" x14ac:dyDescent="0.25">
      <c r="A5918" s="1" t="s">
        <v>1957</v>
      </c>
      <c r="B5918" s="1" t="s">
        <v>87</v>
      </c>
      <c r="C5918" s="1" t="s">
        <v>81</v>
      </c>
      <c r="D5918" s="377">
        <v>2250</v>
      </c>
      <c r="E5918" s="1" t="s">
        <v>84</v>
      </c>
      <c r="F5918" s="378">
        <v>46177</v>
      </c>
      <c r="G5918" s="1" t="s">
        <v>8495</v>
      </c>
      <c r="H5918" s="1" t="s">
        <v>5894</v>
      </c>
      <c r="I5918" s="378">
        <v>47272</v>
      </c>
      <c r="J5918" s="1" t="s">
        <v>61</v>
      </c>
      <c r="K5918" s="380">
        <v>0.93538194444444001</v>
      </c>
      <c r="L5918" s="378">
        <v>46177</v>
      </c>
      <c r="M5918" s="1" t="s">
        <v>1958</v>
      </c>
      <c r="N5918" s="1" t="s">
        <v>8512</v>
      </c>
    </row>
    <row r="5919" spans="1:14" x14ac:dyDescent="0.25">
      <c r="A5919" s="1" t="s">
        <v>1957</v>
      </c>
      <c r="B5919" s="1" t="s">
        <v>87</v>
      </c>
      <c r="C5919" s="1" t="s">
        <v>81</v>
      </c>
      <c r="D5919" s="377">
        <v>2250</v>
      </c>
      <c r="E5919" s="1" t="s">
        <v>84</v>
      </c>
      <c r="F5919" s="378">
        <v>46177</v>
      </c>
      <c r="G5919" s="1" t="s">
        <v>8495</v>
      </c>
      <c r="H5919" s="1" t="s">
        <v>5894</v>
      </c>
      <c r="I5919" s="378">
        <v>47272</v>
      </c>
      <c r="J5919" s="1" t="s">
        <v>61</v>
      </c>
      <c r="K5919" s="380">
        <v>0.37324074074073998</v>
      </c>
      <c r="L5919" s="378">
        <v>46177</v>
      </c>
      <c r="M5919" s="1" t="s">
        <v>1958</v>
      </c>
      <c r="N5919" s="1" t="s">
        <v>8519</v>
      </c>
    </row>
    <row r="5920" spans="1:14" x14ac:dyDescent="0.25">
      <c r="A5920" s="1" t="s">
        <v>1957</v>
      </c>
      <c r="B5920" s="1" t="s">
        <v>87</v>
      </c>
      <c r="C5920" s="1" t="s">
        <v>81</v>
      </c>
      <c r="D5920" s="377">
        <v>2250</v>
      </c>
      <c r="E5920" s="1" t="s">
        <v>84</v>
      </c>
      <c r="F5920" s="378">
        <v>46177</v>
      </c>
      <c r="G5920" s="1" t="s">
        <v>8495</v>
      </c>
      <c r="H5920" s="1" t="s">
        <v>5894</v>
      </c>
      <c r="I5920" s="378">
        <v>47272</v>
      </c>
      <c r="J5920" s="1" t="s">
        <v>61</v>
      </c>
      <c r="K5920" s="380">
        <v>0.34747685185185001</v>
      </c>
      <c r="L5920" s="378">
        <v>46177</v>
      </c>
      <c r="M5920" s="1" t="s">
        <v>1958</v>
      </c>
      <c r="N5920" s="1" t="s">
        <v>8523</v>
      </c>
    </row>
    <row r="5921" spans="1:14" x14ac:dyDescent="0.25">
      <c r="A5921" s="1" t="s">
        <v>1957</v>
      </c>
      <c r="B5921" s="1" t="s">
        <v>87</v>
      </c>
      <c r="C5921" s="1" t="s">
        <v>81</v>
      </c>
      <c r="D5921" s="377">
        <v>2250</v>
      </c>
      <c r="E5921" s="1" t="s">
        <v>84</v>
      </c>
      <c r="F5921" s="378">
        <v>46177</v>
      </c>
      <c r="G5921" s="1" t="s">
        <v>8495</v>
      </c>
      <c r="H5921" s="1" t="s">
        <v>5894</v>
      </c>
      <c r="I5921" s="378">
        <v>47272</v>
      </c>
      <c r="J5921" s="1" t="s">
        <v>61</v>
      </c>
      <c r="K5921" s="380">
        <v>0.35606481481481</v>
      </c>
      <c r="L5921" s="378">
        <v>46177</v>
      </c>
      <c r="M5921" s="1" t="s">
        <v>1958</v>
      </c>
      <c r="N5921" s="1" t="s">
        <v>8524</v>
      </c>
    </row>
    <row r="5922" spans="1:14" x14ac:dyDescent="0.25">
      <c r="A5922" s="1" t="s">
        <v>1957</v>
      </c>
      <c r="B5922" s="1" t="s">
        <v>87</v>
      </c>
      <c r="C5922" s="1" t="s">
        <v>81</v>
      </c>
      <c r="D5922" s="377">
        <v>2250</v>
      </c>
      <c r="E5922" s="1" t="s">
        <v>84</v>
      </c>
      <c r="F5922" s="378">
        <v>46177</v>
      </c>
      <c r="G5922" s="1" t="s">
        <v>8495</v>
      </c>
      <c r="H5922" s="1" t="s">
        <v>5894</v>
      </c>
      <c r="I5922" s="378">
        <v>47272</v>
      </c>
      <c r="J5922" s="1" t="s">
        <v>61</v>
      </c>
      <c r="K5922" s="380">
        <v>0.95072916666666996</v>
      </c>
      <c r="L5922" s="378">
        <v>46177</v>
      </c>
      <c r="M5922" s="1" t="s">
        <v>1958</v>
      </c>
      <c r="N5922" s="1" t="s">
        <v>8543</v>
      </c>
    </row>
    <row r="5923" spans="1:14" x14ac:dyDescent="0.25">
      <c r="A5923" s="1" t="s">
        <v>1957</v>
      </c>
      <c r="B5923" s="1" t="s">
        <v>87</v>
      </c>
      <c r="C5923" s="1" t="s">
        <v>81</v>
      </c>
      <c r="D5923" s="377">
        <v>2250</v>
      </c>
      <c r="E5923" s="1" t="s">
        <v>84</v>
      </c>
      <c r="F5923" s="378">
        <v>46177</v>
      </c>
      <c r="G5923" s="1" t="s">
        <v>8495</v>
      </c>
      <c r="H5923" s="1" t="s">
        <v>5894</v>
      </c>
      <c r="I5923" s="378">
        <v>47272</v>
      </c>
      <c r="J5923" s="1" t="s">
        <v>61</v>
      </c>
      <c r="K5923" s="380">
        <v>0.26309027777777999</v>
      </c>
      <c r="L5923" s="378">
        <v>46177</v>
      </c>
      <c r="M5923" s="1" t="s">
        <v>1958</v>
      </c>
      <c r="N5923" s="1" t="s">
        <v>8529</v>
      </c>
    </row>
    <row r="5924" spans="1:14" x14ac:dyDescent="0.25">
      <c r="A5924" s="1" t="s">
        <v>1957</v>
      </c>
      <c r="B5924" s="1" t="s">
        <v>87</v>
      </c>
      <c r="C5924" s="1" t="s">
        <v>81</v>
      </c>
      <c r="D5924" s="377">
        <v>2250</v>
      </c>
      <c r="E5924" s="1" t="s">
        <v>84</v>
      </c>
      <c r="F5924" s="378">
        <v>46177</v>
      </c>
      <c r="G5924" s="1" t="s">
        <v>8495</v>
      </c>
      <c r="H5924" s="1" t="s">
        <v>5894</v>
      </c>
      <c r="I5924" s="378">
        <v>47272</v>
      </c>
      <c r="J5924" s="1" t="s">
        <v>61</v>
      </c>
      <c r="K5924" s="380">
        <v>0.27193287037037001</v>
      </c>
      <c r="L5924" s="378">
        <v>46177</v>
      </c>
      <c r="M5924" s="1" t="s">
        <v>1958</v>
      </c>
      <c r="N5924" s="1" t="s">
        <v>8528</v>
      </c>
    </row>
    <row r="5925" spans="1:14" x14ac:dyDescent="0.25">
      <c r="A5925" s="1" t="s">
        <v>1957</v>
      </c>
      <c r="B5925" s="1" t="s">
        <v>87</v>
      </c>
      <c r="C5925" s="1" t="s">
        <v>81</v>
      </c>
      <c r="D5925" s="377">
        <v>2250</v>
      </c>
      <c r="E5925" s="1" t="s">
        <v>84</v>
      </c>
      <c r="F5925" s="378">
        <v>46176</v>
      </c>
      <c r="G5925" s="1" t="s">
        <v>8495</v>
      </c>
      <c r="H5925" s="1" t="s">
        <v>5894</v>
      </c>
      <c r="I5925" s="378">
        <v>47272</v>
      </c>
      <c r="J5925" s="1" t="s">
        <v>61</v>
      </c>
      <c r="K5925" s="380">
        <v>0.88888888888888995</v>
      </c>
      <c r="L5925" s="378">
        <v>46176</v>
      </c>
      <c r="M5925" s="1" t="s">
        <v>1958</v>
      </c>
      <c r="N5925" s="1" t="s">
        <v>8570</v>
      </c>
    </row>
    <row r="5926" spans="1:14" x14ac:dyDescent="0.25">
      <c r="A5926" s="1" t="s">
        <v>1957</v>
      </c>
      <c r="B5926" s="1" t="s">
        <v>87</v>
      </c>
      <c r="C5926" s="1" t="s">
        <v>81</v>
      </c>
      <c r="D5926" s="377">
        <v>2250</v>
      </c>
      <c r="E5926" s="1" t="s">
        <v>84</v>
      </c>
      <c r="F5926" s="378">
        <v>46176</v>
      </c>
      <c r="G5926" s="1" t="s">
        <v>8495</v>
      </c>
      <c r="H5926" s="1" t="s">
        <v>5894</v>
      </c>
      <c r="I5926" s="378">
        <v>47272</v>
      </c>
      <c r="J5926" s="1" t="s">
        <v>61</v>
      </c>
      <c r="K5926" s="380">
        <v>0.88111111111110996</v>
      </c>
      <c r="L5926" s="378">
        <v>46176</v>
      </c>
      <c r="M5926" s="1" t="s">
        <v>1958</v>
      </c>
      <c r="N5926" s="1" t="s">
        <v>8557</v>
      </c>
    </row>
    <row r="5927" spans="1:14" x14ac:dyDescent="0.25">
      <c r="A5927" s="1" t="s">
        <v>1957</v>
      </c>
      <c r="B5927" s="1" t="s">
        <v>87</v>
      </c>
      <c r="C5927" s="1" t="s">
        <v>81</v>
      </c>
      <c r="D5927" s="377">
        <v>2250</v>
      </c>
      <c r="E5927" s="1" t="s">
        <v>84</v>
      </c>
      <c r="F5927" s="378">
        <v>46176</v>
      </c>
      <c r="G5927" s="1" t="s">
        <v>8495</v>
      </c>
      <c r="H5927" s="1" t="s">
        <v>5894</v>
      </c>
      <c r="I5927" s="378">
        <v>47272</v>
      </c>
      <c r="J5927" s="1" t="s">
        <v>61</v>
      </c>
      <c r="K5927" s="380">
        <v>0.87040509259259002</v>
      </c>
      <c r="L5927" s="378">
        <v>46176</v>
      </c>
      <c r="M5927" s="1" t="s">
        <v>1958</v>
      </c>
      <c r="N5927" s="1" t="s">
        <v>8548</v>
      </c>
    </row>
    <row r="5928" spans="1:14" x14ac:dyDescent="0.25">
      <c r="A5928" s="1" t="s">
        <v>1957</v>
      </c>
      <c r="B5928" s="1" t="s">
        <v>87</v>
      </c>
      <c r="C5928" s="1" t="s">
        <v>81</v>
      </c>
      <c r="D5928" s="377">
        <v>2250</v>
      </c>
      <c r="E5928" s="1" t="s">
        <v>84</v>
      </c>
      <c r="F5928" s="378">
        <v>46176</v>
      </c>
      <c r="G5928" s="1" t="s">
        <v>8495</v>
      </c>
      <c r="H5928" s="1" t="s">
        <v>5894</v>
      </c>
      <c r="I5928" s="378">
        <v>47272</v>
      </c>
      <c r="J5928" s="1" t="s">
        <v>61</v>
      </c>
      <c r="K5928" s="380">
        <v>0.87063657407407002</v>
      </c>
      <c r="L5928" s="378">
        <v>46176</v>
      </c>
      <c r="M5928" s="1" t="s">
        <v>1958</v>
      </c>
      <c r="N5928" s="1" t="s">
        <v>8567</v>
      </c>
    </row>
    <row r="5929" spans="1:14" x14ac:dyDescent="0.25">
      <c r="A5929" s="1" t="s">
        <v>1957</v>
      </c>
      <c r="B5929" s="1" t="s">
        <v>87</v>
      </c>
      <c r="C5929" s="1" t="s">
        <v>81</v>
      </c>
      <c r="D5929" s="377">
        <v>2250</v>
      </c>
      <c r="E5929" s="1" t="s">
        <v>84</v>
      </c>
      <c r="F5929" s="378">
        <v>46176</v>
      </c>
      <c r="G5929" s="1" t="s">
        <v>5568</v>
      </c>
      <c r="H5929" s="1" t="s">
        <v>5105</v>
      </c>
      <c r="I5929" s="378">
        <v>47271</v>
      </c>
      <c r="J5929" s="1" t="s">
        <v>61</v>
      </c>
      <c r="K5929" s="380">
        <v>0.23511574074073999</v>
      </c>
      <c r="L5929" s="378">
        <v>46176</v>
      </c>
      <c r="M5929" s="1" t="s">
        <v>1958</v>
      </c>
      <c r="N5929" s="1" t="s">
        <v>5575</v>
      </c>
    </row>
    <row r="5930" spans="1:14" x14ac:dyDescent="0.25">
      <c r="A5930" s="1" t="s">
        <v>1957</v>
      </c>
      <c r="B5930" s="1" t="s">
        <v>87</v>
      </c>
      <c r="C5930" s="1" t="s">
        <v>81</v>
      </c>
      <c r="D5930" s="377">
        <v>2250</v>
      </c>
      <c r="E5930" s="1" t="s">
        <v>84</v>
      </c>
      <c r="F5930" s="378">
        <v>46176</v>
      </c>
      <c r="G5930" s="1" t="s">
        <v>5568</v>
      </c>
      <c r="H5930" s="1" t="s">
        <v>5105</v>
      </c>
      <c r="I5930" s="378">
        <v>47271</v>
      </c>
      <c r="J5930" s="1" t="s">
        <v>61</v>
      </c>
      <c r="K5930" s="380">
        <v>0.25567129629629998</v>
      </c>
      <c r="L5930" s="378">
        <v>46176</v>
      </c>
      <c r="M5930" s="1" t="s">
        <v>1958</v>
      </c>
      <c r="N5930" s="1" t="s">
        <v>5578</v>
      </c>
    </row>
    <row r="5931" spans="1:14" x14ac:dyDescent="0.25">
      <c r="A5931" s="1" t="s">
        <v>1957</v>
      </c>
      <c r="B5931" s="1" t="s">
        <v>87</v>
      </c>
      <c r="C5931" s="1" t="s">
        <v>81</v>
      </c>
      <c r="D5931" s="377">
        <v>2250</v>
      </c>
      <c r="E5931" s="1" t="s">
        <v>84</v>
      </c>
      <c r="F5931" s="378">
        <v>46176</v>
      </c>
      <c r="G5931" s="1" t="s">
        <v>5568</v>
      </c>
      <c r="H5931" s="1" t="s">
        <v>5105</v>
      </c>
      <c r="I5931" s="378">
        <v>47271</v>
      </c>
      <c r="J5931" s="1" t="s">
        <v>61</v>
      </c>
      <c r="K5931" s="380">
        <v>0.79309027777777996</v>
      </c>
      <c r="L5931" s="378">
        <v>46176</v>
      </c>
      <c r="M5931" s="1" t="s">
        <v>1958</v>
      </c>
      <c r="N5931" s="1" t="s">
        <v>8562</v>
      </c>
    </row>
    <row r="5932" spans="1:14" x14ac:dyDescent="0.25">
      <c r="A5932" s="1" t="s">
        <v>1957</v>
      </c>
      <c r="B5932" s="1" t="s">
        <v>87</v>
      </c>
      <c r="C5932" s="1" t="s">
        <v>81</v>
      </c>
      <c r="D5932" s="377">
        <v>2250</v>
      </c>
      <c r="E5932" s="1" t="s">
        <v>84</v>
      </c>
      <c r="F5932" s="378">
        <v>46176</v>
      </c>
      <c r="G5932" s="1" t="s">
        <v>8495</v>
      </c>
      <c r="H5932" s="1" t="s">
        <v>5894</v>
      </c>
      <c r="I5932" s="378">
        <v>47272</v>
      </c>
      <c r="J5932" s="1" t="s">
        <v>61</v>
      </c>
      <c r="K5932" s="380">
        <v>0.76972222222221998</v>
      </c>
      <c r="L5932" s="378">
        <v>46176</v>
      </c>
      <c r="M5932" s="1" t="s">
        <v>1958</v>
      </c>
      <c r="N5932" s="1" t="s">
        <v>8560</v>
      </c>
    </row>
    <row r="5933" spans="1:14" x14ac:dyDescent="0.25">
      <c r="A5933" s="1" t="s">
        <v>1957</v>
      </c>
      <c r="B5933" s="1" t="s">
        <v>87</v>
      </c>
      <c r="C5933" s="1" t="s">
        <v>81</v>
      </c>
      <c r="D5933" s="377">
        <v>2250</v>
      </c>
      <c r="E5933" s="1" t="s">
        <v>84</v>
      </c>
      <c r="F5933" s="378">
        <v>46176</v>
      </c>
      <c r="G5933" s="1" t="s">
        <v>5568</v>
      </c>
      <c r="H5933" s="1" t="s">
        <v>5105</v>
      </c>
      <c r="I5933" s="378">
        <v>47271</v>
      </c>
      <c r="J5933" s="1" t="s">
        <v>61</v>
      </c>
      <c r="K5933" s="380">
        <v>0.31980324074074001</v>
      </c>
      <c r="L5933" s="378">
        <v>46176</v>
      </c>
      <c r="M5933" s="1" t="s">
        <v>1958</v>
      </c>
      <c r="N5933" s="1" t="s">
        <v>5584</v>
      </c>
    </row>
    <row r="5934" spans="1:14" x14ac:dyDescent="0.25">
      <c r="A5934" s="1" t="s">
        <v>1957</v>
      </c>
      <c r="B5934" s="1" t="s">
        <v>87</v>
      </c>
      <c r="C5934" s="1" t="s">
        <v>81</v>
      </c>
      <c r="D5934" s="377">
        <v>2250</v>
      </c>
      <c r="E5934" s="1" t="s">
        <v>84</v>
      </c>
      <c r="F5934" s="378">
        <v>46176</v>
      </c>
      <c r="G5934" s="1" t="s">
        <v>5568</v>
      </c>
      <c r="H5934" s="1" t="s">
        <v>5105</v>
      </c>
      <c r="I5934" s="378">
        <v>47271</v>
      </c>
      <c r="J5934" s="1" t="s">
        <v>61</v>
      </c>
      <c r="K5934" s="380">
        <v>0.3237037037037</v>
      </c>
      <c r="L5934" s="378">
        <v>46176</v>
      </c>
      <c r="M5934" s="1" t="s">
        <v>1958</v>
      </c>
      <c r="N5934" s="1" t="s">
        <v>5577</v>
      </c>
    </row>
    <row r="5935" spans="1:14" x14ac:dyDescent="0.25">
      <c r="A5935" s="1" t="s">
        <v>1957</v>
      </c>
      <c r="B5935" s="1" t="s">
        <v>87</v>
      </c>
      <c r="C5935" s="1" t="s">
        <v>81</v>
      </c>
      <c r="D5935" s="377">
        <v>2250</v>
      </c>
      <c r="E5935" s="1" t="s">
        <v>84</v>
      </c>
      <c r="F5935" s="378">
        <v>46176</v>
      </c>
      <c r="G5935" s="1" t="s">
        <v>8495</v>
      </c>
      <c r="H5935" s="1" t="s">
        <v>5894</v>
      </c>
      <c r="I5935" s="378">
        <v>47272</v>
      </c>
      <c r="J5935" s="1" t="s">
        <v>61</v>
      </c>
      <c r="K5935" s="380">
        <v>0.78184027777777998</v>
      </c>
      <c r="L5935" s="378">
        <v>46176</v>
      </c>
      <c r="M5935" s="1" t="s">
        <v>1958</v>
      </c>
      <c r="N5935" s="1" t="s">
        <v>8566</v>
      </c>
    </row>
    <row r="5936" spans="1:14" x14ac:dyDescent="0.25">
      <c r="A5936" s="1" t="s">
        <v>1957</v>
      </c>
      <c r="B5936" s="1" t="s">
        <v>87</v>
      </c>
      <c r="C5936" s="1" t="s">
        <v>81</v>
      </c>
      <c r="D5936" s="377">
        <v>2250</v>
      </c>
      <c r="E5936" s="1" t="s">
        <v>84</v>
      </c>
      <c r="F5936" s="378">
        <v>46176</v>
      </c>
      <c r="G5936" s="1" t="s">
        <v>8495</v>
      </c>
      <c r="H5936" s="1" t="s">
        <v>5894</v>
      </c>
      <c r="I5936" s="378">
        <v>47272</v>
      </c>
      <c r="J5936" s="1" t="s">
        <v>61</v>
      </c>
      <c r="K5936" s="380">
        <v>0.75731481481481</v>
      </c>
      <c r="L5936" s="378">
        <v>46176</v>
      </c>
      <c r="M5936" s="1" t="s">
        <v>1958</v>
      </c>
      <c r="N5936" s="1" t="s">
        <v>8565</v>
      </c>
    </row>
    <row r="5937" spans="1:14" x14ac:dyDescent="0.25">
      <c r="A5937" s="1" t="s">
        <v>1957</v>
      </c>
      <c r="B5937" s="1" t="s">
        <v>87</v>
      </c>
      <c r="C5937" s="1" t="s">
        <v>81</v>
      </c>
      <c r="D5937" s="377">
        <v>2250</v>
      </c>
      <c r="E5937" s="1" t="s">
        <v>84</v>
      </c>
      <c r="F5937" s="378">
        <v>46176</v>
      </c>
      <c r="G5937" s="1" t="s">
        <v>8495</v>
      </c>
      <c r="H5937" s="1" t="s">
        <v>5894</v>
      </c>
      <c r="I5937" s="378">
        <v>47272</v>
      </c>
      <c r="J5937" s="1" t="s">
        <v>61</v>
      </c>
      <c r="K5937" s="380">
        <v>0.74515046296295995</v>
      </c>
      <c r="L5937" s="378">
        <v>46176</v>
      </c>
      <c r="M5937" s="1" t="s">
        <v>1958</v>
      </c>
      <c r="N5937" s="1" t="s">
        <v>8574</v>
      </c>
    </row>
    <row r="5938" spans="1:14" x14ac:dyDescent="0.25">
      <c r="A5938" s="1" t="s">
        <v>1957</v>
      </c>
      <c r="B5938" s="1" t="s">
        <v>87</v>
      </c>
      <c r="C5938" s="1" t="s">
        <v>81</v>
      </c>
      <c r="D5938" s="377">
        <v>2250</v>
      </c>
      <c r="E5938" s="1" t="s">
        <v>84</v>
      </c>
      <c r="F5938" s="378">
        <v>46176</v>
      </c>
      <c r="G5938" s="1" t="s">
        <v>5568</v>
      </c>
      <c r="H5938" s="1" t="s">
        <v>5105</v>
      </c>
      <c r="I5938" s="378">
        <v>47271</v>
      </c>
      <c r="J5938" s="1" t="s">
        <v>61</v>
      </c>
      <c r="K5938" s="380">
        <v>0.40996527777778002</v>
      </c>
      <c r="L5938" s="378">
        <v>46176</v>
      </c>
      <c r="M5938" s="1" t="s">
        <v>1958</v>
      </c>
      <c r="N5938" s="1" t="s">
        <v>8571</v>
      </c>
    </row>
    <row r="5939" spans="1:14" x14ac:dyDescent="0.25">
      <c r="A5939" s="1" t="s">
        <v>1957</v>
      </c>
      <c r="B5939" s="1" t="s">
        <v>87</v>
      </c>
      <c r="C5939" s="1" t="s">
        <v>81</v>
      </c>
      <c r="D5939" s="377">
        <v>2250</v>
      </c>
      <c r="E5939" s="1" t="s">
        <v>84</v>
      </c>
      <c r="F5939" s="378">
        <v>46176</v>
      </c>
      <c r="G5939" s="1" t="s">
        <v>5568</v>
      </c>
      <c r="H5939" s="1" t="s">
        <v>5105</v>
      </c>
      <c r="I5939" s="378">
        <v>47271</v>
      </c>
      <c r="J5939" s="1" t="s">
        <v>61</v>
      </c>
      <c r="K5939" s="380">
        <v>0.61821759259259002</v>
      </c>
      <c r="L5939" s="378">
        <v>46176</v>
      </c>
      <c r="M5939" s="1" t="s">
        <v>1958</v>
      </c>
      <c r="N5939" s="1" t="s">
        <v>8573</v>
      </c>
    </row>
    <row r="5940" spans="1:14" x14ac:dyDescent="0.25">
      <c r="A5940" s="1" t="s">
        <v>1957</v>
      </c>
      <c r="B5940" s="1" t="s">
        <v>87</v>
      </c>
      <c r="C5940" s="1" t="s">
        <v>81</v>
      </c>
      <c r="D5940" s="377">
        <v>2250</v>
      </c>
      <c r="E5940" s="1" t="s">
        <v>84</v>
      </c>
      <c r="F5940" s="378">
        <v>46176</v>
      </c>
      <c r="G5940" s="1" t="s">
        <v>5568</v>
      </c>
      <c r="H5940" s="1" t="s">
        <v>5105</v>
      </c>
      <c r="I5940" s="378">
        <v>47271</v>
      </c>
      <c r="J5940" s="1" t="s">
        <v>61</v>
      </c>
      <c r="K5940" s="380">
        <v>0.55084490740740999</v>
      </c>
      <c r="L5940" s="378">
        <v>46176</v>
      </c>
      <c r="M5940" s="1" t="s">
        <v>1958</v>
      </c>
      <c r="N5940" s="1" t="s">
        <v>8572</v>
      </c>
    </row>
    <row r="5941" spans="1:14" x14ac:dyDescent="0.25">
      <c r="A5941" s="1" t="s">
        <v>1957</v>
      </c>
      <c r="B5941" s="1" t="s">
        <v>87</v>
      </c>
      <c r="C5941" s="1" t="s">
        <v>81</v>
      </c>
      <c r="D5941" s="377">
        <v>2250</v>
      </c>
      <c r="E5941" s="1" t="s">
        <v>84</v>
      </c>
      <c r="F5941" s="378">
        <v>46176</v>
      </c>
      <c r="G5941" s="1" t="s">
        <v>5568</v>
      </c>
      <c r="H5941" s="1" t="s">
        <v>5105</v>
      </c>
      <c r="I5941" s="378">
        <v>47271</v>
      </c>
      <c r="J5941" s="1" t="s">
        <v>61</v>
      </c>
      <c r="K5941" s="380">
        <v>0.44003472222222001</v>
      </c>
      <c r="L5941" s="378">
        <v>46176</v>
      </c>
      <c r="M5941" s="1" t="s">
        <v>1958</v>
      </c>
      <c r="N5941" s="1" t="s">
        <v>8559</v>
      </c>
    </row>
    <row r="5942" spans="1:14" x14ac:dyDescent="0.25">
      <c r="A5942" s="1" t="s">
        <v>1957</v>
      </c>
      <c r="B5942" s="1" t="s">
        <v>87</v>
      </c>
      <c r="C5942" s="1" t="s">
        <v>81</v>
      </c>
      <c r="D5942" s="377">
        <v>2250</v>
      </c>
      <c r="E5942" s="1" t="s">
        <v>84</v>
      </c>
      <c r="F5942" s="378">
        <v>46176</v>
      </c>
      <c r="G5942" s="1" t="s">
        <v>5568</v>
      </c>
      <c r="H5942" s="1" t="s">
        <v>5105</v>
      </c>
      <c r="I5942" s="378">
        <v>47271</v>
      </c>
      <c r="J5942" s="1" t="s">
        <v>61</v>
      </c>
      <c r="K5942" s="380">
        <v>0.68223379629629999</v>
      </c>
      <c r="L5942" s="378">
        <v>46176</v>
      </c>
      <c r="M5942" s="1" t="s">
        <v>1958</v>
      </c>
      <c r="N5942" s="1" t="s">
        <v>8558</v>
      </c>
    </row>
    <row r="5943" spans="1:14" x14ac:dyDescent="0.25">
      <c r="A5943" s="1" t="s">
        <v>1957</v>
      </c>
      <c r="B5943" s="1" t="s">
        <v>87</v>
      </c>
      <c r="C5943" s="1" t="s">
        <v>81</v>
      </c>
      <c r="D5943" s="377">
        <v>2250</v>
      </c>
      <c r="E5943" s="1" t="s">
        <v>84</v>
      </c>
      <c r="F5943" s="378">
        <v>46176</v>
      </c>
      <c r="G5943" s="1" t="s">
        <v>5568</v>
      </c>
      <c r="H5943" s="1" t="s">
        <v>5105</v>
      </c>
      <c r="I5943" s="378">
        <v>47271</v>
      </c>
      <c r="J5943" s="1" t="s">
        <v>61</v>
      </c>
      <c r="K5943" s="380">
        <v>0.60866898148147996</v>
      </c>
      <c r="L5943" s="378">
        <v>46176</v>
      </c>
      <c r="M5943" s="1" t="s">
        <v>1958</v>
      </c>
      <c r="N5943" s="1" t="s">
        <v>8550</v>
      </c>
    </row>
    <row r="5944" spans="1:14" x14ac:dyDescent="0.25">
      <c r="A5944" s="1" t="s">
        <v>1957</v>
      </c>
      <c r="B5944" s="1" t="s">
        <v>87</v>
      </c>
      <c r="C5944" s="1" t="s">
        <v>81</v>
      </c>
      <c r="D5944" s="377">
        <v>2250</v>
      </c>
      <c r="E5944" s="1" t="s">
        <v>84</v>
      </c>
      <c r="F5944" s="378">
        <v>46176</v>
      </c>
      <c r="G5944" s="1" t="s">
        <v>5568</v>
      </c>
      <c r="H5944" s="1" t="s">
        <v>5105</v>
      </c>
      <c r="I5944" s="378">
        <v>47271</v>
      </c>
      <c r="J5944" s="1" t="s">
        <v>61</v>
      </c>
      <c r="K5944" s="380">
        <v>0.55372685185185</v>
      </c>
      <c r="L5944" s="378">
        <v>46176</v>
      </c>
      <c r="M5944" s="1" t="s">
        <v>1958</v>
      </c>
      <c r="N5944" s="1" t="s">
        <v>8568</v>
      </c>
    </row>
    <row r="5945" spans="1:14" x14ac:dyDescent="0.25">
      <c r="A5945" s="1" t="s">
        <v>1957</v>
      </c>
      <c r="B5945" s="1" t="s">
        <v>87</v>
      </c>
      <c r="C5945" s="1" t="s">
        <v>81</v>
      </c>
      <c r="D5945" s="377">
        <v>2250</v>
      </c>
      <c r="E5945" s="1" t="s">
        <v>84</v>
      </c>
      <c r="F5945" s="378">
        <v>46176</v>
      </c>
      <c r="G5945" s="1" t="s">
        <v>8495</v>
      </c>
      <c r="H5945" s="1" t="s">
        <v>5894</v>
      </c>
      <c r="I5945" s="378">
        <v>47272</v>
      </c>
      <c r="J5945" s="1" t="s">
        <v>61</v>
      </c>
      <c r="K5945" s="380">
        <v>0.68350694444444005</v>
      </c>
      <c r="L5945" s="378">
        <v>46176</v>
      </c>
      <c r="M5945" s="1" t="s">
        <v>1958</v>
      </c>
      <c r="N5945" s="1" t="s">
        <v>8561</v>
      </c>
    </row>
    <row r="5946" spans="1:14" x14ac:dyDescent="0.25">
      <c r="A5946" s="1" t="s">
        <v>1957</v>
      </c>
      <c r="B5946" s="1" t="s">
        <v>87</v>
      </c>
      <c r="C5946" s="1" t="s">
        <v>81</v>
      </c>
      <c r="D5946" s="377">
        <v>2250</v>
      </c>
      <c r="E5946" s="1" t="s">
        <v>84</v>
      </c>
      <c r="F5946" s="378">
        <v>46176</v>
      </c>
      <c r="G5946" s="1" t="s">
        <v>8495</v>
      </c>
      <c r="H5946" s="1" t="s">
        <v>5894</v>
      </c>
      <c r="I5946" s="378">
        <v>47272</v>
      </c>
      <c r="J5946" s="1" t="s">
        <v>61</v>
      </c>
      <c r="K5946" s="380">
        <v>0.68471064814814997</v>
      </c>
      <c r="L5946" s="378">
        <v>46176</v>
      </c>
      <c r="M5946" s="1" t="s">
        <v>1958</v>
      </c>
      <c r="N5946" s="1" t="s">
        <v>8564</v>
      </c>
    </row>
    <row r="5947" spans="1:14" x14ac:dyDescent="0.25">
      <c r="A5947" s="1" t="s">
        <v>1957</v>
      </c>
      <c r="B5947" s="1" t="s">
        <v>87</v>
      </c>
      <c r="C5947" s="1" t="s">
        <v>81</v>
      </c>
      <c r="D5947" s="377">
        <v>2250</v>
      </c>
      <c r="E5947" s="1" t="s">
        <v>84</v>
      </c>
      <c r="F5947" s="378">
        <v>46176</v>
      </c>
      <c r="G5947" s="1" t="s">
        <v>8495</v>
      </c>
      <c r="H5947" s="1" t="s">
        <v>5894</v>
      </c>
      <c r="I5947" s="378">
        <v>47272</v>
      </c>
      <c r="J5947" s="1" t="s">
        <v>61</v>
      </c>
      <c r="K5947" s="380">
        <v>0.69217592592593002</v>
      </c>
      <c r="L5947" s="378">
        <v>46176</v>
      </c>
      <c r="M5947" s="1" t="s">
        <v>1958</v>
      </c>
      <c r="N5947" s="1" t="s">
        <v>8556</v>
      </c>
    </row>
    <row r="5948" spans="1:14" x14ac:dyDescent="0.25">
      <c r="A5948" s="1" t="s">
        <v>1957</v>
      </c>
      <c r="B5948" s="1" t="s">
        <v>87</v>
      </c>
      <c r="C5948" s="1" t="s">
        <v>81</v>
      </c>
      <c r="D5948" s="377">
        <v>2250</v>
      </c>
      <c r="E5948" s="1" t="s">
        <v>84</v>
      </c>
      <c r="F5948" s="378">
        <v>46176</v>
      </c>
      <c r="G5948" s="1" t="s">
        <v>5568</v>
      </c>
      <c r="H5948" s="1" t="s">
        <v>5105</v>
      </c>
      <c r="I5948" s="378">
        <v>47271</v>
      </c>
      <c r="J5948" s="1" t="s">
        <v>61</v>
      </c>
      <c r="K5948" s="380">
        <v>0.46333333333332999</v>
      </c>
      <c r="L5948" s="378">
        <v>46176</v>
      </c>
      <c r="M5948" s="1" t="s">
        <v>1958</v>
      </c>
      <c r="N5948" s="1" t="s">
        <v>8549</v>
      </c>
    </row>
    <row r="5949" spans="1:14" x14ac:dyDescent="0.25">
      <c r="A5949" s="1" t="s">
        <v>1957</v>
      </c>
      <c r="B5949" s="1" t="s">
        <v>87</v>
      </c>
      <c r="C5949" s="1" t="s">
        <v>81</v>
      </c>
      <c r="D5949" s="377">
        <v>2250</v>
      </c>
      <c r="E5949" s="1" t="s">
        <v>84</v>
      </c>
      <c r="F5949" s="378">
        <v>46176</v>
      </c>
      <c r="G5949" s="1" t="s">
        <v>5568</v>
      </c>
      <c r="H5949" s="1" t="s">
        <v>5105</v>
      </c>
      <c r="I5949" s="378">
        <v>47271</v>
      </c>
      <c r="J5949" s="1" t="s">
        <v>61</v>
      </c>
      <c r="K5949" s="380">
        <v>0.44750000000000001</v>
      </c>
      <c r="L5949" s="378">
        <v>46176</v>
      </c>
      <c r="M5949" s="1" t="s">
        <v>1958</v>
      </c>
      <c r="N5949" s="1" t="s">
        <v>8554</v>
      </c>
    </row>
    <row r="5950" spans="1:14" x14ac:dyDescent="0.25">
      <c r="A5950" s="1" t="s">
        <v>1957</v>
      </c>
      <c r="B5950" s="1" t="s">
        <v>87</v>
      </c>
      <c r="C5950" s="1" t="s">
        <v>81</v>
      </c>
      <c r="D5950" s="377">
        <v>2250</v>
      </c>
      <c r="E5950" s="1" t="s">
        <v>84</v>
      </c>
      <c r="F5950" s="378">
        <v>46176</v>
      </c>
      <c r="G5950" s="1" t="s">
        <v>5568</v>
      </c>
      <c r="H5950" s="1" t="s">
        <v>5105</v>
      </c>
      <c r="I5950" s="378">
        <v>47271</v>
      </c>
      <c r="J5950" s="1" t="s">
        <v>61</v>
      </c>
      <c r="K5950" s="380">
        <v>0.67372685185184999</v>
      </c>
      <c r="L5950" s="378">
        <v>46176</v>
      </c>
      <c r="M5950" s="1" t="s">
        <v>1958</v>
      </c>
      <c r="N5950" s="1" t="s">
        <v>8563</v>
      </c>
    </row>
    <row r="5951" spans="1:14" x14ac:dyDescent="0.25">
      <c r="A5951" s="1" t="s">
        <v>1957</v>
      </c>
      <c r="B5951" s="1" t="s">
        <v>87</v>
      </c>
      <c r="C5951" s="1" t="s">
        <v>81</v>
      </c>
      <c r="D5951" s="377">
        <v>2250</v>
      </c>
      <c r="E5951" s="1" t="s">
        <v>84</v>
      </c>
      <c r="F5951" s="378">
        <v>46176</v>
      </c>
      <c r="G5951" s="1" t="s">
        <v>5568</v>
      </c>
      <c r="H5951" s="1" t="s">
        <v>5105</v>
      </c>
      <c r="I5951" s="378">
        <v>47271</v>
      </c>
      <c r="J5951" s="1" t="s">
        <v>61</v>
      </c>
      <c r="K5951" s="380">
        <v>0.47030092592592998</v>
      </c>
      <c r="L5951" s="378">
        <v>46176</v>
      </c>
      <c r="M5951" s="1" t="s">
        <v>1958</v>
      </c>
      <c r="N5951" s="1" t="s">
        <v>8552</v>
      </c>
    </row>
    <row r="5952" spans="1:14" x14ac:dyDescent="0.25">
      <c r="A5952" s="1" t="s">
        <v>1957</v>
      </c>
      <c r="B5952" s="1" t="s">
        <v>87</v>
      </c>
      <c r="C5952" s="1" t="s">
        <v>81</v>
      </c>
      <c r="D5952" s="377">
        <v>2250</v>
      </c>
      <c r="E5952" s="1" t="s">
        <v>84</v>
      </c>
      <c r="F5952" s="378">
        <v>46176</v>
      </c>
      <c r="G5952" s="1" t="s">
        <v>5568</v>
      </c>
      <c r="H5952" s="1" t="s">
        <v>5105</v>
      </c>
      <c r="I5952" s="378">
        <v>47271</v>
      </c>
      <c r="J5952" s="1" t="s">
        <v>61</v>
      </c>
      <c r="K5952" s="380">
        <v>2.3842592592599999E-3</v>
      </c>
      <c r="L5952" s="378">
        <v>46176</v>
      </c>
      <c r="M5952" s="1" t="s">
        <v>1958</v>
      </c>
      <c r="N5952" s="1" t="s">
        <v>5582</v>
      </c>
    </row>
    <row r="5953" spans="1:14" x14ac:dyDescent="0.25">
      <c r="A5953" s="1" t="s">
        <v>1957</v>
      </c>
      <c r="B5953" s="1" t="s">
        <v>87</v>
      </c>
      <c r="C5953" s="1" t="s">
        <v>81</v>
      </c>
      <c r="D5953" s="377">
        <v>2250</v>
      </c>
      <c r="E5953" s="1" t="s">
        <v>84</v>
      </c>
      <c r="F5953" s="378">
        <v>46176</v>
      </c>
      <c r="G5953" s="1" t="s">
        <v>5568</v>
      </c>
      <c r="H5953" s="1" t="s">
        <v>5105</v>
      </c>
      <c r="I5953" s="378">
        <v>47271</v>
      </c>
      <c r="J5953" s="1" t="s">
        <v>61</v>
      </c>
      <c r="K5953" s="380">
        <v>1.9907407407400001E-3</v>
      </c>
      <c r="L5953" s="378">
        <v>46176</v>
      </c>
      <c r="M5953" s="1" t="s">
        <v>1958</v>
      </c>
      <c r="N5953" s="1" t="s">
        <v>5574</v>
      </c>
    </row>
    <row r="5954" spans="1:14" x14ac:dyDescent="0.25">
      <c r="A5954" s="1" t="s">
        <v>1957</v>
      </c>
      <c r="B5954" s="1" t="s">
        <v>87</v>
      </c>
      <c r="C5954" s="1" t="s">
        <v>81</v>
      </c>
      <c r="D5954" s="377">
        <v>2250</v>
      </c>
      <c r="E5954" s="1" t="s">
        <v>84</v>
      </c>
      <c r="F5954" s="378">
        <v>46176</v>
      </c>
      <c r="G5954" s="1" t="s">
        <v>5568</v>
      </c>
      <c r="H5954" s="1" t="s">
        <v>5105</v>
      </c>
      <c r="I5954" s="378">
        <v>47271</v>
      </c>
      <c r="J5954" s="1" t="s">
        <v>61</v>
      </c>
      <c r="K5954" s="380">
        <v>3.6122685185189997E-2</v>
      </c>
      <c r="L5954" s="378">
        <v>46176</v>
      </c>
      <c r="M5954" s="1" t="s">
        <v>1958</v>
      </c>
      <c r="N5954" s="1" t="s">
        <v>5581</v>
      </c>
    </row>
    <row r="5955" spans="1:14" x14ac:dyDescent="0.25">
      <c r="A5955" s="1" t="s">
        <v>1957</v>
      </c>
      <c r="B5955" s="1" t="s">
        <v>87</v>
      </c>
      <c r="C5955" s="1" t="s">
        <v>81</v>
      </c>
      <c r="D5955" s="377">
        <v>2250</v>
      </c>
      <c r="E5955" s="1" t="s">
        <v>84</v>
      </c>
      <c r="F5955" s="378">
        <v>46176</v>
      </c>
      <c r="G5955" s="1" t="s">
        <v>5568</v>
      </c>
      <c r="H5955" s="1" t="s">
        <v>5105</v>
      </c>
      <c r="I5955" s="378">
        <v>47271</v>
      </c>
      <c r="J5955" s="1" t="s">
        <v>61</v>
      </c>
      <c r="K5955" s="380">
        <v>5.7824074074070003E-2</v>
      </c>
      <c r="L5955" s="378">
        <v>46176</v>
      </c>
      <c r="M5955" s="1" t="s">
        <v>1958</v>
      </c>
      <c r="N5955" s="1" t="s">
        <v>5571</v>
      </c>
    </row>
    <row r="5956" spans="1:14" x14ac:dyDescent="0.25">
      <c r="A5956" s="1" t="s">
        <v>1957</v>
      </c>
      <c r="B5956" s="1" t="s">
        <v>87</v>
      </c>
      <c r="C5956" s="1" t="s">
        <v>81</v>
      </c>
      <c r="D5956" s="377">
        <v>2250</v>
      </c>
      <c r="E5956" s="1" t="s">
        <v>84</v>
      </c>
      <c r="F5956" s="378">
        <v>46176</v>
      </c>
      <c r="G5956" s="1" t="s">
        <v>5568</v>
      </c>
      <c r="H5956" s="1" t="s">
        <v>5105</v>
      </c>
      <c r="I5956" s="378">
        <v>47271</v>
      </c>
      <c r="J5956" s="1" t="s">
        <v>61</v>
      </c>
      <c r="K5956" s="380">
        <v>6.7581018518519997E-2</v>
      </c>
      <c r="L5956" s="378">
        <v>46176</v>
      </c>
      <c r="M5956" s="1" t="s">
        <v>1958</v>
      </c>
      <c r="N5956" s="1" t="s">
        <v>5573</v>
      </c>
    </row>
    <row r="5957" spans="1:14" x14ac:dyDescent="0.25">
      <c r="A5957" s="1" t="s">
        <v>1957</v>
      </c>
      <c r="B5957" s="1" t="s">
        <v>87</v>
      </c>
      <c r="C5957" s="1" t="s">
        <v>81</v>
      </c>
      <c r="D5957" s="377">
        <v>2250</v>
      </c>
      <c r="E5957" s="1" t="s">
        <v>84</v>
      </c>
      <c r="F5957" s="378">
        <v>46176</v>
      </c>
      <c r="G5957" s="1" t="s">
        <v>5568</v>
      </c>
      <c r="H5957" s="1" t="s">
        <v>5105</v>
      </c>
      <c r="I5957" s="378">
        <v>47271</v>
      </c>
      <c r="J5957" s="1" t="s">
        <v>61</v>
      </c>
      <c r="K5957" s="380">
        <v>7.9687499999999994E-2</v>
      </c>
      <c r="L5957" s="378">
        <v>46176</v>
      </c>
      <c r="M5957" s="1" t="s">
        <v>1958</v>
      </c>
      <c r="N5957" s="1" t="s">
        <v>5576</v>
      </c>
    </row>
    <row r="5958" spans="1:14" x14ac:dyDescent="0.25">
      <c r="A5958" s="1" t="s">
        <v>1957</v>
      </c>
      <c r="B5958" s="1" t="s">
        <v>87</v>
      </c>
      <c r="C5958" s="1" t="s">
        <v>81</v>
      </c>
      <c r="D5958" s="377">
        <v>2250</v>
      </c>
      <c r="E5958" s="1" t="s">
        <v>84</v>
      </c>
      <c r="F5958" s="378">
        <v>46176</v>
      </c>
      <c r="G5958" s="1" t="s">
        <v>5568</v>
      </c>
      <c r="H5958" s="1" t="s">
        <v>5105</v>
      </c>
      <c r="I5958" s="378">
        <v>47271</v>
      </c>
      <c r="J5958" s="1" t="s">
        <v>61</v>
      </c>
      <c r="K5958" s="380">
        <v>6.8495370370369998E-2</v>
      </c>
      <c r="L5958" s="378">
        <v>46176</v>
      </c>
      <c r="M5958" s="1" t="s">
        <v>1958</v>
      </c>
      <c r="N5958" s="1" t="s">
        <v>5580</v>
      </c>
    </row>
    <row r="5959" spans="1:14" x14ac:dyDescent="0.25">
      <c r="A5959" s="1" t="s">
        <v>1957</v>
      </c>
      <c r="B5959" s="1" t="s">
        <v>87</v>
      </c>
      <c r="C5959" s="1" t="s">
        <v>81</v>
      </c>
      <c r="D5959" s="377">
        <v>2250</v>
      </c>
      <c r="E5959" s="1" t="s">
        <v>84</v>
      </c>
      <c r="F5959" s="378">
        <v>46176</v>
      </c>
      <c r="G5959" s="1" t="s">
        <v>8495</v>
      </c>
      <c r="H5959" s="1" t="s">
        <v>5894</v>
      </c>
      <c r="I5959" s="378">
        <v>47272</v>
      </c>
      <c r="J5959" s="1" t="s">
        <v>61</v>
      </c>
      <c r="K5959" s="380">
        <v>0.99196759259259004</v>
      </c>
      <c r="L5959" s="378">
        <v>46176</v>
      </c>
      <c r="M5959" s="1" t="s">
        <v>1958</v>
      </c>
      <c r="N5959" s="1" t="s">
        <v>8569</v>
      </c>
    </row>
    <row r="5960" spans="1:14" x14ac:dyDescent="0.25">
      <c r="A5960" s="1" t="s">
        <v>1957</v>
      </c>
      <c r="B5960" s="1" t="s">
        <v>87</v>
      </c>
      <c r="C5960" s="1" t="s">
        <v>81</v>
      </c>
      <c r="D5960" s="377">
        <v>2250</v>
      </c>
      <c r="E5960" s="1" t="s">
        <v>84</v>
      </c>
      <c r="F5960" s="378">
        <v>46176</v>
      </c>
      <c r="G5960" s="1" t="s">
        <v>5568</v>
      </c>
      <c r="H5960" s="1" t="s">
        <v>5105</v>
      </c>
      <c r="I5960" s="378">
        <v>47271</v>
      </c>
      <c r="J5960" s="1" t="s">
        <v>61</v>
      </c>
      <c r="K5960" s="380">
        <v>0.14974537037037</v>
      </c>
      <c r="L5960" s="378">
        <v>46176</v>
      </c>
      <c r="M5960" s="1" t="s">
        <v>1958</v>
      </c>
      <c r="N5960" s="1" t="s">
        <v>5570</v>
      </c>
    </row>
    <row r="5961" spans="1:14" x14ac:dyDescent="0.25">
      <c r="A5961" s="1" t="s">
        <v>1957</v>
      </c>
      <c r="B5961" s="1" t="s">
        <v>87</v>
      </c>
      <c r="C5961" s="1" t="s">
        <v>81</v>
      </c>
      <c r="D5961" s="377">
        <v>2250</v>
      </c>
      <c r="E5961" s="1" t="s">
        <v>84</v>
      </c>
      <c r="F5961" s="378">
        <v>46176</v>
      </c>
      <c r="G5961" s="1" t="s">
        <v>8495</v>
      </c>
      <c r="H5961" s="1" t="s">
        <v>5894</v>
      </c>
      <c r="I5961" s="378">
        <v>47272</v>
      </c>
      <c r="J5961" s="1" t="s">
        <v>61</v>
      </c>
      <c r="K5961" s="380">
        <v>0.95418981481481002</v>
      </c>
      <c r="L5961" s="378">
        <v>46176</v>
      </c>
      <c r="M5961" s="1" t="s">
        <v>1958</v>
      </c>
      <c r="N5961" s="1" t="s">
        <v>8551</v>
      </c>
    </row>
    <row r="5962" spans="1:14" x14ac:dyDescent="0.25">
      <c r="A5962" s="1" t="s">
        <v>1957</v>
      </c>
      <c r="B5962" s="1" t="s">
        <v>87</v>
      </c>
      <c r="C5962" s="1" t="s">
        <v>81</v>
      </c>
      <c r="D5962" s="377">
        <v>2250</v>
      </c>
      <c r="E5962" s="1" t="s">
        <v>84</v>
      </c>
      <c r="F5962" s="378">
        <v>46176</v>
      </c>
      <c r="G5962" s="1" t="s">
        <v>5568</v>
      </c>
      <c r="H5962" s="1" t="s">
        <v>5105</v>
      </c>
      <c r="I5962" s="378">
        <v>47271</v>
      </c>
      <c r="J5962" s="1" t="s">
        <v>61</v>
      </c>
      <c r="K5962" s="380">
        <v>0.16291666666667001</v>
      </c>
      <c r="L5962" s="378">
        <v>46176</v>
      </c>
      <c r="M5962" s="1" t="s">
        <v>1958</v>
      </c>
      <c r="N5962" s="1" t="s">
        <v>5585</v>
      </c>
    </row>
    <row r="5963" spans="1:14" x14ac:dyDescent="0.25">
      <c r="A5963" s="1" t="s">
        <v>1957</v>
      </c>
      <c r="B5963" s="1" t="s">
        <v>87</v>
      </c>
      <c r="C5963" s="1" t="s">
        <v>81</v>
      </c>
      <c r="D5963" s="377">
        <v>2250</v>
      </c>
      <c r="E5963" s="1" t="s">
        <v>84</v>
      </c>
      <c r="F5963" s="378">
        <v>46176</v>
      </c>
      <c r="G5963" s="1" t="s">
        <v>8495</v>
      </c>
      <c r="H5963" s="1" t="s">
        <v>5894</v>
      </c>
      <c r="I5963" s="378">
        <v>47272</v>
      </c>
      <c r="J5963" s="1" t="s">
        <v>61</v>
      </c>
      <c r="K5963" s="380">
        <v>0.93377314814815005</v>
      </c>
      <c r="L5963" s="378">
        <v>46176</v>
      </c>
      <c r="M5963" s="1" t="s">
        <v>1958</v>
      </c>
      <c r="N5963" s="1" t="s">
        <v>8553</v>
      </c>
    </row>
    <row r="5964" spans="1:14" x14ac:dyDescent="0.25">
      <c r="A5964" s="1" t="s">
        <v>1957</v>
      </c>
      <c r="B5964" s="1" t="s">
        <v>87</v>
      </c>
      <c r="C5964" s="1" t="s">
        <v>81</v>
      </c>
      <c r="D5964" s="377">
        <v>2250</v>
      </c>
      <c r="E5964" s="1" t="s">
        <v>84</v>
      </c>
      <c r="F5964" s="378">
        <v>46176</v>
      </c>
      <c r="G5964" s="1" t="s">
        <v>5568</v>
      </c>
      <c r="H5964" s="1" t="s">
        <v>5105</v>
      </c>
      <c r="I5964" s="378">
        <v>47271</v>
      </c>
      <c r="J5964" s="1" t="s">
        <v>61</v>
      </c>
      <c r="K5964" s="380">
        <v>0.16327546296296</v>
      </c>
      <c r="L5964" s="378">
        <v>46176</v>
      </c>
      <c r="M5964" s="1" t="s">
        <v>1958</v>
      </c>
      <c r="N5964" s="1" t="s">
        <v>5583</v>
      </c>
    </row>
    <row r="5965" spans="1:14" x14ac:dyDescent="0.25">
      <c r="A5965" s="1" t="s">
        <v>1957</v>
      </c>
      <c r="B5965" s="1" t="s">
        <v>87</v>
      </c>
      <c r="C5965" s="1" t="s">
        <v>81</v>
      </c>
      <c r="D5965" s="377">
        <v>2250</v>
      </c>
      <c r="E5965" s="1" t="s">
        <v>84</v>
      </c>
      <c r="F5965" s="378">
        <v>46176</v>
      </c>
      <c r="G5965" s="1" t="s">
        <v>5568</v>
      </c>
      <c r="H5965" s="1" t="s">
        <v>5105</v>
      </c>
      <c r="I5965" s="378">
        <v>47271</v>
      </c>
      <c r="J5965" s="1" t="s">
        <v>61</v>
      </c>
      <c r="K5965" s="380">
        <v>0.18710648148148001</v>
      </c>
      <c r="L5965" s="378">
        <v>46176</v>
      </c>
      <c r="M5965" s="1" t="s">
        <v>1958</v>
      </c>
      <c r="N5965" s="1" t="s">
        <v>5579</v>
      </c>
    </row>
    <row r="5966" spans="1:14" x14ac:dyDescent="0.25">
      <c r="A5966" s="1" t="s">
        <v>1957</v>
      </c>
      <c r="B5966" s="1" t="s">
        <v>87</v>
      </c>
      <c r="C5966" s="1" t="s">
        <v>81</v>
      </c>
      <c r="D5966" s="377">
        <v>2250</v>
      </c>
      <c r="E5966" s="1" t="s">
        <v>84</v>
      </c>
      <c r="F5966" s="378">
        <v>46176</v>
      </c>
      <c r="G5966" s="1" t="s">
        <v>5568</v>
      </c>
      <c r="H5966" s="1" t="s">
        <v>5105</v>
      </c>
      <c r="I5966" s="378">
        <v>47271</v>
      </c>
      <c r="J5966" s="1" t="s">
        <v>61</v>
      </c>
      <c r="K5966" s="380">
        <v>0.18657407407407001</v>
      </c>
      <c r="L5966" s="378">
        <v>46176</v>
      </c>
      <c r="M5966" s="1" t="s">
        <v>1958</v>
      </c>
      <c r="N5966" s="1" t="s">
        <v>5569</v>
      </c>
    </row>
    <row r="5967" spans="1:14" x14ac:dyDescent="0.25">
      <c r="A5967" s="1" t="s">
        <v>1957</v>
      </c>
      <c r="B5967" s="1" t="s">
        <v>87</v>
      </c>
      <c r="C5967" s="1" t="s">
        <v>81</v>
      </c>
      <c r="D5967" s="377">
        <v>2250</v>
      </c>
      <c r="E5967" s="1" t="s">
        <v>84</v>
      </c>
      <c r="F5967" s="378">
        <v>46176</v>
      </c>
      <c r="G5967" s="1" t="s">
        <v>8495</v>
      </c>
      <c r="H5967" s="1" t="s">
        <v>5894</v>
      </c>
      <c r="I5967" s="378">
        <v>47272</v>
      </c>
      <c r="J5967" s="1" t="s">
        <v>61</v>
      </c>
      <c r="K5967" s="380">
        <v>0.91834490740741004</v>
      </c>
      <c r="L5967" s="378">
        <v>46176</v>
      </c>
      <c r="M5967" s="1" t="s">
        <v>1958</v>
      </c>
      <c r="N5967" s="1" t="s">
        <v>8555</v>
      </c>
    </row>
    <row r="5968" spans="1:14" x14ac:dyDescent="0.25">
      <c r="A5968" s="1" t="s">
        <v>1957</v>
      </c>
      <c r="B5968" s="1" t="s">
        <v>87</v>
      </c>
      <c r="C5968" s="1" t="s">
        <v>81</v>
      </c>
      <c r="D5968" s="377">
        <v>2250</v>
      </c>
      <c r="E5968" s="1" t="s">
        <v>84</v>
      </c>
      <c r="F5968" s="378">
        <v>46176</v>
      </c>
      <c r="G5968" s="1" t="s">
        <v>5568</v>
      </c>
      <c r="H5968" s="1" t="s">
        <v>5105</v>
      </c>
      <c r="I5968" s="378">
        <v>47271</v>
      </c>
      <c r="J5968" s="1" t="s">
        <v>61</v>
      </c>
      <c r="K5968" s="380">
        <v>0.22059027777778001</v>
      </c>
      <c r="L5968" s="378">
        <v>46176</v>
      </c>
      <c r="M5968" s="1" t="s">
        <v>1958</v>
      </c>
      <c r="N5968" s="1" t="s">
        <v>5572</v>
      </c>
    </row>
    <row r="5969" spans="1:14" x14ac:dyDescent="0.25">
      <c r="A5969" s="1" t="s">
        <v>1957</v>
      </c>
      <c r="B5969" s="1" t="s">
        <v>87</v>
      </c>
      <c r="C5969" s="1" t="s">
        <v>81</v>
      </c>
      <c r="D5969" s="377">
        <v>2250</v>
      </c>
      <c r="E5969" s="1" t="s">
        <v>84</v>
      </c>
      <c r="F5969" s="378">
        <v>46175</v>
      </c>
      <c r="G5969" s="1" t="s">
        <v>5568</v>
      </c>
      <c r="H5969" s="1" t="s">
        <v>5105</v>
      </c>
      <c r="I5969" s="378">
        <v>47271</v>
      </c>
      <c r="J5969" s="1" t="s">
        <v>61</v>
      </c>
      <c r="K5969" s="380">
        <v>0.91417824074073994</v>
      </c>
      <c r="L5969" s="378">
        <v>46175</v>
      </c>
      <c r="M5969" s="1" t="s">
        <v>1958</v>
      </c>
      <c r="N5969" s="1" t="s">
        <v>5587</v>
      </c>
    </row>
    <row r="5970" spans="1:14" x14ac:dyDescent="0.25">
      <c r="A5970" s="1" t="s">
        <v>1957</v>
      </c>
      <c r="B5970" s="1" t="s">
        <v>87</v>
      </c>
      <c r="C5970" s="1" t="s">
        <v>81</v>
      </c>
      <c r="D5970" s="377">
        <v>2250</v>
      </c>
      <c r="E5970" s="1" t="s">
        <v>84</v>
      </c>
      <c r="F5970" s="378">
        <v>46175</v>
      </c>
      <c r="G5970" s="1" t="s">
        <v>5568</v>
      </c>
      <c r="H5970" s="1" t="s">
        <v>5105</v>
      </c>
      <c r="I5970" s="378">
        <v>47271</v>
      </c>
      <c r="J5970" s="1" t="s">
        <v>61</v>
      </c>
      <c r="K5970" s="380">
        <v>0.92033564814815005</v>
      </c>
      <c r="L5970" s="378">
        <v>46175</v>
      </c>
      <c r="M5970" s="1" t="s">
        <v>1958</v>
      </c>
      <c r="N5970" s="1" t="s">
        <v>5593</v>
      </c>
    </row>
    <row r="5971" spans="1:14" x14ac:dyDescent="0.25">
      <c r="A5971" s="1" t="s">
        <v>1957</v>
      </c>
      <c r="B5971" s="1" t="s">
        <v>87</v>
      </c>
      <c r="C5971" s="1" t="s">
        <v>81</v>
      </c>
      <c r="D5971" s="377">
        <v>2250</v>
      </c>
      <c r="E5971" s="1" t="s">
        <v>84</v>
      </c>
      <c r="F5971" s="378">
        <v>46175</v>
      </c>
      <c r="G5971" s="1" t="s">
        <v>5568</v>
      </c>
      <c r="H5971" s="1" t="s">
        <v>5105</v>
      </c>
      <c r="I5971" s="378">
        <v>47271</v>
      </c>
      <c r="J5971" s="1" t="s">
        <v>61</v>
      </c>
      <c r="K5971" s="380">
        <v>0.78533564814815005</v>
      </c>
      <c r="L5971" s="378">
        <v>46175</v>
      </c>
      <c r="M5971" s="1" t="s">
        <v>1958</v>
      </c>
      <c r="N5971" s="1" t="s">
        <v>5594</v>
      </c>
    </row>
    <row r="5972" spans="1:14" x14ac:dyDescent="0.25">
      <c r="A5972" s="1" t="s">
        <v>1957</v>
      </c>
      <c r="B5972" s="1" t="s">
        <v>87</v>
      </c>
      <c r="C5972" s="1" t="s">
        <v>81</v>
      </c>
      <c r="D5972" s="377">
        <v>2250</v>
      </c>
      <c r="E5972" s="1" t="s">
        <v>84</v>
      </c>
      <c r="F5972" s="378">
        <v>46175</v>
      </c>
      <c r="G5972" s="1" t="s">
        <v>5568</v>
      </c>
      <c r="H5972" s="1" t="s">
        <v>5105</v>
      </c>
      <c r="I5972" s="378">
        <v>47271</v>
      </c>
      <c r="J5972" s="1" t="s">
        <v>61</v>
      </c>
      <c r="K5972" s="380">
        <v>0.89458333333332996</v>
      </c>
      <c r="L5972" s="378">
        <v>46175</v>
      </c>
      <c r="M5972" s="1" t="s">
        <v>1958</v>
      </c>
      <c r="N5972" s="1" t="s">
        <v>5592</v>
      </c>
    </row>
    <row r="5973" spans="1:14" x14ac:dyDescent="0.25">
      <c r="A5973" s="1" t="s">
        <v>1957</v>
      </c>
      <c r="B5973" s="1" t="s">
        <v>87</v>
      </c>
      <c r="C5973" s="1" t="s">
        <v>81</v>
      </c>
      <c r="D5973" s="377">
        <v>2250</v>
      </c>
      <c r="E5973" s="1" t="s">
        <v>84</v>
      </c>
      <c r="F5973" s="378">
        <v>46175</v>
      </c>
      <c r="G5973" s="1" t="s">
        <v>5568</v>
      </c>
      <c r="H5973" s="1" t="s">
        <v>5105</v>
      </c>
      <c r="I5973" s="378">
        <v>47271</v>
      </c>
      <c r="J5973" s="1" t="s">
        <v>61</v>
      </c>
      <c r="K5973" s="380">
        <v>0.95481481481481001</v>
      </c>
      <c r="L5973" s="378">
        <v>46175</v>
      </c>
      <c r="M5973" s="1" t="s">
        <v>1958</v>
      </c>
      <c r="N5973" s="1" t="s">
        <v>5591</v>
      </c>
    </row>
    <row r="5974" spans="1:14" x14ac:dyDescent="0.25">
      <c r="A5974" s="1" t="s">
        <v>1957</v>
      </c>
      <c r="B5974" s="1" t="s">
        <v>87</v>
      </c>
      <c r="C5974" s="1" t="s">
        <v>81</v>
      </c>
      <c r="D5974" s="377">
        <v>2250</v>
      </c>
      <c r="E5974" s="1" t="s">
        <v>84</v>
      </c>
      <c r="F5974" s="378">
        <v>46175</v>
      </c>
      <c r="G5974" s="1" t="s">
        <v>5568</v>
      </c>
      <c r="H5974" s="1" t="s">
        <v>5105</v>
      </c>
      <c r="I5974" s="378">
        <v>47271</v>
      </c>
      <c r="J5974" s="1" t="s">
        <v>61</v>
      </c>
      <c r="K5974" s="380">
        <v>0.78101851851852</v>
      </c>
      <c r="L5974" s="378">
        <v>46175</v>
      </c>
      <c r="M5974" s="1" t="s">
        <v>1958</v>
      </c>
      <c r="N5974" s="1" t="s">
        <v>5590</v>
      </c>
    </row>
    <row r="5975" spans="1:14" x14ac:dyDescent="0.25">
      <c r="A5975" s="1" t="s">
        <v>1957</v>
      </c>
      <c r="B5975" s="1" t="s">
        <v>87</v>
      </c>
      <c r="C5975" s="1" t="s">
        <v>81</v>
      </c>
      <c r="D5975" s="377">
        <v>2250</v>
      </c>
      <c r="E5975" s="1" t="s">
        <v>84</v>
      </c>
      <c r="F5975" s="378">
        <v>46175</v>
      </c>
      <c r="G5975" s="1" t="s">
        <v>5568</v>
      </c>
      <c r="H5975" s="1" t="s">
        <v>5105</v>
      </c>
      <c r="I5975" s="378">
        <v>47271</v>
      </c>
      <c r="J5975" s="1" t="s">
        <v>61</v>
      </c>
      <c r="K5975" s="380">
        <v>0.77275462962963004</v>
      </c>
      <c r="L5975" s="378">
        <v>46175</v>
      </c>
      <c r="M5975" s="1" t="s">
        <v>1958</v>
      </c>
      <c r="N5975" s="1" t="s">
        <v>5588</v>
      </c>
    </row>
    <row r="5976" spans="1:14" x14ac:dyDescent="0.25">
      <c r="A5976" s="1" t="s">
        <v>1957</v>
      </c>
      <c r="B5976" s="1" t="s">
        <v>87</v>
      </c>
      <c r="C5976" s="1" t="s">
        <v>81</v>
      </c>
      <c r="D5976" s="377">
        <v>2250</v>
      </c>
      <c r="E5976" s="1" t="s">
        <v>84</v>
      </c>
      <c r="F5976" s="378">
        <v>46175</v>
      </c>
      <c r="G5976" s="1" t="s">
        <v>5568</v>
      </c>
      <c r="H5976" s="1" t="s">
        <v>5105</v>
      </c>
      <c r="I5976" s="378">
        <v>47271</v>
      </c>
      <c r="J5976" s="1" t="s">
        <v>61</v>
      </c>
      <c r="K5976" s="380">
        <v>0.87762731481481004</v>
      </c>
      <c r="L5976" s="378">
        <v>46175</v>
      </c>
      <c r="M5976" s="1" t="s">
        <v>1958</v>
      </c>
      <c r="N5976" s="1" t="s">
        <v>5595</v>
      </c>
    </row>
    <row r="5977" spans="1:14" x14ac:dyDescent="0.25">
      <c r="A5977" s="1" t="s">
        <v>1957</v>
      </c>
      <c r="B5977" s="1" t="s">
        <v>87</v>
      </c>
      <c r="C5977" s="1" t="s">
        <v>81</v>
      </c>
      <c r="D5977" s="377">
        <v>2250</v>
      </c>
      <c r="E5977" s="1" t="s">
        <v>84</v>
      </c>
      <c r="F5977" s="378">
        <v>46175</v>
      </c>
      <c r="G5977" s="1" t="s">
        <v>5568</v>
      </c>
      <c r="H5977" s="1" t="s">
        <v>5105</v>
      </c>
      <c r="I5977" s="378">
        <v>47271</v>
      </c>
      <c r="J5977" s="1" t="s">
        <v>61</v>
      </c>
      <c r="K5977" s="380">
        <v>0.93957175925925995</v>
      </c>
      <c r="L5977" s="378">
        <v>46175</v>
      </c>
      <c r="M5977" s="1" t="s">
        <v>1958</v>
      </c>
      <c r="N5977" s="1" t="s">
        <v>5589</v>
      </c>
    </row>
    <row r="5978" spans="1:14" x14ac:dyDescent="0.25">
      <c r="A5978" s="1" t="s">
        <v>1957</v>
      </c>
      <c r="B5978" s="1" t="s">
        <v>87</v>
      </c>
      <c r="C5978" s="1" t="s">
        <v>81</v>
      </c>
      <c r="D5978" s="377">
        <v>2250</v>
      </c>
      <c r="E5978" s="1" t="s">
        <v>84</v>
      </c>
      <c r="F5978" s="378">
        <v>46175</v>
      </c>
      <c r="G5978" s="1" t="s">
        <v>5568</v>
      </c>
      <c r="H5978" s="1" t="s">
        <v>5105</v>
      </c>
      <c r="I5978" s="378">
        <v>47271</v>
      </c>
      <c r="J5978" s="1" t="s">
        <v>61</v>
      </c>
      <c r="K5978" s="380">
        <v>0.95246527777778001</v>
      </c>
      <c r="L5978" s="378">
        <v>46175</v>
      </c>
      <c r="M5978" s="1" t="s">
        <v>1958</v>
      </c>
      <c r="N5978" s="1" t="s">
        <v>5586</v>
      </c>
    </row>
    <row r="5979" spans="1:14" x14ac:dyDescent="0.25">
      <c r="A5979" s="1" t="s">
        <v>597</v>
      </c>
      <c r="B5979" s="1" t="s">
        <v>87</v>
      </c>
      <c r="C5979" s="1" t="s">
        <v>81</v>
      </c>
      <c r="D5979" s="377">
        <v>2250</v>
      </c>
      <c r="E5979" s="1" t="s">
        <v>84</v>
      </c>
      <c r="F5979" s="378">
        <v>46185</v>
      </c>
      <c r="G5979" s="1" t="s">
        <v>14403</v>
      </c>
      <c r="H5979" s="1" t="s">
        <v>14178</v>
      </c>
      <c r="I5979" s="378">
        <v>47280</v>
      </c>
      <c r="J5979" s="1" t="s">
        <v>61</v>
      </c>
      <c r="K5979" s="380">
        <v>0.44974537037036999</v>
      </c>
      <c r="L5979" s="378">
        <v>46185</v>
      </c>
      <c r="M5979" s="1" t="s">
        <v>598</v>
      </c>
      <c r="N5979" s="1" t="s">
        <v>14404</v>
      </c>
    </row>
    <row r="5980" spans="1:14" x14ac:dyDescent="0.25">
      <c r="A5980" s="1" t="s">
        <v>597</v>
      </c>
      <c r="B5980" s="1" t="s">
        <v>87</v>
      </c>
      <c r="C5980" s="1" t="s">
        <v>81</v>
      </c>
      <c r="D5980" s="377">
        <v>2250</v>
      </c>
      <c r="E5980" s="1" t="s">
        <v>84</v>
      </c>
      <c r="F5980" s="378">
        <v>46185</v>
      </c>
      <c r="G5980" s="1" t="s">
        <v>14403</v>
      </c>
      <c r="H5980" s="1" t="s">
        <v>14178</v>
      </c>
      <c r="I5980" s="378">
        <v>47280</v>
      </c>
      <c r="J5980" s="1" t="s">
        <v>61</v>
      </c>
      <c r="K5980" s="380">
        <v>0.58668981481480997</v>
      </c>
      <c r="L5980" s="378">
        <v>46185</v>
      </c>
      <c r="M5980" s="1" t="s">
        <v>598</v>
      </c>
      <c r="N5980" s="1" t="s">
        <v>14405</v>
      </c>
    </row>
    <row r="5981" spans="1:14" x14ac:dyDescent="0.25">
      <c r="A5981" s="1" t="s">
        <v>597</v>
      </c>
      <c r="B5981" s="1" t="s">
        <v>87</v>
      </c>
      <c r="C5981" s="1" t="s">
        <v>81</v>
      </c>
      <c r="D5981" s="377">
        <v>2250</v>
      </c>
      <c r="E5981" s="1" t="s">
        <v>84</v>
      </c>
      <c r="F5981" s="378">
        <v>46185</v>
      </c>
      <c r="G5981" s="1" t="s">
        <v>14403</v>
      </c>
      <c r="H5981" s="1" t="s">
        <v>14178</v>
      </c>
      <c r="I5981" s="378">
        <v>47280</v>
      </c>
      <c r="J5981" s="1" t="s">
        <v>61</v>
      </c>
      <c r="K5981" s="380">
        <v>0.58652777777777998</v>
      </c>
      <c r="L5981" s="378">
        <v>46185</v>
      </c>
      <c r="M5981" s="1" t="s">
        <v>598</v>
      </c>
      <c r="N5981" s="1" t="s">
        <v>14406</v>
      </c>
    </row>
    <row r="5982" spans="1:14" x14ac:dyDescent="0.25">
      <c r="A5982" s="1" t="s">
        <v>597</v>
      </c>
      <c r="B5982" s="1" t="s">
        <v>87</v>
      </c>
      <c r="C5982" s="1" t="s">
        <v>81</v>
      </c>
      <c r="D5982" s="377">
        <v>2250</v>
      </c>
      <c r="E5982" s="1" t="s">
        <v>84</v>
      </c>
      <c r="F5982" s="378">
        <v>46185</v>
      </c>
      <c r="G5982" s="1" t="s">
        <v>14403</v>
      </c>
      <c r="H5982" s="1" t="s">
        <v>14178</v>
      </c>
      <c r="I5982" s="378">
        <v>47280</v>
      </c>
      <c r="J5982" s="1" t="s">
        <v>61</v>
      </c>
      <c r="K5982" s="380">
        <v>0.57035879629630004</v>
      </c>
      <c r="L5982" s="378">
        <v>46185</v>
      </c>
      <c r="M5982" s="1" t="s">
        <v>598</v>
      </c>
      <c r="N5982" s="1" t="s">
        <v>14407</v>
      </c>
    </row>
    <row r="5983" spans="1:14" x14ac:dyDescent="0.25">
      <c r="A5983" s="1" t="s">
        <v>597</v>
      </c>
      <c r="B5983" s="1" t="s">
        <v>87</v>
      </c>
      <c r="C5983" s="1" t="s">
        <v>81</v>
      </c>
      <c r="D5983" s="377">
        <v>2250</v>
      </c>
      <c r="E5983" s="1" t="s">
        <v>84</v>
      </c>
      <c r="F5983" s="378">
        <v>46185</v>
      </c>
      <c r="G5983" s="1" t="s">
        <v>14403</v>
      </c>
      <c r="H5983" s="1" t="s">
        <v>14178</v>
      </c>
      <c r="I5983" s="378">
        <v>47280</v>
      </c>
      <c r="J5983" s="1" t="s">
        <v>61</v>
      </c>
      <c r="K5983" s="380">
        <v>0.47908564814815002</v>
      </c>
      <c r="L5983" s="378">
        <v>46185</v>
      </c>
      <c r="M5983" s="1" t="s">
        <v>598</v>
      </c>
      <c r="N5983" s="1" t="s">
        <v>14408</v>
      </c>
    </row>
    <row r="5984" spans="1:14" x14ac:dyDescent="0.25">
      <c r="A5984" s="1" t="s">
        <v>649</v>
      </c>
      <c r="B5984" s="1" t="s">
        <v>87</v>
      </c>
      <c r="C5984" s="1" t="s">
        <v>3537</v>
      </c>
      <c r="D5984" s="377">
        <v>-1800</v>
      </c>
      <c r="E5984" s="1" t="s">
        <v>84</v>
      </c>
      <c r="F5984" s="378">
        <v>46178</v>
      </c>
      <c r="G5984" s="1" t="s">
        <v>5596</v>
      </c>
      <c r="H5984" s="1" t="s">
        <v>5122</v>
      </c>
      <c r="I5984" s="378">
        <v>48001</v>
      </c>
      <c r="J5984" s="1" t="s">
        <v>61</v>
      </c>
      <c r="K5984" s="380">
        <v>0.29773148148147999</v>
      </c>
      <c r="L5984" s="378">
        <v>46178</v>
      </c>
      <c r="M5984" s="1" t="s">
        <v>650</v>
      </c>
      <c r="N5984" s="1" t="s">
        <v>8575</v>
      </c>
    </row>
    <row r="5985" spans="1:14" x14ac:dyDescent="0.25">
      <c r="A5985" s="1" t="s">
        <v>649</v>
      </c>
      <c r="B5985" s="1" t="s">
        <v>87</v>
      </c>
      <c r="C5985" s="1" t="s">
        <v>81</v>
      </c>
      <c r="D5985" s="377">
        <v>1800</v>
      </c>
      <c r="E5985" s="1" t="s">
        <v>84</v>
      </c>
      <c r="F5985" s="378">
        <v>46177</v>
      </c>
      <c r="G5985" s="1" t="s">
        <v>5596</v>
      </c>
      <c r="H5985" s="1" t="s">
        <v>5122</v>
      </c>
      <c r="I5985" s="378">
        <v>48001</v>
      </c>
      <c r="J5985" s="1" t="s">
        <v>61</v>
      </c>
      <c r="K5985" s="380">
        <v>2.9675925925930002E-2</v>
      </c>
      <c r="L5985" s="378">
        <v>46177</v>
      </c>
      <c r="M5985" s="1" t="s">
        <v>650</v>
      </c>
      <c r="N5985" s="1" t="s">
        <v>8577</v>
      </c>
    </row>
    <row r="5986" spans="1:14" x14ac:dyDescent="0.25">
      <c r="A5986" s="1" t="s">
        <v>649</v>
      </c>
      <c r="B5986" s="1" t="s">
        <v>87</v>
      </c>
      <c r="C5986" s="1" t="s">
        <v>81</v>
      </c>
      <c r="D5986" s="377">
        <v>1800</v>
      </c>
      <c r="E5986" s="1" t="s">
        <v>84</v>
      </c>
      <c r="F5986" s="378">
        <v>46177</v>
      </c>
      <c r="G5986" s="1" t="s">
        <v>5596</v>
      </c>
      <c r="H5986" s="1" t="s">
        <v>5122</v>
      </c>
      <c r="I5986" s="378">
        <v>48001</v>
      </c>
      <c r="J5986" s="1" t="s">
        <v>61</v>
      </c>
      <c r="K5986" s="380">
        <v>0.14861111111111</v>
      </c>
      <c r="L5986" s="378">
        <v>46177</v>
      </c>
      <c r="M5986" s="1" t="s">
        <v>650</v>
      </c>
      <c r="N5986" s="1" t="s">
        <v>8581</v>
      </c>
    </row>
    <row r="5987" spans="1:14" x14ac:dyDescent="0.25">
      <c r="A5987" s="1" t="s">
        <v>649</v>
      </c>
      <c r="B5987" s="1" t="s">
        <v>87</v>
      </c>
      <c r="C5987" s="1" t="s">
        <v>81</v>
      </c>
      <c r="D5987" s="377">
        <v>1800</v>
      </c>
      <c r="E5987" s="1" t="s">
        <v>84</v>
      </c>
      <c r="F5987" s="378">
        <v>46177</v>
      </c>
      <c r="G5987" s="1" t="s">
        <v>5596</v>
      </c>
      <c r="H5987" s="1" t="s">
        <v>5122</v>
      </c>
      <c r="I5987" s="378">
        <v>48001</v>
      </c>
      <c r="J5987" s="1" t="s">
        <v>61</v>
      </c>
      <c r="K5987" s="380">
        <v>0.14201388888888999</v>
      </c>
      <c r="L5987" s="378">
        <v>46177</v>
      </c>
      <c r="M5987" s="1" t="s">
        <v>650</v>
      </c>
      <c r="N5987" s="1" t="s">
        <v>8582</v>
      </c>
    </row>
    <row r="5988" spans="1:14" x14ac:dyDescent="0.25">
      <c r="A5988" s="1" t="s">
        <v>649</v>
      </c>
      <c r="B5988" s="1" t="s">
        <v>87</v>
      </c>
      <c r="C5988" s="1" t="s">
        <v>81</v>
      </c>
      <c r="D5988" s="377">
        <v>1800</v>
      </c>
      <c r="E5988" s="1" t="s">
        <v>84</v>
      </c>
      <c r="F5988" s="378">
        <v>46177</v>
      </c>
      <c r="G5988" s="1" t="s">
        <v>5596</v>
      </c>
      <c r="H5988" s="1" t="s">
        <v>5122</v>
      </c>
      <c r="I5988" s="378">
        <v>48001</v>
      </c>
      <c r="J5988" s="1" t="s">
        <v>61</v>
      </c>
      <c r="K5988" s="380">
        <v>1.2731481481500001E-3</v>
      </c>
      <c r="L5988" s="378">
        <v>46177</v>
      </c>
      <c r="M5988" s="1" t="s">
        <v>650</v>
      </c>
      <c r="N5988" s="1" t="s">
        <v>8576</v>
      </c>
    </row>
    <row r="5989" spans="1:14" x14ac:dyDescent="0.25">
      <c r="A5989" s="1" t="s">
        <v>649</v>
      </c>
      <c r="B5989" s="1" t="s">
        <v>87</v>
      </c>
      <c r="C5989" s="1" t="s">
        <v>81</v>
      </c>
      <c r="D5989" s="377">
        <v>1800</v>
      </c>
      <c r="E5989" s="1" t="s">
        <v>84</v>
      </c>
      <c r="F5989" s="378">
        <v>46177</v>
      </c>
      <c r="G5989" s="1" t="s">
        <v>5596</v>
      </c>
      <c r="H5989" s="1" t="s">
        <v>5122</v>
      </c>
      <c r="I5989" s="378">
        <v>48001</v>
      </c>
      <c r="J5989" s="1" t="s">
        <v>61</v>
      </c>
      <c r="K5989" s="380">
        <v>4.4733796296299998E-2</v>
      </c>
      <c r="L5989" s="378">
        <v>46177</v>
      </c>
      <c r="M5989" s="1" t="s">
        <v>650</v>
      </c>
      <c r="N5989" s="1" t="s">
        <v>8579</v>
      </c>
    </row>
    <row r="5990" spans="1:14" x14ac:dyDescent="0.25">
      <c r="A5990" s="1" t="s">
        <v>649</v>
      </c>
      <c r="B5990" s="1" t="s">
        <v>87</v>
      </c>
      <c r="C5990" s="1" t="s">
        <v>81</v>
      </c>
      <c r="D5990" s="377">
        <v>1800</v>
      </c>
      <c r="E5990" s="1" t="s">
        <v>84</v>
      </c>
      <c r="F5990" s="378">
        <v>46177</v>
      </c>
      <c r="G5990" s="1" t="s">
        <v>5596</v>
      </c>
      <c r="H5990" s="1" t="s">
        <v>5122</v>
      </c>
      <c r="I5990" s="378">
        <v>48001</v>
      </c>
      <c r="J5990" s="1" t="s">
        <v>61</v>
      </c>
      <c r="K5990" s="380">
        <v>1.327546296296E-2</v>
      </c>
      <c r="L5990" s="378">
        <v>46177</v>
      </c>
      <c r="M5990" s="1" t="s">
        <v>650</v>
      </c>
      <c r="N5990" s="1" t="s">
        <v>8580</v>
      </c>
    </row>
    <row r="5991" spans="1:14" x14ac:dyDescent="0.25">
      <c r="A5991" s="1" t="s">
        <v>649</v>
      </c>
      <c r="B5991" s="1" t="s">
        <v>87</v>
      </c>
      <c r="C5991" s="1" t="s">
        <v>81</v>
      </c>
      <c r="D5991" s="377">
        <v>1800</v>
      </c>
      <c r="E5991" s="1" t="s">
        <v>84</v>
      </c>
      <c r="F5991" s="378">
        <v>46177</v>
      </c>
      <c r="G5991" s="1" t="s">
        <v>5596</v>
      </c>
      <c r="H5991" s="1" t="s">
        <v>5122</v>
      </c>
      <c r="I5991" s="378">
        <v>48001</v>
      </c>
      <c r="J5991" s="1" t="s">
        <v>61</v>
      </c>
      <c r="K5991" s="380">
        <v>1.6087962963E-3</v>
      </c>
      <c r="L5991" s="378">
        <v>46177</v>
      </c>
      <c r="M5991" s="1" t="s">
        <v>650</v>
      </c>
      <c r="N5991" s="1" t="s">
        <v>8578</v>
      </c>
    </row>
    <row r="5992" spans="1:14" x14ac:dyDescent="0.25">
      <c r="A5992" s="1" t="s">
        <v>649</v>
      </c>
      <c r="B5992" s="1" t="s">
        <v>87</v>
      </c>
      <c r="C5992" s="1" t="s">
        <v>81</v>
      </c>
      <c r="D5992" s="377">
        <v>1800</v>
      </c>
      <c r="E5992" s="1" t="s">
        <v>84</v>
      </c>
      <c r="F5992" s="378">
        <v>46176</v>
      </c>
      <c r="G5992" s="1" t="s">
        <v>5596</v>
      </c>
      <c r="H5992" s="1" t="s">
        <v>5122</v>
      </c>
      <c r="I5992" s="378">
        <v>48001</v>
      </c>
      <c r="J5992" s="1" t="s">
        <v>61</v>
      </c>
      <c r="K5992" s="380">
        <v>0.95447916666666999</v>
      </c>
      <c r="L5992" s="378">
        <v>46176</v>
      </c>
      <c r="M5992" s="1" t="s">
        <v>650</v>
      </c>
      <c r="N5992" s="1" t="s">
        <v>8589</v>
      </c>
    </row>
    <row r="5993" spans="1:14" x14ac:dyDescent="0.25">
      <c r="A5993" s="1" t="s">
        <v>649</v>
      </c>
      <c r="B5993" s="1" t="s">
        <v>87</v>
      </c>
      <c r="C5993" s="1" t="s">
        <v>81</v>
      </c>
      <c r="D5993" s="377">
        <v>1800</v>
      </c>
      <c r="E5993" s="1" t="s">
        <v>84</v>
      </c>
      <c r="F5993" s="378">
        <v>46176</v>
      </c>
      <c r="G5993" s="1" t="s">
        <v>5596</v>
      </c>
      <c r="H5993" s="1" t="s">
        <v>5122</v>
      </c>
      <c r="I5993" s="378">
        <v>48001</v>
      </c>
      <c r="J5993" s="1" t="s">
        <v>61</v>
      </c>
      <c r="K5993" s="380">
        <v>2.9166666666700001E-3</v>
      </c>
      <c r="L5993" s="378">
        <v>46176</v>
      </c>
      <c r="M5993" s="1" t="s">
        <v>650</v>
      </c>
      <c r="N5993" s="1" t="s">
        <v>5612</v>
      </c>
    </row>
    <row r="5994" spans="1:14" x14ac:dyDescent="0.25">
      <c r="A5994" s="1" t="s">
        <v>649</v>
      </c>
      <c r="B5994" s="1" t="s">
        <v>87</v>
      </c>
      <c r="C5994" s="1" t="s">
        <v>81</v>
      </c>
      <c r="D5994" s="377">
        <v>1800</v>
      </c>
      <c r="E5994" s="1" t="s">
        <v>84</v>
      </c>
      <c r="F5994" s="378">
        <v>46176</v>
      </c>
      <c r="G5994" s="1" t="s">
        <v>5596</v>
      </c>
      <c r="H5994" s="1" t="s">
        <v>5122</v>
      </c>
      <c r="I5994" s="378">
        <v>48001</v>
      </c>
      <c r="J5994" s="1" t="s">
        <v>61</v>
      </c>
      <c r="K5994" s="380">
        <v>7.8935185185189993E-2</v>
      </c>
      <c r="L5994" s="378">
        <v>46176</v>
      </c>
      <c r="M5994" s="1" t="s">
        <v>650</v>
      </c>
      <c r="N5994" s="1" t="s">
        <v>5607</v>
      </c>
    </row>
    <row r="5995" spans="1:14" x14ac:dyDescent="0.25">
      <c r="A5995" s="1" t="s">
        <v>649</v>
      </c>
      <c r="B5995" s="1" t="s">
        <v>87</v>
      </c>
      <c r="C5995" s="1" t="s">
        <v>81</v>
      </c>
      <c r="D5995" s="377">
        <v>1800</v>
      </c>
      <c r="E5995" s="1" t="s">
        <v>84</v>
      </c>
      <c r="F5995" s="378">
        <v>46176</v>
      </c>
      <c r="G5995" s="1" t="s">
        <v>5596</v>
      </c>
      <c r="H5995" s="1" t="s">
        <v>5122</v>
      </c>
      <c r="I5995" s="378">
        <v>48001</v>
      </c>
      <c r="J5995" s="1" t="s">
        <v>61</v>
      </c>
      <c r="K5995" s="380">
        <v>0.95503472222221997</v>
      </c>
      <c r="L5995" s="378">
        <v>46176</v>
      </c>
      <c r="M5995" s="1" t="s">
        <v>650</v>
      </c>
      <c r="N5995" s="1" t="s">
        <v>8588</v>
      </c>
    </row>
    <row r="5996" spans="1:14" x14ac:dyDescent="0.25">
      <c r="A5996" s="1" t="s">
        <v>649</v>
      </c>
      <c r="B5996" s="1" t="s">
        <v>87</v>
      </c>
      <c r="C5996" s="1" t="s">
        <v>81</v>
      </c>
      <c r="D5996" s="377">
        <v>1800</v>
      </c>
      <c r="E5996" s="1" t="s">
        <v>84</v>
      </c>
      <c r="F5996" s="378">
        <v>46176</v>
      </c>
      <c r="G5996" s="1" t="s">
        <v>5596</v>
      </c>
      <c r="H5996" s="1" t="s">
        <v>5122</v>
      </c>
      <c r="I5996" s="378">
        <v>48001</v>
      </c>
      <c r="J5996" s="1" t="s">
        <v>61</v>
      </c>
      <c r="K5996" s="380">
        <v>0.32394675925925998</v>
      </c>
      <c r="L5996" s="378">
        <v>46176</v>
      </c>
      <c r="M5996" s="1" t="s">
        <v>650</v>
      </c>
      <c r="N5996" s="1" t="s">
        <v>5605</v>
      </c>
    </row>
    <row r="5997" spans="1:14" x14ac:dyDescent="0.25">
      <c r="A5997" s="1" t="s">
        <v>649</v>
      </c>
      <c r="B5997" s="1" t="s">
        <v>87</v>
      </c>
      <c r="C5997" s="1" t="s">
        <v>81</v>
      </c>
      <c r="D5997" s="377">
        <v>1800</v>
      </c>
      <c r="E5997" s="1" t="s">
        <v>84</v>
      </c>
      <c r="F5997" s="378">
        <v>46176</v>
      </c>
      <c r="G5997" s="1" t="s">
        <v>5596</v>
      </c>
      <c r="H5997" s="1" t="s">
        <v>5122</v>
      </c>
      <c r="I5997" s="378">
        <v>48001</v>
      </c>
      <c r="J5997" s="1" t="s">
        <v>61</v>
      </c>
      <c r="K5997" s="380">
        <v>0.22181712962962999</v>
      </c>
      <c r="L5997" s="378">
        <v>46176</v>
      </c>
      <c r="M5997" s="1" t="s">
        <v>650</v>
      </c>
      <c r="N5997" s="1" t="s">
        <v>5602</v>
      </c>
    </row>
    <row r="5998" spans="1:14" x14ac:dyDescent="0.25">
      <c r="A5998" s="1" t="s">
        <v>649</v>
      </c>
      <c r="B5998" s="1" t="s">
        <v>87</v>
      </c>
      <c r="C5998" s="1" t="s">
        <v>81</v>
      </c>
      <c r="D5998" s="377">
        <v>1800</v>
      </c>
      <c r="E5998" s="1" t="s">
        <v>84</v>
      </c>
      <c r="F5998" s="378">
        <v>46176</v>
      </c>
      <c r="G5998" s="1" t="s">
        <v>5596</v>
      </c>
      <c r="H5998" s="1" t="s">
        <v>5122</v>
      </c>
      <c r="I5998" s="378">
        <v>48001</v>
      </c>
      <c r="J5998" s="1" t="s">
        <v>61</v>
      </c>
      <c r="K5998" s="380">
        <v>0.23527777777778</v>
      </c>
      <c r="L5998" s="378">
        <v>46176</v>
      </c>
      <c r="M5998" s="1" t="s">
        <v>650</v>
      </c>
      <c r="N5998" s="1" t="s">
        <v>5601</v>
      </c>
    </row>
    <row r="5999" spans="1:14" x14ac:dyDescent="0.25">
      <c r="A5999" s="1" t="s">
        <v>649</v>
      </c>
      <c r="B5999" s="1" t="s">
        <v>87</v>
      </c>
      <c r="C5999" s="1" t="s">
        <v>81</v>
      </c>
      <c r="D5999" s="377">
        <v>1800</v>
      </c>
      <c r="E5999" s="1" t="s">
        <v>84</v>
      </c>
      <c r="F5999" s="378">
        <v>46176</v>
      </c>
      <c r="G5999" s="1" t="s">
        <v>5596</v>
      </c>
      <c r="H5999" s="1" t="s">
        <v>5122</v>
      </c>
      <c r="I5999" s="378">
        <v>48001</v>
      </c>
      <c r="J5999" s="1" t="s">
        <v>61</v>
      </c>
      <c r="K5999" s="380">
        <v>5.7997685185190002E-2</v>
      </c>
      <c r="L5999" s="378">
        <v>46176</v>
      </c>
      <c r="M5999" s="1" t="s">
        <v>650</v>
      </c>
      <c r="N5999" s="1" t="s">
        <v>5610</v>
      </c>
    </row>
    <row r="6000" spans="1:14" x14ac:dyDescent="0.25">
      <c r="A6000" s="1" t="s">
        <v>649</v>
      </c>
      <c r="B6000" s="1" t="s">
        <v>87</v>
      </c>
      <c r="C6000" s="1" t="s">
        <v>81</v>
      </c>
      <c r="D6000" s="377">
        <v>1800</v>
      </c>
      <c r="E6000" s="1" t="s">
        <v>84</v>
      </c>
      <c r="F6000" s="378">
        <v>46176</v>
      </c>
      <c r="G6000" s="1" t="s">
        <v>5596</v>
      </c>
      <c r="H6000" s="1" t="s">
        <v>5122</v>
      </c>
      <c r="I6000" s="378">
        <v>48001</v>
      </c>
      <c r="J6000" s="1" t="s">
        <v>61</v>
      </c>
      <c r="K6000" s="380">
        <v>0.16390046296295999</v>
      </c>
      <c r="L6000" s="378">
        <v>46176</v>
      </c>
      <c r="M6000" s="1" t="s">
        <v>650</v>
      </c>
      <c r="N6000" s="1" t="s">
        <v>5598</v>
      </c>
    </row>
    <row r="6001" spans="1:14" x14ac:dyDescent="0.25">
      <c r="A6001" s="1" t="s">
        <v>649</v>
      </c>
      <c r="B6001" s="1" t="s">
        <v>87</v>
      </c>
      <c r="C6001" s="1" t="s">
        <v>81</v>
      </c>
      <c r="D6001" s="377">
        <v>1800</v>
      </c>
      <c r="E6001" s="1" t="s">
        <v>84</v>
      </c>
      <c r="F6001" s="378">
        <v>46176</v>
      </c>
      <c r="G6001" s="1" t="s">
        <v>5596</v>
      </c>
      <c r="H6001" s="1" t="s">
        <v>5122</v>
      </c>
      <c r="I6001" s="378">
        <v>48001</v>
      </c>
      <c r="J6001" s="1" t="s">
        <v>61</v>
      </c>
      <c r="K6001" s="380">
        <v>0.14993055555556001</v>
      </c>
      <c r="L6001" s="378">
        <v>46176</v>
      </c>
      <c r="M6001" s="1" t="s">
        <v>650</v>
      </c>
      <c r="N6001" s="1" t="s">
        <v>5597</v>
      </c>
    </row>
    <row r="6002" spans="1:14" x14ac:dyDescent="0.25">
      <c r="A6002" s="1" t="s">
        <v>649</v>
      </c>
      <c r="B6002" s="1" t="s">
        <v>87</v>
      </c>
      <c r="C6002" s="1" t="s">
        <v>81</v>
      </c>
      <c r="D6002" s="377">
        <v>1800</v>
      </c>
      <c r="E6002" s="1" t="s">
        <v>84</v>
      </c>
      <c r="F6002" s="378">
        <v>46176</v>
      </c>
      <c r="G6002" s="1" t="s">
        <v>5596</v>
      </c>
      <c r="H6002" s="1" t="s">
        <v>5122</v>
      </c>
      <c r="I6002" s="378">
        <v>48001</v>
      </c>
      <c r="J6002" s="1" t="s">
        <v>61</v>
      </c>
      <c r="K6002" s="380">
        <v>0.89021990740740997</v>
      </c>
      <c r="L6002" s="378">
        <v>46176</v>
      </c>
      <c r="M6002" s="1" t="s">
        <v>650</v>
      </c>
      <c r="N6002" s="1" t="s">
        <v>8591</v>
      </c>
    </row>
    <row r="6003" spans="1:14" x14ac:dyDescent="0.25">
      <c r="A6003" s="1" t="s">
        <v>649</v>
      </c>
      <c r="B6003" s="1" t="s">
        <v>87</v>
      </c>
      <c r="C6003" s="1" t="s">
        <v>81</v>
      </c>
      <c r="D6003" s="377">
        <v>1800</v>
      </c>
      <c r="E6003" s="1" t="s">
        <v>84</v>
      </c>
      <c r="F6003" s="378">
        <v>46176</v>
      </c>
      <c r="G6003" s="1" t="s">
        <v>5596</v>
      </c>
      <c r="H6003" s="1" t="s">
        <v>5122</v>
      </c>
      <c r="I6003" s="378">
        <v>48001</v>
      </c>
      <c r="J6003" s="1" t="s">
        <v>61</v>
      </c>
      <c r="K6003" s="380">
        <v>0.88871527777778003</v>
      </c>
      <c r="L6003" s="378">
        <v>46176</v>
      </c>
      <c r="M6003" s="1" t="s">
        <v>650</v>
      </c>
      <c r="N6003" s="1" t="s">
        <v>8592</v>
      </c>
    </row>
    <row r="6004" spans="1:14" x14ac:dyDescent="0.25">
      <c r="A6004" s="1" t="s">
        <v>649</v>
      </c>
      <c r="B6004" s="1" t="s">
        <v>87</v>
      </c>
      <c r="C6004" s="1" t="s">
        <v>81</v>
      </c>
      <c r="D6004" s="377">
        <v>1800</v>
      </c>
      <c r="E6004" s="1" t="s">
        <v>84</v>
      </c>
      <c r="F6004" s="378">
        <v>46176</v>
      </c>
      <c r="G6004" s="1" t="s">
        <v>5596</v>
      </c>
      <c r="H6004" s="1" t="s">
        <v>5122</v>
      </c>
      <c r="I6004" s="378">
        <v>48001</v>
      </c>
      <c r="J6004" s="1" t="s">
        <v>61</v>
      </c>
      <c r="K6004" s="380">
        <v>0.90530092592593003</v>
      </c>
      <c r="L6004" s="378">
        <v>46176</v>
      </c>
      <c r="M6004" s="1" t="s">
        <v>650</v>
      </c>
      <c r="N6004" s="1" t="s">
        <v>8593</v>
      </c>
    </row>
    <row r="6005" spans="1:14" x14ac:dyDescent="0.25">
      <c r="A6005" s="1" t="s">
        <v>649</v>
      </c>
      <c r="B6005" s="1" t="s">
        <v>87</v>
      </c>
      <c r="C6005" s="1" t="s">
        <v>81</v>
      </c>
      <c r="D6005" s="377">
        <v>1800</v>
      </c>
      <c r="E6005" s="1" t="s">
        <v>84</v>
      </c>
      <c r="F6005" s="378">
        <v>46176</v>
      </c>
      <c r="G6005" s="1" t="s">
        <v>5596</v>
      </c>
      <c r="H6005" s="1" t="s">
        <v>5122</v>
      </c>
      <c r="I6005" s="378">
        <v>48001</v>
      </c>
      <c r="J6005" s="1" t="s">
        <v>61</v>
      </c>
      <c r="K6005" s="380">
        <v>0.94086805555555997</v>
      </c>
      <c r="L6005" s="378">
        <v>46176</v>
      </c>
      <c r="M6005" s="1" t="s">
        <v>650</v>
      </c>
      <c r="N6005" s="1" t="s">
        <v>8587</v>
      </c>
    </row>
    <row r="6006" spans="1:14" x14ac:dyDescent="0.25">
      <c r="A6006" s="1" t="s">
        <v>649</v>
      </c>
      <c r="B6006" s="1" t="s">
        <v>87</v>
      </c>
      <c r="C6006" s="1" t="s">
        <v>81</v>
      </c>
      <c r="D6006" s="377">
        <v>1800</v>
      </c>
      <c r="E6006" s="1" t="s">
        <v>84</v>
      </c>
      <c r="F6006" s="378">
        <v>46176</v>
      </c>
      <c r="G6006" s="1" t="s">
        <v>5596</v>
      </c>
      <c r="H6006" s="1" t="s">
        <v>5122</v>
      </c>
      <c r="I6006" s="378">
        <v>48001</v>
      </c>
      <c r="J6006" s="1" t="s">
        <v>61</v>
      </c>
      <c r="K6006" s="380">
        <v>0.31951388888888999</v>
      </c>
      <c r="L6006" s="378">
        <v>46176</v>
      </c>
      <c r="M6006" s="1" t="s">
        <v>650</v>
      </c>
      <c r="N6006" s="1" t="s">
        <v>5603</v>
      </c>
    </row>
    <row r="6007" spans="1:14" x14ac:dyDescent="0.25">
      <c r="A6007" s="1" t="s">
        <v>649</v>
      </c>
      <c r="B6007" s="1" t="s">
        <v>87</v>
      </c>
      <c r="C6007" s="1" t="s">
        <v>81</v>
      </c>
      <c r="D6007" s="377">
        <v>1800</v>
      </c>
      <c r="E6007" s="1" t="s">
        <v>84</v>
      </c>
      <c r="F6007" s="378">
        <v>46176</v>
      </c>
      <c r="G6007" s="1" t="s">
        <v>5596</v>
      </c>
      <c r="H6007" s="1" t="s">
        <v>5122</v>
      </c>
      <c r="I6007" s="378">
        <v>48001</v>
      </c>
      <c r="J6007" s="1" t="s">
        <v>61</v>
      </c>
      <c r="K6007" s="380">
        <v>0.86634259259259006</v>
      </c>
      <c r="L6007" s="378">
        <v>46176</v>
      </c>
      <c r="M6007" s="1" t="s">
        <v>650</v>
      </c>
      <c r="N6007" s="1" t="s">
        <v>8584</v>
      </c>
    </row>
    <row r="6008" spans="1:14" x14ac:dyDescent="0.25">
      <c r="A6008" s="1" t="s">
        <v>649</v>
      </c>
      <c r="B6008" s="1" t="s">
        <v>87</v>
      </c>
      <c r="C6008" s="1" t="s">
        <v>81</v>
      </c>
      <c r="D6008" s="377">
        <v>1800</v>
      </c>
      <c r="E6008" s="1" t="s">
        <v>84</v>
      </c>
      <c r="F6008" s="378">
        <v>46176</v>
      </c>
      <c r="G6008" s="1" t="s">
        <v>5596</v>
      </c>
      <c r="H6008" s="1" t="s">
        <v>5122</v>
      </c>
      <c r="I6008" s="378">
        <v>48001</v>
      </c>
      <c r="J6008" s="1" t="s">
        <v>61</v>
      </c>
      <c r="K6008" s="380">
        <v>0.70099537037036996</v>
      </c>
      <c r="L6008" s="378">
        <v>46176</v>
      </c>
      <c r="M6008" s="1" t="s">
        <v>650</v>
      </c>
      <c r="N6008" s="1" t="s">
        <v>8595</v>
      </c>
    </row>
    <row r="6009" spans="1:14" x14ac:dyDescent="0.25">
      <c r="A6009" s="1" t="s">
        <v>649</v>
      </c>
      <c r="B6009" s="1" t="s">
        <v>87</v>
      </c>
      <c r="C6009" s="1" t="s">
        <v>81</v>
      </c>
      <c r="D6009" s="377">
        <v>1800</v>
      </c>
      <c r="E6009" s="1" t="s">
        <v>84</v>
      </c>
      <c r="F6009" s="378">
        <v>46176</v>
      </c>
      <c r="G6009" s="1" t="s">
        <v>5596</v>
      </c>
      <c r="H6009" s="1" t="s">
        <v>5122</v>
      </c>
      <c r="I6009" s="378">
        <v>48001</v>
      </c>
      <c r="J6009" s="1" t="s">
        <v>61</v>
      </c>
      <c r="K6009" s="380">
        <v>0.70047453703703999</v>
      </c>
      <c r="L6009" s="378">
        <v>46176</v>
      </c>
      <c r="M6009" s="1" t="s">
        <v>650</v>
      </c>
      <c r="N6009" s="1" t="s">
        <v>8594</v>
      </c>
    </row>
    <row r="6010" spans="1:14" x14ac:dyDescent="0.25">
      <c r="A6010" s="1" t="s">
        <v>649</v>
      </c>
      <c r="B6010" s="1" t="s">
        <v>87</v>
      </c>
      <c r="C6010" s="1" t="s">
        <v>81</v>
      </c>
      <c r="D6010" s="377">
        <v>1800</v>
      </c>
      <c r="E6010" s="1" t="s">
        <v>84</v>
      </c>
      <c r="F6010" s="378">
        <v>46176</v>
      </c>
      <c r="G6010" s="1" t="s">
        <v>5596</v>
      </c>
      <c r="H6010" s="1" t="s">
        <v>5122</v>
      </c>
      <c r="I6010" s="378">
        <v>48001</v>
      </c>
      <c r="J6010" s="1" t="s">
        <v>61</v>
      </c>
      <c r="K6010" s="380">
        <v>0.25626157407407002</v>
      </c>
      <c r="L6010" s="378">
        <v>46176</v>
      </c>
      <c r="M6010" s="1" t="s">
        <v>650</v>
      </c>
      <c r="N6010" s="1" t="s">
        <v>5604</v>
      </c>
    </row>
    <row r="6011" spans="1:14" x14ac:dyDescent="0.25">
      <c r="A6011" s="1" t="s">
        <v>649</v>
      </c>
      <c r="B6011" s="1" t="s">
        <v>87</v>
      </c>
      <c r="C6011" s="1" t="s">
        <v>81</v>
      </c>
      <c r="D6011" s="377">
        <v>1800</v>
      </c>
      <c r="E6011" s="1" t="s">
        <v>84</v>
      </c>
      <c r="F6011" s="378">
        <v>46176</v>
      </c>
      <c r="G6011" s="1" t="s">
        <v>5596</v>
      </c>
      <c r="H6011" s="1" t="s">
        <v>5122</v>
      </c>
      <c r="I6011" s="378">
        <v>48001</v>
      </c>
      <c r="J6011" s="1" t="s">
        <v>61</v>
      </c>
      <c r="K6011" s="380">
        <v>0.99180555555556005</v>
      </c>
      <c r="L6011" s="378">
        <v>46176</v>
      </c>
      <c r="M6011" s="1" t="s">
        <v>650</v>
      </c>
      <c r="N6011" s="1" t="s">
        <v>8586</v>
      </c>
    </row>
    <row r="6012" spans="1:14" x14ac:dyDescent="0.25">
      <c r="A6012" s="1" t="s">
        <v>649</v>
      </c>
      <c r="B6012" s="1" t="s">
        <v>87</v>
      </c>
      <c r="C6012" s="1" t="s">
        <v>81</v>
      </c>
      <c r="D6012" s="377">
        <v>1800</v>
      </c>
      <c r="E6012" s="1" t="s">
        <v>84</v>
      </c>
      <c r="F6012" s="378">
        <v>46176</v>
      </c>
      <c r="G6012" s="1" t="s">
        <v>5596</v>
      </c>
      <c r="H6012" s="1" t="s">
        <v>5122</v>
      </c>
      <c r="I6012" s="378">
        <v>48001</v>
      </c>
      <c r="J6012" s="1" t="s">
        <v>61</v>
      </c>
      <c r="K6012" s="380">
        <v>0.70071759259259003</v>
      </c>
      <c r="L6012" s="378">
        <v>46176</v>
      </c>
      <c r="M6012" s="1" t="s">
        <v>650</v>
      </c>
      <c r="N6012" s="1" t="s">
        <v>8585</v>
      </c>
    </row>
    <row r="6013" spans="1:14" x14ac:dyDescent="0.25">
      <c r="A6013" s="1" t="s">
        <v>649</v>
      </c>
      <c r="B6013" s="1" t="s">
        <v>87</v>
      </c>
      <c r="C6013" s="1" t="s">
        <v>81</v>
      </c>
      <c r="D6013" s="377">
        <v>1800</v>
      </c>
      <c r="E6013" s="1" t="s">
        <v>84</v>
      </c>
      <c r="F6013" s="378">
        <v>46176</v>
      </c>
      <c r="G6013" s="1" t="s">
        <v>5596</v>
      </c>
      <c r="H6013" s="1" t="s">
        <v>5122</v>
      </c>
      <c r="I6013" s="378">
        <v>48001</v>
      </c>
      <c r="J6013" s="1" t="s">
        <v>61</v>
      </c>
      <c r="K6013" s="380">
        <v>0.87386574074073997</v>
      </c>
      <c r="L6013" s="378">
        <v>46176</v>
      </c>
      <c r="M6013" s="1" t="s">
        <v>650</v>
      </c>
      <c r="N6013" s="1" t="s">
        <v>8583</v>
      </c>
    </row>
    <row r="6014" spans="1:14" x14ac:dyDescent="0.25">
      <c r="A6014" s="1" t="s">
        <v>649</v>
      </c>
      <c r="B6014" s="1" t="s">
        <v>87</v>
      </c>
      <c r="C6014" s="1" t="s">
        <v>81</v>
      </c>
      <c r="D6014" s="377">
        <v>1800</v>
      </c>
      <c r="E6014" s="1" t="s">
        <v>84</v>
      </c>
      <c r="F6014" s="378">
        <v>46176</v>
      </c>
      <c r="G6014" s="1" t="s">
        <v>5596</v>
      </c>
      <c r="H6014" s="1" t="s">
        <v>5122</v>
      </c>
      <c r="I6014" s="378">
        <v>48001</v>
      </c>
      <c r="J6014" s="1" t="s">
        <v>61</v>
      </c>
      <c r="K6014" s="380">
        <v>0.18800925925925999</v>
      </c>
      <c r="L6014" s="378">
        <v>46176</v>
      </c>
      <c r="M6014" s="1" t="s">
        <v>650</v>
      </c>
      <c r="N6014" s="1" t="s">
        <v>5599</v>
      </c>
    </row>
    <row r="6015" spans="1:14" x14ac:dyDescent="0.25">
      <c r="A6015" s="1" t="s">
        <v>649</v>
      </c>
      <c r="B6015" s="1" t="s">
        <v>87</v>
      </c>
      <c r="C6015" s="1" t="s">
        <v>81</v>
      </c>
      <c r="D6015" s="377">
        <v>1800</v>
      </c>
      <c r="E6015" s="1" t="s">
        <v>84</v>
      </c>
      <c r="F6015" s="378">
        <v>46176</v>
      </c>
      <c r="G6015" s="1" t="s">
        <v>5596</v>
      </c>
      <c r="H6015" s="1" t="s">
        <v>5122</v>
      </c>
      <c r="I6015" s="378">
        <v>48001</v>
      </c>
      <c r="J6015" s="1" t="s">
        <v>61</v>
      </c>
      <c r="K6015" s="380">
        <v>0.41601851851852001</v>
      </c>
      <c r="L6015" s="378">
        <v>46176</v>
      </c>
      <c r="M6015" s="1" t="s">
        <v>650</v>
      </c>
      <c r="N6015" s="1" t="s">
        <v>8590</v>
      </c>
    </row>
    <row r="6016" spans="1:14" x14ac:dyDescent="0.25">
      <c r="A6016" s="1" t="s">
        <v>649</v>
      </c>
      <c r="B6016" s="1" t="s">
        <v>87</v>
      </c>
      <c r="C6016" s="1" t="s">
        <v>81</v>
      </c>
      <c r="D6016" s="377">
        <v>1800</v>
      </c>
      <c r="E6016" s="1" t="s">
        <v>84</v>
      </c>
      <c r="F6016" s="378">
        <v>46176</v>
      </c>
      <c r="G6016" s="1" t="s">
        <v>5596</v>
      </c>
      <c r="H6016" s="1" t="s">
        <v>5122</v>
      </c>
      <c r="I6016" s="378">
        <v>48001</v>
      </c>
      <c r="J6016" s="1" t="s">
        <v>61</v>
      </c>
      <c r="K6016" s="380">
        <v>2.8784722222220002E-2</v>
      </c>
      <c r="L6016" s="378">
        <v>46176</v>
      </c>
      <c r="M6016" s="1" t="s">
        <v>650</v>
      </c>
      <c r="N6016" s="1" t="s">
        <v>5608</v>
      </c>
    </row>
    <row r="6017" spans="1:14" x14ac:dyDescent="0.25">
      <c r="A6017" s="1" t="s">
        <v>649</v>
      </c>
      <c r="B6017" s="1" t="s">
        <v>87</v>
      </c>
      <c r="C6017" s="1" t="s">
        <v>81</v>
      </c>
      <c r="D6017" s="377">
        <v>1800</v>
      </c>
      <c r="E6017" s="1" t="s">
        <v>84</v>
      </c>
      <c r="F6017" s="378">
        <v>46176</v>
      </c>
      <c r="G6017" s="1" t="s">
        <v>5596</v>
      </c>
      <c r="H6017" s="1" t="s">
        <v>5122</v>
      </c>
      <c r="I6017" s="378">
        <v>48001</v>
      </c>
      <c r="J6017" s="1" t="s">
        <v>61</v>
      </c>
      <c r="K6017" s="380">
        <v>0.18694444444444</v>
      </c>
      <c r="L6017" s="378">
        <v>46176</v>
      </c>
      <c r="M6017" s="1" t="s">
        <v>650</v>
      </c>
      <c r="N6017" s="1" t="s">
        <v>5600</v>
      </c>
    </row>
    <row r="6018" spans="1:14" x14ac:dyDescent="0.25">
      <c r="A6018" s="1" t="s">
        <v>649</v>
      </c>
      <c r="B6018" s="1" t="s">
        <v>87</v>
      </c>
      <c r="C6018" s="1" t="s">
        <v>81</v>
      </c>
      <c r="D6018" s="377">
        <v>1800</v>
      </c>
      <c r="E6018" s="1" t="s">
        <v>84</v>
      </c>
      <c r="F6018" s="378">
        <v>46176</v>
      </c>
      <c r="G6018" s="1" t="s">
        <v>5596</v>
      </c>
      <c r="H6018" s="1" t="s">
        <v>5122</v>
      </c>
      <c r="I6018" s="378">
        <v>48001</v>
      </c>
      <c r="J6018" s="1" t="s">
        <v>61</v>
      </c>
      <c r="K6018" s="380">
        <v>0.15123842592593001</v>
      </c>
      <c r="L6018" s="378">
        <v>46176</v>
      </c>
      <c r="M6018" s="1" t="s">
        <v>650</v>
      </c>
      <c r="N6018" s="1" t="s">
        <v>5613</v>
      </c>
    </row>
    <row r="6019" spans="1:14" x14ac:dyDescent="0.25">
      <c r="A6019" s="1" t="s">
        <v>649</v>
      </c>
      <c r="B6019" s="1" t="s">
        <v>87</v>
      </c>
      <c r="C6019" s="1" t="s">
        <v>81</v>
      </c>
      <c r="D6019" s="377">
        <v>1800</v>
      </c>
      <c r="E6019" s="1" t="s">
        <v>84</v>
      </c>
      <c r="F6019" s="378">
        <v>46176</v>
      </c>
      <c r="G6019" s="1" t="s">
        <v>5596</v>
      </c>
      <c r="H6019" s="1" t="s">
        <v>5122</v>
      </c>
      <c r="I6019" s="378">
        <v>48001</v>
      </c>
      <c r="J6019" s="1" t="s">
        <v>61</v>
      </c>
      <c r="K6019" s="380">
        <v>2.5578703703700001E-3</v>
      </c>
      <c r="L6019" s="378">
        <v>46176</v>
      </c>
      <c r="M6019" s="1" t="s">
        <v>650</v>
      </c>
      <c r="N6019" s="1" t="s">
        <v>5611</v>
      </c>
    </row>
    <row r="6020" spans="1:14" x14ac:dyDescent="0.25">
      <c r="A6020" s="1" t="s">
        <v>649</v>
      </c>
      <c r="B6020" s="1" t="s">
        <v>87</v>
      </c>
      <c r="C6020" s="1" t="s">
        <v>81</v>
      </c>
      <c r="D6020" s="377">
        <v>1800</v>
      </c>
      <c r="E6020" s="1" t="s">
        <v>84</v>
      </c>
      <c r="F6020" s="378">
        <v>46176</v>
      </c>
      <c r="G6020" s="1" t="s">
        <v>5596</v>
      </c>
      <c r="H6020" s="1" t="s">
        <v>5122</v>
      </c>
      <c r="I6020" s="378">
        <v>48001</v>
      </c>
      <c r="J6020" s="1" t="s">
        <v>61</v>
      </c>
      <c r="K6020" s="380">
        <v>3.5300925925930003E-2</v>
      </c>
      <c r="L6020" s="378">
        <v>46176</v>
      </c>
      <c r="M6020" s="1" t="s">
        <v>650</v>
      </c>
      <c r="N6020" s="1" t="s">
        <v>5606</v>
      </c>
    </row>
    <row r="6021" spans="1:14" x14ac:dyDescent="0.25">
      <c r="A6021" s="1" t="s">
        <v>649</v>
      </c>
      <c r="B6021" s="1" t="s">
        <v>87</v>
      </c>
      <c r="C6021" s="1" t="s">
        <v>81</v>
      </c>
      <c r="D6021" s="377">
        <v>1800</v>
      </c>
      <c r="E6021" s="1" t="s">
        <v>84</v>
      </c>
      <c r="F6021" s="378">
        <v>46176</v>
      </c>
      <c r="G6021" s="1" t="s">
        <v>5596</v>
      </c>
      <c r="H6021" s="1" t="s">
        <v>5122</v>
      </c>
      <c r="I6021" s="378">
        <v>48001</v>
      </c>
      <c r="J6021" s="1" t="s">
        <v>61</v>
      </c>
      <c r="K6021" s="380">
        <v>0.15082175925926</v>
      </c>
      <c r="L6021" s="378">
        <v>46176</v>
      </c>
      <c r="M6021" s="1" t="s">
        <v>650</v>
      </c>
      <c r="N6021" s="1" t="s">
        <v>5609</v>
      </c>
    </row>
    <row r="6022" spans="1:14" x14ac:dyDescent="0.25">
      <c r="A6022" s="1" t="s">
        <v>649</v>
      </c>
      <c r="B6022" s="1" t="s">
        <v>87</v>
      </c>
      <c r="C6022" s="1" t="s">
        <v>81</v>
      </c>
      <c r="D6022" s="377">
        <v>1800</v>
      </c>
      <c r="E6022" s="1" t="s">
        <v>84</v>
      </c>
      <c r="F6022" s="378">
        <v>46176</v>
      </c>
      <c r="G6022" s="1" t="s">
        <v>4950</v>
      </c>
      <c r="H6022" s="1" t="s">
        <v>4411</v>
      </c>
      <c r="I6022" s="378">
        <v>47998</v>
      </c>
      <c r="J6022" s="1" t="s">
        <v>61</v>
      </c>
      <c r="K6022" s="380">
        <v>3.6284722222219998E-2</v>
      </c>
      <c r="L6022" s="378">
        <v>46176</v>
      </c>
      <c r="M6022" s="1" t="s">
        <v>650</v>
      </c>
      <c r="N6022" s="1" t="s">
        <v>5614</v>
      </c>
    </row>
    <row r="6023" spans="1:14" x14ac:dyDescent="0.25">
      <c r="A6023" s="1" t="s">
        <v>649</v>
      </c>
      <c r="B6023" s="1" t="s">
        <v>87</v>
      </c>
      <c r="C6023" s="1" t="s">
        <v>81</v>
      </c>
      <c r="D6023" s="377">
        <v>1800</v>
      </c>
      <c r="E6023" s="1" t="s">
        <v>84</v>
      </c>
      <c r="F6023" s="378">
        <v>46175</v>
      </c>
      <c r="G6023" s="1" t="s">
        <v>4950</v>
      </c>
      <c r="H6023" s="1" t="s">
        <v>4411</v>
      </c>
      <c r="I6023" s="378">
        <v>47998</v>
      </c>
      <c r="J6023" s="1" t="s">
        <v>61</v>
      </c>
      <c r="K6023" s="380">
        <v>0.58998842592593004</v>
      </c>
      <c r="L6023" s="378">
        <v>46175</v>
      </c>
      <c r="M6023" s="1" t="s">
        <v>650</v>
      </c>
      <c r="N6023" s="1" t="s">
        <v>4954</v>
      </c>
    </row>
    <row r="6024" spans="1:14" x14ac:dyDescent="0.25">
      <c r="A6024" s="1" t="s">
        <v>649</v>
      </c>
      <c r="B6024" s="1" t="s">
        <v>87</v>
      </c>
      <c r="C6024" s="1" t="s">
        <v>81</v>
      </c>
      <c r="D6024" s="377">
        <v>1800</v>
      </c>
      <c r="E6024" s="1" t="s">
        <v>84</v>
      </c>
      <c r="F6024" s="378">
        <v>46175</v>
      </c>
      <c r="G6024" s="1" t="s">
        <v>4950</v>
      </c>
      <c r="H6024" s="1" t="s">
        <v>4411</v>
      </c>
      <c r="I6024" s="378">
        <v>47998</v>
      </c>
      <c r="J6024" s="1" t="s">
        <v>61</v>
      </c>
      <c r="K6024" s="380">
        <v>0.67456018518519001</v>
      </c>
      <c r="L6024" s="378">
        <v>46175</v>
      </c>
      <c r="M6024" s="1" t="s">
        <v>650</v>
      </c>
      <c r="N6024" s="1" t="s">
        <v>5618</v>
      </c>
    </row>
    <row r="6025" spans="1:14" x14ac:dyDescent="0.25">
      <c r="A6025" s="1" t="s">
        <v>649</v>
      </c>
      <c r="B6025" s="1" t="s">
        <v>87</v>
      </c>
      <c r="C6025" s="1" t="s">
        <v>81</v>
      </c>
      <c r="D6025" s="377">
        <v>1800</v>
      </c>
      <c r="E6025" s="1" t="s">
        <v>84</v>
      </c>
      <c r="F6025" s="378">
        <v>46175</v>
      </c>
      <c r="G6025" s="1" t="s">
        <v>4950</v>
      </c>
      <c r="H6025" s="1" t="s">
        <v>4411</v>
      </c>
      <c r="I6025" s="378">
        <v>47998</v>
      </c>
      <c r="J6025" s="1" t="s">
        <v>61</v>
      </c>
      <c r="K6025" s="380">
        <v>0.64894675925926004</v>
      </c>
      <c r="L6025" s="378">
        <v>46175</v>
      </c>
      <c r="M6025" s="1" t="s">
        <v>650</v>
      </c>
      <c r="N6025" s="1" t="s">
        <v>4955</v>
      </c>
    </row>
    <row r="6026" spans="1:14" x14ac:dyDescent="0.25">
      <c r="A6026" s="1" t="s">
        <v>649</v>
      </c>
      <c r="B6026" s="1" t="s">
        <v>87</v>
      </c>
      <c r="C6026" s="1" t="s">
        <v>81</v>
      </c>
      <c r="D6026" s="377">
        <v>1800</v>
      </c>
      <c r="E6026" s="1" t="s">
        <v>84</v>
      </c>
      <c r="F6026" s="378">
        <v>46175</v>
      </c>
      <c r="G6026" s="1" t="s">
        <v>4950</v>
      </c>
      <c r="H6026" s="1" t="s">
        <v>4411</v>
      </c>
      <c r="I6026" s="378">
        <v>47998</v>
      </c>
      <c r="J6026" s="1" t="s">
        <v>61</v>
      </c>
      <c r="K6026" s="380">
        <v>0.60721064814814996</v>
      </c>
      <c r="L6026" s="378">
        <v>46175</v>
      </c>
      <c r="M6026" s="1" t="s">
        <v>650</v>
      </c>
      <c r="N6026" s="1" t="s">
        <v>4952</v>
      </c>
    </row>
    <row r="6027" spans="1:14" x14ac:dyDescent="0.25">
      <c r="A6027" s="1" t="s">
        <v>649</v>
      </c>
      <c r="B6027" s="1" t="s">
        <v>87</v>
      </c>
      <c r="C6027" s="1" t="s">
        <v>81</v>
      </c>
      <c r="D6027" s="377">
        <v>1800</v>
      </c>
      <c r="E6027" s="1" t="s">
        <v>84</v>
      </c>
      <c r="F6027" s="378">
        <v>46175</v>
      </c>
      <c r="G6027" s="1" t="s">
        <v>5596</v>
      </c>
      <c r="H6027" s="1" t="s">
        <v>5122</v>
      </c>
      <c r="I6027" s="378">
        <v>48001</v>
      </c>
      <c r="J6027" s="1" t="s">
        <v>61</v>
      </c>
      <c r="K6027" s="380">
        <v>0.89015046296295997</v>
      </c>
      <c r="L6027" s="378">
        <v>46175</v>
      </c>
      <c r="M6027" s="1" t="s">
        <v>650</v>
      </c>
      <c r="N6027" s="1" t="s">
        <v>5624</v>
      </c>
    </row>
    <row r="6028" spans="1:14" x14ac:dyDescent="0.25">
      <c r="A6028" s="1" t="s">
        <v>649</v>
      </c>
      <c r="B6028" s="1" t="s">
        <v>87</v>
      </c>
      <c r="C6028" s="1" t="s">
        <v>81</v>
      </c>
      <c r="D6028" s="377">
        <v>1800</v>
      </c>
      <c r="E6028" s="1" t="s">
        <v>84</v>
      </c>
      <c r="F6028" s="378">
        <v>46175</v>
      </c>
      <c r="G6028" s="1" t="s">
        <v>4950</v>
      </c>
      <c r="H6028" s="1" t="s">
        <v>4411</v>
      </c>
      <c r="I6028" s="378">
        <v>47998</v>
      </c>
      <c r="J6028" s="1" t="s">
        <v>61</v>
      </c>
      <c r="K6028" s="380">
        <v>0.87733796296295996</v>
      </c>
      <c r="L6028" s="378">
        <v>46175</v>
      </c>
      <c r="M6028" s="1" t="s">
        <v>650</v>
      </c>
      <c r="N6028" s="1" t="s">
        <v>5623</v>
      </c>
    </row>
    <row r="6029" spans="1:14" x14ac:dyDescent="0.25">
      <c r="A6029" s="1" t="s">
        <v>649</v>
      </c>
      <c r="B6029" s="1" t="s">
        <v>87</v>
      </c>
      <c r="C6029" s="1" t="s">
        <v>81</v>
      </c>
      <c r="D6029" s="377">
        <v>1800</v>
      </c>
      <c r="E6029" s="1" t="s">
        <v>84</v>
      </c>
      <c r="F6029" s="378">
        <v>46175</v>
      </c>
      <c r="G6029" s="1" t="s">
        <v>4950</v>
      </c>
      <c r="H6029" s="1" t="s">
        <v>4411</v>
      </c>
      <c r="I6029" s="378">
        <v>47998</v>
      </c>
      <c r="J6029" s="1" t="s">
        <v>61</v>
      </c>
      <c r="K6029" s="380">
        <v>0.93979166666667002</v>
      </c>
      <c r="L6029" s="378">
        <v>46175</v>
      </c>
      <c r="M6029" s="1" t="s">
        <v>650</v>
      </c>
      <c r="N6029" s="1" t="s">
        <v>5615</v>
      </c>
    </row>
    <row r="6030" spans="1:14" x14ac:dyDescent="0.25">
      <c r="A6030" s="1" t="s">
        <v>649</v>
      </c>
      <c r="B6030" s="1" t="s">
        <v>87</v>
      </c>
      <c r="C6030" s="1" t="s">
        <v>81</v>
      </c>
      <c r="D6030" s="377">
        <v>1800</v>
      </c>
      <c r="E6030" s="1" t="s">
        <v>84</v>
      </c>
      <c r="F6030" s="378">
        <v>46175</v>
      </c>
      <c r="G6030" s="1" t="s">
        <v>5596</v>
      </c>
      <c r="H6030" s="1" t="s">
        <v>5122</v>
      </c>
      <c r="I6030" s="378">
        <v>48001</v>
      </c>
      <c r="J6030" s="1" t="s">
        <v>61</v>
      </c>
      <c r="K6030" s="380">
        <v>0.89981481481480996</v>
      </c>
      <c r="L6030" s="378">
        <v>46175</v>
      </c>
      <c r="M6030" s="1" t="s">
        <v>650</v>
      </c>
      <c r="N6030" s="1" t="s">
        <v>5625</v>
      </c>
    </row>
    <row r="6031" spans="1:14" x14ac:dyDescent="0.25">
      <c r="A6031" s="1" t="s">
        <v>649</v>
      </c>
      <c r="B6031" s="1" t="s">
        <v>87</v>
      </c>
      <c r="C6031" s="1" t="s">
        <v>81</v>
      </c>
      <c r="D6031" s="377">
        <v>1800</v>
      </c>
      <c r="E6031" s="1" t="s">
        <v>84</v>
      </c>
      <c r="F6031" s="378">
        <v>46175</v>
      </c>
      <c r="G6031" s="1" t="s">
        <v>5596</v>
      </c>
      <c r="H6031" s="1" t="s">
        <v>5122</v>
      </c>
      <c r="I6031" s="378">
        <v>48001</v>
      </c>
      <c r="J6031" s="1" t="s">
        <v>61</v>
      </c>
      <c r="K6031" s="380">
        <v>0.88202546296296003</v>
      </c>
      <c r="L6031" s="378">
        <v>46175</v>
      </c>
      <c r="M6031" s="1" t="s">
        <v>650</v>
      </c>
      <c r="N6031" s="1" t="s">
        <v>5622</v>
      </c>
    </row>
    <row r="6032" spans="1:14" x14ac:dyDescent="0.25">
      <c r="A6032" s="1" t="s">
        <v>649</v>
      </c>
      <c r="B6032" s="1" t="s">
        <v>87</v>
      </c>
      <c r="C6032" s="1" t="s">
        <v>81</v>
      </c>
      <c r="D6032" s="377">
        <v>1800</v>
      </c>
      <c r="E6032" s="1" t="s">
        <v>84</v>
      </c>
      <c r="F6032" s="378">
        <v>46175</v>
      </c>
      <c r="G6032" s="1" t="s">
        <v>5596</v>
      </c>
      <c r="H6032" s="1" t="s">
        <v>5122</v>
      </c>
      <c r="I6032" s="378">
        <v>48001</v>
      </c>
      <c r="J6032" s="1" t="s">
        <v>61</v>
      </c>
      <c r="K6032" s="380">
        <v>0.98436342592592996</v>
      </c>
      <c r="L6032" s="378">
        <v>46175</v>
      </c>
      <c r="M6032" s="1" t="s">
        <v>650</v>
      </c>
      <c r="N6032" s="1" t="s">
        <v>5626</v>
      </c>
    </row>
    <row r="6033" spans="1:14" x14ac:dyDescent="0.25">
      <c r="A6033" s="1" t="s">
        <v>649</v>
      </c>
      <c r="B6033" s="1" t="s">
        <v>87</v>
      </c>
      <c r="C6033" s="1" t="s">
        <v>81</v>
      </c>
      <c r="D6033" s="377">
        <v>1800</v>
      </c>
      <c r="E6033" s="1" t="s">
        <v>84</v>
      </c>
      <c r="F6033" s="378">
        <v>46175</v>
      </c>
      <c r="G6033" s="1" t="s">
        <v>5596</v>
      </c>
      <c r="H6033" s="1" t="s">
        <v>5122</v>
      </c>
      <c r="I6033" s="378">
        <v>48001</v>
      </c>
      <c r="J6033" s="1" t="s">
        <v>61</v>
      </c>
      <c r="K6033" s="380">
        <v>0.90839120370369997</v>
      </c>
      <c r="L6033" s="378">
        <v>46175</v>
      </c>
      <c r="M6033" s="1" t="s">
        <v>650</v>
      </c>
      <c r="N6033" s="1" t="s">
        <v>5620</v>
      </c>
    </row>
    <row r="6034" spans="1:14" x14ac:dyDescent="0.25">
      <c r="A6034" s="1" t="s">
        <v>649</v>
      </c>
      <c r="B6034" s="1" t="s">
        <v>87</v>
      </c>
      <c r="C6034" s="1" t="s">
        <v>81</v>
      </c>
      <c r="D6034" s="377">
        <v>1800</v>
      </c>
      <c r="E6034" s="1" t="s">
        <v>84</v>
      </c>
      <c r="F6034" s="378">
        <v>46175</v>
      </c>
      <c r="G6034" s="1" t="s">
        <v>5596</v>
      </c>
      <c r="H6034" s="1" t="s">
        <v>5122</v>
      </c>
      <c r="I6034" s="378">
        <v>48001</v>
      </c>
      <c r="J6034" s="1" t="s">
        <v>61</v>
      </c>
      <c r="K6034" s="380">
        <v>0.86510416666667</v>
      </c>
      <c r="L6034" s="378">
        <v>46175</v>
      </c>
      <c r="M6034" s="1" t="s">
        <v>650</v>
      </c>
      <c r="N6034" s="1" t="s">
        <v>5621</v>
      </c>
    </row>
    <row r="6035" spans="1:14" x14ac:dyDescent="0.25">
      <c r="A6035" s="1" t="s">
        <v>649</v>
      </c>
      <c r="B6035" s="1" t="s">
        <v>87</v>
      </c>
      <c r="C6035" s="1" t="s">
        <v>81</v>
      </c>
      <c r="D6035" s="377">
        <v>1800</v>
      </c>
      <c r="E6035" s="1" t="s">
        <v>84</v>
      </c>
      <c r="F6035" s="378">
        <v>46175</v>
      </c>
      <c r="G6035" s="1" t="s">
        <v>4950</v>
      </c>
      <c r="H6035" s="1" t="s">
        <v>4411</v>
      </c>
      <c r="I6035" s="378">
        <v>47998</v>
      </c>
      <c r="J6035" s="1" t="s">
        <v>61</v>
      </c>
      <c r="K6035" s="380">
        <v>0.69694444444444004</v>
      </c>
      <c r="L6035" s="378">
        <v>46175</v>
      </c>
      <c r="M6035" s="1" t="s">
        <v>650</v>
      </c>
      <c r="N6035" s="1" t="s">
        <v>5630</v>
      </c>
    </row>
    <row r="6036" spans="1:14" x14ac:dyDescent="0.25">
      <c r="A6036" s="1" t="s">
        <v>649</v>
      </c>
      <c r="B6036" s="1" t="s">
        <v>87</v>
      </c>
      <c r="C6036" s="1" t="s">
        <v>81</v>
      </c>
      <c r="D6036" s="377">
        <v>1800</v>
      </c>
      <c r="E6036" s="1" t="s">
        <v>84</v>
      </c>
      <c r="F6036" s="378">
        <v>46175</v>
      </c>
      <c r="G6036" s="1" t="s">
        <v>5596</v>
      </c>
      <c r="H6036" s="1" t="s">
        <v>5122</v>
      </c>
      <c r="I6036" s="378">
        <v>48001</v>
      </c>
      <c r="J6036" s="1" t="s">
        <v>61</v>
      </c>
      <c r="K6036" s="380">
        <v>0.96092592592592996</v>
      </c>
      <c r="L6036" s="378">
        <v>46175</v>
      </c>
      <c r="M6036" s="1" t="s">
        <v>650</v>
      </c>
      <c r="N6036" s="1" t="s">
        <v>5627</v>
      </c>
    </row>
    <row r="6037" spans="1:14" x14ac:dyDescent="0.25">
      <c r="A6037" s="1" t="s">
        <v>649</v>
      </c>
      <c r="B6037" s="1" t="s">
        <v>87</v>
      </c>
      <c r="C6037" s="1" t="s">
        <v>81</v>
      </c>
      <c r="D6037" s="377">
        <v>1800</v>
      </c>
      <c r="E6037" s="1" t="s">
        <v>84</v>
      </c>
      <c r="F6037" s="378">
        <v>46175</v>
      </c>
      <c r="G6037" s="1" t="s">
        <v>4950</v>
      </c>
      <c r="H6037" s="1" t="s">
        <v>4411</v>
      </c>
      <c r="I6037" s="378">
        <v>47998</v>
      </c>
      <c r="J6037" s="1" t="s">
        <v>61</v>
      </c>
      <c r="K6037" s="380">
        <v>0.54484953703703998</v>
      </c>
      <c r="L6037" s="378">
        <v>46175</v>
      </c>
      <c r="M6037" s="1" t="s">
        <v>650</v>
      </c>
      <c r="N6037" s="1" t="s">
        <v>4951</v>
      </c>
    </row>
    <row r="6038" spans="1:14" x14ac:dyDescent="0.25">
      <c r="A6038" s="1" t="s">
        <v>649</v>
      </c>
      <c r="B6038" s="1" t="s">
        <v>87</v>
      </c>
      <c r="C6038" s="1" t="s">
        <v>81</v>
      </c>
      <c r="D6038" s="377">
        <v>1800</v>
      </c>
      <c r="E6038" s="1" t="s">
        <v>84</v>
      </c>
      <c r="F6038" s="378">
        <v>46175</v>
      </c>
      <c r="G6038" s="1" t="s">
        <v>4950</v>
      </c>
      <c r="H6038" s="1" t="s">
        <v>4411</v>
      </c>
      <c r="I6038" s="378">
        <v>47998</v>
      </c>
      <c r="J6038" s="1" t="s">
        <v>61</v>
      </c>
      <c r="K6038" s="380">
        <v>0.79444444444443996</v>
      </c>
      <c r="L6038" s="378">
        <v>46175</v>
      </c>
      <c r="M6038" s="1" t="s">
        <v>650</v>
      </c>
      <c r="N6038" s="1" t="s">
        <v>5616</v>
      </c>
    </row>
    <row r="6039" spans="1:14" x14ac:dyDescent="0.25">
      <c r="A6039" s="1" t="s">
        <v>649</v>
      </c>
      <c r="B6039" s="1" t="s">
        <v>87</v>
      </c>
      <c r="C6039" s="1" t="s">
        <v>81</v>
      </c>
      <c r="D6039" s="377">
        <v>1800</v>
      </c>
      <c r="E6039" s="1" t="s">
        <v>84</v>
      </c>
      <c r="F6039" s="378">
        <v>46175</v>
      </c>
      <c r="G6039" s="1" t="s">
        <v>4950</v>
      </c>
      <c r="H6039" s="1" t="s">
        <v>4411</v>
      </c>
      <c r="I6039" s="378">
        <v>47998</v>
      </c>
      <c r="J6039" s="1" t="s">
        <v>61</v>
      </c>
      <c r="K6039" s="380">
        <v>0.78555555555556</v>
      </c>
      <c r="L6039" s="378">
        <v>46175</v>
      </c>
      <c r="M6039" s="1" t="s">
        <v>650</v>
      </c>
      <c r="N6039" s="1" t="s">
        <v>5631</v>
      </c>
    </row>
    <row r="6040" spans="1:14" x14ac:dyDescent="0.25">
      <c r="A6040" s="1" t="s">
        <v>649</v>
      </c>
      <c r="B6040" s="1" t="s">
        <v>87</v>
      </c>
      <c r="C6040" s="1" t="s">
        <v>81</v>
      </c>
      <c r="D6040" s="377">
        <v>1800</v>
      </c>
      <c r="E6040" s="1" t="s">
        <v>84</v>
      </c>
      <c r="F6040" s="378">
        <v>46175</v>
      </c>
      <c r="G6040" s="1" t="s">
        <v>4950</v>
      </c>
      <c r="H6040" s="1" t="s">
        <v>4411</v>
      </c>
      <c r="I6040" s="378">
        <v>47998</v>
      </c>
      <c r="J6040" s="1" t="s">
        <v>61</v>
      </c>
      <c r="K6040" s="380">
        <v>0.92373842592593003</v>
      </c>
      <c r="L6040" s="378">
        <v>46175</v>
      </c>
      <c r="M6040" s="1" t="s">
        <v>650</v>
      </c>
      <c r="N6040" s="1" t="s">
        <v>5619</v>
      </c>
    </row>
    <row r="6041" spans="1:14" x14ac:dyDescent="0.25">
      <c r="A6041" s="1" t="s">
        <v>649</v>
      </c>
      <c r="B6041" s="1" t="s">
        <v>87</v>
      </c>
      <c r="C6041" s="1" t="s">
        <v>81</v>
      </c>
      <c r="D6041" s="377">
        <v>1800</v>
      </c>
      <c r="E6041" s="1" t="s">
        <v>84</v>
      </c>
      <c r="F6041" s="378">
        <v>46175</v>
      </c>
      <c r="G6041" s="1" t="s">
        <v>4950</v>
      </c>
      <c r="H6041" s="1" t="s">
        <v>4411</v>
      </c>
      <c r="I6041" s="378">
        <v>47998</v>
      </c>
      <c r="J6041" s="1" t="s">
        <v>61</v>
      </c>
      <c r="K6041" s="380">
        <v>0.71307870370369997</v>
      </c>
      <c r="L6041" s="378">
        <v>46175</v>
      </c>
      <c r="M6041" s="1" t="s">
        <v>650</v>
      </c>
      <c r="N6041" s="1" t="s">
        <v>5628</v>
      </c>
    </row>
    <row r="6042" spans="1:14" x14ac:dyDescent="0.25">
      <c r="A6042" s="1" t="s">
        <v>649</v>
      </c>
      <c r="B6042" s="1" t="s">
        <v>87</v>
      </c>
      <c r="C6042" s="1" t="s">
        <v>81</v>
      </c>
      <c r="D6042" s="377">
        <v>1800</v>
      </c>
      <c r="E6042" s="1" t="s">
        <v>84</v>
      </c>
      <c r="F6042" s="378">
        <v>46175</v>
      </c>
      <c r="G6042" s="1" t="s">
        <v>4950</v>
      </c>
      <c r="H6042" s="1" t="s">
        <v>4411</v>
      </c>
      <c r="I6042" s="378">
        <v>47998</v>
      </c>
      <c r="J6042" s="1" t="s">
        <v>61</v>
      </c>
      <c r="K6042" s="380">
        <v>0.57879629629630003</v>
      </c>
      <c r="L6042" s="378">
        <v>46175</v>
      </c>
      <c r="M6042" s="1" t="s">
        <v>650</v>
      </c>
      <c r="N6042" s="1" t="s">
        <v>4956</v>
      </c>
    </row>
    <row r="6043" spans="1:14" x14ac:dyDescent="0.25">
      <c r="A6043" s="1" t="s">
        <v>649</v>
      </c>
      <c r="B6043" s="1" t="s">
        <v>87</v>
      </c>
      <c r="C6043" s="1" t="s">
        <v>81</v>
      </c>
      <c r="D6043" s="377">
        <v>1800</v>
      </c>
      <c r="E6043" s="1" t="s">
        <v>84</v>
      </c>
      <c r="F6043" s="378">
        <v>46175</v>
      </c>
      <c r="G6043" s="1" t="s">
        <v>5596</v>
      </c>
      <c r="H6043" s="1" t="s">
        <v>5122</v>
      </c>
      <c r="I6043" s="378">
        <v>48001</v>
      </c>
      <c r="J6043" s="1" t="s">
        <v>61</v>
      </c>
      <c r="K6043" s="380">
        <v>0.93935185185184999</v>
      </c>
      <c r="L6043" s="378">
        <v>46175</v>
      </c>
      <c r="M6043" s="1" t="s">
        <v>650</v>
      </c>
      <c r="N6043" s="1" t="s">
        <v>5617</v>
      </c>
    </row>
    <row r="6044" spans="1:14" x14ac:dyDescent="0.25">
      <c r="A6044" s="1" t="s">
        <v>649</v>
      </c>
      <c r="B6044" s="1" t="s">
        <v>87</v>
      </c>
      <c r="C6044" s="1" t="s">
        <v>81</v>
      </c>
      <c r="D6044" s="377">
        <v>1800</v>
      </c>
      <c r="E6044" s="1" t="s">
        <v>84</v>
      </c>
      <c r="F6044" s="378">
        <v>46175</v>
      </c>
      <c r="G6044" s="1" t="s">
        <v>4950</v>
      </c>
      <c r="H6044" s="1" t="s">
        <v>4411</v>
      </c>
      <c r="I6044" s="378">
        <v>47998</v>
      </c>
      <c r="J6044" s="1" t="s">
        <v>61</v>
      </c>
      <c r="K6044" s="380">
        <v>0.56170138888888999</v>
      </c>
      <c r="L6044" s="378">
        <v>46175</v>
      </c>
      <c r="M6044" s="1" t="s">
        <v>650</v>
      </c>
      <c r="N6044" s="1" t="s">
        <v>4953</v>
      </c>
    </row>
    <row r="6045" spans="1:14" x14ac:dyDescent="0.25">
      <c r="A6045" s="1" t="s">
        <v>649</v>
      </c>
      <c r="B6045" s="1" t="s">
        <v>87</v>
      </c>
      <c r="C6045" s="1" t="s">
        <v>81</v>
      </c>
      <c r="D6045" s="377">
        <v>1800</v>
      </c>
      <c r="E6045" s="1" t="s">
        <v>84</v>
      </c>
      <c r="F6045" s="378">
        <v>46175</v>
      </c>
      <c r="G6045" s="1" t="s">
        <v>5596</v>
      </c>
      <c r="H6045" s="1" t="s">
        <v>5122</v>
      </c>
      <c r="I6045" s="378">
        <v>48001</v>
      </c>
      <c r="J6045" s="1" t="s">
        <v>61</v>
      </c>
      <c r="K6045" s="380">
        <v>0.93877314814815005</v>
      </c>
      <c r="L6045" s="378">
        <v>46175</v>
      </c>
      <c r="M6045" s="1" t="s">
        <v>650</v>
      </c>
      <c r="N6045" s="1" t="s">
        <v>5629</v>
      </c>
    </row>
    <row r="6046" spans="1:14" x14ac:dyDescent="0.25">
      <c r="A6046" s="1" t="s">
        <v>2894</v>
      </c>
      <c r="B6046" s="1" t="s">
        <v>87</v>
      </c>
      <c r="C6046" s="1" t="s">
        <v>81</v>
      </c>
      <c r="D6046" s="377">
        <v>1200</v>
      </c>
      <c r="E6046" s="1" t="s">
        <v>84</v>
      </c>
      <c r="F6046" s="378">
        <v>46175</v>
      </c>
      <c r="G6046" s="1" t="s">
        <v>4480</v>
      </c>
      <c r="H6046" s="1" t="s">
        <v>4412</v>
      </c>
      <c r="I6046" s="378">
        <v>47997</v>
      </c>
      <c r="J6046" s="1" t="s">
        <v>61</v>
      </c>
      <c r="K6046" s="380">
        <v>0.59885416666667002</v>
      </c>
      <c r="L6046" s="378">
        <v>46175</v>
      </c>
      <c r="M6046" s="1" t="s">
        <v>2895</v>
      </c>
      <c r="N6046" s="1" t="s">
        <v>4957</v>
      </c>
    </row>
    <row r="6047" spans="1:14" x14ac:dyDescent="0.25">
      <c r="A6047" s="1" t="s">
        <v>2894</v>
      </c>
      <c r="B6047" s="1" t="s">
        <v>87</v>
      </c>
      <c r="C6047" s="1" t="s">
        <v>81</v>
      </c>
      <c r="D6047" s="377">
        <v>1800</v>
      </c>
      <c r="E6047" s="1" t="s">
        <v>84</v>
      </c>
      <c r="F6047" s="378">
        <v>46174</v>
      </c>
      <c r="G6047" s="1" t="s">
        <v>4480</v>
      </c>
      <c r="H6047" s="1" t="s">
        <v>4412</v>
      </c>
      <c r="I6047" s="378">
        <v>47997</v>
      </c>
      <c r="J6047" s="1" t="s">
        <v>61</v>
      </c>
      <c r="K6047" s="380">
        <v>0.37260416666667001</v>
      </c>
      <c r="L6047" s="378">
        <v>46174</v>
      </c>
      <c r="M6047" s="1" t="s">
        <v>2895</v>
      </c>
      <c r="N6047" s="1" t="s">
        <v>4481</v>
      </c>
    </row>
    <row r="6048" spans="1:14" x14ac:dyDescent="0.25">
      <c r="A6048" s="1" t="s">
        <v>225</v>
      </c>
      <c r="B6048" s="1" t="s">
        <v>87</v>
      </c>
      <c r="C6048" s="1" t="s">
        <v>81</v>
      </c>
      <c r="D6048" s="377">
        <v>1800</v>
      </c>
      <c r="E6048" s="1" t="s">
        <v>84</v>
      </c>
      <c r="F6048" s="378">
        <v>46185</v>
      </c>
      <c r="G6048" s="1" t="s">
        <v>13950</v>
      </c>
      <c r="H6048" s="1" t="s">
        <v>13474</v>
      </c>
      <c r="I6048" s="378">
        <v>48010</v>
      </c>
      <c r="J6048" s="1" t="s">
        <v>61</v>
      </c>
      <c r="K6048" s="380">
        <v>0.34047453703704</v>
      </c>
      <c r="L6048" s="378">
        <v>46185</v>
      </c>
      <c r="M6048" s="1" t="s">
        <v>163</v>
      </c>
      <c r="N6048" s="1" t="s">
        <v>13951</v>
      </c>
    </row>
    <row r="6049" spans="1:14" x14ac:dyDescent="0.25">
      <c r="A6049" s="1" t="s">
        <v>225</v>
      </c>
      <c r="B6049" s="1" t="s">
        <v>87</v>
      </c>
      <c r="C6049" s="1" t="s">
        <v>81</v>
      </c>
      <c r="D6049" s="377">
        <v>1800</v>
      </c>
      <c r="E6049" s="1" t="s">
        <v>84</v>
      </c>
      <c r="F6049" s="378">
        <v>46185</v>
      </c>
      <c r="G6049" s="1" t="s">
        <v>13950</v>
      </c>
      <c r="H6049" s="1" t="s">
        <v>13474</v>
      </c>
      <c r="I6049" s="378">
        <v>48010</v>
      </c>
      <c r="J6049" s="1" t="s">
        <v>61</v>
      </c>
      <c r="K6049" s="380">
        <v>0.46697916666667</v>
      </c>
      <c r="L6049" s="378">
        <v>46185</v>
      </c>
      <c r="M6049" s="1" t="s">
        <v>163</v>
      </c>
      <c r="N6049" s="1" t="s">
        <v>14409</v>
      </c>
    </row>
    <row r="6050" spans="1:14" x14ac:dyDescent="0.25">
      <c r="A6050" s="1" t="s">
        <v>225</v>
      </c>
      <c r="B6050" s="1" t="s">
        <v>87</v>
      </c>
      <c r="C6050" s="1" t="s">
        <v>81</v>
      </c>
      <c r="D6050" s="377">
        <v>1800</v>
      </c>
      <c r="E6050" s="1" t="s">
        <v>84</v>
      </c>
      <c r="F6050" s="378">
        <v>46185</v>
      </c>
      <c r="G6050" s="1" t="s">
        <v>13950</v>
      </c>
      <c r="H6050" s="1" t="s">
        <v>13474</v>
      </c>
      <c r="I6050" s="378">
        <v>48010</v>
      </c>
      <c r="J6050" s="1" t="s">
        <v>61</v>
      </c>
      <c r="K6050" s="380">
        <v>0.27384259259258997</v>
      </c>
      <c r="L6050" s="378">
        <v>46185</v>
      </c>
      <c r="M6050" s="1" t="s">
        <v>163</v>
      </c>
      <c r="N6050" s="1" t="s">
        <v>13955</v>
      </c>
    </row>
    <row r="6051" spans="1:14" x14ac:dyDescent="0.25">
      <c r="A6051" s="1" t="s">
        <v>225</v>
      </c>
      <c r="B6051" s="1" t="s">
        <v>87</v>
      </c>
      <c r="C6051" s="1" t="s">
        <v>81</v>
      </c>
      <c r="D6051" s="377">
        <v>1800</v>
      </c>
      <c r="E6051" s="1" t="s">
        <v>84</v>
      </c>
      <c r="F6051" s="378">
        <v>46185</v>
      </c>
      <c r="G6051" s="1" t="s">
        <v>13950</v>
      </c>
      <c r="H6051" s="1" t="s">
        <v>13474</v>
      </c>
      <c r="I6051" s="378">
        <v>48010</v>
      </c>
      <c r="J6051" s="1" t="s">
        <v>61</v>
      </c>
      <c r="K6051" s="380">
        <v>0.55277777777778003</v>
      </c>
      <c r="L6051" s="378">
        <v>46185</v>
      </c>
      <c r="M6051" s="1" t="s">
        <v>163</v>
      </c>
      <c r="N6051" s="1" t="s">
        <v>14410</v>
      </c>
    </row>
    <row r="6052" spans="1:14" x14ac:dyDescent="0.25">
      <c r="A6052" s="1" t="s">
        <v>225</v>
      </c>
      <c r="B6052" s="1" t="s">
        <v>87</v>
      </c>
      <c r="C6052" s="1" t="s">
        <v>81</v>
      </c>
      <c r="D6052" s="377">
        <v>1800</v>
      </c>
      <c r="E6052" s="1" t="s">
        <v>84</v>
      </c>
      <c r="F6052" s="378">
        <v>46185</v>
      </c>
      <c r="G6052" s="1" t="s">
        <v>13950</v>
      </c>
      <c r="H6052" s="1" t="s">
        <v>13474</v>
      </c>
      <c r="I6052" s="378">
        <v>48010</v>
      </c>
      <c r="J6052" s="1" t="s">
        <v>61</v>
      </c>
      <c r="K6052" s="380">
        <v>0.36100694444443998</v>
      </c>
      <c r="L6052" s="378">
        <v>46185</v>
      </c>
      <c r="M6052" s="1" t="s">
        <v>163</v>
      </c>
      <c r="N6052" s="1" t="s">
        <v>14411</v>
      </c>
    </row>
    <row r="6053" spans="1:14" x14ac:dyDescent="0.25">
      <c r="A6053" s="1" t="s">
        <v>225</v>
      </c>
      <c r="B6053" s="1" t="s">
        <v>87</v>
      </c>
      <c r="C6053" s="1" t="s">
        <v>81</v>
      </c>
      <c r="D6053" s="377">
        <v>1800</v>
      </c>
      <c r="E6053" s="1" t="s">
        <v>84</v>
      </c>
      <c r="F6053" s="378">
        <v>46185</v>
      </c>
      <c r="G6053" s="1" t="s">
        <v>13950</v>
      </c>
      <c r="H6053" s="1" t="s">
        <v>13474</v>
      </c>
      <c r="I6053" s="378">
        <v>48010</v>
      </c>
      <c r="J6053" s="1" t="s">
        <v>61</v>
      </c>
      <c r="K6053" s="380">
        <v>0.59350694444443997</v>
      </c>
      <c r="L6053" s="378">
        <v>46185</v>
      </c>
      <c r="M6053" s="1" t="s">
        <v>163</v>
      </c>
      <c r="N6053" s="1" t="s">
        <v>14412</v>
      </c>
    </row>
    <row r="6054" spans="1:14" x14ac:dyDescent="0.25">
      <c r="A6054" s="1" t="s">
        <v>225</v>
      </c>
      <c r="B6054" s="1" t="s">
        <v>87</v>
      </c>
      <c r="C6054" s="1" t="s">
        <v>81</v>
      </c>
      <c r="D6054" s="377">
        <v>1800</v>
      </c>
      <c r="E6054" s="1" t="s">
        <v>84</v>
      </c>
      <c r="F6054" s="378">
        <v>46185</v>
      </c>
      <c r="G6054" s="1" t="s">
        <v>13950</v>
      </c>
      <c r="H6054" s="1" t="s">
        <v>13474</v>
      </c>
      <c r="I6054" s="378">
        <v>48010</v>
      </c>
      <c r="J6054" s="1" t="s">
        <v>61</v>
      </c>
      <c r="K6054" s="380">
        <v>0.25269675925926</v>
      </c>
      <c r="L6054" s="378">
        <v>46185</v>
      </c>
      <c r="M6054" s="1" t="s">
        <v>163</v>
      </c>
      <c r="N6054" s="1" t="s">
        <v>13956</v>
      </c>
    </row>
    <row r="6055" spans="1:14" x14ac:dyDescent="0.25">
      <c r="A6055" s="1" t="s">
        <v>225</v>
      </c>
      <c r="B6055" s="1" t="s">
        <v>87</v>
      </c>
      <c r="C6055" s="1" t="s">
        <v>81</v>
      </c>
      <c r="D6055" s="377">
        <v>1800</v>
      </c>
      <c r="E6055" s="1" t="s">
        <v>84</v>
      </c>
      <c r="F6055" s="378">
        <v>46185</v>
      </c>
      <c r="G6055" s="1" t="s">
        <v>13950</v>
      </c>
      <c r="H6055" s="1" t="s">
        <v>13474</v>
      </c>
      <c r="I6055" s="378">
        <v>48010</v>
      </c>
      <c r="J6055" s="1" t="s">
        <v>61</v>
      </c>
      <c r="K6055" s="380">
        <v>0.40938657407406998</v>
      </c>
      <c r="L6055" s="378">
        <v>46185</v>
      </c>
      <c r="M6055" s="1" t="s">
        <v>163</v>
      </c>
      <c r="N6055" s="1" t="s">
        <v>14413</v>
      </c>
    </row>
    <row r="6056" spans="1:14" x14ac:dyDescent="0.25">
      <c r="A6056" s="1" t="s">
        <v>225</v>
      </c>
      <c r="B6056" s="1" t="s">
        <v>87</v>
      </c>
      <c r="C6056" s="1" t="s">
        <v>81</v>
      </c>
      <c r="D6056" s="377">
        <v>1800</v>
      </c>
      <c r="E6056" s="1" t="s">
        <v>84</v>
      </c>
      <c r="F6056" s="378">
        <v>46185</v>
      </c>
      <c r="G6056" s="1" t="s">
        <v>13950</v>
      </c>
      <c r="H6056" s="1" t="s">
        <v>13474</v>
      </c>
      <c r="I6056" s="378">
        <v>48010</v>
      </c>
      <c r="J6056" s="1" t="s">
        <v>61</v>
      </c>
      <c r="K6056" s="380">
        <v>0.56989583333333005</v>
      </c>
      <c r="L6056" s="378">
        <v>46185</v>
      </c>
      <c r="M6056" s="1" t="s">
        <v>163</v>
      </c>
      <c r="N6056" s="1" t="s">
        <v>14414</v>
      </c>
    </row>
    <row r="6057" spans="1:14" x14ac:dyDescent="0.25">
      <c r="A6057" s="1" t="s">
        <v>225</v>
      </c>
      <c r="B6057" s="1" t="s">
        <v>87</v>
      </c>
      <c r="C6057" s="1" t="s">
        <v>81</v>
      </c>
      <c r="D6057" s="377">
        <v>1800</v>
      </c>
      <c r="E6057" s="1" t="s">
        <v>84</v>
      </c>
      <c r="F6057" s="378">
        <v>46185</v>
      </c>
      <c r="G6057" s="1" t="s">
        <v>13950</v>
      </c>
      <c r="H6057" s="1" t="s">
        <v>13474</v>
      </c>
      <c r="I6057" s="378">
        <v>48010</v>
      </c>
      <c r="J6057" s="1" t="s">
        <v>61</v>
      </c>
      <c r="K6057" s="380">
        <v>0.44392361111111001</v>
      </c>
      <c r="L6057" s="378">
        <v>46185</v>
      </c>
      <c r="M6057" s="1" t="s">
        <v>163</v>
      </c>
      <c r="N6057" s="1" t="s">
        <v>14415</v>
      </c>
    </row>
    <row r="6058" spans="1:14" x14ac:dyDescent="0.25">
      <c r="A6058" s="1" t="s">
        <v>225</v>
      </c>
      <c r="B6058" s="1" t="s">
        <v>87</v>
      </c>
      <c r="C6058" s="1" t="s">
        <v>81</v>
      </c>
      <c r="D6058" s="377">
        <v>1800</v>
      </c>
      <c r="E6058" s="1" t="s">
        <v>84</v>
      </c>
      <c r="F6058" s="378">
        <v>46185</v>
      </c>
      <c r="G6058" s="1" t="s">
        <v>13950</v>
      </c>
      <c r="H6058" s="1" t="s">
        <v>13474</v>
      </c>
      <c r="I6058" s="378">
        <v>48010</v>
      </c>
      <c r="J6058" s="1" t="s">
        <v>61</v>
      </c>
      <c r="K6058" s="380">
        <v>0.32649305555556002</v>
      </c>
      <c r="L6058" s="378">
        <v>46185</v>
      </c>
      <c r="M6058" s="1" t="s">
        <v>163</v>
      </c>
      <c r="N6058" s="1" t="s">
        <v>13954</v>
      </c>
    </row>
    <row r="6059" spans="1:14" x14ac:dyDescent="0.25">
      <c r="A6059" s="1" t="s">
        <v>225</v>
      </c>
      <c r="B6059" s="1" t="s">
        <v>87</v>
      </c>
      <c r="C6059" s="1" t="s">
        <v>81</v>
      </c>
      <c r="D6059" s="377">
        <v>1800</v>
      </c>
      <c r="E6059" s="1" t="s">
        <v>84</v>
      </c>
      <c r="F6059" s="378">
        <v>46185</v>
      </c>
      <c r="G6059" s="1" t="s">
        <v>13950</v>
      </c>
      <c r="H6059" s="1" t="s">
        <v>13474</v>
      </c>
      <c r="I6059" s="378">
        <v>48010</v>
      </c>
      <c r="J6059" s="1" t="s">
        <v>61</v>
      </c>
      <c r="K6059" s="380">
        <v>0.57451388888888999</v>
      </c>
      <c r="L6059" s="378">
        <v>46185</v>
      </c>
      <c r="M6059" s="1" t="s">
        <v>163</v>
      </c>
      <c r="N6059" s="1" t="s">
        <v>14416</v>
      </c>
    </row>
    <row r="6060" spans="1:14" x14ac:dyDescent="0.25">
      <c r="A6060" s="1" t="s">
        <v>225</v>
      </c>
      <c r="B6060" s="1" t="s">
        <v>87</v>
      </c>
      <c r="C6060" s="1" t="s">
        <v>81</v>
      </c>
      <c r="D6060" s="377">
        <v>1800</v>
      </c>
      <c r="E6060" s="1" t="s">
        <v>84</v>
      </c>
      <c r="F6060" s="378">
        <v>46185</v>
      </c>
      <c r="G6060" s="1" t="s">
        <v>13950</v>
      </c>
      <c r="H6060" s="1" t="s">
        <v>13474</v>
      </c>
      <c r="I6060" s="378">
        <v>48010</v>
      </c>
      <c r="J6060" s="1" t="s">
        <v>61</v>
      </c>
      <c r="K6060" s="380">
        <v>0.43306712962963001</v>
      </c>
      <c r="L6060" s="378">
        <v>46185</v>
      </c>
      <c r="M6060" s="1" t="s">
        <v>163</v>
      </c>
      <c r="N6060" s="1" t="s">
        <v>14417</v>
      </c>
    </row>
    <row r="6061" spans="1:14" x14ac:dyDescent="0.25">
      <c r="A6061" s="1" t="s">
        <v>225</v>
      </c>
      <c r="B6061" s="1" t="s">
        <v>87</v>
      </c>
      <c r="C6061" s="1" t="s">
        <v>81</v>
      </c>
      <c r="D6061" s="377">
        <v>1800</v>
      </c>
      <c r="E6061" s="1" t="s">
        <v>84</v>
      </c>
      <c r="F6061" s="378">
        <v>46185</v>
      </c>
      <c r="G6061" s="1" t="s">
        <v>13950</v>
      </c>
      <c r="H6061" s="1" t="s">
        <v>13474</v>
      </c>
      <c r="I6061" s="378">
        <v>48010</v>
      </c>
      <c r="J6061" s="1" t="s">
        <v>61</v>
      </c>
      <c r="K6061" s="380">
        <v>0.42798611111111001</v>
      </c>
      <c r="L6061" s="378">
        <v>46185</v>
      </c>
      <c r="M6061" s="1" t="s">
        <v>163</v>
      </c>
      <c r="N6061" s="1" t="s">
        <v>14418</v>
      </c>
    </row>
    <row r="6062" spans="1:14" x14ac:dyDescent="0.25">
      <c r="A6062" s="1" t="s">
        <v>225</v>
      </c>
      <c r="B6062" s="1" t="s">
        <v>87</v>
      </c>
      <c r="C6062" s="1" t="s">
        <v>81</v>
      </c>
      <c r="D6062" s="377">
        <v>1800</v>
      </c>
      <c r="E6062" s="1" t="s">
        <v>84</v>
      </c>
      <c r="F6062" s="378">
        <v>46185</v>
      </c>
      <c r="G6062" s="1" t="s">
        <v>13950</v>
      </c>
      <c r="H6062" s="1" t="s">
        <v>13474</v>
      </c>
      <c r="I6062" s="378">
        <v>48010</v>
      </c>
      <c r="J6062" s="1" t="s">
        <v>61</v>
      </c>
      <c r="K6062" s="380">
        <v>0.23916666666667</v>
      </c>
      <c r="L6062" s="378">
        <v>46185</v>
      </c>
      <c r="M6062" s="1" t="s">
        <v>163</v>
      </c>
      <c r="N6062" s="1" t="s">
        <v>13952</v>
      </c>
    </row>
    <row r="6063" spans="1:14" x14ac:dyDescent="0.25">
      <c r="A6063" s="1" t="s">
        <v>225</v>
      </c>
      <c r="B6063" s="1" t="s">
        <v>87</v>
      </c>
      <c r="C6063" s="1" t="s">
        <v>81</v>
      </c>
      <c r="D6063" s="377">
        <v>1800</v>
      </c>
      <c r="E6063" s="1" t="s">
        <v>84</v>
      </c>
      <c r="F6063" s="378">
        <v>46185</v>
      </c>
      <c r="G6063" s="1" t="s">
        <v>13950</v>
      </c>
      <c r="H6063" s="1" t="s">
        <v>13474</v>
      </c>
      <c r="I6063" s="378">
        <v>48010</v>
      </c>
      <c r="J6063" s="1" t="s">
        <v>61</v>
      </c>
      <c r="K6063" s="380">
        <v>0.48306712962963</v>
      </c>
      <c r="L6063" s="378">
        <v>46185</v>
      </c>
      <c r="M6063" s="1" t="s">
        <v>163</v>
      </c>
      <c r="N6063" s="1" t="s">
        <v>14419</v>
      </c>
    </row>
    <row r="6064" spans="1:14" x14ac:dyDescent="0.25">
      <c r="A6064" s="1" t="s">
        <v>225</v>
      </c>
      <c r="B6064" s="1" t="s">
        <v>87</v>
      </c>
      <c r="C6064" s="1" t="s">
        <v>81</v>
      </c>
      <c r="D6064" s="377">
        <v>1800</v>
      </c>
      <c r="E6064" s="1" t="s">
        <v>84</v>
      </c>
      <c r="F6064" s="378">
        <v>46185</v>
      </c>
      <c r="G6064" s="1" t="s">
        <v>13950</v>
      </c>
      <c r="H6064" s="1" t="s">
        <v>13474</v>
      </c>
      <c r="I6064" s="378">
        <v>48010</v>
      </c>
      <c r="J6064" s="1" t="s">
        <v>61</v>
      </c>
      <c r="K6064" s="380">
        <v>0.31729166666667002</v>
      </c>
      <c r="L6064" s="378">
        <v>46185</v>
      </c>
      <c r="M6064" s="1" t="s">
        <v>163</v>
      </c>
      <c r="N6064" s="1" t="s">
        <v>13953</v>
      </c>
    </row>
    <row r="6065" spans="1:14" x14ac:dyDescent="0.25">
      <c r="A6065" s="1" t="s">
        <v>1219</v>
      </c>
      <c r="B6065" s="1" t="s">
        <v>87</v>
      </c>
      <c r="C6065" s="1" t="s">
        <v>81</v>
      </c>
      <c r="D6065" s="377">
        <v>1800</v>
      </c>
      <c r="E6065" s="1" t="s">
        <v>84</v>
      </c>
      <c r="F6065" s="378">
        <v>46185</v>
      </c>
      <c r="G6065" s="1" t="s">
        <v>12774</v>
      </c>
      <c r="H6065" s="1" t="s">
        <v>11865</v>
      </c>
      <c r="I6065" s="378">
        <v>48009</v>
      </c>
      <c r="J6065" s="1" t="s">
        <v>61</v>
      </c>
      <c r="K6065" s="380">
        <v>3.6782407407409998E-2</v>
      </c>
      <c r="L6065" s="378">
        <v>46185</v>
      </c>
      <c r="M6065" s="1" t="s">
        <v>1220</v>
      </c>
      <c r="N6065" s="1" t="s">
        <v>13962</v>
      </c>
    </row>
    <row r="6066" spans="1:14" x14ac:dyDescent="0.25">
      <c r="A6066" s="1" t="s">
        <v>1219</v>
      </c>
      <c r="B6066" s="1" t="s">
        <v>87</v>
      </c>
      <c r="C6066" s="1" t="s">
        <v>81</v>
      </c>
      <c r="D6066" s="377">
        <v>1800</v>
      </c>
      <c r="E6066" s="1" t="s">
        <v>84</v>
      </c>
      <c r="F6066" s="378">
        <v>46185</v>
      </c>
      <c r="G6066" s="1" t="s">
        <v>12774</v>
      </c>
      <c r="H6066" s="1" t="s">
        <v>11865</v>
      </c>
      <c r="I6066" s="378">
        <v>48009</v>
      </c>
      <c r="J6066" s="1" t="s">
        <v>61</v>
      </c>
      <c r="K6066" s="380">
        <v>6.918981481481E-2</v>
      </c>
      <c r="L6066" s="378">
        <v>46185</v>
      </c>
      <c r="M6066" s="1" t="s">
        <v>1220</v>
      </c>
      <c r="N6066" s="1" t="s">
        <v>13957</v>
      </c>
    </row>
    <row r="6067" spans="1:14" x14ac:dyDescent="0.25">
      <c r="A6067" s="1" t="s">
        <v>1219</v>
      </c>
      <c r="B6067" s="1" t="s">
        <v>87</v>
      </c>
      <c r="C6067" s="1" t="s">
        <v>81</v>
      </c>
      <c r="D6067" s="377">
        <v>1800</v>
      </c>
      <c r="E6067" s="1" t="s">
        <v>84</v>
      </c>
      <c r="F6067" s="378">
        <v>46185</v>
      </c>
      <c r="G6067" s="1" t="s">
        <v>12774</v>
      </c>
      <c r="H6067" s="1" t="s">
        <v>11865</v>
      </c>
      <c r="I6067" s="378">
        <v>48009</v>
      </c>
      <c r="J6067" s="1" t="s">
        <v>61</v>
      </c>
      <c r="K6067" s="380">
        <v>0.14319444444443999</v>
      </c>
      <c r="L6067" s="378">
        <v>46185</v>
      </c>
      <c r="M6067" s="1" t="s">
        <v>1220</v>
      </c>
      <c r="N6067" s="1" t="s">
        <v>13961</v>
      </c>
    </row>
    <row r="6068" spans="1:14" x14ac:dyDescent="0.25">
      <c r="A6068" s="1" t="s">
        <v>1219</v>
      </c>
      <c r="B6068" s="1" t="s">
        <v>87</v>
      </c>
      <c r="C6068" s="1" t="s">
        <v>81</v>
      </c>
      <c r="D6068" s="377">
        <v>1800</v>
      </c>
      <c r="E6068" s="1" t="s">
        <v>84</v>
      </c>
      <c r="F6068" s="378">
        <v>46185</v>
      </c>
      <c r="G6068" s="1" t="s">
        <v>12774</v>
      </c>
      <c r="H6068" s="1" t="s">
        <v>11865</v>
      </c>
      <c r="I6068" s="378">
        <v>48009</v>
      </c>
      <c r="J6068" s="1" t="s">
        <v>61</v>
      </c>
      <c r="K6068" s="380">
        <v>5.9699074074069998E-2</v>
      </c>
      <c r="L6068" s="378">
        <v>46185</v>
      </c>
      <c r="M6068" s="1" t="s">
        <v>1220</v>
      </c>
      <c r="N6068" s="1" t="s">
        <v>13963</v>
      </c>
    </row>
    <row r="6069" spans="1:14" x14ac:dyDescent="0.25">
      <c r="A6069" s="1" t="s">
        <v>1219</v>
      </c>
      <c r="B6069" s="1" t="s">
        <v>87</v>
      </c>
      <c r="C6069" s="1" t="s">
        <v>81</v>
      </c>
      <c r="D6069" s="377">
        <v>1800</v>
      </c>
      <c r="E6069" s="1" t="s">
        <v>84</v>
      </c>
      <c r="F6069" s="378">
        <v>46185</v>
      </c>
      <c r="G6069" s="1" t="s">
        <v>12774</v>
      </c>
      <c r="H6069" s="1" t="s">
        <v>11865</v>
      </c>
      <c r="I6069" s="378">
        <v>48009</v>
      </c>
      <c r="J6069" s="1" t="s">
        <v>61</v>
      </c>
      <c r="K6069" s="380">
        <v>1.545138888889E-2</v>
      </c>
      <c r="L6069" s="378">
        <v>46185</v>
      </c>
      <c r="M6069" s="1" t="s">
        <v>1220</v>
      </c>
      <c r="N6069" s="1" t="s">
        <v>13960</v>
      </c>
    </row>
    <row r="6070" spans="1:14" x14ac:dyDescent="0.25">
      <c r="A6070" s="1" t="s">
        <v>1219</v>
      </c>
      <c r="B6070" s="1" t="s">
        <v>87</v>
      </c>
      <c r="C6070" s="1" t="s">
        <v>81</v>
      </c>
      <c r="D6070" s="377">
        <v>1800</v>
      </c>
      <c r="E6070" s="1" t="s">
        <v>84</v>
      </c>
      <c r="F6070" s="378">
        <v>46185</v>
      </c>
      <c r="G6070" s="1" t="s">
        <v>12774</v>
      </c>
      <c r="H6070" s="1" t="s">
        <v>11865</v>
      </c>
      <c r="I6070" s="378">
        <v>48009</v>
      </c>
      <c r="J6070" s="1" t="s">
        <v>61</v>
      </c>
      <c r="K6070" s="380">
        <v>1.383101851852E-2</v>
      </c>
      <c r="L6070" s="378">
        <v>46185</v>
      </c>
      <c r="M6070" s="1" t="s">
        <v>1220</v>
      </c>
      <c r="N6070" s="1" t="s">
        <v>13965</v>
      </c>
    </row>
    <row r="6071" spans="1:14" x14ac:dyDescent="0.25">
      <c r="A6071" s="1" t="s">
        <v>1219</v>
      </c>
      <c r="B6071" s="1" t="s">
        <v>87</v>
      </c>
      <c r="C6071" s="1" t="s">
        <v>81</v>
      </c>
      <c r="D6071" s="377">
        <v>1800</v>
      </c>
      <c r="E6071" s="1" t="s">
        <v>84</v>
      </c>
      <c r="F6071" s="378">
        <v>46185</v>
      </c>
      <c r="G6071" s="1" t="s">
        <v>12774</v>
      </c>
      <c r="H6071" s="1" t="s">
        <v>11865</v>
      </c>
      <c r="I6071" s="378">
        <v>48009</v>
      </c>
      <c r="J6071" s="1" t="s">
        <v>61</v>
      </c>
      <c r="K6071" s="380">
        <v>7.1944444444439995E-2</v>
      </c>
      <c r="L6071" s="378">
        <v>46185</v>
      </c>
      <c r="M6071" s="1" t="s">
        <v>1220</v>
      </c>
      <c r="N6071" s="1" t="s">
        <v>13958</v>
      </c>
    </row>
    <row r="6072" spans="1:14" x14ac:dyDescent="0.25">
      <c r="A6072" s="1" t="s">
        <v>1219</v>
      </c>
      <c r="B6072" s="1" t="s">
        <v>87</v>
      </c>
      <c r="C6072" s="1" t="s">
        <v>81</v>
      </c>
      <c r="D6072" s="377">
        <v>1800</v>
      </c>
      <c r="E6072" s="1" t="s">
        <v>84</v>
      </c>
      <c r="F6072" s="378">
        <v>46185</v>
      </c>
      <c r="G6072" s="1" t="s">
        <v>12774</v>
      </c>
      <c r="H6072" s="1" t="s">
        <v>11865</v>
      </c>
      <c r="I6072" s="378">
        <v>48009</v>
      </c>
      <c r="J6072" s="1" t="s">
        <v>61</v>
      </c>
      <c r="K6072" s="380">
        <v>0.20517361111110999</v>
      </c>
      <c r="L6072" s="378">
        <v>46185</v>
      </c>
      <c r="M6072" s="1" t="s">
        <v>1220</v>
      </c>
      <c r="N6072" s="1" t="s">
        <v>13966</v>
      </c>
    </row>
    <row r="6073" spans="1:14" x14ac:dyDescent="0.25">
      <c r="A6073" s="1" t="s">
        <v>1219</v>
      </c>
      <c r="B6073" s="1" t="s">
        <v>87</v>
      </c>
      <c r="C6073" s="1" t="s">
        <v>81</v>
      </c>
      <c r="D6073" s="377">
        <v>782</v>
      </c>
      <c r="E6073" s="1" t="s">
        <v>84</v>
      </c>
      <c r="F6073" s="378">
        <v>46185</v>
      </c>
      <c r="G6073" s="1" t="s">
        <v>12774</v>
      </c>
      <c r="H6073" s="1" t="s">
        <v>11865</v>
      </c>
      <c r="I6073" s="378">
        <v>48009</v>
      </c>
      <c r="J6073" s="1" t="s">
        <v>61</v>
      </c>
      <c r="K6073" s="380">
        <v>0.20914351851852001</v>
      </c>
      <c r="L6073" s="378">
        <v>46185</v>
      </c>
      <c r="M6073" s="1" t="s">
        <v>1220</v>
      </c>
      <c r="N6073" s="1" t="s">
        <v>13959</v>
      </c>
    </row>
    <row r="6074" spans="1:14" x14ac:dyDescent="0.25">
      <c r="A6074" s="1" t="s">
        <v>1219</v>
      </c>
      <c r="B6074" s="1" t="s">
        <v>87</v>
      </c>
      <c r="C6074" s="1" t="s">
        <v>81</v>
      </c>
      <c r="D6074" s="377">
        <v>1800</v>
      </c>
      <c r="E6074" s="1" t="s">
        <v>84</v>
      </c>
      <c r="F6074" s="378">
        <v>46185</v>
      </c>
      <c r="G6074" s="1" t="s">
        <v>12774</v>
      </c>
      <c r="H6074" s="1" t="s">
        <v>11865</v>
      </c>
      <c r="I6074" s="378">
        <v>48009</v>
      </c>
      <c r="J6074" s="1" t="s">
        <v>61</v>
      </c>
      <c r="K6074" s="380">
        <v>0.14287037037037001</v>
      </c>
      <c r="L6074" s="378">
        <v>46185</v>
      </c>
      <c r="M6074" s="1" t="s">
        <v>1220</v>
      </c>
      <c r="N6074" s="1" t="s">
        <v>13964</v>
      </c>
    </row>
    <row r="6075" spans="1:14" x14ac:dyDescent="0.25">
      <c r="A6075" s="1" t="s">
        <v>1219</v>
      </c>
      <c r="B6075" s="1" t="s">
        <v>87</v>
      </c>
      <c r="C6075" s="1" t="s">
        <v>81</v>
      </c>
      <c r="D6075" s="377">
        <v>1800</v>
      </c>
      <c r="E6075" s="1" t="s">
        <v>84</v>
      </c>
      <c r="F6075" s="378">
        <v>46184</v>
      </c>
      <c r="G6075" s="1" t="s">
        <v>12774</v>
      </c>
      <c r="H6075" s="1" t="s">
        <v>11865</v>
      </c>
      <c r="I6075" s="378">
        <v>48009</v>
      </c>
      <c r="J6075" s="1" t="s">
        <v>61</v>
      </c>
      <c r="K6075" s="380">
        <v>0.14325231481480999</v>
      </c>
      <c r="L6075" s="378">
        <v>46184</v>
      </c>
      <c r="M6075" s="1" t="s">
        <v>1220</v>
      </c>
      <c r="N6075" s="1" t="s">
        <v>12777</v>
      </c>
    </row>
    <row r="6076" spans="1:14" x14ac:dyDescent="0.25">
      <c r="A6076" s="1" t="s">
        <v>1219</v>
      </c>
      <c r="B6076" s="1" t="s">
        <v>87</v>
      </c>
      <c r="C6076" s="1" t="s">
        <v>81</v>
      </c>
      <c r="D6076" s="377">
        <v>1800</v>
      </c>
      <c r="E6076" s="1" t="s">
        <v>84</v>
      </c>
      <c r="F6076" s="378">
        <v>46184</v>
      </c>
      <c r="G6076" s="1" t="s">
        <v>12774</v>
      </c>
      <c r="H6076" s="1" t="s">
        <v>11865</v>
      </c>
      <c r="I6076" s="378">
        <v>48009</v>
      </c>
      <c r="J6076" s="1" t="s">
        <v>61</v>
      </c>
      <c r="K6076" s="380">
        <v>0.89991898148147997</v>
      </c>
      <c r="L6076" s="378">
        <v>46184</v>
      </c>
      <c r="M6076" s="1" t="s">
        <v>1220</v>
      </c>
      <c r="N6076" s="1" t="s">
        <v>13970</v>
      </c>
    </row>
    <row r="6077" spans="1:14" x14ac:dyDescent="0.25">
      <c r="A6077" s="1" t="s">
        <v>1219</v>
      </c>
      <c r="B6077" s="1" t="s">
        <v>87</v>
      </c>
      <c r="C6077" s="1" t="s">
        <v>81</v>
      </c>
      <c r="D6077" s="377">
        <v>1800</v>
      </c>
      <c r="E6077" s="1" t="s">
        <v>84</v>
      </c>
      <c r="F6077" s="378">
        <v>46184</v>
      </c>
      <c r="G6077" s="1" t="s">
        <v>12774</v>
      </c>
      <c r="H6077" s="1" t="s">
        <v>11865</v>
      </c>
      <c r="I6077" s="378">
        <v>48009</v>
      </c>
      <c r="J6077" s="1" t="s">
        <v>61</v>
      </c>
      <c r="K6077" s="380">
        <v>0.90385416666666996</v>
      </c>
      <c r="L6077" s="378">
        <v>46184</v>
      </c>
      <c r="M6077" s="1" t="s">
        <v>1220</v>
      </c>
      <c r="N6077" s="1" t="s">
        <v>13972</v>
      </c>
    </row>
    <row r="6078" spans="1:14" x14ac:dyDescent="0.25">
      <c r="A6078" s="1" t="s">
        <v>1219</v>
      </c>
      <c r="B6078" s="1" t="s">
        <v>87</v>
      </c>
      <c r="C6078" s="1" t="s">
        <v>81</v>
      </c>
      <c r="D6078" s="377">
        <v>1800</v>
      </c>
      <c r="E6078" s="1" t="s">
        <v>84</v>
      </c>
      <c r="F6078" s="378">
        <v>46184</v>
      </c>
      <c r="G6078" s="1" t="s">
        <v>12774</v>
      </c>
      <c r="H6078" s="1" t="s">
        <v>11865</v>
      </c>
      <c r="I6078" s="378">
        <v>48009</v>
      </c>
      <c r="J6078" s="1" t="s">
        <v>61</v>
      </c>
      <c r="K6078" s="380">
        <v>0.74010416666667</v>
      </c>
      <c r="L6078" s="378">
        <v>46184</v>
      </c>
      <c r="M6078" s="1" t="s">
        <v>1220</v>
      </c>
      <c r="N6078" s="1" t="s">
        <v>13967</v>
      </c>
    </row>
    <row r="6079" spans="1:14" x14ac:dyDescent="0.25">
      <c r="A6079" s="1" t="s">
        <v>1219</v>
      </c>
      <c r="B6079" s="1" t="s">
        <v>87</v>
      </c>
      <c r="C6079" s="1" t="s">
        <v>81</v>
      </c>
      <c r="D6079" s="377">
        <v>1800</v>
      </c>
      <c r="E6079" s="1" t="s">
        <v>84</v>
      </c>
      <c r="F6079" s="378">
        <v>46184</v>
      </c>
      <c r="G6079" s="1" t="s">
        <v>12774</v>
      </c>
      <c r="H6079" s="1" t="s">
        <v>11865</v>
      </c>
      <c r="I6079" s="378">
        <v>48009</v>
      </c>
      <c r="J6079" s="1" t="s">
        <v>61</v>
      </c>
      <c r="K6079" s="380">
        <v>0.14510416666667</v>
      </c>
      <c r="L6079" s="378">
        <v>46184</v>
      </c>
      <c r="M6079" s="1" t="s">
        <v>1220</v>
      </c>
      <c r="N6079" s="1" t="s">
        <v>12785</v>
      </c>
    </row>
    <row r="6080" spans="1:14" x14ac:dyDescent="0.25">
      <c r="A6080" s="1" t="s">
        <v>1219</v>
      </c>
      <c r="B6080" s="1" t="s">
        <v>87</v>
      </c>
      <c r="C6080" s="1" t="s">
        <v>81</v>
      </c>
      <c r="D6080" s="377">
        <v>1800</v>
      </c>
      <c r="E6080" s="1" t="s">
        <v>84</v>
      </c>
      <c r="F6080" s="378">
        <v>46184</v>
      </c>
      <c r="G6080" s="1" t="s">
        <v>12774</v>
      </c>
      <c r="H6080" s="1" t="s">
        <v>11865</v>
      </c>
      <c r="I6080" s="378">
        <v>48009</v>
      </c>
      <c r="J6080" s="1" t="s">
        <v>61</v>
      </c>
      <c r="K6080" s="380">
        <v>0.14458333333333001</v>
      </c>
      <c r="L6080" s="378">
        <v>46184</v>
      </c>
      <c r="M6080" s="1" t="s">
        <v>1220</v>
      </c>
      <c r="N6080" s="1" t="s">
        <v>12784</v>
      </c>
    </row>
    <row r="6081" spans="1:14" x14ac:dyDescent="0.25">
      <c r="A6081" s="1" t="s">
        <v>1219</v>
      </c>
      <c r="B6081" s="1" t="s">
        <v>87</v>
      </c>
      <c r="C6081" s="1" t="s">
        <v>81</v>
      </c>
      <c r="D6081" s="377">
        <v>1800</v>
      </c>
      <c r="E6081" s="1" t="s">
        <v>84</v>
      </c>
      <c r="F6081" s="378">
        <v>46184</v>
      </c>
      <c r="G6081" s="1" t="s">
        <v>12774</v>
      </c>
      <c r="H6081" s="1" t="s">
        <v>11865</v>
      </c>
      <c r="I6081" s="378">
        <v>48009</v>
      </c>
      <c r="J6081" s="1" t="s">
        <v>61</v>
      </c>
      <c r="K6081" s="380">
        <v>0.16761574074074001</v>
      </c>
      <c r="L6081" s="378">
        <v>46184</v>
      </c>
      <c r="M6081" s="1" t="s">
        <v>1220</v>
      </c>
      <c r="N6081" s="1" t="s">
        <v>12781</v>
      </c>
    </row>
    <row r="6082" spans="1:14" x14ac:dyDescent="0.25">
      <c r="A6082" s="1" t="s">
        <v>1219</v>
      </c>
      <c r="B6082" s="1" t="s">
        <v>87</v>
      </c>
      <c r="C6082" s="1" t="s">
        <v>81</v>
      </c>
      <c r="D6082" s="377">
        <v>1800</v>
      </c>
      <c r="E6082" s="1" t="s">
        <v>84</v>
      </c>
      <c r="F6082" s="378">
        <v>46184</v>
      </c>
      <c r="G6082" s="1" t="s">
        <v>12774</v>
      </c>
      <c r="H6082" s="1" t="s">
        <v>11865</v>
      </c>
      <c r="I6082" s="378">
        <v>48009</v>
      </c>
      <c r="J6082" s="1" t="s">
        <v>61</v>
      </c>
      <c r="K6082" s="380">
        <v>7.4918981481480004E-2</v>
      </c>
      <c r="L6082" s="378">
        <v>46184</v>
      </c>
      <c r="M6082" s="1" t="s">
        <v>1220</v>
      </c>
      <c r="N6082" s="1" t="s">
        <v>12782</v>
      </c>
    </row>
    <row r="6083" spans="1:14" x14ac:dyDescent="0.25">
      <c r="A6083" s="1" t="s">
        <v>1219</v>
      </c>
      <c r="B6083" s="1" t="s">
        <v>87</v>
      </c>
      <c r="C6083" s="1" t="s">
        <v>81</v>
      </c>
      <c r="D6083" s="377">
        <v>1800</v>
      </c>
      <c r="E6083" s="1" t="s">
        <v>84</v>
      </c>
      <c r="F6083" s="378">
        <v>46184</v>
      </c>
      <c r="G6083" s="1" t="s">
        <v>12774</v>
      </c>
      <c r="H6083" s="1" t="s">
        <v>11865</v>
      </c>
      <c r="I6083" s="378">
        <v>48009</v>
      </c>
      <c r="J6083" s="1" t="s">
        <v>61</v>
      </c>
      <c r="K6083" s="380">
        <v>6.2812499999999993E-2</v>
      </c>
      <c r="L6083" s="378">
        <v>46184</v>
      </c>
      <c r="M6083" s="1" t="s">
        <v>1220</v>
      </c>
      <c r="N6083" s="1" t="s">
        <v>12775</v>
      </c>
    </row>
    <row r="6084" spans="1:14" x14ac:dyDescent="0.25">
      <c r="A6084" s="1" t="s">
        <v>1219</v>
      </c>
      <c r="B6084" s="1" t="s">
        <v>87</v>
      </c>
      <c r="C6084" s="1" t="s">
        <v>81</v>
      </c>
      <c r="D6084" s="377">
        <v>1800</v>
      </c>
      <c r="E6084" s="1" t="s">
        <v>84</v>
      </c>
      <c r="F6084" s="378">
        <v>46184</v>
      </c>
      <c r="G6084" s="1" t="s">
        <v>12774</v>
      </c>
      <c r="H6084" s="1" t="s">
        <v>11865</v>
      </c>
      <c r="I6084" s="378">
        <v>48009</v>
      </c>
      <c r="J6084" s="1" t="s">
        <v>61</v>
      </c>
      <c r="K6084" s="380">
        <v>0.18273148148148</v>
      </c>
      <c r="L6084" s="378">
        <v>46184</v>
      </c>
      <c r="M6084" s="1" t="s">
        <v>1220</v>
      </c>
      <c r="N6084" s="1" t="s">
        <v>12780</v>
      </c>
    </row>
    <row r="6085" spans="1:14" x14ac:dyDescent="0.25">
      <c r="A6085" s="1" t="s">
        <v>1219</v>
      </c>
      <c r="B6085" s="1" t="s">
        <v>87</v>
      </c>
      <c r="C6085" s="1" t="s">
        <v>81</v>
      </c>
      <c r="D6085" s="377">
        <v>1800</v>
      </c>
      <c r="E6085" s="1" t="s">
        <v>84</v>
      </c>
      <c r="F6085" s="378">
        <v>46184</v>
      </c>
      <c r="G6085" s="1" t="s">
        <v>12774</v>
      </c>
      <c r="H6085" s="1" t="s">
        <v>11865</v>
      </c>
      <c r="I6085" s="378">
        <v>48009</v>
      </c>
      <c r="J6085" s="1" t="s">
        <v>61</v>
      </c>
      <c r="K6085" s="380">
        <v>0.22703703703704001</v>
      </c>
      <c r="L6085" s="378">
        <v>46184</v>
      </c>
      <c r="M6085" s="1" t="s">
        <v>1220</v>
      </c>
      <c r="N6085" s="1" t="s">
        <v>12776</v>
      </c>
    </row>
    <row r="6086" spans="1:14" x14ac:dyDescent="0.25">
      <c r="A6086" s="1" t="s">
        <v>1219</v>
      </c>
      <c r="B6086" s="1" t="s">
        <v>87</v>
      </c>
      <c r="C6086" s="1" t="s">
        <v>81</v>
      </c>
      <c r="D6086" s="377">
        <v>1800</v>
      </c>
      <c r="E6086" s="1" t="s">
        <v>84</v>
      </c>
      <c r="F6086" s="378">
        <v>46184</v>
      </c>
      <c r="G6086" s="1" t="s">
        <v>12774</v>
      </c>
      <c r="H6086" s="1" t="s">
        <v>11865</v>
      </c>
      <c r="I6086" s="378">
        <v>48009</v>
      </c>
      <c r="J6086" s="1" t="s">
        <v>61</v>
      </c>
      <c r="K6086" s="380">
        <v>0.71299768518519002</v>
      </c>
      <c r="L6086" s="378">
        <v>46184</v>
      </c>
      <c r="M6086" s="1" t="s">
        <v>1220</v>
      </c>
      <c r="N6086" s="1" t="s">
        <v>13973</v>
      </c>
    </row>
    <row r="6087" spans="1:14" x14ac:dyDescent="0.25">
      <c r="A6087" s="1" t="s">
        <v>1219</v>
      </c>
      <c r="B6087" s="1" t="s">
        <v>87</v>
      </c>
      <c r="C6087" s="1" t="s">
        <v>81</v>
      </c>
      <c r="D6087" s="377">
        <v>1800</v>
      </c>
      <c r="E6087" s="1" t="s">
        <v>84</v>
      </c>
      <c r="F6087" s="378">
        <v>46184</v>
      </c>
      <c r="G6087" s="1" t="s">
        <v>12774</v>
      </c>
      <c r="H6087" s="1" t="s">
        <v>11865</v>
      </c>
      <c r="I6087" s="378">
        <v>48009</v>
      </c>
      <c r="J6087" s="1" t="s">
        <v>61</v>
      </c>
      <c r="K6087" s="380">
        <v>0.91944444444443996</v>
      </c>
      <c r="L6087" s="378">
        <v>46184</v>
      </c>
      <c r="M6087" s="1" t="s">
        <v>1220</v>
      </c>
      <c r="N6087" s="1" t="s">
        <v>13969</v>
      </c>
    </row>
    <row r="6088" spans="1:14" x14ac:dyDescent="0.25">
      <c r="A6088" s="1" t="s">
        <v>1219</v>
      </c>
      <c r="B6088" s="1" t="s">
        <v>87</v>
      </c>
      <c r="C6088" s="1" t="s">
        <v>81</v>
      </c>
      <c r="D6088" s="377">
        <v>1800</v>
      </c>
      <c r="E6088" s="1" t="s">
        <v>84</v>
      </c>
      <c r="F6088" s="378">
        <v>46184</v>
      </c>
      <c r="G6088" s="1" t="s">
        <v>12774</v>
      </c>
      <c r="H6088" s="1" t="s">
        <v>11865</v>
      </c>
      <c r="I6088" s="378">
        <v>48009</v>
      </c>
      <c r="J6088" s="1" t="s">
        <v>61</v>
      </c>
      <c r="K6088" s="380">
        <v>1.6956018518520001E-2</v>
      </c>
      <c r="L6088" s="378">
        <v>46184</v>
      </c>
      <c r="M6088" s="1" t="s">
        <v>1220</v>
      </c>
      <c r="N6088" s="1" t="s">
        <v>12783</v>
      </c>
    </row>
    <row r="6089" spans="1:14" x14ac:dyDescent="0.25">
      <c r="A6089" s="1" t="s">
        <v>1219</v>
      </c>
      <c r="B6089" s="1" t="s">
        <v>87</v>
      </c>
      <c r="C6089" s="1" t="s">
        <v>81</v>
      </c>
      <c r="D6089" s="377">
        <v>1800</v>
      </c>
      <c r="E6089" s="1" t="s">
        <v>84</v>
      </c>
      <c r="F6089" s="378">
        <v>46184</v>
      </c>
      <c r="G6089" s="1" t="s">
        <v>12774</v>
      </c>
      <c r="H6089" s="1" t="s">
        <v>11865</v>
      </c>
      <c r="I6089" s="378">
        <v>48009</v>
      </c>
      <c r="J6089" s="1" t="s">
        <v>61</v>
      </c>
      <c r="K6089" s="380">
        <v>4.6527777777800004E-3</v>
      </c>
      <c r="L6089" s="378">
        <v>46184</v>
      </c>
      <c r="M6089" s="1" t="s">
        <v>1220</v>
      </c>
      <c r="N6089" s="1" t="s">
        <v>12788</v>
      </c>
    </row>
    <row r="6090" spans="1:14" x14ac:dyDescent="0.25">
      <c r="A6090" s="1" t="s">
        <v>1219</v>
      </c>
      <c r="B6090" s="1" t="s">
        <v>87</v>
      </c>
      <c r="C6090" s="1" t="s">
        <v>81</v>
      </c>
      <c r="D6090" s="377">
        <v>1800</v>
      </c>
      <c r="E6090" s="1" t="s">
        <v>84</v>
      </c>
      <c r="F6090" s="378">
        <v>46184</v>
      </c>
      <c r="G6090" s="1" t="s">
        <v>12774</v>
      </c>
      <c r="H6090" s="1" t="s">
        <v>11865</v>
      </c>
      <c r="I6090" s="378">
        <v>48009</v>
      </c>
      <c r="J6090" s="1" t="s">
        <v>61</v>
      </c>
      <c r="K6090" s="380">
        <v>0.94452546296296003</v>
      </c>
      <c r="L6090" s="378">
        <v>46184</v>
      </c>
      <c r="M6090" s="1" t="s">
        <v>1220</v>
      </c>
      <c r="N6090" s="1" t="s">
        <v>13971</v>
      </c>
    </row>
    <row r="6091" spans="1:14" x14ac:dyDescent="0.25">
      <c r="A6091" s="1" t="s">
        <v>1219</v>
      </c>
      <c r="B6091" s="1" t="s">
        <v>87</v>
      </c>
      <c r="C6091" s="1" t="s">
        <v>81</v>
      </c>
      <c r="D6091" s="377">
        <v>1800</v>
      </c>
      <c r="E6091" s="1" t="s">
        <v>84</v>
      </c>
      <c r="F6091" s="378">
        <v>46184</v>
      </c>
      <c r="G6091" s="1" t="s">
        <v>12774</v>
      </c>
      <c r="H6091" s="1" t="s">
        <v>11865</v>
      </c>
      <c r="I6091" s="378">
        <v>48009</v>
      </c>
      <c r="J6091" s="1" t="s">
        <v>61</v>
      </c>
      <c r="K6091" s="380">
        <v>3.6631944444439998E-2</v>
      </c>
      <c r="L6091" s="378">
        <v>46184</v>
      </c>
      <c r="M6091" s="1" t="s">
        <v>1220</v>
      </c>
      <c r="N6091" s="1" t="s">
        <v>12786</v>
      </c>
    </row>
    <row r="6092" spans="1:14" x14ac:dyDescent="0.25">
      <c r="A6092" s="1" t="s">
        <v>1219</v>
      </c>
      <c r="B6092" s="1" t="s">
        <v>87</v>
      </c>
      <c r="C6092" s="1" t="s">
        <v>81</v>
      </c>
      <c r="D6092" s="377">
        <v>1800</v>
      </c>
      <c r="E6092" s="1" t="s">
        <v>84</v>
      </c>
      <c r="F6092" s="378">
        <v>46184</v>
      </c>
      <c r="G6092" s="1" t="s">
        <v>12774</v>
      </c>
      <c r="H6092" s="1" t="s">
        <v>11865</v>
      </c>
      <c r="I6092" s="378">
        <v>48009</v>
      </c>
      <c r="J6092" s="1" t="s">
        <v>61</v>
      </c>
      <c r="K6092" s="380">
        <v>0.69726851851852001</v>
      </c>
      <c r="L6092" s="378">
        <v>46184</v>
      </c>
      <c r="M6092" s="1" t="s">
        <v>1220</v>
      </c>
      <c r="N6092" s="1" t="s">
        <v>13978</v>
      </c>
    </row>
    <row r="6093" spans="1:14" x14ac:dyDescent="0.25">
      <c r="A6093" s="1" t="s">
        <v>1219</v>
      </c>
      <c r="B6093" s="1" t="s">
        <v>87</v>
      </c>
      <c r="C6093" s="1" t="s">
        <v>81</v>
      </c>
      <c r="D6093" s="377">
        <v>1800</v>
      </c>
      <c r="E6093" s="1" t="s">
        <v>84</v>
      </c>
      <c r="F6093" s="378">
        <v>46184</v>
      </c>
      <c r="G6093" s="1" t="s">
        <v>12774</v>
      </c>
      <c r="H6093" s="1" t="s">
        <v>11865</v>
      </c>
      <c r="I6093" s="378">
        <v>48009</v>
      </c>
      <c r="J6093" s="1" t="s">
        <v>61</v>
      </c>
      <c r="K6093" s="380">
        <v>0.68120370370369998</v>
      </c>
      <c r="L6093" s="378">
        <v>46184</v>
      </c>
      <c r="M6093" s="1" t="s">
        <v>1220</v>
      </c>
      <c r="N6093" s="1" t="s">
        <v>13381</v>
      </c>
    </row>
    <row r="6094" spans="1:14" x14ac:dyDescent="0.25">
      <c r="A6094" s="1" t="s">
        <v>1219</v>
      </c>
      <c r="B6094" s="1" t="s">
        <v>87</v>
      </c>
      <c r="C6094" s="1" t="s">
        <v>81</v>
      </c>
      <c r="D6094" s="377">
        <v>1800</v>
      </c>
      <c r="E6094" s="1" t="s">
        <v>84</v>
      </c>
      <c r="F6094" s="378">
        <v>46184</v>
      </c>
      <c r="G6094" s="1" t="s">
        <v>12774</v>
      </c>
      <c r="H6094" s="1" t="s">
        <v>11865</v>
      </c>
      <c r="I6094" s="378">
        <v>48009</v>
      </c>
      <c r="J6094" s="1" t="s">
        <v>61</v>
      </c>
      <c r="K6094" s="380">
        <v>0.66611111111110999</v>
      </c>
      <c r="L6094" s="378">
        <v>46184</v>
      </c>
      <c r="M6094" s="1" t="s">
        <v>1220</v>
      </c>
      <c r="N6094" s="1" t="s">
        <v>13383</v>
      </c>
    </row>
    <row r="6095" spans="1:14" x14ac:dyDescent="0.25">
      <c r="A6095" s="1" t="s">
        <v>1219</v>
      </c>
      <c r="B6095" s="1" t="s">
        <v>87</v>
      </c>
      <c r="C6095" s="1" t="s">
        <v>81</v>
      </c>
      <c r="D6095" s="377">
        <v>1800</v>
      </c>
      <c r="E6095" s="1" t="s">
        <v>84</v>
      </c>
      <c r="F6095" s="378">
        <v>46184</v>
      </c>
      <c r="G6095" s="1" t="s">
        <v>12774</v>
      </c>
      <c r="H6095" s="1" t="s">
        <v>11865</v>
      </c>
      <c r="I6095" s="378">
        <v>48009</v>
      </c>
      <c r="J6095" s="1" t="s">
        <v>61</v>
      </c>
      <c r="K6095" s="380">
        <v>0.95906250000000004</v>
      </c>
      <c r="L6095" s="378">
        <v>46184</v>
      </c>
      <c r="M6095" s="1" t="s">
        <v>1220</v>
      </c>
      <c r="N6095" s="1" t="s">
        <v>13979</v>
      </c>
    </row>
    <row r="6096" spans="1:14" x14ac:dyDescent="0.25">
      <c r="A6096" s="1" t="s">
        <v>1219</v>
      </c>
      <c r="B6096" s="1" t="s">
        <v>87</v>
      </c>
      <c r="C6096" s="1" t="s">
        <v>81</v>
      </c>
      <c r="D6096" s="377">
        <v>1800</v>
      </c>
      <c r="E6096" s="1" t="s">
        <v>84</v>
      </c>
      <c r="F6096" s="378">
        <v>46184</v>
      </c>
      <c r="G6096" s="1" t="s">
        <v>12774</v>
      </c>
      <c r="H6096" s="1" t="s">
        <v>11865</v>
      </c>
      <c r="I6096" s="378">
        <v>48009</v>
      </c>
      <c r="J6096" s="1" t="s">
        <v>61</v>
      </c>
      <c r="K6096" s="380">
        <v>0.95920138888888995</v>
      </c>
      <c r="L6096" s="378">
        <v>46184</v>
      </c>
      <c r="M6096" s="1" t="s">
        <v>1220</v>
      </c>
      <c r="N6096" s="1" t="s">
        <v>13980</v>
      </c>
    </row>
    <row r="6097" spans="1:14" x14ac:dyDescent="0.25">
      <c r="A6097" s="1" t="s">
        <v>1219</v>
      </c>
      <c r="B6097" s="1" t="s">
        <v>87</v>
      </c>
      <c r="C6097" s="1" t="s">
        <v>81</v>
      </c>
      <c r="D6097" s="377">
        <v>1800</v>
      </c>
      <c r="E6097" s="1" t="s">
        <v>84</v>
      </c>
      <c r="F6097" s="378">
        <v>46184</v>
      </c>
      <c r="G6097" s="1" t="s">
        <v>12774</v>
      </c>
      <c r="H6097" s="1" t="s">
        <v>11865</v>
      </c>
      <c r="I6097" s="378">
        <v>48009</v>
      </c>
      <c r="J6097" s="1" t="s">
        <v>61</v>
      </c>
      <c r="K6097" s="380">
        <v>0.65523148148148003</v>
      </c>
      <c r="L6097" s="378">
        <v>46184</v>
      </c>
      <c r="M6097" s="1" t="s">
        <v>1220</v>
      </c>
      <c r="N6097" s="1" t="s">
        <v>13382</v>
      </c>
    </row>
    <row r="6098" spans="1:14" x14ac:dyDescent="0.25">
      <c r="A6098" s="1" t="s">
        <v>1219</v>
      </c>
      <c r="B6098" s="1" t="s">
        <v>87</v>
      </c>
      <c r="C6098" s="1" t="s">
        <v>81</v>
      </c>
      <c r="D6098" s="377">
        <v>1800</v>
      </c>
      <c r="E6098" s="1" t="s">
        <v>84</v>
      </c>
      <c r="F6098" s="378">
        <v>46184</v>
      </c>
      <c r="G6098" s="1" t="s">
        <v>12774</v>
      </c>
      <c r="H6098" s="1" t="s">
        <v>11865</v>
      </c>
      <c r="I6098" s="378">
        <v>48009</v>
      </c>
      <c r="J6098" s="1" t="s">
        <v>61</v>
      </c>
      <c r="K6098" s="380">
        <v>0.58917824074073999</v>
      </c>
      <c r="L6098" s="378">
        <v>46184</v>
      </c>
      <c r="M6098" s="1" t="s">
        <v>1220</v>
      </c>
      <c r="N6098" s="1" t="s">
        <v>13380</v>
      </c>
    </row>
    <row r="6099" spans="1:14" x14ac:dyDescent="0.25">
      <c r="A6099" s="1" t="s">
        <v>1219</v>
      </c>
      <c r="B6099" s="1" t="s">
        <v>87</v>
      </c>
      <c r="C6099" s="1" t="s">
        <v>81</v>
      </c>
      <c r="D6099" s="377">
        <v>1800</v>
      </c>
      <c r="E6099" s="1" t="s">
        <v>84</v>
      </c>
      <c r="F6099" s="378">
        <v>46184</v>
      </c>
      <c r="G6099" s="1" t="s">
        <v>12774</v>
      </c>
      <c r="H6099" s="1" t="s">
        <v>11865</v>
      </c>
      <c r="I6099" s="378">
        <v>48009</v>
      </c>
      <c r="J6099" s="1" t="s">
        <v>61</v>
      </c>
      <c r="K6099" s="380">
        <v>0.57701388888889005</v>
      </c>
      <c r="L6099" s="378">
        <v>46184</v>
      </c>
      <c r="M6099" s="1" t="s">
        <v>1220</v>
      </c>
      <c r="N6099" s="1" t="s">
        <v>13379</v>
      </c>
    </row>
    <row r="6100" spans="1:14" x14ac:dyDescent="0.25">
      <c r="A6100" s="1" t="s">
        <v>1219</v>
      </c>
      <c r="B6100" s="1" t="s">
        <v>87</v>
      </c>
      <c r="C6100" s="1" t="s">
        <v>81</v>
      </c>
      <c r="D6100" s="377">
        <v>1800</v>
      </c>
      <c r="E6100" s="1" t="s">
        <v>84</v>
      </c>
      <c r="F6100" s="378">
        <v>46184</v>
      </c>
      <c r="G6100" s="1" t="s">
        <v>12774</v>
      </c>
      <c r="H6100" s="1" t="s">
        <v>11865</v>
      </c>
      <c r="I6100" s="378">
        <v>48009</v>
      </c>
      <c r="J6100" s="1" t="s">
        <v>61</v>
      </c>
      <c r="K6100" s="380">
        <v>0.99159722222222002</v>
      </c>
      <c r="L6100" s="378">
        <v>46184</v>
      </c>
      <c r="M6100" s="1" t="s">
        <v>1220</v>
      </c>
      <c r="N6100" s="1" t="s">
        <v>13976</v>
      </c>
    </row>
    <row r="6101" spans="1:14" x14ac:dyDescent="0.25">
      <c r="A6101" s="1" t="s">
        <v>1219</v>
      </c>
      <c r="B6101" s="1" t="s">
        <v>87</v>
      </c>
      <c r="C6101" s="1" t="s">
        <v>81</v>
      </c>
      <c r="D6101" s="377">
        <v>1800</v>
      </c>
      <c r="E6101" s="1" t="s">
        <v>84</v>
      </c>
      <c r="F6101" s="378">
        <v>46184</v>
      </c>
      <c r="G6101" s="1" t="s">
        <v>12774</v>
      </c>
      <c r="H6101" s="1" t="s">
        <v>11865</v>
      </c>
      <c r="I6101" s="378">
        <v>48009</v>
      </c>
      <c r="J6101" s="1" t="s">
        <v>61</v>
      </c>
      <c r="K6101" s="380">
        <v>0.23473379629630001</v>
      </c>
      <c r="L6101" s="378">
        <v>46184</v>
      </c>
      <c r="M6101" s="1" t="s">
        <v>1220</v>
      </c>
      <c r="N6101" s="1" t="s">
        <v>12787</v>
      </c>
    </row>
    <row r="6102" spans="1:14" x14ac:dyDescent="0.25">
      <c r="A6102" s="1" t="s">
        <v>1219</v>
      </c>
      <c r="B6102" s="1" t="s">
        <v>87</v>
      </c>
      <c r="C6102" s="1" t="s">
        <v>81</v>
      </c>
      <c r="D6102" s="377">
        <v>1800</v>
      </c>
      <c r="E6102" s="1" t="s">
        <v>84</v>
      </c>
      <c r="F6102" s="378">
        <v>46184</v>
      </c>
      <c r="G6102" s="1" t="s">
        <v>12774</v>
      </c>
      <c r="H6102" s="1" t="s">
        <v>11865</v>
      </c>
      <c r="I6102" s="378">
        <v>48009</v>
      </c>
      <c r="J6102" s="1" t="s">
        <v>61</v>
      </c>
      <c r="K6102" s="380">
        <v>0.41171296296296001</v>
      </c>
      <c r="L6102" s="378">
        <v>46184</v>
      </c>
      <c r="M6102" s="1" t="s">
        <v>1220</v>
      </c>
      <c r="N6102" s="1" t="s">
        <v>13124</v>
      </c>
    </row>
    <row r="6103" spans="1:14" x14ac:dyDescent="0.25">
      <c r="A6103" s="1" t="s">
        <v>1219</v>
      </c>
      <c r="B6103" s="1" t="s">
        <v>87</v>
      </c>
      <c r="C6103" s="1" t="s">
        <v>81</v>
      </c>
      <c r="D6103" s="377">
        <v>1800</v>
      </c>
      <c r="E6103" s="1" t="s">
        <v>84</v>
      </c>
      <c r="F6103" s="378">
        <v>46184</v>
      </c>
      <c r="G6103" s="1" t="s">
        <v>12774</v>
      </c>
      <c r="H6103" s="1" t="s">
        <v>11865</v>
      </c>
      <c r="I6103" s="378">
        <v>48009</v>
      </c>
      <c r="J6103" s="1" t="s">
        <v>61</v>
      </c>
      <c r="K6103" s="380">
        <v>0.77372685185184997</v>
      </c>
      <c r="L6103" s="378">
        <v>46184</v>
      </c>
      <c r="M6103" s="1" t="s">
        <v>1220</v>
      </c>
      <c r="N6103" s="1" t="s">
        <v>13974</v>
      </c>
    </row>
    <row r="6104" spans="1:14" x14ac:dyDescent="0.25">
      <c r="A6104" s="1" t="s">
        <v>1219</v>
      </c>
      <c r="B6104" s="1" t="s">
        <v>87</v>
      </c>
      <c r="C6104" s="1" t="s">
        <v>81</v>
      </c>
      <c r="D6104" s="377">
        <v>1800</v>
      </c>
      <c r="E6104" s="1" t="s">
        <v>84</v>
      </c>
      <c r="F6104" s="378">
        <v>46184</v>
      </c>
      <c r="G6104" s="1" t="s">
        <v>12774</v>
      </c>
      <c r="H6104" s="1" t="s">
        <v>11865</v>
      </c>
      <c r="I6104" s="378">
        <v>48009</v>
      </c>
      <c r="J6104" s="1" t="s">
        <v>61</v>
      </c>
      <c r="K6104" s="380">
        <v>0.79410879629630005</v>
      </c>
      <c r="L6104" s="378">
        <v>46184</v>
      </c>
      <c r="M6104" s="1" t="s">
        <v>1220</v>
      </c>
      <c r="N6104" s="1" t="s">
        <v>13968</v>
      </c>
    </row>
    <row r="6105" spans="1:14" x14ac:dyDescent="0.25">
      <c r="A6105" s="1" t="s">
        <v>1219</v>
      </c>
      <c r="B6105" s="1" t="s">
        <v>87</v>
      </c>
      <c r="C6105" s="1" t="s">
        <v>81</v>
      </c>
      <c r="D6105" s="377">
        <v>1800</v>
      </c>
      <c r="E6105" s="1" t="s">
        <v>84</v>
      </c>
      <c r="F6105" s="378">
        <v>46184</v>
      </c>
      <c r="G6105" s="1" t="s">
        <v>12774</v>
      </c>
      <c r="H6105" s="1" t="s">
        <v>11865</v>
      </c>
      <c r="I6105" s="378">
        <v>48009</v>
      </c>
      <c r="J6105" s="1" t="s">
        <v>61</v>
      </c>
      <c r="K6105" s="380">
        <v>0.30504629629629998</v>
      </c>
      <c r="L6105" s="378">
        <v>46184</v>
      </c>
      <c r="M6105" s="1" t="s">
        <v>1220</v>
      </c>
      <c r="N6105" s="1" t="s">
        <v>12779</v>
      </c>
    </row>
    <row r="6106" spans="1:14" x14ac:dyDescent="0.25">
      <c r="A6106" s="1" t="s">
        <v>1219</v>
      </c>
      <c r="B6106" s="1" t="s">
        <v>87</v>
      </c>
      <c r="C6106" s="1" t="s">
        <v>81</v>
      </c>
      <c r="D6106" s="377">
        <v>1800</v>
      </c>
      <c r="E6106" s="1" t="s">
        <v>84</v>
      </c>
      <c r="F6106" s="378">
        <v>46184</v>
      </c>
      <c r="G6106" s="1" t="s">
        <v>12774</v>
      </c>
      <c r="H6106" s="1" t="s">
        <v>11865</v>
      </c>
      <c r="I6106" s="378">
        <v>48009</v>
      </c>
      <c r="J6106" s="1" t="s">
        <v>61</v>
      </c>
      <c r="K6106" s="380">
        <v>0.31208333333332999</v>
      </c>
      <c r="L6106" s="378">
        <v>46184</v>
      </c>
      <c r="M6106" s="1" t="s">
        <v>1220</v>
      </c>
      <c r="N6106" s="1" t="s">
        <v>12778</v>
      </c>
    </row>
    <row r="6107" spans="1:14" x14ac:dyDescent="0.25">
      <c r="A6107" s="1" t="s">
        <v>1219</v>
      </c>
      <c r="B6107" s="1" t="s">
        <v>87</v>
      </c>
      <c r="C6107" s="1" t="s">
        <v>81</v>
      </c>
      <c r="D6107" s="377">
        <v>1800</v>
      </c>
      <c r="E6107" s="1" t="s">
        <v>84</v>
      </c>
      <c r="F6107" s="378">
        <v>46184</v>
      </c>
      <c r="G6107" s="1" t="s">
        <v>12774</v>
      </c>
      <c r="H6107" s="1" t="s">
        <v>11865</v>
      </c>
      <c r="I6107" s="378">
        <v>48009</v>
      </c>
      <c r="J6107" s="1" t="s">
        <v>61</v>
      </c>
      <c r="K6107" s="380">
        <v>0.83017361111110999</v>
      </c>
      <c r="L6107" s="378">
        <v>46184</v>
      </c>
      <c r="M6107" s="1" t="s">
        <v>1220</v>
      </c>
      <c r="N6107" s="1" t="s">
        <v>13975</v>
      </c>
    </row>
    <row r="6108" spans="1:14" x14ac:dyDescent="0.25">
      <c r="A6108" s="1" t="s">
        <v>1219</v>
      </c>
      <c r="B6108" s="1" t="s">
        <v>87</v>
      </c>
      <c r="C6108" s="1" t="s">
        <v>81</v>
      </c>
      <c r="D6108" s="377">
        <v>1800</v>
      </c>
      <c r="E6108" s="1" t="s">
        <v>84</v>
      </c>
      <c r="F6108" s="378">
        <v>46184</v>
      </c>
      <c r="G6108" s="1" t="s">
        <v>12774</v>
      </c>
      <c r="H6108" s="1" t="s">
        <v>11865</v>
      </c>
      <c r="I6108" s="378">
        <v>48009</v>
      </c>
      <c r="J6108" s="1" t="s">
        <v>61</v>
      </c>
      <c r="K6108" s="380">
        <v>0.82648148148148004</v>
      </c>
      <c r="L6108" s="378">
        <v>46184</v>
      </c>
      <c r="M6108" s="1" t="s">
        <v>1220</v>
      </c>
      <c r="N6108" s="1" t="s">
        <v>13977</v>
      </c>
    </row>
    <row r="6109" spans="1:14" x14ac:dyDescent="0.25">
      <c r="A6109" s="1" t="s">
        <v>1219</v>
      </c>
      <c r="B6109" s="1" t="s">
        <v>87</v>
      </c>
      <c r="C6109" s="1" t="s">
        <v>81</v>
      </c>
      <c r="D6109" s="377">
        <v>1800</v>
      </c>
      <c r="E6109" s="1" t="s">
        <v>84</v>
      </c>
      <c r="F6109" s="378">
        <v>46184</v>
      </c>
      <c r="G6109" s="1" t="s">
        <v>12774</v>
      </c>
      <c r="H6109" s="1" t="s">
        <v>11865</v>
      </c>
      <c r="I6109" s="378">
        <v>48009</v>
      </c>
      <c r="J6109" s="1" t="s">
        <v>61</v>
      </c>
      <c r="K6109" s="380">
        <v>0.21065972222222001</v>
      </c>
      <c r="L6109" s="378">
        <v>46184</v>
      </c>
      <c r="M6109" s="1" t="s">
        <v>1220</v>
      </c>
      <c r="N6109" s="1" t="s">
        <v>12789</v>
      </c>
    </row>
    <row r="6110" spans="1:14" x14ac:dyDescent="0.25">
      <c r="A6110" s="1" t="s">
        <v>1219</v>
      </c>
      <c r="B6110" s="1" t="s">
        <v>87</v>
      </c>
      <c r="C6110" s="1" t="s">
        <v>81</v>
      </c>
      <c r="D6110" s="377">
        <v>1800</v>
      </c>
      <c r="E6110" s="1" t="s">
        <v>84</v>
      </c>
      <c r="F6110" s="378">
        <v>46184</v>
      </c>
      <c r="G6110" s="1" t="s">
        <v>12774</v>
      </c>
      <c r="H6110" s="1" t="s">
        <v>11865</v>
      </c>
      <c r="I6110" s="378">
        <v>48009</v>
      </c>
      <c r="J6110" s="1" t="s">
        <v>61</v>
      </c>
      <c r="K6110" s="380">
        <v>0.41637731481481</v>
      </c>
      <c r="L6110" s="378">
        <v>46184</v>
      </c>
      <c r="M6110" s="1" t="s">
        <v>1220</v>
      </c>
      <c r="N6110" s="1" t="s">
        <v>13125</v>
      </c>
    </row>
    <row r="6111" spans="1:14" x14ac:dyDescent="0.25">
      <c r="A6111" s="1" t="s">
        <v>1219</v>
      </c>
      <c r="B6111" s="1" t="s">
        <v>87</v>
      </c>
      <c r="C6111" s="1" t="s">
        <v>81</v>
      </c>
      <c r="D6111" s="377">
        <v>1800</v>
      </c>
      <c r="E6111" s="1" t="s">
        <v>84</v>
      </c>
      <c r="F6111" s="378">
        <v>46183</v>
      </c>
      <c r="G6111" s="1" t="s">
        <v>11512</v>
      </c>
      <c r="H6111" s="1" t="s">
        <v>11020</v>
      </c>
      <c r="I6111" s="378">
        <v>48008</v>
      </c>
      <c r="J6111" s="1" t="s">
        <v>61</v>
      </c>
      <c r="K6111" s="380">
        <v>0.58524305555556</v>
      </c>
      <c r="L6111" s="378">
        <v>46183</v>
      </c>
      <c r="M6111" s="1" t="s">
        <v>1220</v>
      </c>
      <c r="N6111" s="1" t="s">
        <v>12811</v>
      </c>
    </row>
    <row r="6112" spans="1:14" x14ac:dyDescent="0.25">
      <c r="A6112" s="1" t="s">
        <v>1219</v>
      </c>
      <c r="B6112" s="1" t="s">
        <v>87</v>
      </c>
      <c r="C6112" s="1" t="s">
        <v>81</v>
      </c>
      <c r="D6112" s="377">
        <v>1800</v>
      </c>
      <c r="E6112" s="1" t="s">
        <v>84</v>
      </c>
      <c r="F6112" s="378">
        <v>46183</v>
      </c>
      <c r="G6112" s="1" t="s">
        <v>11512</v>
      </c>
      <c r="H6112" s="1" t="s">
        <v>11020</v>
      </c>
      <c r="I6112" s="378">
        <v>48008</v>
      </c>
      <c r="J6112" s="1" t="s">
        <v>61</v>
      </c>
      <c r="K6112" s="380">
        <v>0.44721064814814998</v>
      </c>
      <c r="L6112" s="378">
        <v>46183</v>
      </c>
      <c r="M6112" s="1" t="s">
        <v>1220</v>
      </c>
      <c r="N6112" s="1" t="s">
        <v>12796</v>
      </c>
    </row>
    <row r="6113" spans="1:14" x14ac:dyDescent="0.25">
      <c r="A6113" s="1" t="s">
        <v>1219</v>
      </c>
      <c r="B6113" s="1" t="s">
        <v>87</v>
      </c>
      <c r="C6113" s="1" t="s">
        <v>81</v>
      </c>
      <c r="D6113" s="377">
        <v>1800</v>
      </c>
      <c r="E6113" s="1" t="s">
        <v>84</v>
      </c>
      <c r="F6113" s="378">
        <v>46183</v>
      </c>
      <c r="G6113" s="1" t="s">
        <v>11512</v>
      </c>
      <c r="H6113" s="1" t="s">
        <v>11020</v>
      </c>
      <c r="I6113" s="378">
        <v>48008</v>
      </c>
      <c r="J6113" s="1" t="s">
        <v>61</v>
      </c>
      <c r="K6113" s="380">
        <v>0.53322916666666997</v>
      </c>
      <c r="L6113" s="378">
        <v>46183</v>
      </c>
      <c r="M6113" s="1" t="s">
        <v>1220</v>
      </c>
      <c r="N6113" s="1" t="s">
        <v>12797</v>
      </c>
    </row>
    <row r="6114" spans="1:14" x14ac:dyDescent="0.25">
      <c r="A6114" s="1" t="s">
        <v>1219</v>
      </c>
      <c r="B6114" s="1" t="s">
        <v>87</v>
      </c>
      <c r="C6114" s="1" t="s">
        <v>81</v>
      </c>
      <c r="D6114" s="377">
        <v>1800</v>
      </c>
      <c r="E6114" s="1" t="s">
        <v>84</v>
      </c>
      <c r="F6114" s="378">
        <v>46183</v>
      </c>
      <c r="G6114" s="1" t="s">
        <v>11512</v>
      </c>
      <c r="H6114" s="1" t="s">
        <v>11020</v>
      </c>
      <c r="I6114" s="378">
        <v>48008</v>
      </c>
      <c r="J6114" s="1" t="s">
        <v>61</v>
      </c>
      <c r="K6114" s="380">
        <v>0.91994212962962996</v>
      </c>
      <c r="L6114" s="378">
        <v>46183</v>
      </c>
      <c r="M6114" s="1" t="s">
        <v>1220</v>
      </c>
      <c r="N6114" s="1" t="s">
        <v>12795</v>
      </c>
    </row>
    <row r="6115" spans="1:14" x14ac:dyDescent="0.25">
      <c r="A6115" s="1" t="s">
        <v>1219</v>
      </c>
      <c r="B6115" s="1" t="s">
        <v>87</v>
      </c>
      <c r="C6115" s="1" t="s">
        <v>81</v>
      </c>
      <c r="D6115" s="377">
        <v>1800</v>
      </c>
      <c r="E6115" s="1" t="s">
        <v>84</v>
      </c>
      <c r="F6115" s="378">
        <v>46183</v>
      </c>
      <c r="G6115" s="1" t="s">
        <v>11512</v>
      </c>
      <c r="H6115" s="1" t="s">
        <v>11020</v>
      </c>
      <c r="I6115" s="378">
        <v>48008</v>
      </c>
      <c r="J6115" s="1" t="s">
        <v>61</v>
      </c>
      <c r="K6115" s="380">
        <v>0.93932870370370003</v>
      </c>
      <c r="L6115" s="378">
        <v>46183</v>
      </c>
      <c r="M6115" s="1" t="s">
        <v>1220</v>
      </c>
      <c r="N6115" s="1" t="s">
        <v>12820</v>
      </c>
    </row>
    <row r="6116" spans="1:14" x14ac:dyDescent="0.25">
      <c r="A6116" s="1" t="s">
        <v>1219</v>
      </c>
      <c r="B6116" s="1" t="s">
        <v>87</v>
      </c>
      <c r="C6116" s="1" t="s">
        <v>81</v>
      </c>
      <c r="D6116" s="377">
        <v>1800</v>
      </c>
      <c r="E6116" s="1" t="s">
        <v>84</v>
      </c>
      <c r="F6116" s="378">
        <v>46183</v>
      </c>
      <c r="G6116" s="1" t="s">
        <v>11512</v>
      </c>
      <c r="H6116" s="1" t="s">
        <v>11020</v>
      </c>
      <c r="I6116" s="378">
        <v>48008</v>
      </c>
      <c r="J6116" s="1" t="s">
        <v>61</v>
      </c>
      <c r="K6116" s="380">
        <v>0.14555555555555999</v>
      </c>
      <c r="L6116" s="378">
        <v>46183</v>
      </c>
      <c r="M6116" s="1" t="s">
        <v>1220</v>
      </c>
      <c r="N6116" s="1" t="s">
        <v>11520</v>
      </c>
    </row>
    <row r="6117" spans="1:14" x14ac:dyDescent="0.25">
      <c r="A6117" s="1" t="s">
        <v>1219</v>
      </c>
      <c r="B6117" s="1" t="s">
        <v>87</v>
      </c>
      <c r="C6117" s="1" t="s">
        <v>81</v>
      </c>
      <c r="D6117" s="377">
        <v>1800</v>
      </c>
      <c r="E6117" s="1" t="s">
        <v>84</v>
      </c>
      <c r="F6117" s="378">
        <v>46183</v>
      </c>
      <c r="G6117" s="1" t="s">
        <v>11512</v>
      </c>
      <c r="H6117" s="1" t="s">
        <v>11020</v>
      </c>
      <c r="I6117" s="378">
        <v>48008</v>
      </c>
      <c r="J6117" s="1" t="s">
        <v>61</v>
      </c>
      <c r="K6117" s="380">
        <v>0.90018518518518997</v>
      </c>
      <c r="L6117" s="378">
        <v>46183</v>
      </c>
      <c r="M6117" s="1" t="s">
        <v>1220</v>
      </c>
      <c r="N6117" s="1" t="s">
        <v>12790</v>
      </c>
    </row>
    <row r="6118" spans="1:14" x14ac:dyDescent="0.25">
      <c r="A6118" s="1" t="s">
        <v>1219</v>
      </c>
      <c r="B6118" s="1" t="s">
        <v>87</v>
      </c>
      <c r="C6118" s="1" t="s">
        <v>81</v>
      </c>
      <c r="D6118" s="377">
        <v>1800</v>
      </c>
      <c r="E6118" s="1" t="s">
        <v>84</v>
      </c>
      <c r="F6118" s="378">
        <v>46183</v>
      </c>
      <c r="G6118" s="1" t="s">
        <v>11512</v>
      </c>
      <c r="H6118" s="1" t="s">
        <v>11020</v>
      </c>
      <c r="I6118" s="378">
        <v>48008</v>
      </c>
      <c r="J6118" s="1" t="s">
        <v>61</v>
      </c>
      <c r="K6118" s="380">
        <v>0.19847222222222</v>
      </c>
      <c r="L6118" s="378">
        <v>46183</v>
      </c>
      <c r="M6118" s="1" t="s">
        <v>1220</v>
      </c>
      <c r="N6118" s="1" t="s">
        <v>11517</v>
      </c>
    </row>
    <row r="6119" spans="1:14" x14ac:dyDescent="0.25">
      <c r="A6119" s="1" t="s">
        <v>1219</v>
      </c>
      <c r="B6119" s="1" t="s">
        <v>87</v>
      </c>
      <c r="C6119" s="1" t="s">
        <v>81</v>
      </c>
      <c r="D6119" s="377">
        <v>1800</v>
      </c>
      <c r="E6119" s="1" t="s">
        <v>84</v>
      </c>
      <c r="F6119" s="378">
        <v>46183</v>
      </c>
      <c r="G6119" s="1" t="s">
        <v>11512</v>
      </c>
      <c r="H6119" s="1" t="s">
        <v>11020</v>
      </c>
      <c r="I6119" s="378">
        <v>48008</v>
      </c>
      <c r="J6119" s="1" t="s">
        <v>61</v>
      </c>
      <c r="K6119" s="380">
        <v>0.46915509259258997</v>
      </c>
      <c r="L6119" s="378">
        <v>46183</v>
      </c>
      <c r="M6119" s="1" t="s">
        <v>1220</v>
      </c>
      <c r="N6119" s="1" t="s">
        <v>12798</v>
      </c>
    </row>
    <row r="6120" spans="1:14" x14ac:dyDescent="0.25">
      <c r="A6120" s="1" t="s">
        <v>1219</v>
      </c>
      <c r="B6120" s="1" t="s">
        <v>87</v>
      </c>
      <c r="C6120" s="1" t="s">
        <v>81</v>
      </c>
      <c r="D6120" s="377">
        <v>1800</v>
      </c>
      <c r="E6120" s="1" t="s">
        <v>84</v>
      </c>
      <c r="F6120" s="378">
        <v>46183</v>
      </c>
      <c r="G6120" s="1" t="s">
        <v>11512</v>
      </c>
      <c r="H6120" s="1" t="s">
        <v>11020</v>
      </c>
      <c r="I6120" s="378">
        <v>48008</v>
      </c>
      <c r="J6120" s="1" t="s">
        <v>61</v>
      </c>
      <c r="K6120" s="380">
        <v>0.61494212962963002</v>
      </c>
      <c r="L6120" s="378">
        <v>46183</v>
      </c>
      <c r="M6120" s="1" t="s">
        <v>1220</v>
      </c>
      <c r="N6120" s="1" t="s">
        <v>12800</v>
      </c>
    </row>
    <row r="6121" spans="1:14" x14ac:dyDescent="0.25">
      <c r="A6121" s="1" t="s">
        <v>1219</v>
      </c>
      <c r="B6121" s="1" t="s">
        <v>87</v>
      </c>
      <c r="C6121" s="1" t="s">
        <v>81</v>
      </c>
      <c r="D6121" s="377">
        <v>1800</v>
      </c>
      <c r="E6121" s="1" t="s">
        <v>84</v>
      </c>
      <c r="F6121" s="378">
        <v>46183</v>
      </c>
      <c r="G6121" s="1" t="s">
        <v>11512</v>
      </c>
      <c r="H6121" s="1" t="s">
        <v>11020</v>
      </c>
      <c r="I6121" s="378">
        <v>48008</v>
      </c>
      <c r="J6121" s="1" t="s">
        <v>61</v>
      </c>
      <c r="K6121" s="380">
        <v>0.70745370370369998</v>
      </c>
      <c r="L6121" s="378">
        <v>46183</v>
      </c>
      <c r="M6121" s="1" t="s">
        <v>1220</v>
      </c>
      <c r="N6121" s="1" t="s">
        <v>12791</v>
      </c>
    </row>
    <row r="6122" spans="1:14" x14ac:dyDescent="0.25">
      <c r="A6122" s="1" t="s">
        <v>1219</v>
      </c>
      <c r="B6122" s="1" t="s">
        <v>87</v>
      </c>
      <c r="C6122" s="1" t="s">
        <v>81</v>
      </c>
      <c r="D6122" s="377">
        <v>1800</v>
      </c>
      <c r="E6122" s="1" t="s">
        <v>84</v>
      </c>
      <c r="F6122" s="378">
        <v>46183</v>
      </c>
      <c r="G6122" s="1" t="s">
        <v>11512</v>
      </c>
      <c r="H6122" s="1" t="s">
        <v>11020</v>
      </c>
      <c r="I6122" s="378">
        <v>48008</v>
      </c>
      <c r="J6122" s="1" t="s">
        <v>61</v>
      </c>
      <c r="K6122" s="380">
        <v>0.95677083333333002</v>
      </c>
      <c r="L6122" s="378">
        <v>46183</v>
      </c>
      <c r="M6122" s="1" t="s">
        <v>1220</v>
      </c>
      <c r="N6122" s="1" t="s">
        <v>12804</v>
      </c>
    </row>
    <row r="6123" spans="1:14" x14ac:dyDescent="0.25">
      <c r="A6123" s="1" t="s">
        <v>1219</v>
      </c>
      <c r="B6123" s="1" t="s">
        <v>87</v>
      </c>
      <c r="C6123" s="1" t="s">
        <v>81</v>
      </c>
      <c r="D6123" s="377">
        <v>1800</v>
      </c>
      <c r="E6123" s="1" t="s">
        <v>84</v>
      </c>
      <c r="F6123" s="378">
        <v>46183</v>
      </c>
      <c r="G6123" s="1" t="s">
        <v>11512</v>
      </c>
      <c r="H6123" s="1" t="s">
        <v>11020</v>
      </c>
      <c r="I6123" s="378">
        <v>48008</v>
      </c>
      <c r="J6123" s="1" t="s">
        <v>61</v>
      </c>
      <c r="K6123" s="380">
        <v>0.55340277777778002</v>
      </c>
      <c r="L6123" s="378">
        <v>46183</v>
      </c>
      <c r="M6123" s="1" t="s">
        <v>1220</v>
      </c>
      <c r="N6123" s="1" t="s">
        <v>12815</v>
      </c>
    </row>
    <row r="6124" spans="1:14" x14ac:dyDescent="0.25">
      <c r="A6124" s="1" t="s">
        <v>1219</v>
      </c>
      <c r="B6124" s="1" t="s">
        <v>87</v>
      </c>
      <c r="C6124" s="1" t="s">
        <v>81</v>
      </c>
      <c r="D6124" s="377">
        <v>1800</v>
      </c>
      <c r="E6124" s="1" t="s">
        <v>84</v>
      </c>
      <c r="F6124" s="378">
        <v>46183</v>
      </c>
      <c r="G6124" s="1" t="s">
        <v>11512</v>
      </c>
      <c r="H6124" s="1" t="s">
        <v>11020</v>
      </c>
      <c r="I6124" s="378">
        <v>48008</v>
      </c>
      <c r="J6124" s="1" t="s">
        <v>61</v>
      </c>
      <c r="K6124" s="380">
        <v>0.16268518518519001</v>
      </c>
      <c r="L6124" s="378">
        <v>46183</v>
      </c>
      <c r="M6124" s="1" t="s">
        <v>1220</v>
      </c>
      <c r="N6124" s="1" t="s">
        <v>11519</v>
      </c>
    </row>
    <row r="6125" spans="1:14" x14ac:dyDescent="0.25">
      <c r="A6125" s="1" t="s">
        <v>1219</v>
      </c>
      <c r="B6125" s="1" t="s">
        <v>87</v>
      </c>
      <c r="C6125" s="1" t="s">
        <v>81</v>
      </c>
      <c r="D6125" s="377">
        <v>1800</v>
      </c>
      <c r="E6125" s="1" t="s">
        <v>84</v>
      </c>
      <c r="F6125" s="378">
        <v>46183</v>
      </c>
      <c r="G6125" s="1" t="s">
        <v>11512</v>
      </c>
      <c r="H6125" s="1" t="s">
        <v>11020</v>
      </c>
      <c r="I6125" s="378">
        <v>48008</v>
      </c>
      <c r="J6125" s="1" t="s">
        <v>61</v>
      </c>
      <c r="K6125" s="380">
        <v>0.16146990740740999</v>
      </c>
      <c r="L6125" s="378">
        <v>46183</v>
      </c>
      <c r="M6125" s="1" t="s">
        <v>1220</v>
      </c>
      <c r="N6125" s="1" t="s">
        <v>11521</v>
      </c>
    </row>
    <row r="6126" spans="1:14" x14ac:dyDescent="0.25">
      <c r="A6126" s="1" t="s">
        <v>1219</v>
      </c>
      <c r="B6126" s="1" t="s">
        <v>87</v>
      </c>
      <c r="C6126" s="1" t="s">
        <v>81</v>
      </c>
      <c r="D6126" s="377">
        <v>1800</v>
      </c>
      <c r="E6126" s="1" t="s">
        <v>84</v>
      </c>
      <c r="F6126" s="378">
        <v>46183</v>
      </c>
      <c r="G6126" s="1" t="s">
        <v>11512</v>
      </c>
      <c r="H6126" s="1" t="s">
        <v>11020</v>
      </c>
      <c r="I6126" s="378">
        <v>48008</v>
      </c>
      <c r="J6126" s="1" t="s">
        <v>61</v>
      </c>
      <c r="K6126" s="380">
        <v>7.4560185185190003E-2</v>
      </c>
      <c r="L6126" s="378">
        <v>46183</v>
      </c>
      <c r="M6126" s="1" t="s">
        <v>1220</v>
      </c>
      <c r="N6126" s="1" t="s">
        <v>11514</v>
      </c>
    </row>
    <row r="6127" spans="1:14" x14ac:dyDescent="0.25">
      <c r="A6127" s="1" t="s">
        <v>1219</v>
      </c>
      <c r="B6127" s="1" t="s">
        <v>87</v>
      </c>
      <c r="C6127" s="1" t="s">
        <v>81</v>
      </c>
      <c r="D6127" s="377">
        <v>1800</v>
      </c>
      <c r="E6127" s="1" t="s">
        <v>84</v>
      </c>
      <c r="F6127" s="378">
        <v>46183</v>
      </c>
      <c r="G6127" s="1" t="s">
        <v>11512</v>
      </c>
      <c r="H6127" s="1" t="s">
        <v>11020</v>
      </c>
      <c r="I6127" s="378">
        <v>48008</v>
      </c>
      <c r="J6127" s="1" t="s">
        <v>61</v>
      </c>
      <c r="K6127" s="380">
        <v>0.14640046296296</v>
      </c>
      <c r="L6127" s="378">
        <v>46183</v>
      </c>
      <c r="M6127" s="1" t="s">
        <v>1220</v>
      </c>
      <c r="N6127" s="1" t="s">
        <v>11522</v>
      </c>
    </row>
    <row r="6128" spans="1:14" x14ac:dyDescent="0.25">
      <c r="A6128" s="1" t="s">
        <v>1219</v>
      </c>
      <c r="B6128" s="1" t="s">
        <v>87</v>
      </c>
      <c r="C6128" s="1" t="s">
        <v>81</v>
      </c>
      <c r="D6128" s="377">
        <v>1800</v>
      </c>
      <c r="E6128" s="1" t="s">
        <v>84</v>
      </c>
      <c r="F6128" s="378">
        <v>46183</v>
      </c>
      <c r="G6128" s="1" t="s">
        <v>11512</v>
      </c>
      <c r="H6128" s="1" t="s">
        <v>11020</v>
      </c>
      <c r="I6128" s="378">
        <v>48008</v>
      </c>
      <c r="J6128" s="1" t="s">
        <v>61</v>
      </c>
      <c r="K6128" s="380">
        <v>0.64479166666666998</v>
      </c>
      <c r="L6128" s="378">
        <v>46183</v>
      </c>
      <c r="M6128" s="1" t="s">
        <v>1220</v>
      </c>
      <c r="N6128" s="1" t="s">
        <v>12799</v>
      </c>
    </row>
    <row r="6129" spans="1:14" x14ac:dyDescent="0.25">
      <c r="A6129" s="1" t="s">
        <v>1219</v>
      </c>
      <c r="B6129" s="1" t="s">
        <v>87</v>
      </c>
      <c r="C6129" s="1" t="s">
        <v>81</v>
      </c>
      <c r="D6129" s="377">
        <v>1800</v>
      </c>
      <c r="E6129" s="1" t="s">
        <v>84</v>
      </c>
      <c r="F6129" s="378">
        <v>46183</v>
      </c>
      <c r="G6129" s="1" t="s">
        <v>11512</v>
      </c>
      <c r="H6129" s="1" t="s">
        <v>11020</v>
      </c>
      <c r="I6129" s="378">
        <v>48008</v>
      </c>
      <c r="J6129" s="1" t="s">
        <v>61</v>
      </c>
      <c r="K6129" s="380">
        <v>0.77871527777778005</v>
      </c>
      <c r="L6129" s="378">
        <v>46183</v>
      </c>
      <c r="M6129" s="1" t="s">
        <v>1220</v>
      </c>
      <c r="N6129" s="1" t="s">
        <v>12802</v>
      </c>
    </row>
    <row r="6130" spans="1:14" x14ac:dyDescent="0.25">
      <c r="A6130" s="1" t="s">
        <v>1219</v>
      </c>
      <c r="B6130" s="1" t="s">
        <v>87</v>
      </c>
      <c r="C6130" s="1" t="s">
        <v>81</v>
      </c>
      <c r="D6130" s="377">
        <v>1800</v>
      </c>
      <c r="E6130" s="1" t="s">
        <v>84</v>
      </c>
      <c r="F6130" s="378">
        <v>46183</v>
      </c>
      <c r="G6130" s="1" t="s">
        <v>11512</v>
      </c>
      <c r="H6130" s="1" t="s">
        <v>11020</v>
      </c>
      <c r="I6130" s="378">
        <v>48008</v>
      </c>
      <c r="J6130" s="1" t="s">
        <v>61</v>
      </c>
      <c r="K6130" s="380">
        <v>0.98762731481481003</v>
      </c>
      <c r="L6130" s="378">
        <v>46183</v>
      </c>
      <c r="M6130" s="1" t="s">
        <v>1220</v>
      </c>
      <c r="N6130" s="1" t="s">
        <v>12801</v>
      </c>
    </row>
    <row r="6131" spans="1:14" x14ac:dyDescent="0.25">
      <c r="A6131" s="1" t="s">
        <v>1219</v>
      </c>
      <c r="B6131" s="1" t="s">
        <v>87</v>
      </c>
      <c r="C6131" s="1" t="s">
        <v>81</v>
      </c>
      <c r="D6131" s="377">
        <v>1800</v>
      </c>
      <c r="E6131" s="1" t="s">
        <v>84</v>
      </c>
      <c r="F6131" s="378">
        <v>46183</v>
      </c>
      <c r="G6131" s="1" t="s">
        <v>11512</v>
      </c>
      <c r="H6131" s="1" t="s">
        <v>11020</v>
      </c>
      <c r="I6131" s="378">
        <v>48008</v>
      </c>
      <c r="J6131" s="1" t="s">
        <v>61</v>
      </c>
      <c r="K6131" s="380">
        <v>0.57549768518518996</v>
      </c>
      <c r="L6131" s="378">
        <v>46183</v>
      </c>
      <c r="M6131" s="1" t="s">
        <v>1220</v>
      </c>
      <c r="N6131" s="1" t="s">
        <v>12813</v>
      </c>
    </row>
    <row r="6132" spans="1:14" x14ac:dyDescent="0.25">
      <c r="A6132" s="1" t="s">
        <v>1219</v>
      </c>
      <c r="B6132" s="1" t="s">
        <v>87</v>
      </c>
      <c r="C6132" s="1" t="s">
        <v>81</v>
      </c>
      <c r="D6132" s="377">
        <v>1800</v>
      </c>
      <c r="E6132" s="1" t="s">
        <v>84</v>
      </c>
      <c r="F6132" s="378">
        <v>46183</v>
      </c>
      <c r="G6132" s="1" t="s">
        <v>11512</v>
      </c>
      <c r="H6132" s="1" t="s">
        <v>11020</v>
      </c>
      <c r="I6132" s="378">
        <v>48008</v>
      </c>
      <c r="J6132" s="1" t="s">
        <v>61</v>
      </c>
      <c r="K6132" s="380">
        <v>0.88593750000000004</v>
      </c>
      <c r="L6132" s="378">
        <v>46183</v>
      </c>
      <c r="M6132" s="1" t="s">
        <v>1220</v>
      </c>
      <c r="N6132" s="1" t="s">
        <v>12793</v>
      </c>
    </row>
    <row r="6133" spans="1:14" x14ac:dyDescent="0.25">
      <c r="A6133" s="1" t="s">
        <v>1219</v>
      </c>
      <c r="B6133" s="1" t="s">
        <v>87</v>
      </c>
      <c r="C6133" s="1" t="s">
        <v>81</v>
      </c>
      <c r="D6133" s="377">
        <v>1800</v>
      </c>
      <c r="E6133" s="1" t="s">
        <v>84</v>
      </c>
      <c r="F6133" s="378">
        <v>46183</v>
      </c>
      <c r="G6133" s="1" t="s">
        <v>11512</v>
      </c>
      <c r="H6133" s="1" t="s">
        <v>11020</v>
      </c>
      <c r="I6133" s="378">
        <v>48008</v>
      </c>
      <c r="J6133" s="1" t="s">
        <v>61</v>
      </c>
      <c r="K6133" s="380">
        <v>0.98706018518519001</v>
      </c>
      <c r="L6133" s="378">
        <v>46183</v>
      </c>
      <c r="M6133" s="1" t="s">
        <v>1220</v>
      </c>
      <c r="N6133" s="1" t="s">
        <v>12808</v>
      </c>
    </row>
    <row r="6134" spans="1:14" x14ac:dyDescent="0.25">
      <c r="A6134" s="1" t="s">
        <v>1219</v>
      </c>
      <c r="B6134" s="1" t="s">
        <v>87</v>
      </c>
      <c r="C6134" s="1" t="s">
        <v>81</v>
      </c>
      <c r="D6134" s="377">
        <v>1800</v>
      </c>
      <c r="E6134" s="1" t="s">
        <v>84</v>
      </c>
      <c r="F6134" s="378">
        <v>46183</v>
      </c>
      <c r="G6134" s="1" t="s">
        <v>11512</v>
      </c>
      <c r="H6134" s="1" t="s">
        <v>11020</v>
      </c>
      <c r="I6134" s="378">
        <v>48008</v>
      </c>
      <c r="J6134" s="1" t="s">
        <v>61</v>
      </c>
      <c r="K6134" s="380">
        <v>0.54181712962963002</v>
      </c>
      <c r="L6134" s="378">
        <v>46183</v>
      </c>
      <c r="M6134" s="1" t="s">
        <v>1220</v>
      </c>
      <c r="N6134" s="1" t="s">
        <v>12817</v>
      </c>
    </row>
    <row r="6135" spans="1:14" x14ac:dyDescent="0.25">
      <c r="A6135" s="1" t="s">
        <v>1219</v>
      </c>
      <c r="B6135" s="1" t="s">
        <v>87</v>
      </c>
      <c r="C6135" s="1" t="s">
        <v>81</v>
      </c>
      <c r="D6135" s="377">
        <v>1800</v>
      </c>
      <c r="E6135" s="1" t="s">
        <v>84</v>
      </c>
      <c r="F6135" s="378">
        <v>46183</v>
      </c>
      <c r="G6135" s="1" t="s">
        <v>11512</v>
      </c>
      <c r="H6135" s="1" t="s">
        <v>11020</v>
      </c>
      <c r="I6135" s="378">
        <v>48008</v>
      </c>
      <c r="J6135" s="1" t="s">
        <v>61</v>
      </c>
      <c r="K6135" s="380">
        <v>0.56163194444443998</v>
      </c>
      <c r="L6135" s="378">
        <v>46183</v>
      </c>
      <c r="M6135" s="1" t="s">
        <v>1220</v>
      </c>
      <c r="N6135" s="1" t="s">
        <v>12818</v>
      </c>
    </row>
    <row r="6136" spans="1:14" x14ac:dyDescent="0.25">
      <c r="A6136" s="1" t="s">
        <v>1219</v>
      </c>
      <c r="B6136" s="1" t="s">
        <v>87</v>
      </c>
      <c r="C6136" s="1" t="s">
        <v>81</v>
      </c>
      <c r="D6136" s="377">
        <v>1800</v>
      </c>
      <c r="E6136" s="1" t="s">
        <v>84</v>
      </c>
      <c r="F6136" s="378">
        <v>46183</v>
      </c>
      <c r="G6136" s="1" t="s">
        <v>11512</v>
      </c>
      <c r="H6136" s="1" t="s">
        <v>11020</v>
      </c>
      <c r="I6136" s="378">
        <v>48008</v>
      </c>
      <c r="J6136" s="1" t="s">
        <v>61</v>
      </c>
      <c r="K6136" s="380">
        <v>4.2719907407410003E-2</v>
      </c>
      <c r="L6136" s="378">
        <v>46183</v>
      </c>
      <c r="M6136" s="1" t="s">
        <v>1220</v>
      </c>
      <c r="N6136" s="1" t="s">
        <v>11516</v>
      </c>
    </row>
    <row r="6137" spans="1:14" x14ac:dyDescent="0.25">
      <c r="A6137" s="1" t="s">
        <v>1219</v>
      </c>
      <c r="B6137" s="1" t="s">
        <v>87</v>
      </c>
      <c r="C6137" s="1" t="s">
        <v>81</v>
      </c>
      <c r="D6137" s="377">
        <v>1800</v>
      </c>
      <c r="E6137" s="1" t="s">
        <v>84</v>
      </c>
      <c r="F6137" s="378">
        <v>46183</v>
      </c>
      <c r="G6137" s="1" t="s">
        <v>11512</v>
      </c>
      <c r="H6137" s="1" t="s">
        <v>11020</v>
      </c>
      <c r="I6137" s="378">
        <v>48008</v>
      </c>
      <c r="J6137" s="1" t="s">
        <v>61</v>
      </c>
      <c r="K6137" s="380">
        <v>0.58488425925926002</v>
      </c>
      <c r="L6137" s="378">
        <v>46183</v>
      </c>
      <c r="M6137" s="1" t="s">
        <v>1220</v>
      </c>
      <c r="N6137" s="1" t="s">
        <v>12809</v>
      </c>
    </row>
    <row r="6138" spans="1:14" x14ac:dyDescent="0.25">
      <c r="A6138" s="1" t="s">
        <v>1219</v>
      </c>
      <c r="B6138" s="1" t="s">
        <v>87</v>
      </c>
      <c r="C6138" s="1" t="s">
        <v>81</v>
      </c>
      <c r="D6138" s="377">
        <v>1800</v>
      </c>
      <c r="E6138" s="1" t="s">
        <v>84</v>
      </c>
      <c r="F6138" s="378">
        <v>46183</v>
      </c>
      <c r="G6138" s="1" t="s">
        <v>11512</v>
      </c>
      <c r="H6138" s="1" t="s">
        <v>11020</v>
      </c>
      <c r="I6138" s="378">
        <v>48008</v>
      </c>
      <c r="J6138" s="1" t="s">
        <v>61</v>
      </c>
      <c r="K6138" s="380">
        <v>0.80342592592592998</v>
      </c>
      <c r="L6138" s="378">
        <v>46183</v>
      </c>
      <c r="M6138" s="1" t="s">
        <v>1220</v>
      </c>
      <c r="N6138" s="1" t="s">
        <v>12812</v>
      </c>
    </row>
    <row r="6139" spans="1:14" x14ac:dyDescent="0.25">
      <c r="A6139" s="1" t="s">
        <v>1219</v>
      </c>
      <c r="B6139" s="1" t="s">
        <v>87</v>
      </c>
      <c r="C6139" s="1" t="s">
        <v>81</v>
      </c>
      <c r="D6139" s="377">
        <v>1800</v>
      </c>
      <c r="E6139" s="1" t="s">
        <v>84</v>
      </c>
      <c r="F6139" s="378">
        <v>46183</v>
      </c>
      <c r="G6139" s="1" t="s">
        <v>11512</v>
      </c>
      <c r="H6139" s="1" t="s">
        <v>11020</v>
      </c>
      <c r="I6139" s="378">
        <v>48008</v>
      </c>
      <c r="J6139" s="1" t="s">
        <v>61</v>
      </c>
      <c r="K6139" s="380">
        <v>0.78813657407407001</v>
      </c>
      <c r="L6139" s="378">
        <v>46183</v>
      </c>
      <c r="M6139" s="1" t="s">
        <v>1220</v>
      </c>
      <c r="N6139" s="1" t="s">
        <v>12807</v>
      </c>
    </row>
    <row r="6140" spans="1:14" x14ac:dyDescent="0.25">
      <c r="A6140" s="1" t="s">
        <v>1219</v>
      </c>
      <c r="B6140" s="1" t="s">
        <v>87</v>
      </c>
      <c r="C6140" s="1" t="s">
        <v>81</v>
      </c>
      <c r="D6140" s="377">
        <v>1800</v>
      </c>
      <c r="E6140" s="1" t="s">
        <v>84</v>
      </c>
      <c r="F6140" s="378">
        <v>46183</v>
      </c>
      <c r="G6140" s="1" t="s">
        <v>11512</v>
      </c>
      <c r="H6140" s="1" t="s">
        <v>11020</v>
      </c>
      <c r="I6140" s="378">
        <v>48008</v>
      </c>
      <c r="J6140" s="1" t="s">
        <v>61</v>
      </c>
      <c r="K6140" s="380">
        <v>0.60034722222222003</v>
      </c>
      <c r="L6140" s="378">
        <v>46183</v>
      </c>
      <c r="M6140" s="1" t="s">
        <v>1220</v>
      </c>
      <c r="N6140" s="1" t="s">
        <v>12805</v>
      </c>
    </row>
    <row r="6141" spans="1:14" x14ac:dyDescent="0.25">
      <c r="A6141" s="1" t="s">
        <v>1219</v>
      </c>
      <c r="B6141" s="1" t="s">
        <v>87</v>
      </c>
      <c r="C6141" s="1" t="s">
        <v>81</v>
      </c>
      <c r="D6141" s="377">
        <v>1800</v>
      </c>
      <c r="E6141" s="1" t="s">
        <v>84</v>
      </c>
      <c r="F6141" s="378">
        <v>46183</v>
      </c>
      <c r="G6141" s="1" t="s">
        <v>11512</v>
      </c>
      <c r="H6141" s="1" t="s">
        <v>11020</v>
      </c>
      <c r="I6141" s="378">
        <v>48008</v>
      </c>
      <c r="J6141" s="1" t="s">
        <v>61</v>
      </c>
      <c r="K6141" s="380">
        <v>1.66087962963E-2</v>
      </c>
      <c r="L6141" s="378">
        <v>46183</v>
      </c>
      <c r="M6141" s="1" t="s">
        <v>1220</v>
      </c>
      <c r="N6141" s="1" t="s">
        <v>11513</v>
      </c>
    </row>
    <row r="6142" spans="1:14" x14ac:dyDescent="0.25">
      <c r="A6142" s="1" t="s">
        <v>1219</v>
      </c>
      <c r="B6142" s="1" t="s">
        <v>87</v>
      </c>
      <c r="C6142" s="1" t="s">
        <v>81</v>
      </c>
      <c r="D6142" s="377">
        <v>1800</v>
      </c>
      <c r="E6142" s="1" t="s">
        <v>84</v>
      </c>
      <c r="F6142" s="378">
        <v>46183</v>
      </c>
      <c r="G6142" s="1" t="s">
        <v>11512</v>
      </c>
      <c r="H6142" s="1" t="s">
        <v>11020</v>
      </c>
      <c r="I6142" s="378">
        <v>48008</v>
      </c>
      <c r="J6142" s="1" t="s">
        <v>61</v>
      </c>
      <c r="K6142" s="380">
        <v>0.68339120370369999</v>
      </c>
      <c r="L6142" s="378">
        <v>46183</v>
      </c>
      <c r="M6142" s="1" t="s">
        <v>1220</v>
      </c>
      <c r="N6142" s="1" t="s">
        <v>12816</v>
      </c>
    </row>
    <row r="6143" spans="1:14" x14ac:dyDescent="0.25">
      <c r="A6143" s="1" t="s">
        <v>1219</v>
      </c>
      <c r="B6143" s="1" t="s">
        <v>87</v>
      </c>
      <c r="C6143" s="1" t="s">
        <v>81</v>
      </c>
      <c r="D6143" s="377">
        <v>1800</v>
      </c>
      <c r="E6143" s="1" t="s">
        <v>84</v>
      </c>
      <c r="F6143" s="378">
        <v>46183</v>
      </c>
      <c r="G6143" s="1" t="s">
        <v>11512</v>
      </c>
      <c r="H6143" s="1" t="s">
        <v>11020</v>
      </c>
      <c r="I6143" s="378">
        <v>48008</v>
      </c>
      <c r="J6143" s="1" t="s">
        <v>61</v>
      </c>
      <c r="K6143" s="380">
        <v>0.74314814814815</v>
      </c>
      <c r="L6143" s="378">
        <v>46183</v>
      </c>
      <c r="M6143" s="1" t="s">
        <v>1220</v>
      </c>
      <c r="N6143" s="1" t="s">
        <v>12814</v>
      </c>
    </row>
    <row r="6144" spans="1:14" x14ac:dyDescent="0.25">
      <c r="A6144" s="1" t="s">
        <v>1219</v>
      </c>
      <c r="B6144" s="1" t="s">
        <v>87</v>
      </c>
      <c r="C6144" s="1" t="s">
        <v>81</v>
      </c>
      <c r="D6144" s="377">
        <v>1800</v>
      </c>
      <c r="E6144" s="1" t="s">
        <v>84</v>
      </c>
      <c r="F6144" s="378">
        <v>46183</v>
      </c>
      <c r="G6144" s="1" t="s">
        <v>11512</v>
      </c>
      <c r="H6144" s="1" t="s">
        <v>11020</v>
      </c>
      <c r="I6144" s="378">
        <v>48008</v>
      </c>
      <c r="J6144" s="1" t="s">
        <v>61</v>
      </c>
      <c r="K6144" s="380">
        <v>0.93850694444444005</v>
      </c>
      <c r="L6144" s="378">
        <v>46183</v>
      </c>
      <c r="M6144" s="1" t="s">
        <v>1220</v>
      </c>
      <c r="N6144" s="1" t="s">
        <v>12794</v>
      </c>
    </row>
    <row r="6145" spans="1:14" x14ac:dyDescent="0.25">
      <c r="A6145" s="1" t="s">
        <v>1219</v>
      </c>
      <c r="B6145" s="1" t="s">
        <v>87</v>
      </c>
      <c r="C6145" s="1" t="s">
        <v>81</v>
      </c>
      <c r="D6145" s="377">
        <v>1800</v>
      </c>
      <c r="E6145" s="1" t="s">
        <v>84</v>
      </c>
      <c r="F6145" s="378">
        <v>46183</v>
      </c>
      <c r="G6145" s="1" t="s">
        <v>11512</v>
      </c>
      <c r="H6145" s="1" t="s">
        <v>11020</v>
      </c>
      <c r="I6145" s="378">
        <v>48008</v>
      </c>
      <c r="J6145" s="1" t="s">
        <v>61</v>
      </c>
      <c r="K6145" s="380">
        <v>2.4942129629630001E-2</v>
      </c>
      <c r="L6145" s="378">
        <v>46183</v>
      </c>
      <c r="M6145" s="1" t="s">
        <v>1220</v>
      </c>
      <c r="N6145" s="1" t="s">
        <v>11515</v>
      </c>
    </row>
    <row r="6146" spans="1:14" x14ac:dyDescent="0.25">
      <c r="A6146" s="1" t="s">
        <v>1219</v>
      </c>
      <c r="B6146" s="1" t="s">
        <v>87</v>
      </c>
      <c r="C6146" s="1" t="s">
        <v>81</v>
      </c>
      <c r="D6146" s="377">
        <v>1800</v>
      </c>
      <c r="E6146" s="1" t="s">
        <v>84</v>
      </c>
      <c r="F6146" s="378">
        <v>46183</v>
      </c>
      <c r="G6146" s="1" t="s">
        <v>11512</v>
      </c>
      <c r="H6146" s="1" t="s">
        <v>11020</v>
      </c>
      <c r="I6146" s="378">
        <v>48008</v>
      </c>
      <c r="J6146" s="1" t="s">
        <v>61</v>
      </c>
      <c r="K6146" s="380">
        <v>0.86030092592592999</v>
      </c>
      <c r="L6146" s="378">
        <v>46183</v>
      </c>
      <c r="M6146" s="1" t="s">
        <v>1220</v>
      </c>
      <c r="N6146" s="1" t="s">
        <v>12792</v>
      </c>
    </row>
    <row r="6147" spans="1:14" x14ac:dyDescent="0.25">
      <c r="A6147" s="1" t="s">
        <v>1219</v>
      </c>
      <c r="B6147" s="1" t="s">
        <v>87</v>
      </c>
      <c r="C6147" s="1" t="s">
        <v>81</v>
      </c>
      <c r="D6147" s="377">
        <v>1800</v>
      </c>
      <c r="E6147" s="1" t="s">
        <v>84</v>
      </c>
      <c r="F6147" s="378">
        <v>46183</v>
      </c>
      <c r="G6147" s="1" t="s">
        <v>11512</v>
      </c>
      <c r="H6147" s="1" t="s">
        <v>11020</v>
      </c>
      <c r="I6147" s="378">
        <v>48008</v>
      </c>
      <c r="J6147" s="1" t="s">
        <v>61</v>
      </c>
      <c r="K6147" s="380">
        <v>0.72539351851851996</v>
      </c>
      <c r="L6147" s="378">
        <v>46183</v>
      </c>
      <c r="M6147" s="1" t="s">
        <v>1220</v>
      </c>
      <c r="N6147" s="1" t="s">
        <v>12806</v>
      </c>
    </row>
    <row r="6148" spans="1:14" x14ac:dyDescent="0.25">
      <c r="A6148" s="1" t="s">
        <v>1219</v>
      </c>
      <c r="B6148" s="1" t="s">
        <v>87</v>
      </c>
      <c r="C6148" s="1" t="s">
        <v>81</v>
      </c>
      <c r="D6148" s="377">
        <v>1800</v>
      </c>
      <c r="E6148" s="1" t="s">
        <v>84</v>
      </c>
      <c r="F6148" s="378">
        <v>46183</v>
      </c>
      <c r="G6148" s="1" t="s">
        <v>11512</v>
      </c>
      <c r="H6148" s="1" t="s">
        <v>11020</v>
      </c>
      <c r="I6148" s="378">
        <v>48008</v>
      </c>
      <c r="J6148" s="1" t="s">
        <v>61</v>
      </c>
      <c r="K6148" s="380">
        <v>0.58383101851852004</v>
      </c>
      <c r="L6148" s="378">
        <v>46183</v>
      </c>
      <c r="M6148" s="1" t="s">
        <v>1220</v>
      </c>
      <c r="N6148" s="1" t="s">
        <v>12810</v>
      </c>
    </row>
    <row r="6149" spans="1:14" x14ac:dyDescent="0.25">
      <c r="A6149" s="1" t="s">
        <v>1219</v>
      </c>
      <c r="B6149" s="1" t="s">
        <v>87</v>
      </c>
      <c r="C6149" s="1" t="s">
        <v>81</v>
      </c>
      <c r="D6149" s="377">
        <v>1800</v>
      </c>
      <c r="E6149" s="1" t="s">
        <v>84</v>
      </c>
      <c r="F6149" s="378">
        <v>46183</v>
      </c>
      <c r="G6149" s="1" t="s">
        <v>11512</v>
      </c>
      <c r="H6149" s="1" t="s">
        <v>11020</v>
      </c>
      <c r="I6149" s="378">
        <v>48008</v>
      </c>
      <c r="J6149" s="1" t="s">
        <v>61</v>
      </c>
      <c r="K6149" s="380">
        <v>0.18018518518519</v>
      </c>
      <c r="L6149" s="378">
        <v>46183</v>
      </c>
      <c r="M6149" s="1" t="s">
        <v>1220</v>
      </c>
      <c r="N6149" s="1" t="s">
        <v>11518</v>
      </c>
    </row>
    <row r="6150" spans="1:14" x14ac:dyDescent="0.25">
      <c r="A6150" s="1" t="s">
        <v>1219</v>
      </c>
      <c r="B6150" s="1" t="s">
        <v>87</v>
      </c>
      <c r="C6150" s="1" t="s">
        <v>81</v>
      </c>
      <c r="D6150" s="377">
        <v>1800</v>
      </c>
      <c r="E6150" s="1" t="s">
        <v>84</v>
      </c>
      <c r="F6150" s="378">
        <v>46183</v>
      </c>
      <c r="G6150" s="1" t="s">
        <v>11512</v>
      </c>
      <c r="H6150" s="1" t="s">
        <v>11020</v>
      </c>
      <c r="I6150" s="378">
        <v>48008</v>
      </c>
      <c r="J6150" s="1" t="s">
        <v>61</v>
      </c>
      <c r="K6150" s="380">
        <v>0.68776620370370001</v>
      </c>
      <c r="L6150" s="378">
        <v>46183</v>
      </c>
      <c r="M6150" s="1" t="s">
        <v>1220</v>
      </c>
      <c r="N6150" s="1" t="s">
        <v>12821</v>
      </c>
    </row>
    <row r="6151" spans="1:14" x14ac:dyDescent="0.25">
      <c r="A6151" s="1" t="s">
        <v>1219</v>
      </c>
      <c r="B6151" s="1" t="s">
        <v>87</v>
      </c>
      <c r="C6151" s="1" t="s">
        <v>81</v>
      </c>
      <c r="D6151" s="377">
        <v>1800</v>
      </c>
      <c r="E6151" s="1" t="s">
        <v>84</v>
      </c>
      <c r="F6151" s="378">
        <v>46183</v>
      </c>
      <c r="G6151" s="1" t="s">
        <v>11512</v>
      </c>
      <c r="H6151" s="1" t="s">
        <v>11020</v>
      </c>
      <c r="I6151" s="378">
        <v>48008</v>
      </c>
      <c r="J6151" s="1" t="s">
        <v>61</v>
      </c>
      <c r="K6151" s="380">
        <v>0.58453703703703996</v>
      </c>
      <c r="L6151" s="378">
        <v>46183</v>
      </c>
      <c r="M6151" s="1" t="s">
        <v>1220</v>
      </c>
      <c r="N6151" s="1" t="s">
        <v>12819</v>
      </c>
    </row>
    <row r="6152" spans="1:14" x14ac:dyDescent="0.25">
      <c r="A6152" s="1" t="s">
        <v>1219</v>
      </c>
      <c r="B6152" s="1" t="s">
        <v>87</v>
      </c>
      <c r="C6152" s="1" t="s">
        <v>81</v>
      </c>
      <c r="D6152" s="377">
        <v>1800</v>
      </c>
      <c r="E6152" s="1" t="s">
        <v>84</v>
      </c>
      <c r="F6152" s="378">
        <v>46183</v>
      </c>
      <c r="G6152" s="1" t="s">
        <v>11512</v>
      </c>
      <c r="H6152" s="1" t="s">
        <v>11020</v>
      </c>
      <c r="I6152" s="378">
        <v>48008</v>
      </c>
      <c r="J6152" s="1" t="s">
        <v>61</v>
      </c>
      <c r="K6152" s="380">
        <v>0.58615740740740996</v>
      </c>
      <c r="L6152" s="378">
        <v>46183</v>
      </c>
      <c r="M6152" s="1" t="s">
        <v>1220</v>
      </c>
      <c r="N6152" s="1" t="s">
        <v>12803</v>
      </c>
    </row>
    <row r="6153" spans="1:14" x14ac:dyDescent="0.25">
      <c r="A6153" s="1" t="s">
        <v>1219</v>
      </c>
      <c r="B6153" s="1" t="s">
        <v>87</v>
      </c>
      <c r="C6153" s="1" t="s">
        <v>81</v>
      </c>
      <c r="D6153" s="377">
        <v>1800</v>
      </c>
      <c r="E6153" s="1" t="s">
        <v>84</v>
      </c>
      <c r="F6153" s="378">
        <v>46182</v>
      </c>
      <c r="G6153" s="1" t="s">
        <v>10278</v>
      </c>
      <c r="H6153" s="1" t="s">
        <v>9536</v>
      </c>
      <c r="I6153" s="378">
        <v>48007</v>
      </c>
      <c r="J6153" s="1" t="s">
        <v>61</v>
      </c>
      <c r="K6153" s="380">
        <v>0.59004629629630001</v>
      </c>
      <c r="L6153" s="378">
        <v>46182</v>
      </c>
      <c r="M6153" s="1" t="s">
        <v>1220</v>
      </c>
      <c r="N6153" s="1" t="s">
        <v>10796</v>
      </c>
    </row>
    <row r="6154" spans="1:14" x14ac:dyDescent="0.25">
      <c r="A6154" s="1" t="s">
        <v>1219</v>
      </c>
      <c r="B6154" s="1" t="s">
        <v>87</v>
      </c>
      <c r="C6154" s="1" t="s">
        <v>81</v>
      </c>
      <c r="D6154" s="377">
        <v>1800</v>
      </c>
      <c r="E6154" s="1" t="s">
        <v>84</v>
      </c>
      <c r="F6154" s="378">
        <v>46182</v>
      </c>
      <c r="G6154" s="1" t="s">
        <v>10278</v>
      </c>
      <c r="H6154" s="1" t="s">
        <v>9536</v>
      </c>
      <c r="I6154" s="378">
        <v>48007</v>
      </c>
      <c r="J6154" s="1" t="s">
        <v>61</v>
      </c>
      <c r="K6154" s="380">
        <v>0.69289351851851999</v>
      </c>
      <c r="L6154" s="378">
        <v>46182</v>
      </c>
      <c r="M6154" s="1" t="s">
        <v>1220</v>
      </c>
      <c r="N6154" s="1" t="s">
        <v>10964</v>
      </c>
    </row>
    <row r="6155" spans="1:14" x14ac:dyDescent="0.25">
      <c r="A6155" s="1" t="s">
        <v>1219</v>
      </c>
      <c r="B6155" s="1" t="s">
        <v>87</v>
      </c>
      <c r="C6155" s="1" t="s">
        <v>81</v>
      </c>
      <c r="D6155" s="377">
        <v>1800</v>
      </c>
      <c r="E6155" s="1" t="s">
        <v>84</v>
      </c>
      <c r="F6155" s="378">
        <v>46182</v>
      </c>
      <c r="G6155" s="1" t="s">
        <v>10278</v>
      </c>
      <c r="H6155" s="1" t="s">
        <v>9536</v>
      </c>
      <c r="I6155" s="378">
        <v>48007</v>
      </c>
      <c r="J6155" s="1" t="s">
        <v>61</v>
      </c>
      <c r="K6155" s="380">
        <v>0.42579861111111</v>
      </c>
      <c r="L6155" s="378">
        <v>46182</v>
      </c>
      <c r="M6155" s="1" t="s">
        <v>1220</v>
      </c>
      <c r="N6155" s="1" t="s">
        <v>10791</v>
      </c>
    </row>
    <row r="6156" spans="1:14" x14ac:dyDescent="0.25">
      <c r="A6156" s="1" t="s">
        <v>1219</v>
      </c>
      <c r="B6156" s="1" t="s">
        <v>87</v>
      </c>
      <c r="C6156" s="1" t="s">
        <v>81</v>
      </c>
      <c r="D6156" s="377">
        <v>1800</v>
      </c>
      <c r="E6156" s="1" t="s">
        <v>84</v>
      </c>
      <c r="F6156" s="378">
        <v>46182</v>
      </c>
      <c r="G6156" s="1" t="s">
        <v>10278</v>
      </c>
      <c r="H6156" s="1" t="s">
        <v>9536</v>
      </c>
      <c r="I6156" s="378">
        <v>48007</v>
      </c>
      <c r="J6156" s="1" t="s">
        <v>61</v>
      </c>
      <c r="K6156" s="380">
        <v>0.15128472222222</v>
      </c>
      <c r="L6156" s="378">
        <v>46182</v>
      </c>
      <c r="M6156" s="1" t="s">
        <v>1220</v>
      </c>
      <c r="N6156" s="1" t="s">
        <v>10292</v>
      </c>
    </row>
    <row r="6157" spans="1:14" x14ac:dyDescent="0.25">
      <c r="A6157" s="1" t="s">
        <v>1219</v>
      </c>
      <c r="B6157" s="1" t="s">
        <v>87</v>
      </c>
      <c r="C6157" s="1" t="s">
        <v>81</v>
      </c>
      <c r="D6157" s="377">
        <v>1800</v>
      </c>
      <c r="E6157" s="1" t="s">
        <v>84</v>
      </c>
      <c r="F6157" s="378">
        <v>46182</v>
      </c>
      <c r="G6157" s="1" t="s">
        <v>11512</v>
      </c>
      <c r="H6157" s="1" t="s">
        <v>11020</v>
      </c>
      <c r="I6157" s="378">
        <v>48008</v>
      </c>
      <c r="J6157" s="1" t="s">
        <v>61</v>
      </c>
      <c r="K6157" s="380">
        <v>0.94552083333333004</v>
      </c>
      <c r="L6157" s="378">
        <v>46182</v>
      </c>
      <c r="M6157" s="1" t="s">
        <v>1220</v>
      </c>
      <c r="N6157" s="1" t="s">
        <v>11534</v>
      </c>
    </row>
    <row r="6158" spans="1:14" x14ac:dyDescent="0.25">
      <c r="A6158" s="1" t="s">
        <v>1219</v>
      </c>
      <c r="B6158" s="1" t="s">
        <v>87</v>
      </c>
      <c r="C6158" s="1" t="s">
        <v>81</v>
      </c>
      <c r="D6158" s="377">
        <v>1800</v>
      </c>
      <c r="E6158" s="1" t="s">
        <v>84</v>
      </c>
      <c r="F6158" s="378">
        <v>46182</v>
      </c>
      <c r="G6158" s="1" t="s">
        <v>10278</v>
      </c>
      <c r="H6158" s="1" t="s">
        <v>9536</v>
      </c>
      <c r="I6158" s="378">
        <v>48007</v>
      </c>
      <c r="J6158" s="1" t="s">
        <v>61</v>
      </c>
      <c r="K6158" s="380">
        <v>0.17306712962963</v>
      </c>
      <c r="L6158" s="378">
        <v>46182</v>
      </c>
      <c r="M6158" s="1" t="s">
        <v>1220</v>
      </c>
      <c r="N6158" s="1" t="s">
        <v>10291</v>
      </c>
    </row>
    <row r="6159" spans="1:14" x14ac:dyDescent="0.25">
      <c r="A6159" s="1" t="s">
        <v>1219</v>
      </c>
      <c r="B6159" s="1" t="s">
        <v>87</v>
      </c>
      <c r="C6159" s="1" t="s">
        <v>81</v>
      </c>
      <c r="D6159" s="377">
        <v>1800</v>
      </c>
      <c r="E6159" s="1" t="s">
        <v>84</v>
      </c>
      <c r="F6159" s="378">
        <v>46182</v>
      </c>
      <c r="G6159" s="1" t="s">
        <v>10278</v>
      </c>
      <c r="H6159" s="1" t="s">
        <v>9536</v>
      </c>
      <c r="I6159" s="378">
        <v>48007</v>
      </c>
      <c r="J6159" s="1" t="s">
        <v>61</v>
      </c>
      <c r="K6159" s="380">
        <v>0.43721064814815003</v>
      </c>
      <c r="L6159" s="378">
        <v>46182</v>
      </c>
      <c r="M6159" s="1" t="s">
        <v>1220</v>
      </c>
      <c r="N6159" s="1" t="s">
        <v>10789</v>
      </c>
    </row>
    <row r="6160" spans="1:14" x14ac:dyDescent="0.25">
      <c r="A6160" s="1" t="s">
        <v>1219</v>
      </c>
      <c r="B6160" s="1" t="s">
        <v>87</v>
      </c>
      <c r="C6160" s="1" t="s">
        <v>81</v>
      </c>
      <c r="D6160" s="377">
        <v>1800</v>
      </c>
      <c r="E6160" s="1" t="s">
        <v>84</v>
      </c>
      <c r="F6160" s="378">
        <v>46182</v>
      </c>
      <c r="G6160" s="1" t="s">
        <v>10278</v>
      </c>
      <c r="H6160" s="1" t="s">
        <v>9536</v>
      </c>
      <c r="I6160" s="378">
        <v>48007</v>
      </c>
      <c r="J6160" s="1" t="s">
        <v>61</v>
      </c>
      <c r="K6160" s="380">
        <v>0.92325231481480996</v>
      </c>
      <c r="L6160" s="378">
        <v>46182</v>
      </c>
      <c r="M6160" s="1" t="s">
        <v>1220</v>
      </c>
      <c r="N6160" s="1" t="s">
        <v>11525</v>
      </c>
    </row>
    <row r="6161" spans="1:14" x14ac:dyDescent="0.25">
      <c r="A6161" s="1" t="s">
        <v>1219</v>
      </c>
      <c r="B6161" s="1" t="s">
        <v>87</v>
      </c>
      <c r="C6161" s="1" t="s">
        <v>81</v>
      </c>
      <c r="D6161" s="377">
        <v>1800</v>
      </c>
      <c r="E6161" s="1" t="s">
        <v>84</v>
      </c>
      <c r="F6161" s="378">
        <v>46182</v>
      </c>
      <c r="G6161" s="1" t="s">
        <v>10278</v>
      </c>
      <c r="H6161" s="1" t="s">
        <v>9536</v>
      </c>
      <c r="I6161" s="378">
        <v>48007</v>
      </c>
      <c r="J6161" s="1" t="s">
        <v>61</v>
      </c>
      <c r="K6161" s="380">
        <v>4.4236111111109998E-2</v>
      </c>
      <c r="L6161" s="378">
        <v>46182</v>
      </c>
      <c r="M6161" s="1" t="s">
        <v>1220</v>
      </c>
      <c r="N6161" s="1" t="s">
        <v>10285</v>
      </c>
    </row>
    <row r="6162" spans="1:14" x14ac:dyDescent="0.25">
      <c r="A6162" s="1" t="s">
        <v>1219</v>
      </c>
      <c r="B6162" s="1" t="s">
        <v>87</v>
      </c>
      <c r="C6162" s="1" t="s">
        <v>81</v>
      </c>
      <c r="D6162" s="377">
        <v>1800</v>
      </c>
      <c r="E6162" s="1" t="s">
        <v>84</v>
      </c>
      <c r="F6162" s="378">
        <v>46182</v>
      </c>
      <c r="G6162" s="1" t="s">
        <v>11512</v>
      </c>
      <c r="H6162" s="1" t="s">
        <v>11020</v>
      </c>
      <c r="I6162" s="378">
        <v>48008</v>
      </c>
      <c r="J6162" s="1" t="s">
        <v>61</v>
      </c>
      <c r="K6162" s="380">
        <v>0.90728009259259002</v>
      </c>
      <c r="L6162" s="378">
        <v>46182</v>
      </c>
      <c r="M6162" s="1" t="s">
        <v>1220</v>
      </c>
      <c r="N6162" s="1" t="s">
        <v>11526</v>
      </c>
    </row>
    <row r="6163" spans="1:14" x14ac:dyDescent="0.25">
      <c r="A6163" s="1" t="s">
        <v>1219</v>
      </c>
      <c r="B6163" s="1" t="s">
        <v>87</v>
      </c>
      <c r="C6163" s="1" t="s">
        <v>81</v>
      </c>
      <c r="D6163" s="377">
        <v>1800</v>
      </c>
      <c r="E6163" s="1" t="s">
        <v>84</v>
      </c>
      <c r="F6163" s="378">
        <v>46182</v>
      </c>
      <c r="G6163" s="1" t="s">
        <v>11512</v>
      </c>
      <c r="H6163" s="1" t="s">
        <v>11020</v>
      </c>
      <c r="I6163" s="378">
        <v>48008</v>
      </c>
      <c r="J6163" s="1" t="s">
        <v>61</v>
      </c>
      <c r="K6163" s="380">
        <v>0.93193287037036998</v>
      </c>
      <c r="L6163" s="378">
        <v>46182</v>
      </c>
      <c r="M6163" s="1" t="s">
        <v>1220</v>
      </c>
      <c r="N6163" s="1" t="s">
        <v>11533</v>
      </c>
    </row>
    <row r="6164" spans="1:14" x14ac:dyDescent="0.25">
      <c r="A6164" s="1" t="s">
        <v>1219</v>
      </c>
      <c r="B6164" s="1" t="s">
        <v>87</v>
      </c>
      <c r="C6164" s="1" t="s">
        <v>81</v>
      </c>
      <c r="D6164" s="377">
        <v>1800</v>
      </c>
      <c r="E6164" s="1" t="s">
        <v>84</v>
      </c>
      <c r="F6164" s="378">
        <v>46182</v>
      </c>
      <c r="G6164" s="1" t="s">
        <v>10278</v>
      </c>
      <c r="H6164" s="1" t="s">
        <v>9536</v>
      </c>
      <c r="I6164" s="378">
        <v>48007</v>
      </c>
      <c r="J6164" s="1" t="s">
        <v>61</v>
      </c>
      <c r="K6164" s="380">
        <v>0.79083333333332995</v>
      </c>
      <c r="L6164" s="378">
        <v>46182</v>
      </c>
      <c r="M6164" s="1" t="s">
        <v>1220</v>
      </c>
      <c r="N6164" s="1" t="s">
        <v>11528</v>
      </c>
    </row>
    <row r="6165" spans="1:14" x14ac:dyDescent="0.25">
      <c r="A6165" s="1" t="s">
        <v>1219</v>
      </c>
      <c r="B6165" s="1" t="s">
        <v>87</v>
      </c>
      <c r="C6165" s="1" t="s">
        <v>81</v>
      </c>
      <c r="D6165" s="377">
        <v>1800</v>
      </c>
      <c r="E6165" s="1" t="s">
        <v>84</v>
      </c>
      <c r="F6165" s="378">
        <v>46182</v>
      </c>
      <c r="G6165" s="1" t="s">
        <v>10278</v>
      </c>
      <c r="H6165" s="1" t="s">
        <v>9536</v>
      </c>
      <c r="I6165" s="378">
        <v>48007</v>
      </c>
      <c r="J6165" s="1" t="s">
        <v>61</v>
      </c>
      <c r="K6165" s="380">
        <v>0.30982638888889003</v>
      </c>
      <c r="L6165" s="378">
        <v>46182</v>
      </c>
      <c r="M6165" s="1" t="s">
        <v>1220</v>
      </c>
      <c r="N6165" s="1" t="s">
        <v>10286</v>
      </c>
    </row>
    <row r="6166" spans="1:14" x14ac:dyDescent="0.25">
      <c r="A6166" s="1" t="s">
        <v>1219</v>
      </c>
      <c r="B6166" s="1" t="s">
        <v>87</v>
      </c>
      <c r="C6166" s="1" t="s">
        <v>81</v>
      </c>
      <c r="D6166" s="377">
        <v>1800</v>
      </c>
      <c r="E6166" s="1" t="s">
        <v>84</v>
      </c>
      <c r="F6166" s="378">
        <v>46182</v>
      </c>
      <c r="G6166" s="1" t="s">
        <v>10278</v>
      </c>
      <c r="H6166" s="1" t="s">
        <v>9536</v>
      </c>
      <c r="I6166" s="378">
        <v>48007</v>
      </c>
      <c r="J6166" s="1" t="s">
        <v>61</v>
      </c>
      <c r="K6166" s="380">
        <v>0.59375</v>
      </c>
      <c r="L6166" s="378">
        <v>46182</v>
      </c>
      <c r="M6166" s="1" t="s">
        <v>1220</v>
      </c>
      <c r="N6166" s="1" t="s">
        <v>10795</v>
      </c>
    </row>
    <row r="6167" spans="1:14" x14ac:dyDescent="0.25">
      <c r="A6167" s="1" t="s">
        <v>1219</v>
      </c>
      <c r="B6167" s="1" t="s">
        <v>87</v>
      </c>
      <c r="C6167" s="1" t="s">
        <v>81</v>
      </c>
      <c r="D6167" s="377">
        <v>1800</v>
      </c>
      <c r="E6167" s="1" t="s">
        <v>84</v>
      </c>
      <c r="F6167" s="378">
        <v>46182</v>
      </c>
      <c r="G6167" s="1" t="s">
        <v>10278</v>
      </c>
      <c r="H6167" s="1" t="s">
        <v>9536</v>
      </c>
      <c r="I6167" s="378">
        <v>48007</v>
      </c>
      <c r="J6167" s="1" t="s">
        <v>61</v>
      </c>
      <c r="K6167" s="380">
        <v>0.49854166666666999</v>
      </c>
      <c r="L6167" s="378">
        <v>46182</v>
      </c>
      <c r="M6167" s="1" t="s">
        <v>1220</v>
      </c>
      <c r="N6167" s="1" t="s">
        <v>10792</v>
      </c>
    </row>
    <row r="6168" spans="1:14" x14ac:dyDescent="0.25">
      <c r="A6168" s="1" t="s">
        <v>1219</v>
      </c>
      <c r="B6168" s="1" t="s">
        <v>87</v>
      </c>
      <c r="C6168" s="1" t="s">
        <v>81</v>
      </c>
      <c r="D6168" s="377">
        <v>1800</v>
      </c>
      <c r="E6168" s="1" t="s">
        <v>84</v>
      </c>
      <c r="F6168" s="378">
        <v>46182</v>
      </c>
      <c r="G6168" s="1" t="s">
        <v>10278</v>
      </c>
      <c r="H6168" s="1" t="s">
        <v>9536</v>
      </c>
      <c r="I6168" s="378">
        <v>48007</v>
      </c>
      <c r="J6168" s="1" t="s">
        <v>61</v>
      </c>
      <c r="K6168" s="380">
        <v>0.46478009259259001</v>
      </c>
      <c r="L6168" s="378">
        <v>46182</v>
      </c>
      <c r="M6168" s="1" t="s">
        <v>1220</v>
      </c>
      <c r="N6168" s="1" t="s">
        <v>10793</v>
      </c>
    </row>
    <row r="6169" spans="1:14" x14ac:dyDescent="0.25">
      <c r="A6169" s="1" t="s">
        <v>1219</v>
      </c>
      <c r="B6169" s="1" t="s">
        <v>87</v>
      </c>
      <c r="C6169" s="1" t="s">
        <v>81</v>
      </c>
      <c r="D6169" s="377">
        <v>1800</v>
      </c>
      <c r="E6169" s="1" t="s">
        <v>84</v>
      </c>
      <c r="F6169" s="378">
        <v>46182</v>
      </c>
      <c r="G6169" s="1" t="s">
        <v>10278</v>
      </c>
      <c r="H6169" s="1" t="s">
        <v>9536</v>
      </c>
      <c r="I6169" s="378">
        <v>48007</v>
      </c>
      <c r="J6169" s="1" t="s">
        <v>61</v>
      </c>
      <c r="K6169" s="380">
        <v>0.71114583333333004</v>
      </c>
      <c r="L6169" s="378">
        <v>46182</v>
      </c>
      <c r="M6169" s="1" t="s">
        <v>1220</v>
      </c>
      <c r="N6169" s="1" t="s">
        <v>11531</v>
      </c>
    </row>
    <row r="6170" spans="1:14" x14ac:dyDescent="0.25">
      <c r="A6170" s="1" t="s">
        <v>1219</v>
      </c>
      <c r="B6170" s="1" t="s">
        <v>87</v>
      </c>
      <c r="C6170" s="1" t="s">
        <v>81</v>
      </c>
      <c r="D6170" s="377">
        <v>1800</v>
      </c>
      <c r="E6170" s="1" t="s">
        <v>84</v>
      </c>
      <c r="F6170" s="378">
        <v>46182</v>
      </c>
      <c r="G6170" s="1" t="s">
        <v>10278</v>
      </c>
      <c r="H6170" s="1" t="s">
        <v>9536</v>
      </c>
      <c r="I6170" s="378">
        <v>48007</v>
      </c>
      <c r="J6170" s="1" t="s">
        <v>61</v>
      </c>
      <c r="K6170" s="380">
        <v>0.79385416666666997</v>
      </c>
      <c r="L6170" s="378">
        <v>46182</v>
      </c>
      <c r="M6170" s="1" t="s">
        <v>1220</v>
      </c>
      <c r="N6170" s="1" t="s">
        <v>11527</v>
      </c>
    </row>
    <row r="6171" spans="1:14" x14ac:dyDescent="0.25">
      <c r="A6171" s="1" t="s">
        <v>1219</v>
      </c>
      <c r="B6171" s="1" t="s">
        <v>87</v>
      </c>
      <c r="C6171" s="1" t="s">
        <v>81</v>
      </c>
      <c r="D6171" s="377">
        <v>1800</v>
      </c>
      <c r="E6171" s="1" t="s">
        <v>84</v>
      </c>
      <c r="F6171" s="378">
        <v>46182</v>
      </c>
      <c r="G6171" s="1" t="s">
        <v>10278</v>
      </c>
      <c r="H6171" s="1" t="s">
        <v>9536</v>
      </c>
      <c r="I6171" s="378">
        <v>48007</v>
      </c>
      <c r="J6171" s="1" t="s">
        <v>61</v>
      </c>
      <c r="K6171" s="380">
        <v>0.22684027777777999</v>
      </c>
      <c r="L6171" s="378">
        <v>46182</v>
      </c>
      <c r="M6171" s="1" t="s">
        <v>1220</v>
      </c>
      <c r="N6171" s="1" t="s">
        <v>10280</v>
      </c>
    </row>
    <row r="6172" spans="1:14" x14ac:dyDescent="0.25">
      <c r="A6172" s="1" t="s">
        <v>1219</v>
      </c>
      <c r="B6172" s="1" t="s">
        <v>87</v>
      </c>
      <c r="C6172" s="1" t="s">
        <v>81</v>
      </c>
      <c r="D6172" s="377">
        <v>1800</v>
      </c>
      <c r="E6172" s="1" t="s">
        <v>84</v>
      </c>
      <c r="F6172" s="378">
        <v>46182</v>
      </c>
      <c r="G6172" s="1" t="s">
        <v>10278</v>
      </c>
      <c r="H6172" s="1" t="s">
        <v>9536</v>
      </c>
      <c r="I6172" s="378">
        <v>48007</v>
      </c>
      <c r="J6172" s="1" t="s">
        <v>61</v>
      </c>
      <c r="K6172" s="380">
        <v>0.67078703703704001</v>
      </c>
      <c r="L6172" s="378">
        <v>46182</v>
      </c>
      <c r="M6172" s="1" t="s">
        <v>1220</v>
      </c>
      <c r="N6172" s="1" t="s">
        <v>10963</v>
      </c>
    </row>
    <row r="6173" spans="1:14" x14ac:dyDescent="0.25">
      <c r="A6173" s="1" t="s">
        <v>1219</v>
      </c>
      <c r="B6173" s="1" t="s">
        <v>87</v>
      </c>
      <c r="C6173" s="1" t="s">
        <v>81</v>
      </c>
      <c r="D6173" s="377">
        <v>1800</v>
      </c>
      <c r="E6173" s="1" t="s">
        <v>84</v>
      </c>
      <c r="F6173" s="378">
        <v>46182</v>
      </c>
      <c r="G6173" s="1" t="s">
        <v>10278</v>
      </c>
      <c r="H6173" s="1" t="s">
        <v>9536</v>
      </c>
      <c r="I6173" s="378">
        <v>48007</v>
      </c>
      <c r="J6173" s="1" t="s">
        <v>61</v>
      </c>
      <c r="K6173" s="380">
        <v>3.133101851852E-2</v>
      </c>
      <c r="L6173" s="378">
        <v>46182</v>
      </c>
      <c r="M6173" s="1" t="s">
        <v>1220</v>
      </c>
      <c r="N6173" s="1" t="s">
        <v>10290</v>
      </c>
    </row>
    <row r="6174" spans="1:14" x14ac:dyDescent="0.25">
      <c r="A6174" s="1" t="s">
        <v>1219</v>
      </c>
      <c r="B6174" s="1" t="s">
        <v>87</v>
      </c>
      <c r="C6174" s="1" t="s">
        <v>81</v>
      </c>
      <c r="D6174" s="377">
        <v>1800</v>
      </c>
      <c r="E6174" s="1" t="s">
        <v>84</v>
      </c>
      <c r="F6174" s="378">
        <v>46182</v>
      </c>
      <c r="G6174" s="1" t="s">
        <v>10278</v>
      </c>
      <c r="H6174" s="1" t="s">
        <v>9536</v>
      </c>
      <c r="I6174" s="378">
        <v>48007</v>
      </c>
      <c r="J6174" s="1" t="s">
        <v>61</v>
      </c>
      <c r="K6174" s="380">
        <v>0.38216435185184999</v>
      </c>
      <c r="L6174" s="378">
        <v>46182</v>
      </c>
      <c r="M6174" s="1" t="s">
        <v>1220</v>
      </c>
      <c r="N6174" s="1" t="s">
        <v>10794</v>
      </c>
    </row>
    <row r="6175" spans="1:14" x14ac:dyDescent="0.25">
      <c r="A6175" s="1" t="s">
        <v>1219</v>
      </c>
      <c r="B6175" s="1" t="s">
        <v>87</v>
      </c>
      <c r="C6175" s="1" t="s">
        <v>81</v>
      </c>
      <c r="D6175" s="377">
        <v>1800</v>
      </c>
      <c r="E6175" s="1" t="s">
        <v>84</v>
      </c>
      <c r="F6175" s="378">
        <v>46182</v>
      </c>
      <c r="G6175" s="1" t="s">
        <v>10278</v>
      </c>
      <c r="H6175" s="1" t="s">
        <v>9536</v>
      </c>
      <c r="I6175" s="378">
        <v>48007</v>
      </c>
      <c r="J6175" s="1" t="s">
        <v>61</v>
      </c>
      <c r="K6175" s="380">
        <v>0.68608796296296004</v>
      </c>
      <c r="L6175" s="378">
        <v>46182</v>
      </c>
      <c r="M6175" s="1" t="s">
        <v>1220</v>
      </c>
      <c r="N6175" s="1" t="s">
        <v>10961</v>
      </c>
    </row>
    <row r="6176" spans="1:14" x14ac:dyDescent="0.25">
      <c r="A6176" s="1" t="s">
        <v>1219</v>
      </c>
      <c r="B6176" s="1" t="s">
        <v>87</v>
      </c>
      <c r="C6176" s="1" t="s">
        <v>81</v>
      </c>
      <c r="D6176" s="377">
        <v>1800</v>
      </c>
      <c r="E6176" s="1" t="s">
        <v>84</v>
      </c>
      <c r="F6176" s="378">
        <v>46182</v>
      </c>
      <c r="G6176" s="1" t="s">
        <v>10278</v>
      </c>
      <c r="H6176" s="1" t="s">
        <v>9536</v>
      </c>
      <c r="I6176" s="378">
        <v>48007</v>
      </c>
      <c r="J6176" s="1" t="s">
        <v>61</v>
      </c>
      <c r="K6176" s="380">
        <v>0.34574074074074002</v>
      </c>
      <c r="L6176" s="378">
        <v>46182</v>
      </c>
      <c r="M6176" s="1" t="s">
        <v>1220</v>
      </c>
      <c r="N6176" s="1" t="s">
        <v>10283</v>
      </c>
    </row>
    <row r="6177" spans="1:14" x14ac:dyDescent="0.25">
      <c r="A6177" s="1" t="s">
        <v>1219</v>
      </c>
      <c r="B6177" s="1" t="s">
        <v>87</v>
      </c>
      <c r="C6177" s="1" t="s">
        <v>81</v>
      </c>
      <c r="D6177" s="377">
        <v>1800</v>
      </c>
      <c r="E6177" s="1" t="s">
        <v>84</v>
      </c>
      <c r="F6177" s="378">
        <v>46182</v>
      </c>
      <c r="G6177" s="1" t="s">
        <v>10278</v>
      </c>
      <c r="H6177" s="1" t="s">
        <v>9536</v>
      </c>
      <c r="I6177" s="378">
        <v>48007</v>
      </c>
      <c r="J6177" s="1" t="s">
        <v>61</v>
      </c>
      <c r="K6177" s="380">
        <v>0.15228009259259001</v>
      </c>
      <c r="L6177" s="378">
        <v>46182</v>
      </c>
      <c r="M6177" s="1" t="s">
        <v>1220</v>
      </c>
      <c r="N6177" s="1" t="s">
        <v>10288</v>
      </c>
    </row>
    <row r="6178" spans="1:14" x14ac:dyDescent="0.25">
      <c r="A6178" s="1" t="s">
        <v>1219</v>
      </c>
      <c r="B6178" s="1" t="s">
        <v>87</v>
      </c>
      <c r="C6178" s="1" t="s">
        <v>81</v>
      </c>
      <c r="D6178" s="377">
        <v>1800</v>
      </c>
      <c r="E6178" s="1" t="s">
        <v>84</v>
      </c>
      <c r="F6178" s="378">
        <v>46182</v>
      </c>
      <c r="G6178" s="1" t="s">
        <v>10278</v>
      </c>
      <c r="H6178" s="1" t="s">
        <v>9536</v>
      </c>
      <c r="I6178" s="378">
        <v>48007</v>
      </c>
      <c r="J6178" s="1" t="s">
        <v>61</v>
      </c>
      <c r="K6178" s="380">
        <v>0.13219907407407</v>
      </c>
      <c r="L6178" s="378">
        <v>46182</v>
      </c>
      <c r="M6178" s="1" t="s">
        <v>1220</v>
      </c>
      <c r="N6178" s="1" t="s">
        <v>10282</v>
      </c>
    </row>
    <row r="6179" spans="1:14" x14ac:dyDescent="0.25">
      <c r="A6179" s="1" t="s">
        <v>1219</v>
      </c>
      <c r="B6179" s="1" t="s">
        <v>87</v>
      </c>
      <c r="C6179" s="1" t="s">
        <v>81</v>
      </c>
      <c r="D6179" s="377">
        <v>1800</v>
      </c>
      <c r="E6179" s="1" t="s">
        <v>84</v>
      </c>
      <c r="F6179" s="378">
        <v>46182</v>
      </c>
      <c r="G6179" s="1" t="s">
        <v>11512</v>
      </c>
      <c r="H6179" s="1" t="s">
        <v>11020</v>
      </c>
      <c r="I6179" s="378">
        <v>48008</v>
      </c>
      <c r="J6179" s="1" t="s">
        <v>61</v>
      </c>
      <c r="K6179" s="380">
        <v>0.86359953703703995</v>
      </c>
      <c r="L6179" s="378">
        <v>46182</v>
      </c>
      <c r="M6179" s="1" t="s">
        <v>1220</v>
      </c>
      <c r="N6179" s="1" t="s">
        <v>11524</v>
      </c>
    </row>
    <row r="6180" spans="1:14" x14ac:dyDescent="0.25">
      <c r="A6180" s="1" t="s">
        <v>1219</v>
      </c>
      <c r="B6180" s="1" t="s">
        <v>87</v>
      </c>
      <c r="C6180" s="1" t="s">
        <v>81</v>
      </c>
      <c r="D6180" s="377">
        <v>1800</v>
      </c>
      <c r="E6180" s="1" t="s">
        <v>84</v>
      </c>
      <c r="F6180" s="378">
        <v>46182</v>
      </c>
      <c r="G6180" s="1" t="s">
        <v>11512</v>
      </c>
      <c r="H6180" s="1" t="s">
        <v>11020</v>
      </c>
      <c r="I6180" s="378">
        <v>48008</v>
      </c>
      <c r="J6180" s="1" t="s">
        <v>61</v>
      </c>
      <c r="K6180" s="380">
        <v>0.88159722222222003</v>
      </c>
      <c r="L6180" s="378">
        <v>46182</v>
      </c>
      <c r="M6180" s="1" t="s">
        <v>1220</v>
      </c>
      <c r="N6180" s="1" t="s">
        <v>11523</v>
      </c>
    </row>
    <row r="6181" spans="1:14" x14ac:dyDescent="0.25">
      <c r="A6181" s="1" t="s">
        <v>1219</v>
      </c>
      <c r="B6181" s="1" t="s">
        <v>87</v>
      </c>
      <c r="C6181" s="1" t="s">
        <v>81</v>
      </c>
      <c r="D6181" s="377">
        <v>1800</v>
      </c>
      <c r="E6181" s="1" t="s">
        <v>84</v>
      </c>
      <c r="F6181" s="378">
        <v>46182</v>
      </c>
      <c r="G6181" s="1" t="s">
        <v>10278</v>
      </c>
      <c r="H6181" s="1" t="s">
        <v>9536</v>
      </c>
      <c r="I6181" s="378">
        <v>48007</v>
      </c>
      <c r="J6181" s="1" t="s">
        <v>61</v>
      </c>
      <c r="K6181" s="380">
        <v>0.20896990740741</v>
      </c>
      <c r="L6181" s="378">
        <v>46182</v>
      </c>
      <c r="M6181" s="1" t="s">
        <v>1220</v>
      </c>
      <c r="N6181" s="1" t="s">
        <v>10293</v>
      </c>
    </row>
    <row r="6182" spans="1:14" x14ac:dyDescent="0.25">
      <c r="A6182" s="1" t="s">
        <v>1219</v>
      </c>
      <c r="B6182" s="1" t="s">
        <v>87</v>
      </c>
      <c r="C6182" s="1" t="s">
        <v>81</v>
      </c>
      <c r="D6182" s="377">
        <v>1800</v>
      </c>
      <c r="E6182" s="1" t="s">
        <v>84</v>
      </c>
      <c r="F6182" s="378">
        <v>46182</v>
      </c>
      <c r="G6182" s="1" t="s">
        <v>10278</v>
      </c>
      <c r="H6182" s="1" t="s">
        <v>9536</v>
      </c>
      <c r="I6182" s="378">
        <v>48007</v>
      </c>
      <c r="J6182" s="1" t="s">
        <v>61</v>
      </c>
      <c r="K6182" s="380">
        <v>0.26130787037037001</v>
      </c>
      <c r="L6182" s="378">
        <v>46182</v>
      </c>
      <c r="M6182" s="1" t="s">
        <v>1220</v>
      </c>
      <c r="N6182" s="1" t="s">
        <v>10294</v>
      </c>
    </row>
    <row r="6183" spans="1:14" x14ac:dyDescent="0.25">
      <c r="A6183" s="1" t="s">
        <v>1219</v>
      </c>
      <c r="B6183" s="1" t="s">
        <v>87</v>
      </c>
      <c r="C6183" s="1" t="s">
        <v>81</v>
      </c>
      <c r="D6183" s="377">
        <v>1800</v>
      </c>
      <c r="E6183" s="1" t="s">
        <v>84</v>
      </c>
      <c r="F6183" s="378">
        <v>46182</v>
      </c>
      <c r="G6183" s="1" t="s">
        <v>10278</v>
      </c>
      <c r="H6183" s="1" t="s">
        <v>9536</v>
      </c>
      <c r="I6183" s="378">
        <v>48007</v>
      </c>
      <c r="J6183" s="1" t="s">
        <v>61</v>
      </c>
      <c r="K6183" s="380">
        <v>0.18700231481481</v>
      </c>
      <c r="L6183" s="378">
        <v>46182</v>
      </c>
      <c r="M6183" s="1" t="s">
        <v>1220</v>
      </c>
      <c r="N6183" s="1" t="s">
        <v>10279</v>
      </c>
    </row>
    <row r="6184" spans="1:14" x14ac:dyDescent="0.25">
      <c r="A6184" s="1" t="s">
        <v>1219</v>
      </c>
      <c r="B6184" s="1" t="s">
        <v>87</v>
      </c>
      <c r="C6184" s="1" t="s">
        <v>81</v>
      </c>
      <c r="D6184" s="377">
        <v>1800</v>
      </c>
      <c r="E6184" s="1" t="s">
        <v>84</v>
      </c>
      <c r="F6184" s="378">
        <v>46182</v>
      </c>
      <c r="G6184" s="1" t="s">
        <v>10278</v>
      </c>
      <c r="H6184" s="1" t="s">
        <v>9536</v>
      </c>
      <c r="I6184" s="378">
        <v>48007</v>
      </c>
      <c r="J6184" s="1" t="s">
        <v>61</v>
      </c>
      <c r="K6184" s="380">
        <v>0.86028935185184996</v>
      </c>
      <c r="L6184" s="378">
        <v>46182</v>
      </c>
      <c r="M6184" s="1" t="s">
        <v>1220</v>
      </c>
      <c r="N6184" s="1" t="s">
        <v>11529</v>
      </c>
    </row>
    <row r="6185" spans="1:14" x14ac:dyDescent="0.25">
      <c r="A6185" s="1" t="s">
        <v>1219</v>
      </c>
      <c r="B6185" s="1" t="s">
        <v>87</v>
      </c>
      <c r="C6185" s="1" t="s">
        <v>81</v>
      </c>
      <c r="D6185" s="377">
        <v>1800</v>
      </c>
      <c r="E6185" s="1" t="s">
        <v>84</v>
      </c>
      <c r="F6185" s="378">
        <v>46182</v>
      </c>
      <c r="G6185" s="1" t="s">
        <v>11512</v>
      </c>
      <c r="H6185" s="1" t="s">
        <v>11020</v>
      </c>
      <c r="I6185" s="378">
        <v>48008</v>
      </c>
      <c r="J6185" s="1" t="s">
        <v>61</v>
      </c>
      <c r="K6185" s="380">
        <v>0.9815625</v>
      </c>
      <c r="L6185" s="378">
        <v>46182</v>
      </c>
      <c r="M6185" s="1" t="s">
        <v>1220</v>
      </c>
      <c r="N6185" s="1" t="s">
        <v>11532</v>
      </c>
    </row>
    <row r="6186" spans="1:14" x14ac:dyDescent="0.25">
      <c r="A6186" s="1" t="s">
        <v>1219</v>
      </c>
      <c r="B6186" s="1" t="s">
        <v>87</v>
      </c>
      <c r="C6186" s="1" t="s">
        <v>81</v>
      </c>
      <c r="D6186" s="377">
        <v>1800</v>
      </c>
      <c r="E6186" s="1" t="s">
        <v>84</v>
      </c>
      <c r="F6186" s="378">
        <v>46182</v>
      </c>
      <c r="G6186" s="1" t="s">
        <v>10278</v>
      </c>
      <c r="H6186" s="1" t="s">
        <v>9536</v>
      </c>
      <c r="I6186" s="378">
        <v>48007</v>
      </c>
      <c r="J6186" s="1" t="s">
        <v>61</v>
      </c>
      <c r="K6186" s="380">
        <v>7.8923611111110001E-2</v>
      </c>
      <c r="L6186" s="378">
        <v>46182</v>
      </c>
      <c r="M6186" s="1" t="s">
        <v>1220</v>
      </c>
      <c r="N6186" s="1" t="s">
        <v>10284</v>
      </c>
    </row>
    <row r="6187" spans="1:14" x14ac:dyDescent="0.25">
      <c r="A6187" s="1" t="s">
        <v>1219</v>
      </c>
      <c r="B6187" s="1" t="s">
        <v>87</v>
      </c>
      <c r="C6187" s="1" t="s">
        <v>81</v>
      </c>
      <c r="D6187" s="377">
        <v>1800</v>
      </c>
      <c r="E6187" s="1" t="s">
        <v>84</v>
      </c>
      <c r="F6187" s="378">
        <v>46182</v>
      </c>
      <c r="G6187" s="1" t="s">
        <v>10278</v>
      </c>
      <c r="H6187" s="1" t="s">
        <v>9536</v>
      </c>
      <c r="I6187" s="378">
        <v>48007</v>
      </c>
      <c r="J6187" s="1" t="s">
        <v>61</v>
      </c>
      <c r="K6187" s="380">
        <v>0.15016203703704001</v>
      </c>
      <c r="L6187" s="378">
        <v>46182</v>
      </c>
      <c r="M6187" s="1" t="s">
        <v>1220</v>
      </c>
      <c r="N6187" s="1" t="s">
        <v>10289</v>
      </c>
    </row>
    <row r="6188" spans="1:14" x14ac:dyDescent="0.25">
      <c r="A6188" s="1" t="s">
        <v>1219</v>
      </c>
      <c r="B6188" s="1" t="s">
        <v>87</v>
      </c>
      <c r="C6188" s="1" t="s">
        <v>81</v>
      </c>
      <c r="D6188" s="377">
        <v>1800</v>
      </c>
      <c r="E6188" s="1" t="s">
        <v>84</v>
      </c>
      <c r="F6188" s="378">
        <v>46182</v>
      </c>
      <c r="G6188" s="1" t="s">
        <v>10278</v>
      </c>
      <c r="H6188" s="1" t="s">
        <v>9536</v>
      </c>
      <c r="I6188" s="378">
        <v>48007</v>
      </c>
      <c r="J6188" s="1" t="s">
        <v>61</v>
      </c>
      <c r="K6188" s="380">
        <v>0.76023148148148001</v>
      </c>
      <c r="L6188" s="378">
        <v>46182</v>
      </c>
      <c r="M6188" s="1" t="s">
        <v>1220</v>
      </c>
      <c r="N6188" s="1" t="s">
        <v>11536</v>
      </c>
    </row>
    <row r="6189" spans="1:14" x14ac:dyDescent="0.25">
      <c r="A6189" s="1" t="s">
        <v>1219</v>
      </c>
      <c r="B6189" s="1" t="s">
        <v>87</v>
      </c>
      <c r="C6189" s="1" t="s">
        <v>81</v>
      </c>
      <c r="D6189" s="377">
        <v>1800</v>
      </c>
      <c r="E6189" s="1" t="s">
        <v>84</v>
      </c>
      <c r="F6189" s="378">
        <v>46182</v>
      </c>
      <c r="G6189" s="1" t="s">
        <v>10278</v>
      </c>
      <c r="H6189" s="1" t="s">
        <v>9536</v>
      </c>
      <c r="I6189" s="378">
        <v>48007</v>
      </c>
      <c r="J6189" s="1" t="s">
        <v>61</v>
      </c>
      <c r="K6189" s="380">
        <v>0.890625</v>
      </c>
      <c r="L6189" s="378">
        <v>46182</v>
      </c>
      <c r="M6189" s="1" t="s">
        <v>1220</v>
      </c>
      <c r="N6189" s="1" t="s">
        <v>11535</v>
      </c>
    </row>
    <row r="6190" spans="1:14" x14ac:dyDescent="0.25">
      <c r="A6190" s="1" t="s">
        <v>1219</v>
      </c>
      <c r="B6190" s="1" t="s">
        <v>87</v>
      </c>
      <c r="C6190" s="1" t="s">
        <v>81</v>
      </c>
      <c r="D6190" s="377">
        <v>1800</v>
      </c>
      <c r="E6190" s="1" t="s">
        <v>84</v>
      </c>
      <c r="F6190" s="378">
        <v>46182</v>
      </c>
      <c r="G6190" s="1" t="s">
        <v>10278</v>
      </c>
      <c r="H6190" s="1" t="s">
        <v>9536</v>
      </c>
      <c r="I6190" s="378">
        <v>48007</v>
      </c>
      <c r="J6190" s="1" t="s">
        <v>61</v>
      </c>
      <c r="K6190" s="380">
        <v>0.36114583333333</v>
      </c>
      <c r="L6190" s="378">
        <v>46182</v>
      </c>
      <c r="M6190" s="1" t="s">
        <v>1220</v>
      </c>
      <c r="N6190" s="1" t="s">
        <v>10287</v>
      </c>
    </row>
    <row r="6191" spans="1:14" x14ac:dyDescent="0.25">
      <c r="A6191" s="1" t="s">
        <v>1219</v>
      </c>
      <c r="B6191" s="1" t="s">
        <v>87</v>
      </c>
      <c r="C6191" s="1" t="s">
        <v>81</v>
      </c>
      <c r="D6191" s="377">
        <v>1800</v>
      </c>
      <c r="E6191" s="1" t="s">
        <v>84</v>
      </c>
      <c r="F6191" s="378">
        <v>46182</v>
      </c>
      <c r="G6191" s="1" t="s">
        <v>10278</v>
      </c>
      <c r="H6191" s="1" t="s">
        <v>9536</v>
      </c>
      <c r="I6191" s="378">
        <v>48007</v>
      </c>
      <c r="J6191" s="1" t="s">
        <v>61</v>
      </c>
      <c r="K6191" s="380">
        <v>0.66563657407406995</v>
      </c>
      <c r="L6191" s="378">
        <v>46182</v>
      </c>
      <c r="M6191" s="1" t="s">
        <v>1220</v>
      </c>
      <c r="N6191" s="1" t="s">
        <v>10962</v>
      </c>
    </row>
    <row r="6192" spans="1:14" x14ac:dyDescent="0.25">
      <c r="A6192" s="1" t="s">
        <v>1219</v>
      </c>
      <c r="B6192" s="1" t="s">
        <v>87</v>
      </c>
      <c r="C6192" s="1" t="s">
        <v>81</v>
      </c>
      <c r="D6192" s="377">
        <v>1800</v>
      </c>
      <c r="E6192" s="1" t="s">
        <v>84</v>
      </c>
      <c r="F6192" s="378">
        <v>46182</v>
      </c>
      <c r="G6192" s="1" t="s">
        <v>10278</v>
      </c>
      <c r="H6192" s="1" t="s">
        <v>9536</v>
      </c>
      <c r="I6192" s="378">
        <v>48007</v>
      </c>
      <c r="J6192" s="1" t="s">
        <v>61</v>
      </c>
      <c r="K6192" s="380">
        <v>0.57533564814814997</v>
      </c>
      <c r="L6192" s="378">
        <v>46182</v>
      </c>
      <c r="M6192" s="1" t="s">
        <v>1220</v>
      </c>
      <c r="N6192" s="1" t="s">
        <v>10797</v>
      </c>
    </row>
    <row r="6193" spans="1:14" x14ac:dyDescent="0.25">
      <c r="A6193" s="1" t="s">
        <v>1219</v>
      </c>
      <c r="B6193" s="1" t="s">
        <v>87</v>
      </c>
      <c r="C6193" s="1" t="s">
        <v>81</v>
      </c>
      <c r="D6193" s="377">
        <v>1800</v>
      </c>
      <c r="E6193" s="1" t="s">
        <v>84</v>
      </c>
      <c r="F6193" s="378">
        <v>46182</v>
      </c>
      <c r="G6193" s="1" t="s">
        <v>10278</v>
      </c>
      <c r="H6193" s="1" t="s">
        <v>9536</v>
      </c>
      <c r="I6193" s="378">
        <v>48007</v>
      </c>
      <c r="J6193" s="1" t="s">
        <v>61</v>
      </c>
      <c r="K6193" s="380">
        <v>0.4190625</v>
      </c>
      <c r="L6193" s="378">
        <v>46182</v>
      </c>
      <c r="M6193" s="1" t="s">
        <v>1220</v>
      </c>
      <c r="N6193" s="1" t="s">
        <v>10790</v>
      </c>
    </row>
    <row r="6194" spans="1:14" x14ac:dyDescent="0.25">
      <c r="A6194" s="1" t="s">
        <v>1219</v>
      </c>
      <c r="B6194" s="1" t="s">
        <v>87</v>
      </c>
      <c r="C6194" s="1" t="s">
        <v>81</v>
      </c>
      <c r="D6194" s="377">
        <v>1800</v>
      </c>
      <c r="E6194" s="1" t="s">
        <v>84</v>
      </c>
      <c r="F6194" s="378">
        <v>46182</v>
      </c>
      <c r="G6194" s="1" t="s">
        <v>10278</v>
      </c>
      <c r="H6194" s="1" t="s">
        <v>9536</v>
      </c>
      <c r="I6194" s="378">
        <v>48007</v>
      </c>
      <c r="J6194" s="1" t="s">
        <v>61</v>
      </c>
      <c r="K6194" s="380">
        <v>5.7638888888899998E-3</v>
      </c>
      <c r="L6194" s="378">
        <v>46182</v>
      </c>
      <c r="M6194" s="1" t="s">
        <v>1220</v>
      </c>
      <c r="N6194" s="1" t="s">
        <v>10295</v>
      </c>
    </row>
    <row r="6195" spans="1:14" x14ac:dyDescent="0.25">
      <c r="A6195" s="1" t="s">
        <v>1219</v>
      </c>
      <c r="B6195" s="1" t="s">
        <v>87</v>
      </c>
      <c r="C6195" s="1" t="s">
        <v>81</v>
      </c>
      <c r="D6195" s="377">
        <v>1800</v>
      </c>
      <c r="E6195" s="1" t="s">
        <v>84</v>
      </c>
      <c r="F6195" s="378">
        <v>46182</v>
      </c>
      <c r="G6195" s="1" t="s">
        <v>10278</v>
      </c>
      <c r="H6195" s="1" t="s">
        <v>9536</v>
      </c>
      <c r="I6195" s="378">
        <v>48007</v>
      </c>
      <c r="J6195" s="1" t="s">
        <v>61</v>
      </c>
      <c r="K6195" s="380">
        <v>0.33571759259258999</v>
      </c>
      <c r="L6195" s="378">
        <v>46182</v>
      </c>
      <c r="M6195" s="1" t="s">
        <v>1220</v>
      </c>
      <c r="N6195" s="1" t="s">
        <v>10281</v>
      </c>
    </row>
    <row r="6196" spans="1:14" x14ac:dyDescent="0.25">
      <c r="A6196" s="1" t="s">
        <v>1219</v>
      </c>
      <c r="B6196" s="1" t="s">
        <v>87</v>
      </c>
      <c r="C6196" s="1" t="s">
        <v>81</v>
      </c>
      <c r="D6196" s="377">
        <v>1800</v>
      </c>
      <c r="E6196" s="1" t="s">
        <v>84</v>
      </c>
      <c r="F6196" s="378">
        <v>46182</v>
      </c>
      <c r="G6196" s="1" t="s">
        <v>10278</v>
      </c>
      <c r="H6196" s="1" t="s">
        <v>9536</v>
      </c>
      <c r="I6196" s="378">
        <v>48007</v>
      </c>
      <c r="J6196" s="1" t="s">
        <v>61</v>
      </c>
      <c r="K6196" s="380">
        <v>0.72906249999999995</v>
      </c>
      <c r="L6196" s="378">
        <v>46182</v>
      </c>
      <c r="M6196" s="1" t="s">
        <v>1220</v>
      </c>
      <c r="N6196" s="1" t="s">
        <v>11537</v>
      </c>
    </row>
    <row r="6197" spans="1:14" x14ac:dyDescent="0.25">
      <c r="A6197" s="1" t="s">
        <v>1219</v>
      </c>
      <c r="B6197" s="1" t="s">
        <v>87</v>
      </c>
      <c r="C6197" s="1" t="s">
        <v>81</v>
      </c>
      <c r="D6197" s="377">
        <v>1800</v>
      </c>
      <c r="E6197" s="1" t="s">
        <v>84</v>
      </c>
      <c r="F6197" s="378">
        <v>46182</v>
      </c>
      <c r="G6197" s="1" t="s">
        <v>11512</v>
      </c>
      <c r="H6197" s="1" t="s">
        <v>11020</v>
      </c>
      <c r="I6197" s="378">
        <v>48008</v>
      </c>
      <c r="J6197" s="1" t="s">
        <v>61</v>
      </c>
      <c r="K6197" s="380">
        <v>3.4722222220000001E-5</v>
      </c>
      <c r="L6197" s="378">
        <v>46183</v>
      </c>
      <c r="M6197" s="1" t="s">
        <v>1220</v>
      </c>
      <c r="N6197" s="1" t="s">
        <v>11530</v>
      </c>
    </row>
    <row r="6198" spans="1:14" x14ac:dyDescent="0.25">
      <c r="A6198" s="1" t="s">
        <v>1219</v>
      </c>
      <c r="B6198" s="1" t="s">
        <v>87</v>
      </c>
      <c r="C6198" s="1" t="s">
        <v>81</v>
      </c>
      <c r="D6198" s="377">
        <v>1800</v>
      </c>
      <c r="E6198" s="1" t="s">
        <v>84</v>
      </c>
      <c r="F6198" s="378">
        <v>46182</v>
      </c>
      <c r="G6198" s="1" t="s">
        <v>10278</v>
      </c>
      <c r="H6198" s="1" t="s">
        <v>9536</v>
      </c>
      <c r="I6198" s="378">
        <v>48007</v>
      </c>
      <c r="J6198" s="1" t="s">
        <v>61</v>
      </c>
      <c r="K6198" s="380">
        <v>0.61922453703703995</v>
      </c>
      <c r="L6198" s="378">
        <v>46182</v>
      </c>
      <c r="M6198" s="1" t="s">
        <v>1220</v>
      </c>
      <c r="N6198" s="1" t="s">
        <v>10798</v>
      </c>
    </row>
    <row r="6199" spans="1:14" x14ac:dyDescent="0.25">
      <c r="A6199" s="1" t="s">
        <v>1219</v>
      </c>
      <c r="B6199" s="1" t="s">
        <v>87</v>
      </c>
      <c r="C6199" s="1" t="s">
        <v>81</v>
      </c>
      <c r="D6199" s="377">
        <v>1800</v>
      </c>
      <c r="E6199" s="1" t="s">
        <v>84</v>
      </c>
      <c r="F6199" s="378">
        <v>46181</v>
      </c>
      <c r="G6199" s="1" t="s">
        <v>10278</v>
      </c>
      <c r="H6199" s="1" t="s">
        <v>9536</v>
      </c>
      <c r="I6199" s="378">
        <v>48007</v>
      </c>
      <c r="J6199" s="1" t="s">
        <v>61</v>
      </c>
      <c r="K6199" s="380">
        <v>0.89792824074073996</v>
      </c>
      <c r="L6199" s="378">
        <v>46181</v>
      </c>
      <c r="M6199" s="1" t="s">
        <v>1220</v>
      </c>
      <c r="N6199" s="1" t="s">
        <v>10299</v>
      </c>
    </row>
    <row r="6200" spans="1:14" x14ac:dyDescent="0.25">
      <c r="A6200" s="1" t="s">
        <v>1219</v>
      </c>
      <c r="B6200" s="1" t="s">
        <v>87</v>
      </c>
      <c r="C6200" s="1" t="s">
        <v>81</v>
      </c>
      <c r="D6200" s="377">
        <v>1800</v>
      </c>
      <c r="E6200" s="1" t="s">
        <v>84</v>
      </c>
      <c r="F6200" s="378">
        <v>46181</v>
      </c>
      <c r="G6200" s="1" t="s">
        <v>10278</v>
      </c>
      <c r="H6200" s="1" t="s">
        <v>9536</v>
      </c>
      <c r="I6200" s="378">
        <v>48007</v>
      </c>
      <c r="J6200" s="1" t="s">
        <v>61</v>
      </c>
      <c r="K6200" s="380">
        <v>0.98451388888889002</v>
      </c>
      <c r="L6200" s="378">
        <v>46181</v>
      </c>
      <c r="M6200" s="1" t="s">
        <v>1220</v>
      </c>
      <c r="N6200" s="1" t="s">
        <v>10301</v>
      </c>
    </row>
    <row r="6201" spans="1:14" x14ac:dyDescent="0.25">
      <c r="A6201" s="1" t="s">
        <v>1219</v>
      </c>
      <c r="B6201" s="1" t="s">
        <v>87</v>
      </c>
      <c r="C6201" s="1" t="s">
        <v>81</v>
      </c>
      <c r="D6201" s="377">
        <v>1800</v>
      </c>
      <c r="E6201" s="1" t="s">
        <v>84</v>
      </c>
      <c r="F6201" s="378">
        <v>46181</v>
      </c>
      <c r="G6201" s="1" t="s">
        <v>10278</v>
      </c>
      <c r="H6201" s="1" t="s">
        <v>9536</v>
      </c>
      <c r="I6201" s="378">
        <v>48007</v>
      </c>
      <c r="J6201" s="1" t="s">
        <v>61</v>
      </c>
      <c r="K6201" s="380">
        <v>0.98231481481480998</v>
      </c>
      <c r="L6201" s="378">
        <v>46181</v>
      </c>
      <c r="M6201" s="1" t="s">
        <v>1220</v>
      </c>
      <c r="N6201" s="1" t="s">
        <v>10300</v>
      </c>
    </row>
    <row r="6202" spans="1:14" x14ac:dyDescent="0.25">
      <c r="A6202" s="1" t="s">
        <v>1219</v>
      </c>
      <c r="B6202" s="1" t="s">
        <v>87</v>
      </c>
      <c r="C6202" s="1" t="s">
        <v>81</v>
      </c>
      <c r="D6202" s="377">
        <v>1800</v>
      </c>
      <c r="E6202" s="1" t="s">
        <v>84</v>
      </c>
      <c r="F6202" s="378">
        <v>46181</v>
      </c>
      <c r="G6202" s="1" t="s">
        <v>10278</v>
      </c>
      <c r="H6202" s="1" t="s">
        <v>9536</v>
      </c>
      <c r="I6202" s="378">
        <v>48007</v>
      </c>
      <c r="J6202" s="1" t="s">
        <v>61</v>
      </c>
      <c r="K6202" s="380">
        <v>0.94906250000000003</v>
      </c>
      <c r="L6202" s="378">
        <v>46181</v>
      </c>
      <c r="M6202" s="1" t="s">
        <v>1220</v>
      </c>
      <c r="N6202" s="1" t="s">
        <v>10296</v>
      </c>
    </row>
    <row r="6203" spans="1:14" x14ac:dyDescent="0.25">
      <c r="A6203" s="1" t="s">
        <v>1219</v>
      </c>
      <c r="B6203" s="1" t="s">
        <v>87</v>
      </c>
      <c r="C6203" s="1" t="s">
        <v>81</v>
      </c>
      <c r="D6203" s="377">
        <v>1800</v>
      </c>
      <c r="E6203" s="1" t="s">
        <v>84</v>
      </c>
      <c r="F6203" s="378">
        <v>46181</v>
      </c>
      <c r="G6203" s="1" t="s">
        <v>10278</v>
      </c>
      <c r="H6203" s="1" t="s">
        <v>9536</v>
      </c>
      <c r="I6203" s="378">
        <v>48007</v>
      </c>
      <c r="J6203" s="1" t="s">
        <v>61</v>
      </c>
      <c r="K6203" s="380">
        <v>0.98354166666666998</v>
      </c>
      <c r="L6203" s="378">
        <v>46181</v>
      </c>
      <c r="M6203" s="1" t="s">
        <v>1220</v>
      </c>
      <c r="N6203" s="1" t="s">
        <v>10298</v>
      </c>
    </row>
    <row r="6204" spans="1:14" x14ac:dyDescent="0.25">
      <c r="A6204" s="1" t="s">
        <v>1219</v>
      </c>
      <c r="B6204" s="1" t="s">
        <v>87</v>
      </c>
      <c r="C6204" s="1" t="s">
        <v>81</v>
      </c>
      <c r="D6204" s="377">
        <v>1800</v>
      </c>
      <c r="E6204" s="1" t="s">
        <v>84</v>
      </c>
      <c r="F6204" s="378">
        <v>46181</v>
      </c>
      <c r="G6204" s="1" t="s">
        <v>10278</v>
      </c>
      <c r="H6204" s="1" t="s">
        <v>9536</v>
      </c>
      <c r="I6204" s="378">
        <v>48007</v>
      </c>
      <c r="J6204" s="1" t="s">
        <v>61</v>
      </c>
      <c r="K6204" s="380">
        <v>0.88245370370370002</v>
      </c>
      <c r="L6204" s="378">
        <v>46181</v>
      </c>
      <c r="M6204" s="1" t="s">
        <v>1220</v>
      </c>
      <c r="N6204" s="1" t="s">
        <v>10297</v>
      </c>
    </row>
    <row r="6205" spans="1:14" x14ac:dyDescent="0.25">
      <c r="A6205" s="1" t="s">
        <v>385</v>
      </c>
      <c r="B6205" s="1" t="s">
        <v>87</v>
      </c>
      <c r="C6205" s="1" t="s">
        <v>81</v>
      </c>
      <c r="D6205" s="377">
        <v>2250</v>
      </c>
      <c r="E6205" s="1" t="s">
        <v>84</v>
      </c>
      <c r="F6205" s="378">
        <v>46177</v>
      </c>
      <c r="G6205" s="1" t="s">
        <v>5634</v>
      </c>
      <c r="H6205" s="1" t="s">
        <v>5103</v>
      </c>
      <c r="I6205" s="378">
        <v>46906</v>
      </c>
      <c r="J6205" s="1" t="s">
        <v>61</v>
      </c>
      <c r="K6205" s="380">
        <v>1.394675925926E-2</v>
      </c>
      <c r="L6205" s="378">
        <v>46177</v>
      </c>
      <c r="M6205" s="1" t="s">
        <v>2644</v>
      </c>
      <c r="N6205" s="1" t="s">
        <v>8605</v>
      </c>
    </row>
    <row r="6206" spans="1:14" x14ac:dyDescent="0.25">
      <c r="A6206" s="1" t="s">
        <v>385</v>
      </c>
      <c r="B6206" s="1" t="s">
        <v>87</v>
      </c>
      <c r="C6206" s="1" t="s">
        <v>81</v>
      </c>
      <c r="D6206" s="377">
        <v>2250</v>
      </c>
      <c r="E6206" s="1" t="s">
        <v>84</v>
      </c>
      <c r="F6206" s="378">
        <v>46177</v>
      </c>
      <c r="G6206" s="1" t="s">
        <v>5634</v>
      </c>
      <c r="H6206" s="1" t="s">
        <v>5103</v>
      </c>
      <c r="I6206" s="378">
        <v>46906</v>
      </c>
      <c r="J6206" s="1" t="s">
        <v>61</v>
      </c>
      <c r="K6206" s="380">
        <v>1.2615740740739999E-2</v>
      </c>
      <c r="L6206" s="378">
        <v>46177</v>
      </c>
      <c r="M6206" s="1" t="s">
        <v>2644</v>
      </c>
      <c r="N6206" s="1" t="s">
        <v>8600</v>
      </c>
    </row>
    <row r="6207" spans="1:14" x14ac:dyDescent="0.25">
      <c r="A6207" s="1" t="s">
        <v>385</v>
      </c>
      <c r="B6207" s="1" t="s">
        <v>87</v>
      </c>
      <c r="C6207" s="1" t="s">
        <v>81</v>
      </c>
      <c r="D6207" s="377">
        <v>2250</v>
      </c>
      <c r="E6207" s="1" t="s">
        <v>84</v>
      </c>
      <c r="F6207" s="378">
        <v>46177</v>
      </c>
      <c r="G6207" s="1" t="s">
        <v>5634</v>
      </c>
      <c r="H6207" s="1" t="s">
        <v>5103</v>
      </c>
      <c r="I6207" s="378">
        <v>46906</v>
      </c>
      <c r="J6207" s="1" t="s">
        <v>61</v>
      </c>
      <c r="K6207" s="380">
        <v>2.9467592592589999E-2</v>
      </c>
      <c r="L6207" s="378">
        <v>46177</v>
      </c>
      <c r="M6207" s="1" t="s">
        <v>2644</v>
      </c>
      <c r="N6207" s="1" t="s">
        <v>8604</v>
      </c>
    </row>
    <row r="6208" spans="1:14" x14ac:dyDescent="0.25">
      <c r="A6208" s="1" t="s">
        <v>385</v>
      </c>
      <c r="B6208" s="1" t="s">
        <v>87</v>
      </c>
      <c r="C6208" s="1" t="s">
        <v>81</v>
      </c>
      <c r="D6208" s="377">
        <v>2250</v>
      </c>
      <c r="E6208" s="1" t="s">
        <v>84</v>
      </c>
      <c r="F6208" s="378">
        <v>46177</v>
      </c>
      <c r="G6208" s="1" t="s">
        <v>5634</v>
      </c>
      <c r="H6208" s="1" t="s">
        <v>5103</v>
      </c>
      <c r="I6208" s="378">
        <v>46906</v>
      </c>
      <c r="J6208" s="1" t="s">
        <v>61</v>
      </c>
      <c r="K6208" s="380">
        <v>4.1932870370370003E-2</v>
      </c>
      <c r="L6208" s="378">
        <v>46177</v>
      </c>
      <c r="M6208" s="1" t="s">
        <v>2644</v>
      </c>
      <c r="N6208" s="1" t="s">
        <v>8599</v>
      </c>
    </row>
    <row r="6209" spans="1:14" x14ac:dyDescent="0.25">
      <c r="A6209" s="1" t="s">
        <v>385</v>
      </c>
      <c r="B6209" s="1" t="s">
        <v>87</v>
      </c>
      <c r="C6209" s="1" t="s">
        <v>81</v>
      </c>
      <c r="D6209" s="377">
        <v>2250</v>
      </c>
      <c r="E6209" s="1" t="s">
        <v>84</v>
      </c>
      <c r="F6209" s="378">
        <v>46177</v>
      </c>
      <c r="G6209" s="1" t="s">
        <v>5634</v>
      </c>
      <c r="H6209" s="1" t="s">
        <v>5103</v>
      </c>
      <c r="I6209" s="378">
        <v>46906</v>
      </c>
      <c r="J6209" s="1" t="s">
        <v>61</v>
      </c>
      <c r="K6209" s="380">
        <v>6.5694444444440003E-2</v>
      </c>
      <c r="L6209" s="378">
        <v>46177</v>
      </c>
      <c r="M6209" s="1" t="s">
        <v>2644</v>
      </c>
      <c r="N6209" s="1" t="s">
        <v>8606</v>
      </c>
    </row>
    <row r="6210" spans="1:14" x14ac:dyDescent="0.25">
      <c r="A6210" s="1" t="s">
        <v>385</v>
      </c>
      <c r="B6210" s="1" t="s">
        <v>87</v>
      </c>
      <c r="C6210" s="1" t="s">
        <v>81</v>
      </c>
      <c r="D6210" s="377">
        <v>2250</v>
      </c>
      <c r="E6210" s="1" t="s">
        <v>84</v>
      </c>
      <c r="F6210" s="378">
        <v>46177</v>
      </c>
      <c r="G6210" s="1" t="s">
        <v>5634</v>
      </c>
      <c r="H6210" s="1" t="s">
        <v>5103</v>
      </c>
      <c r="I6210" s="378">
        <v>46906</v>
      </c>
      <c r="J6210" s="1" t="s">
        <v>61</v>
      </c>
      <c r="K6210" s="380">
        <v>0.14164351851852</v>
      </c>
      <c r="L6210" s="378">
        <v>46177</v>
      </c>
      <c r="M6210" s="1" t="s">
        <v>2644</v>
      </c>
      <c r="N6210" s="1" t="s">
        <v>8596</v>
      </c>
    </row>
    <row r="6211" spans="1:14" x14ac:dyDescent="0.25">
      <c r="A6211" s="1" t="s">
        <v>385</v>
      </c>
      <c r="B6211" s="1" t="s">
        <v>87</v>
      </c>
      <c r="C6211" s="1" t="s">
        <v>81</v>
      </c>
      <c r="D6211" s="377">
        <v>2250</v>
      </c>
      <c r="E6211" s="1" t="s">
        <v>84</v>
      </c>
      <c r="F6211" s="378">
        <v>46177</v>
      </c>
      <c r="G6211" s="1" t="s">
        <v>5634</v>
      </c>
      <c r="H6211" s="1" t="s">
        <v>5103</v>
      </c>
      <c r="I6211" s="378">
        <v>46906</v>
      </c>
      <c r="J6211" s="1" t="s">
        <v>61</v>
      </c>
      <c r="K6211" s="380">
        <v>0.15030092592593</v>
      </c>
      <c r="L6211" s="378">
        <v>46177</v>
      </c>
      <c r="M6211" s="1" t="s">
        <v>2644</v>
      </c>
      <c r="N6211" s="1" t="s">
        <v>8601</v>
      </c>
    </row>
    <row r="6212" spans="1:14" x14ac:dyDescent="0.25">
      <c r="A6212" s="1" t="s">
        <v>385</v>
      </c>
      <c r="B6212" s="1" t="s">
        <v>87</v>
      </c>
      <c r="C6212" s="1" t="s">
        <v>81</v>
      </c>
      <c r="D6212" s="377">
        <v>2250</v>
      </c>
      <c r="E6212" s="1" t="s">
        <v>84</v>
      </c>
      <c r="F6212" s="378">
        <v>46177</v>
      </c>
      <c r="G6212" s="1" t="s">
        <v>5634</v>
      </c>
      <c r="H6212" s="1" t="s">
        <v>5103</v>
      </c>
      <c r="I6212" s="378">
        <v>46906</v>
      </c>
      <c r="J6212" s="1" t="s">
        <v>61</v>
      </c>
      <c r="K6212" s="380">
        <v>0.14950231481480999</v>
      </c>
      <c r="L6212" s="378">
        <v>46177</v>
      </c>
      <c r="M6212" s="1" t="s">
        <v>2644</v>
      </c>
      <c r="N6212" s="1" t="s">
        <v>8603</v>
      </c>
    </row>
    <row r="6213" spans="1:14" x14ac:dyDescent="0.25">
      <c r="A6213" s="1" t="s">
        <v>385</v>
      </c>
      <c r="B6213" s="1" t="s">
        <v>87</v>
      </c>
      <c r="C6213" s="1" t="s">
        <v>81</v>
      </c>
      <c r="D6213" s="377">
        <v>2250</v>
      </c>
      <c r="E6213" s="1" t="s">
        <v>84</v>
      </c>
      <c r="F6213" s="378">
        <v>46177</v>
      </c>
      <c r="G6213" s="1" t="s">
        <v>5634</v>
      </c>
      <c r="H6213" s="1" t="s">
        <v>5103</v>
      </c>
      <c r="I6213" s="378">
        <v>46906</v>
      </c>
      <c r="J6213" s="1" t="s">
        <v>61</v>
      </c>
      <c r="K6213" s="380">
        <v>0.18498842592593001</v>
      </c>
      <c r="L6213" s="378">
        <v>46177</v>
      </c>
      <c r="M6213" s="1" t="s">
        <v>2644</v>
      </c>
      <c r="N6213" s="1" t="s">
        <v>8602</v>
      </c>
    </row>
    <row r="6214" spans="1:14" x14ac:dyDescent="0.25">
      <c r="A6214" s="1" t="s">
        <v>385</v>
      </c>
      <c r="B6214" s="1" t="s">
        <v>87</v>
      </c>
      <c r="C6214" s="1" t="s">
        <v>81</v>
      </c>
      <c r="D6214" s="377">
        <v>2250</v>
      </c>
      <c r="E6214" s="1" t="s">
        <v>84</v>
      </c>
      <c r="F6214" s="378">
        <v>46177</v>
      </c>
      <c r="G6214" s="1" t="s">
        <v>5634</v>
      </c>
      <c r="H6214" s="1" t="s">
        <v>5103</v>
      </c>
      <c r="I6214" s="378">
        <v>46906</v>
      </c>
      <c r="J6214" s="1" t="s">
        <v>61</v>
      </c>
      <c r="K6214" s="380">
        <v>0.18885416666666999</v>
      </c>
      <c r="L6214" s="378">
        <v>46177</v>
      </c>
      <c r="M6214" s="1" t="s">
        <v>2644</v>
      </c>
      <c r="N6214" s="1" t="s">
        <v>8598</v>
      </c>
    </row>
    <row r="6215" spans="1:14" x14ac:dyDescent="0.25">
      <c r="A6215" s="1" t="s">
        <v>385</v>
      </c>
      <c r="B6215" s="1" t="s">
        <v>87</v>
      </c>
      <c r="C6215" s="1" t="s">
        <v>81</v>
      </c>
      <c r="D6215" s="377">
        <v>2250</v>
      </c>
      <c r="E6215" s="1" t="s">
        <v>84</v>
      </c>
      <c r="F6215" s="378">
        <v>46177</v>
      </c>
      <c r="G6215" s="1" t="s">
        <v>5634</v>
      </c>
      <c r="H6215" s="1" t="s">
        <v>5103</v>
      </c>
      <c r="I6215" s="378">
        <v>46906</v>
      </c>
      <c r="J6215" s="1" t="s">
        <v>61</v>
      </c>
      <c r="K6215" s="380">
        <v>0.21732638888889</v>
      </c>
      <c r="L6215" s="378">
        <v>46177</v>
      </c>
      <c r="M6215" s="1" t="s">
        <v>2644</v>
      </c>
      <c r="N6215" s="1" t="s">
        <v>8597</v>
      </c>
    </row>
    <row r="6216" spans="1:14" x14ac:dyDescent="0.25">
      <c r="A6216" s="1" t="s">
        <v>385</v>
      </c>
      <c r="B6216" s="1" t="s">
        <v>87</v>
      </c>
      <c r="C6216" s="1" t="s">
        <v>81</v>
      </c>
      <c r="D6216" s="377">
        <v>1500</v>
      </c>
      <c r="E6216" s="1" t="s">
        <v>84</v>
      </c>
      <c r="F6216" s="378">
        <v>46177</v>
      </c>
      <c r="G6216" s="1" t="s">
        <v>5634</v>
      </c>
      <c r="H6216" s="1" t="s">
        <v>5103</v>
      </c>
      <c r="I6216" s="378">
        <v>46906</v>
      </c>
      <c r="J6216" s="1" t="s">
        <v>61</v>
      </c>
      <c r="K6216" s="380">
        <v>0.22831018518519</v>
      </c>
      <c r="L6216" s="378">
        <v>46177</v>
      </c>
      <c r="M6216" s="1" t="s">
        <v>2644</v>
      </c>
      <c r="N6216" s="1" t="s">
        <v>8607</v>
      </c>
    </row>
    <row r="6217" spans="1:14" x14ac:dyDescent="0.25">
      <c r="A6217" s="1" t="s">
        <v>385</v>
      </c>
      <c r="B6217" s="1" t="s">
        <v>87</v>
      </c>
      <c r="C6217" s="1" t="s">
        <v>81</v>
      </c>
      <c r="D6217" s="377">
        <v>2250</v>
      </c>
      <c r="E6217" s="1" t="s">
        <v>84</v>
      </c>
      <c r="F6217" s="378">
        <v>46176</v>
      </c>
      <c r="G6217" s="1" t="s">
        <v>5634</v>
      </c>
      <c r="H6217" s="1" t="s">
        <v>5103</v>
      </c>
      <c r="I6217" s="378">
        <v>46906</v>
      </c>
      <c r="J6217" s="1" t="s">
        <v>61</v>
      </c>
      <c r="K6217" s="380">
        <v>0.95484953703704001</v>
      </c>
      <c r="L6217" s="378">
        <v>46176</v>
      </c>
      <c r="M6217" s="1" t="s">
        <v>2644</v>
      </c>
      <c r="N6217" s="1" t="s">
        <v>8625</v>
      </c>
    </row>
    <row r="6218" spans="1:14" x14ac:dyDescent="0.25">
      <c r="A6218" s="1" t="s">
        <v>385</v>
      </c>
      <c r="B6218" s="1" t="s">
        <v>87</v>
      </c>
      <c r="C6218" s="1" t="s">
        <v>81</v>
      </c>
      <c r="D6218" s="377">
        <v>2250</v>
      </c>
      <c r="E6218" s="1" t="s">
        <v>84</v>
      </c>
      <c r="F6218" s="378">
        <v>46176</v>
      </c>
      <c r="G6218" s="1" t="s">
        <v>5634</v>
      </c>
      <c r="H6218" s="1" t="s">
        <v>5103</v>
      </c>
      <c r="I6218" s="378">
        <v>46906</v>
      </c>
      <c r="J6218" s="1" t="s">
        <v>61</v>
      </c>
      <c r="K6218" s="380">
        <v>0.93403935185185005</v>
      </c>
      <c r="L6218" s="378">
        <v>46176</v>
      </c>
      <c r="M6218" s="1" t="s">
        <v>2644</v>
      </c>
      <c r="N6218" s="1" t="s">
        <v>8631</v>
      </c>
    </row>
    <row r="6219" spans="1:14" x14ac:dyDescent="0.25">
      <c r="A6219" s="1" t="s">
        <v>385</v>
      </c>
      <c r="B6219" s="1" t="s">
        <v>87</v>
      </c>
      <c r="C6219" s="1" t="s">
        <v>81</v>
      </c>
      <c r="D6219" s="377">
        <v>2250</v>
      </c>
      <c r="E6219" s="1" t="s">
        <v>84</v>
      </c>
      <c r="F6219" s="378">
        <v>46176</v>
      </c>
      <c r="G6219" s="1" t="s">
        <v>5634</v>
      </c>
      <c r="H6219" s="1" t="s">
        <v>5103</v>
      </c>
      <c r="I6219" s="378">
        <v>46906</v>
      </c>
      <c r="J6219" s="1" t="s">
        <v>61</v>
      </c>
      <c r="K6219" s="380">
        <v>0.41987268518519</v>
      </c>
      <c r="L6219" s="378">
        <v>46176</v>
      </c>
      <c r="M6219" s="1" t="s">
        <v>2644</v>
      </c>
      <c r="N6219" s="1" t="s">
        <v>8617</v>
      </c>
    </row>
    <row r="6220" spans="1:14" x14ac:dyDescent="0.25">
      <c r="A6220" s="1" t="s">
        <v>385</v>
      </c>
      <c r="B6220" s="1" t="s">
        <v>87</v>
      </c>
      <c r="C6220" s="1" t="s">
        <v>81</v>
      </c>
      <c r="D6220" s="377">
        <v>2250</v>
      </c>
      <c r="E6220" s="1" t="s">
        <v>84</v>
      </c>
      <c r="F6220" s="378">
        <v>46176</v>
      </c>
      <c r="G6220" s="1" t="s">
        <v>5634</v>
      </c>
      <c r="H6220" s="1" t="s">
        <v>5103</v>
      </c>
      <c r="I6220" s="378">
        <v>46906</v>
      </c>
      <c r="J6220" s="1" t="s">
        <v>61</v>
      </c>
      <c r="K6220" s="380">
        <v>0.45517361111110999</v>
      </c>
      <c r="L6220" s="378">
        <v>46176</v>
      </c>
      <c r="M6220" s="1" t="s">
        <v>2644</v>
      </c>
      <c r="N6220" s="1" t="s">
        <v>8616</v>
      </c>
    </row>
    <row r="6221" spans="1:14" x14ac:dyDescent="0.25">
      <c r="A6221" s="1" t="s">
        <v>385</v>
      </c>
      <c r="B6221" s="1" t="s">
        <v>87</v>
      </c>
      <c r="C6221" s="1" t="s">
        <v>81</v>
      </c>
      <c r="D6221" s="377">
        <v>2250</v>
      </c>
      <c r="E6221" s="1" t="s">
        <v>84</v>
      </c>
      <c r="F6221" s="378">
        <v>46176</v>
      </c>
      <c r="G6221" s="1" t="s">
        <v>5634</v>
      </c>
      <c r="H6221" s="1" t="s">
        <v>5103</v>
      </c>
      <c r="I6221" s="378">
        <v>46906</v>
      </c>
      <c r="J6221" s="1" t="s">
        <v>61</v>
      </c>
      <c r="K6221" s="380">
        <v>0.47951388888889002</v>
      </c>
      <c r="L6221" s="378">
        <v>46176</v>
      </c>
      <c r="M6221" s="1" t="s">
        <v>2644</v>
      </c>
      <c r="N6221" s="1" t="s">
        <v>8612</v>
      </c>
    </row>
    <row r="6222" spans="1:14" x14ac:dyDescent="0.25">
      <c r="A6222" s="1" t="s">
        <v>385</v>
      </c>
      <c r="B6222" s="1" t="s">
        <v>87</v>
      </c>
      <c r="C6222" s="1" t="s">
        <v>81</v>
      </c>
      <c r="D6222" s="377">
        <v>2250</v>
      </c>
      <c r="E6222" s="1" t="s">
        <v>84</v>
      </c>
      <c r="F6222" s="378">
        <v>46176</v>
      </c>
      <c r="G6222" s="1" t="s">
        <v>5634</v>
      </c>
      <c r="H6222" s="1" t="s">
        <v>5103</v>
      </c>
      <c r="I6222" s="378">
        <v>46906</v>
      </c>
      <c r="J6222" s="1" t="s">
        <v>61</v>
      </c>
      <c r="K6222" s="380">
        <v>0.41581018518518997</v>
      </c>
      <c r="L6222" s="378">
        <v>46176</v>
      </c>
      <c r="M6222" s="1" t="s">
        <v>2644</v>
      </c>
      <c r="N6222" s="1" t="s">
        <v>8618</v>
      </c>
    </row>
    <row r="6223" spans="1:14" x14ac:dyDescent="0.25">
      <c r="A6223" s="1" t="s">
        <v>385</v>
      </c>
      <c r="B6223" s="1" t="s">
        <v>87</v>
      </c>
      <c r="C6223" s="1" t="s">
        <v>81</v>
      </c>
      <c r="D6223" s="377">
        <v>2250</v>
      </c>
      <c r="E6223" s="1" t="s">
        <v>84</v>
      </c>
      <c r="F6223" s="378">
        <v>46176</v>
      </c>
      <c r="G6223" s="1" t="s">
        <v>5634</v>
      </c>
      <c r="H6223" s="1" t="s">
        <v>5103</v>
      </c>
      <c r="I6223" s="378">
        <v>46906</v>
      </c>
      <c r="J6223" s="1" t="s">
        <v>61</v>
      </c>
      <c r="K6223" s="380">
        <v>0.33314814814815003</v>
      </c>
      <c r="L6223" s="378">
        <v>46176</v>
      </c>
      <c r="M6223" s="1" t="s">
        <v>2644</v>
      </c>
      <c r="N6223" s="1" t="s">
        <v>5647</v>
      </c>
    </row>
    <row r="6224" spans="1:14" x14ac:dyDescent="0.25">
      <c r="A6224" s="1" t="s">
        <v>385</v>
      </c>
      <c r="B6224" s="1" t="s">
        <v>87</v>
      </c>
      <c r="C6224" s="1" t="s">
        <v>81</v>
      </c>
      <c r="D6224" s="377">
        <v>2250</v>
      </c>
      <c r="E6224" s="1" t="s">
        <v>84</v>
      </c>
      <c r="F6224" s="378">
        <v>46176</v>
      </c>
      <c r="G6224" s="1" t="s">
        <v>5634</v>
      </c>
      <c r="H6224" s="1" t="s">
        <v>5103</v>
      </c>
      <c r="I6224" s="378">
        <v>46906</v>
      </c>
      <c r="J6224" s="1" t="s">
        <v>61</v>
      </c>
      <c r="K6224" s="380">
        <v>0.54055555555556001</v>
      </c>
      <c r="L6224" s="378">
        <v>46176</v>
      </c>
      <c r="M6224" s="1" t="s">
        <v>2644</v>
      </c>
      <c r="N6224" s="1" t="s">
        <v>8608</v>
      </c>
    </row>
    <row r="6225" spans="1:14" x14ac:dyDescent="0.25">
      <c r="A6225" s="1" t="s">
        <v>385</v>
      </c>
      <c r="B6225" s="1" t="s">
        <v>87</v>
      </c>
      <c r="C6225" s="1" t="s">
        <v>81</v>
      </c>
      <c r="D6225" s="377">
        <v>2250</v>
      </c>
      <c r="E6225" s="1" t="s">
        <v>84</v>
      </c>
      <c r="F6225" s="378">
        <v>46176</v>
      </c>
      <c r="G6225" s="1" t="s">
        <v>5634</v>
      </c>
      <c r="H6225" s="1" t="s">
        <v>5103</v>
      </c>
      <c r="I6225" s="378">
        <v>46906</v>
      </c>
      <c r="J6225" s="1" t="s">
        <v>61</v>
      </c>
      <c r="K6225" s="380">
        <v>0.30680555555555999</v>
      </c>
      <c r="L6225" s="378">
        <v>46176</v>
      </c>
      <c r="M6225" s="1" t="s">
        <v>2644</v>
      </c>
      <c r="N6225" s="1" t="s">
        <v>5635</v>
      </c>
    </row>
    <row r="6226" spans="1:14" x14ac:dyDescent="0.25">
      <c r="A6226" s="1" t="s">
        <v>385</v>
      </c>
      <c r="B6226" s="1" t="s">
        <v>87</v>
      </c>
      <c r="C6226" s="1" t="s">
        <v>81</v>
      </c>
      <c r="D6226" s="377">
        <v>2250</v>
      </c>
      <c r="E6226" s="1" t="s">
        <v>84</v>
      </c>
      <c r="F6226" s="378">
        <v>46176</v>
      </c>
      <c r="G6226" s="1" t="s">
        <v>5634</v>
      </c>
      <c r="H6226" s="1" t="s">
        <v>5103</v>
      </c>
      <c r="I6226" s="378">
        <v>46906</v>
      </c>
      <c r="J6226" s="1" t="s">
        <v>61</v>
      </c>
      <c r="K6226" s="380">
        <v>0.25585648148147999</v>
      </c>
      <c r="L6226" s="378">
        <v>46176</v>
      </c>
      <c r="M6226" s="1" t="s">
        <v>2644</v>
      </c>
      <c r="N6226" s="1" t="s">
        <v>5639</v>
      </c>
    </row>
    <row r="6227" spans="1:14" x14ac:dyDescent="0.25">
      <c r="A6227" s="1" t="s">
        <v>385</v>
      </c>
      <c r="B6227" s="1" t="s">
        <v>87</v>
      </c>
      <c r="C6227" s="1" t="s">
        <v>81</v>
      </c>
      <c r="D6227" s="377">
        <v>2250</v>
      </c>
      <c r="E6227" s="1" t="s">
        <v>84</v>
      </c>
      <c r="F6227" s="378">
        <v>46176</v>
      </c>
      <c r="G6227" s="1" t="s">
        <v>5634</v>
      </c>
      <c r="H6227" s="1" t="s">
        <v>5103</v>
      </c>
      <c r="I6227" s="378">
        <v>46906</v>
      </c>
      <c r="J6227" s="1" t="s">
        <v>61</v>
      </c>
      <c r="K6227" s="380">
        <v>0.54730324074073999</v>
      </c>
      <c r="L6227" s="378">
        <v>46176</v>
      </c>
      <c r="M6227" s="1" t="s">
        <v>2644</v>
      </c>
      <c r="N6227" s="1" t="s">
        <v>8622</v>
      </c>
    </row>
    <row r="6228" spans="1:14" x14ac:dyDescent="0.25">
      <c r="A6228" s="1" t="s">
        <v>385</v>
      </c>
      <c r="B6228" s="1" t="s">
        <v>87</v>
      </c>
      <c r="C6228" s="1" t="s">
        <v>81</v>
      </c>
      <c r="D6228" s="377">
        <v>2250</v>
      </c>
      <c r="E6228" s="1" t="s">
        <v>84</v>
      </c>
      <c r="F6228" s="378">
        <v>46176</v>
      </c>
      <c r="G6228" s="1" t="s">
        <v>5634</v>
      </c>
      <c r="H6228" s="1" t="s">
        <v>5103</v>
      </c>
      <c r="I6228" s="378">
        <v>46906</v>
      </c>
      <c r="J6228" s="1" t="s">
        <v>61</v>
      </c>
      <c r="K6228" s="380">
        <v>0.59680555555556003</v>
      </c>
      <c r="L6228" s="378">
        <v>46176</v>
      </c>
      <c r="M6228" s="1" t="s">
        <v>2644</v>
      </c>
      <c r="N6228" s="1" t="s">
        <v>8626</v>
      </c>
    </row>
    <row r="6229" spans="1:14" x14ac:dyDescent="0.25">
      <c r="A6229" s="1" t="s">
        <v>385</v>
      </c>
      <c r="B6229" s="1" t="s">
        <v>87</v>
      </c>
      <c r="C6229" s="1" t="s">
        <v>3537</v>
      </c>
      <c r="D6229" s="377">
        <v>-2250</v>
      </c>
      <c r="E6229" s="1" t="s">
        <v>84</v>
      </c>
      <c r="F6229" s="378">
        <v>46176</v>
      </c>
      <c r="G6229" s="1" t="s">
        <v>5634</v>
      </c>
      <c r="H6229" s="1" t="s">
        <v>5103</v>
      </c>
      <c r="I6229" s="378">
        <v>46906</v>
      </c>
      <c r="J6229" s="1" t="s">
        <v>61</v>
      </c>
      <c r="K6229" s="380">
        <v>0.62968749999999996</v>
      </c>
      <c r="L6229" s="378">
        <v>46176</v>
      </c>
      <c r="M6229" s="1" t="s">
        <v>2644</v>
      </c>
      <c r="N6229" s="1" t="s">
        <v>8629</v>
      </c>
    </row>
    <row r="6230" spans="1:14" x14ac:dyDescent="0.25">
      <c r="A6230" s="1" t="s">
        <v>385</v>
      </c>
      <c r="B6230" s="1" t="s">
        <v>87</v>
      </c>
      <c r="C6230" s="1" t="s">
        <v>81</v>
      </c>
      <c r="D6230" s="377">
        <v>2250</v>
      </c>
      <c r="E6230" s="1" t="s">
        <v>84</v>
      </c>
      <c r="F6230" s="378">
        <v>46176</v>
      </c>
      <c r="G6230" s="1" t="s">
        <v>5634</v>
      </c>
      <c r="H6230" s="1" t="s">
        <v>5103</v>
      </c>
      <c r="I6230" s="378">
        <v>46906</v>
      </c>
      <c r="J6230" s="1" t="s">
        <v>61</v>
      </c>
      <c r="K6230" s="380">
        <v>0.62641203703703996</v>
      </c>
      <c r="L6230" s="378">
        <v>46176</v>
      </c>
      <c r="M6230" s="1" t="s">
        <v>2644</v>
      </c>
      <c r="N6230" s="1" t="s">
        <v>8635</v>
      </c>
    </row>
    <row r="6231" spans="1:14" x14ac:dyDescent="0.25">
      <c r="A6231" s="1" t="s">
        <v>385</v>
      </c>
      <c r="B6231" s="1" t="s">
        <v>87</v>
      </c>
      <c r="C6231" s="1" t="s">
        <v>81</v>
      </c>
      <c r="D6231" s="377">
        <v>2250</v>
      </c>
      <c r="E6231" s="1" t="s">
        <v>84</v>
      </c>
      <c r="F6231" s="378">
        <v>46176</v>
      </c>
      <c r="G6231" s="1" t="s">
        <v>5634</v>
      </c>
      <c r="H6231" s="1" t="s">
        <v>5103</v>
      </c>
      <c r="I6231" s="378">
        <v>46906</v>
      </c>
      <c r="J6231" s="1" t="s">
        <v>61</v>
      </c>
      <c r="K6231" s="380">
        <v>0.63068287037036996</v>
      </c>
      <c r="L6231" s="378">
        <v>46176</v>
      </c>
      <c r="M6231" s="1" t="s">
        <v>2644</v>
      </c>
      <c r="N6231" s="1" t="s">
        <v>8632</v>
      </c>
    </row>
    <row r="6232" spans="1:14" x14ac:dyDescent="0.25">
      <c r="A6232" s="1" t="s">
        <v>385</v>
      </c>
      <c r="B6232" s="1" t="s">
        <v>87</v>
      </c>
      <c r="C6232" s="1" t="s">
        <v>3537</v>
      </c>
      <c r="D6232" s="377">
        <v>-2250</v>
      </c>
      <c r="E6232" s="1" t="s">
        <v>84</v>
      </c>
      <c r="F6232" s="378">
        <v>46176</v>
      </c>
      <c r="G6232" s="1" t="s">
        <v>5634</v>
      </c>
      <c r="H6232" s="1" t="s">
        <v>5103</v>
      </c>
      <c r="I6232" s="378">
        <v>46906</v>
      </c>
      <c r="J6232" s="1" t="s">
        <v>61</v>
      </c>
      <c r="K6232" s="380">
        <v>0.63810185185184998</v>
      </c>
      <c r="L6232" s="378">
        <v>46176</v>
      </c>
      <c r="M6232" s="1" t="s">
        <v>2644</v>
      </c>
      <c r="N6232" s="1" t="s">
        <v>8627</v>
      </c>
    </row>
    <row r="6233" spans="1:14" x14ac:dyDescent="0.25">
      <c r="A6233" s="1" t="s">
        <v>385</v>
      </c>
      <c r="B6233" s="1" t="s">
        <v>87</v>
      </c>
      <c r="C6233" s="1" t="s">
        <v>81</v>
      </c>
      <c r="D6233" s="377">
        <v>2250</v>
      </c>
      <c r="E6233" s="1" t="s">
        <v>84</v>
      </c>
      <c r="F6233" s="378">
        <v>46176</v>
      </c>
      <c r="G6233" s="1" t="s">
        <v>5634</v>
      </c>
      <c r="H6233" s="1" t="s">
        <v>5103</v>
      </c>
      <c r="I6233" s="378">
        <v>46906</v>
      </c>
      <c r="J6233" s="1" t="s">
        <v>61</v>
      </c>
      <c r="K6233" s="380">
        <v>0.65008101851851996</v>
      </c>
      <c r="L6233" s="378">
        <v>46176</v>
      </c>
      <c r="M6233" s="1" t="s">
        <v>2644</v>
      </c>
      <c r="N6233" s="1" t="s">
        <v>8623</v>
      </c>
    </row>
    <row r="6234" spans="1:14" x14ac:dyDescent="0.25">
      <c r="A6234" s="1" t="s">
        <v>385</v>
      </c>
      <c r="B6234" s="1" t="s">
        <v>87</v>
      </c>
      <c r="C6234" s="1" t="s">
        <v>81</v>
      </c>
      <c r="D6234" s="377">
        <v>2250</v>
      </c>
      <c r="E6234" s="1" t="s">
        <v>84</v>
      </c>
      <c r="F6234" s="378">
        <v>46176</v>
      </c>
      <c r="G6234" s="1" t="s">
        <v>4482</v>
      </c>
      <c r="H6234" s="1" t="s">
        <v>4398</v>
      </c>
      <c r="I6234" s="378">
        <v>46903</v>
      </c>
      <c r="J6234" s="1" t="s">
        <v>61</v>
      </c>
      <c r="K6234" s="380">
        <v>0.23553240740740999</v>
      </c>
      <c r="L6234" s="378">
        <v>46176</v>
      </c>
      <c r="M6234" s="1" t="s">
        <v>2644</v>
      </c>
      <c r="N6234" s="1" t="s">
        <v>5643</v>
      </c>
    </row>
    <row r="6235" spans="1:14" x14ac:dyDescent="0.25">
      <c r="A6235" s="1" t="s">
        <v>385</v>
      </c>
      <c r="B6235" s="1" t="s">
        <v>87</v>
      </c>
      <c r="C6235" s="1" t="s">
        <v>81</v>
      </c>
      <c r="D6235" s="377">
        <v>2250</v>
      </c>
      <c r="E6235" s="1" t="s">
        <v>84</v>
      </c>
      <c r="F6235" s="378">
        <v>46176</v>
      </c>
      <c r="G6235" s="1" t="s">
        <v>5634</v>
      </c>
      <c r="H6235" s="1" t="s">
        <v>5103</v>
      </c>
      <c r="I6235" s="378">
        <v>46906</v>
      </c>
      <c r="J6235" s="1" t="s">
        <v>61</v>
      </c>
      <c r="K6235" s="380">
        <v>0.64798611111111004</v>
      </c>
      <c r="L6235" s="378">
        <v>46176</v>
      </c>
      <c r="M6235" s="1" t="s">
        <v>2644</v>
      </c>
      <c r="N6235" s="1" t="s">
        <v>8633</v>
      </c>
    </row>
    <row r="6236" spans="1:14" x14ac:dyDescent="0.25">
      <c r="A6236" s="1" t="s">
        <v>385</v>
      </c>
      <c r="B6236" s="1" t="s">
        <v>87</v>
      </c>
      <c r="C6236" s="1" t="s">
        <v>81</v>
      </c>
      <c r="D6236" s="377">
        <v>2250</v>
      </c>
      <c r="E6236" s="1" t="s">
        <v>84</v>
      </c>
      <c r="F6236" s="378">
        <v>46176</v>
      </c>
      <c r="G6236" s="1" t="s">
        <v>5634</v>
      </c>
      <c r="H6236" s="1" t="s">
        <v>5103</v>
      </c>
      <c r="I6236" s="378">
        <v>46906</v>
      </c>
      <c r="J6236" s="1" t="s">
        <v>61</v>
      </c>
      <c r="K6236" s="380">
        <v>0.64972222222221998</v>
      </c>
      <c r="L6236" s="378">
        <v>46176</v>
      </c>
      <c r="M6236" s="1" t="s">
        <v>2644</v>
      </c>
      <c r="N6236" s="1" t="s">
        <v>8634</v>
      </c>
    </row>
    <row r="6237" spans="1:14" x14ac:dyDescent="0.25">
      <c r="A6237" s="1" t="s">
        <v>385</v>
      </c>
      <c r="B6237" s="1" t="s">
        <v>87</v>
      </c>
      <c r="C6237" s="1" t="s">
        <v>81</v>
      </c>
      <c r="D6237" s="377">
        <v>2250</v>
      </c>
      <c r="E6237" s="1" t="s">
        <v>84</v>
      </c>
      <c r="F6237" s="378">
        <v>46176</v>
      </c>
      <c r="G6237" s="1" t="s">
        <v>4482</v>
      </c>
      <c r="H6237" s="1" t="s">
        <v>4398</v>
      </c>
      <c r="I6237" s="378">
        <v>46903</v>
      </c>
      <c r="J6237" s="1" t="s">
        <v>61</v>
      </c>
      <c r="K6237" s="380">
        <v>0.22165509259259</v>
      </c>
      <c r="L6237" s="378">
        <v>46176</v>
      </c>
      <c r="M6237" s="1" t="s">
        <v>2644</v>
      </c>
      <c r="N6237" s="1" t="s">
        <v>5640</v>
      </c>
    </row>
    <row r="6238" spans="1:14" x14ac:dyDescent="0.25">
      <c r="A6238" s="1" t="s">
        <v>385</v>
      </c>
      <c r="B6238" s="1" t="s">
        <v>87</v>
      </c>
      <c r="C6238" s="1" t="s">
        <v>81</v>
      </c>
      <c r="D6238" s="377">
        <v>2250</v>
      </c>
      <c r="E6238" s="1" t="s">
        <v>84</v>
      </c>
      <c r="F6238" s="378">
        <v>46176</v>
      </c>
      <c r="G6238" s="1" t="s">
        <v>5634</v>
      </c>
      <c r="H6238" s="1" t="s">
        <v>5103</v>
      </c>
      <c r="I6238" s="378">
        <v>46906</v>
      </c>
      <c r="J6238" s="1" t="s">
        <v>61</v>
      </c>
      <c r="K6238" s="380">
        <v>0.68300925925926004</v>
      </c>
      <c r="L6238" s="378">
        <v>46176</v>
      </c>
      <c r="M6238" s="1" t="s">
        <v>2644</v>
      </c>
      <c r="N6238" s="1" t="s">
        <v>8624</v>
      </c>
    </row>
    <row r="6239" spans="1:14" x14ac:dyDescent="0.25">
      <c r="A6239" s="1" t="s">
        <v>385</v>
      </c>
      <c r="B6239" s="1" t="s">
        <v>87</v>
      </c>
      <c r="C6239" s="1" t="s">
        <v>81</v>
      </c>
      <c r="D6239" s="377">
        <v>2250</v>
      </c>
      <c r="E6239" s="1" t="s">
        <v>84</v>
      </c>
      <c r="F6239" s="378">
        <v>46176</v>
      </c>
      <c r="G6239" s="1" t="s">
        <v>4482</v>
      </c>
      <c r="H6239" s="1" t="s">
        <v>4398</v>
      </c>
      <c r="I6239" s="378">
        <v>46903</v>
      </c>
      <c r="J6239" s="1" t="s">
        <v>61</v>
      </c>
      <c r="K6239" s="380">
        <v>0.18729166666666999</v>
      </c>
      <c r="L6239" s="378">
        <v>46176</v>
      </c>
      <c r="M6239" s="1" t="s">
        <v>2644</v>
      </c>
      <c r="N6239" s="1" t="s">
        <v>5636</v>
      </c>
    </row>
    <row r="6240" spans="1:14" x14ac:dyDescent="0.25">
      <c r="A6240" s="1" t="s">
        <v>385</v>
      </c>
      <c r="B6240" s="1" t="s">
        <v>87</v>
      </c>
      <c r="C6240" s="1" t="s">
        <v>81</v>
      </c>
      <c r="D6240" s="377">
        <v>2250</v>
      </c>
      <c r="E6240" s="1" t="s">
        <v>84</v>
      </c>
      <c r="F6240" s="378">
        <v>46176</v>
      </c>
      <c r="G6240" s="1" t="s">
        <v>4482</v>
      </c>
      <c r="H6240" s="1" t="s">
        <v>4398</v>
      </c>
      <c r="I6240" s="378">
        <v>46903</v>
      </c>
      <c r="J6240" s="1" t="s">
        <v>61</v>
      </c>
      <c r="K6240" s="380">
        <v>0.20332175925925999</v>
      </c>
      <c r="L6240" s="378">
        <v>46176</v>
      </c>
      <c r="M6240" s="1" t="s">
        <v>2644</v>
      </c>
      <c r="N6240" s="1" t="s">
        <v>5633</v>
      </c>
    </row>
    <row r="6241" spans="1:14" x14ac:dyDescent="0.25">
      <c r="A6241" s="1" t="s">
        <v>385</v>
      </c>
      <c r="B6241" s="1" t="s">
        <v>87</v>
      </c>
      <c r="C6241" s="1" t="s">
        <v>81</v>
      </c>
      <c r="D6241" s="377">
        <v>2250</v>
      </c>
      <c r="E6241" s="1" t="s">
        <v>84</v>
      </c>
      <c r="F6241" s="378">
        <v>46176</v>
      </c>
      <c r="G6241" s="1" t="s">
        <v>4482</v>
      </c>
      <c r="H6241" s="1" t="s">
        <v>4398</v>
      </c>
      <c r="I6241" s="378">
        <v>46903</v>
      </c>
      <c r="J6241" s="1" t="s">
        <v>61</v>
      </c>
      <c r="K6241" s="380">
        <v>0.16310185185185</v>
      </c>
      <c r="L6241" s="378">
        <v>46176</v>
      </c>
      <c r="M6241" s="1" t="s">
        <v>2644</v>
      </c>
      <c r="N6241" s="1" t="s">
        <v>5637</v>
      </c>
    </row>
    <row r="6242" spans="1:14" x14ac:dyDescent="0.25">
      <c r="A6242" s="1" t="s">
        <v>385</v>
      </c>
      <c r="B6242" s="1" t="s">
        <v>87</v>
      </c>
      <c r="C6242" s="1" t="s">
        <v>81</v>
      </c>
      <c r="D6242" s="377">
        <v>2250</v>
      </c>
      <c r="E6242" s="1" t="s">
        <v>84</v>
      </c>
      <c r="F6242" s="378">
        <v>46176</v>
      </c>
      <c r="G6242" s="1" t="s">
        <v>4482</v>
      </c>
      <c r="H6242" s="1" t="s">
        <v>4398</v>
      </c>
      <c r="I6242" s="378">
        <v>46903</v>
      </c>
      <c r="J6242" s="1" t="s">
        <v>61</v>
      </c>
      <c r="K6242" s="380">
        <v>0.16346064814815001</v>
      </c>
      <c r="L6242" s="378">
        <v>46176</v>
      </c>
      <c r="M6242" s="1" t="s">
        <v>2644</v>
      </c>
      <c r="N6242" s="1" t="s">
        <v>5638</v>
      </c>
    </row>
    <row r="6243" spans="1:14" x14ac:dyDescent="0.25">
      <c r="A6243" s="1" t="s">
        <v>385</v>
      </c>
      <c r="B6243" s="1" t="s">
        <v>87</v>
      </c>
      <c r="C6243" s="1" t="s">
        <v>81</v>
      </c>
      <c r="D6243" s="377">
        <v>2250</v>
      </c>
      <c r="E6243" s="1" t="s">
        <v>84</v>
      </c>
      <c r="F6243" s="378">
        <v>46176</v>
      </c>
      <c r="G6243" s="1" t="s">
        <v>5634</v>
      </c>
      <c r="H6243" s="1" t="s">
        <v>5103</v>
      </c>
      <c r="I6243" s="378">
        <v>46906</v>
      </c>
      <c r="J6243" s="1" t="s">
        <v>61</v>
      </c>
      <c r="K6243" s="380">
        <v>0.68453703703704005</v>
      </c>
      <c r="L6243" s="378">
        <v>46176</v>
      </c>
      <c r="M6243" s="1" t="s">
        <v>2644</v>
      </c>
      <c r="N6243" s="1" t="s">
        <v>8630</v>
      </c>
    </row>
    <row r="6244" spans="1:14" x14ac:dyDescent="0.25">
      <c r="A6244" s="1" t="s">
        <v>385</v>
      </c>
      <c r="B6244" s="1" t="s">
        <v>87</v>
      </c>
      <c r="C6244" s="1" t="s">
        <v>81</v>
      </c>
      <c r="D6244" s="377">
        <v>2250</v>
      </c>
      <c r="E6244" s="1" t="s">
        <v>84</v>
      </c>
      <c r="F6244" s="378">
        <v>46176</v>
      </c>
      <c r="G6244" s="1" t="s">
        <v>4482</v>
      </c>
      <c r="H6244" s="1" t="s">
        <v>4398</v>
      </c>
      <c r="I6244" s="378">
        <v>46903</v>
      </c>
      <c r="J6244" s="1" t="s">
        <v>61</v>
      </c>
      <c r="K6244" s="380">
        <v>0.15019675925925999</v>
      </c>
      <c r="L6244" s="378">
        <v>46176</v>
      </c>
      <c r="M6244" s="1" t="s">
        <v>2644</v>
      </c>
      <c r="N6244" s="1" t="s">
        <v>5645</v>
      </c>
    </row>
    <row r="6245" spans="1:14" x14ac:dyDescent="0.25">
      <c r="A6245" s="1" t="s">
        <v>385</v>
      </c>
      <c r="B6245" s="1" t="s">
        <v>87</v>
      </c>
      <c r="C6245" s="1" t="s">
        <v>81</v>
      </c>
      <c r="D6245" s="377">
        <v>2250</v>
      </c>
      <c r="E6245" s="1" t="s">
        <v>84</v>
      </c>
      <c r="F6245" s="378">
        <v>46176</v>
      </c>
      <c r="G6245" s="1" t="s">
        <v>4482</v>
      </c>
      <c r="H6245" s="1" t="s">
        <v>4398</v>
      </c>
      <c r="I6245" s="378">
        <v>46903</v>
      </c>
      <c r="J6245" s="1" t="s">
        <v>61</v>
      </c>
      <c r="K6245" s="380">
        <v>6.7777777777780004E-2</v>
      </c>
      <c r="L6245" s="378">
        <v>46176</v>
      </c>
      <c r="M6245" s="1" t="s">
        <v>2644</v>
      </c>
      <c r="N6245" s="1" t="s">
        <v>5644</v>
      </c>
    </row>
    <row r="6246" spans="1:14" x14ac:dyDescent="0.25">
      <c r="A6246" s="1" t="s">
        <v>385</v>
      </c>
      <c r="B6246" s="1" t="s">
        <v>87</v>
      </c>
      <c r="C6246" s="1" t="s">
        <v>81</v>
      </c>
      <c r="D6246" s="377">
        <v>2250</v>
      </c>
      <c r="E6246" s="1" t="s">
        <v>84</v>
      </c>
      <c r="F6246" s="378">
        <v>46176</v>
      </c>
      <c r="G6246" s="1" t="s">
        <v>4482</v>
      </c>
      <c r="H6246" s="1" t="s">
        <v>4398</v>
      </c>
      <c r="I6246" s="378">
        <v>46903</v>
      </c>
      <c r="J6246" s="1" t="s">
        <v>61</v>
      </c>
      <c r="K6246" s="380">
        <v>5.6284722222220002E-2</v>
      </c>
      <c r="L6246" s="378">
        <v>46176</v>
      </c>
      <c r="M6246" s="1" t="s">
        <v>2644</v>
      </c>
      <c r="N6246" s="1" t="s">
        <v>5641</v>
      </c>
    </row>
    <row r="6247" spans="1:14" x14ac:dyDescent="0.25">
      <c r="A6247" s="1" t="s">
        <v>385</v>
      </c>
      <c r="B6247" s="1" t="s">
        <v>87</v>
      </c>
      <c r="C6247" s="1" t="s">
        <v>81</v>
      </c>
      <c r="D6247" s="377">
        <v>2250</v>
      </c>
      <c r="E6247" s="1" t="s">
        <v>84</v>
      </c>
      <c r="F6247" s="378">
        <v>46176</v>
      </c>
      <c r="G6247" s="1" t="s">
        <v>5634</v>
      </c>
      <c r="H6247" s="1" t="s">
        <v>5103</v>
      </c>
      <c r="I6247" s="378">
        <v>46906</v>
      </c>
      <c r="J6247" s="1" t="s">
        <v>61</v>
      </c>
      <c r="K6247" s="380">
        <v>0.74927083333333</v>
      </c>
      <c r="L6247" s="378">
        <v>46176</v>
      </c>
      <c r="M6247" s="1" t="s">
        <v>2644</v>
      </c>
      <c r="N6247" s="1" t="s">
        <v>8614</v>
      </c>
    </row>
    <row r="6248" spans="1:14" x14ac:dyDescent="0.25">
      <c r="A6248" s="1" t="s">
        <v>385</v>
      </c>
      <c r="B6248" s="1" t="s">
        <v>87</v>
      </c>
      <c r="C6248" s="1" t="s">
        <v>81</v>
      </c>
      <c r="D6248" s="377">
        <v>2250</v>
      </c>
      <c r="E6248" s="1" t="s">
        <v>84</v>
      </c>
      <c r="F6248" s="378">
        <v>46176</v>
      </c>
      <c r="G6248" s="1" t="s">
        <v>5634</v>
      </c>
      <c r="H6248" s="1" t="s">
        <v>5103</v>
      </c>
      <c r="I6248" s="378">
        <v>46906</v>
      </c>
      <c r="J6248" s="1" t="s">
        <v>61</v>
      </c>
      <c r="K6248" s="380">
        <v>0.74957175925926001</v>
      </c>
      <c r="L6248" s="378">
        <v>46176</v>
      </c>
      <c r="M6248" s="1" t="s">
        <v>2644</v>
      </c>
      <c r="N6248" s="1" t="s">
        <v>8615</v>
      </c>
    </row>
    <row r="6249" spans="1:14" x14ac:dyDescent="0.25">
      <c r="A6249" s="1" t="s">
        <v>385</v>
      </c>
      <c r="B6249" s="1" t="s">
        <v>87</v>
      </c>
      <c r="C6249" s="1" t="s">
        <v>81</v>
      </c>
      <c r="D6249" s="377">
        <v>2250</v>
      </c>
      <c r="E6249" s="1" t="s">
        <v>84</v>
      </c>
      <c r="F6249" s="378">
        <v>46176</v>
      </c>
      <c r="G6249" s="1" t="s">
        <v>5634</v>
      </c>
      <c r="H6249" s="1" t="s">
        <v>5103</v>
      </c>
      <c r="I6249" s="378">
        <v>46906</v>
      </c>
      <c r="J6249" s="1" t="s">
        <v>61</v>
      </c>
      <c r="K6249" s="380">
        <v>0.78162037037037002</v>
      </c>
      <c r="L6249" s="378">
        <v>46176</v>
      </c>
      <c r="M6249" s="1" t="s">
        <v>2644</v>
      </c>
      <c r="N6249" s="1" t="s">
        <v>8619</v>
      </c>
    </row>
    <row r="6250" spans="1:14" x14ac:dyDescent="0.25">
      <c r="A6250" s="1" t="s">
        <v>385</v>
      </c>
      <c r="B6250" s="1" t="s">
        <v>87</v>
      </c>
      <c r="C6250" s="1" t="s">
        <v>81</v>
      </c>
      <c r="D6250" s="377">
        <v>2250</v>
      </c>
      <c r="E6250" s="1" t="s">
        <v>84</v>
      </c>
      <c r="F6250" s="378">
        <v>46176</v>
      </c>
      <c r="G6250" s="1" t="s">
        <v>4482</v>
      </c>
      <c r="H6250" s="1" t="s">
        <v>4398</v>
      </c>
      <c r="I6250" s="378">
        <v>46903</v>
      </c>
      <c r="J6250" s="1" t="s">
        <v>61</v>
      </c>
      <c r="K6250" s="380">
        <v>3.5474537037040003E-2</v>
      </c>
      <c r="L6250" s="378">
        <v>46176</v>
      </c>
      <c r="M6250" s="1" t="s">
        <v>2644</v>
      </c>
      <c r="N6250" s="1" t="s">
        <v>5632</v>
      </c>
    </row>
    <row r="6251" spans="1:14" x14ac:dyDescent="0.25">
      <c r="A6251" s="1" t="s">
        <v>385</v>
      </c>
      <c r="B6251" s="1" t="s">
        <v>87</v>
      </c>
      <c r="C6251" s="1" t="s">
        <v>81</v>
      </c>
      <c r="D6251" s="377">
        <v>2250</v>
      </c>
      <c r="E6251" s="1" t="s">
        <v>84</v>
      </c>
      <c r="F6251" s="378">
        <v>46176</v>
      </c>
      <c r="G6251" s="1" t="s">
        <v>4482</v>
      </c>
      <c r="H6251" s="1" t="s">
        <v>4398</v>
      </c>
      <c r="I6251" s="378">
        <v>46903</v>
      </c>
      <c r="J6251" s="1" t="s">
        <v>61</v>
      </c>
      <c r="K6251" s="380">
        <v>2.21064814815E-3</v>
      </c>
      <c r="L6251" s="378">
        <v>46176</v>
      </c>
      <c r="M6251" s="1" t="s">
        <v>2644</v>
      </c>
      <c r="N6251" s="1" t="s">
        <v>5642</v>
      </c>
    </row>
    <row r="6252" spans="1:14" x14ac:dyDescent="0.25">
      <c r="A6252" s="1" t="s">
        <v>385</v>
      </c>
      <c r="B6252" s="1" t="s">
        <v>87</v>
      </c>
      <c r="C6252" s="1" t="s">
        <v>81</v>
      </c>
      <c r="D6252" s="377">
        <v>2250</v>
      </c>
      <c r="E6252" s="1" t="s">
        <v>84</v>
      </c>
      <c r="F6252" s="378">
        <v>46176</v>
      </c>
      <c r="G6252" s="1" t="s">
        <v>5634</v>
      </c>
      <c r="H6252" s="1" t="s">
        <v>5103</v>
      </c>
      <c r="I6252" s="378">
        <v>46906</v>
      </c>
      <c r="J6252" s="1" t="s">
        <v>61</v>
      </c>
      <c r="K6252" s="380">
        <v>0.78965277777777998</v>
      </c>
      <c r="L6252" s="378">
        <v>46176</v>
      </c>
      <c r="M6252" s="1" t="s">
        <v>2644</v>
      </c>
      <c r="N6252" s="1" t="s">
        <v>8620</v>
      </c>
    </row>
    <row r="6253" spans="1:14" x14ac:dyDescent="0.25">
      <c r="A6253" s="1" t="s">
        <v>385</v>
      </c>
      <c r="B6253" s="1" t="s">
        <v>87</v>
      </c>
      <c r="C6253" s="1" t="s">
        <v>81</v>
      </c>
      <c r="D6253" s="377">
        <v>2250</v>
      </c>
      <c r="E6253" s="1" t="s">
        <v>84</v>
      </c>
      <c r="F6253" s="378">
        <v>46176</v>
      </c>
      <c r="G6253" s="1" t="s">
        <v>4482</v>
      </c>
      <c r="H6253" s="1" t="s">
        <v>4398</v>
      </c>
      <c r="I6253" s="378">
        <v>46903</v>
      </c>
      <c r="J6253" s="1" t="s">
        <v>61</v>
      </c>
      <c r="K6253" s="380">
        <v>3.4027777777800002E-3</v>
      </c>
      <c r="L6253" s="378">
        <v>46176</v>
      </c>
      <c r="M6253" s="1" t="s">
        <v>2644</v>
      </c>
      <c r="N6253" s="1" t="s">
        <v>5646</v>
      </c>
    </row>
    <row r="6254" spans="1:14" x14ac:dyDescent="0.25">
      <c r="A6254" s="1" t="s">
        <v>385</v>
      </c>
      <c r="B6254" s="1" t="s">
        <v>87</v>
      </c>
      <c r="C6254" s="1" t="s">
        <v>81</v>
      </c>
      <c r="D6254" s="377">
        <v>2250</v>
      </c>
      <c r="E6254" s="1" t="s">
        <v>84</v>
      </c>
      <c r="F6254" s="378">
        <v>46176</v>
      </c>
      <c r="G6254" s="1" t="s">
        <v>5634</v>
      </c>
      <c r="H6254" s="1" t="s">
        <v>5103</v>
      </c>
      <c r="I6254" s="378">
        <v>46906</v>
      </c>
      <c r="J6254" s="1" t="s">
        <v>61</v>
      </c>
      <c r="K6254" s="380">
        <v>0.86309027777778002</v>
      </c>
      <c r="L6254" s="378">
        <v>46176</v>
      </c>
      <c r="M6254" s="1" t="s">
        <v>2644</v>
      </c>
      <c r="N6254" s="1" t="s">
        <v>8613</v>
      </c>
    </row>
    <row r="6255" spans="1:14" x14ac:dyDescent="0.25">
      <c r="A6255" s="1" t="s">
        <v>385</v>
      </c>
      <c r="B6255" s="1" t="s">
        <v>87</v>
      </c>
      <c r="C6255" s="1" t="s">
        <v>81</v>
      </c>
      <c r="D6255" s="377">
        <v>2250</v>
      </c>
      <c r="E6255" s="1" t="s">
        <v>84</v>
      </c>
      <c r="F6255" s="378">
        <v>46176</v>
      </c>
      <c r="G6255" s="1" t="s">
        <v>5634</v>
      </c>
      <c r="H6255" s="1" t="s">
        <v>5103</v>
      </c>
      <c r="I6255" s="378">
        <v>46906</v>
      </c>
      <c r="J6255" s="1" t="s">
        <v>61</v>
      </c>
      <c r="K6255" s="380">
        <v>0.88425925925925997</v>
      </c>
      <c r="L6255" s="378">
        <v>46176</v>
      </c>
      <c r="M6255" s="1" t="s">
        <v>2644</v>
      </c>
      <c r="N6255" s="1" t="s">
        <v>8611</v>
      </c>
    </row>
    <row r="6256" spans="1:14" x14ac:dyDescent="0.25">
      <c r="A6256" s="1" t="s">
        <v>385</v>
      </c>
      <c r="B6256" s="1" t="s">
        <v>87</v>
      </c>
      <c r="C6256" s="1" t="s">
        <v>81</v>
      </c>
      <c r="D6256" s="377">
        <v>2250</v>
      </c>
      <c r="E6256" s="1" t="s">
        <v>84</v>
      </c>
      <c r="F6256" s="378">
        <v>46176</v>
      </c>
      <c r="G6256" s="1" t="s">
        <v>5634</v>
      </c>
      <c r="H6256" s="1" t="s">
        <v>5103</v>
      </c>
      <c r="I6256" s="378">
        <v>46906</v>
      </c>
      <c r="J6256" s="1" t="s">
        <v>61</v>
      </c>
      <c r="K6256" s="380">
        <v>0.87358796296296004</v>
      </c>
      <c r="L6256" s="378">
        <v>46176</v>
      </c>
      <c r="M6256" s="1" t="s">
        <v>2644</v>
      </c>
      <c r="N6256" s="1" t="s">
        <v>8610</v>
      </c>
    </row>
    <row r="6257" spans="1:14" x14ac:dyDescent="0.25">
      <c r="A6257" s="1" t="s">
        <v>385</v>
      </c>
      <c r="B6257" s="1" t="s">
        <v>87</v>
      </c>
      <c r="C6257" s="1" t="s">
        <v>81</v>
      </c>
      <c r="D6257" s="377">
        <v>2250</v>
      </c>
      <c r="E6257" s="1" t="s">
        <v>84</v>
      </c>
      <c r="F6257" s="378">
        <v>46176</v>
      </c>
      <c r="G6257" s="1" t="s">
        <v>5634</v>
      </c>
      <c r="H6257" s="1" t="s">
        <v>5103</v>
      </c>
      <c r="I6257" s="378">
        <v>46906</v>
      </c>
      <c r="J6257" s="1" t="s">
        <v>61</v>
      </c>
      <c r="K6257" s="380">
        <v>0.87700231481480995</v>
      </c>
      <c r="L6257" s="378">
        <v>46176</v>
      </c>
      <c r="M6257" s="1" t="s">
        <v>2644</v>
      </c>
      <c r="N6257" s="1" t="s">
        <v>8609</v>
      </c>
    </row>
    <row r="6258" spans="1:14" x14ac:dyDescent="0.25">
      <c r="A6258" s="1" t="s">
        <v>385</v>
      </c>
      <c r="B6258" s="1" t="s">
        <v>87</v>
      </c>
      <c r="C6258" s="1" t="s">
        <v>81</v>
      </c>
      <c r="D6258" s="377">
        <v>2250</v>
      </c>
      <c r="E6258" s="1" t="s">
        <v>84</v>
      </c>
      <c r="F6258" s="378">
        <v>46176</v>
      </c>
      <c r="G6258" s="1" t="s">
        <v>5634</v>
      </c>
      <c r="H6258" s="1" t="s">
        <v>5103</v>
      </c>
      <c r="I6258" s="378">
        <v>46906</v>
      </c>
      <c r="J6258" s="1" t="s">
        <v>61</v>
      </c>
      <c r="K6258" s="380">
        <v>0.88851851851852004</v>
      </c>
      <c r="L6258" s="378">
        <v>46176</v>
      </c>
      <c r="M6258" s="1" t="s">
        <v>2644</v>
      </c>
      <c r="N6258" s="1" t="s">
        <v>8621</v>
      </c>
    </row>
    <row r="6259" spans="1:14" x14ac:dyDescent="0.25">
      <c r="A6259" s="1" t="s">
        <v>385</v>
      </c>
      <c r="B6259" s="1" t="s">
        <v>87</v>
      </c>
      <c r="C6259" s="1" t="s">
        <v>81</v>
      </c>
      <c r="D6259" s="377">
        <v>2250</v>
      </c>
      <c r="E6259" s="1" t="s">
        <v>84</v>
      </c>
      <c r="F6259" s="378">
        <v>46176</v>
      </c>
      <c r="G6259" s="1" t="s">
        <v>5634</v>
      </c>
      <c r="H6259" s="1" t="s">
        <v>5103</v>
      </c>
      <c r="I6259" s="378">
        <v>46906</v>
      </c>
      <c r="J6259" s="1" t="s">
        <v>61</v>
      </c>
      <c r="K6259" s="380">
        <v>0.89556712962963003</v>
      </c>
      <c r="L6259" s="378">
        <v>46176</v>
      </c>
      <c r="M6259" s="1" t="s">
        <v>2644</v>
      </c>
      <c r="N6259" s="1" t="s">
        <v>8628</v>
      </c>
    </row>
    <row r="6260" spans="1:14" x14ac:dyDescent="0.25">
      <c r="A6260" s="1" t="s">
        <v>385</v>
      </c>
      <c r="B6260" s="1" t="s">
        <v>87</v>
      </c>
      <c r="C6260" s="1" t="s">
        <v>81</v>
      </c>
      <c r="D6260" s="377">
        <v>2250</v>
      </c>
      <c r="E6260" s="1" t="s">
        <v>84</v>
      </c>
      <c r="F6260" s="378">
        <v>46175</v>
      </c>
      <c r="G6260" s="1" t="s">
        <v>4482</v>
      </c>
      <c r="H6260" s="1" t="s">
        <v>4398</v>
      </c>
      <c r="I6260" s="378">
        <v>46903</v>
      </c>
      <c r="J6260" s="1" t="s">
        <v>61</v>
      </c>
      <c r="K6260" s="380">
        <v>0.63531249999999995</v>
      </c>
      <c r="L6260" s="378">
        <v>46175</v>
      </c>
      <c r="M6260" s="1" t="s">
        <v>2644</v>
      </c>
      <c r="N6260" s="1" t="s">
        <v>4963</v>
      </c>
    </row>
    <row r="6261" spans="1:14" x14ac:dyDescent="0.25">
      <c r="A6261" s="1" t="s">
        <v>385</v>
      </c>
      <c r="B6261" s="1" t="s">
        <v>87</v>
      </c>
      <c r="C6261" s="1" t="s">
        <v>81</v>
      </c>
      <c r="D6261" s="377">
        <v>2250</v>
      </c>
      <c r="E6261" s="1" t="s">
        <v>84</v>
      </c>
      <c r="F6261" s="378">
        <v>46175</v>
      </c>
      <c r="G6261" s="1" t="s">
        <v>4482</v>
      </c>
      <c r="H6261" s="1" t="s">
        <v>4398</v>
      </c>
      <c r="I6261" s="378">
        <v>46903</v>
      </c>
      <c r="J6261" s="1" t="s">
        <v>61</v>
      </c>
      <c r="K6261" s="380">
        <v>0.65311342592593002</v>
      </c>
      <c r="L6261" s="378">
        <v>46175</v>
      </c>
      <c r="M6261" s="1" t="s">
        <v>2644</v>
      </c>
      <c r="N6261" s="1" t="s">
        <v>4965</v>
      </c>
    </row>
    <row r="6262" spans="1:14" x14ac:dyDescent="0.25">
      <c r="A6262" s="1" t="s">
        <v>385</v>
      </c>
      <c r="B6262" s="1" t="s">
        <v>87</v>
      </c>
      <c r="C6262" s="1" t="s">
        <v>81</v>
      </c>
      <c r="D6262" s="377">
        <v>2250</v>
      </c>
      <c r="E6262" s="1" t="s">
        <v>84</v>
      </c>
      <c r="F6262" s="378">
        <v>46175</v>
      </c>
      <c r="G6262" s="1" t="s">
        <v>4482</v>
      </c>
      <c r="H6262" s="1" t="s">
        <v>4398</v>
      </c>
      <c r="I6262" s="378">
        <v>46903</v>
      </c>
      <c r="J6262" s="1" t="s">
        <v>61</v>
      </c>
      <c r="K6262" s="380">
        <v>0.76880787037037002</v>
      </c>
      <c r="L6262" s="378">
        <v>46175</v>
      </c>
      <c r="M6262" s="1" t="s">
        <v>2644</v>
      </c>
      <c r="N6262" s="1" t="s">
        <v>5658</v>
      </c>
    </row>
    <row r="6263" spans="1:14" x14ac:dyDescent="0.25">
      <c r="A6263" s="1" t="s">
        <v>385</v>
      </c>
      <c r="B6263" s="1" t="s">
        <v>87</v>
      </c>
      <c r="C6263" s="1" t="s">
        <v>81</v>
      </c>
      <c r="D6263" s="377">
        <v>2250</v>
      </c>
      <c r="E6263" s="1" t="s">
        <v>84</v>
      </c>
      <c r="F6263" s="378">
        <v>46175</v>
      </c>
      <c r="G6263" s="1" t="s">
        <v>4482</v>
      </c>
      <c r="H6263" s="1" t="s">
        <v>4398</v>
      </c>
      <c r="I6263" s="378">
        <v>46903</v>
      </c>
      <c r="J6263" s="1" t="s">
        <v>61</v>
      </c>
      <c r="K6263" s="380">
        <v>0.42920138888888998</v>
      </c>
      <c r="L6263" s="378">
        <v>46175</v>
      </c>
      <c r="M6263" s="1" t="s">
        <v>2644</v>
      </c>
      <c r="N6263" s="1" t="s">
        <v>4961</v>
      </c>
    </row>
    <row r="6264" spans="1:14" x14ac:dyDescent="0.25">
      <c r="A6264" s="1" t="s">
        <v>385</v>
      </c>
      <c r="B6264" s="1" t="s">
        <v>87</v>
      </c>
      <c r="C6264" s="1" t="s">
        <v>81</v>
      </c>
      <c r="D6264" s="377">
        <v>2250</v>
      </c>
      <c r="E6264" s="1" t="s">
        <v>84</v>
      </c>
      <c r="F6264" s="378">
        <v>46175</v>
      </c>
      <c r="G6264" s="1" t="s">
        <v>4482</v>
      </c>
      <c r="H6264" s="1" t="s">
        <v>4398</v>
      </c>
      <c r="I6264" s="378">
        <v>46903</v>
      </c>
      <c r="J6264" s="1" t="s">
        <v>61</v>
      </c>
      <c r="K6264" s="380">
        <v>0.98498842592592994</v>
      </c>
      <c r="L6264" s="378">
        <v>46175</v>
      </c>
      <c r="M6264" s="1" t="s">
        <v>2644</v>
      </c>
      <c r="N6264" s="1" t="s">
        <v>5649</v>
      </c>
    </row>
    <row r="6265" spans="1:14" x14ac:dyDescent="0.25">
      <c r="A6265" s="1" t="s">
        <v>385</v>
      </c>
      <c r="B6265" s="1" t="s">
        <v>87</v>
      </c>
      <c r="C6265" s="1" t="s">
        <v>81</v>
      </c>
      <c r="D6265" s="377">
        <v>2250</v>
      </c>
      <c r="E6265" s="1" t="s">
        <v>84</v>
      </c>
      <c r="F6265" s="378">
        <v>46175</v>
      </c>
      <c r="G6265" s="1" t="s">
        <v>4482</v>
      </c>
      <c r="H6265" s="1" t="s">
        <v>4398</v>
      </c>
      <c r="I6265" s="378">
        <v>46903</v>
      </c>
      <c r="J6265" s="1" t="s">
        <v>61</v>
      </c>
      <c r="K6265" s="380">
        <v>0.78939814814815001</v>
      </c>
      <c r="L6265" s="378">
        <v>46175</v>
      </c>
      <c r="M6265" s="1" t="s">
        <v>2644</v>
      </c>
      <c r="N6265" s="1" t="s">
        <v>5657</v>
      </c>
    </row>
    <row r="6266" spans="1:14" x14ac:dyDescent="0.25">
      <c r="A6266" s="1" t="s">
        <v>385</v>
      </c>
      <c r="B6266" s="1" t="s">
        <v>87</v>
      </c>
      <c r="C6266" s="1" t="s">
        <v>81</v>
      </c>
      <c r="D6266" s="377">
        <v>2250</v>
      </c>
      <c r="E6266" s="1" t="s">
        <v>84</v>
      </c>
      <c r="F6266" s="378">
        <v>46175</v>
      </c>
      <c r="G6266" s="1" t="s">
        <v>4482</v>
      </c>
      <c r="H6266" s="1" t="s">
        <v>4398</v>
      </c>
      <c r="I6266" s="378">
        <v>46903</v>
      </c>
      <c r="J6266" s="1" t="s">
        <v>61</v>
      </c>
      <c r="K6266" s="380">
        <v>0.41023148148147998</v>
      </c>
      <c r="L6266" s="378">
        <v>46175</v>
      </c>
      <c r="M6266" s="1" t="s">
        <v>2644</v>
      </c>
      <c r="N6266" s="1" t="s">
        <v>4962</v>
      </c>
    </row>
    <row r="6267" spans="1:14" x14ac:dyDescent="0.25">
      <c r="A6267" s="1" t="s">
        <v>385</v>
      </c>
      <c r="B6267" s="1" t="s">
        <v>87</v>
      </c>
      <c r="C6267" s="1" t="s">
        <v>81</v>
      </c>
      <c r="D6267" s="377">
        <v>2250</v>
      </c>
      <c r="E6267" s="1" t="s">
        <v>84</v>
      </c>
      <c r="F6267" s="378">
        <v>46175</v>
      </c>
      <c r="G6267" s="1" t="s">
        <v>4482</v>
      </c>
      <c r="H6267" s="1" t="s">
        <v>4398</v>
      </c>
      <c r="I6267" s="378">
        <v>46903</v>
      </c>
      <c r="J6267" s="1" t="s">
        <v>61</v>
      </c>
      <c r="K6267" s="380">
        <v>0.87033564814815001</v>
      </c>
      <c r="L6267" s="378">
        <v>46175</v>
      </c>
      <c r="M6267" s="1" t="s">
        <v>2644</v>
      </c>
      <c r="N6267" s="1" t="s">
        <v>5659</v>
      </c>
    </row>
    <row r="6268" spans="1:14" x14ac:dyDescent="0.25">
      <c r="A6268" s="1" t="s">
        <v>385</v>
      </c>
      <c r="B6268" s="1" t="s">
        <v>87</v>
      </c>
      <c r="C6268" s="1" t="s">
        <v>81</v>
      </c>
      <c r="D6268" s="377">
        <v>2250</v>
      </c>
      <c r="E6268" s="1" t="s">
        <v>84</v>
      </c>
      <c r="F6268" s="378">
        <v>46175</v>
      </c>
      <c r="G6268" s="1" t="s">
        <v>4482</v>
      </c>
      <c r="H6268" s="1" t="s">
        <v>4398</v>
      </c>
      <c r="I6268" s="378">
        <v>46903</v>
      </c>
      <c r="J6268" s="1" t="s">
        <v>61</v>
      </c>
      <c r="K6268" s="380">
        <v>0.87336805555555996</v>
      </c>
      <c r="L6268" s="378">
        <v>46175</v>
      </c>
      <c r="M6268" s="1" t="s">
        <v>2644</v>
      </c>
      <c r="N6268" s="1" t="s">
        <v>5661</v>
      </c>
    </row>
    <row r="6269" spans="1:14" x14ac:dyDescent="0.25">
      <c r="A6269" s="1" t="s">
        <v>385</v>
      </c>
      <c r="B6269" s="1" t="s">
        <v>87</v>
      </c>
      <c r="C6269" s="1" t="s">
        <v>81</v>
      </c>
      <c r="D6269" s="377">
        <v>2250</v>
      </c>
      <c r="E6269" s="1" t="s">
        <v>84</v>
      </c>
      <c r="F6269" s="378">
        <v>46175</v>
      </c>
      <c r="G6269" s="1" t="s">
        <v>4482</v>
      </c>
      <c r="H6269" s="1" t="s">
        <v>4398</v>
      </c>
      <c r="I6269" s="378">
        <v>46903</v>
      </c>
      <c r="J6269" s="1" t="s">
        <v>61</v>
      </c>
      <c r="K6269" s="380">
        <v>0.62480324074074001</v>
      </c>
      <c r="L6269" s="378">
        <v>46175</v>
      </c>
      <c r="M6269" s="1" t="s">
        <v>2644</v>
      </c>
      <c r="N6269" s="1" t="s">
        <v>4959</v>
      </c>
    </row>
    <row r="6270" spans="1:14" x14ac:dyDescent="0.25">
      <c r="A6270" s="1" t="s">
        <v>385</v>
      </c>
      <c r="B6270" s="1" t="s">
        <v>87</v>
      </c>
      <c r="C6270" s="1" t="s">
        <v>81</v>
      </c>
      <c r="D6270" s="377">
        <v>2250</v>
      </c>
      <c r="E6270" s="1" t="s">
        <v>84</v>
      </c>
      <c r="F6270" s="378">
        <v>46175</v>
      </c>
      <c r="G6270" s="1" t="s">
        <v>4482</v>
      </c>
      <c r="H6270" s="1" t="s">
        <v>4398</v>
      </c>
      <c r="I6270" s="378">
        <v>46903</v>
      </c>
      <c r="J6270" s="1" t="s">
        <v>61</v>
      </c>
      <c r="K6270" s="380">
        <v>0.94899305555556002</v>
      </c>
      <c r="L6270" s="378">
        <v>46175</v>
      </c>
      <c r="M6270" s="1" t="s">
        <v>2644</v>
      </c>
      <c r="N6270" s="1" t="s">
        <v>5648</v>
      </c>
    </row>
    <row r="6271" spans="1:14" x14ac:dyDescent="0.25">
      <c r="A6271" s="1" t="s">
        <v>385</v>
      </c>
      <c r="B6271" s="1" t="s">
        <v>87</v>
      </c>
      <c r="C6271" s="1" t="s">
        <v>81</v>
      </c>
      <c r="D6271" s="377">
        <v>2250</v>
      </c>
      <c r="E6271" s="1" t="s">
        <v>84</v>
      </c>
      <c r="F6271" s="378">
        <v>46175</v>
      </c>
      <c r="G6271" s="1" t="s">
        <v>4482</v>
      </c>
      <c r="H6271" s="1" t="s">
        <v>4398</v>
      </c>
      <c r="I6271" s="378">
        <v>46903</v>
      </c>
      <c r="J6271" s="1" t="s">
        <v>61</v>
      </c>
      <c r="K6271" s="380">
        <v>0.55555555555556002</v>
      </c>
      <c r="L6271" s="378">
        <v>46175</v>
      </c>
      <c r="M6271" s="1" t="s">
        <v>2644</v>
      </c>
      <c r="N6271" s="1" t="s">
        <v>4967</v>
      </c>
    </row>
    <row r="6272" spans="1:14" x14ac:dyDescent="0.25">
      <c r="A6272" s="1" t="s">
        <v>385</v>
      </c>
      <c r="B6272" s="1" t="s">
        <v>87</v>
      </c>
      <c r="C6272" s="1" t="s">
        <v>81</v>
      </c>
      <c r="D6272" s="377">
        <v>2250</v>
      </c>
      <c r="E6272" s="1" t="s">
        <v>84</v>
      </c>
      <c r="F6272" s="378">
        <v>46175</v>
      </c>
      <c r="G6272" s="1" t="s">
        <v>4482</v>
      </c>
      <c r="H6272" s="1" t="s">
        <v>4398</v>
      </c>
      <c r="I6272" s="378">
        <v>46903</v>
      </c>
      <c r="J6272" s="1" t="s">
        <v>61</v>
      </c>
      <c r="K6272" s="380">
        <v>0.59025462962963005</v>
      </c>
      <c r="L6272" s="378">
        <v>46175</v>
      </c>
      <c r="M6272" s="1" t="s">
        <v>2644</v>
      </c>
      <c r="N6272" s="1" t="s">
        <v>4966</v>
      </c>
    </row>
    <row r="6273" spans="1:14" x14ac:dyDescent="0.25">
      <c r="A6273" s="1" t="s">
        <v>385</v>
      </c>
      <c r="B6273" s="1" t="s">
        <v>87</v>
      </c>
      <c r="C6273" s="1" t="s">
        <v>81</v>
      </c>
      <c r="D6273" s="377">
        <v>2250</v>
      </c>
      <c r="E6273" s="1" t="s">
        <v>84</v>
      </c>
      <c r="F6273" s="378">
        <v>46175</v>
      </c>
      <c r="G6273" s="1" t="s">
        <v>4482</v>
      </c>
      <c r="H6273" s="1" t="s">
        <v>4398</v>
      </c>
      <c r="I6273" s="378">
        <v>46903</v>
      </c>
      <c r="J6273" s="1" t="s">
        <v>61</v>
      </c>
      <c r="K6273" s="380">
        <v>0.74278935185185002</v>
      </c>
      <c r="L6273" s="378">
        <v>46175</v>
      </c>
      <c r="M6273" s="1" t="s">
        <v>2644</v>
      </c>
      <c r="N6273" s="1" t="s">
        <v>5650</v>
      </c>
    </row>
    <row r="6274" spans="1:14" x14ac:dyDescent="0.25">
      <c r="A6274" s="1" t="s">
        <v>385</v>
      </c>
      <c r="B6274" s="1" t="s">
        <v>87</v>
      </c>
      <c r="C6274" s="1" t="s">
        <v>81</v>
      </c>
      <c r="D6274" s="377">
        <v>2250</v>
      </c>
      <c r="E6274" s="1" t="s">
        <v>84</v>
      </c>
      <c r="F6274" s="378">
        <v>46175</v>
      </c>
      <c r="G6274" s="1" t="s">
        <v>4482</v>
      </c>
      <c r="H6274" s="1" t="s">
        <v>4398</v>
      </c>
      <c r="I6274" s="378">
        <v>46903</v>
      </c>
      <c r="J6274" s="1" t="s">
        <v>61</v>
      </c>
      <c r="K6274" s="380">
        <v>0.57127314814815</v>
      </c>
      <c r="L6274" s="378">
        <v>46175</v>
      </c>
      <c r="M6274" s="1" t="s">
        <v>2644</v>
      </c>
      <c r="N6274" s="1" t="s">
        <v>4964</v>
      </c>
    </row>
    <row r="6275" spans="1:14" x14ac:dyDescent="0.25">
      <c r="A6275" s="1" t="s">
        <v>385</v>
      </c>
      <c r="B6275" s="1" t="s">
        <v>87</v>
      </c>
      <c r="C6275" s="1" t="s">
        <v>81</v>
      </c>
      <c r="D6275" s="377">
        <v>2250</v>
      </c>
      <c r="E6275" s="1" t="s">
        <v>84</v>
      </c>
      <c r="F6275" s="378">
        <v>46175</v>
      </c>
      <c r="G6275" s="1" t="s">
        <v>4482</v>
      </c>
      <c r="H6275" s="1" t="s">
        <v>4398</v>
      </c>
      <c r="I6275" s="378">
        <v>46903</v>
      </c>
      <c r="J6275" s="1" t="s">
        <v>61</v>
      </c>
      <c r="K6275" s="380">
        <v>0.71704861111110996</v>
      </c>
      <c r="L6275" s="378">
        <v>46175</v>
      </c>
      <c r="M6275" s="1" t="s">
        <v>2644</v>
      </c>
      <c r="N6275" s="1" t="s">
        <v>5660</v>
      </c>
    </row>
    <row r="6276" spans="1:14" x14ac:dyDescent="0.25">
      <c r="A6276" s="1" t="s">
        <v>385</v>
      </c>
      <c r="B6276" s="1" t="s">
        <v>87</v>
      </c>
      <c r="C6276" s="1" t="s">
        <v>81</v>
      </c>
      <c r="D6276" s="377">
        <v>2250</v>
      </c>
      <c r="E6276" s="1" t="s">
        <v>84</v>
      </c>
      <c r="F6276" s="378">
        <v>46175</v>
      </c>
      <c r="G6276" s="1" t="s">
        <v>4482</v>
      </c>
      <c r="H6276" s="1" t="s">
        <v>4398</v>
      </c>
      <c r="I6276" s="378">
        <v>46903</v>
      </c>
      <c r="J6276" s="1" t="s">
        <v>61</v>
      </c>
      <c r="K6276" s="380">
        <v>0.36491898148148</v>
      </c>
      <c r="L6276" s="378">
        <v>46175</v>
      </c>
      <c r="M6276" s="1" t="s">
        <v>2644</v>
      </c>
      <c r="N6276" s="1" t="s">
        <v>4483</v>
      </c>
    </row>
    <row r="6277" spans="1:14" x14ac:dyDescent="0.25">
      <c r="A6277" s="1" t="s">
        <v>385</v>
      </c>
      <c r="B6277" s="1" t="s">
        <v>87</v>
      </c>
      <c r="C6277" s="1" t="s">
        <v>81</v>
      </c>
      <c r="D6277" s="377">
        <v>2250</v>
      </c>
      <c r="E6277" s="1" t="s">
        <v>84</v>
      </c>
      <c r="F6277" s="378">
        <v>46175</v>
      </c>
      <c r="G6277" s="1" t="s">
        <v>4482</v>
      </c>
      <c r="H6277" s="1" t="s">
        <v>4398</v>
      </c>
      <c r="I6277" s="378">
        <v>46903</v>
      </c>
      <c r="J6277" s="1" t="s">
        <v>61</v>
      </c>
      <c r="K6277" s="380">
        <v>0.67005787037037001</v>
      </c>
      <c r="L6277" s="378">
        <v>46175</v>
      </c>
      <c r="M6277" s="1" t="s">
        <v>2644</v>
      </c>
      <c r="N6277" s="1" t="s">
        <v>5653</v>
      </c>
    </row>
    <row r="6278" spans="1:14" x14ac:dyDescent="0.25">
      <c r="A6278" s="1" t="s">
        <v>385</v>
      </c>
      <c r="B6278" s="1" t="s">
        <v>87</v>
      </c>
      <c r="C6278" s="1" t="s">
        <v>81</v>
      </c>
      <c r="D6278" s="377">
        <v>2250</v>
      </c>
      <c r="E6278" s="1" t="s">
        <v>84</v>
      </c>
      <c r="F6278" s="378">
        <v>46175</v>
      </c>
      <c r="G6278" s="1" t="s">
        <v>4482</v>
      </c>
      <c r="H6278" s="1" t="s">
        <v>4398</v>
      </c>
      <c r="I6278" s="378">
        <v>46903</v>
      </c>
      <c r="J6278" s="1" t="s">
        <v>61</v>
      </c>
      <c r="K6278" s="380">
        <v>0.67431712962962997</v>
      </c>
      <c r="L6278" s="378">
        <v>46175</v>
      </c>
      <c r="M6278" s="1" t="s">
        <v>2644</v>
      </c>
      <c r="N6278" s="1" t="s">
        <v>5654</v>
      </c>
    </row>
    <row r="6279" spans="1:14" x14ac:dyDescent="0.25">
      <c r="A6279" s="1" t="s">
        <v>385</v>
      </c>
      <c r="B6279" s="1" t="s">
        <v>87</v>
      </c>
      <c r="C6279" s="1" t="s">
        <v>81</v>
      </c>
      <c r="D6279" s="377">
        <v>2250</v>
      </c>
      <c r="E6279" s="1" t="s">
        <v>84</v>
      </c>
      <c r="F6279" s="378">
        <v>46175</v>
      </c>
      <c r="G6279" s="1" t="s">
        <v>4482</v>
      </c>
      <c r="H6279" s="1" t="s">
        <v>4398</v>
      </c>
      <c r="I6279" s="378">
        <v>46903</v>
      </c>
      <c r="J6279" s="1" t="s">
        <v>61</v>
      </c>
      <c r="K6279" s="380">
        <v>0.59907407407406998</v>
      </c>
      <c r="L6279" s="378">
        <v>46175</v>
      </c>
      <c r="M6279" s="1" t="s">
        <v>2644</v>
      </c>
      <c r="N6279" s="1" t="s">
        <v>4958</v>
      </c>
    </row>
    <row r="6280" spans="1:14" x14ac:dyDescent="0.25">
      <c r="A6280" s="1" t="s">
        <v>385</v>
      </c>
      <c r="B6280" s="1" t="s">
        <v>87</v>
      </c>
      <c r="C6280" s="1" t="s">
        <v>81</v>
      </c>
      <c r="D6280" s="377">
        <v>2250</v>
      </c>
      <c r="E6280" s="1" t="s">
        <v>84</v>
      </c>
      <c r="F6280" s="378">
        <v>46175</v>
      </c>
      <c r="G6280" s="1" t="s">
        <v>4482</v>
      </c>
      <c r="H6280" s="1" t="s">
        <v>4398</v>
      </c>
      <c r="I6280" s="378">
        <v>46903</v>
      </c>
      <c r="J6280" s="1" t="s">
        <v>61</v>
      </c>
      <c r="K6280" s="380">
        <v>0.61314814814815</v>
      </c>
      <c r="L6280" s="378">
        <v>46175</v>
      </c>
      <c r="M6280" s="1" t="s">
        <v>2644</v>
      </c>
      <c r="N6280" s="1" t="s">
        <v>4960</v>
      </c>
    </row>
    <row r="6281" spans="1:14" x14ac:dyDescent="0.25">
      <c r="A6281" s="1" t="s">
        <v>385</v>
      </c>
      <c r="B6281" s="1" t="s">
        <v>87</v>
      </c>
      <c r="C6281" s="1" t="s">
        <v>81</v>
      </c>
      <c r="D6281" s="377">
        <v>2250</v>
      </c>
      <c r="E6281" s="1" t="s">
        <v>84</v>
      </c>
      <c r="F6281" s="378">
        <v>46175</v>
      </c>
      <c r="G6281" s="1" t="s">
        <v>4482</v>
      </c>
      <c r="H6281" s="1" t="s">
        <v>4398</v>
      </c>
      <c r="I6281" s="378">
        <v>46903</v>
      </c>
      <c r="J6281" s="1" t="s">
        <v>61</v>
      </c>
      <c r="K6281" s="380">
        <v>0.91815972222221998</v>
      </c>
      <c r="L6281" s="378">
        <v>46175</v>
      </c>
      <c r="M6281" s="1" t="s">
        <v>2644</v>
      </c>
      <c r="N6281" s="1" t="s">
        <v>5651</v>
      </c>
    </row>
    <row r="6282" spans="1:14" x14ac:dyDescent="0.25">
      <c r="A6282" s="1" t="s">
        <v>385</v>
      </c>
      <c r="B6282" s="1" t="s">
        <v>87</v>
      </c>
      <c r="C6282" s="1" t="s">
        <v>81</v>
      </c>
      <c r="D6282" s="377">
        <v>2250</v>
      </c>
      <c r="E6282" s="1" t="s">
        <v>84</v>
      </c>
      <c r="F6282" s="378">
        <v>46175</v>
      </c>
      <c r="G6282" s="1" t="s">
        <v>4482</v>
      </c>
      <c r="H6282" s="1" t="s">
        <v>4398</v>
      </c>
      <c r="I6282" s="378">
        <v>46903</v>
      </c>
      <c r="J6282" s="1" t="s">
        <v>61</v>
      </c>
      <c r="K6282" s="380">
        <v>0.89959490740740999</v>
      </c>
      <c r="L6282" s="378">
        <v>46175</v>
      </c>
      <c r="M6282" s="1" t="s">
        <v>2644</v>
      </c>
      <c r="N6282" s="1" t="s">
        <v>5656</v>
      </c>
    </row>
    <row r="6283" spans="1:14" x14ac:dyDescent="0.25">
      <c r="A6283" s="1" t="s">
        <v>385</v>
      </c>
      <c r="B6283" s="1" t="s">
        <v>87</v>
      </c>
      <c r="C6283" s="1" t="s">
        <v>81</v>
      </c>
      <c r="D6283" s="377">
        <v>2250</v>
      </c>
      <c r="E6283" s="1" t="s">
        <v>84</v>
      </c>
      <c r="F6283" s="378">
        <v>46175</v>
      </c>
      <c r="G6283" s="1" t="s">
        <v>4482</v>
      </c>
      <c r="H6283" s="1" t="s">
        <v>4398</v>
      </c>
      <c r="I6283" s="378">
        <v>46903</v>
      </c>
      <c r="J6283" s="1" t="s">
        <v>61</v>
      </c>
      <c r="K6283" s="380">
        <v>0.91432870370370001</v>
      </c>
      <c r="L6283" s="378">
        <v>46175</v>
      </c>
      <c r="M6283" s="1" t="s">
        <v>2644</v>
      </c>
      <c r="N6283" s="1" t="s">
        <v>5652</v>
      </c>
    </row>
    <row r="6284" spans="1:14" x14ac:dyDescent="0.25">
      <c r="A6284" s="1" t="s">
        <v>385</v>
      </c>
      <c r="B6284" s="1" t="s">
        <v>87</v>
      </c>
      <c r="C6284" s="1" t="s">
        <v>81</v>
      </c>
      <c r="D6284" s="377">
        <v>2250</v>
      </c>
      <c r="E6284" s="1" t="s">
        <v>84</v>
      </c>
      <c r="F6284" s="378">
        <v>46175</v>
      </c>
      <c r="G6284" s="1" t="s">
        <v>4482</v>
      </c>
      <c r="H6284" s="1" t="s">
        <v>4398</v>
      </c>
      <c r="I6284" s="378">
        <v>46903</v>
      </c>
      <c r="J6284" s="1" t="s">
        <v>61</v>
      </c>
      <c r="K6284" s="380">
        <v>0.68797453703704003</v>
      </c>
      <c r="L6284" s="378">
        <v>46175</v>
      </c>
      <c r="M6284" s="1" t="s">
        <v>2644</v>
      </c>
      <c r="N6284" s="1" t="s">
        <v>5655</v>
      </c>
    </row>
    <row r="6285" spans="1:14" x14ac:dyDescent="0.25">
      <c r="A6285" s="1" t="s">
        <v>582</v>
      </c>
      <c r="B6285" s="1" t="s">
        <v>87</v>
      </c>
      <c r="C6285" s="1" t="s">
        <v>81</v>
      </c>
      <c r="D6285" s="377">
        <v>2250</v>
      </c>
      <c r="E6285" s="1" t="s">
        <v>84</v>
      </c>
      <c r="F6285" s="378">
        <v>46184</v>
      </c>
      <c r="G6285" s="1" t="s">
        <v>11538</v>
      </c>
      <c r="H6285" s="1" t="s">
        <v>10997</v>
      </c>
      <c r="I6285" s="378">
        <v>46913</v>
      </c>
      <c r="J6285" s="1" t="s">
        <v>61</v>
      </c>
      <c r="K6285" s="380">
        <v>3.6180555555559997E-2</v>
      </c>
      <c r="L6285" s="378">
        <v>46184</v>
      </c>
      <c r="M6285" s="1" t="s">
        <v>2643</v>
      </c>
      <c r="N6285" s="1" t="s">
        <v>12823</v>
      </c>
    </row>
    <row r="6286" spans="1:14" x14ac:dyDescent="0.25">
      <c r="A6286" s="1" t="s">
        <v>582</v>
      </c>
      <c r="B6286" s="1" t="s">
        <v>87</v>
      </c>
      <c r="C6286" s="1" t="s">
        <v>81</v>
      </c>
      <c r="D6286" s="377">
        <v>2250</v>
      </c>
      <c r="E6286" s="1" t="s">
        <v>84</v>
      </c>
      <c r="F6286" s="378">
        <v>46184</v>
      </c>
      <c r="G6286" s="1" t="s">
        <v>11538</v>
      </c>
      <c r="H6286" s="1" t="s">
        <v>10997</v>
      </c>
      <c r="I6286" s="378">
        <v>46913</v>
      </c>
      <c r="J6286" s="1" t="s">
        <v>61</v>
      </c>
      <c r="K6286" s="380">
        <v>1.7256944444439998E-2</v>
      </c>
      <c r="L6286" s="378">
        <v>46184</v>
      </c>
      <c r="M6286" s="1" t="s">
        <v>2643</v>
      </c>
      <c r="N6286" s="1" t="s">
        <v>12825</v>
      </c>
    </row>
    <row r="6287" spans="1:14" x14ac:dyDescent="0.25">
      <c r="A6287" s="1" t="s">
        <v>582</v>
      </c>
      <c r="B6287" s="1" t="s">
        <v>87</v>
      </c>
      <c r="C6287" s="1" t="s">
        <v>81</v>
      </c>
      <c r="D6287" s="377">
        <v>2250</v>
      </c>
      <c r="E6287" s="1" t="s">
        <v>84</v>
      </c>
      <c r="F6287" s="378">
        <v>46184</v>
      </c>
      <c r="G6287" s="1" t="s">
        <v>11538</v>
      </c>
      <c r="H6287" s="1" t="s">
        <v>10997</v>
      </c>
      <c r="I6287" s="378">
        <v>46913</v>
      </c>
      <c r="J6287" s="1" t="s">
        <v>61</v>
      </c>
      <c r="K6287" s="380">
        <v>2.1585648148150002E-2</v>
      </c>
      <c r="L6287" s="378">
        <v>46184</v>
      </c>
      <c r="M6287" s="1" t="s">
        <v>2643</v>
      </c>
      <c r="N6287" s="1" t="s">
        <v>12826</v>
      </c>
    </row>
    <row r="6288" spans="1:14" x14ac:dyDescent="0.25">
      <c r="A6288" s="1" t="s">
        <v>582</v>
      </c>
      <c r="B6288" s="1" t="s">
        <v>87</v>
      </c>
      <c r="C6288" s="1" t="s">
        <v>81</v>
      </c>
      <c r="D6288" s="377">
        <v>2250</v>
      </c>
      <c r="E6288" s="1" t="s">
        <v>84</v>
      </c>
      <c r="F6288" s="378">
        <v>46184</v>
      </c>
      <c r="G6288" s="1" t="s">
        <v>11538</v>
      </c>
      <c r="H6288" s="1" t="s">
        <v>10997</v>
      </c>
      <c r="I6288" s="378">
        <v>46913</v>
      </c>
      <c r="J6288" s="1" t="s">
        <v>61</v>
      </c>
      <c r="K6288" s="380">
        <v>3.6828703703699998E-2</v>
      </c>
      <c r="L6288" s="378">
        <v>46184</v>
      </c>
      <c r="M6288" s="1" t="s">
        <v>2643</v>
      </c>
      <c r="N6288" s="1" t="s">
        <v>12824</v>
      </c>
    </row>
    <row r="6289" spans="1:14" x14ac:dyDescent="0.25">
      <c r="A6289" s="1" t="s">
        <v>582</v>
      </c>
      <c r="B6289" s="1" t="s">
        <v>87</v>
      </c>
      <c r="C6289" s="1" t="s">
        <v>81</v>
      </c>
      <c r="D6289" s="377">
        <v>1650</v>
      </c>
      <c r="E6289" s="1" t="s">
        <v>84</v>
      </c>
      <c r="F6289" s="378">
        <v>46184</v>
      </c>
      <c r="G6289" s="1" t="s">
        <v>11538</v>
      </c>
      <c r="H6289" s="1" t="s">
        <v>10997</v>
      </c>
      <c r="I6289" s="378">
        <v>46913</v>
      </c>
      <c r="J6289" s="1" t="s">
        <v>61</v>
      </c>
      <c r="K6289" s="380">
        <v>0.16797453703703999</v>
      </c>
      <c r="L6289" s="378">
        <v>46184</v>
      </c>
      <c r="M6289" s="1" t="s">
        <v>2643</v>
      </c>
      <c r="N6289" s="1" t="s">
        <v>12822</v>
      </c>
    </row>
    <row r="6290" spans="1:14" x14ac:dyDescent="0.25">
      <c r="A6290" s="1" t="s">
        <v>582</v>
      </c>
      <c r="B6290" s="1" t="s">
        <v>87</v>
      </c>
      <c r="C6290" s="1" t="s">
        <v>81</v>
      </c>
      <c r="D6290" s="377">
        <v>2250</v>
      </c>
      <c r="E6290" s="1" t="s">
        <v>84</v>
      </c>
      <c r="F6290" s="378">
        <v>46183</v>
      </c>
      <c r="G6290" s="1" t="s">
        <v>10304</v>
      </c>
      <c r="H6290" s="1" t="s">
        <v>9501</v>
      </c>
      <c r="I6290" s="378">
        <v>46913</v>
      </c>
      <c r="J6290" s="1" t="s">
        <v>61</v>
      </c>
      <c r="K6290" s="380">
        <v>5.438657407407E-2</v>
      </c>
      <c r="L6290" s="378">
        <v>46183</v>
      </c>
      <c r="M6290" s="1" t="s">
        <v>2643</v>
      </c>
      <c r="N6290" s="1" t="s">
        <v>11544</v>
      </c>
    </row>
    <row r="6291" spans="1:14" x14ac:dyDescent="0.25">
      <c r="A6291" s="1" t="s">
        <v>582</v>
      </c>
      <c r="B6291" s="1" t="s">
        <v>87</v>
      </c>
      <c r="C6291" s="1" t="s">
        <v>81</v>
      </c>
      <c r="D6291" s="377">
        <v>2250</v>
      </c>
      <c r="E6291" s="1" t="s">
        <v>84</v>
      </c>
      <c r="F6291" s="378">
        <v>46183</v>
      </c>
      <c r="G6291" s="1" t="s">
        <v>11538</v>
      </c>
      <c r="H6291" s="1" t="s">
        <v>10997</v>
      </c>
      <c r="I6291" s="378">
        <v>46913</v>
      </c>
      <c r="J6291" s="1" t="s">
        <v>61</v>
      </c>
      <c r="K6291" s="380">
        <v>0.73427083333332999</v>
      </c>
      <c r="L6291" s="378">
        <v>46183</v>
      </c>
      <c r="M6291" s="1" t="s">
        <v>2643</v>
      </c>
      <c r="N6291" s="1" t="s">
        <v>12835</v>
      </c>
    </row>
    <row r="6292" spans="1:14" x14ac:dyDescent="0.25">
      <c r="A6292" s="1" t="s">
        <v>582</v>
      </c>
      <c r="B6292" s="1" t="s">
        <v>87</v>
      </c>
      <c r="C6292" s="1" t="s">
        <v>81</v>
      </c>
      <c r="D6292" s="377">
        <v>2250</v>
      </c>
      <c r="E6292" s="1" t="s">
        <v>84</v>
      </c>
      <c r="F6292" s="378">
        <v>46183</v>
      </c>
      <c r="G6292" s="1" t="s">
        <v>11538</v>
      </c>
      <c r="H6292" s="1" t="s">
        <v>10997</v>
      </c>
      <c r="I6292" s="378">
        <v>46913</v>
      </c>
      <c r="J6292" s="1" t="s">
        <v>61</v>
      </c>
      <c r="K6292" s="380">
        <v>0.75037037037037002</v>
      </c>
      <c r="L6292" s="378">
        <v>46183</v>
      </c>
      <c r="M6292" s="1" t="s">
        <v>2643</v>
      </c>
      <c r="N6292" s="1" t="s">
        <v>12834</v>
      </c>
    </row>
    <row r="6293" spans="1:14" x14ac:dyDescent="0.25">
      <c r="A6293" s="1" t="s">
        <v>582</v>
      </c>
      <c r="B6293" s="1" t="s">
        <v>87</v>
      </c>
      <c r="C6293" s="1" t="s">
        <v>81</v>
      </c>
      <c r="D6293" s="377">
        <v>2250</v>
      </c>
      <c r="E6293" s="1" t="s">
        <v>84</v>
      </c>
      <c r="F6293" s="378">
        <v>46183</v>
      </c>
      <c r="G6293" s="1" t="s">
        <v>10304</v>
      </c>
      <c r="H6293" s="1" t="s">
        <v>9501</v>
      </c>
      <c r="I6293" s="378">
        <v>46913</v>
      </c>
      <c r="J6293" s="1" t="s">
        <v>61</v>
      </c>
      <c r="K6293" s="380">
        <v>7.4930555555559997E-2</v>
      </c>
      <c r="L6293" s="378">
        <v>46183</v>
      </c>
      <c r="M6293" s="1" t="s">
        <v>2643</v>
      </c>
      <c r="N6293" s="1" t="s">
        <v>11542</v>
      </c>
    </row>
    <row r="6294" spans="1:14" x14ac:dyDescent="0.25">
      <c r="A6294" s="1" t="s">
        <v>582</v>
      </c>
      <c r="B6294" s="1" t="s">
        <v>87</v>
      </c>
      <c r="C6294" s="1" t="s">
        <v>81</v>
      </c>
      <c r="D6294" s="377">
        <v>2250</v>
      </c>
      <c r="E6294" s="1" t="s">
        <v>84</v>
      </c>
      <c r="F6294" s="378">
        <v>46183</v>
      </c>
      <c r="G6294" s="1" t="s">
        <v>11538</v>
      </c>
      <c r="H6294" s="1" t="s">
        <v>10997</v>
      </c>
      <c r="I6294" s="378">
        <v>46913</v>
      </c>
      <c r="J6294" s="1" t="s">
        <v>61</v>
      </c>
      <c r="K6294" s="380">
        <v>0.70334490740740996</v>
      </c>
      <c r="L6294" s="378">
        <v>46183</v>
      </c>
      <c r="M6294" s="1" t="s">
        <v>2643</v>
      </c>
      <c r="N6294" s="1" t="s">
        <v>12836</v>
      </c>
    </row>
    <row r="6295" spans="1:14" x14ac:dyDescent="0.25">
      <c r="A6295" s="1" t="s">
        <v>582</v>
      </c>
      <c r="B6295" s="1" t="s">
        <v>87</v>
      </c>
      <c r="C6295" s="1" t="s">
        <v>81</v>
      </c>
      <c r="D6295" s="377">
        <v>2250</v>
      </c>
      <c r="E6295" s="1" t="s">
        <v>84</v>
      </c>
      <c r="F6295" s="378">
        <v>46183</v>
      </c>
      <c r="G6295" s="1" t="s">
        <v>10304</v>
      </c>
      <c r="H6295" s="1" t="s">
        <v>9501</v>
      </c>
      <c r="I6295" s="378">
        <v>46913</v>
      </c>
      <c r="J6295" s="1" t="s">
        <v>61</v>
      </c>
      <c r="K6295" s="380">
        <v>0.14440972222222001</v>
      </c>
      <c r="L6295" s="378">
        <v>46183</v>
      </c>
      <c r="M6295" s="1" t="s">
        <v>2643</v>
      </c>
      <c r="N6295" s="1" t="s">
        <v>11541</v>
      </c>
    </row>
    <row r="6296" spans="1:14" x14ac:dyDescent="0.25">
      <c r="A6296" s="1" t="s">
        <v>582</v>
      </c>
      <c r="B6296" s="1" t="s">
        <v>87</v>
      </c>
      <c r="C6296" s="1" t="s">
        <v>81</v>
      </c>
      <c r="D6296" s="377">
        <v>2250</v>
      </c>
      <c r="E6296" s="1" t="s">
        <v>84</v>
      </c>
      <c r="F6296" s="378">
        <v>46183</v>
      </c>
      <c r="G6296" s="1" t="s">
        <v>11538</v>
      </c>
      <c r="H6296" s="1" t="s">
        <v>10997</v>
      </c>
      <c r="I6296" s="378">
        <v>46913</v>
      </c>
      <c r="J6296" s="1" t="s">
        <v>61</v>
      </c>
      <c r="K6296" s="380">
        <v>0.67997685185184997</v>
      </c>
      <c r="L6296" s="378">
        <v>46183</v>
      </c>
      <c r="M6296" s="1" t="s">
        <v>2643</v>
      </c>
      <c r="N6296" s="1" t="s">
        <v>12837</v>
      </c>
    </row>
    <row r="6297" spans="1:14" x14ac:dyDescent="0.25">
      <c r="A6297" s="1" t="s">
        <v>582</v>
      </c>
      <c r="B6297" s="1" t="s">
        <v>87</v>
      </c>
      <c r="C6297" s="1" t="s">
        <v>81</v>
      </c>
      <c r="D6297" s="377">
        <v>2250</v>
      </c>
      <c r="E6297" s="1" t="s">
        <v>84</v>
      </c>
      <c r="F6297" s="378">
        <v>46183</v>
      </c>
      <c r="G6297" s="1" t="s">
        <v>11538</v>
      </c>
      <c r="H6297" s="1" t="s">
        <v>10997</v>
      </c>
      <c r="I6297" s="378">
        <v>46913</v>
      </c>
      <c r="J6297" s="1" t="s">
        <v>61</v>
      </c>
      <c r="K6297" s="380">
        <v>0.26879629629629997</v>
      </c>
      <c r="L6297" s="378">
        <v>46183</v>
      </c>
      <c r="M6297" s="1" t="s">
        <v>2643</v>
      </c>
      <c r="N6297" s="1" t="s">
        <v>11540</v>
      </c>
    </row>
    <row r="6298" spans="1:14" x14ac:dyDescent="0.25">
      <c r="A6298" s="1" t="s">
        <v>582</v>
      </c>
      <c r="B6298" s="1" t="s">
        <v>87</v>
      </c>
      <c r="C6298" s="1" t="s">
        <v>81</v>
      </c>
      <c r="D6298" s="377">
        <v>2250</v>
      </c>
      <c r="E6298" s="1" t="s">
        <v>84</v>
      </c>
      <c r="F6298" s="378">
        <v>46183</v>
      </c>
      <c r="G6298" s="1" t="s">
        <v>11538</v>
      </c>
      <c r="H6298" s="1" t="s">
        <v>10997</v>
      </c>
      <c r="I6298" s="378">
        <v>46913</v>
      </c>
      <c r="J6298" s="1" t="s">
        <v>61</v>
      </c>
      <c r="K6298" s="380">
        <v>0.25978009259259</v>
      </c>
      <c r="L6298" s="378">
        <v>46183</v>
      </c>
      <c r="M6298" s="1" t="s">
        <v>2643</v>
      </c>
      <c r="N6298" s="1" t="s">
        <v>11539</v>
      </c>
    </row>
    <row r="6299" spans="1:14" x14ac:dyDescent="0.25">
      <c r="A6299" s="1" t="s">
        <v>582</v>
      </c>
      <c r="B6299" s="1" t="s">
        <v>87</v>
      </c>
      <c r="C6299" s="1" t="s">
        <v>81</v>
      </c>
      <c r="D6299" s="377">
        <v>2250</v>
      </c>
      <c r="E6299" s="1" t="s">
        <v>84</v>
      </c>
      <c r="F6299" s="378">
        <v>46183</v>
      </c>
      <c r="G6299" s="1" t="s">
        <v>10304</v>
      </c>
      <c r="H6299" s="1" t="s">
        <v>9501</v>
      </c>
      <c r="I6299" s="378">
        <v>46913</v>
      </c>
      <c r="J6299" s="1" t="s">
        <v>61</v>
      </c>
      <c r="K6299" s="380">
        <v>0.14608796296296001</v>
      </c>
      <c r="L6299" s="378">
        <v>46183</v>
      </c>
      <c r="M6299" s="1" t="s">
        <v>2643</v>
      </c>
      <c r="N6299" s="1" t="s">
        <v>11545</v>
      </c>
    </row>
    <row r="6300" spans="1:14" x14ac:dyDescent="0.25">
      <c r="A6300" s="1" t="s">
        <v>582</v>
      </c>
      <c r="B6300" s="1" t="s">
        <v>87</v>
      </c>
      <c r="C6300" s="1" t="s">
        <v>81</v>
      </c>
      <c r="D6300" s="377">
        <v>2250</v>
      </c>
      <c r="E6300" s="1" t="s">
        <v>84</v>
      </c>
      <c r="F6300" s="378">
        <v>46183</v>
      </c>
      <c r="G6300" s="1" t="s">
        <v>10304</v>
      </c>
      <c r="H6300" s="1" t="s">
        <v>9501</v>
      </c>
      <c r="I6300" s="378">
        <v>46913</v>
      </c>
      <c r="J6300" s="1" t="s">
        <v>61</v>
      </c>
      <c r="K6300" s="380">
        <v>0.16362268518518999</v>
      </c>
      <c r="L6300" s="378">
        <v>46183</v>
      </c>
      <c r="M6300" s="1" t="s">
        <v>2643</v>
      </c>
      <c r="N6300" s="1" t="s">
        <v>11551</v>
      </c>
    </row>
    <row r="6301" spans="1:14" x14ac:dyDescent="0.25">
      <c r="A6301" s="1" t="s">
        <v>582</v>
      </c>
      <c r="B6301" s="1" t="s">
        <v>87</v>
      </c>
      <c r="C6301" s="1" t="s">
        <v>81</v>
      </c>
      <c r="D6301" s="377">
        <v>2250</v>
      </c>
      <c r="E6301" s="1" t="s">
        <v>84</v>
      </c>
      <c r="F6301" s="378">
        <v>46183</v>
      </c>
      <c r="G6301" s="1" t="s">
        <v>10304</v>
      </c>
      <c r="H6301" s="1" t="s">
        <v>9501</v>
      </c>
      <c r="I6301" s="378">
        <v>46913</v>
      </c>
      <c r="J6301" s="1" t="s">
        <v>61</v>
      </c>
      <c r="K6301" s="380">
        <v>0.18037037037036999</v>
      </c>
      <c r="L6301" s="378">
        <v>46183</v>
      </c>
      <c r="M6301" s="1" t="s">
        <v>2643</v>
      </c>
      <c r="N6301" s="1" t="s">
        <v>11543</v>
      </c>
    </row>
    <row r="6302" spans="1:14" x14ac:dyDescent="0.25">
      <c r="A6302" s="1" t="s">
        <v>582</v>
      </c>
      <c r="B6302" s="1" t="s">
        <v>87</v>
      </c>
      <c r="C6302" s="1" t="s">
        <v>81</v>
      </c>
      <c r="D6302" s="377">
        <v>2250</v>
      </c>
      <c r="E6302" s="1" t="s">
        <v>84</v>
      </c>
      <c r="F6302" s="378">
        <v>46183</v>
      </c>
      <c r="G6302" s="1" t="s">
        <v>11538</v>
      </c>
      <c r="H6302" s="1" t="s">
        <v>10997</v>
      </c>
      <c r="I6302" s="378">
        <v>46913</v>
      </c>
      <c r="J6302" s="1" t="s">
        <v>61</v>
      </c>
      <c r="K6302" s="380">
        <v>0.22167824074074</v>
      </c>
      <c r="L6302" s="378">
        <v>46183</v>
      </c>
      <c r="M6302" s="1" t="s">
        <v>2643</v>
      </c>
      <c r="N6302" s="1" t="s">
        <v>11546</v>
      </c>
    </row>
    <row r="6303" spans="1:14" x14ac:dyDescent="0.25">
      <c r="A6303" s="1" t="s">
        <v>582</v>
      </c>
      <c r="B6303" s="1" t="s">
        <v>87</v>
      </c>
      <c r="C6303" s="1" t="s">
        <v>81</v>
      </c>
      <c r="D6303" s="377">
        <v>2250</v>
      </c>
      <c r="E6303" s="1" t="s">
        <v>84</v>
      </c>
      <c r="F6303" s="378">
        <v>46183</v>
      </c>
      <c r="G6303" s="1" t="s">
        <v>11538</v>
      </c>
      <c r="H6303" s="1" t="s">
        <v>10997</v>
      </c>
      <c r="I6303" s="378">
        <v>46913</v>
      </c>
      <c r="J6303" s="1" t="s">
        <v>61</v>
      </c>
      <c r="K6303" s="380">
        <v>0.19896990740741</v>
      </c>
      <c r="L6303" s="378">
        <v>46183</v>
      </c>
      <c r="M6303" s="1" t="s">
        <v>2643</v>
      </c>
      <c r="N6303" s="1" t="s">
        <v>11547</v>
      </c>
    </row>
    <row r="6304" spans="1:14" x14ac:dyDescent="0.25">
      <c r="A6304" s="1" t="s">
        <v>582</v>
      </c>
      <c r="B6304" s="1" t="s">
        <v>87</v>
      </c>
      <c r="C6304" s="1" t="s">
        <v>81</v>
      </c>
      <c r="D6304" s="377">
        <v>2250</v>
      </c>
      <c r="E6304" s="1" t="s">
        <v>84</v>
      </c>
      <c r="F6304" s="378">
        <v>46183</v>
      </c>
      <c r="G6304" s="1" t="s">
        <v>11538</v>
      </c>
      <c r="H6304" s="1" t="s">
        <v>10997</v>
      </c>
      <c r="I6304" s="378">
        <v>46913</v>
      </c>
      <c r="J6304" s="1" t="s">
        <v>61</v>
      </c>
      <c r="K6304" s="380">
        <v>0.86126157407407</v>
      </c>
      <c r="L6304" s="378">
        <v>46183</v>
      </c>
      <c r="M6304" s="1" t="s">
        <v>2643</v>
      </c>
      <c r="N6304" s="1" t="s">
        <v>12828</v>
      </c>
    </row>
    <row r="6305" spans="1:14" x14ac:dyDescent="0.25">
      <c r="A6305" s="1" t="s">
        <v>582</v>
      </c>
      <c r="B6305" s="1" t="s">
        <v>87</v>
      </c>
      <c r="C6305" s="1" t="s">
        <v>81</v>
      </c>
      <c r="D6305" s="377">
        <v>2250</v>
      </c>
      <c r="E6305" s="1" t="s">
        <v>84</v>
      </c>
      <c r="F6305" s="378">
        <v>46183</v>
      </c>
      <c r="G6305" s="1" t="s">
        <v>11538</v>
      </c>
      <c r="H6305" s="1" t="s">
        <v>10997</v>
      </c>
      <c r="I6305" s="378">
        <v>46913</v>
      </c>
      <c r="J6305" s="1" t="s">
        <v>61</v>
      </c>
      <c r="K6305" s="380">
        <v>0.76650462962962995</v>
      </c>
      <c r="L6305" s="378">
        <v>46183</v>
      </c>
      <c r="M6305" s="1" t="s">
        <v>2643</v>
      </c>
      <c r="N6305" s="1" t="s">
        <v>12830</v>
      </c>
    </row>
    <row r="6306" spans="1:14" x14ac:dyDescent="0.25">
      <c r="A6306" s="1" t="s">
        <v>582</v>
      </c>
      <c r="B6306" s="1" t="s">
        <v>87</v>
      </c>
      <c r="C6306" s="1" t="s">
        <v>81</v>
      </c>
      <c r="D6306" s="377">
        <v>2250</v>
      </c>
      <c r="E6306" s="1" t="s">
        <v>84</v>
      </c>
      <c r="F6306" s="378">
        <v>46183</v>
      </c>
      <c r="G6306" s="1" t="s">
        <v>10304</v>
      </c>
      <c r="H6306" s="1" t="s">
        <v>9501</v>
      </c>
      <c r="I6306" s="378">
        <v>46913</v>
      </c>
      <c r="J6306" s="1" t="s">
        <v>61</v>
      </c>
      <c r="K6306" s="380">
        <v>2.7777777778000001E-4</v>
      </c>
      <c r="L6306" s="378">
        <v>46183</v>
      </c>
      <c r="M6306" s="1" t="s">
        <v>2643</v>
      </c>
      <c r="N6306" s="1" t="s">
        <v>11549</v>
      </c>
    </row>
    <row r="6307" spans="1:14" x14ac:dyDescent="0.25">
      <c r="A6307" s="1" t="s">
        <v>582</v>
      </c>
      <c r="B6307" s="1" t="s">
        <v>87</v>
      </c>
      <c r="C6307" s="1" t="s">
        <v>81</v>
      </c>
      <c r="D6307" s="377">
        <v>2250</v>
      </c>
      <c r="E6307" s="1" t="s">
        <v>84</v>
      </c>
      <c r="F6307" s="378">
        <v>46183</v>
      </c>
      <c r="G6307" s="1" t="s">
        <v>11538</v>
      </c>
      <c r="H6307" s="1" t="s">
        <v>10997</v>
      </c>
      <c r="I6307" s="378">
        <v>46913</v>
      </c>
      <c r="J6307" s="1" t="s">
        <v>61</v>
      </c>
      <c r="K6307" s="380">
        <v>0.98597222222222003</v>
      </c>
      <c r="L6307" s="378">
        <v>46183</v>
      </c>
      <c r="M6307" s="1" t="s">
        <v>2643</v>
      </c>
      <c r="N6307" s="1" t="s">
        <v>12839</v>
      </c>
    </row>
    <row r="6308" spans="1:14" x14ac:dyDescent="0.25">
      <c r="A6308" s="1" t="s">
        <v>582</v>
      </c>
      <c r="B6308" s="1" t="s">
        <v>87</v>
      </c>
      <c r="C6308" s="1" t="s">
        <v>81</v>
      </c>
      <c r="D6308" s="377">
        <v>2250</v>
      </c>
      <c r="E6308" s="1" t="s">
        <v>84</v>
      </c>
      <c r="F6308" s="378">
        <v>46183</v>
      </c>
      <c r="G6308" s="1" t="s">
        <v>11538</v>
      </c>
      <c r="H6308" s="1" t="s">
        <v>10997</v>
      </c>
      <c r="I6308" s="378">
        <v>46913</v>
      </c>
      <c r="J6308" s="1" t="s">
        <v>61</v>
      </c>
      <c r="K6308" s="380">
        <v>0.91224537037037001</v>
      </c>
      <c r="L6308" s="378">
        <v>46183</v>
      </c>
      <c r="M6308" s="1" t="s">
        <v>2643</v>
      </c>
      <c r="N6308" s="1" t="s">
        <v>12832</v>
      </c>
    </row>
    <row r="6309" spans="1:14" x14ac:dyDescent="0.25">
      <c r="A6309" s="1" t="s">
        <v>582</v>
      </c>
      <c r="B6309" s="1" t="s">
        <v>87</v>
      </c>
      <c r="C6309" s="1" t="s">
        <v>81</v>
      </c>
      <c r="D6309" s="377">
        <v>2250</v>
      </c>
      <c r="E6309" s="1" t="s">
        <v>84</v>
      </c>
      <c r="F6309" s="378">
        <v>46183</v>
      </c>
      <c r="G6309" s="1" t="s">
        <v>11538</v>
      </c>
      <c r="H6309" s="1" t="s">
        <v>10997</v>
      </c>
      <c r="I6309" s="378">
        <v>46913</v>
      </c>
      <c r="J6309" s="1" t="s">
        <v>61</v>
      </c>
      <c r="K6309" s="380">
        <v>0.38313657407406998</v>
      </c>
      <c r="L6309" s="378">
        <v>46183</v>
      </c>
      <c r="M6309" s="1" t="s">
        <v>2643</v>
      </c>
      <c r="N6309" s="1" t="s">
        <v>11712</v>
      </c>
    </row>
    <row r="6310" spans="1:14" x14ac:dyDescent="0.25">
      <c r="A6310" s="1" t="s">
        <v>582</v>
      </c>
      <c r="B6310" s="1" t="s">
        <v>87</v>
      </c>
      <c r="C6310" s="1" t="s">
        <v>81</v>
      </c>
      <c r="D6310" s="377">
        <v>2250</v>
      </c>
      <c r="E6310" s="1" t="s">
        <v>84</v>
      </c>
      <c r="F6310" s="378">
        <v>46183</v>
      </c>
      <c r="G6310" s="1" t="s">
        <v>11538</v>
      </c>
      <c r="H6310" s="1" t="s">
        <v>10997</v>
      </c>
      <c r="I6310" s="378">
        <v>46913</v>
      </c>
      <c r="J6310" s="1" t="s">
        <v>61</v>
      </c>
      <c r="K6310" s="380">
        <v>0.89004629629630005</v>
      </c>
      <c r="L6310" s="378">
        <v>46183</v>
      </c>
      <c r="M6310" s="1" t="s">
        <v>2643</v>
      </c>
      <c r="N6310" s="1" t="s">
        <v>12831</v>
      </c>
    </row>
    <row r="6311" spans="1:14" x14ac:dyDescent="0.25">
      <c r="A6311" s="1" t="s">
        <v>582</v>
      </c>
      <c r="B6311" s="1" t="s">
        <v>87</v>
      </c>
      <c r="C6311" s="1" t="s">
        <v>81</v>
      </c>
      <c r="D6311" s="377">
        <v>2250</v>
      </c>
      <c r="E6311" s="1" t="s">
        <v>84</v>
      </c>
      <c r="F6311" s="378">
        <v>46183</v>
      </c>
      <c r="G6311" s="1" t="s">
        <v>11538</v>
      </c>
      <c r="H6311" s="1" t="s">
        <v>10997</v>
      </c>
      <c r="I6311" s="378">
        <v>46913</v>
      </c>
      <c r="J6311" s="1" t="s">
        <v>61</v>
      </c>
      <c r="K6311" s="380">
        <v>0.39240740740740998</v>
      </c>
      <c r="L6311" s="378">
        <v>46183</v>
      </c>
      <c r="M6311" s="1" t="s">
        <v>2643</v>
      </c>
      <c r="N6311" s="1" t="s">
        <v>11711</v>
      </c>
    </row>
    <row r="6312" spans="1:14" x14ac:dyDescent="0.25">
      <c r="A6312" s="1" t="s">
        <v>582</v>
      </c>
      <c r="B6312" s="1" t="s">
        <v>87</v>
      </c>
      <c r="C6312" s="1" t="s">
        <v>3537</v>
      </c>
      <c r="D6312" s="377">
        <v>-2250</v>
      </c>
      <c r="E6312" s="1" t="s">
        <v>84</v>
      </c>
      <c r="F6312" s="378">
        <v>46183</v>
      </c>
      <c r="G6312" s="1" t="s">
        <v>8636</v>
      </c>
      <c r="H6312" s="1" t="s">
        <v>5881</v>
      </c>
      <c r="I6312" s="378">
        <v>46910</v>
      </c>
      <c r="J6312" s="1" t="s">
        <v>61</v>
      </c>
      <c r="K6312" s="380">
        <v>0.54100694444443997</v>
      </c>
      <c r="L6312" s="378">
        <v>46183</v>
      </c>
      <c r="M6312" s="1" t="s">
        <v>2643</v>
      </c>
      <c r="N6312" s="1" t="s">
        <v>12827</v>
      </c>
    </row>
    <row r="6313" spans="1:14" x14ac:dyDescent="0.25">
      <c r="A6313" s="1" t="s">
        <v>582</v>
      </c>
      <c r="B6313" s="1" t="s">
        <v>87</v>
      </c>
      <c r="C6313" s="1" t="s">
        <v>81</v>
      </c>
      <c r="D6313" s="377">
        <v>2250</v>
      </c>
      <c r="E6313" s="1" t="s">
        <v>84</v>
      </c>
      <c r="F6313" s="378">
        <v>46183</v>
      </c>
      <c r="G6313" s="1" t="s">
        <v>11538</v>
      </c>
      <c r="H6313" s="1" t="s">
        <v>10997</v>
      </c>
      <c r="I6313" s="378">
        <v>46913</v>
      </c>
      <c r="J6313" s="1" t="s">
        <v>61</v>
      </c>
      <c r="K6313" s="380">
        <v>0.80773148148148</v>
      </c>
      <c r="L6313" s="378">
        <v>46183</v>
      </c>
      <c r="M6313" s="1" t="s">
        <v>2643</v>
      </c>
      <c r="N6313" s="1" t="s">
        <v>12829</v>
      </c>
    </row>
    <row r="6314" spans="1:14" x14ac:dyDescent="0.25">
      <c r="A6314" s="1" t="s">
        <v>582</v>
      </c>
      <c r="B6314" s="1" t="s">
        <v>87</v>
      </c>
      <c r="C6314" s="1" t="s">
        <v>81</v>
      </c>
      <c r="D6314" s="377">
        <v>2250</v>
      </c>
      <c r="E6314" s="1" t="s">
        <v>84</v>
      </c>
      <c r="F6314" s="378">
        <v>46183</v>
      </c>
      <c r="G6314" s="1" t="s">
        <v>11538</v>
      </c>
      <c r="H6314" s="1" t="s">
        <v>10997</v>
      </c>
      <c r="I6314" s="378">
        <v>46913</v>
      </c>
      <c r="J6314" s="1" t="s">
        <v>61</v>
      </c>
      <c r="K6314" s="380">
        <v>0.36480324074074</v>
      </c>
      <c r="L6314" s="378">
        <v>46183</v>
      </c>
      <c r="M6314" s="1" t="s">
        <v>2643</v>
      </c>
      <c r="N6314" s="1" t="s">
        <v>11710</v>
      </c>
    </row>
    <row r="6315" spans="1:14" x14ac:dyDescent="0.25">
      <c r="A6315" s="1" t="s">
        <v>582</v>
      </c>
      <c r="B6315" s="1" t="s">
        <v>87</v>
      </c>
      <c r="C6315" s="1" t="s">
        <v>81</v>
      </c>
      <c r="D6315" s="377">
        <v>2250</v>
      </c>
      <c r="E6315" s="1" t="s">
        <v>84</v>
      </c>
      <c r="F6315" s="378">
        <v>46183</v>
      </c>
      <c r="G6315" s="1" t="s">
        <v>11538</v>
      </c>
      <c r="H6315" s="1" t="s">
        <v>10997</v>
      </c>
      <c r="I6315" s="378">
        <v>46913</v>
      </c>
      <c r="J6315" s="1" t="s">
        <v>61</v>
      </c>
      <c r="K6315" s="380">
        <v>0.36457175925926</v>
      </c>
      <c r="L6315" s="378">
        <v>46183</v>
      </c>
      <c r="M6315" s="1" t="s">
        <v>2643</v>
      </c>
      <c r="N6315" s="1" t="s">
        <v>11713</v>
      </c>
    </row>
    <row r="6316" spans="1:14" x14ac:dyDescent="0.25">
      <c r="A6316" s="1" t="s">
        <v>582</v>
      </c>
      <c r="B6316" s="1" t="s">
        <v>87</v>
      </c>
      <c r="C6316" s="1" t="s">
        <v>81</v>
      </c>
      <c r="D6316" s="377">
        <v>2250</v>
      </c>
      <c r="E6316" s="1" t="s">
        <v>84</v>
      </c>
      <c r="F6316" s="378">
        <v>46183</v>
      </c>
      <c r="G6316" s="1" t="s">
        <v>10304</v>
      </c>
      <c r="H6316" s="1" t="s">
        <v>9501</v>
      </c>
      <c r="I6316" s="378">
        <v>46913</v>
      </c>
      <c r="J6316" s="1" t="s">
        <v>61</v>
      </c>
      <c r="K6316" s="380">
        <v>4.8611111111000001E-4</v>
      </c>
      <c r="L6316" s="378">
        <v>46183</v>
      </c>
      <c r="M6316" s="1" t="s">
        <v>2643</v>
      </c>
      <c r="N6316" s="1" t="s">
        <v>11550</v>
      </c>
    </row>
    <row r="6317" spans="1:14" x14ac:dyDescent="0.25">
      <c r="A6317" s="1" t="s">
        <v>582</v>
      </c>
      <c r="B6317" s="1" t="s">
        <v>87</v>
      </c>
      <c r="C6317" s="1" t="s">
        <v>81</v>
      </c>
      <c r="D6317" s="377">
        <v>2250</v>
      </c>
      <c r="E6317" s="1" t="s">
        <v>84</v>
      </c>
      <c r="F6317" s="378">
        <v>46183</v>
      </c>
      <c r="G6317" s="1" t="s">
        <v>11538</v>
      </c>
      <c r="H6317" s="1" t="s">
        <v>10997</v>
      </c>
      <c r="I6317" s="378">
        <v>46913</v>
      </c>
      <c r="J6317" s="1" t="s">
        <v>61</v>
      </c>
      <c r="K6317" s="380">
        <v>0.39590277777777999</v>
      </c>
      <c r="L6317" s="378">
        <v>46183</v>
      </c>
      <c r="M6317" s="1" t="s">
        <v>2643</v>
      </c>
      <c r="N6317" s="1" t="s">
        <v>12840</v>
      </c>
    </row>
    <row r="6318" spans="1:14" x14ac:dyDescent="0.25">
      <c r="A6318" s="1" t="s">
        <v>582</v>
      </c>
      <c r="B6318" s="1" t="s">
        <v>87</v>
      </c>
      <c r="C6318" s="1" t="s">
        <v>81</v>
      </c>
      <c r="D6318" s="377">
        <v>2250</v>
      </c>
      <c r="E6318" s="1" t="s">
        <v>84</v>
      </c>
      <c r="F6318" s="378">
        <v>46183</v>
      </c>
      <c r="G6318" s="1" t="s">
        <v>11538</v>
      </c>
      <c r="H6318" s="1" t="s">
        <v>10997</v>
      </c>
      <c r="I6318" s="378">
        <v>46913</v>
      </c>
      <c r="J6318" s="1" t="s">
        <v>61</v>
      </c>
      <c r="K6318" s="380">
        <v>0.92026620370370005</v>
      </c>
      <c r="L6318" s="378">
        <v>46183</v>
      </c>
      <c r="M6318" s="1" t="s">
        <v>2643</v>
      </c>
      <c r="N6318" s="1" t="s">
        <v>12833</v>
      </c>
    </row>
    <row r="6319" spans="1:14" x14ac:dyDescent="0.25">
      <c r="A6319" s="1" t="s">
        <v>582</v>
      </c>
      <c r="B6319" s="1" t="s">
        <v>87</v>
      </c>
      <c r="C6319" s="1" t="s">
        <v>81</v>
      </c>
      <c r="D6319" s="377">
        <v>2250</v>
      </c>
      <c r="E6319" s="1" t="s">
        <v>84</v>
      </c>
      <c r="F6319" s="378">
        <v>46183</v>
      </c>
      <c r="G6319" s="1" t="s">
        <v>11538</v>
      </c>
      <c r="H6319" s="1" t="s">
        <v>10997</v>
      </c>
      <c r="I6319" s="378">
        <v>46913</v>
      </c>
      <c r="J6319" s="1" t="s">
        <v>61</v>
      </c>
      <c r="K6319" s="380">
        <v>0.95310185185185003</v>
      </c>
      <c r="L6319" s="378">
        <v>46183</v>
      </c>
      <c r="M6319" s="1" t="s">
        <v>2643</v>
      </c>
      <c r="N6319" s="1" t="s">
        <v>12838</v>
      </c>
    </row>
    <row r="6320" spans="1:14" x14ac:dyDescent="0.25">
      <c r="A6320" s="1" t="s">
        <v>582</v>
      </c>
      <c r="B6320" s="1" t="s">
        <v>87</v>
      </c>
      <c r="C6320" s="1" t="s">
        <v>81</v>
      </c>
      <c r="D6320" s="377">
        <v>2250</v>
      </c>
      <c r="E6320" s="1" t="s">
        <v>84</v>
      </c>
      <c r="F6320" s="378">
        <v>46183</v>
      </c>
      <c r="G6320" s="1" t="s">
        <v>10304</v>
      </c>
      <c r="H6320" s="1" t="s">
        <v>9501</v>
      </c>
      <c r="I6320" s="378">
        <v>46913</v>
      </c>
      <c r="J6320" s="1" t="s">
        <v>61</v>
      </c>
      <c r="K6320" s="380">
        <v>2.4664351851850001E-2</v>
      </c>
      <c r="L6320" s="378">
        <v>46183</v>
      </c>
      <c r="M6320" s="1" t="s">
        <v>2643</v>
      </c>
      <c r="N6320" s="1" t="s">
        <v>11548</v>
      </c>
    </row>
    <row r="6321" spans="1:14" x14ac:dyDescent="0.25">
      <c r="A6321" s="1" t="s">
        <v>582</v>
      </c>
      <c r="B6321" s="1" t="s">
        <v>87</v>
      </c>
      <c r="C6321" s="1" t="s">
        <v>81</v>
      </c>
      <c r="D6321" s="377">
        <v>2250</v>
      </c>
      <c r="E6321" s="1" t="s">
        <v>84</v>
      </c>
      <c r="F6321" s="378">
        <v>46182</v>
      </c>
      <c r="G6321" s="1" t="s">
        <v>8636</v>
      </c>
      <c r="H6321" s="1" t="s">
        <v>5881</v>
      </c>
      <c r="I6321" s="378">
        <v>46910</v>
      </c>
      <c r="J6321" s="1" t="s">
        <v>61</v>
      </c>
      <c r="K6321" s="380">
        <v>5.412037037037E-2</v>
      </c>
      <c r="L6321" s="378">
        <v>46182</v>
      </c>
      <c r="M6321" s="1" t="s">
        <v>2643</v>
      </c>
      <c r="N6321" s="1" t="s">
        <v>10316</v>
      </c>
    </row>
    <row r="6322" spans="1:14" x14ac:dyDescent="0.25">
      <c r="A6322" s="1" t="s">
        <v>582</v>
      </c>
      <c r="B6322" s="1" t="s">
        <v>87</v>
      </c>
      <c r="C6322" s="1" t="s">
        <v>81</v>
      </c>
      <c r="D6322" s="377">
        <v>2250</v>
      </c>
      <c r="E6322" s="1" t="s">
        <v>84</v>
      </c>
      <c r="F6322" s="378">
        <v>46182</v>
      </c>
      <c r="G6322" s="1" t="s">
        <v>8636</v>
      </c>
      <c r="H6322" s="1" t="s">
        <v>5881</v>
      </c>
      <c r="I6322" s="378">
        <v>46910</v>
      </c>
      <c r="J6322" s="1" t="s">
        <v>61</v>
      </c>
      <c r="K6322" s="380">
        <v>0.15187500000000001</v>
      </c>
      <c r="L6322" s="378">
        <v>46182</v>
      </c>
      <c r="M6322" s="1" t="s">
        <v>2643</v>
      </c>
      <c r="N6322" s="1" t="s">
        <v>10308</v>
      </c>
    </row>
    <row r="6323" spans="1:14" x14ac:dyDescent="0.25">
      <c r="A6323" s="1" t="s">
        <v>582</v>
      </c>
      <c r="B6323" s="1" t="s">
        <v>87</v>
      </c>
      <c r="C6323" s="1" t="s">
        <v>81</v>
      </c>
      <c r="D6323" s="377">
        <v>2250</v>
      </c>
      <c r="E6323" s="1" t="s">
        <v>84</v>
      </c>
      <c r="F6323" s="378">
        <v>46182</v>
      </c>
      <c r="G6323" s="1" t="s">
        <v>10304</v>
      </c>
      <c r="H6323" s="1" t="s">
        <v>9501</v>
      </c>
      <c r="I6323" s="378">
        <v>46913</v>
      </c>
      <c r="J6323" s="1" t="s">
        <v>61</v>
      </c>
      <c r="K6323" s="380">
        <v>0.92739583333332998</v>
      </c>
      <c r="L6323" s="378">
        <v>46182</v>
      </c>
      <c r="M6323" s="1" t="s">
        <v>2643</v>
      </c>
      <c r="N6323" s="1" t="s">
        <v>11561</v>
      </c>
    </row>
    <row r="6324" spans="1:14" x14ac:dyDescent="0.25">
      <c r="A6324" s="1" t="s">
        <v>582</v>
      </c>
      <c r="B6324" s="1" t="s">
        <v>87</v>
      </c>
      <c r="C6324" s="1" t="s">
        <v>81</v>
      </c>
      <c r="D6324" s="377">
        <v>2250</v>
      </c>
      <c r="E6324" s="1" t="s">
        <v>84</v>
      </c>
      <c r="F6324" s="378">
        <v>46182</v>
      </c>
      <c r="G6324" s="1" t="s">
        <v>8636</v>
      </c>
      <c r="H6324" s="1" t="s">
        <v>5881</v>
      </c>
      <c r="I6324" s="378">
        <v>46910</v>
      </c>
      <c r="J6324" s="1" t="s">
        <v>61</v>
      </c>
      <c r="K6324" s="380">
        <v>3.7361111111109999E-2</v>
      </c>
      <c r="L6324" s="378">
        <v>46182</v>
      </c>
      <c r="M6324" s="1" t="s">
        <v>2643</v>
      </c>
      <c r="N6324" s="1" t="s">
        <v>10313</v>
      </c>
    </row>
    <row r="6325" spans="1:14" x14ac:dyDescent="0.25">
      <c r="A6325" s="1" t="s">
        <v>582</v>
      </c>
      <c r="B6325" s="1" t="s">
        <v>87</v>
      </c>
      <c r="C6325" s="1" t="s">
        <v>81</v>
      </c>
      <c r="D6325" s="377">
        <v>2250</v>
      </c>
      <c r="E6325" s="1" t="s">
        <v>84</v>
      </c>
      <c r="F6325" s="378">
        <v>46182</v>
      </c>
      <c r="G6325" s="1" t="s">
        <v>10304</v>
      </c>
      <c r="H6325" s="1" t="s">
        <v>9501</v>
      </c>
      <c r="I6325" s="378">
        <v>46913</v>
      </c>
      <c r="J6325" s="1" t="s">
        <v>61</v>
      </c>
      <c r="K6325" s="380">
        <v>0.52107638888888996</v>
      </c>
      <c r="L6325" s="378">
        <v>46182</v>
      </c>
      <c r="M6325" s="1" t="s">
        <v>2643</v>
      </c>
      <c r="N6325" s="1" t="s">
        <v>10805</v>
      </c>
    </row>
    <row r="6326" spans="1:14" x14ac:dyDescent="0.25">
      <c r="A6326" s="1" t="s">
        <v>582</v>
      </c>
      <c r="B6326" s="1" t="s">
        <v>87</v>
      </c>
      <c r="C6326" s="1" t="s">
        <v>81</v>
      </c>
      <c r="D6326" s="377">
        <v>2250</v>
      </c>
      <c r="E6326" s="1" t="s">
        <v>84</v>
      </c>
      <c r="F6326" s="378">
        <v>46182</v>
      </c>
      <c r="G6326" s="1" t="s">
        <v>10304</v>
      </c>
      <c r="H6326" s="1" t="s">
        <v>9501</v>
      </c>
      <c r="I6326" s="378">
        <v>46913</v>
      </c>
      <c r="J6326" s="1" t="s">
        <v>61</v>
      </c>
      <c r="K6326" s="380">
        <v>0.79749999999999999</v>
      </c>
      <c r="L6326" s="378">
        <v>46182</v>
      </c>
      <c r="M6326" s="1" t="s">
        <v>2643</v>
      </c>
      <c r="N6326" s="1" t="s">
        <v>11553</v>
      </c>
    </row>
    <row r="6327" spans="1:14" x14ac:dyDescent="0.25">
      <c r="A6327" s="1" t="s">
        <v>582</v>
      </c>
      <c r="B6327" s="1" t="s">
        <v>87</v>
      </c>
      <c r="C6327" s="1" t="s">
        <v>81</v>
      </c>
      <c r="D6327" s="377">
        <v>2250</v>
      </c>
      <c r="E6327" s="1" t="s">
        <v>84</v>
      </c>
      <c r="F6327" s="378">
        <v>46182</v>
      </c>
      <c r="G6327" s="1" t="s">
        <v>10304</v>
      </c>
      <c r="H6327" s="1" t="s">
        <v>9501</v>
      </c>
      <c r="I6327" s="378">
        <v>46913</v>
      </c>
      <c r="J6327" s="1" t="s">
        <v>61</v>
      </c>
      <c r="K6327" s="380">
        <v>0.37707175925926001</v>
      </c>
      <c r="L6327" s="378">
        <v>46182</v>
      </c>
      <c r="M6327" s="1" t="s">
        <v>2643</v>
      </c>
      <c r="N6327" s="1" t="s">
        <v>10800</v>
      </c>
    </row>
    <row r="6328" spans="1:14" x14ac:dyDescent="0.25">
      <c r="A6328" s="1" t="s">
        <v>582</v>
      </c>
      <c r="B6328" s="1" t="s">
        <v>87</v>
      </c>
      <c r="C6328" s="1" t="s">
        <v>81</v>
      </c>
      <c r="D6328" s="377">
        <v>2250</v>
      </c>
      <c r="E6328" s="1" t="s">
        <v>84</v>
      </c>
      <c r="F6328" s="378">
        <v>46182</v>
      </c>
      <c r="G6328" s="1" t="s">
        <v>10304</v>
      </c>
      <c r="H6328" s="1" t="s">
        <v>9501</v>
      </c>
      <c r="I6328" s="378">
        <v>46913</v>
      </c>
      <c r="J6328" s="1" t="s">
        <v>61</v>
      </c>
      <c r="K6328" s="380">
        <v>0.50837962962963001</v>
      </c>
      <c r="L6328" s="378">
        <v>46182</v>
      </c>
      <c r="M6328" s="1" t="s">
        <v>2643</v>
      </c>
      <c r="N6328" s="1" t="s">
        <v>10806</v>
      </c>
    </row>
    <row r="6329" spans="1:14" x14ac:dyDescent="0.25">
      <c r="A6329" s="1" t="s">
        <v>582</v>
      </c>
      <c r="B6329" s="1" t="s">
        <v>87</v>
      </c>
      <c r="C6329" s="1" t="s">
        <v>81</v>
      </c>
      <c r="D6329" s="377">
        <v>2250</v>
      </c>
      <c r="E6329" s="1" t="s">
        <v>84</v>
      </c>
      <c r="F6329" s="378">
        <v>46182</v>
      </c>
      <c r="G6329" s="1" t="s">
        <v>8636</v>
      </c>
      <c r="H6329" s="1" t="s">
        <v>5881</v>
      </c>
      <c r="I6329" s="378">
        <v>46910</v>
      </c>
      <c r="J6329" s="1" t="s">
        <v>61</v>
      </c>
      <c r="K6329" s="380">
        <v>0.15097222222222001</v>
      </c>
      <c r="L6329" s="378">
        <v>46182</v>
      </c>
      <c r="M6329" s="1" t="s">
        <v>2643</v>
      </c>
      <c r="N6329" s="1" t="s">
        <v>10302</v>
      </c>
    </row>
    <row r="6330" spans="1:14" x14ac:dyDescent="0.25">
      <c r="A6330" s="1" t="s">
        <v>582</v>
      </c>
      <c r="B6330" s="1" t="s">
        <v>87</v>
      </c>
      <c r="C6330" s="1" t="s">
        <v>81</v>
      </c>
      <c r="D6330" s="377">
        <v>2250</v>
      </c>
      <c r="E6330" s="1" t="s">
        <v>84</v>
      </c>
      <c r="F6330" s="378">
        <v>46182</v>
      </c>
      <c r="G6330" s="1" t="s">
        <v>10304</v>
      </c>
      <c r="H6330" s="1" t="s">
        <v>9501</v>
      </c>
      <c r="I6330" s="378">
        <v>46913</v>
      </c>
      <c r="J6330" s="1" t="s">
        <v>61</v>
      </c>
      <c r="K6330" s="380">
        <v>0.34592592592593002</v>
      </c>
      <c r="L6330" s="378">
        <v>46182</v>
      </c>
      <c r="M6330" s="1" t="s">
        <v>2643</v>
      </c>
      <c r="N6330" s="1" t="s">
        <v>10306</v>
      </c>
    </row>
    <row r="6331" spans="1:14" x14ac:dyDescent="0.25">
      <c r="A6331" s="1" t="s">
        <v>582</v>
      </c>
      <c r="B6331" s="1" t="s">
        <v>87</v>
      </c>
      <c r="C6331" s="1" t="s">
        <v>81</v>
      </c>
      <c r="D6331" s="377">
        <v>2250</v>
      </c>
      <c r="E6331" s="1" t="s">
        <v>84</v>
      </c>
      <c r="F6331" s="378">
        <v>46182</v>
      </c>
      <c r="G6331" s="1" t="s">
        <v>10304</v>
      </c>
      <c r="H6331" s="1" t="s">
        <v>9501</v>
      </c>
      <c r="I6331" s="378">
        <v>46913</v>
      </c>
      <c r="J6331" s="1" t="s">
        <v>61</v>
      </c>
      <c r="K6331" s="380">
        <v>0.71916666666666995</v>
      </c>
      <c r="L6331" s="378">
        <v>46182</v>
      </c>
      <c r="M6331" s="1" t="s">
        <v>2643</v>
      </c>
      <c r="N6331" s="1" t="s">
        <v>11555</v>
      </c>
    </row>
    <row r="6332" spans="1:14" x14ac:dyDescent="0.25">
      <c r="A6332" s="1" t="s">
        <v>582</v>
      </c>
      <c r="B6332" s="1" t="s">
        <v>87</v>
      </c>
      <c r="C6332" s="1" t="s">
        <v>81</v>
      </c>
      <c r="D6332" s="377">
        <v>2250</v>
      </c>
      <c r="E6332" s="1" t="s">
        <v>84</v>
      </c>
      <c r="F6332" s="378">
        <v>46182</v>
      </c>
      <c r="G6332" s="1" t="s">
        <v>10304</v>
      </c>
      <c r="H6332" s="1" t="s">
        <v>9501</v>
      </c>
      <c r="I6332" s="378">
        <v>46913</v>
      </c>
      <c r="J6332" s="1" t="s">
        <v>61</v>
      </c>
      <c r="K6332" s="380">
        <v>0.91569444444444004</v>
      </c>
      <c r="L6332" s="378">
        <v>46182</v>
      </c>
      <c r="M6332" s="1" t="s">
        <v>2643</v>
      </c>
      <c r="N6332" s="1" t="s">
        <v>11563</v>
      </c>
    </row>
    <row r="6333" spans="1:14" x14ac:dyDescent="0.25">
      <c r="A6333" s="1" t="s">
        <v>582</v>
      </c>
      <c r="B6333" s="1" t="s">
        <v>87</v>
      </c>
      <c r="C6333" s="1" t="s">
        <v>81</v>
      </c>
      <c r="D6333" s="377">
        <v>2250</v>
      </c>
      <c r="E6333" s="1" t="s">
        <v>84</v>
      </c>
      <c r="F6333" s="378">
        <v>46182</v>
      </c>
      <c r="G6333" s="1" t="s">
        <v>10304</v>
      </c>
      <c r="H6333" s="1" t="s">
        <v>9501</v>
      </c>
      <c r="I6333" s="378">
        <v>46913</v>
      </c>
      <c r="J6333" s="1" t="s">
        <v>61</v>
      </c>
      <c r="K6333" s="380">
        <v>0.59400462962962997</v>
      </c>
      <c r="L6333" s="378">
        <v>46182</v>
      </c>
      <c r="M6333" s="1" t="s">
        <v>2643</v>
      </c>
      <c r="N6333" s="1" t="s">
        <v>10803</v>
      </c>
    </row>
    <row r="6334" spans="1:14" x14ac:dyDescent="0.25">
      <c r="A6334" s="1" t="s">
        <v>582</v>
      </c>
      <c r="B6334" s="1" t="s">
        <v>87</v>
      </c>
      <c r="C6334" s="1" t="s">
        <v>81</v>
      </c>
      <c r="D6334" s="377">
        <v>2250</v>
      </c>
      <c r="E6334" s="1" t="s">
        <v>84</v>
      </c>
      <c r="F6334" s="378">
        <v>46182</v>
      </c>
      <c r="G6334" s="1" t="s">
        <v>8636</v>
      </c>
      <c r="H6334" s="1" t="s">
        <v>5881</v>
      </c>
      <c r="I6334" s="378">
        <v>46910</v>
      </c>
      <c r="J6334" s="1" t="s">
        <v>61</v>
      </c>
      <c r="K6334" s="380">
        <v>0.13295138888888999</v>
      </c>
      <c r="L6334" s="378">
        <v>46182</v>
      </c>
      <c r="M6334" s="1" t="s">
        <v>2643</v>
      </c>
      <c r="N6334" s="1" t="s">
        <v>10307</v>
      </c>
    </row>
    <row r="6335" spans="1:14" x14ac:dyDescent="0.25">
      <c r="A6335" s="1" t="s">
        <v>582</v>
      </c>
      <c r="B6335" s="1" t="s">
        <v>87</v>
      </c>
      <c r="C6335" s="1" t="s">
        <v>81</v>
      </c>
      <c r="D6335" s="377">
        <v>2250</v>
      </c>
      <c r="E6335" s="1" t="s">
        <v>84</v>
      </c>
      <c r="F6335" s="378">
        <v>46182</v>
      </c>
      <c r="G6335" s="1" t="s">
        <v>10304</v>
      </c>
      <c r="H6335" s="1" t="s">
        <v>9501</v>
      </c>
      <c r="I6335" s="378">
        <v>46913</v>
      </c>
      <c r="J6335" s="1" t="s">
        <v>61</v>
      </c>
      <c r="K6335" s="380">
        <v>0.91545138888888999</v>
      </c>
      <c r="L6335" s="378">
        <v>46182</v>
      </c>
      <c r="M6335" s="1" t="s">
        <v>2643</v>
      </c>
      <c r="N6335" s="1" t="s">
        <v>11552</v>
      </c>
    </row>
    <row r="6336" spans="1:14" x14ac:dyDescent="0.25">
      <c r="A6336" s="1" t="s">
        <v>582</v>
      </c>
      <c r="B6336" s="1" t="s">
        <v>87</v>
      </c>
      <c r="C6336" s="1" t="s">
        <v>81</v>
      </c>
      <c r="D6336" s="377">
        <v>2250</v>
      </c>
      <c r="E6336" s="1" t="s">
        <v>84</v>
      </c>
      <c r="F6336" s="378">
        <v>46182</v>
      </c>
      <c r="G6336" s="1" t="s">
        <v>10304</v>
      </c>
      <c r="H6336" s="1" t="s">
        <v>9501</v>
      </c>
      <c r="I6336" s="378">
        <v>46913</v>
      </c>
      <c r="J6336" s="1" t="s">
        <v>61</v>
      </c>
      <c r="K6336" s="380">
        <v>0.58314814814814997</v>
      </c>
      <c r="L6336" s="378">
        <v>46182</v>
      </c>
      <c r="M6336" s="1" t="s">
        <v>2643</v>
      </c>
      <c r="N6336" s="1" t="s">
        <v>10801</v>
      </c>
    </row>
    <row r="6337" spans="1:14" x14ac:dyDescent="0.25">
      <c r="A6337" s="1" t="s">
        <v>582</v>
      </c>
      <c r="B6337" s="1" t="s">
        <v>87</v>
      </c>
      <c r="C6337" s="1" t="s">
        <v>81</v>
      </c>
      <c r="D6337" s="377">
        <v>2250</v>
      </c>
      <c r="E6337" s="1" t="s">
        <v>84</v>
      </c>
      <c r="F6337" s="378">
        <v>46182</v>
      </c>
      <c r="G6337" s="1" t="s">
        <v>8636</v>
      </c>
      <c r="H6337" s="1" t="s">
        <v>5881</v>
      </c>
      <c r="I6337" s="378">
        <v>46910</v>
      </c>
      <c r="J6337" s="1" t="s">
        <v>61</v>
      </c>
      <c r="K6337" s="380">
        <v>7.9085648148150001E-2</v>
      </c>
      <c r="L6337" s="378">
        <v>46182</v>
      </c>
      <c r="M6337" s="1" t="s">
        <v>2643</v>
      </c>
      <c r="N6337" s="1" t="s">
        <v>10315</v>
      </c>
    </row>
    <row r="6338" spans="1:14" x14ac:dyDescent="0.25">
      <c r="A6338" s="1" t="s">
        <v>582</v>
      </c>
      <c r="B6338" s="1" t="s">
        <v>87</v>
      </c>
      <c r="C6338" s="1" t="s">
        <v>81</v>
      </c>
      <c r="D6338" s="377">
        <v>2250</v>
      </c>
      <c r="E6338" s="1" t="s">
        <v>84</v>
      </c>
      <c r="F6338" s="378">
        <v>46182</v>
      </c>
      <c r="G6338" s="1" t="s">
        <v>10304</v>
      </c>
      <c r="H6338" s="1" t="s">
        <v>9501</v>
      </c>
      <c r="I6338" s="378">
        <v>46913</v>
      </c>
      <c r="J6338" s="1" t="s">
        <v>61</v>
      </c>
      <c r="K6338" s="380">
        <v>0.74696759259259005</v>
      </c>
      <c r="L6338" s="378">
        <v>46182</v>
      </c>
      <c r="M6338" s="1" t="s">
        <v>2643</v>
      </c>
      <c r="N6338" s="1" t="s">
        <v>11556</v>
      </c>
    </row>
    <row r="6339" spans="1:14" x14ac:dyDescent="0.25">
      <c r="A6339" s="1" t="s">
        <v>582</v>
      </c>
      <c r="B6339" s="1" t="s">
        <v>87</v>
      </c>
      <c r="C6339" s="1" t="s">
        <v>81</v>
      </c>
      <c r="D6339" s="377">
        <v>2250</v>
      </c>
      <c r="E6339" s="1" t="s">
        <v>84</v>
      </c>
      <c r="F6339" s="378">
        <v>46182</v>
      </c>
      <c r="G6339" s="1" t="s">
        <v>10304</v>
      </c>
      <c r="H6339" s="1" t="s">
        <v>9501</v>
      </c>
      <c r="I6339" s="378">
        <v>46913</v>
      </c>
      <c r="J6339" s="1" t="s">
        <v>61</v>
      </c>
      <c r="K6339" s="380">
        <v>0.33942129629630002</v>
      </c>
      <c r="L6339" s="378">
        <v>46182</v>
      </c>
      <c r="M6339" s="1" t="s">
        <v>2643</v>
      </c>
      <c r="N6339" s="1" t="s">
        <v>10314</v>
      </c>
    </row>
    <row r="6340" spans="1:14" x14ac:dyDescent="0.25">
      <c r="A6340" s="1" t="s">
        <v>582</v>
      </c>
      <c r="B6340" s="1" t="s">
        <v>87</v>
      </c>
      <c r="C6340" s="1" t="s">
        <v>81</v>
      </c>
      <c r="D6340" s="377">
        <v>2250</v>
      </c>
      <c r="E6340" s="1" t="s">
        <v>84</v>
      </c>
      <c r="F6340" s="378">
        <v>46182</v>
      </c>
      <c r="G6340" s="1" t="s">
        <v>8636</v>
      </c>
      <c r="H6340" s="1" t="s">
        <v>5881</v>
      </c>
      <c r="I6340" s="378">
        <v>46910</v>
      </c>
      <c r="J6340" s="1" t="s">
        <v>61</v>
      </c>
      <c r="K6340" s="380">
        <v>0.17287037037037001</v>
      </c>
      <c r="L6340" s="378">
        <v>46182</v>
      </c>
      <c r="M6340" s="1" t="s">
        <v>2643</v>
      </c>
      <c r="N6340" s="1" t="s">
        <v>10312</v>
      </c>
    </row>
    <row r="6341" spans="1:14" x14ac:dyDescent="0.25">
      <c r="A6341" s="1" t="s">
        <v>582</v>
      </c>
      <c r="B6341" s="1" t="s">
        <v>87</v>
      </c>
      <c r="C6341" s="1" t="s">
        <v>81</v>
      </c>
      <c r="D6341" s="377">
        <v>2250</v>
      </c>
      <c r="E6341" s="1" t="s">
        <v>84</v>
      </c>
      <c r="F6341" s="378">
        <v>46182</v>
      </c>
      <c r="G6341" s="1" t="s">
        <v>10304</v>
      </c>
      <c r="H6341" s="1" t="s">
        <v>9501</v>
      </c>
      <c r="I6341" s="378">
        <v>46913</v>
      </c>
      <c r="J6341" s="1" t="s">
        <v>61</v>
      </c>
      <c r="K6341" s="380">
        <v>0.41925925925926</v>
      </c>
      <c r="L6341" s="378">
        <v>46182</v>
      </c>
      <c r="M6341" s="1" t="s">
        <v>2643</v>
      </c>
      <c r="N6341" s="1" t="s">
        <v>10799</v>
      </c>
    </row>
    <row r="6342" spans="1:14" x14ac:dyDescent="0.25">
      <c r="A6342" s="1" t="s">
        <v>582</v>
      </c>
      <c r="B6342" s="1" t="s">
        <v>87</v>
      </c>
      <c r="C6342" s="1" t="s">
        <v>81</v>
      </c>
      <c r="D6342" s="377">
        <v>2250</v>
      </c>
      <c r="E6342" s="1" t="s">
        <v>84</v>
      </c>
      <c r="F6342" s="378">
        <v>46182</v>
      </c>
      <c r="G6342" s="1" t="s">
        <v>10304</v>
      </c>
      <c r="H6342" s="1" t="s">
        <v>9501</v>
      </c>
      <c r="I6342" s="378">
        <v>46913</v>
      </c>
      <c r="J6342" s="1" t="s">
        <v>61</v>
      </c>
      <c r="K6342" s="380">
        <v>0.66547453703703996</v>
      </c>
      <c r="L6342" s="378">
        <v>46182</v>
      </c>
      <c r="M6342" s="1" t="s">
        <v>2643</v>
      </c>
      <c r="N6342" s="1" t="s">
        <v>10965</v>
      </c>
    </row>
    <row r="6343" spans="1:14" x14ac:dyDescent="0.25">
      <c r="A6343" s="1" t="s">
        <v>582</v>
      </c>
      <c r="B6343" s="1" t="s">
        <v>87</v>
      </c>
      <c r="C6343" s="1" t="s">
        <v>81</v>
      </c>
      <c r="D6343" s="377">
        <v>2250</v>
      </c>
      <c r="E6343" s="1" t="s">
        <v>84</v>
      </c>
      <c r="F6343" s="378">
        <v>46182</v>
      </c>
      <c r="G6343" s="1" t="s">
        <v>10304</v>
      </c>
      <c r="H6343" s="1" t="s">
        <v>9501</v>
      </c>
      <c r="I6343" s="378">
        <v>46913</v>
      </c>
      <c r="J6343" s="1" t="s">
        <v>61</v>
      </c>
      <c r="K6343" s="380">
        <v>0.24305555555555999</v>
      </c>
      <c r="L6343" s="378">
        <v>46182</v>
      </c>
      <c r="M6343" s="1" t="s">
        <v>2643</v>
      </c>
      <c r="N6343" s="1" t="s">
        <v>10309</v>
      </c>
    </row>
    <row r="6344" spans="1:14" x14ac:dyDescent="0.25">
      <c r="A6344" s="1" t="s">
        <v>582</v>
      </c>
      <c r="B6344" s="1" t="s">
        <v>87</v>
      </c>
      <c r="C6344" s="1" t="s">
        <v>81</v>
      </c>
      <c r="D6344" s="377">
        <v>2250</v>
      </c>
      <c r="E6344" s="1" t="s">
        <v>84</v>
      </c>
      <c r="F6344" s="378">
        <v>46182</v>
      </c>
      <c r="G6344" s="1" t="s">
        <v>10304</v>
      </c>
      <c r="H6344" s="1" t="s">
        <v>9501</v>
      </c>
      <c r="I6344" s="378">
        <v>46913</v>
      </c>
      <c r="J6344" s="1" t="s">
        <v>61</v>
      </c>
      <c r="K6344" s="380">
        <v>0.22585648148147999</v>
      </c>
      <c r="L6344" s="378">
        <v>46182</v>
      </c>
      <c r="M6344" s="1" t="s">
        <v>2643</v>
      </c>
      <c r="N6344" s="1" t="s">
        <v>10305</v>
      </c>
    </row>
    <row r="6345" spans="1:14" x14ac:dyDescent="0.25">
      <c r="A6345" s="1" t="s">
        <v>582</v>
      </c>
      <c r="B6345" s="1" t="s">
        <v>87</v>
      </c>
      <c r="C6345" s="1" t="s">
        <v>81</v>
      </c>
      <c r="D6345" s="377">
        <v>2250</v>
      </c>
      <c r="E6345" s="1" t="s">
        <v>84</v>
      </c>
      <c r="F6345" s="378">
        <v>46182</v>
      </c>
      <c r="G6345" s="1" t="s">
        <v>10304</v>
      </c>
      <c r="H6345" s="1" t="s">
        <v>9501</v>
      </c>
      <c r="I6345" s="378">
        <v>46913</v>
      </c>
      <c r="J6345" s="1" t="s">
        <v>61</v>
      </c>
      <c r="K6345" s="380">
        <v>0.61224537037036997</v>
      </c>
      <c r="L6345" s="378">
        <v>46182</v>
      </c>
      <c r="M6345" s="1" t="s">
        <v>2643</v>
      </c>
      <c r="N6345" s="1" t="s">
        <v>10808</v>
      </c>
    </row>
    <row r="6346" spans="1:14" x14ac:dyDescent="0.25">
      <c r="A6346" s="1" t="s">
        <v>582</v>
      </c>
      <c r="B6346" s="1" t="s">
        <v>87</v>
      </c>
      <c r="C6346" s="1" t="s">
        <v>81</v>
      </c>
      <c r="D6346" s="377">
        <v>2250</v>
      </c>
      <c r="E6346" s="1" t="s">
        <v>84</v>
      </c>
      <c r="F6346" s="378">
        <v>46182</v>
      </c>
      <c r="G6346" s="1" t="s">
        <v>10304</v>
      </c>
      <c r="H6346" s="1" t="s">
        <v>9501</v>
      </c>
      <c r="I6346" s="378">
        <v>46913</v>
      </c>
      <c r="J6346" s="1" t="s">
        <v>61</v>
      </c>
      <c r="K6346" s="380">
        <v>0.61248842592593</v>
      </c>
      <c r="L6346" s="378">
        <v>46182</v>
      </c>
      <c r="M6346" s="1" t="s">
        <v>2643</v>
      </c>
      <c r="N6346" s="1" t="s">
        <v>10807</v>
      </c>
    </row>
    <row r="6347" spans="1:14" x14ac:dyDescent="0.25">
      <c r="A6347" s="1" t="s">
        <v>582</v>
      </c>
      <c r="B6347" s="1" t="s">
        <v>87</v>
      </c>
      <c r="C6347" s="1" t="s">
        <v>81</v>
      </c>
      <c r="D6347" s="377">
        <v>2250</v>
      </c>
      <c r="E6347" s="1" t="s">
        <v>84</v>
      </c>
      <c r="F6347" s="378">
        <v>46182</v>
      </c>
      <c r="G6347" s="1" t="s">
        <v>8636</v>
      </c>
      <c r="H6347" s="1" t="s">
        <v>5881</v>
      </c>
      <c r="I6347" s="378">
        <v>46910</v>
      </c>
      <c r="J6347" s="1" t="s">
        <v>61</v>
      </c>
      <c r="K6347" s="380">
        <v>0.21067129629629999</v>
      </c>
      <c r="L6347" s="378">
        <v>46182</v>
      </c>
      <c r="M6347" s="1" t="s">
        <v>2643</v>
      </c>
      <c r="N6347" s="1" t="s">
        <v>10303</v>
      </c>
    </row>
    <row r="6348" spans="1:14" x14ac:dyDescent="0.25">
      <c r="A6348" s="1" t="s">
        <v>582</v>
      </c>
      <c r="B6348" s="1" t="s">
        <v>87</v>
      </c>
      <c r="C6348" s="1" t="s">
        <v>81</v>
      </c>
      <c r="D6348" s="377">
        <v>2250</v>
      </c>
      <c r="E6348" s="1" t="s">
        <v>84</v>
      </c>
      <c r="F6348" s="378">
        <v>46182</v>
      </c>
      <c r="G6348" s="1" t="s">
        <v>10304</v>
      </c>
      <c r="H6348" s="1" t="s">
        <v>9501</v>
      </c>
      <c r="I6348" s="378">
        <v>46913</v>
      </c>
      <c r="J6348" s="1" t="s">
        <v>61</v>
      </c>
      <c r="K6348" s="380">
        <v>0.67511574074073999</v>
      </c>
      <c r="L6348" s="378">
        <v>46182</v>
      </c>
      <c r="M6348" s="1" t="s">
        <v>2643</v>
      </c>
      <c r="N6348" s="1" t="s">
        <v>10966</v>
      </c>
    </row>
    <row r="6349" spans="1:14" x14ac:dyDescent="0.25">
      <c r="A6349" s="1" t="s">
        <v>582</v>
      </c>
      <c r="B6349" s="1" t="s">
        <v>87</v>
      </c>
      <c r="C6349" s="1" t="s">
        <v>81</v>
      </c>
      <c r="D6349" s="377">
        <v>2250</v>
      </c>
      <c r="E6349" s="1" t="s">
        <v>84</v>
      </c>
      <c r="F6349" s="378">
        <v>46182</v>
      </c>
      <c r="G6349" s="1" t="s">
        <v>10304</v>
      </c>
      <c r="H6349" s="1" t="s">
        <v>9501</v>
      </c>
      <c r="I6349" s="378">
        <v>46913</v>
      </c>
      <c r="J6349" s="1" t="s">
        <v>61</v>
      </c>
      <c r="K6349" s="380">
        <v>0.44623842592592999</v>
      </c>
      <c r="L6349" s="378">
        <v>46182</v>
      </c>
      <c r="M6349" s="1" t="s">
        <v>2643</v>
      </c>
      <c r="N6349" s="1" t="s">
        <v>10802</v>
      </c>
    </row>
    <row r="6350" spans="1:14" x14ac:dyDescent="0.25">
      <c r="A6350" s="1" t="s">
        <v>582</v>
      </c>
      <c r="B6350" s="1" t="s">
        <v>87</v>
      </c>
      <c r="C6350" s="1" t="s">
        <v>81</v>
      </c>
      <c r="D6350" s="377">
        <v>2250</v>
      </c>
      <c r="E6350" s="1" t="s">
        <v>84</v>
      </c>
      <c r="F6350" s="378">
        <v>46182</v>
      </c>
      <c r="G6350" s="1" t="s">
        <v>10304</v>
      </c>
      <c r="H6350" s="1" t="s">
        <v>9501</v>
      </c>
      <c r="I6350" s="378">
        <v>46913</v>
      </c>
      <c r="J6350" s="1" t="s">
        <v>61</v>
      </c>
      <c r="K6350" s="380">
        <v>0.69877314814814995</v>
      </c>
      <c r="L6350" s="378">
        <v>46182</v>
      </c>
      <c r="M6350" s="1" t="s">
        <v>2643</v>
      </c>
      <c r="N6350" s="1" t="s">
        <v>11554</v>
      </c>
    </row>
    <row r="6351" spans="1:14" x14ac:dyDescent="0.25">
      <c r="A6351" s="1" t="s">
        <v>582</v>
      </c>
      <c r="B6351" s="1" t="s">
        <v>87</v>
      </c>
      <c r="C6351" s="1" t="s">
        <v>81</v>
      </c>
      <c r="D6351" s="377">
        <v>2250</v>
      </c>
      <c r="E6351" s="1" t="s">
        <v>84</v>
      </c>
      <c r="F6351" s="378">
        <v>46182</v>
      </c>
      <c r="G6351" s="1" t="s">
        <v>10304</v>
      </c>
      <c r="H6351" s="1" t="s">
        <v>9501</v>
      </c>
      <c r="I6351" s="378">
        <v>46913</v>
      </c>
      <c r="J6351" s="1" t="s">
        <v>61</v>
      </c>
      <c r="K6351" s="380">
        <v>0.85494212962963001</v>
      </c>
      <c r="L6351" s="378">
        <v>46182</v>
      </c>
      <c r="M6351" s="1" t="s">
        <v>2643</v>
      </c>
      <c r="N6351" s="1" t="s">
        <v>11557</v>
      </c>
    </row>
    <row r="6352" spans="1:14" x14ac:dyDescent="0.25">
      <c r="A6352" s="1" t="s">
        <v>582</v>
      </c>
      <c r="B6352" s="1" t="s">
        <v>87</v>
      </c>
      <c r="C6352" s="1" t="s">
        <v>81</v>
      </c>
      <c r="D6352" s="377">
        <v>2250</v>
      </c>
      <c r="E6352" s="1" t="s">
        <v>84</v>
      </c>
      <c r="F6352" s="378">
        <v>46182</v>
      </c>
      <c r="G6352" s="1" t="s">
        <v>10304</v>
      </c>
      <c r="H6352" s="1" t="s">
        <v>9501</v>
      </c>
      <c r="I6352" s="378">
        <v>46913</v>
      </c>
      <c r="J6352" s="1" t="s">
        <v>61</v>
      </c>
      <c r="K6352" s="380">
        <v>0.46798611111110999</v>
      </c>
      <c r="L6352" s="378">
        <v>46182</v>
      </c>
      <c r="M6352" s="1" t="s">
        <v>2643</v>
      </c>
      <c r="N6352" s="1" t="s">
        <v>10804</v>
      </c>
    </row>
    <row r="6353" spans="1:14" x14ac:dyDescent="0.25">
      <c r="A6353" s="1" t="s">
        <v>582</v>
      </c>
      <c r="B6353" s="1" t="s">
        <v>87</v>
      </c>
      <c r="C6353" s="1" t="s">
        <v>81</v>
      </c>
      <c r="D6353" s="377">
        <v>2250</v>
      </c>
      <c r="E6353" s="1" t="s">
        <v>84</v>
      </c>
      <c r="F6353" s="378">
        <v>46182</v>
      </c>
      <c r="G6353" s="1" t="s">
        <v>8636</v>
      </c>
      <c r="H6353" s="1" t="s">
        <v>5881</v>
      </c>
      <c r="I6353" s="378">
        <v>46910</v>
      </c>
      <c r="J6353" s="1" t="s">
        <v>61</v>
      </c>
      <c r="K6353" s="380">
        <v>1.512731481481E-2</v>
      </c>
      <c r="L6353" s="378">
        <v>46182</v>
      </c>
      <c r="M6353" s="1" t="s">
        <v>2643</v>
      </c>
      <c r="N6353" s="1" t="s">
        <v>10311</v>
      </c>
    </row>
    <row r="6354" spans="1:14" x14ac:dyDescent="0.25">
      <c r="A6354" s="1" t="s">
        <v>582</v>
      </c>
      <c r="B6354" s="1" t="s">
        <v>87</v>
      </c>
      <c r="C6354" s="1" t="s">
        <v>81</v>
      </c>
      <c r="D6354" s="377">
        <v>2250</v>
      </c>
      <c r="E6354" s="1" t="s">
        <v>84</v>
      </c>
      <c r="F6354" s="378">
        <v>46182</v>
      </c>
      <c r="G6354" s="1" t="s">
        <v>10304</v>
      </c>
      <c r="H6354" s="1" t="s">
        <v>9501</v>
      </c>
      <c r="I6354" s="378">
        <v>46913</v>
      </c>
      <c r="J6354" s="1" t="s">
        <v>61</v>
      </c>
      <c r="K6354" s="380">
        <v>0.90322916666666997</v>
      </c>
      <c r="L6354" s="378">
        <v>46182</v>
      </c>
      <c r="M6354" s="1" t="s">
        <v>2643</v>
      </c>
      <c r="N6354" s="1" t="s">
        <v>11559</v>
      </c>
    </row>
    <row r="6355" spans="1:14" x14ac:dyDescent="0.25">
      <c r="A6355" s="1" t="s">
        <v>582</v>
      </c>
      <c r="B6355" s="1" t="s">
        <v>87</v>
      </c>
      <c r="C6355" s="1" t="s">
        <v>81</v>
      </c>
      <c r="D6355" s="377">
        <v>2250</v>
      </c>
      <c r="E6355" s="1" t="s">
        <v>84</v>
      </c>
      <c r="F6355" s="378">
        <v>46182</v>
      </c>
      <c r="G6355" s="1" t="s">
        <v>10304</v>
      </c>
      <c r="H6355" s="1" t="s">
        <v>9501</v>
      </c>
      <c r="I6355" s="378">
        <v>46913</v>
      </c>
      <c r="J6355" s="1" t="s">
        <v>61</v>
      </c>
      <c r="K6355" s="380">
        <v>0.96082175925926006</v>
      </c>
      <c r="L6355" s="378">
        <v>46182</v>
      </c>
      <c r="M6355" s="1" t="s">
        <v>2643</v>
      </c>
      <c r="N6355" s="1" t="s">
        <v>11560</v>
      </c>
    </row>
    <row r="6356" spans="1:14" x14ac:dyDescent="0.25">
      <c r="A6356" s="1" t="s">
        <v>582</v>
      </c>
      <c r="B6356" s="1" t="s">
        <v>87</v>
      </c>
      <c r="C6356" s="1" t="s">
        <v>81</v>
      </c>
      <c r="D6356" s="377">
        <v>2250</v>
      </c>
      <c r="E6356" s="1" t="s">
        <v>84</v>
      </c>
      <c r="F6356" s="378">
        <v>46182</v>
      </c>
      <c r="G6356" s="1" t="s">
        <v>10304</v>
      </c>
      <c r="H6356" s="1" t="s">
        <v>9501</v>
      </c>
      <c r="I6356" s="378">
        <v>46913</v>
      </c>
      <c r="J6356" s="1" t="s">
        <v>61</v>
      </c>
      <c r="K6356" s="380">
        <v>0.31837962962963001</v>
      </c>
      <c r="L6356" s="378">
        <v>46182</v>
      </c>
      <c r="M6356" s="1" t="s">
        <v>2643</v>
      </c>
      <c r="N6356" s="1" t="s">
        <v>10317</v>
      </c>
    </row>
    <row r="6357" spans="1:14" x14ac:dyDescent="0.25">
      <c r="A6357" s="1" t="s">
        <v>582</v>
      </c>
      <c r="B6357" s="1" t="s">
        <v>87</v>
      </c>
      <c r="C6357" s="1" t="s">
        <v>81</v>
      </c>
      <c r="D6357" s="377">
        <v>2250</v>
      </c>
      <c r="E6357" s="1" t="s">
        <v>84</v>
      </c>
      <c r="F6357" s="378">
        <v>46182</v>
      </c>
      <c r="G6357" s="1" t="s">
        <v>8636</v>
      </c>
      <c r="H6357" s="1" t="s">
        <v>5881</v>
      </c>
      <c r="I6357" s="378">
        <v>46910</v>
      </c>
      <c r="J6357" s="1" t="s">
        <v>61</v>
      </c>
      <c r="K6357" s="380">
        <v>5.32407407407E-3</v>
      </c>
      <c r="L6357" s="378">
        <v>46182</v>
      </c>
      <c r="M6357" s="1" t="s">
        <v>2643</v>
      </c>
      <c r="N6357" s="1" t="s">
        <v>10310</v>
      </c>
    </row>
    <row r="6358" spans="1:14" x14ac:dyDescent="0.25">
      <c r="A6358" s="1" t="s">
        <v>582</v>
      </c>
      <c r="B6358" s="1" t="s">
        <v>87</v>
      </c>
      <c r="C6358" s="1" t="s">
        <v>81</v>
      </c>
      <c r="D6358" s="377">
        <v>2250</v>
      </c>
      <c r="E6358" s="1" t="s">
        <v>84</v>
      </c>
      <c r="F6358" s="378">
        <v>46182</v>
      </c>
      <c r="G6358" s="1" t="s">
        <v>10304</v>
      </c>
      <c r="H6358" s="1" t="s">
        <v>9501</v>
      </c>
      <c r="I6358" s="378">
        <v>46913</v>
      </c>
      <c r="J6358" s="1" t="s">
        <v>61</v>
      </c>
      <c r="K6358" s="380">
        <v>0.88561342592592995</v>
      </c>
      <c r="L6358" s="378">
        <v>46182</v>
      </c>
      <c r="M6358" s="1" t="s">
        <v>2643</v>
      </c>
      <c r="N6358" s="1" t="s">
        <v>11562</v>
      </c>
    </row>
    <row r="6359" spans="1:14" x14ac:dyDescent="0.25">
      <c r="A6359" s="1" t="s">
        <v>582</v>
      </c>
      <c r="B6359" s="1" t="s">
        <v>87</v>
      </c>
      <c r="C6359" s="1" t="s">
        <v>81</v>
      </c>
      <c r="D6359" s="377">
        <v>2250</v>
      </c>
      <c r="E6359" s="1" t="s">
        <v>84</v>
      </c>
      <c r="F6359" s="378">
        <v>46182</v>
      </c>
      <c r="G6359" s="1" t="s">
        <v>10304</v>
      </c>
      <c r="H6359" s="1" t="s">
        <v>9501</v>
      </c>
      <c r="I6359" s="378">
        <v>46913</v>
      </c>
      <c r="J6359" s="1" t="s">
        <v>61</v>
      </c>
      <c r="K6359" s="380">
        <v>0.79773148148147999</v>
      </c>
      <c r="L6359" s="378">
        <v>46182</v>
      </c>
      <c r="M6359" s="1" t="s">
        <v>2643</v>
      </c>
      <c r="N6359" s="1" t="s">
        <v>11558</v>
      </c>
    </row>
    <row r="6360" spans="1:14" x14ac:dyDescent="0.25">
      <c r="A6360" s="1" t="s">
        <v>582</v>
      </c>
      <c r="B6360" s="1" t="s">
        <v>87</v>
      </c>
      <c r="C6360" s="1" t="s">
        <v>81</v>
      </c>
      <c r="D6360" s="377">
        <v>2250</v>
      </c>
      <c r="E6360" s="1" t="s">
        <v>84</v>
      </c>
      <c r="F6360" s="378">
        <v>46181</v>
      </c>
      <c r="G6360" s="1" t="s">
        <v>8636</v>
      </c>
      <c r="H6360" s="1" t="s">
        <v>5881</v>
      </c>
      <c r="I6360" s="378">
        <v>46910</v>
      </c>
      <c r="J6360" s="1" t="s">
        <v>61</v>
      </c>
      <c r="K6360" s="380">
        <v>0.60644675925925995</v>
      </c>
      <c r="L6360" s="378">
        <v>46181</v>
      </c>
      <c r="M6360" s="1" t="s">
        <v>2643</v>
      </c>
      <c r="N6360" s="1" t="s">
        <v>10329</v>
      </c>
    </row>
    <row r="6361" spans="1:14" x14ac:dyDescent="0.25">
      <c r="A6361" s="1" t="s">
        <v>582</v>
      </c>
      <c r="B6361" s="1" t="s">
        <v>87</v>
      </c>
      <c r="C6361" s="1" t="s">
        <v>81</v>
      </c>
      <c r="D6361" s="377">
        <v>2250</v>
      </c>
      <c r="E6361" s="1" t="s">
        <v>84</v>
      </c>
      <c r="F6361" s="378">
        <v>46181</v>
      </c>
      <c r="G6361" s="1" t="s">
        <v>8636</v>
      </c>
      <c r="H6361" s="1" t="s">
        <v>5881</v>
      </c>
      <c r="I6361" s="378">
        <v>46910</v>
      </c>
      <c r="J6361" s="1" t="s">
        <v>61</v>
      </c>
      <c r="K6361" s="380">
        <v>0.43675925925926001</v>
      </c>
      <c r="L6361" s="378">
        <v>46181</v>
      </c>
      <c r="M6361" s="1" t="s">
        <v>2643</v>
      </c>
      <c r="N6361" s="1" t="s">
        <v>9439</v>
      </c>
    </row>
    <row r="6362" spans="1:14" x14ac:dyDescent="0.25">
      <c r="A6362" s="1" t="s">
        <v>582</v>
      </c>
      <c r="B6362" s="1" t="s">
        <v>87</v>
      </c>
      <c r="C6362" s="1" t="s">
        <v>81</v>
      </c>
      <c r="D6362" s="377">
        <v>2250</v>
      </c>
      <c r="E6362" s="1" t="s">
        <v>84</v>
      </c>
      <c r="F6362" s="378">
        <v>46181</v>
      </c>
      <c r="G6362" s="1" t="s">
        <v>8636</v>
      </c>
      <c r="H6362" s="1" t="s">
        <v>5881</v>
      </c>
      <c r="I6362" s="378">
        <v>46910</v>
      </c>
      <c r="J6362" s="1" t="s">
        <v>61</v>
      </c>
      <c r="K6362" s="380">
        <v>0.61193287037037003</v>
      </c>
      <c r="L6362" s="378">
        <v>46181</v>
      </c>
      <c r="M6362" s="1" t="s">
        <v>2643</v>
      </c>
      <c r="N6362" s="1" t="s">
        <v>10330</v>
      </c>
    </row>
    <row r="6363" spans="1:14" x14ac:dyDescent="0.25">
      <c r="A6363" s="1" t="s">
        <v>582</v>
      </c>
      <c r="B6363" s="1" t="s">
        <v>87</v>
      </c>
      <c r="C6363" s="1" t="s">
        <v>81</v>
      </c>
      <c r="D6363" s="377">
        <v>2250</v>
      </c>
      <c r="E6363" s="1" t="s">
        <v>84</v>
      </c>
      <c r="F6363" s="378">
        <v>46181</v>
      </c>
      <c r="G6363" s="1" t="s">
        <v>8636</v>
      </c>
      <c r="H6363" s="1" t="s">
        <v>5881</v>
      </c>
      <c r="I6363" s="378">
        <v>46910</v>
      </c>
      <c r="J6363" s="1" t="s">
        <v>61</v>
      </c>
      <c r="K6363" s="380">
        <v>0.62059027777777998</v>
      </c>
      <c r="L6363" s="378">
        <v>46181</v>
      </c>
      <c r="M6363" s="1" t="s">
        <v>2643</v>
      </c>
      <c r="N6363" s="1" t="s">
        <v>10327</v>
      </c>
    </row>
    <row r="6364" spans="1:14" x14ac:dyDescent="0.25">
      <c r="A6364" s="1" t="s">
        <v>582</v>
      </c>
      <c r="B6364" s="1" t="s">
        <v>87</v>
      </c>
      <c r="C6364" s="1" t="s">
        <v>81</v>
      </c>
      <c r="D6364" s="377">
        <v>2250</v>
      </c>
      <c r="E6364" s="1" t="s">
        <v>84</v>
      </c>
      <c r="F6364" s="378">
        <v>46181</v>
      </c>
      <c r="G6364" s="1" t="s">
        <v>8636</v>
      </c>
      <c r="H6364" s="1" t="s">
        <v>5881</v>
      </c>
      <c r="I6364" s="378">
        <v>46910</v>
      </c>
      <c r="J6364" s="1" t="s">
        <v>61</v>
      </c>
      <c r="K6364" s="380">
        <v>0.46938657407406997</v>
      </c>
      <c r="L6364" s="378">
        <v>46181</v>
      </c>
      <c r="M6364" s="1" t="s">
        <v>2643</v>
      </c>
      <c r="N6364" s="1" t="s">
        <v>9441</v>
      </c>
    </row>
    <row r="6365" spans="1:14" x14ac:dyDescent="0.25">
      <c r="A6365" s="1" t="s">
        <v>582</v>
      </c>
      <c r="B6365" s="1" t="s">
        <v>87</v>
      </c>
      <c r="C6365" s="1" t="s">
        <v>81</v>
      </c>
      <c r="D6365" s="377">
        <v>2250</v>
      </c>
      <c r="E6365" s="1" t="s">
        <v>84</v>
      </c>
      <c r="F6365" s="378">
        <v>46181</v>
      </c>
      <c r="G6365" s="1" t="s">
        <v>8636</v>
      </c>
      <c r="H6365" s="1" t="s">
        <v>5881</v>
      </c>
      <c r="I6365" s="378">
        <v>46910</v>
      </c>
      <c r="J6365" s="1" t="s">
        <v>61</v>
      </c>
      <c r="K6365" s="380">
        <v>0.50497685185185004</v>
      </c>
      <c r="L6365" s="378">
        <v>46181</v>
      </c>
      <c r="M6365" s="1" t="s">
        <v>2643</v>
      </c>
      <c r="N6365" s="1" t="s">
        <v>10322</v>
      </c>
    </row>
    <row r="6366" spans="1:14" x14ac:dyDescent="0.25">
      <c r="A6366" s="1" t="s">
        <v>582</v>
      </c>
      <c r="B6366" s="1" t="s">
        <v>87</v>
      </c>
      <c r="C6366" s="1" t="s">
        <v>81</v>
      </c>
      <c r="D6366" s="377">
        <v>2250</v>
      </c>
      <c r="E6366" s="1" t="s">
        <v>84</v>
      </c>
      <c r="F6366" s="378">
        <v>46181</v>
      </c>
      <c r="G6366" s="1" t="s">
        <v>8636</v>
      </c>
      <c r="H6366" s="1" t="s">
        <v>5881</v>
      </c>
      <c r="I6366" s="378">
        <v>46910</v>
      </c>
      <c r="J6366" s="1" t="s">
        <v>61</v>
      </c>
      <c r="K6366" s="380">
        <v>0.50054398148148005</v>
      </c>
      <c r="L6366" s="378">
        <v>46181</v>
      </c>
      <c r="M6366" s="1" t="s">
        <v>2643</v>
      </c>
      <c r="N6366" s="1" t="s">
        <v>10326</v>
      </c>
    </row>
    <row r="6367" spans="1:14" x14ac:dyDescent="0.25">
      <c r="A6367" s="1" t="s">
        <v>582</v>
      </c>
      <c r="B6367" s="1" t="s">
        <v>87</v>
      </c>
      <c r="C6367" s="1" t="s">
        <v>81</v>
      </c>
      <c r="D6367" s="377">
        <v>2250</v>
      </c>
      <c r="E6367" s="1" t="s">
        <v>84</v>
      </c>
      <c r="F6367" s="378">
        <v>46181</v>
      </c>
      <c r="G6367" s="1" t="s">
        <v>8636</v>
      </c>
      <c r="H6367" s="1" t="s">
        <v>5881</v>
      </c>
      <c r="I6367" s="378">
        <v>46910</v>
      </c>
      <c r="J6367" s="1" t="s">
        <v>61</v>
      </c>
      <c r="K6367" s="380">
        <v>0.43706018518519002</v>
      </c>
      <c r="L6367" s="378">
        <v>46181</v>
      </c>
      <c r="M6367" s="1" t="s">
        <v>2643</v>
      </c>
      <c r="N6367" s="1" t="s">
        <v>9440</v>
      </c>
    </row>
    <row r="6368" spans="1:14" x14ac:dyDescent="0.25">
      <c r="A6368" s="1" t="s">
        <v>582</v>
      </c>
      <c r="B6368" s="1" t="s">
        <v>87</v>
      </c>
      <c r="C6368" s="1" t="s">
        <v>81</v>
      </c>
      <c r="D6368" s="377">
        <v>2250</v>
      </c>
      <c r="E6368" s="1" t="s">
        <v>84</v>
      </c>
      <c r="F6368" s="378">
        <v>46181</v>
      </c>
      <c r="G6368" s="1" t="s">
        <v>8636</v>
      </c>
      <c r="H6368" s="1" t="s">
        <v>5881</v>
      </c>
      <c r="I6368" s="378">
        <v>46910</v>
      </c>
      <c r="J6368" s="1" t="s">
        <v>61</v>
      </c>
      <c r="K6368" s="380">
        <v>0.67064814814814999</v>
      </c>
      <c r="L6368" s="378">
        <v>46181</v>
      </c>
      <c r="M6368" s="1" t="s">
        <v>2643</v>
      </c>
      <c r="N6368" s="1" t="s">
        <v>10324</v>
      </c>
    </row>
    <row r="6369" spans="1:14" x14ac:dyDescent="0.25">
      <c r="A6369" s="1" t="s">
        <v>582</v>
      </c>
      <c r="B6369" s="1" t="s">
        <v>87</v>
      </c>
      <c r="C6369" s="1" t="s">
        <v>81</v>
      </c>
      <c r="D6369" s="377">
        <v>2250</v>
      </c>
      <c r="E6369" s="1" t="s">
        <v>84</v>
      </c>
      <c r="F6369" s="378">
        <v>46181</v>
      </c>
      <c r="G6369" s="1" t="s">
        <v>8636</v>
      </c>
      <c r="H6369" s="1" t="s">
        <v>5881</v>
      </c>
      <c r="I6369" s="378">
        <v>46910</v>
      </c>
      <c r="J6369" s="1" t="s">
        <v>61</v>
      </c>
      <c r="K6369" s="380">
        <v>0.40219907407407002</v>
      </c>
      <c r="L6369" s="378">
        <v>46181</v>
      </c>
      <c r="M6369" s="1" t="s">
        <v>2643</v>
      </c>
      <c r="N6369" s="1" t="s">
        <v>9363</v>
      </c>
    </row>
    <row r="6370" spans="1:14" x14ac:dyDescent="0.25">
      <c r="A6370" s="1" t="s">
        <v>582</v>
      </c>
      <c r="B6370" s="1" t="s">
        <v>87</v>
      </c>
      <c r="C6370" s="1" t="s">
        <v>81</v>
      </c>
      <c r="D6370" s="377">
        <v>2250</v>
      </c>
      <c r="E6370" s="1" t="s">
        <v>84</v>
      </c>
      <c r="F6370" s="378">
        <v>46181</v>
      </c>
      <c r="G6370" s="1" t="s">
        <v>8636</v>
      </c>
      <c r="H6370" s="1" t="s">
        <v>5881</v>
      </c>
      <c r="I6370" s="378">
        <v>46910</v>
      </c>
      <c r="J6370" s="1" t="s">
        <v>61</v>
      </c>
      <c r="K6370" s="380">
        <v>0.38428240740740999</v>
      </c>
      <c r="L6370" s="378">
        <v>46181</v>
      </c>
      <c r="M6370" s="1" t="s">
        <v>2643</v>
      </c>
      <c r="N6370" s="1" t="s">
        <v>9362</v>
      </c>
    </row>
    <row r="6371" spans="1:14" x14ac:dyDescent="0.25">
      <c r="A6371" s="1" t="s">
        <v>582</v>
      </c>
      <c r="B6371" s="1" t="s">
        <v>87</v>
      </c>
      <c r="C6371" s="1" t="s">
        <v>81</v>
      </c>
      <c r="D6371" s="377">
        <v>2250</v>
      </c>
      <c r="E6371" s="1" t="s">
        <v>84</v>
      </c>
      <c r="F6371" s="378">
        <v>46181</v>
      </c>
      <c r="G6371" s="1" t="s">
        <v>8636</v>
      </c>
      <c r="H6371" s="1" t="s">
        <v>5881</v>
      </c>
      <c r="I6371" s="378">
        <v>46910</v>
      </c>
      <c r="J6371" s="1" t="s">
        <v>61</v>
      </c>
      <c r="K6371" s="380">
        <v>0.62034722222222005</v>
      </c>
      <c r="L6371" s="378">
        <v>46181</v>
      </c>
      <c r="M6371" s="1" t="s">
        <v>2643</v>
      </c>
      <c r="N6371" s="1" t="s">
        <v>10325</v>
      </c>
    </row>
    <row r="6372" spans="1:14" x14ac:dyDescent="0.25">
      <c r="A6372" s="1" t="s">
        <v>582</v>
      </c>
      <c r="B6372" s="1" t="s">
        <v>87</v>
      </c>
      <c r="C6372" s="1" t="s">
        <v>81</v>
      </c>
      <c r="D6372" s="377">
        <v>2250</v>
      </c>
      <c r="E6372" s="1" t="s">
        <v>84</v>
      </c>
      <c r="F6372" s="378">
        <v>46181</v>
      </c>
      <c r="G6372" s="1" t="s">
        <v>8636</v>
      </c>
      <c r="H6372" s="1" t="s">
        <v>5881</v>
      </c>
      <c r="I6372" s="378">
        <v>46910</v>
      </c>
      <c r="J6372" s="1" t="s">
        <v>61</v>
      </c>
      <c r="K6372" s="380">
        <v>0.68363425925926002</v>
      </c>
      <c r="L6372" s="378">
        <v>46181</v>
      </c>
      <c r="M6372" s="1" t="s">
        <v>2643</v>
      </c>
      <c r="N6372" s="1" t="s">
        <v>10319</v>
      </c>
    </row>
    <row r="6373" spans="1:14" x14ac:dyDescent="0.25">
      <c r="A6373" s="1" t="s">
        <v>582</v>
      </c>
      <c r="B6373" s="1" t="s">
        <v>87</v>
      </c>
      <c r="C6373" s="1" t="s">
        <v>81</v>
      </c>
      <c r="D6373" s="377">
        <v>2250</v>
      </c>
      <c r="E6373" s="1" t="s">
        <v>84</v>
      </c>
      <c r="F6373" s="378">
        <v>46181</v>
      </c>
      <c r="G6373" s="1" t="s">
        <v>8636</v>
      </c>
      <c r="H6373" s="1" t="s">
        <v>5881</v>
      </c>
      <c r="I6373" s="378">
        <v>46910</v>
      </c>
      <c r="J6373" s="1" t="s">
        <v>61</v>
      </c>
      <c r="K6373" s="380">
        <v>0.35251157407407002</v>
      </c>
      <c r="L6373" s="378">
        <v>46181</v>
      </c>
      <c r="M6373" s="1" t="s">
        <v>2643</v>
      </c>
      <c r="N6373" s="1" t="s">
        <v>8638</v>
      </c>
    </row>
    <row r="6374" spans="1:14" x14ac:dyDescent="0.25">
      <c r="A6374" s="1" t="s">
        <v>582</v>
      </c>
      <c r="B6374" s="1" t="s">
        <v>87</v>
      </c>
      <c r="C6374" s="1" t="s">
        <v>81</v>
      </c>
      <c r="D6374" s="377">
        <v>2250</v>
      </c>
      <c r="E6374" s="1" t="s">
        <v>84</v>
      </c>
      <c r="F6374" s="378">
        <v>46181</v>
      </c>
      <c r="G6374" s="1" t="s">
        <v>8636</v>
      </c>
      <c r="H6374" s="1" t="s">
        <v>5881</v>
      </c>
      <c r="I6374" s="378">
        <v>46910</v>
      </c>
      <c r="J6374" s="1" t="s">
        <v>61</v>
      </c>
      <c r="K6374" s="380">
        <v>0.34195601851851998</v>
      </c>
      <c r="L6374" s="378">
        <v>46181</v>
      </c>
      <c r="M6374" s="1" t="s">
        <v>2643</v>
      </c>
      <c r="N6374" s="1" t="s">
        <v>8637</v>
      </c>
    </row>
    <row r="6375" spans="1:14" x14ac:dyDescent="0.25">
      <c r="A6375" s="1" t="s">
        <v>582</v>
      </c>
      <c r="B6375" s="1" t="s">
        <v>87</v>
      </c>
      <c r="C6375" s="1" t="s">
        <v>81</v>
      </c>
      <c r="D6375" s="377">
        <v>2250</v>
      </c>
      <c r="E6375" s="1" t="s">
        <v>84</v>
      </c>
      <c r="F6375" s="378">
        <v>46181</v>
      </c>
      <c r="G6375" s="1" t="s">
        <v>8636</v>
      </c>
      <c r="H6375" s="1" t="s">
        <v>5881</v>
      </c>
      <c r="I6375" s="378">
        <v>46910</v>
      </c>
      <c r="J6375" s="1" t="s">
        <v>61</v>
      </c>
      <c r="K6375" s="380">
        <v>0.87255787037037003</v>
      </c>
      <c r="L6375" s="378">
        <v>46181</v>
      </c>
      <c r="M6375" s="1" t="s">
        <v>2643</v>
      </c>
      <c r="N6375" s="1" t="s">
        <v>10320</v>
      </c>
    </row>
    <row r="6376" spans="1:14" x14ac:dyDescent="0.25">
      <c r="A6376" s="1" t="s">
        <v>582</v>
      </c>
      <c r="B6376" s="1" t="s">
        <v>87</v>
      </c>
      <c r="C6376" s="1" t="s">
        <v>81</v>
      </c>
      <c r="D6376" s="377">
        <v>2250</v>
      </c>
      <c r="E6376" s="1" t="s">
        <v>84</v>
      </c>
      <c r="F6376" s="378">
        <v>46181</v>
      </c>
      <c r="G6376" s="1" t="s">
        <v>8636</v>
      </c>
      <c r="H6376" s="1" t="s">
        <v>5881</v>
      </c>
      <c r="I6376" s="378">
        <v>46910</v>
      </c>
      <c r="J6376" s="1" t="s">
        <v>61</v>
      </c>
      <c r="K6376" s="380">
        <v>0.84327546296295997</v>
      </c>
      <c r="L6376" s="378">
        <v>46181</v>
      </c>
      <c r="M6376" s="1" t="s">
        <v>2643</v>
      </c>
      <c r="N6376" s="1" t="s">
        <v>10332</v>
      </c>
    </row>
    <row r="6377" spans="1:14" x14ac:dyDescent="0.25">
      <c r="A6377" s="1" t="s">
        <v>582</v>
      </c>
      <c r="B6377" s="1" t="s">
        <v>87</v>
      </c>
      <c r="C6377" s="1" t="s">
        <v>81</v>
      </c>
      <c r="D6377" s="377">
        <v>2250</v>
      </c>
      <c r="E6377" s="1" t="s">
        <v>84</v>
      </c>
      <c r="F6377" s="378">
        <v>46181</v>
      </c>
      <c r="G6377" s="1" t="s">
        <v>8636</v>
      </c>
      <c r="H6377" s="1" t="s">
        <v>5881</v>
      </c>
      <c r="I6377" s="378">
        <v>46910</v>
      </c>
      <c r="J6377" s="1" t="s">
        <v>61</v>
      </c>
      <c r="K6377" s="380">
        <v>0.91656249999999995</v>
      </c>
      <c r="L6377" s="378">
        <v>46181</v>
      </c>
      <c r="M6377" s="1" t="s">
        <v>2643</v>
      </c>
      <c r="N6377" s="1" t="s">
        <v>10328</v>
      </c>
    </row>
    <row r="6378" spans="1:14" x14ac:dyDescent="0.25">
      <c r="A6378" s="1" t="s">
        <v>582</v>
      </c>
      <c r="B6378" s="1" t="s">
        <v>87</v>
      </c>
      <c r="C6378" s="1" t="s">
        <v>81</v>
      </c>
      <c r="D6378" s="377">
        <v>2250</v>
      </c>
      <c r="E6378" s="1" t="s">
        <v>84</v>
      </c>
      <c r="F6378" s="378">
        <v>46181</v>
      </c>
      <c r="G6378" s="1" t="s">
        <v>8636</v>
      </c>
      <c r="H6378" s="1" t="s">
        <v>5881</v>
      </c>
      <c r="I6378" s="378">
        <v>46910</v>
      </c>
      <c r="J6378" s="1" t="s">
        <v>61</v>
      </c>
      <c r="K6378" s="380">
        <v>0.92319444444443999</v>
      </c>
      <c r="L6378" s="378">
        <v>46181</v>
      </c>
      <c r="M6378" s="1" t="s">
        <v>2643</v>
      </c>
      <c r="N6378" s="1" t="s">
        <v>10323</v>
      </c>
    </row>
    <row r="6379" spans="1:14" x14ac:dyDescent="0.25">
      <c r="A6379" s="1" t="s">
        <v>582</v>
      </c>
      <c r="B6379" s="1" t="s">
        <v>87</v>
      </c>
      <c r="C6379" s="1" t="s">
        <v>81</v>
      </c>
      <c r="D6379" s="377">
        <v>2250</v>
      </c>
      <c r="E6379" s="1" t="s">
        <v>84</v>
      </c>
      <c r="F6379" s="378">
        <v>46181</v>
      </c>
      <c r="G6379" s="1" t="s">
        <v>8636</v>
      </c>
      <c r="H6379" s="1" t="s">
        <v>5881</v>
      </c>
      <c r="I6379" s="378">
        <v>46910</v>
      </c>
      <c r="J6379" s="1" t="s">
        <v>61</v>
      </c>
      <c r="K6379" s="380">
        <v>0.98418981481481005</v>
      </c>
      <c r="L6379" s="378">
        <v>46181</v>
      </c>
      <c r="M6379" s="1" t="s">
        <v>2643</v>
      </c>
      <c r="N6379" s="1" t="s">
        <v>10331</v>
      </c>
    </row>
    <row r="6380" spans="1:14" x14ac:dyDescent="0.25">
      <c r="A6380" s="1" t="s">
        <v>582</v>
      </c>
      <c r="B6380" s="1" t="s">
        <v>87</v>
      </c>
      <c r="C6380" s="1" t="s">
        <v>81</v>
      </c>
      <c r="D6380" s="377">
        <v>2250</v>
      </c>
      <c r="E6380" s="1" t="s">
        <v>84</v>
      </c>
      <c r="F6380" s="378">
        <v>46181</v>
      </c>
      <c r="G6380" s="1" t="s">
        <v>8636</v>
      </c>
      <c r="H6380" s="1" t="s">
        <v>5881</v>
      </c>
      <c r="I6380" s="378">
        <v>46910</v>
      </c>
      <c r="J6380" s="1" t="s">
        <v>61</v>
      </c>
      <c r="K6380" s="380">
        <v>0.74361111111111</v>
      </c>
      <c r="L6380" s="378">
        <v>46181</v>
      </c>
      <c r="M6380" s="1" t="s">
        <v>2643</v>
      </c>
      <c r="N6380" s="1" t="s">
        <v>10335</v>
      </c>
    </row>
    <row r="6381" spans="1:14" x14ac:dyDescent="0.25">
      <c r="A6381" s="1" t="s">
        <v>582</v>
      </c>
      <c r="B6381" s="1" t="s">
        <v>87</v>
      </c>
      <c r="C6381" s="1" t="s">
        <v>81</v>
      </c>
      <c r="D6381" s="377">
        <v>2250</v>
      </c>
      <c r="E6381" s="1" t="s">
        <v>84</v>
      </c>
      <c r="F6381" s="378">
        <v>46181</v>
      </c>
      <c r="G6381" s="1" t="s">
        <v>8636</v>
      </c>
      <c r="H6381" s="1" t="s">
        <v>5881</v>
      </c>
      <c r="I6381" s="378">
        <v>46910</v>
      </c>
      <c r="J6381" s="1" t="s">
        <v>61</v>
      </c>
      <c r="K6381" s="380">
        <v>0.74788194444444001</v>
      </c>
      <c r="L6381" s="378">
        <v>46181</v>
      </c>
      <c r="M6381" s="1" t="s">
        <v>2643</v>
      </c>
      <c r="N6381" s="1" t="s">
        <v>10333</v>
      </c>
    </row>
    <row r="6382" spans="1:14" x14ac:dyDescent="0.25">
      <c r="A6382" s="1" t="s">
        <v>582</v>
      </c>
      <c r="B6382" s="1" t="s">
        <v>87</v>
      </c>
      <c r="C6382" s="1" t="s">
        <v>81</v>
      </c>
      <c r="D6382" s="377">
        <v>2250</v>
      </c>
      <c r="E6382" s="1" t="s">
        <v>84</v>
      </c>
      <c r="F6382" s="378">
        <v>46181</v>
      </c>
      <c r="G6382" s="1" t="s">
        <v>8636</v>
      </c>
      <c r="H6382" s="1" t="s">
        <v>5881</v>
      </c>
      <c r="I6382" s="378">
        <v>46910</v>
      </c>
      <c r="J6382" s="1" t="s">
        <v>61</v>
      </c>
      <c r="K6382" s="380">
        <v>0.88590277777778004</v>
      </c>
      <c r="L6382" s="378">
        <v>46181</v>
      </c>
      <c r="M6382" s="1" t="s">
        <v>2643</v>
      </c>
      <c r="N6382" s="1" t="s">
        <v>10318</v>
      </c>
    </row>
    <row r="6383" spans="1:14" x14ac:dyDescent="0.25">
      <c r="A6383" s="1" t="s">
        <v>582</v>
      </c>
      <c r="B6383" s="1" t="s">
        <v>87</v>
      </c>
      <c r="C6383" s="1" t="s">
        <v>81</v>
      </c>
      <c r="D6383" s="377">
        <v>2250</v>
      </c>
      <c r="E6383" s="1" t="s">
        <v>84</v>
      </c>
      <c r="F6383" s="378">
        <v>46181</v>
      </c>
      <c r="G6383" s="1" t="s">
        <v>8636</v>
      </c>
      <c r="H6383" s="1" t="s">
        <v>5881</v>
      </c>
      <c r="I6383" s="378">
        <v>46910</v>
      </c>
      <c r="J6383" s="1" t="s">
        <v>61</v>
      </c>
      <c r="K6383" s="380">
        <v>0.93844907407406997</v>
      </c>
      <c r="L6383" s="378">
        <v>46181</v>
      </c>
      <c r="M6383" s="1" t="s">
        <v>2643</v>
      </c>
      <c r="N6383" s="1" t="s">
        <v>10334</v>
      </c>
    </row>
    <row r="6384" spans="1:14" x14ac:dyDescent="0.25">
      <c r="A6384" s="1" t="s">
        <v>582</v>
      </c>
      <c r="B6384" s="1" t="s">
        <v>87</v>
      </c>
      <c r="C6384" s="1" t="s">
        <v>81</v>
      </c>
      <c r="D6384" s="377">
        <v>2250</v>
      </c>
      <c r="E6384" s="1" t="s">
        <v>84</v>
      </c>
      <c r="F6384" s="378">
        <v>46181</v>
      </c>
      <c r="G6384" s="1" t="s">
        <v>8636</v>
      </c>
      <c r="H6384" s="1" t="s">
        <v>5881</v>
      </c>
      <c r="I6384" s="378">
        <v>46910</v>
      </c>
      <c r="J6384" s="1" t="s">
        <v>61</v>
      </c>
      <c r="K6384" s="380">
        <v>0.77603009259259004</v>
      </c>
      <c r="L6384" s="378">
        <v>46181</v>
      </c>
      <c r="M6384" s="1" t="s">
        <v>2643</v>
      </c>
      <c r="N6384" s="1" t="s">
        <v>10321</v>
      </c>
    </row>
    <row r="6385" spans="1:14" x14ac:dyDescent="0.25">
      <c r="A6385" s="1" t="s">
        <v>582</v>
      </c>
      <c r="B6385" s="1" t="s">
        <v>87</v>
      </c>
      <c r="C6385" s="1" t="s">
        <v>81</v>
      </c>
      <c r="D6385" s="377">
        <v>2250</v>
      </c>
      <c r="E6385" s="1" t="s">
        <v>84</v>
      </c>
      <c r="F6385" s="378">
        <v>46179</v>
      </c>
      <c r="G6385" s="1" t="s">
        <v>8641</v>
      </c>
      <c r="H6385" s="1" t="s">
        <v>5880</v>
      </c>
      <c r="I6385" s="378">
        <v>46909</v>
      </c>
      <c r="J6385" s="1" t="s">
        <v>61</v>
      </c>
      <c r="K6385" s="380">
        <v>0.18917824074073999</v>
      </c>
      <c r="L6385" s="378">
        <v>46179</v>
      </c>
      <c r="M6385" s="1" t="s">
        <v>2643</v>
      </c>
      <c r="N6385" s="1" t="s">
        <v>8643</v>
      </c>
    </row>
    <row r="6386" spans="1:14" x14ac:dyDescent="0.25">
      <c r="A6386" s="1" t="s">
        <v>582</v>
      </c>
      <c r="B6386" s="1" t="s">
        <v>87</v>
      </c>
      <c r="C6386" s="1" t="s">
        <v>81</v>
      </c>
      <c r="D6386" s="377">
        <v>2250</v>
      </c>
      <c r="E6386" s="1" t="s">
        <v>84</v>
      </c>
      <c r="F6386" s="378">
        <v>46179</v>
      </c>
      <c r="G6386" s="1" t="s">
        <v>8641</v>
      </c>
      <c r="H6386" s="1" t="s">
        <v>5880</v>
      </c>
      <c r="I6386" s="378">
        <v>46909</v>
      </c>
      <c r="J6386" s="1" t="s">
        <v>61</v>
      </c>
      <c r="K6386" s="380">
        <v>0.19</v>
      </c>
      <c r="L6386" s="378">
        <v>46179</v>
      </c>
      <c r="M6386" s="1" t="s">
        <v>2643</v>
      </c>
      <c r="N6386" s="1" t="s">
        <v>8647</v>
      </c>
    </row>
    <row r="6387" spans="1:14" x14ac:dyDescent="0.25">
      <c r="A6387" s="1" t="s">
        <v>582</v>
      </c>
      <c r="B6387" s="1" t="s">
        <v>87</v>
      </c>
      <c r="C6387" s="1" t="s">
        <v>81</v>
      </c>
      <c r="D6387" s="377">
        <v>2250</v>
      </c>
      <c r="E6387" s="1" t="s">
        <v>84</v>
      </c>
      <c r="F6387" s="378">
        <v>46179</v>
      </c>
      <c r="G6387" s="1" t="s">
        <v>8636</v>
      </c>
      <c r="H6387" s="1" t="s">
        <v>5881</v>
      </c>
      <c r="I6387" s="378">
        <v>46910</v>
      </c>
      <c r="J6387" s="1" t="s">
        <v>61</v>
      </c>
      <c r="K6387" s="380">
        <v>0.22570601851852001</v>
      </c>
      <c r="L6387" s="378">
        <v>46179</v>
      </c>
      <c r="M6387" s="1" t="s">
        <v>2643</v>
      </c>
      <c r="N6387" s="1" t="s">
        <v>8639</v>
      </c>
    </row>
    <row r="6388" spans="1:14" x14ac:dyDescent="0.25">
      <c r="A6388" s="1" t="s">
        <v>582</v>
      </c>
      <c r="B6388" s="1" t="s">
        <v>87</v>
      </c>
      <c r="C6388" s="1" t="s">
        <v>81</v>
      </c>
      <c r="D6388" s="377">
        <v>2250</v>
      </c>
      <c r="E6388" s="1" t="s">
        <v>84</v>
      </c>
      <c r="F6388" s="378">
        <v>46179</v>
      </c>
      <c r="G6388" s="1" t="s">
        <v>8636</v>
      </c>
      <c r="H6388" s="1" t="s">
        <v>5881</v>
      </c>
      <c r="I6388" s="378">
        <v>46910</v>
      </c>
      <c r="J6388" s="1" t="s">
        <v>61</v>
      </c>
      <c r="K6388" s="380">
        <v>0.20684027777778</v>
      </c>
      <c r="L6388" s="378">
        <v>46179</v>
      </c>
      <c r="M6388" s="1" t="s">
        <v>2643</v>
      </c>
      <c r="N6388" s="1" t="s">
        <v>8646</v>
      </c>
    </row>
    <row r="6389" spans="1:14" x14ac:dyDescent="0.25">
      <c r="A6389" s="1" t="s">
        <v>582</v>
      </c>
      <c r="B6389" s="1" t="s">
        <v>87</v>
      </c>
      <c r="C6389" s="1" t="s">
        <v>81</v>
      </c>
      <c r="D6389" s="377">
        <v>2250</v>
      </c>
      <c r="E6389" s="1" t="s">
        <v>84</v>
      </c>
      <c r="F6389" s="378">
        <v>46179</v>
      </c>
      <c r="G6389" s="1" t="s">
        <v>8641</v>
      </c>
      <c r="H6389" s="1" t="s">
        <v>5880</v>
      </c>
      <c r="I6389" s="378">
        <v>46909</v>
      </c>
      <c r="J6389" s="1" t="s">
        <v>61</v>
      </c>
      <c r="K6389" s="380">
        <v>0.18934027777778001</v>
      </c>
      <c r="L6389" s="378">
        <v>46179</v>
      </c>
      <c r="M6389" s="1" t="s">
        <v>2643</v>
      </c>
      <c r="N6389" s="1" t="s">
        <v>8644</v>
      </c>
    </row>
    <row r="6390" spans="1:14" x14ac:dyDescent="0.25">
      <c r="A6390" s="1" t="s">
        <v>582</v>
      </c>
      <c r="B6390" s="1" t="s">
        <v>87</v>
      </c>
      <c r="C6390" s="1" t="s">
        <v>81</v>
      </c>
      <c r="D6390" s="377">
        <v>2250</v>
      </c>
      <c r="E6390" s="1" t="s">
        <v>84</v>
      </c>
      <c r="F6390" s="378">
        <v>46179</v>
      </c>
      <c r="G6390" s="1" t="s">
        <v>8636</v>
      </c>
      <c r="H6390" s="1" t="s">
        <v>5881</v>
      </c>
      <c r="I6390" s="378">
        <v>46910</v>
      </c>
      <c r="J6390" s="1" t="s">
        <v>61</v>
      </c>
      <c r="K6390" s="380">
        <v>0.24900462962962999</v>
      </c>
      <c r="L6390" s="378">
        <v>46179</v>
      </c>
      <c r="M6390" s="1" t="s">
        <v>2643</v>
      </c>
      <c r="N6390" s="1" t="s">
        <v>8640</v>
      </c>
    </row>
    <row r="6391" spans="1:14" x14ac:dyDescent="0.25">
      <c r="A6391" s="1" t="s">
        <v>582</v>
      </c>
      <c r="B6391" s="1" t="s">
        <v>87</v>
      </c>
      <c r="C6391" s="1" t="s">
        <v>81</v>
      </c>
      <c r="D6391" s="377">
        <v>2250</v>
      </c>
      <c r="E6391" s="1" t="s">
        <v>84</v>
      </c>
      <c r="F6391" s="378">
        <v>46179</v>
      </c>
      <c r="G6391" s="1" t="s">
        <v>8636</v>
      </c>
      <c r="H6391" s="1" t="s">
        <v>5881</v>
      </c>
      <c r="I6391" s="378">
        <v>46910</v>
      </c>
      <c r="J6391" s="1" t="s">
        <v>61</v>
      </c>
      <c r="K6391" s="380">
        <v>0.26726851851852002</v>
      </c>
      <c r="L6391" s="378">
        <v>46179</v>
      </c>
      <c r="M6391" s="1" t="s">
        <v>2643</v>
      </c>
      <c r="N6391" s="1" t="s">
        <v>8648</v>
      </c>
    </row>
    <row r="6392" spans="1:14" x14ac:dyDescent="0.25">
      <c r="A6392" s="1" t="s">
        <v>582</v>
      </c>
      <c r="B6392" s="1" t="s">
        <v>87</v>
      </c>
      <c r="C6392" s="1" t="s">
        <v>81</v>
      </c>
      <c r="D6392" s="377">
        <v>2250</v>
      </c>
      <c r="E6392" s="1" t="s">
        <v>84</v>
      </c>
      <c r="F6392" s="378">
        <v>46179</v>
      </c>
      <c r="G6392" s="1" t="s">
        <v>8641</v>
      </c>
      <c r="H6392" s="1" t="s">
        <v>5880</v>
      </c>
      <c r="I6392" s="378">
        <v>46909</v>
      </c>
      <c r="J6392" s="1" t="s">
        <v>61</v>
      </c>
      <c r="K6392" s="380">
        <v>0.15418981481481001</v>
      </c>
      <c r="L6392" s="378">
        <v>46179</v>
      </c>
      <c r="M6392" s="1" t="s">
        <v>2643</v>
      </c>
      <c r="N6392" s="1" t="s">
        <v>8652</v>
      </c>
    </row>
    <row r="6393" spans="1:14" x14ac:dyDescent="0.25">
      <c r="A6393" s="1" t="s">
        <v>582</v>
      </c>
      <c r="B6393" s="1" t="s">
        <v>87</v>
      </c>
      <c r="C6393" s="1" t="s">
        <v>81</v>
      </c>
      <c r="D6393" s="377">
        <v>2250</v>
      </c>
      <c r="E6393" s="1" t="s">
        <v>84</v>
      </c>
      <c r="F6393" s="378">
        <v>46179</v>
      </c>
      <c r="G6393" s="1" t="s">
        <v>8641</v>
      </c>
      <c r="H6393" s="1" t="s">
        <v>5880</v>
      </c>
      <c r="I6393" s="378">
        <v>46909</v>
      </c>
      <c r="J6393" s="1" t="s">
        <v>61</v>
      </c>
      <c r="K6393" s="380">
        <v>7.3032407407410002E-2</v>
      </c>
      <c r="L6393" s="378">
        <v>46179</v>
      </c>
      <c r="M6393" s="1" t="s">
        <v>2643</v>
      </c>
      <c r="N6393" s="1" t="s">
        <v>8651</v>
      </c>
    </row>
    <row r="6394" spans="1:14" x14ac:dyDescent="0.25">
      <c r="A6394" s="1" t="s">
        <v>582</v>
      </c>
      <c r="B6394" s="1" t="s">
        <v>87</v>
      </c>
      <c r="C6394" s="1" t="s">
        <v>81</v>
      </c>
      <c r="D6394" s="377">
        <v>2250</v>
      </c>
      <c r="E6394" s="1" t="s">
        <v>84</v>
      </c>
      <c r="F6394" s="378">
        <v>46179</v>
      </c>
      <c r="G6394" s="1" t="s">
        <v>8641</v>
      </c>
      <c r="H6394" s="1" t="s">
        <v>5880</v>
      </c>
      <c r="I6394" s="378">
        <v>46909</v>
      </c>
      <c r="J6394" s="1" t="s">
        <v>61</v>
      </c>
      <c r="K6394" s="380">
        <v>3.5798611111109997E-2</v>
      </c>
      <c r="L6394" s="378">
        <v>46179</v>
      </c>
      <c r="M6394" s="1" t="s">
        <v>2643</v>
      </c>
      <c r="N6394" s="1" t="s">
        <v>8649</v>
      </c>
    </row>
    <row r="6395" spans="1:14" x14ac:dyDescent="0.25">
      <c r="A6395" s="1" t="s">
        <v>582</v>
      </c>
      <c r="B6395" s="1" t="s">
        <v>87</v>
      </c>
      <c r="C6395" s="1" t="s">
        <v>81</v>
      </c>
      <c r="D6395" s="377">
        <v>2250</v>
      </c>
      <c r="E6395" s="1" t="s">
        <v>84</v>
      </c>
      <c r="F6395" s="378">
        <v>46179</v>
      </c>
      <c r="G6395" s="1" t="s">
        <v>8641</v>
      </c>
      <c r="H6395" s="1" t="s">
        <v>5880</v>
      </c>
      <c r="I6395" s="378">
        <v>46909</v>
      </c>
      <c r="J6395" s="1" t="s">
        <v>61</v>
      </c>
      <c r="K6395" s="380">
        <v>1.8738425925929999E-2</v>
      </c>
      <c r="L6395" s="378">
        <v>46179</v>
      </c>
      <c r="M6395" s="1" t="s">
        <v>2643</v>
      </c>
      <c r="N6395" s="1" t="s">
        <v>8645</v>
      </c>
    </row>
    <row r="6396" spans="1:14" x14ac:dyDescent="0.25">
      <c r="A6396" s="1" t="s">
        <v>582</v>
      </c>
      <c r="B6396" s="1" t="s">
        <v>87</v>
      </c>
      <c r="C6396" s="1" t="s">
        <v>81</v>
      </c>
      <c r="D6396" s="377">
        <v>2250</v>
      </c>
      <c r="E6396" s="1" t="s">
        <v>84</v>
      </c>
      <c r="F6396" s="378">
        <v>46179</v>
      </c>
      <c r="G6396" s="1" t="s">
        <v>8641</v>
      </c>
      <c r="H6396" s="1" t="s">
        <v>5880</v>
      </c>
      <c r="I6396" s="378">
        <v>46909</v>
      </c>
      <c r="J6396" s="1" t="s">
        <v>61</v>
      </c>
      <c r="K6396" s="380">
        <v>2.1527777777799999E-3</v>
      </c>
      <c r="L6396" s="378">
        <v>46179</v>
      </c>
      <c r="M6396" s="1" t="s">
        <v>2643</v>
      </c>
      <c r="N6396" s="1" t="s">
        <v>8642</v>
      </c>
    </row>
    <row r="6397" spans="1:14" x14ac:dyDescent="0.25">
      <c r="A6397" s="1" t="s">
        <v>582</v>
      </c>
      <c r="B6397" s="1" t="s">
        <v>87</v>
      </c>
      <c r="C6397" s="1" t="s">
        <v>81</v>
      </c>
      <c r="D6397" s="377">
        <v>2250</v>
      </c>
      <c r="E6397" s="1" t="s">
        <v>84</v>
      </c>
      <c r="F6397" s="378">
        <v>46179</v>
      </c>
      <c r="G6397" s="1" t="s">
        <v>8641</v>
      </c>
      <c r="H6397" s="1" t="s">
        <v>5880</v>
      </c>
      <c r="I6397" s="378">
        <v>46909</v>
      </c>
      <c r="J6397" s="1" t="s">
        <v>61</v>
      </c>
      <c r="K6397" s="380">
        <v>1.5509259259300001E-3</v>
      </c>
      <c r="L6397" s="378">
        <v>46179</v>
      </c>
      <c r="M6397" s="1" t="s">
        <v>2643</v>
      </c>
      <c r="N6397" s="1" t="s">
        <v>8650</v>
      </c>
    </row>
    <row r="6398" spans="1:14" x14ac:dyDescent="0.25">
      <c r="A6398" s="1" t="s">
        <v>582</v>
      </c>
      <c r="B6398" s="1" t="s">
        <v>87</v>
      </c>
      <c r="C6398" s="1" t="s">
        <v>81</v>
      </c>
      <c r="D6398" s="377">
        <v>2250</v>
      </c>
      <c r="E6398" s="1" t="s">
        <v>84</v>
      </c>
      <c r="F6398" s="378">
        <v>46178</v>
      </c>
      <c r="G6398" s="1" t="s">
        <v>8641</v>
      </c>
      <c r="H6398" s="1" t="s">
        <v>5880</v>
      </c>
      <c r="I6398" s="378">
        <v>46909</v>
      </c>
      <c r="J6398" s="1" t="s">
        <v>61</v>
      </c>
      <c r="K6398" s="380">
        <v>0.51613425925926004</v>
      </c>
      <c r="L6398" s="378">
        <v>46178</v>
      </c>
      <c r="M6398" s="1" t="s">
        <v>2643</v>
      </c>
      <c r="N6398" s="1" t="s">
        <v>8665</v>
      </c>
    </row>
    <row r="6399" spans="1:14" x14ac:dyDescent="0.25">
      <c r="A6399" s="1" t="s">
        <v>582</v>
      </c>
      <c r="B6399" s="1" t="s">
        <v>87</v>
      </c>
      <c r="C6399" s="1" t="s">
        <v>81</v>
      </c>
      <c r="D6399" s="377">
        <v>2250</v>
      </c>
      <c r="E6399" s="1" t="s">
        <v>84</v>
      </c>
      <c r="F6399" s="378">
        <v>46178</v>
      </c>
      <c r="G6399" s="1" t="s">
        <v>8653</v>
      </c>
      <c r="H6399" s="1" t="s">
        <v>5879</v>
      </c>
      <c r="I6399" s="378">
        <v>46907</v>
      </c>
      <c r="J6399" s="1" t="s">
        <v>61</v>
      </c>
      <c r="K6399" s="380">
        <v>0.17206018518519001</v>
      </c>
      <c r="L6399" s="378">
        <v>46178</v>
      </c>
      <c r="M6399" s="1" t="s">
        <v>2643</v>
      </c>
      <c r="N6399" s="1" t="s">
        <v>8664</v>
      </c>
    </row>
    <row r="6400" spans="1:14" x14ac:dyDescent="0.25">
      <c r="A6400" s="1" t="s">
        <v>582</v>
      </c>
      <c r="B6400" s="1" t="s">
        <v>87</v>
      </c>
      <c r="C6400" s="1" t="s">
        <v>81</v>
      </c>
      <c r="D6400" s="377">
        <v>2250</v>
      </c>
      <c r="E6400" s="1" t="s">
        <v>84</v>
      </c>
      <c r="F6400" s="378">
        <v>46178</v>
      </c>
      <c r="G6400" s="1" t="s">
        <v>8653</v>
      </c>
      <c r="H6400" s="1" t="s">
        <v>5879</v>
      </c>
      <c r="I6400" s="378">
        <v>46907</v>
      </c>
      <c r="J6400" s="1" t="s">
        <v>61</v>
      </c>
      <c r="K6400" s="380">
        <v>0.18259259259259</v>
      </c>
      <c r="L6400" s="378">
        <v>46178</v>
      </c>
      <c r="M6400" s="1" t="s">
        <v>2643</v>
      </c>
      <c r="N6400" s="1" t="s">
        <v>8658</v>
      </c>
    </row>
    <row r="6401" spans="1:14" x14ac:dyDescent="0.25">
      <c r="A6401" s="1" t="s">
        <v>582</v>
      </c>
      <c r="B6401" s="1" t="s">
        <v>87</v>
      </c>
      <c r="C6401" s="1" t="s">
        <v>81</v>
      </c>
      <c r="D6401" s="377">
        <v>2250</v>
      </c>
      <c r="E6401" s="1" t="s">
        <v>84</v>
      </c>
      <c r="F6401" s="378">
        <v>46178</v>
      </c>
      <c r="G6401" s="1" t="s">
        <v>8653</v>
      </c>
      <c r="H6401" s="1" t="s">
        <v>5879</v>
      </c>
      <c r="I6401" s="378">
        <v>46907</v>
      </c>
      <c r="J6401" s="1" t="s">
        <v>61</v>
      </c>
      <c r="K6401" s="380">
        <v>0.14733796296296001</v>
      </c>
      <c r="L6401" s="378">
        <v>46178</v>
      </c>
      <c r="M6401" s="1" t="s">
        <v>2643</v>
      </c>
      <c r="N6401" s="1" t="s">
        <v>8683</v>
      </c>
    </row>
    <row r="6402" spans="1:14" x14ac:dyDescent="0.25">
      <c r="A6402" s="1" t="s">
        <v>582</v>
      </c>
      <c r="B6402" s="1" t="s">
        <v>87</v>
      </c>
      <c r="C6402" s="1" t="s">
        <v>81</v>
      </c>
      <c r="D6402" s="377">
        <v>2250</v>
      </c>
      <c r="E6402" s="1" t="s">
        <v>84</v>
      </c>
      <c r="F6402" s="378">
        <v>46178</v>
      </c>
      <c r="G6402" s="1" t="s">
        <v>8641</v>
      </c>
      <c r="H6402" s="1" t="s">
        <v>5880</v>
      </c>
      <c r="I6402" s="378">
        <v>46909</v>
      </c>
      <c r="J6402" s="1" t="s">
        <v>61</v>
      </c>
      <c r="K6402" s="380">
        <v>0.44800925925926</v>
      </c>
      <c r="L6402" s="378">
        <v>46178</v>
      </c>
      <c r="M6402" s="1" t="s">
        <v>2643</v>
      </c>
      <c r="N6402" s="1" t="s">
        <v>8670</v>
      </c>
    </row>
    <row r="6403" spans="1:14" x14ac:dyDescent="0.25">
      <c r="A6403" s="1" t="s">
        <v>582</v>
      </c>
      <c r="B6403" s="1" t="s">
        <v>87</v>
      </c>
      <c r="C6403" s="1" t="s">
        <v>81</v>
      </c>
      <c r="D6403" s="377">
        <v>2250</v>
      </c>
      <c r="E6403" s="1" t="s">
        <v>84</v>
      </c>
      <c r="F6403" s="378">
        <v>46178</v>
      </c>
      <c r="G6403" s="1" t="s">
        <v>8641</v>
      </c>
      <c r="H6403" s="1" t="s">
        <v>5880</v>
      </c>
      <c r="I6403" s="378">
        <v>46909</v>
      </c>
      <c r="J6403" s="1" t="s">
        <v>61</v>
      </c>
      <c r="K6403" s="380">
        <v>0.37567129629629997</v>
      </c>
      <c r="L6403" s="378">
        <v>46178</v>
      </c>
      <c r="M6403" s="1" t="s">
        <v>2643</v>
      </c>
      <c r="N6403" s="1" t="s">
        <v>8677</v>
      </c>
    </row>
    <row r="6404" spans="1:14" x14ac:dyDescent="0.25">
      <c r="A6404" s="1" t="s">
        <v>582</v>
      </c>
      <c r="B6404" s="1" t="s">
        <v>87</v>
      </c>
      <c r="C6404" s="1" t="s">
        <v>81</v>
      </c>
      <c r="D6404" s="377">
        <v>2250</v>
      </c>
      <c r="E6404" s="1" t="s">
        <v>84</v>
      </c>
      <c r="F6404" s="378">
        <v>46178</v>
      </c>
      <c r="G6404" s="1" t="s">
        <v>8641</v>
      </c>
      <c r="H6404" s="1" t="s">
        <v>5880</v>
      </c>
      <c r="I6404" s="378">
        <v>46909</v>
      </c>
      <c r="J6404" s="1" t="s">
        <v>61</v>
      </c>
      <c r="K6404" s="380">
        <v>0.58737268518519004</v>
      </c>
      <c r="L6404" s="378">
        <v>46178</v>
      </c>
      <c r="M6404" s="1" t="s">
        <v>2643</v>
      </c>
      <c r="N6404" s="1" t="s">
        <v>8672</v>
      </c>
    </row>
    <row r="6405" spans="1:14" x14ac:dyDescent="0.25">
      <c r="A6405" s="1" t="s">
        <v>582</v>
      </c>
      <c r="B6405" s="1" t="s">
        <v>87</v>
      </c>
      <c r="C6405" s="1" t="s">
        <v>81</v>
      </c>
      <c r="D6405" s="377">
        <v>2250</v>
      </c>
      <c r="E6405" s="1" t="s">
        <v>84</v>
      </c>
      <c r="F6405" s="378">
        <v>46178</v>
      </c>
      <c r="G6405" s="1" t="s">
        <v>8641</v>
      </c>
      <c r="H6405" s="1" t="s">
        <v>5880</v>
      </c>
      <c r="I6405" s="378">
        <v>46909</v>
      </c>
      <c r="J6405" s="1" t="s">
        <v>61</v>
      </c>
      <c r="K6405" s="380">
        <v>0.37121527777778002</v>
      </c>
      <c r="L6405" s="378">
        <v>46178</v>
      </c>
      <c r="M6405" s="1" t="s">
        <v>2643</v>
      </c>
      <c r="N6405" s="1" t="s">
        <v>8678</v>
      </c>
    </row>
    <row r="6406" spans="1:14" x14ac:dyDescent="0.25">
      <c r="A6406" s="1" t="s">
        <v>582</v>
      </c>
      <c r="B6406" s="1" t="s">
        <v>87</v>
      </c>
      <c r="C6406" s="1" t="s">
        <v>81</v>
      </c>
      <c r="D6406" s="377">
        <v>2250</v>
      </c>
      <c r="E6406" s="1" t="s">
        <v>84</v>
      </c>
      <c r="F6406" s="378">
        <v>46178</v>
      </c>
      <c r="G6406" s="1" t="s">
        <v>8653</v>
      </c>
      <c r="H6406" s="1" t="s">
        <v>5879</v>
      </c>
      <c r="I6406" s="378">
        <v>46907</v>
      </c>
      <c r="J6406" s="1" t="s">
        <v>61</v>
      </c>
      <c r="K6406" s="380">
        <v>0.21018518518519</v>
      </c>
      <c r="L6406" s="378">
        <v>46178</v>
      </c>
      <c r="M6406" s="1" t="s">
        <v>2643</v>
      </c>
      <c r="N6406" s="1" t="s">
        <v>8659</v>
      </c>
    </row>
    <row r="6407" spans="1:14" x14ac:dyDescent="0.25">
      <c r="A6407" s="1" t="s">
        <v>582</v>
      </c>
      <c r="B6407" s="1" t="s">
        <v>87</v>
      </c>
      <c r="C6407" s="1" t="s">
        <v>81</v>
      </c>
      <c r="D6407" s="377">
        <v>2250</v>
      </c>
      <c r="E6407" s="1" t="s">
        <v>84</v>
      </c>
      <c r="F6407" s="378">
        <v>46178</v>
      </c>
      <c r="G6407" s="1" t="s">
        <v>8641</v>
      </c>
      <c r="H6407" s="1" t="s">
        <v>5880</v>
      </c>
      <c r="I6407" s="378">
        <v>46909</v>
      </c>
      <c r="J6407" s="1" t="s">
        <v>61</v>
      </c>
      <c r="K6407" s="380">
        <v>0.40207175925925998</v>
      </c>
      <c r="L6407" s="378">
        <v>46178</v>
      </c>
      <c r="M6407" s="1" t="s">
        <v>2643</v>
      </c>
      <c r="N6407" s="1" t="s">
        <v>8675</v>
      </c>
    </row>
    <row r="6408" spans="1:14" x14ac:dyDescent="0.25">
      <c r="A6408" s="1" t="s">
        <v>582</v>
      </c>
      <c r="B6408" s="1" t="s">
        <v>87</v>
      </c>
      <c r="C6408" s="1" t="s">
        <v>81</v>
      </c>
      <c r="D6408" s="377">
        <v>2250</v>
      </c>
      <c r="E6408" s="1" t="s">
        <v>84</v>
      </c>
      <c r="F6408" s="378">
        <v>46178</v>
      </c>
      <c r="G6408" s="1" t="s">
        <v>8641</v>
      </c>
      <c r="H6408" s="1" t="s">
        <v>5880</v>
      </c>
      <c r="I6408" s="378">
        <v>46909</v>
      </c>
      <c r="J6408" s="1" t="s">
        <v>61</v>
      </c>
      <c r="K6408" s="380">
        <v>0.51983796296296003</v>
      </c>
      <c r="L6408" s="378">
        <v>46178</v>
      </c>
      <c r="M6408" s="1" t="s">
        <v>2643</v>
      </c>
      <c r="N6408" s="1" t="s">
        <v>8671</v>
      </c>
    </row>
    <row r="6409" spans="1:14" x14ac:dyDescent="0.25">
      <c r="A6409" s="1" t="s">
        <v>582</v>
      </c>
      <c r="B6409" s="1" t="s">
        <v>87</v>
      </c>
      <c r="C6409" s="1" t="s">
        <v>81</v>
      </c>
      <c r="D6409" s="377">
        <v>2250</v>
      </c>
      <c r="E6409" s="1" t="s">
        <v>84</v>
      </c>
      <c r="F6409" s="378">
        <v>46178</v>
      </c>
      <c r="G6409" s="1" t="s">
        <v>8653</v>
      </c>
      <c r="H6409" s="1" t="s">
        <v>5879</v>
      </c>
      <c r="I6409" s="378">
        <v>46907</v>
      </c>
      <c r="J6409" s="1" t="s">
        <v>61</v>
      </c>
      <c r="K6409" s="380">
        <v>0.22596064814815001</v>
      </c>
      <c r="L6409" s="378">
        <v>46178</v>
      </c>
      <c r="M6409" s="1" t="s">
        <v>2643</v>
      </c>
      <c r="N6409" s="1" t="s">
        <v>8657</v>
      </c>
    </row>
    <row r="6410" spans="1:14" x14ac:dyDescent="0.25">
      <c r="A6410" s="1" t="s">
        <v>582</v>
      </c>
      <c r="B6410" s="1" t="s">
        <v>87</v>
      </c>
      <c r="C6410" s="1" t="s">
        <v>81</v>
      </c>
      <c r="D6410" s="377">
        <v>2250</v>
      </c>
      <c r="E6410" s="1" t="s">
        <v>84</v>
      </c>
      <c r="F6410" s="378">
        <v>46178</v>
      </c>
      <c r="G6410" s="1" t="s">
        <v>8641</v>
      </c>
      <c r="H6410" s="1" t="s">
        <v>5880</v>
      </c>
      <c r="I6410" s="378">
        <v>46909</v>
      </c>
      <c r="J6410" s="1" t="s">
        <v>61</v>
      </c>
      <c r="K6410" s="380">
        <v>0.53578703703704</v>
      </c>
      <c r="L6410" s="378">
        <v>46178</v>
      </c>
      <c r="M6410" s="1" t="s">
        <v>2643</v>
      </c>
      <c r="N6410" s="1" t="s">
        <v>8666</v>
      </c>
    </row>
    <row r="6411" spans="1:14" x14ac:dyDescent="0.25">
      <c r="A6411" s="1" t="s">
        <v>582</v>
      </c>
      <c r="B6411" s="1" t="s">
        <v>87</v>
      </c>
      <c r="C6411" s="1" t="s">
        <v>81</v>
      </c>
      <c r="D6411" s="377">
        <v>2250</v>
      </c>
      <c r="E6411" s="1" t="s">
        <v>84</v>
      </c>
      <c r="F6411" s="378">
        <v>46178</v>
      </c>
      <c r="G6411" s="1" t="s">
        <v>8653</v>
      </c>
      <c r="H6411" s="1" t="s">
        <v>5879</v>
      </c>
      <c r="I6411" s="378">
        <v>46907</v>
      </c>
      <c r="J6411" s="1" t="s">
        <v>61</v>
      </c>
      <c r="K6411" s="380">
        <v>0.34053240740740998</v>
      </c>
      <c r="L6411" s="378">
        <v>46178</v>
      </c>
      <c r="M6411" s="1" t="s">
        <v>2643</v>
      </c>
      <c r="N6411" s="1" t="s">
        <v>8686</v>
      </c>
    </row>
    <row r="6412" spans="1:14" x14ac:dyDescent="0.25">
      <c r="A6412" s="1" t="s">
        <v>582</v>
      </c>
      <c r="B6412" s="1" t="s">
        <v>87</v>
      </c>
      <c r="C6412" s="1" t="s">
        <v>81</v>
      </c>
      <c r="D6412" s="377">
        <v>2250</v>
      </c>
      <c r="E6412" s="1" t="s">
        <v>84</v>
      </c>
      <c r="F6412" s="378">
        <v>46178</v>
      </c>
      <c r="G6412" s="1" t="s">
        <v>8641</v>
      </c>
      <c r="H6412" s="1" t="s">
        <v>5880</v>
      </c>
      <c r="I6412" s="378">
        <v>46909</v>
      </c>
      <c r="J6412" s="1" t="s">
        <v>61</v>
      </c>
      <c r="K6412" s="380">
        <v>0.45998842592592998</v>
      </c>
      <c r="L6412" s="378">
        <v>46178</v>
      </c>
      <c r="M6412" s="1" t="s">
        <v>2643</v>
      </c>
      <c r="N6412" s="1" t="s">
        <v>8668</v>
      </c>
    </row>
    <row r="6413" spans="1:14" x14ac:dyDescent="0.25">
      <c r="A6413" s="1" t="s">
        <v>582</v>
      </c>
      <c r="B6413" s="1" t="s">
        <v>87</v>
      </c>
      <c r="C6413" s="1" t="s">
        <v>81</v>
      </c>
      <c r="D6413" s="377">
        <v>2250</v>
      </c>
      <c r="E6413" s="1" t="s">
        <v>84</v>
      </c>
      <c r="F6413" s="378">
        <v>46178</v>
      </c>
      <c r="G6413" s="1" t="s">
        <v>8653</v>
      </c>
      <c r="H6413" s="1" t="s">
        <v>5879</v>
      </c>
      <c r="I6413" s="378">
        <v>46907</v>
      </c>
      <c r="J6413" s="1" t="s">
        <v>61</v>
      </c>
      <c r="K6413" s="380">
        <v>0.32666666666666999</v>
      </c>
      <c r="L6413" s="378">
        <v>46178</v>
      </c>
      <c r="M6413" s="1" t="s">
        <v>2643</v>
      </c>
      <c r="N6413" s="1" t="s">
        <v>8688</v>
      </c>
    </row>
    <row r="6414" spans="1:14" x14ac:dyDescent="0.25">
      <c r="A6414" s="1" t="s">
        <v>582</v>
      </c>
      <c r="B6414" s="1" t="s">
        <v>87</v>
      </c>
      <c r="C6414" s="1" t="s">
        <v>81</v>
      </c>
      <c r="D6414" s="377">
        <v>2250</v>
      </c>
      <c r="E6414" s="1" t="s">
        <v>84</v>
      </c>
      <c r="F6414" s="378">
        <v>46178</v>
      </c>
      <c r="G6414" s="1" t="s">
        <v>8653</v>
      </c>
      <c r="H6414" s="1" t="s">
        <v>5879</v>
      </c>
      <c r="I6414" s="378">
        <v>46907</v>
      </c>
      <c r="J6414" s="1" t="s">
        <v>61</v>
      </c>
      <c r="K6414" s="380">
        <v>0.31368055555556001</v>
      </c>
      <c r="L6414" s="378">
        <v>46178</v>
      </c>
      <c r="M6414" s="1" t="s">
        <v>2643</v>
      </c>
      <c r="N6414" s="1" t="s">
        <v>8690</v>
      </c>
    </row>
    <row r="6415" spans="1:14" x14ac:dyDescent="0.25">
      <c r="A6415" s="1" t="s">
        <v>582</v>
      </c>
      <c r="B6415" s="1" t="s">
        <v>87</v>
      </c>
      <c r="C6415" s="1" t="s">
        <v>81</v>
      </c>
      <c r="D6415" s="377">
        <v>2250</v>
      </c>
      <c r="E6415" s="1" t="s">
        <v>84</v>
      </c>
      <c r="F6415" s="378">
        <v>46178</v>
      </c>
      <c r="G6415" s="1" t="s">
        <v>8641</v>
      </c>
      <c r="H6415" s="1" t="s">
        <v>5880</v>
      </c>
      <c r="I6415" s="378">
        <v>46909</v>
      </c>
      <c r="J6415" s="1" t="s">
        <v>61</v>
      </c>
      <c r="K6415" s="380">
        <v>0.54222222222222005</v>
      </c>
      <c r="L6415" s="378">
        <v>46178</v>
      </c>
      <c r="M6415" s="1" t="s">
        <v>2643</v>
      </c>
      <c r="N6415" s="1" t="s">
        <v>8669</v>
      </c>
    </row>
    <row r="6416" spans="1:14" x14ac:dyDescent="0.25">
      <c r="A6416" s="1" t="s">
        <v>582</v>
      </c>
      <c r="B6416" s="1" t="s">
        <v>87</v>
      </c>
      <c r="C6416" s="1" t="s">
        <v>81</v>
      </c>
      <c r="D6416" s="377">
        <v>2250</v>
      </c>
      <c r="E6416" s="1" t="s">
        <v>84</v>
      </c>
      <c r="F6416" s="378">
        <v>46178</v>
      </c>
      <c r="G6416" s="1" t="s">
        <v>8653</v>
      </c>
      <c r="H6416" s="1" t="s">
        <v>5879</v>
      </c>
      <c r="I6416" s="378">
        <v>46907</v>
      </c>
      <c r="J6416" s="1" t="s">
        <v>61</v>
      </c>
      <c r="K6416" s="380">
        <v>0.25443287037036999</v>
      </c>
      <c r="L6416" s="378">
        <v>46178</v>
      </c>
      <c r="M6416" s="1" t="s">
        <v>2643</v>
      </c>
      <c r="N6416" s="1" t="s">
        <v>8691</v>
      </c>
    </row>
    <row r="6417" spans="1:14" x14ac:dyDescent="0.25">
      <c r="A6417" s="1" t="s">
        <v>582</v>
      </c>
      <c r="B6417" s="1" t="s">
        <v>87</v>
      </c>
      <c r="C6417" s="1" t="s">
        <v>81</v>
      </c>
      <c r="D6417" s="377">
        <v>2250</v>
      </c>
      <c r="E6417" s="1" t="s">
        <v>84</v>
      </c>
      <c r="F6417" s="378">
        <v>46178</v>
      </c>
      <c r="G6417" s="1" t="s">
        <v>8641</v>
      </c>
      <c r="H6417" s="1" t="s">
        <v>5880</v>
      </c>
      <c r="I6417" s="378">
        <v>46909</v>
      </c>
      <c r="J6417" s="1" t="s">
        <v>61</v>
      </c>
      <c r="K6417" s="380">
        <v>0.77384259259259003</v>
      </c>
      <c r="L6417" s="378">
        <v>46178</v>
      </c>
      <c r="M6417" s="1" t="s">
        <v>2643</v>
      </c>
      <c r="N6417" s="1" t="s">
        <v>8661</v>
      </c>
    </row>
    <row r="6418" spans="1:14" x14ac:dyDescent="0.25">
      <c r="A6418" s="1" t="s">
        <v>582</v>
      </c>
      <c r="B6418" s="1" t="s">
        <v>87</v>
      </c>
      <c r="C6418" s="1" t="s">
        <v>81</v>
      </c>
      <c r="D6418" s="377">
        <v>2250</v>
      </c>
      <c r="E6418" s="1" t="s">
        <v>84</v>
      </c>
      <c r="F6418" s="378">
        <v>46178</v>
      </c>
      <c r="G6418" s="1" t="s">
        <v>8641</v>
      </c>
      <c r="H6418" s="1" t="s">
        <v>5880</v>
      </c>
      <c r="I6418" s="378">
        <v>46909</v>
      </c>
      <c r="J6418" s="1" t="s">
        <v>61</v>
      </c>
      <c r="K6418" s="380">
        <v>0.70844907407406998</v>
      </c>
      <c r="L6418" s="378">
        <v>46178</v>
      </c>
      <c r="M6418" s="1" t="s">
        <v>2643</v>
      </c>
      <c r="N6418" s="1" t="s">
        <v>8685</v>
      </c>
    </row>
    <row r="6419" spans="1:14" x14ac:dyDescent="0.25">
      <c r="A6419" s="1" t="s">
        <v>582</v>
      </c>
      <c r="B6419" s="1" t="s">
        <v>87</v>
      </c>
      <c r="C6419" s="1" t="s">
        <v>81</v>
      </c>
      <c r="D6419" s="377">
        <v>2250</v>
      </c>
      <c r="E6419" s="1" t="s">
        <v>84</v>
      </c>
      <c r="F6419" s="378">
        <v>46178</v>
      </c>
      <c r="G6419" s="1" t="s">
        <v>8641</v>
      </c>
      <c r="H6419" s="1" t="s">
        <v>5880</v>
      </c>
      <c r="I6419" s="378">
        <v>46909</v>
      </c>
      <c r="J6419" s="1" t="s">
        <v>61</v>
      </c>
      <c r="K6419" s="380">
        <v>0.67839120370369999</v>
      </c>
      <c r="L6419" s="378">
        <v>46178</v>
      </c>
      <c r="M6419" s="1" t="s">
        <v>2643</v>
      </c>
      <c r="N6419" s="1" t="s">
        <v>8682</v>
      </c>
    </row>
    <row r="6420" spans="1:14" x14ac:dyDescent="0.25">
      <c r="A6420" s="1" t="s">
        <v>582</v>
      </c>
      <c r="B6420" s="1" t="s">
        <v>87</v>
      </c>
      <c r="C6420" s="1" t="s">
        <v>81</v>
      </c>
      <c r="D6420" s="377">
        <v>2250</v>
      </c>
      <c r="E6420" s="1" t="s">
        <v>84</v>
      </c>
      <c r="F6420" s="378">
        <v>46178</v>
      </c>
      <c r="G6420" s="1" t="s">
        <v>8641</v>
      </c>
      <c r="H6420" s="1" t="s">
        <v>5880</v>
      </c>
      <c r="I6420" s="378">
        <v>46909</v>
      </c>
      <c r="J6420" s="1" t="s">
        <v>61</v>
      </c>
      <c r="K6420" s="380">
        <v>0.70057870370370001</v>
      </c>
      <c r="L6420" s="378">
        <v>46178</v>
      </c>
      <c r="M6420" s="1" t="s">
        <v>2643</v>
      </c>
      <c r="N6420" s="1" t="s">
        <v>8681</v>
      </c>
    </row>
    <row r="6421" spans="1:14" x14ac:dyDescent="0.25">
      <c r="A6421" s="1" t="s">
        <v>582</v>
      </c>
      <c r="B6421" s="1" t="s">
        <v>87</v>
      </c>
      <c r="C6421" s="1" t="s">
        <v>81</v>
      </c>
      <c r="D6421" s="377">
        <v>2250</v>
      </c>
      <c r="E6421" s="1" t="s">
        <v>84</v>
      </c>
      <c r="F6421" s="378">
        <v>46178</v>
      </c>
      <c r="G6421" s="1" t="s">
        <v>8641</v>
      </c>
      <c r="H6421" s="1" t="s">
        <v>5880</v>
      </c>
      <c r="I6421" s="378">
        <v>46909</v>
      </c>
      <c r="J6421" s="1" t="s">
        <v>61</v>
      </c>
      <c r="K6421" s="380">
        <v>0.79981481481480998</v>
      </c>
      <c r="L6421" s="378">
        <v>46178</v>
      </c>
      <c r="M6421" s="1" t="s">
        <v>2643</v>
      </c>
      <c r="N6421" s="1" t="s">
        <v>8660</v>
      </c>
    </row>
    <row r="6422" spans="1:14" x14ac:dyDescent="0.25">
      <c r="A6422" s="1" t="s">
        <v>582</v>
      </c>
      <c r="B6422" s="1" t="s">
        <v>87</v>
      </c>
      <c r="C6422" s="1" t="s">
        <v>81</v>
      </c>
      <c r="D6422" s="377">
        <v>2250</v>
      </c>
      <c r="E6422" s="1" t="s">
        <v>84</v>
      </c>
      <c r="F6422" s="378">
        <v>46178</v>
      </c>
      <c r="G6422" s="1" t="s">
        <v>8641</v>
      </c>
      <c r="H6422" s="1" t="s">
        <v>5880</v>
      </c>
      <c r="I6422" s="378">
        <v>46909</v>
      </c>
      <c r="J6422" s="1" t="s">
        <v>61</v>
      </c>
      <c r="K6422" s="380">
        <v>0.74665509259259</v>
      </c>
      <c r="L6422" s="378">
        <v>46178</v>
      </c>
      <c r="M6422" s="1" t="s">
        <v>2643</v>
      </c>
      <c r="N6422" s="1" t="s">
        <v>8692</v>
      </c>
    </row>
    <row r="6423" spans="1:14" x14ac:dyDescent="0.25">
      <c r="A6423" s="1" t="s">
        <v>582</v>
      </c>
      <c r="B6423" s="1" t="s">
        <v>87</v>
      </c>
      <c r="C6423" s="1" t="s">
        <v>81</v>
      </c>
      <c r="D6423" s="377">
        <v>2250</v>
      </c>
      <c r="E6423" s="1" t="s">
        <v>84</v>
      </c>
      <c r="F6423" s="378">
        <v>46178</v>
      </c>
      <c r="G6423" s="1" t="s">
        <v>8641</v>
      </c>
      <c r="H6423" s="1" t="s">
        <v>5880</v>
      </c>
      <c r="I6423" s="378">
        <v>46909</v>
      </c>
      <c r="J6423" s="1" t="s">
        <v>61</v>
      </c>
      <c r="K6423" s="380">
        <v>0.72758101851851997</v>
      </c>
      <c r="L6423" s="378">
        <v>46178</v>
      </c>
      <c r="M6423" s="1" t="s">
        <v>2643</v>
      </c>
      <c r="N6423" s="1" t="s">
        <v>8687</v>
      </c>
    </row>
    <row r="6424" spans="1:14" x14ac:dyDescent="0.25">
      <c r="A6424" s="1" t="s">
        <v>582</v>
      </c>
      <c r="B6424" s="1" t="s">
        <v>87</v>
      </c>
      <c r="C6424" s="1" t="s">
        <v>81</v>
      </c>
      <c r="D6424" s="377">
        <v>2250</v>
      </c>
      <c r="E6424" s="1" t="s">
        <v>84</v>
      </c>
      <c r="F6424" s="378">
        <v>46178</v>
      </c>
      <c r="G6424" s="1" t="s">
        <v>8653</v>
      </c>
      <c r="H6424" s="1" t="s">
        <v>5879</v>
      </c>
      <c r="I6424" s="378">
        <v>46907</v>
      </c>
      <c r="J6424" s="1" t="s">
        <v>61</v>
      </c>
      <c r="K6424" s="380">
        <v>1.398148148148E-2</v>
      </c>
      <c r="L6424" s="378">
        <v>46178</v>
      </c>
      <c r="M6424" s="1" t="s">
        <v>2643</v>
      </c>
      <c r="N6424" s="1" t="s">
        <v>8684</v>
      </c>
    </row>
    <row r="6425" spans="1:14" x14ac:dyDescent="0.25">
      <c r="A6425" s="1" t="s">
        <v>582</v>
      </c>
      <c r="B6425" s="1" t="s">
        <v>87</v>
      </c>
      <c r="C6425" s="1" t="s">
        <v>81</v>
      </c>
      <c r="D6425" s="377">
        <v>2250</v>
      </c>
      <c r="E6425" s="1" t="s">
        <v>84</v>
      </c>
      <c r="F6425" s="378">
        <v>46178</v>
      </c>
      <c r="G6425" s="1" t="s">
        <v>8641</v>
      </c>
      <c r="H6425" s="1" t="s">
        <v>5880</v>
      </c>
      <c r="I6425" s="378">
        <v>46909</v>
      </c>
      <c r="J6425" s="1" t="s">
        <v>61</v>
      </c>
      <c r="K6425" s="380">
        <v>0.66604166666666997</v>
      </c>
      <c r="L6425" s="378">
        <v>46178</v>
      </c>
      <c r="M6425" s="1" t="s">
        <v>2643</v>
      </c>
      <c r="N6425" s="1" t="s">
        <v>8679</v>
      </c>
    </row>
    <row r="6426" spans="1:14" x14ac:dyDescent="0.25">
      <c r="A6426" s="1" t="s">
        <v>582</v>
      </c>
      <c r="B6426" s="1" t="s">
        <v>87</v>
      </c>
      <c r="C6426" s="1" t="s">
        <v>81</v>
      </c>
      <c r="D6426" s="377">
        <v>2250</v>
      </c>
      <c r="E6426" s="1" t="s">
        <v>84</v>
      </c>
      <c r="F6426" s="378">
        <v>46178</v>
      </c>
      <c r="G6426" s="1" t="s">
        <v>8653</v>
      </c>
      <c r="H6426" s="1" t="s">
        <v>5879</v>
      </c>
      <c r="I6426" s="378">
        <v>46907</v>
      </c>
      <c r="J6426" s="1" t="s">
        <v>61</v>
      </c>
      <c r="K6426" s="380">
        <v>4.0567129629630001E-2</v>
      </c>
      <c r="L6426" s="378">
        <v>46178</v>
      </c>
      <c r="M6426" s="1" t="s">
        <v>2643</v>
      </c>
      <c r="N6426" s="1" t="s">
        <v>8689</v>
      </c>
    </row>
    <row r="6427" spans="1:14" x14ac:dyDescent="0.25">
      <c r="A6427" s="1" t="s">
        <v>582</v>
      </c>
      <c r="B6427" s="1" t="s">
        <v>87</v>
      </c>
      <c r="C6427" s="1" t="s">
        <v>81</v>
      </c>
      <c r="D6427" s="377">
        <v>2250</v>
      </c>
      <c r="E6427" s="1" t="s">
        <v>84</v>
      </c>
      <c r="F6427" s="378">
        <v>46178</v>
      </c>
      <c r="G6427" s="1" t="s">
        <v>8641</v>
      </c>
      <c r="H6427" s="1" t="s">
        <v>5880</v>
      </c>
      <c r="I6427" s="378">
        <v>46909</v>
      </c>
      <c r="J6427" s="1" t="s">
        <v>61</v>
      </c>
      <c r="K6427" s="380">
        <v>0.94583333333332997</v>
      </c>
      <c r="L6427" s="378">
        <v>46178</v>
      </c>
      <c r="M6427" s="1" t="s">
        <v>2643</v>
      </c>
      <c r="N6427" s="1" t="s">
        <v>8674</v>
      </c>
    </row>
    <row r="6428" spans="1:14" x14ac:dyDescent="0.25">
      <c r="A6428" s="1" t="s">
        <v>582</v>
      </c>
      <c r="B6428" s="1" t="s">
        <v>87</v>
      </c>
      <c r="C6428" s="1" t="s">
        <v>81</v>
      </c>
      <c r="D6428" s="377">
        <v>2250</v>
      </c>
      <c r="E6428" s="1" t="s">
        <v>84</v>
      </c>
      <c r="F6428" s="378">
        <v>46178</v>
      </c>
      <c r="G6428" s="1" t="s">
        <v>8653</v>
      </c>
      <c r="H6428" s="1" t="s">
        <v>5879</v>
      </c>
      <c r="I6428" s="378">
        <v>46907</v>
      </c>
      <c r="J6428" s="1" t="s">
        <v>61</v>
      </c>
      <c r="K6428" s="380">
        <v>6.2812499999999993E-2</v>
      </c>
      <c r="L6428" s="378">
        <v>46178</v>
      </c>
      <c r="M6428" s="1" t="s">
        <v>2643</v>
      </c>
      <c r="N6428" s="1" t="s">
        <v>8654</v>
      </c>
    </row>
    <row r="6429" spans="1:14" x14ac:dyDescent="0.25">
      <c r="A6429" s="1" t="s">
        <v>582</v>
      </c>
      <c r="B6429" s="1" t="s">
        <v>87</v>
      </c>
      <c r="C6429" s="1" t="s">
        <v>81</v>
      </c>
      <c r="D6429" s="377">
        <v>2250</v>
      </c>
      <c r="E6429" s="1" t="s">
        <v>84</v>
      </c>
      <c r="F6429" s="378">
        <v>46178</v>
      </c>
      <c r="G6429" s="1" t="s">
        <v>8641</v>
      </c>
      <c r="H6429" s="1" t="s">
        <v>5880</v>
      </c>
      <c r="I6429" s="378">
        <v>46909</v>
      </c>
      <c r="J6429" s="1" t="s">
        <v>61</v>
      </c>
      <c r="K6429" s="380">
        <v>0.87914351851852002</v>
      </c>
      <c r="L6429" s="378">
        <v>46178</v>
      </c>
      <c r="M6429" s="1" t="s">
        <v>2643</v>
      </c>
      <c r="N6429" s="1" t="s">
        <v>8663</v>
      </c>
    </row>
    <row r="6430" spans="1:14" x14ac:dyDescent="0.25">
      <c r="A6430" s="1" t="s">
        <v>582</v>
      </c>
      <c r="B6430" s="1" t="s">
        <v>87</v>
      </c>
      <c r="C6430" s="1" t="s">
        <v>81</v>
      </c>
      <c r="D6430" s="377">
        <v>2250</v>
      </c>
      <c r="E6430" s="1" t="s">
        <v>84</v>
      </c>
      <c r="F6430" s="378">
        <v>46178</v>
      </c>
      <c r="G6430" s="1" t="s">
        <v>8641</v>
      </c>
      <c r="H6430" s="1" t="s">
        <v>5880</v>
      </c>
      <c r="I6430" s="378">
        <v>46909</v>
      </c>
      <c r="J6430" s="1" t="s">
        <v>61</v>
      </c>
      <c r="K6430" s="380">
        <v>0.93874999999999997</v>
      </c>
      <c r="L6430" s="378">
        <v>46178</v>
      </c>
      <c r="M6430" s="1" t="s">
        <v>2643</v>
      </c>
      <c r="N6430" s="1" t="s">
        <v>8680</v>
      </c>
    </row>
    <row r="6431" spans="1:14" x14ac:dyDescent="0.25">
      <c r="A6431" s="1" t="s">
        <v>582</v>
      </c>
      <c r="B6431" s="1" t="s">
        <v>87</v>
      </c>
      <c r="C6431" s="1" t="s">
        <v>81</v>
      </c>
      <c r="D6431" s="377">
        <v>2250</v>
      </c>
      <c r="E6431" s="1" t="s">
        <v>84</v>
      </c>
      <c r="F6431" s="378">
        <v>46178</v>
      </c>
      <c r="G6431" s="1" t="s">
        <v>8641</v>
      </c>
      <c r="H6431" s="1" t="s">
        <v>5880</v>
      </c>
      <c r="I6431" s="378">
        <v>46909</v>
      </c>
      <c r="J6431" s="1" t="s">
        <v>61</v>
      </c>
      <c r="K6431" s="380">
        <v>0.88243055555556005</v>
      </c>
      <c r="L6431" s="378">
        <v>46178</v>
      </c>
      <c r="M6431" s="1" t="s">
        <v>2643</v>
      </c>
      <c r="N6431" s="1" t="s">
        <v>8662</v>
      </c>
    </row>
    <row r="6432" spans="1:14" x14ac:dyDescent="0.25">
      <c r="A6432" s="1" t="s">
        <v>582</v>
      </c>
      <c r="B6432" s="1" t="s">
        <v>87</v>
      </c>
      <c r="C6432" s="1" t="s">
        <v>81</v>
      </c>
      <c r="D6432" s="377">
        <v>2250</v>
      </c>
      <c r="E6432" s="1" t="s">
        <v>84</v>
      </c>
      <c r="F6432" s="378">
        <v>46178</v>
      </c>
      <c r="G6432" s="1" t="s">
        <v>8653</v>
      </c>
      <c r="H6432" s="1" t="s">
        <v>5879</v>
      </c>
      <c r="I6432" s="378">
        <v>46907</v>
      </c>
      <c r="J6432" s="1" t="s">
        <v>61</v>
      </c>
      <c r="K6432" s="380">
        <v>0.14510416666667</v>
      </c>
      <c r="L6432" s="378">
        <v>46178</v>
      </c>
      <c r="M6432" s="1" t="s">
        <v>2643</v>
      </c>
      <c r="N6432" s="1" t="s">
        <v>8667</v>
      </c>
    </row>
    <row r="6433" spans="1:14" x14ac:dyDescent="0.25">
      <c r="A6433" s="1" t="s">
        <v>582</v>
      </c>
      <c r="B6433" s="1" t="s">
        <v>87</v>
      </c>
      <c r="C6433" s="1" t="s">
        <v>81</v>
      </c>
      <c r="D6433" s="377">
        <v>2250</v>
      </c>
      <c r="E6433" s="1" t="s">
        <v>84</v>
      </c>
      <c r="F6433" s="378">
        <v>46178</v>
      </c>
      <c r="G6433" s="1" t="s">
        <v>8641</v>
      </c>
      <c r="H6433" s="1" t="s">
        <v>5880</v>
      </c>
      <c r="I6433" s="378">
        <v>46909</v>
      </c>
      <c r="J6433" s="1" t="s">
        <v>61</v>
      </c>
      <c r="K6433" s="380">
        <v>0.88585648148148</v>
      </c>
      <c r="L6433" s="378">
        <v>46178</v>
      </c>
      <c r="M6433" s="1" t="s">
        <v>2643</v>
      </c>
      <c r="N6433" s="1" t="s">
        <v>8656</v>
      </c>
    </row>
    <row r="6434" spans="1:14" x14ac:dyDescent="0.25">
      <c r="A6434" s="1" t="s">
        <v>582</v>
      </c>
      <c r="B6434" s="1" t="s">
        <v>87</v>
      </c>
      <c r="C6434" s="1" t="s">
        <v>81</v>
      </c>
      <c r="D6434" s="377">
        <v>2250</v>
      </c>
      <c r="E6434" s="1" t="s">
        <v>84</v>
      </c>
      <c r="F6434" s="378">
        <v>46178</v>
      </c>
      <c r="G6434" s="1" t="s">
        <v>8653</v>
      </c>
      <c r="H6434" s="1" t="s">
        <v>5879</v>
      </c>
      <c r="I6434" s="378">
        <v>46907</v>
      </c>
      <c r="J6434" s="1" t="s">
        <v>61</v>
      </c>
      <c r="K6434" s="380">
        <v>0.14561342592592999</v>
      </c>
      <c r="L6434" s="378">
        <v>46178</v>
      </c>
      <c r="M6434" s="1" t="s">
        <v>2643</v>
      </c>
      <c r="N6434" s="1" t="s">
        <v>8655</v>
      </c>
    </row>
    <row r="6435" spans="1:14" x14ac:dyDescent="0.25">
      <c r="A6435" s="1" t="s">
        <v>582</v>
      </c>
      <c r="B6435" s="1" t="s">
        <v>87</v>
      </c>
      <c r="C6435" s="1" t="s">
        <v>81</v>
      </c>
      <c r="D6435" s="377">
        <v>2250</v>
      </c>
      <c r="E6435" s="1" t="s">
        <v>84</v>
      </c>
      <c r="F6435" s="378">
        <v>46178</v>
      </c>
      <c r="G6435" s="1" t="s">
        <v>8641</v>
      </c>
      <c r="H6435" s="1" t="s">
        <v>5880</v>
      </c>
      <c r="I6435" s="378">
        <v>46909</v>
      </c>
      <c r="J6435" s="1" t="s">
        <v>61</v>
      </c>
      <c r="K6435" s="380">
        <v>0.91249999999999998</v>
      </c>
      <c r="L6435" s="378">
        <v>46178</v>
      </c>
      <c r="M6435" s="1" t="s">
        <v>2643</v>
      </c>
      <c r="N6435" s="1" t="s">
        <v>8676</v>
      </c>
    </row>
    <row r="6436" spans="1:14" x14ac:dyDescent="0.25">
      <c r="A6436" s="1" t="s">
        <v>582</v>
      </c>
      <c r="B6436" s="1" t="s">
        <v>87</v>
      </c>
      <c r="C6436" s="1" t="s">
        <v>81</v>
      </c>
      <c r="D6436" s="377">
        <v>2250</v>
      </c>
      <c r="E6436" s="1" t="s">
        <v>84</v>
      </c>
      <c r="F6436" s="378">
        <v>46178</v>
      </c>
      <c r="G6436" s="1" t="s">
        <v>8641</v>
      </c>
      <c r="H6436" s="1" t="s">
        <v>5880</v>
      </c>
      <c r="I6436" s="378">
        <v>46909</v>
      </c>
      <c r="J6436" s="1" t="s">
        <v>61</v>
      </c>
      <c r="K6436" s="380">
        <v>0.60902777777778005</v>
      </c>
      <c r="L6436" s="378">
        <v>46178</v>
      </c>
      <c r="M6436" s="1" t="s">
        <v>2643</v>
      </c>
      <c r="N6436" s="1" t="s">
        <v>8673</v>
      </c>
    </row>
    <row r="6437" spans="1:14" x14ac:dyDescent="0.25">
      <c r="A6437" s="1" t="s">
        <v>582</v>
      </c>
      <c r="B6437" s="1" t="s">
        <v>87</v>
      </c>
      <c r="C6437" s="1" t="s">
        <v>81</v>
      </c>
      <c r="D6437" s="377">
        <v>2250</v>
      </c>
      <c r="E6437" s="1" t="s">
        <v>84</v>
      </c>
      <c r="F6437" s="378">
        <v>46177</v>
      </c>
      <c r="G6437" s="1" t="s">
        <v>8653</v>
      </c>
      <c r="H6437" s="1" t="s">
        <v>5879</v>
      </c>
      <c r="I6437" s="378">
        <v>46907</v>
      </c>
      <c r="J6437" s="1" t="s">
        <v>61</v>
      </c>
      <c r="K6437" s="380">
        <v>0.93141203703704001</v>
      </c>
      <c r="L6437" s="378">
        <v>46177</v>
      </c>
      <c r="M6437" s="1" t="s">
        <v>2643</v>
      </c>
      <c r="N6437" s="1" t="s">
        <v>8716</v>
      </c>
    </row>
    <row r="6438" spans="1:14" x14ac:dyDescent="0.25">
      <c r="A6438" s="1" t="s">
        <v>582</v>
      </c>
      <c r="B6438" s="1" t="s">
        <v>87</v>
      </c>
      <c r="C6438" s="1" t="s">
        <v>81</v>
      </c>
      <c r="D6438" s="377">
        <v>2250</v>
      </c>
      <c r="E6438" s="1" t="s">
        <v>84</v>
      </c>
      <c r="F6438" s="378">
        <v>46177</v>
      </c>
      <c r="G6438" s="1" t="s">
        <v>8653</v>
      </c>
      <c r="H6438" s="1" t="s">
        <v>5879</v>
      </c>
      <c r="I6438" s="378">
        <v>46907</v>
      </c>
      <c r="J6438" s="1" t="s">
        <v>61</v>
      </c>
      <c r="K6438" s="380">
        <v>0.80962962962963003</v>
      </c>
      <c r="L6438" s="378">
        <v>46177</v>
      </c>
      <c r="M6438" s="1" t="s">
        <v>2643</v>
      </c>
      <c r="N6438" s="1" t="s">
        <v>8701</v>
      </c>
    </row>
    <row r="6439" spans="1:14" x14ac:dyDescent="0.25">
      <c r="A6439" s="1" t="s">
        <v>582</v>
      </c>
      <c r="B6439" s="1" t="s">
        <v>87</v>
      </c>
      <c r="C6439" s="1" t="s">
        <v>81</v>
      </c>
      <c r="D6439" s="377">
        <v>2250</v>
      </c>
      <c r="E6439" s="1" t="s">
        <v>84</v>
      </c>
      <c r="F6439" s="378">
        <v>46177</v>
      </c>
      <c r="G6439" s="1" t="s">
        <v>8653</v>
      </c>
      <c r="H6439" s="1" t="s">
        <v>5879</v>
      </c>
      <c r="I6439" s="378">
        <v>46907</v>
      </c>
      <c r="J6439" s="1" t="s">
        <v>61</v>
      </c>
      <c r="K6439" s="380">
        <v>0.98988425925926005</v>
      </c>
      <c r="L6439" s="378">
        <v>46177</v>
      </c>
      <c r="M6439" s="1" t="s">
        <v>2643</v>
      </c>
      <c r="N6439" s="1" t="s">
        <v>8715</v>
      </c>
    </row>
    <row r="6440" spans="1:14" x14ac:dyDescent="0.25">
      <c r="A6440" s="1" t="s">
        <v>582</v>
      </c>
      <c r="B6440" s="1" t="s">
        <v>87</v>
      </c>
      <c r="C6440" s="1" t="s">
        <v>81</v>
      </c>
      <c r="D6440" s="377">
        <v>2250</v>
      </c>
      <c r="E6440" s="1" t="s">
        <v>84</v>
      </c>
      <c r="F6440" s="378">
        <v>46177</v>
      </c>
      <c r="G6440" s="1" t="s">
        <v>8653</v>
      </c>
      <c r="H6440" s="1" t="s">
        <v>5879</v>
      </c>
      <c r="I6440" s="378">
        <v>46907</v>
      </c>
      <c r="J6440" s="1" t="s">
        <v>61</v>
      </c>
      <c r="K6440" s="380">
        <v>0.82765046296295997</v>
      </c>
      <c r="L6440" s="378">
        <v>46177</v>
      </c>
      <c r="M6440" s="1" t="s">
        <v>2643</v>
      </c>
      <c r="N6440" s="1" t="s">
        <v>8699</v>
      </c>
    </row>
    <row r="6441" spans="1:14" x14ac:dyDescent="0.25">
      <c r="A6441" s="1" t="s">
        <v>582</v>
      </c>
      <c r="B6441" s="1" t="s">
        <v>87</v>
      </c>
      <c r="C6441" s="1" t="s">
        <v>81</v>
      </c>
      <c r="D6441" s="377">
        <v>2250</v>
      </c>
      <c r="E6441" s="1" t="s">
        <v>84</v>
      </c>
      <c r="F6441" s="378">
        <v>46177</v>
      </c>
      <c r="G6441" s="1" t="s">
        <v>8653</v>
      </c>
      <c r="H6441" s="1" t="s">
        <v>5879</v>
      </c>
      <c r="I6441" s="378">
        <v>46907</v>
      </c>
      <c r="J6441" s="1" t="s">
        <v>61</v>
      </c>
      <c r="K6441" s="380">
        <v>0.90780092592592998</v>
      </c>
      <c r="L6441" s="378">
        <v>46177</v>
      </c>
      <c r="M6441" s="1" t="s">
        <v>2643</v>
      </c>
      <c r="N6441" s="1" t="s">
        <v>8714</v>
      </c>
    </row>
    <row r="6442" spans="1:14" x14ac:dyDescent="0.25">
      <c r="A6442" s="1" t="s">
        <v>582</v>
      </c>
      <c r="B6442" s="1" t="s">
        <v>87</v>
      </c>
      <c r="C6442" s="1" t="s">
        <v>81</v>
      </c>
      <c r="D6442" s="377">
        <v>2250</v>
      </c>
      <c r="E6442" s="1" t="s">
        <v>84</v>
      </c>
      <c r="F6442" s="378">
        <v>46177</v>
      </c>
      <c r="G6442" s="1" t="s">
        <v>8653</v>
      </c>
      <c r="H6442" s="1" t="s">
        <v>5879</v>
      </c>
      <c r="I6442" s="378">
        <v>46907</v>
      </c>
      <c r="J6442" s="1" t="s">
        <v>61</v>
      </c>
      <c r="K6442" s="380">
        <v>0.82333333333333003</v>
      </c>
      <c r="L6442" s="378">
        <v>46177</v>
      </c>
      <c r="M6442" s="1" t="s">
        <v>2643</v>
      </c>
      <c r="N6442" s="1" t="s">
        <v>8698</v>
      </c>
    </row>
    <row r="6443" spans="1:14" x14ac:dyDescent="0.25">
      <c r="A6443" s="1" t="s">
        <v>582</v>
      </c>
      <c r="B6443" s="1" t="s">
        <v>87</v>
      </c>
      <c r="C6443" s="1" t="s">
        <v>81</v>
      </c>
      <c r="D6443" s="377">
        <v>2250</v>
      </c>
      <c r="E6443" s="1" t="s">
        <v>84</v>
      </c>
      <c r="F6443" s="378">
        <v>46177</v>
      </c>
      <c r="G6443" s="1" t="s">
        <v>8653</v>
      </c>
      <c r="H6443" s="1" t="s">
        <v>5879</v>
      </c>
      <c r="I6443" s="378">
        <v>46907</v>
      </c>
      <c r="J6443" s="1" t="s">
        <v>61</v>
      </c>
      <c r="K6443" s="380">
        <v>0.59142361111110997</v>
      </c>
      <c r="L6443" s="378">
        <v>46177</v>
      </c>
      <c r="M6443" s="1" t="s">
        <v>2643</v>
      </c>
      <c r="N6443" s="1" t="s">
        <v>8704</v>
      </c>
    </row>
    <row r="6444" spans="1:14" x14ac:dyDescent="0.25">
      <c r="A6444" s="1" t="s">
        <v>582</v>
      </c>
      <c r="B6444" s="1" t="s">
        <v>87</v>
      </c>
      <c r="C6444" s="1" t="s">
        <v>81</v>
      </c>
      <c r="D6444" s="377">
        <v>2250</v>
      </c>
      <c r="E6444" s="1" t="s">
        <v>84</v>
      </c>
      <c r="F6444" s="378">
        <v>46177</v>
      </c>
      <c r="G6444" s="1" t="s">
        <v>8653</v>
      </c>
      <c r="H6444" s="1" t="s">
        <v>5879</v>
      </c>
      <c r="I6444" s="378">
        <v>46907</v>
      </c>
      <c r="J6444" s="1" t="s">
        <v>61</v>
      </c>
      <c r="K6444" s="380">
        <v>0.82280092592593002</v>
      </c>
      <c r="L6444" s="378">
        <v>46177</v>
      </c>
      <c r="M6444" s="1" t="s">
        <v>2643</v>
      </c>
      <c r="N6444" s="1" t="s">
        <v>8703</v>
      </c>
    </row>
    <row r="6445" spans="1:14" x14ac:dyDescent="0.25">
      <c r="A6445" s="1" t="s">
        <v>582</v>
      </c>
      <c r="B6445" s="1" t="s">
        <v>87</v>
      </c>
      <c r="C6445" s="1" t="s">
        <v>81</v>
      </c>
      <c r="D6445" s="377">
        <v>2250</v>
      </c>
      <c r="E6445" s="1" t="s">
        <v>84</v>
      </c>
      <c r="F6445" s="378">
        <v>46177</v>
      </c>
      <c r="G6445" s="1" t="s">
        <v>8653</v>
      </c>
      <c r="H6445" s="1" t="s">
        <v>5879</v>
      </c>
      <c r="I6445" s="378">
        <v>46907</v>
      </c>
      <c r="J6445" s="1" t="s">
        <v>61</v>
      </c>
      <c r="K6445" s="380">
        <v>0.82835648148148</v>
      </c>
      <c r="L6445" s="378">
        <v>46177</v>
      </c>
      <c r="M6445" s="1" t="s">
        <v>2643</v>
      </c>
      <c r="N6445" s="1" t="s">
        <v>8695</v>
      </c>
    </row>
    <row r="6446" spans="1:14" x14ac:dyDescent="0.25">
      <c r="A6446" s="1" t="s">
        <v>582</v>
      </c>
      <c r="B6446" s="1" t="s">
        <v>87</v>
      </c>
      <c r="C6446" s="1" t="s">
        <v>81</v>
      </c>
      <c r="D6446" s="377">
        <v>2250</v>
      </c>
      <c r="E6446" s="1" t="s">
        <v>84</v>
      </c>
      <c r="F6446" s="378">
        <v>46177</v>
      </c>
      <c r="G6446" s="1" t="s">
        <v>8653</v>
      </c>
      <c r="H6446" s="1" t="s">
        <v>5879</v>
      </c>
      <c r="I6446" s="378">
        <v>46907</v>
      </c>
      <c r="J6446" s="1" t="s">
        <v>61</v>
      </c>
      <c r="K6446" s="380">
        <v>0.58812500000000001</v>
      </c>
      <c r="L6446" s="378">
        <v>46177</v>
      </c>
      <c r="M6446" s="1" t="s">
        <v>2643</v>
      </c>
      <c r="N6446" s="1" t="s">
        <v>8705</v>
      </c>
    </row>
    <row r="6447" spans="1:14" x14ac:dyDescent="0.25">
      <c r="A6447" s="1" t="s">
        <v>582</v>
      </c>
      <c r="B6447" s="1" t="s">
        <v>87</v>
      </c>
      <c r="C6447" s="1" t="s">
        <v>81</v>
      </c>
      <c r="D6447" s="377">
        <v>2250</v>
      </c>
      <c r="E6447" s="1" t="s">
        <v>84</v>
      </c>
      <c r="F6447" s="378">
        <v>46177</v>
      </c>
      <c r="G6447" s="1" t="s">
        <v>8653</v>
      </c>
      <c r="H6447" s="1" t="s">
        <v>5879</v>
      </c>
      <c r="I6447" s="378">
        <v>46907</v>
      </c>
      <c r="J6447" s="1" t="s">
        <v>61</v>
      </c>
      <c r="K6447" s="380">
        <v>0.94690972222222003</v>
      </c>
      <c r="L6447" s="378">
        <v>46177</v>
      </c>
      <c r="M6447" s="1" t="s">
        <v>2643</v>
      </c>
      <c r="N6447" s="1" t="s">
        <v>8713</v>
      </c>
    </row>
    <row r="6448" spans="1:14" x14ac:dyDescent="0.25">
      <c r="A6448" s="1" t="s">
        <v>582</v>
      </c>
      <c r="B6448" s="1" t="s">
        <v>87</v>
      </c>
      <c r="C6448" s="1" t="s">
        <v>81</v>
      </c>
      <c r="D6448" s="377">
        <v>2250</v>
      </c>
      <c r="E6448" s="1" t="s">
        <v>84</v>
      </c>
      <c r="F6448" s="378">
        <v>46177</v>
      </c>
      <c r="G6448" s="1" t="s">
        <v>8653</v>
      </c>
      <c r="H6448" s="1" t="s">
        <v>5879</v>
      </c>
      <c r="I6448" s="378">
        <v>46907</v>
      </c>
      <c r="J6448" s="1" t="s">
        <v>61</v>
      </c>
      <c r="K6448" s="380">
        <v>0.87881944444444005</v>
      </c>
      <c r="L6448" s="378">
        <v>46177</v>
      </c>
      <c r="M6448" s="1" t="s">
        <v>2643</v>
      </c>
      <c r="N6448" s="1" t="s">
        <v>8711</v>
      </c>
    </row>
    <row r="6449" spans="1:14" x14ac:dyDescent="0.25">
      <c r="A6449" s="1" t="s">
        <v>582</v>
      </c>
      <c r="B6449" s="1" t="s">
        <v>87</v>
      </c>
      <c r="C6449" s="1" t="s">
        <v>81</v>
      </c>
      <c r="D6449" s="377">
        <v>2250</v>
      </c>
      <c r="E6449" s="1" t="s">
        <v>84</v>
      </c>
      <c r="F6449" s="378">
        <v>46177</v>
      </c>
      <c r="G6449" s="1" t="s">
        <v>8653</v>
      </c>
      <c r="H6449" s="1" t="s">
        <v>5879</v>
      </c>
      <c r="I6449" s="378">
        <v>46907</v>
      </c>
      <c r="J6449" s="1" t="s">
        <v>61</v>
      </c>
      <c r="K6449" s="380">
        <v>0.59819444444444003</v>
      </c>
      <c r="L6449" s="378">
        <v>46177</v>
      </c>
      <c r="M6449" s="1" t="s">
        <v>2643</v>
      </c>
      <c r="N6449" s="1" t="s">
        <v>8706</v>
      </c>
    </row>
    <row r="6450" spans="1:14" x14ac:dyDescent="0.25">
      <c r="A6450" s="1" t="s">
        <v>582</v>
      </c>
      <c r="B6450" s="1" t="s">
        <v>87</v>
      </c>
      <c r="C6450" s="1" t="s">
        <v>81</v>
      </c>
      <c r="D6450" s="377">
        <v>2250</v>
      </c>
      <c r="E6450" s="1" t="s">
        <v>84</v>
      </c>
      <c r="F6450" s="378">
        <v>46177</v>
      </c>
      <c r="G6450" s="1" t="s">
        <v>8653</v>
      </c>
      <c r="H6450" s="1" t="s">
        <v>5879</v>
      </c>
      <c r="I6450" s="378">
        <v>46907</v>
      </c>
      <c r="J6450" s="1" t="s">
        <v>61</v>
      </c>
      <c r="K6450" s="380">
        <v>0.88053240740741001</v>
      </c>
      <c r="L6450" s="378">
        <v>46177</v>
      </c>
      <c r="M6450" s="1" t="s">
        <v>2643</v>
      </c>
      <c r="N6450" s="1" t="s">
        <v>8712</v>
      </c>
    </row>
    <row r="6451" spans="1:14" x14ac:dyDescent="0.25">
      <c r="A6451" s="1" t="s">
        <v>582</v>
      </c>
      <c r="B6451" s="1" t="s">
        <v>87</v>
      </c>
      <c r="C6451" s="1" t="s">
        <v>81</v>
      </c>
      <c r="D6451" s="377">
        <v>2250</v>
      </c>
      <c r="E6451" s="1" t="s">
        <v>84</v>
      </c>
      <c r="F6451" s="378">
        <v>46177</v>
      </c>
      <c r="G6451" s="1" t="s">
        <v>8653</v>
      </c>
      <c r="H6451" s="1" t="s">
        <v>5879</v>
      </c>
      <c r="I6451" s="378">
        <v>46907</v>
      </c>
      <c r="J6451" s="1" t="s">
        <v>61</v>
      </c>
      <c r="K6451" s="380">
        <v>0.99202546296296001</v>
      </c>
      <c r="L6451" s="378">
        <v>46177</v>
      </c>
      <c r="M6451" s="1" t="s">
        <v>2643</v>
      </c>
      <c r="N6451" s="1" t="s">
        <v>8709</v>
      </c>
    </row>
    <row r="6452" spans="1:14" x14ac:dyDescent="0.25">
      <c r="A6452" s="1" t="s">
        <v>582</v>
      </c>
      <c r="B6452" s="1" t="s">
        <v>87</v>
      </c>
      <c r="C6452" s="1" t="s">
        <v>81</v>
      </c>
      <c r="D6452" s="377">
        <v>2250</v>
      </c>
      <c r="E6452" s="1" t="s">
        <v>84</v>
      </c>
      <c r="F6452" s="378">
        <v>46177</v>
      </c>
      <c r="G6452" s="1" t="s">
        <v>8653</v>
      </c>
      <c r="H6452" s="1" t="s">
        <v>5879</v>
      </c>
      <c r="I6452" s="378">
        <v>46907</v>
      </c>
      <c r="J6452" s="1" t="s">
        <v>61</v>
      </c>
      <c r="K6452" s="380">
        <v>0.69662037037036995</v>
      </c>
      <c r="L6452" s="378">
        <v>46177</v>
      </c>
      <c r="M6452" s="1" t="s">
        <v>2643</v>
      </c>
      <c r="N6452" s="1" t="s">
        <v>8693</v>
      </c>
    </row>
    <row r="6453" spans="1:14" x14ac:dyDescent="0.25">
      <c r="A6453" s="1" t="s">
        <v>582</v>
      </c>
      <c r="B6453" s="1" t="s">
        <v>87</v>
      </c>
      <c r="C6453" s="1" t="s">
        <v>81</v>
      </c>
      <c r="D6453" s="377">
        <v>2250</v>
      </c>
      <c r="E6453" s="1" t="s">
        <v>84</v>
      </c>
      <c r="F6453" s="378">
        <v>46177</v>
      </c>
      <c r="G6453" s="1" t="s">
        <v>8653</v>
      </c>
      <c r="H6453" s="1" t="s">
        <v>5879</v>
      </c>
      <c r="I6453" s="378">
        <v>46907</v>
      </c>
      <c r="J6453" s="1" t="s">
        <v>61</v>
      </c>
      <c r="K6453" s="380">
        <v>0.69685185185184995</v>
      </c>
      <c r="L6453" s="378">
        <v>46177</v>
      </c>
      <c r="M6453" s="1" t="s">
        <v>2643</v>
      </c>
      <c r="N6453" s="1" t="s">
        <v>8694</v>
      </c>
    </row>
    <row r="6454" spans="1:14" x14ac:dyDescent="0.25">
      <c r="A6454" s="1" t="s">
        <v>582</v>
      </c>
      <c r="B6454" s="1" t="s">
        <v>87</v>
      </c>
      <c r="C6454" s="1" t="s">
        <v>81</v>
      </c>
      <c r="D6454" s="377">
        <v>2250</v>
      </c>
      <c r="E6454" s="1" t="s">
        <v>84</v>
      </c>
      <c r="F6454" s="378">
        <v>46177</v>
      </c>
      <c r="G6454" s="1" t="s">
        <v>8653</v>
      </c>
      <c r="H6454" s="1" t="s">
        <v>5879</v>
      </c>
      <c r="I6454" s="378">
        <v>46907</v>
      </c>
      <c r="J6454" s="1" t="s">
        <v>61</v>
      </c>
      <c r="K6454" s="380">
        <v>0.67417824074073995</v>
      </c>
      <c r="L6454" s="378">
        <v>46177</v>
      </c>
      <c r="M6454" s="1" t="s">
        <v>2643</v>
      </c>
      <c r="N6454" s="1" t="s">
        <v>8696</v>
      </c>
    </row>
    <row r="6455" spans="1:14" x14ac:dyDescent="0.25">
      <c r="A6455" s="1" t="s">
        <v>582</v>
      </c>
      <c r="B6455" s="1" t="s">
        <v>87</v>
      </c>
      <c r="C6455" s="1" t="s">
        <v>81</v>
      </c>
      <c r="D6455" s="377">
        <v>2250</v>
      </c>
      <c r="E6455" s="1" t="s">
        <v>84</v>
      </c>
      <c r="F6455" s="378">
        <v>46177</v>
      </c>
      <c r="G6455" s="1" t="s">
        <v>8653</v>
      </c>
      <c r="H6455" s="1" t="s">
        <v>5879</v>
      </c>
      <c r="I6455" s="378">
        <v>46907</v>
      </c>
      <c r="J6455" s="1" t="s">
        <v>61</v>
      </c>
      <c r="K6455" s="380">
        <v>0.39590277777777999</v>
      </c>
      <c r="L6455" s="378">
        <v>46177</v>
      </c>
      <c r="M6455" s="1" t="s">
        <v>2643</v>
      </c>
      <c r="N6455" s="1" t="s">
        <v>8710</v>
      </c>
    </row>
    <row r="6456" spans="1:14" x14ac:dyDescent="0.25">
      <c r="A6456" s="1" t="s">
        <v>582</v>
      </c>
      <c r="B6456" s="1" t="s">
        <v>87</v>
      </c>
      <c r="C6456" s="1" t="s">
        <v>81</v>
      </c>
      <c r="D6456" s="377">
        <v>2250</v>
      </c>
      <c r="E6456" s="1" t="s">
        <v>84</v>
      </c>
      <c r="F6456" s="378">
        <v>46177</v>
      </c>
      <c r="G6456" s="1" t="s">
        <v>8653</v>
      </c>
      <c r="H6456" s="1" t="s">
        <v>5879</v>
      </c>
      <c r="I6456" s="378">
        <v>46907</v>
      </c>
      <c r="J6456" s="1" t="s">
        <v>61</v>
      </c>
      <c r="K6456" s="380">
        <v>0.67512731481481003</v>
      </c>
      <c r="L6456" s="378">
        <v>46177</v>
      </c>
      <c r="M6456" s="1" t="s">
        <v>2643</v>
      </c>
      <c r="N6456" s="1" t="s">
        <v>8697</v>
      </c>
    </row>
    <row r="6457" spans="1:14" x14ac:dyDescent="0.25">
      <c r="A6457" s="1" t="s">
        <v>582</v>
      </c>
      <c r="B6457" s="1" t="s">
        <v>87</v>
      </c>
      <c r="C6457" s="1" t="s">
        <v>81</v>
      </c>
      <c r="D6457" s="377">
        <v>2250</v>
      </c>
      <c r="E6457" s="1" t="s">
        <v>84</v>
      </c>
      <c r="F6457" s="378">
        <v>46177</v>
      </c>
      <c r="G6457" s="1" t="s">
        <v>8653</v>
      </c>
      <c r="H6457" s="1" t="s">
        <v>5879</v>
      </c>
      <c r="I6457" s="378">
        <v>46907</v>
      </c>
      <c r="J6457" s="1" t="s">
        <v>61</v>
      </c>
      <c r="K6457" s="380">
        <v>0.43603009259259001</v>
      </c>
      <c r="L6457" s="378">
        <v>46177</v>
      </c>
      <c r="M6457" s="1" t="s">
        <v>2643</v>
      </c>
      <c r="N6457" s="1" t="s">
        <v>8708</v>
      </c>
    </row>
    <row r="6458" spans="1:14" x14ac:dyDescent="0.25">
      <c r="A6458" s="1" t="s">
        <v>582</v>
      </c>
      <c r="B6458" s="1" t="s">
        <v>87</v>
      </c>
      <c r="C6458" s="1" t="s">
        <v>81</v>
      </c>
      <c r="D6458" s="377">
        <v>2250</v>
      </c>
      <c r="E6458" s="1" t="s">
        <v>84</v>
      </c>
      <c r="F6458" s="378">
        <v>46177</v>
      </c>
      <c r="G6458" s="1" t="s">
        <v>8653</v>
      </c>
      <c r="H6458" s="1" t="s">
        <v>5879</v>
      </c>
      <c r="I6458" s="378">
        <v>46907</v>
      </c>
      <c r="J6458" s="1" t="s">
        <v>61</v>
      </c>
      <c r="K6458" s="380">
        <v>0.46106481481480999</v>
      </c>
      <c r="L6458" s="378">
        <v>46177</v>
      </c>
      <c r="M6458" s="1" t="s">
        <v>2643</v>
      </c>
      <c r="N6458" s="1" t="s">
        <v>8707</v>
      </c>
    </row>
    <row r="6459" spans="1:14" x14ac:dyDescent="0.25">
      <c r="A6459" s="1" t="s">
        <v>582</v>
      </c>
      <c r="B6459" s="1" t="s">
        <v>87</v>
      </c>
      <c r="C6459" s="1" t="s">
        <v>81</v>
      </c>
      <c r="D6459" s="377">
        <v>2250</v>
      </c>
      <c r="E6459" s="1" t="s">
        <v>84</v>
      </c>
      <c r="F6459" s="378">
        <v>46177</v>
      </c>
      <c r="G6459" s="1" t="s">
        <v>8653</v>
      </c>
      <c r="H6459" s="1" t="s">
        <v>5879</v>
      </c>
      <c r="I6459" s="378">
        <v>46907</v>
      </c>
      <c r="J6459" s="1" t="s">
        <v>61</v>
      </c>
      <c r="K6459" s="380">
        <v>0.61775462962963001</v>
      </c>
      <c r="L6459" s="378">
        <v>46177</v>
      </c>
      <c r="M6459" s="1" t="s">
        <v>2643</v>
      </c>
      <c r="N6459" s="1" t="s">
        <v>8702</v>
      </c>
    </row>
    <row r="6460" spans="1:14" x14ac:dyDescent="0.25">
      <c r="A6460" s="1" t="s">
        <v>582</v>
      </c>
      <c r="B6460" s="1" t="s">
        <v>87</v>
      </c>
      <c r="C6460" s="1" t="s">
        <v>81</v>
      </c>
      <c r="D6460" s="377">
        <v>2250</v>
      </c>
      <c r="E6460" s="1" t="s">
        <v>84</v>
      </c>
      <c r="F6460" s="378">
        <v>46177</v>
      </c>
      <c r="G6460" s="1" t="s">
        <v>8653</v>
      </c>
      <c r="H6460" s="1" t="s">
        <v>5879</v>
      </c>
      <c r="I6460" s="378">
        <v>46907</v>
      </c>
      <c r="J6460" s="1" t="s">
        <v>61</v>
      </c>
      <c r="K6460" s="380">
        <v>0.64598379629629998</v>
      </c>
      <c r="L6460" s="378">
        <v>46177</v>
      </c>
      <c r="M6460" s="1" t="s">
        <v>2643</v>
      </c>
      <c r="N6460" s="1" t="s">
        <v>8700</v>
      </c>
    </row>
    <row r="6461" spans="1:14" x14ac:dyDescent="0.25">
      <c r="A6461" s="1" t="s">
        <v>342</v>
      </c>
      <c r="B6461" s="1" t="s">
        <v>87</v>
      </c>
      <c r="C6461" s="1" t="s">
        <v>81</v>
      </c>
      <c r="D6461" s="377">
        <v>2250</v>
      </c>
      <c r="E6461" s="1" t="s">
        <v>84</v>
      </c>
      <c r="F6461" s="378">
        <v>46185</v>
      </c>
      <c r="G6461" s="1" t="s">
        <v>13982</v>
      </c>
      <c r="H6461" s="1" t="s">
        <v>13457</v>
      </c>
      <c r="I6461" s="378">
        <v>46915</v>
      </c>
      <c r="J6461" s="1" t="s">
        <v>61</v>
      </c>
      <c r="K6461" s="380">
        <v>0.23896990740741</v>
      </c>
      <c r="L6461" s="378">
        <v>46185</v>
      </c>
      <c r="M6461" s="1" t="s">
        <v>2606</v>
      </c>
      <c r="N6461" s="1" t="s">
        <v>13991</v>
      </c>
    </row>
    <row r="6462" spans="1:14" x14ac:dyDescent="0.25">
      <c r="A6462" s="1" t="s">
        <v>342</v>
      </c>
      <c r="B6462" s="1" t="s">
        <v>87</v>
      </c>
      <c r="C6462" s="1" t="s">
        <v>81</v>
      </c>
      <c r="D6462" s="377">
        <v>2250</v>
      </c>
      <c r="E6462" s="1" t="s">
        <v>84</v>
      </c>
      <c r="F6462" s="378">
        <v>46185</v>
      </c>
      <c r="G6462" s="1" t="s">
        <v>13982</v>
      </c>
      <c r="H6462" s="1" t="s">
        <v>13457</v>
      </c>
      <c r="I6462" s="378">
        <v>46915</v>
      </c>
      <c r="J6462" s="1" t="s">
        <v>61</v>
      </c>
      <c r="K6462" s="380">
        <v>0.24215277777777999</v>
      </c>
      <c r="L6462" s="378">
        <v>46185</v>
      </c>
      <c r="M6462" s="1" t="s">
        <v>2606</v>
      </c>
      <c r="N6462" s="1" t="s">
        <v>13983</v>
      </c>
    </row>
    <row r="6463" spans="1:14" x14ac:dyDescent="0.25">
      <c r="A6463" s="1" t="s">
        <v>342</v>
      </c>
      <c r="B6463" s="1" t="s">
        <v>87</v>
      </c>
      <c r="C6463" s="1" t="s">
        <v>81</v>
      </c>
      <c r="D6463" s="377">
        <v>2250</v>
      </c>
      <c r="E6463" s="1" t="s">
        <v>84</v>
      </c>
      <c r="F6463" s="378">
        <v>46185</v>
      </c>
      <c r="G6463" s="1" t="s">
        <v>12841</v>
      </c>
      <c r="H6463" s="1" t="s">
        <v>11787</v>
      </c>
      <c r="I6463" s="378">
        <v>46914</v>
      </c>
      <c r="J6463" s="1" t="s">
        <v>61</v>
      </c>
      <c r="K6463" s="380">
        <v>2.9050925925930001E-2</v>
      </c>
      <c r="L6463" s="378">
        <v>46185</v>
      </c>
      <c r="M6463" s="1" t="s">
        <v>2606</v>
      </c>
      <c r="N6463" s="1" t="s">
        <v>13981</v>
      </c>
    </row>
    <row r="6464" spans="1:14" x14ac:dyDescent="0.25">
      <c r="A6464" s="1" t="s">
        <v>342</v>
      </c>
      <c r="B6464" s="1" t="s">
        <v>87</v>
      </c>
      <c r="C6464" s="1" t="s">
        <v>81</v>
      </c>
      <c r="D6464" s="377">
        <v>2250</v>
      </c>
      <c r="E6464" s="1" t="s">
        <v>84</v>
      </c>
      <c r="F6464" s="378">
        <v>46185</v>
      </c>
      <c r="G6464" s="1" t="s">
        <v>13982</v>
      </c>
      <c r="H6464" s="1" t="s">
        <v>13457</v>
      </c>
      <c r="I6464" s="378">
        <v>46915</v>
      </c>
      <c r="J6464" s="1" t="s">
        <v>61</v>
      </c>
      <c r="K6464" s="380">
        <v>0.26291666666667002</v>
      </c>
      <c r="L6464" s="378">
        <v>46185</v>
      </c>
      <c r="M6464" s="1" t="s">
        <v>2606</v>
      </c>
      <c r="N6464" s="1" t="s">
        <v>13990</v>
      </c>
    </row>
    <row r="6465" spans="1:14" x14ac:dyDescent="0.25">
      <c r="A6465" s="1" t="s">
        <v>342</v>
      </c>
      <c r="B6465" s="1" t="s">
        <v>87</v>
      </c>
      <c r="C6465" s="1" t="s">
        <v>81</v>
      </c>
      <c r="D6465" s="377">
        <v>2250</v>
      </c>
      <c r="E6465" s="1" t="s">
        <v>84</v>
      </c>
      <c r="F6465" s="378">
        <v>46185</v>
      </c>
      <c r="G6465" s="1" t="s">
        <v>13982</v>
      </c>
      <c r="H6465" s="1" t="s">
        <v>13457</v>
      </c>
      <c r="I6465" s="378">
        <v>46915</v>
      </c>
      <c r="J6465" s="1" t="s">
        <v>61</v>
      </c>
      <c r="K6465" s="380">
        <v>0.20534722222221999</v>
      </c>
      <c r="L6465" s="378">
        <v>46185</v>
      </c>
      <c r="M6465" s="1" t="s">
        <v>2606</v>
      </c>
      <c r="N6465" s="1" t="s">
        <v>13994</v>
      </c>
    </row>
    <row r="6466" spans="1:14" x14ac:dyDescent="0.25">
      <c r="A6466" s="1" t="s">
        <v>342</v>
      </c>
      <c r="B6466" s="1" t="s">
        <v>87</v>
      </c>
      <c r="C6466" s="1" t="s">
        <v>81</v>
      </c>
      <c r="D6466" s="377">
        <v>2250</v>
      </c>
      <c r="E6466" s="1" t="s">
        <v>84</v>
      </c>
      <c r="F6466" s="378">
        <v>46185</v>
      </c>
      <c r="G6466" s="1" t="s">
        <v>13982</v>
      </c>
      <c r="H6466" s="1" t="s">
        <v>13457</v>
      </c>
      <c r="I6466" s="378">
        <v>46915</v>
      </c>
      <c r="J6466" s="1" t="s">
        <v>61</v>
      </c>
      <c r="K6466" s="380">
        <v>0.33157407407407002</v>
      </c>
      <c r="L6466" s="378">
        <v>46185</v>
      </c>
      <c r="M6466" s="1" t="s">
        <v>2606</v>
      </c>
      <c r="N6466" s="1" t="s">
        <v>13984</v>
      </c>
    </row>
    <row r="6467" spans="1:14" x14ac:dyDescent="0.25">
      <c r="A6467" s="1" t="s">
        <v>342</v>
      </c>
      <c r="B6467" s="1" t="s">
        <v>87</v>
      </c>
      <c r="C6467" s="1" t="s">
        <v>81</v>
      </c>
      <c r="D6467" s="377">
        <v>2250</v>
      </c>
      <c r="E6467" s="1" t="s">
        <v>84</v>
      </c>
      <c r="F6467" s="378">
        <v>46185</v>
      </c>
      <c r="G6467" s="1" t="s">
        <v>13982</v>
      </c>
      <c r="H6467" s="1" t="s">
        <v>13457</v>
      </c>
      <c r="I6467" s="378">
        <v>46915</v>
      </c>
      <c r="J6467" s="1" t="s">
        <v>61</v>
      </c>
      <c r="K6467" s="380">
        <v>0.30491898148148</v>
      </c>
      <c r="L6467" s="378">
        <v>46185</v>
      </c>
      <c r="M6467" s="1" t="s">
        <v>2606</v>
      </c>
      <c r="N6467" s="1" t="s">
        <v>13986</v>
      </c>
    </row>
    <row r="6468" spans="1:14" x14ac:dyDescent="0.25">
      <c r="A6468" s="1" t="s">
        <v>342</v>
      </c>
      <c r="B6468" s="1" t="s">
        <v>87</v>
      </c>
      <c r="C6468" s="1" t="s">
        <v>81</v>
      </c>
      <c r="D6468" s="377">
        <v>2250</v>
      </c>
      <c r="E6468" s="1" t="s">
        <v>84</v>
      </c>
      <c r="F6468" s="378">
        <v>46185</v>
      </c>
      <c r="G6468" s="1" t="s">
        <v>13982</v>
      </c>
      <c r="H6468" s="1" t="s">
        <v>13457</v>
      </c>
      <c r="I6468" s="378">
        <v>46915</v>
      </c>
      <c r="J6468" s="1" t="s">
        <v>61</v>
      </c>
      <c r="K6468" s="380">
        <v>0.31141203703704001</v>
      </c>
      <c r="L6468" s="378">
        <v>46185</v>
      </c>
      <c r="M6468" s="1" t="s">
        <v>2606</v>
      </c>
      <c r="N6468" s="1" t="s">
        <v>13988</v>
      </c>
    </row>
    <row r="6469" spans="1:14" x14ac:dyDescent="0.25">
      <c r="A6469" s="1" t="s">
        <v>342</v>
      </c>
      <c r="B6469" s="1" t="s">
        <v>87</v>
      </c>
      <c r="C6469" s="1" t="s">
        <v>81</v>
      </c>
      <c r="D6469" s="377">
        <v>2250</v>
      </c>
      <c r="E6469" s="1" t="s">
        <v>84</v>
      </c>
      <c r="F6469" s="378">
        <v>46185</v>
      </c>
      <c r="G6469" s="1" t="s">
        <v>13982</v>
      </c>
      <c r="H6469" s="1" t="s">
        <v>13457</v>
      </c>
      <c r="I6469" s="378">
        <v>46915</v>
      </c>
      <c r="J6469" s="1" t="s">
        <v>61</v>
      </c>
      <c r="K6469" s="380">
        <v>6.0520833333329999E-2</v>
      </c>
      <c r="L6469" s="378">
        <v>46185</v>
      </c>
      <c r="M6469" s="1" t="s">
        <v>2606</v>
      </c>
      <c r="N6469" s="1" t="s">
        <v>13987</v>
      </c>
    </row>
    <row r="6470" spans="1:14" x14ac:dyDescent="0.25">
      <c r="A6470" s="1" t="s">
        <v>342</v>
      </c>
      <c r="B6470" s="1" t="s">
        <v>87</v>
      </c>
      <c r="C6470" s="1" t="s">
        <v>81</v>
      </c>
      <c r="D6470" s="377">
        <v>2250</v>
      </c>
      <c r="E6470" s="1" t="s">
        <v>84</v>
      </c>
      <c r="F6470" s="378">
        <v>46185</v>
      </c>
      <c r="G6470" s="1" t="s">
        <v>13982</v>
      </c>
      <c r="H6470" s="1" t="s">
        <v>13457</v>
      </c>
      <c r="I6470" s="378">
        <v>46915</v>
      </c>
      <c r="J6470" s="1" t="s">
        <v>61</v>
      </c>
      <c r="K6470" s="380">
        <v>0.18464120370369999</v>
      </c>
      <c r="L6470" s="378">
        <v>46185</v>
      </c>
      <c r="M6470" s="1" t="s">
        <v>2606</v>
      </c>
      <c r="N6470" s="1" t="s">
        <v>13997</v>
      </c>
    </row>
    <row r="6471" spans="1:14" x14ac:dyDescent="0.25">
      <c r="A6471" s="1" t="s">
        <v>342</v>
      </c>
      <c r="B6471" s="1" t="s">
        <v>87</v>
      </c>
      <c r="C6471" s="1" t="s">
        <v>81</v>
      </c>
      <c r="D6471" s="377">
        <v>2250</v>
      </c>
      <c r="E6471" s="1" t="s">
        <v>84</v>
      </c>
      <c r="F6471" s="378">
        <v>46185</v>
      </c>
      <c r="G6471" s="1" t="s">
        <v>13982</v>
      </c>
      <c r="H6471" s="1" t="s">
        <v>13457</v>
      </c>
      <c r="I6471" s="378">
        <v>46915</v>
      </c>
      <c r="J6471" s="1" t="s">
        <v>61</v>
      </c>
      <c r="K6471" s="380">
        <v>0.59381944444444001</v>
      </c>
      <c r="L6471" s="378">
        <v>46185</v>
      </c>
      <c r="M6471" s="1" t="s">
        <v>2606</v>
      </c>
      <c r="N6471" s="1" t="s">
        <v>14420</v>
      </c>
    </row>
    <row r="6472" spans="1:14" x14ac:dyDescent="0.25">
      <c r="A6472" s="1" t="s">
        <v>342</v>
      </c>
      <c r="B6472" s="1" t="s">
        <v>87</v>
      </c>
      <c r="C6472" s="1" t="s">
        <v>81</v>
      </c>
      <c r="D6472" s="377">
        <v>2250</v>
      </c>
      <c r="E6472" s="1" t="s">
        <v>84</v>
      </c>
      <c r="F6472" s="378">
        <v>46185</v>
      </c>
      <c r="G6472" s="1" t="s">
        <v>13982</v>
      </c>
      <c r="H6472" s="1" t="s">
        <v>13457</v>
      </c>
      <c r="I6472" s="378">
        <v>46915</v>
      </c>
      <c r="J6472" s="1" t="s">
        <v>61</v>
      </c>
      <c r="K6472" s="380">
        <v>0.16403935185185001</v>
      </c>
      <c r="L6472" s="378">
        <v>46185</v>
      </c>
      <c r="M6472" s="1" t="s">
        <v>2606</v>
      </c>
      <c r="N6472" s="1" t="s">
        <v>13985</v>
      </c>
    </row>
    <row r="6473" spans="1:14" x14ac:dyDescent="0.25">
      <c r="A6473" s="1" t="s">
        <v>342</v>
      </c>
      <c r="B6473" s="1" t="s">
        <v>87</v>
      </c>
      <c r="C6473" s="1" t="s">
        <v>81</v>
      </c>
      <c r="D6473" s="377">
        <v>2250</v>
      </c>
      <c r="E6473" s="1" t="s">
        <v>84</v>
      </c>
      <c r="F6473" s="378">
        <v>46185</v>
      </c>
      <c r="G6473" s="1" t="s">
        <v>13982</v>
      </c>
      <c r="H6473" s="1" t="s">
        <v>13457</v>
      </c>
      <c r="I6473" s="378">
        <v>46915</v>
      </c>
      <c r="J6473" s="1" t="s">
        <v>61</v>
      </c>
      <c r="K6473" s="380">
        <v>0.35615740740740998</v>
      </c>
      <c r="L6473" s="378">
        <v>46185</v>
      </c>
      <c r="M6473" s="1" t="s">
        <v>2606</v>
      </c>
      <c r="N6473" s="1" t="s">
        <v>14421</v>
      </c>
    </row>
    <row r="6474" spans="1:14" x14ac:dyDescent="0.25">
      <c r="A6474" s="1" t="s">
        <v>342</v>
      </c>
      <c r="B6474" s="1" t="s">
        <v>87</v>
      </c>
      <c r="C6474" s="1" t="s">
        <v>81</v>
      </c>
      <c r="D6474" s="377">
        <v>2250</v>
      </c>
      <c r="E6474" s="1" t="s">
        <v>84</v>
      </c>
      <c r="F6474" s="378">
        <v>46185</v>
      </c>
      <c r="G6474" s="1" t="s">
        <v>13982</v>
      </c>
      <c r="H6474" s="1" t="s">
        <v>13457</v>
      </c>
      <c r="I6474" s="378">
        <v>46915</v>
      </c>
      <c r="J6474" s="1" t="s">
        <v>61</v>
      </c>
      <c r="K6474" s="380">
        <v>0.16366898148148001</v>
      </c>
      <c r="L6474" s="378">
        <v>46185</v>
      </c>
      <c r="M6474" s="1" t="s">
        <v>2606</v>
      </c>
      <c r="N6474" s="1" t="s">
        <v>13989</v>
      </c>
    </row>
    <row r="6475" spans="1:14" x14ac:dyDescent="0.25">
      <c r="A6475" s="1" t="s">
        <v>342</v>
      </c>
      <c r="B6475" s="1" t="s">
        <v>87</v>
      </c>
      <c r="C6475" s="1" t="s">
        <v>81</v>
      </c>
      <c r="D6475" s="377">
        <v>2250</v>
      </c>
      <c r="E6475" s="1" t="s">
        <v>84</v>
      </c>
      <c r="F6475" s="378">
        <v>46185</v>
      </c>
      <c r="G6475" s="1" t="s">
        <v>13982</v>
      </c>
      <c r="H6475" s="1" t="s">
        <v>13457</v>
      </c>
      <c r="I6475" s="378">
        <v>46915</v>
      </c>
      <c r="J6475" s="1" t="s">
        <v>61</v>
      </c>
      <c r="K6475" s="380">
        <v>0.14302083333332999</v>
      </c>
      <c r="L6475" s="378">
        <v>46185</v>
      </c>
      <c r="M6475" s="1" t="s">
        <v>2606</v>
      </c>
      <c r="N6475" s="1" t="s">
        <v>13992</v>
      </c>
    </row>
    <row r="6476" spans="1:14" x14ac:dyDescent="0.25">
      <c r="A6476" s="1" t="s">
        <v>342</v>
      </c>
      <c r="B6476" s="1" t="s">
        <v>87</v>
      </c>
      <c r="C6476" s="1" t="s">
        <v>81</v>
      </c>
      <c r="D6476" s="377">
        <v>2250</v>
      </c>
      <c r="E6476" s="1" t="s">
        <v>84</v>
      </c>
      <c r="F6476" s="378">
        <v>46185</v>
      </c>
      <c r="G6476" s="1" t="s">
        <v>12841</v>
      </c>
      <c r="H6476" s="1" t="s">
        <v>11787</v>
      </c>
      <c r="I6476" s="378">
        <v>46914</v>
      </c>
      <c r="J6476" s="1" t="s">
        <v>61</v>
      </c>
      <c r="K6476" s="380">
        <v>1.5277777777779999E-2</v>
      </c>
      <c r="L6476" s="378">
        <v>46185</v>
      </c>
      <c r="M6476" s="1" t="s">
        <v>2606</v>
      </c>
      <c r="N6476" s="1" t="s">
        <v>13996</v>
      </c>
    </row>
    <row r="6477" spans="1:14" x14ac:dyDescent="0.25">
      <c r="A6477" s="1" t="s">
        <v>342</v>
      </c>
      <c r="B6477" s="1" t="s">
        <v>87</v>
      </c>
      <c r="C6477" s="1" t="s">
        <v>81</v>
      </c>
      <c r="D6477" s="377">
        <v>2250</v>
      </c>
      <c r="E6477" s="1" t="s">
        <v>84</v>
      </c>
      <c r="F6477" s="378">
        <v>46185</v>
      </c>
      <c r="G6477" s="1" t="s">
        <v>13982</v>
      </c>
      <c r="H6477" s="1" t="s">
        <v>13457</v>
      </c>
      <c r="I6477" s="378">
        <v>46915</v>
      </c>
      <c r="J6477" s="1" t="s">
        <v>61</v>
      </c>
      <c r="K6477" s="380">
        <v>0.46284722222222002</v>
      </c>
      <c r="L6477" s="378">
        <v>46185</v>
      </c>
      <c r="M6477" s="1" t="s">
        <v>2606</v>
      </c>
      <c r="N6477" s="1" t="s">
        <v>14422</v>
      </c>
    </row>
    <row r="6478" spans="1:14" x14ac:dyDescent="0.25">
      <c r="A6478" s="1" t="s">
        <v>342</v>
      </c>
      <c r="B6478" s="1" t="s">
        <v>87</v>
      </c>
      <c r="C6478" s="1" t="s">
        <v>81</v>
      </c>
      <c r="D6478" s="377">
        <v>2250</v>
      </c>
      <c r="E6478" s="1" t="s">
        <v>84</v>
      </c>
      <c r="F6478" s="378">
        <v>46185</v>
      </c>
      <c r="G6478" s="1" t="s">
        <v>13982</v>
      </c>
      <c r="H6478" s="1" t="s">
        <v>13457</v>
      </c>
      <c r="I6478" s="378">
        <v>46915</v>
      </c>
      <c r="J6478" s="1" t="s">
        <v>61</v>
      </c>
      <c r="K6478" s="380">
        <v>0.14207175925925999</v>
      </c>
      <c r="L6478" s="378">
        <v>46185</v>
      </c>
      <c r="M6478" s="1" t="s">
        <v>2606</v>
      </c>
      <c r="N6478" s="1" t="s">
        <v>13995</v>
      </c>
    </row>
    <row r="6479" spans="1:14" x14ac:dyDescent="0.25">
      <c r="A6479" s="1" t="s">
        <v>342</v>
      </c>
      <c r="B6479" s="1" t="s">
        <v>87</v>
      </c>
      <c r="C6479" s="1" t="s">
        <v>81</v>
      </c>
      <c r="D6479" s="377">
        <v>2250</v>
      </c>
      <c r="E6479" s="1" t="s">
        <v>84</v>
      </c>
      <c r="F6479" s="378">
        <v>46185</v>
      </c>
      <c r="G6479" s="1" t="s">
        <v>13982</v>
      </c>
      <c r="H6479" s="1" t="s">
        <v>13457</v>
      </c>
      <c r="I6479" s="378">
        <v>46915</v>
      </c>
      <c r="J6479" s="1" t="s">
        <v>61</v>
      </c>
      <c r="K6479" s="380">
        <v>0.46265046296295997</v>
      </c>
      <c r="L6479" s="378">
        <v>46185</v>
      </c>
      <c r="M6479" s="1" t="s">
        <v>2606</v>
      </c>
      <c r="N6479" s="1" t="s">
        <v>14423</v>
      </c>
    </row>
    <row r="6480" spans="1:14" x14ac:dyDescent="0.25">
      <c r="A6480" s="1" t="s">
        <v>342</v>
      </c>
      <c r="B6480" s="1" t="s">
        <v>87</v>
      </c>
      <c r="C6480" s="1" t="s">
        <v>81</v>
      </c>
      <c r="D6480" s="377">
        <v>2250</v>
      </c>
      <c r="E6480" s="1" t="s">
        <v>84</v>
      </c>
      <c r="F6480" s="378">
        <v>46185</v>
      </c>
      <c r="G6480" s="1" t="s">
        <v>13982</v>
      </c>
      <c r="H6480" s="1" t="s">
        <v>13457</v>
      </c>
      <c r="I6480" s="378">
        <v>46915</v>
      </c>
      <c r="J6480" s="1" t="s">
        <v>61</v>
      </c>
      <c r="K6480" s="380">
        <v>0.47516203703704002</v>
      </c>
      <c r="L6480" s="378">
        <v>46185</v>
      </c>
      <c r="M6480" s="1" t="s">
        <v>2606</v>
      </c>
      <c r="N6480" s="1" t="s">
        <v>14424</v>
      </c>
    </row>
    <row r="6481" spans="1:14" x14ac:dyDescent="0.25">
      <c r="A6481" s="1" t="s">
        <v>342</v>
      </c>
      <c r="B6481" s="1" t="s">
        <v>87</v>
      </c>
      <c r="C6481" s="1" t="s">
        <v>81</v>
      </c>
      <c r="D6481" s="377">
        <v>2250</v>
      </c>
      <c r="E6481" s="1" t="s">
        <v>84</v>
      </c>
      <c r="F6481" s="378">
        <v>46185</v>
      </c>
      <c r="G6481" s="1" t="s">
        <v>13982</v>
      </c>
      <c r="H6481" s="1" t="s">
        <v>13457</v>
      </c>
      <c r="I6481" s="378">
        <v>46915</v>
      </c>
      <c r="J6481" s="1" t="s">
        <v>61</v>
      </c>
      <c r="K6481" s="380">
        <v>0.57428240740740999</v>
      </c>
      <c r="L6481" s="378">
        <v>46185</v>
      </c>
      <c r="M6481" s="1" t="s">
        <v>2606</v>
      </c>
      <c r="N6481" s="1" t="s">
        <v>14425</v>
      </c>
    </row>
    <row r="6482" spans="1:14" x14ac:dyDescent="0.25">
      <c r="A6482" s="1" t="s">
        <v>342</v>
      </c>
      <c r="B6482" s="1" t="s">
        <v>87</v>
      </c>
      <c r="C6482" s="1" t="s">
        <v>81</v>
      </c>
      <c r="D6482" s="377">
        <v>2250</v>
      </c>
      <c r="E6482" s="1" t="s">
        <v>84</v>
      </c>
      <c r="F6482" s="378">
        <v>46185</v>
      </c>
      <c r="G6482" s="1" t="s">
        <v>13982</v>
      </c>
      <c r="H6482" s="1" t="s">
        <v>13457</v>
      </c>
      <c r="I6482" s="378">
        <v>46915</v>
      </c>
      <c r="J6482" s="1" t="s">
        <v>61</v>
      </c>
      <c r="K6482" s="380">
        <v>7.3043981481480003E-2</v>
      </c>
      <c r="L6482" s="378">
        <v>46185</v>
      </c>
      <c r="M6482" s="1" t="s">
        <v>2606</v>
      </c>
      <c r="N6482" s="1" t="s">
        <v>13993</v>
      </c>
    </row>
    <row r="6483" spans="1:14" x14ac:dyDescent="0.25">
      <c r="A6483" s="1" t="s">
        <v>342</v>
      </c>
      <c r="B6483" s="1" t="s">
        <v>87</v>
      </c>
      <c r="C6483" s="1" t="s">
        <v>81</v>
      </c>
      <c r="D6483" s="377">
        <v>2250</v>
      </c>
      <c r="E6483" s="1" t="s">
        <v>84</v>
      </c>
      <c r="F6483" s="378">
        <v>46184</v>
      </c>
      <c r="G6483" s="1" t="s">
        <v>12841</v>
      </c>
      <c r="H6483" s="1" t="s">
        <v>11787</v>
      </c>
      <c r="I6483" s="378">
        <v>46914</v>
      </c>
      <c r="J6483" s="1" t="s">
        <v>61</v>
      </c>
      <c r="K6483" s="380">
        <v>0.99268518518519</v>
      </c>
      <c r="L6483" s="378">
        <v>46184</v>
      </c>
      <c r="M6483" s="1" t="s">
        <v>2606</v>
      </c>
      <c r="N6483" s="1" t="s">
        <v>14009</v>
      </c>
    </row>
    <row r="6484" spans="1:14" x14ac:dyDescent="0.25">
      <c r="A6484" s="1" t="s">
        <v>342</v>
      </c>
      <c r="B6484" s="1" t="s">
        <v>87</v>
      </c>
      <c r="C6484" s="1" t="s">
        <v>81</v>
      </c>
      <c r="D6484" s="377">
        <v>2250</v>
      </c>
      <c r="E6484" s="1" t="s">
        <v>84</v>
      </c>
      <c r="F6484" s="378">
        <v>46184</v>
      </c>
      <c r="G6484" s="1" t="s">
        <v>12841</v>
      </c>
      <c r="H6484" s="1" t="s">
        <v>11787</v>
      </c>
      <c r="I6484" s="378">
        <v>46914</v>
      </c>
      <c r="J6484" s="1" t="s">
        <v>61</v>
      </c>
      <c r="K6484" s="380">
        <v>0.34560185185184999</v>
      </c>
      <c r="L6484" s="378">
        <v>46184</v>
      </c>
      <c r="M6484" s="1" t="s">
        <v>2606</v>
      </c>
      <c r="N6484" s="1" t="s">
        <v>13128</v>
      </c>
    </row>
    <row r="6485" spans="1:14" x14ac:dyDescent="0.25">
      <c r="A6485" s="1" t="s">
        <v>342</v>
      </c>
      <c r="B6485" s="1" t="s">
        <v>87</v>
      </c>
      <c r="C6485" s="1" t="s">
        <v>81</v>
      </c>
      <c r="D6485" s="377">
        <v>2250</v>
      </c>
      <c r="E6485" s="1" t="s">
        <v>84</v>
      </c>
      <c r="F6485" s="378">
        <v>46184</v>
      </c>
      <c r="G6485" s="1" t="s">
        <v>12841</v>
      </c>
      <c r="H6485" s="1" t="s">
        <v>11787</v>
      </c>
      <c r="I6485" s="378">
        <v>46914</v>
      </c>
      <c r="J6485" s="1" t="s">
        <v>61</v>
      </c>
      <c r="K6485" s="380">
        <v>0.32093749999999999</v>
      </c>
      <c r="L6485" s="378">
        <v>46184</v>
      </c>
      <c r="M6485" s="1" t="s">
        <v>2606</v>
      </c>
      <c r="N6485" s="1" t="s">
        <v>12842</v>
      </c>
    </row>
    <row r="6486" spans="1:14" x14ac:dyDescent="0.25">
      <c r="A6486" s="1" t="s">
        <v>342</v>
      </c>
      <c r="B6486" s="1" t="s">
        <v>87</v>
      </c>
      <c r="C6486" s="1" t="s">
        <v>81</v>
      </c>
      <c r="D6486" s="377">
        <v>2250</v>
      </c>
      <c r="E6486" s="1" t="s">
        <v>84</v>
      </c>
      <c r="F6486" s="378">
        <v>46184</v>
      </c>
      <c r="G6486" s="1" t="s">
        <v>12841</v>
      </c>
      <c r="H6486" s="1" t="s">
        <v>11787</v>
      </c>
      <c r="I6486" s="378">
        <v>46914</v>
      </c>
      <c r="J6486" s="1" t="s">
        <v>61</v>
      </c>
      <c r="K6486" s="380">
        <v>0.95932870370370005</v>
      </c>
      <c r="L6486" s="378">
        <v>46184</v>
      </c>
      <c r="M6486" s="1" t="s">
        <v>2606</v>
      </c>
      <c r="N6486" s="1" t="s">
        <v>14004</v>
      </c>
    </row>
    <row r="6487" spans="1:14" x14ac:dyDescent="0.25">
      <c r="A6487" s="1" t="s">
        <v>342</v>
      </c>
      <c r="B6487" s="1" t="s">
        <v>87</v>
      </c>
      <c r="C6487" s="1" t="s">
        <v>81</v>
      </c>
      <c r="D6487" s="377">
        <v>2250</v>
      </c>
      <c r="E6487" s="1" t="s">
        <v>84</v>
      </c>
      <c r="F6487" s="378">
        <v>46184</v>
      </c>
      <c r="G6487" s="1" t="s">
        <v>12841</v>
      </c>
      <c r="H6487" s="1" t="s">
        <v>11787</v>
      </c>
      <c r="I6487" s="378">
        <v>46914</v>
      </c>
      <c r="J6487" s="1" t="s">
        <v>61</v>
      </c>
      <c r="K6487" s="380">
        <v>0.31712962962962998</v>
      </c>
      <c r="L6487" s="378">
        <v>46184</v>
      </c>
      <c r="M6487" s="1" t="s">
        <v>2606</v>
      </c>
      <c r="N6487" s="1" t="s">
        <v>12844</v>
      </c>
    </row>
    <row r="6488" spans="1:14" x14ac:dyDescent="0.25">
      <c r="A6488" s="1" t="s">
        <v>342</v>
      </c>
      <c r="B6488" s="1" t="s">
        <v>87</v>
      </c>
      <c r="C6488" s="1" t="s">
        <v>81</v>
      </c>
      <c r="D6488" s="377">
        <v>2250</v>
      </c>
      <c r="E6488" s="1" t="s">
        <v>84</v>
      </c>
      <c r="F6488" s="378">
        <v>46184</v>
      </c>
      <c r="G6488" s="1" t="s">
        <v>12841</v>
      </c>
      <c r="H6488" s="1" t="s">
        <v>11787</v>
      </c>
      <c r="I6488" s="378">
        <v>46914</v>
      </c>
      <c r="J6488" s="1" t="s">
        <v>61</v>
      </c>
      <c r="K6488" s="380">
        <v>0.23603009259259</v>
      </c>
      <c r="L6488" s="378">
        <v>46184</v>
      </c>
      <c r="M6488" s="1" t="s">
        <v>2606</v>
      </c>
      <c r="N6488" s="1" t="s">
        <v>12843</v>
      </c>
    </row>
    <row r="6489" spans="1:14" x14ac:dyDescent="0.25">
      <c r="A6489" s="1" t="s">
        <v>342</v>
      </c>
      <c r="B6489" s="1" t="s">
        <v>87</v>
      </c>
      <c r="C6489" s="1" t="s">
        <v>81</v>
      </c>
      <c r="D6489" s="377">
        <v>2250</v>
      </c>
      <c r="E6489" s="1" t="s">
        <v>84</v>
      </c>
      <c r="F6489" s="378">
        <v>46184</v>
      </c>
      <c r="G6489" s="1" t="s">
        <v>12841</v>
      </c>
      <c r="H6489" s="1" t="s">
        <v>11787</v>
      </c>
      <c r="I6489" s="378">
        <v>46914</v>
      </c>
      <c r="J6489" s="1" t="s">
        <v>61</v>
      </c>
      <c r="K6489" s="380">
        <v>0.35373842592593002</v>
      </c>
      <c r="L6489" s="378">
        <v>46184</v>
      </c>
      <c r="M6489" s="1" t="s">
        <v>2606</v>
      </c>
      <c r="N6489" s="1" t="s">
        <v>13130</v>
      </c>
    </row>
    <row r="6490" spans="1:14" x14ac:dyDescent="0.25">
      <c r="A6490" s="1" t="s">
        <v>342</v>
      </c>
      <c r="B6490" s="1" t="s">
        <v>87</v>
      </c>
      <c r="C6490" s="1" t="s">
        <v>81</v>
      </c>
      <c r="D6490" s="377">
        <v>2250</v>
      </c>
      <c r="E6490" s="1" t="s">
        <v>84</v>
      </c>
      <c r="F6490" s="378">
        <v>46184</v>
      </c>
      <c r="G6490" s="1" t="s">
        <v>12841</v>
      </c>
      <c r="H6490" s="1" t="s">
        <v>11787</v>
      </c>
      <c r="I6490" s="378">
        <v>46914</v>
      </c>
      <c r="J6490" s="1" t="s">
        <v>61</v>
      </c>
      <c r="K6490" s="380">
        <v>0.95438657407407002</v>
      </c>
      <c r="L6490" s="378">
        <v>46184</v>
      </c>
      <c r="M6490" s="1" t="s">
        <v>2606</v>
      </c>
      <c r="N6490" s="1" t="s">
        <v>14002</v>
      </c>
    </row>
    <row r="6491" spans="1:14" x14ac:dyDescent="0.25">
      <c r="A6491" s="1" t="s">
        <v>342</v>
      </c>
      <c r="B6491" s="1" t="s">
        <v>87</v>
      </c>
      <c r="C6491" s="1" t="s">
        <v>81</v>
      </c>
      <c r="D6491" s="377">
        <v>2250</v>
      </c>
      <c r="E6491" s="1" t="s">
        <v>84</v>
      </c>
      <c r="F6491" s="378">
        <v>46184</v>
      </c>
      <c r="G6491" s="1" t="s">
        <v>12841</v>
      </c>
      <c r="H6491" s="1" t="s">
        <v>11787</v>
      </c>
      <c r="I6491" s="378">
        <v>46914</v>
      </c>
      <c r="J6491" s="1" t="s">
        <v>61</v>
      </c>
      <c r="K6491" s="380">
        <v>0.95947916666666999</v>
      </c>
      <c r="L6491" s="378">
        <v>46184</v>
      </c>
      <c r="M6491" s="1" t="s">
        <v>2606</v>
      </c>
      <c r="N6491" s="1" t="s">
        <v>14008</v>
      </c>
    </row>
    <row r="6492" spans="1:14" x14ac:dyDescent="0.25">
      <c r="A6492" s="1" t="s">
        <v>342</v>
      </c>
      <c r="B6492" s="1" t="s">
        <v>87</v>
      </c>
      <c r="C6492" s="1" t="s">
        <v>81</v>
      </c>
      <c r="D6492" s="377">
        <v>2250</v>
      </c>
      <c r="E6492" s="1" t="s">
        <v>84</v>
      </c>
      <c r="F6492" s="378">
        <v>46184</v>
      </c>
      <c r="G6492" s="1" t="s">
        <v>12841</v>
      </c>
      <c r="H6492" s="1" t="s">
        <v>11787</v>
      </c>
      <c r="I6492" s="378">
        <v>46914</v>
      </c>
      <c r="J6492" s="1" t="s">
        <v>61</v>
      </c>
      <c r="K6492" s="380">
        <v>0.37943287037036999</v>
      </c>
      <c r="L6492" s="378">
        <v>46184</v>
      </c>
      <c r="M6492" s="1" t="s">
        <v>2606</v>
      </c>
      <c r="N6492" s="1" t="s">
        <v>13127</v>
      </c>
    </row>
    <row r="6493" spans="1:14" x14ac:dyDescent="0.25">
      <c r="A6493" s="1" t="s">
        <v>342</v>
      </c>
      <c r="B6493" s="1" t="s">
        <v>87</v>
      </c>
      <c r="C6493" s="1" t="s">
        <v>81</v>
      </c>
      <c r="D6493" s="377">
        <v>2250</v>
      </c>
      <c r="E6493" s="1" t="s">
        <v>84</v>
      </c>
      <c r="F6493" s="378">
        <v>46184</v>
      </c>
      <c r="G6493" s="1" t="s">
        <v>12841</v>
      </c>
      <c r="H6493" s="1" t="s">
        <v>11787</v>
      </c>
      <c r="I6493" s="378">
        <v>46914</v>
      </c>
      <c r="J6493" s="1" t="s">
        <v>61</v>
      </c>
      <c r="K6493" s="380">
        <v>0.39232638888888999</v>
      </c>
      <c r="L6493" s="378">
        <v>46184</v>
      </c>
      <c r="M6493" s="1" t="s">
        <v>2606</v>
      </c>
      <c r="N6493" s="1" t="s">
        <v>13131</v>
      </c>
    </row>
    <row r="6494" spans="1:14" x14ac:dyDescent="0.25">
      <c r="A6494" s="1" t="s">
        <v>342</v>
      </c>
      <c r="B6494" s="1" t="s">
        <v>87</v>
      </c>
      <c r="C6494" s="1" t="s">
        <v>81</v>
      </c>
      <c r="D6494" s="377">
        <v>2250</v>
      </c>
      <c r="E6494" s="1" t="s">
        <v>84</v>
      </c>
      <c r="F6494" s="378">
        <v>46184</v>
      </c>
      <c r="G6494" s="1" t="s">
        <v>12841</v>
      </c>
      <c r="H6494" s="1" t="s">
        <v>11787</v>
      </c>
      <c r="I6494" s="378">
        <v>46914</v>
      </c>
      <c r="J6494" s="1" t="s">
        <v>61</v>
      </c>
      <c r="K6494" s="380">
        <v>0.92401620370369997</v>
      </c>
      <c r="L6494" s="378">
        <v>46184</v>
      </c>
      <c r="M6494" s="1" t="s">
        <v>2606</v>
      </c>
      <c r="N6494" s="1" t="s">
        <v>14001</v>
      </c>
    </row>
    <row r="6495" spans="1:14" x14ac:dyDescent="0.25">
      <c r="A6495" s="1" t="s">
        <v>342</v>
      </c>
      <c r="B6495" s="1" t="s">
        <v>87</v>
      </c>
      <c r="C6495" s="1" t="s">
        <v>81</v>
      </c>
      <c r="D6495" s="377">
        <v>2250</v>
      </c>
      <c r="E6495" s="1" t="s">
        <v>84</v>
      </c>
      <c r="F6495" s="378">
        <v>46184</v>
      </c>
      <c r="G6495" s="1" t="s">
        <v>12841</v>
      </c>
      <c r="H6495" s="1" t="s">
        <v>11787</v>
      </c>
      <c r="I6495" s="378">
        <v>46914</v>
      </c>
      <c r="J6495" s="1" t="s">
        <v>61</v>
      </c>
      <c r="K6495" s="380">
        <v>0.20677083333332999</v>
      </c>
      <c r="L6495" s="378">
        <v>46184</v>
      </c>
      <c r="M6495" s="1" t="s">
        <v>2606</v>
      </c>
      <c r="N6495" s="1" t="s">
        <v>12846</v>
      </c>
    </row>
    <row r="6496" spans="1:14" x14ac:dyDescent="0.25">
      <c r="A6496" s="1" t="s">
        <v>342</v>
      </c>
      <c r="B6496" s="1" t="s">
        <v>87</v>
      </c>
      <c r="C6496" s="1" t="s">
        <v>81</v>
      </c>
      <c r="D6496" s="377">
        <v>2250</v>
      </c>
      <c r="E6496" s="1" t="s">
        <v>84</v>
      </c>
      <c r="F6496" s="378">
        <v>46184</v>
      </c>
      <c r="G6496" s="1" t="s">
        <v>12841</v>
      </c>
      <c r="H6496" s="1" t="s">
        <v>11787</v>
      </c>
      <c r="I6496" s="378">
        <v>46914</v>
      </c>
      <c r="J6496" s="1" t="s">
        <v>61</v>
      </c>
      <c r="K6496" s="380">
        <v>0.40592592592593002</v>
      </c>
      <c r="L6496" s="378">
        <v>46184</v>
      </c>
      <c r="M6496" s="1" t="s">
        <v>2606</v>
      </c>
      <c r="N6496" s="1" t="s">
        <v>13129</v>
      </c>
    </row>
    <row r="6497" spans="1:14" x14ac:dyDescent="0.25">
      <c r="A6497" s="1" t="s">
        <v>342</v>
      </c>
      <c r="B6497" s="1" t="s">
        <v>87</v>
      </c>
      <c r="C6497" s="1" t="s">
        <v>81</v>
      </c>
      <c r="D6497" s="377">
        <v>2250</v>
      </c>
      <c r="E6497" s="1" t="s">
        <v>84</v>
      </c>
      <c r="F6497" s="378">
        <v>46184</v>
      </c>
      <c r="G6497" s="1" t="s">
        <v>12841</v>
      </c>
      <c r="H6497" s="1" t="s">
        <v>11787</v>
      </c>
      <c r="I6497" s="378">
        <v>46914</v>
      </c>
      <c r="J6497" s="1" t="s">
        <v>61</v>
      </c>
      <c r="K6497" s="380">
        <v>0.92428240740740997</v>
      </c>
      <c r="L6497" s="378">
        <v>46184</v>
      </c>
      <c r="M6497" s="1" t="s">
        <v>2606</v>
      </c>
      <c r="N6497" s="1" t="s">
        <v>14006</v>
      </c>
    </row>
    <row r="6498" spans="1:14" x14ac:dyDescent="0.25">
      <c r="A6498" s="1" t="s">
        <v>342</v>
      </c>
      <c r="B6498" s="1" t="s">
        <v>87</v>
      </c>
      <c r="C6498" s="1" t="s">
        <v>81</v>
      </c>
      <c r="D6498" s="377">
        <v>2250</v>
      </c>
      <c r="E6498" s="1" t="s">
        <v>84</v>
      </c>
      <c r="F6498" s="378">
        <v>46184</v>
      </c>
      <c r="G6498" s="1" t="s">
        <v>12841</v>
      </c>
      <c r="H6498" s="1" t="s">
        <v>11787</v>
      </c>
      <c r="I6498" s="378">
        <v>46914</v>
      </c>
      <c r="J6498" s="1" t="s">
        <v>61</v>
      </c>
      <c r="K6498" s="380">
        <v>0.18295138888889001</v>
      </c>
      <c r="L6498" s="378">
        <v>46184</v>
      </c>
      <c r="M6498" s="1" t="s">
        <v>2606</v>
      </c>
      <c r="N6498" s="1" t="s">
        <v>12848</v>
      </c>
    </row>
    <row r="6499" spans="1:14" x14ac:dyDescent="0.25">
      <c r="A6499" s="1" t="s">
        <v>342</v>
      </c>
      <c r="B6499" s="1" t="s">
        <v>87</v>
      </c>
      <c r="C6499" s="1" t="s">
        <v>81</v>
      </c>
      <c r="D6499" s="377">
        <v>2250</v>
      </c>
      <c r="E6499" s="1" t="s">
        <v>84</v>
      </c>
      <c r="F6499" s="378">
        <v>46184</v>
      </c>
      <c r="G6499" s="1" t="s">
        <v>12841</v>
      </c>
      <c r="H6499" s="1" t="s">
        <v>11787</v>
      </c>
      <c r="I6499" s="378">
        <v>46914</v>
      </c>
      <c r="J6499" s="1" t="s">
        <v>61</v>
      </c>
      <c r="K6499" s="380">
        <v>0.42518518518519</v>
      </c>
      <c r="L6499" s="378">
        <v>46184</v>
      </c>
      <c r="M6499" s="1" t="s">
        <v>2606</v>
      </c>
      <c r="N6499" s="1" t="s">
        <v>13126</v>
      </c>
    </row>
    <row r="6500" spans="1:14" x14ac:dyDescent="0.25">
      <c r="A6500" s="1" t="s">
        <v>342</v>
      </c>
      <c r="B6500" s="1" t="s">
        <v>87</v>
      </c>
      <c r="C6500" s="1" t="s">
        <v>81</v>
      </c>
      <c r="D6500" s="377">
        <v>2250</v>
      </c>
      <c r="E6500" s="1" t="s">
        <v>84</v>
      </c>
      <c r="F6500" s="378">
        <v>46184</v>
      </c>
      <c r="G6500" s="1" t="s">
        <v>12841</v>
      </c>
      <c r="H6500" s="1" t="s">
        <v>11787</v>
      </c>
      <c r="I6500" s="378">
        <v>46914</v>
      </c>
      <c r="J6500" s="1" t="s">
        <v>61</v>
      </c>
      <c r="K6500" s="380">
        <v>0.90753472222221998</v>
      </c>
      <c r="L6500" s="378">
        <v>46184</v>
      </c>
      <c r="M6500" s="1" t="s">
        <v>2606</v>
      </c>
      <c r="N6500" s="1" t="s">
        <v>13998</v>
      </c>
    </row>
    <row r="6501" spans="1:14" x14ac:dyDescent="0.25">
      <c r="A6501" s="1" t="s">
        <v>342</v>
      </c>
      <c r="B6501" s="1" t="s">
        <v>87</v>
      </c>
      <c r="C6501" s="1" t="s">
        <v>81</v>
      </c>
      <c r="D6501" s="377">
        <v>2250</v>
      </c>
      <c r="E6501" s="1" t="s">
        <v>84</v>
      </c>
      <c r="F6501" s="378">
        <v>46184</v>
      </c>
      <c r="G6501" s="1" t="s">
        <v>12841</v>
      </c>
      <c r="H6501" s="1" t="s">
        <v>11787</v>
      </c>
      <c r="I6501" s="378">
        <v>46914</v>
      </c>
      <c r="J6501" s="1" t="s">
        <v>61</v>
      </c>
      <c r="K6501" s="380">
        <v>0.45747685185185</v>
      </c>
      <c r="L6501" s="378">
        <v>46184</v>
      </c>
      <c r="M6501" s="1" t="s">
        <v>2606</v>
      </c>
      <c r="N6501" s="1" t="s">
        <v>13390</v>
      </c>
    </row>
    <row r="6502" spans="1:14" x14ac:dyDescent="0.25">
      <c r="A6502" s="1" t="s">
        <v>342</v>
      </c>
      <c r="B6502" s="1" t="s">
        <v>87</v>
      </c>
      <c r="C6502" s="1" t="s">
        <v>81</v>
      </c>
      <c r="D6502" s="377">
        <v>2250</v>
      </c>
      <c r="E6502" s="1" t="s">
        <v>84</v>
      </c>
      <c r="F6502" s="378">
        <v>46184</v>
      </c>
      <c r="G6502" s="1" t="s">
        <v>12841</v>
      </c>
      <c r="H6502" s="1" t="s">
        <v>11787</v>
      </c>
      <c r="I6502" s="378">
        <v>46914</v>
      </c>
      <c r="J6502" s="1" t="s">
        <v>61</v>
      </c>
      <c r="K6502" s="380">
        <v>0.47243055555556002</v>
      </c>
      <c r="L6502" s="378">
        <v>46184</v>
      </c>
      <c r="M6502" s="1" t="s">
        <v>2606</v>
      </c>
      <c r="N6502" s="1" t="s">
        <v>13389</v>
      </c>
    </row>
    <row r="6503" spans="1:14" x14ac:dyDescent="0.25">
      <c r="A6503" s="1" t="s">
        <v>342</v>
      </c>
      <c r="B6503" s="1" t="s">
        <v>87</v>
      </c>
      <c r="C6503" s="1" t="s">
        <v>81</v>
      </c>
      <c r="D6503" s="377">
        <v>2250</v>
      </c>
      <c r="E6503" s="1" t="s">
        <v>84</v>
      </c>
      <c r="F6503" s="378">
        <v>46184</v>
      </c>
      <c r="G6503" s="1" t="s">
        <v>12841</v>
      </c>
      <c r="H6503" s="1" t="s">
        <v>11787</v>
      </c>
      <c r="I6503" s="378">
        <v>46914</v>
      </c>
      <c r="J6503" s="1" t="s">
        <v>61</v>
      </c>
      <c r="K6503" s="380">
        <v>0.49582175925925998</v>
      </c>
      <c r="L6503" s="378">
        <v>46184</v>
      </c>
      <c r="M6503" s="1" t="s">
        <v>2606</v>
      </c>
      <c r="N6503" s="1" t="s">
        <v>13388</v>
      </c>
    </row>
    <row r="6504" spans="1:14" x14ac:dyDescent="0.25">
      <c r="A6504" s="1" t="s">
        <v>342</v>
      </c>
      <c r="B6504" s="1" t="s">
        <v>87</v>
      </c>
      <c r="C6504" s="1" t="s">
        <v>81</v>
      </c>
      <c r="D6504" s="377">
        <v>2250</v>
      </c>
      <c r="E6504" s="1" t="s">
        <v>84</v>
      </c>
      <c r="F6504" s="378">
        <v>46184</v>
      </c>
      <c r="G6504" s="1" t="s">
        <v>12841</v>
      </c>
      <c r="H6504" s="1" t="s">
        <v>11787</v>
      </c>
      <c r="I6504" s="378">
        <v>46914</v>
      </c>
      <c r="J6504" s="1" t="s">
        <v>61</v>
      </c>
      <c r="K6504" s="380">
        <v>0.89565972222222001</v>
      </c>
      <c r="L6504" s="378">
        <v>46184</v>
      </c>
      <c r="M6504" s="1" t="s">
        <v>2606</v>
      </c>
      <c r="N6504" s="1" t="s">
        <v>14000</v>
      </c>
    </row>
    <row r="6505" spans="1:14" x14ac:dyDescent="0.25">
      <c r="A6505" s="1" t="s">
        <v>342</v>
      </c>
      <c r="B6505" s="1" t="s">
        <v>87</v>
      </c>
      <c r="C6505" s="1" t="s">
        <v>81</v>
      </c>
      <c r="D6505" s="377">
        <v>2250</v>
      </c>
      <c r="E6505" s="1" t="s">
        <v>84</v>
      </c>
      <c r="F6505" s="378">
        <v>46184</v>
      </c>
      <c r="G6505" s="1" t="s">
        <v>12841</v>
      </c>
      <c r="H6505" s="1" t="s">
        <v>11787</v>
      </c>
      <c r="I6505" s="378">
        <v>46914</v>
      </c>
      <c r="J6505" s="1" t="s">
        <v>61</v>
      </c>
      <c r="K6505" s="380">
        <v>0.72287037037037005</v>
      </c>
      <c r="L6505" s="378">
        <v>46184</v>
      </c>
      <c r="M6505" s="1" t="s">
        <v>2606</v>
      </c>
      <c r="N6505" s="1" t="s">
        <v>14012</v>
      </c>
    </row>
    <row r="6506" spans="1:14" x14ac:dyDescent="0.25">
      <c r="A6506" s="1" t="s">
        <v>342</v>
      </c>
      <c r="B6506" s="1" t="s">
        <v>87</v>
      </c>
      <c r="C6506" s="1" t="s">
        <v>81</v>
      </c>
      <c r="D6506" s="377">
        <v>2250</v>
      </c>
      <c r="E6506" s="1" t="s">
        <v>84</v>
      </c>
      <c r="F6506" s="378">
        <v>46184</v>
      </c>
      <c r="G6506" s="1" t="s">
        <v>12841</v>
      </c>
      <c r="H6506" s="1" t="s">
        <v>11787</v>
      </c>
      <c r="I6506" s="378">
        <v>46914</v>
      </c>
      <c r="J6506" s="1" t="s">
        <v>61</v>
      </c>
      <c r="K6506" s="380">
        <v>0.56329861111111001</v>
      </c>
      <c r="L6506" s="378">
        <v>46184</v>
      </c>
      <c r="M6506" s="1" t="s">
        <v>2606</v>
      </c>
      <c r="N6506" s="1" t="s">
        <v>13384</v>
      </c>
    </row>
    <row r="6507" spans="1:14" x14ac:dyDescent="0.25">
      <c r="A6507" s="1" t="s">
        <v>342</v>
      </c>
      <c r="B6507" s="1" t="s">
        <v>87</v>
      </c>
      <c r="C6507" s="1" t="s">
        <v>81</v>
      </c>
      <c r="D6507" s="377">
        <v>2250</v>
      </c>
      <c r="E6507" s="1" t="s">
        <v>84</v>
      </c>
      <c r="F6507" s="378">
        <v>46184</v>
      </c>
      <c r="G6507" s="1" t="s">
        <v>12841</v>
      </c>
      <c r="H6507" s="1" t="s">
        <v>11787</v>
      </c>
      <c r="I6507" s="378">
        <v>46914</v>
      </c>
      <c r="J6507" s="1" t="s">
        <v>61</v>
      </c>
      <c r="K6507" s="380">
        <v>0.81218749999999995</v>
      </c>
      <c r="L6507" s="378">
        <v>46184</v>
      </c>
      <c r="M6507" s="1" t="s">
        <v>2606</v>
      </c>
      <c r="N6507" s="1" t="s">
        <v>13999</v>
      </c>
    </row>
    <row r="6508" spans="1:14" x14ac:dyDescent="0.25">
      <c r="A6508" s="1" t="s">
        <v>342</v>
      </c>
      <c r="B6508" s="1" t="s">
        <v>87</v>
      </c>
      <c r="C6508" s="1" t="s">
        <v>81</v>
      </c>
      <c r="D6508" s="377">
        <v>2250</v>
      </c>
      <c r="E6508" s="1" t="s">
        <v>84</v>
      </c>
      <c r="F6508" s="378">
        <v>46184</v>
      </c>
      <c r="G6508" s="1" t="s">
        <v>12841</v>
      </c>
      <c r="H6508" s="1" t="s">
        <v>11787</v>
      </c>
      <c r="I6508" s="378">
        <v>46914</v>
      </c>
      <c r="J6508" s="1" t="s">
        <v>61</v>
      </c>
      <c r="K6508" s="380">
        <v>0.80770833333333003</v>
      </c>
      <c r="L6508" s="378">
        <v>46184</v>
      </c>
      <c r="M6508" s="1" t="s">
        <v>2606</v>
      </c>
      <c r="N6508" s="1" t="s">
        <v>14010</v>
      </c>
    </row>
    <row r="6509" spans="1:14" x14ac:dyDescent="0.25">
      <c r="A6509" s="1" t="s">
        <v>342</v>
      </c>
      <c r="B6509" s="1" t="s">
        <v>87</v>
      </c>
      <c r="C6509" s="1" t="s">
        <v>81</v>
      </c>
      <c r="D6509" s="377">
        <v>2250</v>
      </c>
      <c r="E6509" s="1" t="s">
        <v>84</v>
      </c>
      <c r="F6509" s="378">
        <v>46184</v>
      </c>
      <c r="G6509" s="1" t="s">
        <v>12841</v>
      </c>
      <c r="H6509" s="1" t="s">
        <v>11787</v>
      </c>
      <c r="I6509" s="378">
        <v>46914</v>
      </c>
      <c r="J6509" s="1" t="s">
        <v>61</v>
      </c>
      <c r="K6509" s="380">
        <v>0.79072916666667004</v>
      </c>
      <c r="L6509" s="378">
        <v>46184</v>
      </c>
      <c r="M6509" s="1" t="s">
        <v>2606</v>
      </c>
      <c r="N6509" s="1" t="s">
        <v>14011</v>
      </c>
    </row>
    <row r="6510" spans="1:14" x14ac:dyDescent="0.25">
      <c r="A6510" s="1" t="s">
        <v>342</v>
      </c>
      <c r="B6510" s="1" t="s">
        <v>87</v>
      </c>
      <c r="C6510" s="1" t="s">
        <v>81</v>
      </c>
      <c r="D6510" s="377">
        <v>2250</v>
      </c>
      <c r="E6510" s="1" t="s">
        <v>84</v>
      </c>
      <c r="F6510" s="378">
        <v>46184</v>
      </c>
      <c r="G6510" s="1" t="s">
        <v>12841</v>
      </c>
      <c r="H6510" s="1" t="s">
        <v>11787</v>
      </c>
      <c r="I6510" s="378">
        <v>46914</v>
      </c>
      <c r="J6510" s="1" t="s">
        <v>61</v>
      </c>
      <c r="K6510" s="380">
        <v>0.57675925925925997</v>
      </c>
      <c r="L6510" s="378">
        <v>46184</v>
      </c>
      <c r="M6510" s="1" t="s">
        <v>2606</v>
      </c>
      <c r="N6510" s="1" t="s">
        <v>13385</v>
      </c>
    </row>
    <row r="6511" spans="1:14" x14ac:dyDescent="0.25">
      <c r="A6511" s="1" t="s">
        <v>342</v>
      </c>
      <c r="B6511" s="1" t="s">
        <v>87</v>
      </c>
      <c r="C6511" s="1" t="s">
        <v>81</v>
      </c>
      <c r="D6511" s="377">
        <v>2250</v>
      </c>
      <c r="E6511" s="1" t="s">
        <v>84</v>
      </c>
      <c r="F6511" s="378">
        <v>46184</v>
      </c>
      <c r="G6511" s="1" t="s">
        <v>12841</v>
      </c>
      <c r="H6511" s="1" t="s">
        <v>11787</v>
      </c>
      <c r="I6511" s="378">
        <v>46914</v>
      </c>
      <c r="J6511" s="1" t="s">
        <v>61</v>
      </c>
      <c r="K6511" s="380">
        <v>0.68479166666667002</v>
      </c>
      <c r="L6511" s="378">
        <v>46184</v>
      </c>
      <c r="M6511" s="1" t="s">
        <v>2606</v>
      </c>
      <c r="N6511" s="1" t="s">
        <v>13391</v>
      </c>
    </row>
    <row r="6512" spans="1:14" x14ac:dyDescent="0.25">
      <c r="A6512" s="1" t="s">
        <v>342</v>
      </c>
      <c r="B6512" s="1" t="s">
        <v>87</v>
      </c>
      <c r="C6512" s="1" t="s">
        <v>81</v>
      </c>
      <c r="D6512" s="377">
        <v>2250</v>
      </c>
      <c r="E6512" s="1" t="s">
        <v>84</v>
      </c>
      <c r="F6512" s="378">
        <v>46184</v>
      </c>
      <c r="G6512" s="1" t="s">
        <v>12841</v>
      </c>
      <c r="H6512" s="1" t="s">
        <v>11787</v>
      </c>
      <c r="I6512" s="378">
        <v>46914</v>
      </c>
      <c r="J6512" s="1" t="s">
        <v>61</v>
      </c>
      <c r="K6512" s="380">
        <v>0.79091435185184999</v>
      </c>
      <c r="L6512" s="378">
        <v>46184</v>
      </c>
      <c r="M6512" s="1" t="s">
        <v>2606</v>
      </c>
      <c r="N6512" s="1" t="s">
        <v>14005</v>
      </c>
    </row>
    <row r="6513" spans="1:14" x14ac:dyDescent="0.25">
      <c r="A6513" s="1" t="s">
        <v>342</v>
      </c>
      <c r="B6513" s="1" t="s">
        <v>87</v>
      </c>
      <c r="C6513" s="1" t="s">
        <v>81</v>
      </c>
      <c r="D6513" s="377">
        <v>2250</v>
      </c>
      <c r="E6513" s="1" t="s">
        <v>84</v>
      </c>
      <c r="F6513" s="378">
        <v>46184</v>
      </c>
      <c r="G6513" s="1" t="s">
        <v>12841</v>
      </c>
      <c r="H6513" s="1" t="s">
        <v>11787</v>
      </c>
      <c r="I6513" s="378">
        <v>46914</v>
      </c>
      <c r="J6513" s="1" t="s">
        <v>61</v>
      </c>
      <c r="K6513" s="380">
        <v>0.69709490740740998</v>
      </c>
      <c r="L6513" s="378">
        <v>46184</v>
      </c>
      <c r="M6513" s="1" t="s">
        <v>2606</v>
      </c>
      <c r="N6513" s="1" t="s">
        <v>14007</v>
      </c>
    </row>
    <row r="6514" spans="1:14" x14ac:dyDescent="0.25">
      <c r="A6514" s="1" t="s">
        <v>342</v>
      </c>
      <c r="B6514" s="1" t="s">
        <v>87</v>
      </c>
      <c r="C6514" s="1" t="s">
        <v>81</v>
      </c>
      <c r="D6514" s="377">
        <v>2250</v>
      </c>
      <c r="E6514" s="1" t="s">
        <v>84</v>
      </c>
      <c r="F6514" s="378">
        <v>46184</v>
      </c>
      <c r="G6514" s="1" t="s">
        <v>12841</v>
      </c>
      <c r="H6514" s="1" t="s">
        <v>11787</v>
      </c>
      <c r="I6514" s="378">
        <v>46914</v>
      </c>
      <c r="J6514" s="1" t="s">
        <v>61</v>
      </c>
      <c r="K6514" s="380">
        <v>0.16834490740741001</v>
      </c>
      <c r="L6514" s="378">
        <v>46184</v>
      </c>
      <c r="M6514" s="1" t="s">
        <v>2606</v>
      </c>
      <c r="N6514" s="1" t="s">
        <v>12845</v>
      </c>
    </row>
    <row r="6515" spans="1:14" x14ac:dyDescent="0.25">
      <c r="A6515" s="1" t="s">
        <v>342</v>
      </c>
      <c r="B6515" s="1" t="s">
        <v>87</v>
      </c>
      <c r="C6515" s="1" t="s">
        <v>81</v>
      </c>
      <c r="D6515" s="377">
        <v>2250</v>
      </c>
      <c r="E6515" s="1" t="s">
        <v>84</v>
      </c>
      <c r="F6515" s="378">
        <v>46184</v>
      </c>
      <c r="G6515" s="1" t="s">
        <v>12841</v>
      </c>
      <c r="H6515" s="1" t="s">
        <v>11787</v>
      </c>
      <c r="I6515" s="378">
        <v>46914</v>
      </c>
      <c r="J6515" s="1" t="s">
        <v>61</v>
      </c>
      <c r="K6515" s="380">
        <v>0.61472222222221995</v>
      </c>
      <c r="L6515" s="378">
        <v>46184</v>
      </c>
      <c r="M6515" s="1" t="s">
        <v>2606</v>
      </c>
      <c r="N6515" s="1" t="s">
        <v>13386</v>
      </c>
    </row>
    <row r="6516" spans="1:14" x14ac:dyDescent="0.25">
      <c r="A6516" s="1" t="s">
        <v>342</v>
      </c>
      <c r="B6516" s="1" t="s">
        <v>87</v>
      </c>
      <c r="C6516" s="1" t="s">
        <v>81</v>
      </c>
      <c r="D6516" s="377">
        <v>2250</v>
      </c>
      <c r="E6516" s="1" t="s">
        <v>84</v>
      </c>
      <c r="F6516" s="378">
        <v>46184</v>
      </c>
      <c r="G6516" s="1" t="s">
        <v>12841</v>
      </c>
      <c r="H6516" s="1" t="s">
        <v>11787</v>
      </c>
      <c r="I6516" s="378">
        <v>46914</v>
      </c>
      <c r="J6516" s="1" t="s">
        <v>61</v>
      </c>
      <c r="K6516" s="380">
        <v>0.61988425925926005</v>
      </c>
      <c r="L6516" s="378">
        <v>46184</v>
      </c>
      <c r="M6516" s="1" t="s">
        <v>2606</v>
      </c>
      <c r="N6516" s="1" t="s">
        <v>13387</v>
      </c>
    </row>
    <row r="6517" spans="1:14" x14ac:dyDescent="0.25">
      <c r="A6517" s="1" t="s">
        <v>342</v>
      </c>
      <c r="B6517" s="1" t="s">
        <v>87</v>
      </c>
      <c r="C6517" s="1" t="s">
        <v>81</v>
      </c>
      <c r="D6517" s="377">
        <v>2250</v>
      </c>
      <c r="E6517" s="1" t="s">
        <v>84</v>
      </c>
      <c r="F6517" s="378">
        <v>46184</v>
      </c>
      <c r="G6517" s="1" t="s">
        <v>12841</v>
      </c>
      <c r="H6517" s="1" t="s">
        <v>11787</v>
      </c>
      <c r="I6517" s="378">
        <v>46914</v>
      </c>
      <c r="J6517" s="1" t="s">
        <v>61</v>
      </c>
      <c r="K6517" s="380">
        <v>0.14527777777778</v>
      </c>
      <c r="L6517" s="378">
        <v>46184</v>
      </c>
      <c r="M6517" s="1" t="s">
        <v>2606</v>
      </c>
      <c r="N6517" s="1" t="s">
        <v>12847</v>
      </c>
    </row>
    <row r="6518" spans="1:14" x14ac:dyDescent="0.25">
      <c r="A6518" s="1" t="s">
        <v>342</v>
      </c>
      <c r="B6518" s="1" t="s">
        <v>87</v>
      </c>
      <c r="C6518" s="1" t="s">
        <v>81</v>
      </c>
      <c r="D6518" s="377">
        <v>2250</v>
      </c>
      <c r="E6518" s="1" t="s">
        <v>84</v>
      </c>
      <c r="F6518" s="378">
        <v>46184</v>
      </c>
      <c r="G6518" s="1" t="s">
        <v>12841</v>
      </c>
      <c r="H6518" s="1" t="s">
        <v>11787</v>
      </c>
      <c r="I6518" s="378">
        <v>46914</v>
      </c>
      <c r="J6518" s="1" t="s">
        <v>61</v>
      </c>
      <c r="K6518" s="380">
        <v>0.69276620370370001</v>
      </c>
      <c r="L6518" s="378">
        <v>46184</v>
      </c>
      <c r="M6518" s="1" t="s">
        <v>2606</v>
      </c>
      <c r="N6518" s="1" t="s">
        <v>14003</v>
      </c>
    </row>
    <row r="6519" spans="1:14" x14ac:dyDescent="0.25">
      <c r="A6519" s="1" t="s">
        <v>220</v>
      </c>
      <c r="B6519" s="1" t="s">
        <v>87</v>
      </c>
      <c r="C6519" s="1" t="s">
        <v>81</v>
      </c>
      <c r="D6519" s="377">
        <v>4980</v>
      </c>
      <c r="E6519" s="1" t="s">
        <v>84</v>
      </c>
      <c r="F6519" s="378">
        <v>46176</v>
      </c>
      <c r="G6519" s="1" t="s">
        <v>5662</v>
      </c>
      <c r="H6519" s="1" t="s">
        <v>5091</v>
      </c>
      <c r="I6519" s="378">
        <v>47998</v>
      </c>
      <c r="J6519" s="1" t="s">
        <v>61</v>
      </c>
      <c r="K6519" s="380">
        <v>3.9699074074099998E-3</v>
      </c>
      <c r="L6519" s="378">
        <v>46176</v>
      </c>
      <c r="M6519" s="1" t="s">
        <v>219</v>
      </c>
      <c r="N6519" s="1" t="s">
        <v>5665</v>
      </c>
    </row>
    <row r="6520" spans="1:14" x14ac:dyDescent="0.25">
      <c r="A6520" s="1" t="s">
        <v>220</v>
      </c>
      <c r="B6520" s="1" t="s">
        <v>87</v>
      </c>
      <c r="C6520" s="1" t="s">
        <v>81</v>
      </c>
      <c r="D6520" s="377">
        <v>4980</v>
      </c>
      <c r="E6520" s="1" t="s">
        <v>84</v>
      </c>
      <c r="F6520" s="378">
        <v>46176</v>
      </c>
      <c r="G6520" s="1" t="s">
        <v>5662</v>
      </c>
      <c r="H6520" s="1" t="s">
        <v>5091</v>
      </c>
      <c r="I6520" s="378">
        <v>47998</v>
      </c>
      <c r="J6520" s="1" t="s">
        <v>61</v>
      </c>
      <c r="K6520" s="380">
        <v>0.15053240740741</v>
      </c>
      <c r="L6520" s="378">
        <v>46176</v>
      </c>
      <c r="M6520" s="1" t="s">
        <v>219</v>
      </c>
      <c r="N6520" s="1" t="s">
        <v>5663</v>
      </c>
    </row>
    <row r="6521" spans="1:14" x14ac:dyDescent="0.25">
      <c r="A6521" s="1" t="s">
        <v>220</v>
      </c>
      <c r="B6521" s="1" t="s">
        <v>87</v>
      </c>
      <c r="C6521" s="1" t="s">
        <v>81</v>
      </c>
      <c r="D6521" s="377">
        <v>4980</v>
      </c>
      <c r="E6521" s="1" t="s">
        <v>84</v>
      </c>
      <c r="F6521" s="378">
        <v>46176</v>
      </c>
      <c r="G6521" s="1" t="s">
        <v>5662</v>
      </c>
      <c r="H6521" s="1" t="s">
        <v>5091</v>
      </c>
      <c r="I6521" s="378">
        <v>47998</v>
      </c>
      <c r="J6521" s="1" t="s">
        <v>61</v>
      </c>
      <c r="K6521" s="380">
        <v>0.25641203703704002</v>
      </c>
      <c r="L6521" s="378">
        <v>46176</v>
      </c>
      <c r="M6521" s="1" t="s">
        <v>219</v>
      </c>
      <c r="N6521" s="1" t="s">
        <v>5664</v>
      </c>
    </row>
    <row r="6522" spans="1:14" x14ac:dyDescent="0.25">
      <c r="A6522" s="1" t="s">
        <v>220</v>
      </c>
      <c r="B6522" s="1" t="s">
        <v>87</v>
      </c>
      <c r="C6522" s="1" t="s">
        <v>81</v>
      </c>
      <c r="D6522" s="377">
        <v>4980</v>
      </c>
      <c r="E6522" s="1" t="s">
        <v>84</v>
      </c>
      <c r="F6522" s="378">
        <v>46176</v>
      </c>
      <c r="G6522" s="1" t="s">
        <v>5662</v>
      </c>
      <c r="H6522" s="1" t="s">
        <v>5091</v>
      </c>
      <c r="I6522" s="378">
        <v>47998</v>
      </c>
      <c r="J6522" s="1" t="s">
        <v>61</v>
      </c>
      <c r="K6522" s="380">
        <v>0.43978009259258999</v>
      </c>
      <c r="L6522" s="378">
        <v>46176</v>
      </c>
      <c r="M6522" s="1" t="s">
        <v>219</v>
      </c>
      <c r="N6522" s="1" t="s">
        <v>8717</v>
      </c>
    </row>
    <row r="6523" spans="1:14" x14ac:dyDescent="0.25">
      <c r="A6523" s="1" t="s">
        <v>220</v>
      </c>
      <c r="B6523" s="1" t="s">
        <v>87</v>
      </c>
      <c r="C6523" s="1" t="s">
        <v>81</v>
      </c>
      <c r="D6523" s="377">
        <v>4980</v>
      </c>
      <c r="E6523" s="1" t="s">
        <v>84</v>
      </c>
      <c r="F6523" s="378">
        <v>46175</v>
      </c>
      <c r="G6523" s="1" t="s">
        <v>4484</v>
      </c>
      <c r="H6523" s="1" t="s">
        <v>4387</v>
      </c>
      <c r="I6523" s="378">
        <v>47998</v>
      </c>
      <c r="J6523" s="1" t="s">
        <v>61</v>
      </c>
      <c r="K6523" s="380">
        <v>0.34565972222222002</v>
      </c>
      <c r="L6523" s="378">
        <v>46175</v>
      </c>
      <c r="M6523" s="1" t="s">
        <v>219</v>
      </c>
      <c r="N6523" s="1" t="s">
        <v>4487</v>
      </c>
    </row>
    <row r="6524" spans="1:14" x14ac:dyDescent="0.25">
      <c r="A6524" s="1" t="s">
        <v>220</v>
      </c>
      <c r="B6524" s="1" t="s">
        <v>87</v>
      </c>
      <c r="C6524" s="1" t="s">
        <v>3537</v>
      </c>
      <c r="D6524" s="377">
        <v>-4980</v>
      </c>
      <c r="E6524" s="1" t="s">
        <v>84</v>
      </c>
      <c r="F6524" s="378">
        <v>46175</v>
      </c>
      <c r="G6524" s="1" t="s">
        <v>4488</v>
      </c>
      <c r="H6524" s="1" t="s">
        <v>4386</v>
      </c>
      <c r="I6524" s="378">
        <v>47998</v>
      </c>
      <c r="J6524" s="1" t="s">
        <v>61</v>
      </c>
      <c r="K6524" s="380">
        <v>0.56877314814815005</v>
      </c>
      <c r="L6524" s="378">
        <v>46175</v>
      </c>
      <c r="M6524" s="1" t="s">
        <v>219</v>
      </c>
      <c r="N6524" s="1" t="s">
        <v>4968</v>
      </c>
    </row>
    <row r="6525" spans="1:14" x14ac:dyDescent="0.25">
      <c r="A6525" s="1" t="s">
        <v>220</v>
      </c>
      <c r="B6525" s="1" t="s">
        <v>87</v>
      </c>
      <c r="C6525" s="1" t="s">
        <v>81</v>
      </c>
      <c r="D6525" s="377">
        <v>4980</v>
      </c>
      <c r="E6525" s="1" t="s">
        <v>84</v>
      </c>
      <c r="F6525" s="378">
        <v>46175</v>
      </c>
      <c r="G6525" s="1" t="s">
        <v>4484</v>
      </c>
      <c r="H6525" s="1" t="s">
        <v>4387</v>
      </c>
      <c r="I6525" s="378">
        <v>47998</v>
      </c>
      <c r="J6525" s="1" t="s">
        <v>61</v>
      </c>
      <c r="K6525" s="380">
        <v>0.56207175925926001</v>
      </c>
      <c r="L6525" s="378">
        <v>46175</v>
      </c>
      <c r="M6525" s="1" t="s">
        <v>219</v>
      </c>
      <c r="N6525" s="1" t="s">
        <v>4969</v>
      </c>
    </row>
    <row r="6526" spans="1:14" x14ac:dyDescent="0.25">
      <c r="A6526" s="1" t="s">
        <v>220</v>
      </c>
      <c r="B6526" s="1" t="s">
        <v>87</v>
      </c>
      <c r="C6526" s="1" t="s">
        <v>81</v>
      </c>
      <c r="D6526" s="377">
        <v>4980</v>
      </c>
      <c r="E6526" s="1" t="s">
        <v>84</v>
      </c>
      <c r="F6526" s="378">
        <v>46175</v>
      </c>
      <c r="G6526" s="1" t="s">
        <v>4484</v>
      </c>
      <c r="H6526" s="1" t="s">
        <v>4387</v>
      </c>
      <c r="I6526" s="378">
        <v>47998</v>
      </c>
      <c r="J6526" s="1" t="s">
        <v>61</v>
      </c>
      <c r="K6526" s="380">
        <v>0.33479166666666998</v>
      </c>
      <c r="L6526" s="378">
        <v>46175</v>
      </c>
      <c r="M6526" s="1" t="s">
        <v>219</v>
      </c>
      <c r="N6526" s="1" t="s">
        <v>4485</v>
      </c>
    </row>
    <row r="6527" spans="1:14" x14ac:dyDescent="0.25">
      <c r="A6527" s="1" t="s">
        <v>220</v>
      </c>
      <c r="B6527" s="1" t="s">
        <v>87</v>
      </c>
      <c r="C6527" s="1" t="s">
        <v>81</v>
      </c>
      <c r="D6527" s="377">
        <v>4980</v>
      </c>
      <c r="E6527" s="1" t="s">
        <v>84</v>
      </c>
      <c r="F6527" s="378">
        <v>46175</v>
      </c>
      <c r="G6527" s="1" t="s">
        <v>5662</v>
      </c>
      <c r="H6527" s="1" t="s">
        <v>5091</v>
      </c>
      <c r="I6527" s="378">
        <v>47998</v>
      </c>
      <c r="J6527" s="1" t="s">
        <v>61</v>
      </c>
      <c r="K6527" s="380">
        <v>0.6875</v>
      </c>
      <c r="L6527" s="378">
        <v>46175</v>
      </c>
      <c r="M6527" s="1" t="s">
        <v>219</v>
      </c>
      <c r="N6527" s="1" t="s">
        <v>5666</v>
      </c>
    </row>
    <row r="6528" spans="1:14" x14ac:dyDescent="0.25">
      <c r="A6528" s="1" t="s">
        <v>220</v>
      </c>
      <c r="B6528" s="1" t="s">
        <v>87</v>
      </c>
      <c r="C6528" s="1" t="s">
        <v>81</v>
      </c>
      <c r="D6528" s="377">
        <v>4980</v>
      </c>
      <c r="E6528" s="1" t="s">
        <v>84</v>
      </c>
      <c r="F6528" s="378">
        <v>46175</v>
      </c>
      <c r="G6528" s="1" t="s">
        <v>5662</v>
      </c>
      <c r="H6528" s="1" t="s">
        <v>5091</v>
      </c>
      <c r="I6528" s="378">
        <v>47998</v>
      </c>
      <c r="J6528" s="1" t="s">
        <v>61</v>
      </c>
      <c r="K6528" s="380">
        <v>0.88170138888889005</v>
      </c>
      <c r="L6528" s="378">
        <v>46175</v>
      </c>
      <c r="M6528" s="1" t="s">
        <v>219</v>
      </c>
      <c r="N6528" s="1" t="s">
        <v>5667</v>
      </c>
    </row>
    <row r="6529" spans="1:14" x14ac:dyDescent="0.25">
      <c r="A6529" s="1" t="s">
        <v>220</v>
      </c>
      <c r="B6529" s="1" t="s">
        <v>87</v>
      </c>
      <c r="C6529" s="1" t="s">
        <v>81</v>
      </c>
      <c r="D6529" s="377">
        <v>4980</v>
      </c>
      <c r="E6529" s="1" t="s">
        <v>84</v>
      </c>
      <c r="F6529" s="378">
        <v>46175</v>
      </c>
      <c r="G6529" s="1" t="s">
        <v>4484</v>
      </c>
      <c r="H6529" s="1" t="s">
        <v>4387</v>
      </c>
      <c r="I6529" s="378">
        <v>47998</v>
      </c>
      <c r="J6529" s="1" t="s">
        <v>61</v>
      </c>
      <c r="K6529" s="380">
        <v>0.42108796296296003</v>
      </c>
      <c r="L6529" s="378">
        <v>46175</v>
      </c>
      <c r="M6529" s="1" t="s">
        <v>219</v>
      </c>
      <c r="N6529" s="1" t="s">
        <v>4970</v>
      </c>
    </row>
    <row r="6530" spans="1:14" x14ac:dyDescent="0.25">
      <c r="A6530" s="1" t="s">
        <v>220</v>
      </c>
      <c r="B6530" s="1" t="s">
        <v>87</v>
      </c>
      <c r="C6530" s="1" t="s">
        <v>81</v>
      </c>
      <c r="D6530" s="377">
        <v>4980</v>
      </c>
      <c r="E6530" s="1" t="s">
        <v>84</v>
      </c>
      <c r="F6530" s="378">
        <v>46175</v>
      </c>
      <c r="G6530" s="1" t="s">
        <v>4484</v>
      </c>
      <c r="H6530" s="1" t="s">
        <v>4387</v>
      </c>
      <c r="I6530" s="378">
        <v>47998</v>
      </c>
      <c r="J6530" s="1" t="s">
        <v>61</v>
      </c>
      <c r="K6530" s="380">
        <v>0.32204861111110999</v>
      </c>
      <c r="L6530" s="378">
        <v>46175</v>
      </c>
      <c r="M6530" s="1" t="s">
        <v>219</v>
      </c>
      <c r="N6530" s="1" t="s">
        <v>4486</v>
      </c>
    </row>
    <row r="6531" spans="1:14" x14ac:dyDescent="0.25">
      <c r="A6531" s="1" t="s">
        <v>220</v>
      </c>
      <c r="B6531" s="1" t="s">
        <v>87</v>
      </c>
      <c r="C6531" s="1" t="s">
        <v>81</v>
      </c>
      <c r="D6531" s="377">
        <v>4980</v>
      </c>
      <c r="E6531" s="1" t="s">
        <v>84</v>
      </c>
      <c r="F6531" s="378">
        <v>46175</v>
      </c>
      <c r="G6531" s="1" t="s">
        <v>4484</v>
      </c>
      <c r="H6531" s="1" t="s">
        <v>4387</v>
      </c>
      <c r="I6531" s="378">
        <v>47998</v>
      </c>
      <c r="J6531" s="1" t="s">
        <v>61</v>
      </c>
      <c r="K6531" s="380">
        <v>0.39475694444443998</v>
      </c>
      <c r="L6531" s="378">
        <v>46175</v>
      </c>
      <c r="M6531" s="1" t="s">
        <v>219</v>
      </c>
      <c r="N6531" s="1" t="s">
        <v>4607</v>
      </c>
    </row>
    <row r="6532" spans="1:14" x14ac:dyDescent="0.25">
      <c r="A6532" s="1" t="s">
        <v>220</v>
      </c>
      <c r="B6532" s="1" t="s">
        <v>87</v>
      </c>
      <c r="C6532" s="1" t="s">
        <v>81</v>
      </c>
      <c r="D6532" s="377">
        <v>4980</v>
      </c>
      <c r="E6532" s="1" t="s">
        <v>84</v>
      </c>
      <c r="F6532" s="378">
        <v>46174</v>
      </c>
      <c r="G6532" s="1" t="s">
        <v>4488</v>
      </c>
      <c r="H6532" s="1" t="s">
        <v>4386</v>
      </c>
      <c r="I6532" s="378">
        <v>47998</v>
      </c>
      <c r="J6532" s="1" t="s">
        <v>61</v>
      </c>
      <c r="K6532" s="380">
        <v>0.67670138888888998</v>
      </c>
      <c r="L6532" s="378">
        <v>46174</v>
      </c>
      <c r="M6532" s="1" t="s">
        <v>219</v>
      </c>
      <c r="N6532" s="1" t="s">
        <v>4490</v>
      </c>
    </row>
    <row r="6533" spans="1:14" x14ac:dyDescent="0.25">
      <c r="A6533" s="1" t="s">
        <v>220</v>
      </c>
      <c r="B6533" s="1" t="s">
        <v>87</v>
      </c>
      <c r="C6533" s="1" t="s">
        <v>81</v>
      </c>
      <c r="D6533" s="377">
        <v>4980</v>
      </c>
      <c r="E6533" s="1" t="s">
        <v>84</v>
      </c>
      <c r="F6533" s="378">
        <v>46174</v>
      </c>
      <c r="G6533" s="1" t="s">
        <v>4488</v>
      </c>
      <c r="H6533" s="1" t="s">
        <v>4386</v>
      </c>
      <c r="I6533" s="378">
        <v>47998</v>
      </c>
      <c r="J6533" s="1" t="s">
        <v>61</v>
      </c>
      <c r="K6533" s="380">
        <v>0.35934027777777999</v>
      </c>
      <c r="L6533" s="378">
        <v>46174</v>
      </c>
      <c r="M6533" s="1" t="s">
        <v>219</v>
      </c>
      <c r="N6533" s="1" t="s">
        <v>4489</v>
      </c>
    </row>
    <row r="6534" spans="1:14" x14ac:dyDescent="0.25">
      <c r="A6534" s="1" t="s">
        <v>220</v>
      </c>
      <c r="B6534" s="1" t="s">
        <v>87</v>
      </c>
      <c r="C6534" s="1" t="s">
        <v>81</v>
      </c>
      <c r="D6534" s="377">
        <v>4980</v>
      </c>
      <c r="E6534" s="1" t="s">
        <v>84</v>
      </c>
      <c r="F6534" s="378">
        <v>46174</v>
      </c>
      <c r="G6534" s="1" t="s">
        <v>4493</v>
      </c>
      <c r="H6534" s="1" t="s">
        <v>4385</v>
      </c>
      <c r="I6534" s="378">
        <v>47998</v>
      </c>
      <c r="J6534" s="1" t="s">
        <v>61</v>
      </c>
      <c r="K6534" s="380">
        <v>0.39759259259259</v>
      </c>
      <c r="L6534" s="378">
        <v>46174</v>
      </c>
      <c r="M6534" s="1" t="s">
        <v>219</v>
      </c>
      <c r="N6534" s="1" t="s">
        <v>4494</v>
      </c>
    </row>
    <row r="6535" spans="1:14" x14ac:dyDescent="0.25">
      <c r="A6535" s="1" t="s">
        <v>220</v>
      </c>
      <c r="B6535" s="1" t="s">
        <v>87</v>
      </c>
      <c r="C6535" s="1" t="s">
        <v>81</v>
      </c>
      <c r="D6535" s="377">
        <v>4980</v>
      </c>
      <c r="E6535" s="1" t="s">
        <v>84</v>
      </c>
      <c r="F6535" s="378">
        <v>46174</v>
      </c>
      <c r="G6535" s="1" t="s">
        <v>4488</v>
      </c>
      <c r="H6535" s="1" t="s">
        <v>4386</v>
      </c>
      <c r="I6535" s="378">
        <v>47998</v>
      </c>
      <c r="J6535" s="1" t="s">
        <v>61</v>
      </c>
      <c r="K6535" s="380">
        <v>0.37296296296296</v>
      </c>
      <c r="L6535" s="378">
        <v>46174</v>
      </c>
      <c r="M6535" s="1" t="s">
        <v>219</v>
      </c>
      <c r="N6535" s="1" t="s">
        <v>4497</v>
      </c>
    </row>
    <row r="6536" spans="1:14" x14ac:dyDescent="0.25">
      <c r="A6536" s="1" t="s">
        <v>220</v>
      </c>
      <c r="B6536" s="1" t="s">
        <v>87</v>
      </c>
      <c r="C6536" s="1" t="s">
        <v>81</v>
      </c>
      <c r="D6536" s="377">
        <v>4980</v>
      </c>
      <c r="E6536" s="1" t="s">
        <v>84</v>
      </c>
      <c r="F6536" s="378">
        <v>46174</v>
      </c>
      <c r="G6536" s="1" t="s">
        <v>4493</v>
      </c>
      <c r="H6536" s="1" t="s">
        <v>4385</v>
      </c>
      <c r="I6536" s="378">
        <v>47998</v>
      </c>
      <c r="J6536" s="1" t="s">
        <v>61</v>
      </c>
      <c r="K6536" s="380">
        <v>0.36288194444444</v>
      </c>
      <c r="L6536" s="378">
        <v>46174</v>
      </c>
      <c r="M6536" s="1" t="s">
        <v>219</v>
      </c>
      <c r="N6536" s="1" t="s">
        <v>4499</v>
      </c>
    </row>
    <row r="6537" spans="1:14" x14ac:dyDescent="0.25">
      <c r="A6537" s="1" t="s">
        <v>220</v>
      </c>
      <c r="B6537" s="1" t="s">
        <v>87</v>
      </c>
      <c r="C6537" s="1" t="s">
        <v>81</v>
      </c>
      <c r="D6537" s="377">
        <v>4980</v>
      </c>
      <c r="E6537" s="1" t="s">
        <v>84</v>
      </c>
      <c r="F6537" s="378">
        <v>46174</v>
      </c>
      <c r="G6537" s="1" t="s">
        <v>4493</v>
      </c>
      <c r="H6537" s="1" t="s">
        <v>4385</v>
      </c>
      <c r="I6537" s="378">
        <v>47998</v>
      </c>
      <c r="J6537" s="1" t="s">
        <v>61</v>
      </c>
      <c r="K6537" s="380">
        <v>0.38706018518518998</v>
      </c>
      <c r="L6537" s="378">
        <v>46174</v>
      </c>
      <c r="M6537" s="1" t="s">
        <v>219</v>
      </c>
      <c r="N6537" s="1" t="s">
        <v>4498</v>
      </c>
    </row>
    <row r="6538" spans="1:14" x14ac:dyDescent="0.25">
      <c r="A6538" s="1" t="s">
        <v>220</v>
      </c>
      <c r="B6538" s="1" t="s">
        <v>87</v>
      </c>
      <c r="C6538" s="1" t="s">
        <v>81</v>
      </c>
      <c r="D6538" s="377">
        <v>4980</v>
      </c>
      <c r="E6538" s="1" t="s">
        <v>84</v>
      </c>
      <c r="F6538" s="378">
        <v>46174</v>
      </c>
      <c r="G6538" s="1" t="s">
        <v>4488</v>
      </c>
      <c r="H6538" s="1" t="s">
        <v>4386</v>
      </c>
      <c r="I6538" s="378">
        <v>47998</v>
      </c>
      <c r="J6538" s="1" t="s">
        <v>61</v>
      </c>
      <c r="K6538" s="380">
        <v>0.35435185185184997</v>
      </c>
      <c r="L6538" s="378">
        <v>46174</v>
      </c>
      <c r="M6538" s="1" t="s">
        <v>219</v>
      </c>
      <c r="N6538" s="1" t="s">
        <v>4495</v>
      </c>
    </row>
    <row r="6539" spans="1:14" x14ac:dyDescent="0.25">
      <c r="A6539" s="1" t="s">
        <v>220</v>
      </c>
      <c r="B6539" s="1" t="s">
        <v>87</v>
      </c>
      <c r="C6539" s="1" t="s">
        <v>81</v>
      </c>
      <c r="D6539" s="377">
        <v>4980</v>
      </c>
      <c r="E6539" s="1" t="s">
        <v>84</v>
      </c>
      <c r="F6539" s="378">
        <v>46174</v>
      </c>
      <c r="G6539" s="1" t="s">
        <v>4488</v>
      </c>
      <c r="H6539" s="1" t="s">
        <v>4386</v>
      </c>
      <c r="I6539" s="378">
        <v>47998</v>
      </c>
      <c r="J6539" s="1" t="s">
        <v>61</v>
      </c>
      <c r="K6539" s="380">
        <v>0.39089120370370001</v>
      </c>
      <c r="L6539" s="378">
        <v>46174</v>
      </c>
      <c r="M6539" s="1" t="s">
        <v>219</v>
      </c>
      <c r="N6539" s="1" t="s">
        <v>4496</v>
      </c>
    </row>
    <row r="6540" spans="1:14" x14ac:dyDescent="0.25">
      <c r="A6540" s="1" t="s">
        <v>220</v>
      </c>
      <c r="B6540" s="1" t="s">
        <v>87</v>
      </c>
      <c r="C6540" s="1" t="s">
        <v>81</v>
      </c>
      <c r="D6540" s="377">
        <v>4980</v>
      </c>
      <c r="E6540" s="1" t="s">
        <v>84</v>
      </c>
      <c r="F6540" s="378">
        <v>46174</v>
      </c>
      <c r="G6540" s="1" t="s">
        <v>4488</v>
      </c>
      <c r="H6540" s="1" t="s">
        <v>4386</v>
      </c>
      <c r="I6540" s="378">
        <v>47998</v>
      </c>
      <c r="J6540" s="1" t="s">
        <v>61</v>
      </c>
      <c r="K6540" s="380">
        <v>0.39050925925926</v>
      </c>
      <c r="L6540" s="378">
        <v>46174</v>
      </c>
      <c r="M6540" s="1" t="s">
        <v>219</v>
      </c>
      <c r="N6540" s="1" t="s">
        <v>4492</v>
      </c>
    </row>
    <row r="6541" spans="1:14" x14ac:dyDescent="0.25">
      <c r="A6541" s="1" t="s">
        <v>220</v>
      </c>
      <c r="B6541" s="1" t="s">
        <v>87</v>
      </c>
      <c r="C6541" s="1" t="s">
        <v>81</v>
      </c>
      <c r="D6541" s="377">
        <v>4980</v>
      </c>
      <c r="E6541" s="1" t="s">
        <v>84</v>
      </c>
      <c r="F6541" s="378">
        <v>46174</v>
      </c>
      <c r="G6541" s="1" t="s">
        <v>4488</v>
      </c>
      <c r="H6541" s="1" t="s">
        <v>4386</v>
      </c>
      <c r="I6541" s="378">
        <v>47998</v>
      </c>
      <c r="J6541" s="1" t="s">
        <v>61</v>
      </c>
      <c r="K6541" s="380">
        <v>0.74250000000000005</v>
      </c>
      <c r="L6541" s="378">
        <v>46174</v>
      </c>
      <c r="M6541" s="1" t="s">
        <v>219</v>
      </c>
      <c r="N6541" s="1" t="s">
        <v>4491</v>
      </c>
    </row>
    <row r="6542" spans="1:14" x14ac:dyDescent="0.25">
      <c r="A6542" s="1" t="s">
        <v>294</v>
      </c>
      <c r="B6542" s="1" t="s">
        <v>87</v>
      </c>
      <c r="C6542" s="1" t="s">
        <v>81</v>
      </c>
      <c r="D6542" s="377">
        <v>4980</v>
      </c>
      <c r="E6542" s="1" t="s">
        <v>84</v>
      </c>
      <c r="F6542" s="378">
        <v>46185</v>
      </c>
      <c r="G6542" s="1" t="s">
        <v>14013</v>
      </c>
      <c r="H6542" s="1" t="s">
        <v>13459</v>
      </c>
      <c r="I6542" s="378">
        <v>46915</v>
      </c>
      <c r="J6542" s="1" t="s">
        <v>61</v>
      </c>
      <c r="K6542" s="380">
        <v>0.45815972222222001</v>
      </c>
      <c r="L6542" s="378">
        <v>46185</v>
      </c>
      <c r="M6542" s="1" t="s">
        <v>2609</v>
      </c>
      <c r="N6542" s="1" t="s">
        <v>14426</v>
      </c>
    </row>
    <row r="6543" spans="1:14" x14ac:dyDescent="0.25">
      <c r="A6543" s="1" t="s">
        <v>294</v>
      </c>
      <c r="B6543" s="1" t="s">
        <v>87</v>
      </c>
      <c r="C6543" s="1" t="s">
        <v>81</v>
      </c>
      <c r="D6543" s="377">
        <v>4980</v>
      </c>
      <c r="E6543" s="1" t="s">
        <v>84</v>
      </c>
      <c r="F6543" s="378">
        <v>46185</v>
      </c>
      <c r="G6543" s="1" t="s">
        <v>13133</v>
      </c>
      <c r="H6543" s="1" t="s">
        <v>13134</v>
      </c>
      <c r="I6543" s="378">
        <v>46912</v>
      </c>
      <c r="J6543" s="1" t="s">
        <v>61</v>
      </c>
      <c r="K6543" s="380">
        <v>0.16381944444443999</v>
      </c>
      <c r="L6543" s="378">
        <v>46185</v>
      </c>
      <c r="M6543" s="1" t="s">
        <v>2609</v>
      </c>
      <c r="N6543" s="1" t="s">
        <v>14015</v>
      </c>
    </row>
    <row r="6544" spans="1:14" x14ac:dyDescent="0.25">
      <c r="A6544" s="1" t="s">
        <v>294</v>
      </c>
      <c r="B6544" s="1" t="s">
        <v>87</v>
      </c>
      <c r="C6544" s="1" t="s">
        <v>81</v>
      </c>
      <c r="D6544" s="377">
        <v>4980</v>
      </c>
      <c r="E6544" s="1" t="s">
        <v>84</v>
      </c>
      <c r="F6544" s="378">
        <v>46185</v>
      </c>
      <c r="G6544" s="1" t="s">
        <v>13133</v>
      </c>
      <c r="H6544" s="1" t="s">
        <v>13134</v>
      </c>
      <c r="I6544" s="378">
        <v>46912</v>
      </c>
      <c r="J6544" s="1" t="s">
        <v>61</v>
      </c>
      <c r="K6544" s="380">
        <v>1.402777777778E-2</v>
      </c>
      <c r="L6544" s="378">
        <v>46185</v>
      </c>
      <c r="M6544" s="1" t="s">
        <v>2609</v>
      </c>
      <c r="N6544" s="1" t="s">
        <v>14017</v>
      </c>
    </row>
    <row r="6545" spans="1:14" x14ac:dyDescent="0.25">
      <c r="A6545" s="1" t="s">
        <v>294</v>
      </c>
      <c r="B6545" s="1" t="s">
        <v>87</v>
      </c>
      <c r="C6545" s="1" t="s">
        <v>81</v>
      </c>
      <c r="D6545" s="377">
        <v>4980</v>
      </c>
      <c r="E6545" s="1" t="s">
        <v>84</v>
      </c>
      <c r="F6545" s="378">
        <v>46185</v>
      </c>
      <c r="G6545" s="1" t="s">
        <v>14013</v>
      </c>
      <c r="H6545" s="1" t="s">
        <v>13459</v>
      </c>
      <c r="I6545" s="378">
        <v>46915</v>
      </c>
      <c r="J6545" s="1" t="s">
        <v>61</v>
      </c>
      <c r="K6545" s="380">
        <v>0.29752314814815001</v>
      </c>
      <c r="L6545" s="378">
        <v>46185</v>
      </c>
      <c r="M6545" s="1" t="s">
        <v>2609</v>
      </c>
      <c r="N6545" s="1" t="s">
        <v>14016</v>
      </c>
    </row>
    <row r="6546" spans="1:14" x14ac:dyDescent="0.25">
      <c r="A6546" s="1" t="s">
        <v>294</v>
      </c>
      <c r="B6546" s="1" t="s">
        <v>87</v>
      </c>
      <c r="C6546" s="1" t="s">
        <v>81</v>
      </c>
      <c r="D6546" s="377">
        <v>4980</v>
      </c>
      <c r="E6546" s="1" t="s">
        <v>84</v>
      </c>
      <c r="F6546" s="378">
        <v>46185</v>
      </c>
      <c r="G6546" s="1" t="s">
        <v>14013</v>
      </c>
      <c r="H6546" s="1" t="s">
        <v>13459</v>
      </c>
      <c r="I6546" s="378">
        <v>46915</v>
      </c>
      <c r="J6546" s="1" t="s">
        <v>61</v>
      </c>
      <c r="K6546" s="380">
        <v>0.14223379629630001</v>
      </c>
      <c r="L6546" s="378">
        <v>46185</v>
      </c>
      <c r="M6546" s="1" t="s">
        <v>2609</v>
      </c>
      <c r="N6546" s="1" t="s">
        <v>14014</v>
      </c>
    </row>
    <row r="6547" spans="1:14" x14ac:dyDescent="0.25">
      <c r="A6547" s="1" t="s">
        <v>294</v>
      </c>
      <c r="B6547" s="1" t="s">
        <v>87</v>
      </c>
      <c r="C6547" s="1" t="s">
        <v>81</v>
      </c>
      <c r="D6547" s="377">
        <v>4980</v>
      </c>
      <c r="E6547" s="1" t="s">
        <v>84</v>
      </c>
      <c r="F6547" s="378">
        <v>46184</v>
      </c>
      <c r="G6547" s="1" t="s">
        <v>13133</v>
      </c>
      <c r="H6547" s="1" t="s">
        <v>13134</v>
      </c>
      <c r="I6547" s="378">
        <v>46912</v>
      </c>
      <c r="J6547" s="1" t="s">
        <v>61</v>
      </c>
      <c r="K6547" s="380">
        <v>0.44108796296295999</v>
      </c>
      <c r="L6547" s="378">
        <v>46184</v>
      </c>
      <c r="M6547" s="1" t="s">
        <v>2609</v>
      </c>
      <c r="N6547" s="1" t="s">
        <v>13135</v>
      </c>
    </row>
    <row r="6548" spans="1:14" x14ac:dyDescent="0.25">
      <c r="A6548" s="1" t="s">
        <v>294</v>
      </c>
      <c r="B6548" s="1" t="s">
        <v>87</v>
      </c>
      <c r="C6548" s="1" t="s">
        <v>81</v>
      </c>
      <c r="D6548" s="377">
        <v>4980</v>
      </c>
      <c r="E6548" s="1" t="s">
        <v>84</v>
      </c>
      <c r="F6548" s="378">
        <v>46184</v>
      </c>
      <c r="G6548" s="1" t="s">
        <v>13133</v>
      </c>
      <c r="H6548" s="1" t="s">
        <v>13134</v>
      </c>
      <c r="I6548" s="378">
        <v>46912</v>
      </c>
      <c r="J6548" s="1" t="s">
        <v>61</v>
      </c>
      <c r="K6548" s="380">
        <v>0.89597222222221995</v>
      </c>
      <c r="L6548" s="378">
        <v>46184</v>
      </c>
      <c r="M6548" s="1" t="s">
        <v>2609</v>
      </c>
      <c r="N6548" s="1" t="s">
        <v>14020</v>
      </c>
    </row>
    <row r="6549" spans="1:14" x14ac:dyDescent="0.25">
      <c r="A6549" s="1" t="s">
        <v>294</v>
      </c>
      <c r="B6549" s="1" t="s">
        <v>87</v>
      </c>
      <c r="C6549" s="1" t="s">
        <v>81</v>
      </c>
      <c r="D6549" s="377">
        <v>4980</v>
      </c>
      <c r="E6549" s="1" t="s">
        <v>84</v>
      </c>
      <c r="F6549" s="378">
        <v>46184</v>
      </c>
      <c r="G6549" s="1" t="s">
        <v>12849</v>
      </c>
      <c r="H6549" s="1" t="s">
        <v>11789</v>
      </c>
      <c r="I6549" s="378">
        <v>46914</v>
      </c>
      <c r="J6549" s="1" t="s">
        <v>61</v>
      </c>
      <c r="K6549" s="380">
        <v>0.1437962962963</v>
      </c>
      <c r="L6549" s="378">
        <v>46184</v>
      </c>
      <c r="M6549" s="1" t="s">
        <v>2609</v>
      </c>
      <c r="N6549" s="1" t="s">
        <v>12853</v>
      </c>
    </row>
    <row r="6550" spans="1:14" x14ac:dyDescent="0.25">
      <c r="A6550" s="1" t="s">
        <v>294</v>
      </c>
      <c r="B6550" s="1" t="s">
        <v>87</v>
      </c>
      <c r="C6550" s="1" t="s">
        <v>81</v>
      </c>
      <c r="D6550" s="377">
        <v>4980</v>
      </c>
      <c r="E6550" s="1" t="s">
        <v>84</v>
      </c>
      <c r="F6550" s="378">
        <v>46184</v>
      </c>
      <c r="G6550" s="1" t="s">
        <v>12851</v>
      </c>
      <c r="H6550" s="1" t="s">
        <v>11788</v>
      </c>
      <c r="I6550" s="378">
        <v>46912</v>
      </c>
      <c r="J6550" s="1" t="s">
        <v>61</v>
      </c>
      <c r="K6550" s="380">
        <v>0.16815972222222</v>
      </c>
      <c r="L6550" s="378">
        <v>46184</v>
      </c>
      <c r="M6550" s="1" t="s">
        <v>2609</v>
      </c>
      <c r="N6550" s="1" t="s">
        <v>12855</v>
      </c>
    </row>
    <row r="6551" spans="1:14" x14ac:dyDescent="0.25">
      <c r="A6551" s="1" t="s">
        <v>294</v>
      </c>
      <c r="B6551" s="1" t="s">
        <v>87</v>
      </c>
      <c r="C6551" s="1" t="s">
        <v>81</v>
      </c>
      <c r="D6551" s="377">
        <v>4980</v>
      </c>
      <c r="E6551" s="1" t="s">
        <v>84</v>
      </c>
      <c r="F6551" s="378">
        <v>46184</v>
      </c>
      <c r="G6551" s="1" t="s">
        <v>14013</v>
      </c>
      <c r="H6551" s="1" t="s">
        <v>13459</v>
      </c>
      <c r="I6551" s="378">
        <v>46915</v>
      </c>
      <c r="J6551" s="1" t="s">
        <v>61</v>
      </c>
      <c r="K6551" s="380">
        <v>0.69293981481481004</v>
      </c>
      <c r="L6551" s="378">
        <v>46184</v>
      </c>
      <c r="M6551" s="1" t="s">
        <v>2609</v>
      </c>
      <c r="N6551" s="1" t="s">
        <v>14018</v>
      </c>
    </row>
    <row r="6552" spans="1:14" x14ac:dyDescent="0.25">
      <c r="A6552" s="1" t="s">
        <v>294</v>
      </c>
      <c r="B6552" s="1" t="s">
        <v>87</v>
      </c>
      <c r="C6552" s="1" t="s">
        <v>81</v>
      </c>
      <c r="D6552" s="377">
        <v>4980</v>
      </c>
      <c r="E6552" s="1" t="s">
        <v>84</v>
      </c>
      <c r="F6552" s="378">
        <v>46184</v>
      </c>
      <c r="G6552" s="1" t="s">
        <v>12851</v>
      </c>
      <c r="H6552" s="1" t="s">
        <v>11788</v>
      </c>
      <c r="I6552" s="378">
        <v>46912</v>
      </c>
      <c r="J6552" s="1" t="s">
        <v>61</v>
      </c>
      <c r="K6552" s="380">
        <v>1.148148148148E-2</v>
      </c>
      <c r="L6552" s="378">
        <v>46184</v>
      </c>
      <c r="M6552" s="1" t="s">
        <v>2609</v>
      </c>
      <c r="N6552" s="1" t="s">
        <v>12854</v>
      </c>
    </row>
    <row r="6553" spans="1:14" x14ac:dyDescent="0.25">
      <c r="A6553" s="1" t="s">
        <v>294</v>
      </c>
      <c r="B6553" s="1" t="s">
        <v>87</v>
      </c>
      <c r="C6553" s="1" t="s">
        <v>81</v>
      </c>
      <c r="D6553" s="377">
        <v>4980</v>
      </c>
      <c r="E6553" s="1" t="s">
        <v>84</v>
      </c>
      <c r="F6553" s="378">
        <v>46184</v>
      </c>
      <c r="G6553" s="1" t="s">
        <v>14013</v>
      </c>
      <c r="H6553" s="1" t="s">
        <v>13459</v>
      </c>
      <c r="I6553" s="378">
        <v>46915</v>
      </c>
      <c r="J6553" s="1" t="s">
        <v>61</v>
      </c>
      <c r="K6553" s="380">
        <v>0.93759259259258998</v>
      </c>
      <c r="L6553" s="378">
        <v>46184</v>
      </c>
      <c r="M6553" s="1" t="s">
        <v>2609</v>
      </c>
      <c r="N6553" s="1" t="s">
        <v>14021</v>
      </c>
    </row>
    <row r="6554" spans="1:14" x14ac:dyDescent="0.25">
      <c r="A6554" s="1" t="s">
        <v>294</v>
      </c>
      <c r="B6554" s="1" t="s">
        <v>87</v>
      </c>
      <c r="C6554" s="1" t="s">
        <v>81</v>
      </c>
      <c r="D6554" s="377">
        <v>4980</v>
      </c>
      <c r="E6554" s="1" t="s">
        <v>84</v>
      </c>
      <c r="F6554" s="378">
        <v>46184</v>
      </c>
      <c r="G6554" s="1" t="s">
        <v>12849</v>
      </c>
      <c r="H6554" s="1" t="s">
        <v>11789</v>
      </c>
      <c r="I6554" s="378">
        <v>46914</v>
      </c>
      <c r="J6554" s="1" t="s">
        <v>61</v>
      </c>
      <c r="K6554" s="380">
        <v>0.40627314814815002</v>
      </c>
      <c r="L6554" s="378">
        <v>46184</v>
      </c>
      <c r="M6554" s="1" t="s">
        <v>2609</v>
      </c>
      <c r="N6554" s="1" t="s">
        <v>13132</v>
      </c>
    </row>
    <row r="6555" spans="1:14" x14ac:dyDescent="0.25">
      <c r="A6555" s="1" t="s">
        <v>294</v>
      </c>
      <c r="B6555" s="1" t="s">
        <v>87</v>
      </c>
      <c r="C6555" s="1" t="s">
        <v>81</v>
      </c>
      <c r="D6555" s="377">
        <v>4980</v>
      </c>
      <c r="E6555" s="1" t="s">
        <v>84</v>
      </c>
      <c r="F6555" s="378">
        <v>46184</v>
      </c>
      <c r="G6555" s="1" t="s">
        <v>12849</v>
      </c>
      <c r="H6555" s="1" t="s">
        <v>11789</v>
      </c>
      <c r="I6555" s="378">
        <v>46914</v>
      </c>
      <c r="J6555" s="1" t="s">
        <v>61</v>
      </c>
      <c r="K6555" s="380">
        <v>0.65954861111110996</v>
      </c>
      <c r="L6555" s="378">
        <v>46184</v>
      </c>
      <c r="M6555" s="1" t="s">
        <v>2609</v>
      </c>
      <c r="N6555" s="1" t="s">
        <v>13392</v>
      </c>
    </row>
    <row r="6556" spans="1:14" x14ac:dyDescent="0.25">
      <c r="A6556" s="1" t="s">
        <v>294</v>
      </c>
      <c r="B6556" s="1" t="s">
        <v>87</v>
      </c>
      <c r="C6556" s="1" t="s">
        <v>81</v>
      </c>
      <c r="D6556" s="377">
        <v>4980</v>
      </c>
      <c r="E6556" s="1" t="s">
        <v>84</v>
      </c>
      <c r="F6556" s="378">
        <v>46184</v>
      </c>
      <c r="G6556" s="1" t="s">
        <v>12849</v>
      </c>
      <c r="H6556" s="1" t="s">
        <v>11789</v>
      </c>
      <c r="I6556" s="378">
        <v>46914</v>
      </c>
      <c r="J6556" s="1" t="s">
        <v>61</v>
      </c>
      <c r="K6556" s="380">
        <v>0.31225694444444002</v>
      </c>
      <c r="L6556" s="378">
        <v>46184</v>
      </c>
      <c r="M6556" s="1" t="s">
        <v>2609</v>
      </c>
      <c r="N6556" s="1" t="s">
        <v>12850</v>
      </c>
    </row>
    <row r="6557" spans="1:14" x14ac:dyDescent="0.25">
      <c r="A6557" s="1" t="s">
        <v>294</v>
      </c>
      <c r="B6557" s="1" t="s">
        <v>87</v>
      </c>
      <c r="C6557" s="1" t="s">
        <v>81</v>
      </c>
      <c r="D6557" s="377">
        <v>4980</v>
      </c>
      <c r="E6557" s="1" t="s">
        <v>84</v>
      </c>
      <c r="F6557" s="378">
        <v>46184</v>
      </c>
      <c r="G6557" s="1" t="s">
        <v>12851</v>
      </c>
      <c r="H6557" s="1" t="s">
        <v>11788</v>
      </c>
      <c r="I6557" s="378">
        <v>46912</v>
      </c>
      <c r="J6557" s="1" t="s">
        <v>61</v>
      </c>
      <c r="K6557" s="380">
        <v>0.32557870370370001</v>
      </c>
      <c r="L6557" s="378">
        <v>46184</v>
      </c>
      <c r="M6557" s="1" t="s">
        <v>2609</v>
      </c>
      <c r="N6557" s="1" t="s">
        <v>12852</v>
      </c>
    </row>
    <row r="6558" spans="1:14" x14ac:dyDescent="0.25">
      <c r="A6558" s="1" t="s">
        <v>294</v>
      </c>
      <c r="B6558" s="1" t="s">
        <v>87</v>
      </c>
      <c r="C6558" s="1" t="s">
        <v>81</v>
      </c>
      <c r="D6558" s="377">
        <v>4980</v>
      </c>
      <c r="E6558" s="1" t="s">
        <v>84</v>
      </c>
      <c r="F6558" s="378">
        <v>46184</v>
      </c>
      <c r="G6558" s="1" t="s">
        <v>13133</v>
      </c>
      <c r="H6558" s="1" t="s">
        <v>13134</v>
      </c>
      <c r="I6558" s="378">
        <v>46912</v>
      </c>
      <c r="J6558" s="1" t="s">
        <v>61</v>
      </c>
      <c r="K6558" s="380">
        <v>0.59320601851851995</v>
      </c>
      <c r="L6558" s="378">
        <v>46184</v>
      </c>
      <c r="M6558" s="1" t="s">
        <v>2609</v>
      </c>
      <c r="N6558" s="1" t="s">
        <v>13393</v>
      </c>
    </row>
    <row r="6559" spans="1:14" x14ac:dyDescent="0.25">
      <c r="A6559" s="1" t="s">
        <v>294</v>
      </c>
      <c r="B6559" s="1" t="s">
        <v>87</v>
      </c>
      <c r="C6559" s="1" t="s">
        <v>81</v>
      </c>
      <c r="D6559" s="377">
        <v>4980</v>
      </c>
      <c r="E6559" s="1" t="s">
        <v>84</v>
      </c>
      <c r="F6559" s="378">
        <v>46184</v>
      </c>
      <c r="G6559" s="1" t="s">
        <v>14013</v>
      </c>
      <c r="H6559" s="1" t="s">
        <v>13459</v>
      </c>
      <c r="I6559" s="378">
        <v>46915</v>
      </c>
      <c r="J6559" s="1" t="s">
        <v>61</v>
      </c>
      <c r="K6559" s="380">
        <v>0.99111111111111005</v>
      </c>
      <c r="L6559" s="378">
        <v>46184</v>
      </c>
      <c r="M6559" s="1" t="s">
        <v>2609</v>
      </c>
      <c r="N6559" s="1" t="s">
        <v>14019</v>
      </c>
    </row>
    <row r="6560" spans="1:14" x14ac:dyDescent="0.25">
      <c r="A6560" s="1" t="s">
        <v>294</v>
      </c>
      <c r="B6560" s="1" t="s">
        <v>87</v>
      </c>
      <c r="C6560" s="1" t="s">
        <v>81</v>
      </c>
      <c r="D6560" s="377">
        <v>4980</v>
      </c>
      <c r="E6560" s="1" t="s">
        <v>84</v>
      </c>
      <c r="F6560" s="378">
        <v>46184</v>
      </c>
      <c r="G6560" s="1" t="s">
        <v>13133</v>
      </c>
      <c r="H6560" s="1" t="s">
        <v>13134</v>
      </c>
      <c r="I6560" s="378">
        <v>46912</v>
      </c>
      <c r="J6560" s="1" t="s">
        <v>61</v>
      </c>
      <c r="K6560" s="380">
        <v>0.79971064814814996</v>
      </c>
      <c r="L6560" s="378">
        <v>46184</v>
      </c>
      <c r="M6560" s="1" t="s">
        <v>2609</v>
      </c>
      <c r="N6560" s="1" t="s">
        <v>14022</v>
      </c>
    </row>
    <row r="6561" spans="1:14" x14ac:dyDescent="0.25">
      <c r="A6561" s="1" t="s">
        <v>294</v>
      </c>
      <c r="B6561" s="1" t="s">
        <v>87</v>
      </c>
      <c r="C6561" s="1" t="s">
        <v>81</v>
      </c>
      <c r="D6561" s="377">
        <v>4980</v>
      </c>
      <c r="E6561" s="1" t="s">
        <v>84</v>
      </c>
      <c r="F6561" s="378">
        <v>46183</v>
      </c>
      <c r="G6561" s="1" t="s">
        <v>11564</v>
      </c>
      <c r="H6561" s="1" t="s">
        <v>10998</v>
      </c>
      <c r="I6561" s="378">
        <v>46912</v>
      </c>
      <c r="J6561" s="1" t="s">
        <v>61</v>
      </c>
      <c r="K6561" s="380">
        <v>6.3657407407000002E-4</v>
      </c>
      <c r="L6561" s="378">
        <v>46183</v>
      </c>
      <c r="M6561" s="1" t="s">
        <v>2609</v>
      </c>
      <c r="N6561" s="1" t="s">
        <v>11569</v>
      </c>
    </row>
    <row r="6562" spans="1:14" x14ac:dyDescent="0.25">
      <c r="A6562" s="1" t="s">
        <v>294</v>
      </c>
      <c r="B6562" s="1" t="s">
        <v>87</v>
      </c>
      <c r="C6562" s="1" t="s">
        <v>81</v>
      </c>
      <c r="D6562" s="377">
        <v>4980</v>
      </c>
      <c r="E6562" s="1" t="s">
        <v>84</v>
      </c>
      <c r="F6562" s="378">
        <v>46183</v>
      </c>
      <c r="G6562" s="1" t="s">
        <v>12851</v>
      </c>
      <c r="H6562" s="1" t="s">
        <v>11788</v>
      </c>
      <c r="I6562" s="378">
        <v>46912</v>
      </c>
      <c r="J6562" s="1" t="s">
        <v>61</v>
      </c>
      <c r="K6562" s="380">
        <v>0.70348379629629998</v>
      </c>
      <c r="L6562" s="378">
        <v>46183</v>
      </c>
      <c r="M6562" s="1" t="s">
        <v>2609</v>
      </c>
      <c r="N6562" s="1" t="s">
        <v>12857</v>
      </c>
    </row>
    <row r="6563" spans="1:14" x14ac:dyDescent="0.25">
      <c r="A6563" s="1" t="s">
        <v>294</v>
      </c>
      <c r="B6563" s="1" t="s">
        <v>87</v>
      </c>
      <c r="C6563" s="1" t="s">
        <v>81</v>
      </c>
      <c r="D6563" s="377">
        <v>4980</v>
      </c>
      <c r="E6563" s="1" t="s">
        <v>84</v>
      </c>
      <c r="F6563" s="378">
        <v>46183</v>
      </c>
      <c r="G6563" s="1" t="s">
        <v>11564</v>
      </c>
      <c r="H6563" s="1" t="s">
        <v>10998</v>
      </c>
      <c r="I6563" s="378">
        <v>46912</v>
      </c>
      <c r="J6563" s="1" t="s">
        <v>61</v>
      </c>
      <c r="K6563" s="380">
        <v>0.27214120370369999</v>
      </c>
      <c r="L6563" s="378">
        <v>46183</v>
      </c>
      <c r="M6563" s="1" t="s">
        <v>2609</v>
      </c>
      <c r="N6563" s="1" t="s">
        <v>11570</v>
      </c>
    </row>
    <row r="6564" spans="1:14" x14ac:dyDescent="0.25">
      <c r="A6564" s="1" t="s">
        <v>294</v>
      </c>
      <c r="B6564" s="1" t="s">
        <v>87</v>
      </c>
      <c r="C6564" s="1" t="s">
        <v>81</v>
      </c>
      <c r="D6564" s="377">
        <v>4980</v>
      </c>
      <c r="E6564" s="1" t="s">
        <v>84</v>
      </c>
      <c r="F6564" s="378">
        <v>46183</v>
      </c>
      <c r="G6564" s="1" t="s">
        <v>11566</v>
      </c>
      <c r="H6564" s="1" t="s">
        <v>10999</v>
      </c>
      <c r="I6564" s="378">
        <v>46913</v>
      </c>
      <c r="J6564" s="1" t="s">
        <v>61</v>
      </c>
      <c r="K6564" s="380">
        <v>0.37672453703704001</v>
      </c>
      <c r="L6564" s="378">
        <v>46183</v>
      </c>
      <c r="M6564" s="1" t="s">
        <v>2609</v>
      </c>
      <c r="N6564" s="1" t="s">
        <v>11714</v>
      </c>
    </row>
    <row r="6565" spans="1:14" x14ac:dyDescent="0.25">
      <c r="A6565" s="1" t="s">
        <v>294</v>
      </c>
      <c r="B6565" s="1" t="s">
        <v>87</v>
      </c>
      <c r="C6565" s="1" t="s">
        <v>81</v>
      </c>
      <c r="D6565" s="377">
        <v>4980</v>
      </c>
      <c r="E6565" s="1" t="s">
        <v>84</v>
      </c>
      <c r="F6565" s="378">
        <v>46183</v>
      </c>
      <c r="G6565" s="1" t="s">
        <v>12851</v>
      </c>
      <c r="H6565" s="1" t="s">
        <v>11788</v>
      </c>
      <c r="I6565" s="378">
        <v>46912</v>
      </c>
      <c r="J6565" s="1" t="s">
        <v>61</v>
      </c>
      <c r="K6565" s="380">
        <v>0.56517361111110997</v>
      </c>
      <c r="L6565" s="378">
        <v>46183</v>
      </c>
      <c r="M6565" s="1" t="s">
        <v>2609</v>
      </c>
      <c r="N6565" s="1" t="s">
        <v>12862</v>
      </c>
    </row>
    <row r="6566" spans="1:14" x14ac:dyDescent="0.25">
      <c r="A6566" s="1" t="s">
        <v>294</v>
      </c>
      <c r="B6566" s="1" t="s">
        <v>87</v>
      </c>
      <c r="C6566" s="1" t="s">
        <v>81</v>
      </c>
      <c r="D6566" s="377">
        <v>4980</v>
      </c>
      <c r="E6566" s="1" t="s">
        <v>84</v>
      </c>
      <c r="F6566" s="378">
        <v>46183</v>
      </c>
      <c r="G6566" s="1" t="s">
        <v>11566</v>
      </c>
      <c r="H6566" s="1" t="s">
        <v>10999</v>
      </c>
      <c r="I6566" s="378">
        <v>46913</v>
      </c>
      <c r="J6566" s="1" t="s">
        <v>61</v>
      </c>
      <c r="K6566" s="380">
        <v>4.3078703703699997E-2</v>
      </c>
      <c r="L6566" s="378">
        <v>46183</v>
      </c>
      <c r="M6566" s="1" t="s">
        <v>2609</v>
      </c>
      <c r="N6566" s="1" t="s">
        <v>11568</v>
      </c>
    </row>
    <row r="6567" spans="1:14" x14ac:dyDescent="0.25">
      <c r="A6567" s="1" t="s">
        <v>294</v>
      </c>
      <c r="B6567" s="1" t="s">
        <v>87</v>
      </c>
      <c r="C6567" s="1" t="s">
        <v>81</v>
      </c>
      <c r="D6567" s="377">
        <v>4980</v>
      </c>
      <c r="E6567" s="1" t="s">
        <v>84</v>
      </c>
      <c r="F6567" s="378">
        <v>46183</v>
      </c>
      <c r="G6567" s="1" t="s">
        <v>12851</v>
      </c>
      <c r="H6567" s="1" t="s">
        <v>11788</v>
      </c>
      <c r="I6567" s="378">
        <v>46912</v>
      </c>
      <c r="J6567" s="1" t="s">
        <v>61</v>
      </c>
      <c r="K6567" s="380">
        <v>0.9874537037037</v>
      </c>
      <c r="L6567" s="378">
        <v>46183</v>
      </c>
      <c r="M6567" s="1" t="s">
        <v>2609</v>
      </c>
      <c r="N6567" s="1" t="s">
        <v>12858</v>
      </c>
    </row>
    <row r="6568" spans="1:14" x14ac:dyDescent="0.25">
      <c r="A6568" s="1" t="s">
        <v>294</v>
      </c>
      <c r="B6568" s="1" t="s">
        <v>87</v>
      </c>
      <c r="C6568" s="1" t="s">
        <v>81</v>
      </c>
      <c r="D6568" s="377">
        <v>4980</v>
      </c>
      <c r="E6568" s="1" t="s">
        <v>84</v>
      </c>
      <c r="F6568" s="378">
        <v>46183</v>
      </c>
      <c r="G6568" s="1" t="s">
        <v>11564</v>
      </c>
      <c r="H6568" s="1" t="s">
        <v>10998</v>
      </c>
      <c r="I6568" s="378">
        <v>46912</v>
      </c>
      <c r="J6568" s="1" t="s">
        <v>61</v>
      </c>
      <c r="K6568" s="380">
        <v>0.42297453703704002</v>
      </c>
      <c r="L6568" s="378">
        <v>46183</v>
      </c>
      <c r="M6568" s="1" t="s">
        <v>2609</v>
      </c>
      <c r="N6568" s="1" t="s">
        <v>12861</v>
      </c>
    </row>
    <row r="6569" spans="1:14" x14ac:dyDescent="0.25">
      <c r="A6569" s="1" t="s">
        <v>294</v>
      </c>
      <c r="B6569" s="1" t="s">
        <v>87</v>
      </c>
      <c r="C6569" s="1" t="s">
        <v>81</v>
      </c>
      <c r="D6569" s="377">
        <v>4980</v>
      </c>
      <c r="E6569" s="1" t="s">
        <v>84</v>
      </c>
      <c r="F6569" s="378">
        <v>46183</v>
      </c>
      <c r="G6569" s="1" t="s">
        <v>12849</v>
      </c>
      <c r="H6569" s="1" t="s">
        <v>11789</v>
      </c>
      <c r="I6569" s="378">
        <v>46914</v>
      </c>
      <c r="J6569" s="1" t="s">
        <v>61</v>
      </c>
      <c r="K6569" s="380">
        <v>0.98564814814815005</v>
      </c>
      <c r="L6569" s="378">
        <v>46183</v>
      </c>
      <c r="M6569" s="1" t="s">
        <v>2609</v>
      </c>
      <c r="N6569" s="1" t="s">
        <v>12859</v>
      </c>
    </row>
    <row r="6570" spans="1:14" x14ac:dyDescent="0.25">
      <c r="A6570" s="1" t="s">
        <v>294</v>
      </c>
      <c r="B6570" s="1" t="s">
        <v>87</v>
      </c>
      <c r="C6570" s="1" t="s">
        <v>81</v>
      </c>
      <c r="D6570" s="377">
        <v>4980</v>
      </c>
      <c r="E6570" s="1" t="s">
        <v>84</v>
      </c>
      <c r="F6570" s="378">
        <v>46183</v>
      </c>
      <c r="G6570" s="1" t="s">
        <v>12849</v>
      </c>
      <c r="H6570" s="1" t="s">
        <v>11789</v>
      </c>
      <c r="I6570" s="378">
        <v>46914</v>
      </c>
      <c r="J6570" s="1" t="s">
        <v>61</v>
      </c>
      <c r="K6570" s="380">
        <v>0.96053240740740997</v>
      </c>
      <c r="L6570" s="378">
        <v>46183</v>
      </c>
      <c r="M6570" s="1" t="s">
        <v>2609</v>
      </c>
      <c r="N6570" s="1" t="s">
        <v>12860</v>
      </c>
    </row>
    <row r="6571" spans="1:14" x14ac:dyDescent="0.25">
      <c r="A6571" s="1" t="s">
        <v>294</v>
      </c>
      <c r="B6571" s="1" t="s">
        <v>87</v>
      </c>
      <c r="C6571" s="1" t="s">
        <v>81</v>
      </c>
      <c r="D6571" s="377">
        <v>4980</v>
      </c>
      <c r="E6571" s="1" t="s">
        <v>84</v>
      </c>
      <c r="F6571" s="378">
        <v>46183</v>
      </c>
      <c r="G6571" s="1" t="s">
        <v>11566</v>
      </c>
      <c r="H6571" s="1" t="s">
        <v>10999</v>
      </c>
      <c r="I6571" s="378">
        <v>46913</v>
      </c>
      <c r="J6571" s="1" t="s">
        <v>61</v>
      </c>
      <c r="K6571" s="380">
        <v>0.23171296296296001</v>
      </c>
      <c r="L6571" s="378">
        <v>46183</v>
      </c>
      <c r="M6571" s="1" t="s">
        <v>2609</v>
      </c>
      <c r="N6571" s="1" t="s">
        <v>11567</v>
      </c>
    </row>
    <row r="6572" spans="1:14" x14ac:dyDescent="0.25">
      <c r="A6572" s="1" t="s">
        <v>294</v>
      </c>
      <c r="B6572" s="1" t="s">
        <v>87</v>
      </c>
      <c r="C6572" s="1" t="s">
        <v>81</v>
      </c>
      <c r="D6572" s="377">
        <v>4980</v>
      </c>
      <c r="E6572" s="1" t="s">
        <v>84</v>
      </c>
      <c r="F6572" s="378">
        <v>46183</v>
      </c>
      <c r="G6572" s="1" t="s">
        <v>11566</v>
      </c>
      <c r="H6572" s="1" t="s">
        <v>10999</v>
      </c>
      <c r="I6572" s="378">
        <v>46913</v>
      </c>
      <c r="J6572" s="1" t="s">
        <v>61</v>
      </c>
      <c r="K6572" s="380">
        <v>0.67975694444444001</v>
      </c>
      <c r="L6572" s="378">
        <v>46183</v>
      </c>
      <c r="M6572" s="1" t="s">
        <v>2609</v>
      </c>
      <c r="N6572" s="1" t="s">
        <v>12863</v>
      </c>
    </row>
    <row r="6573" spans="1:14" x14ac:dyDescent="0.25">
      <c r="A6573" s="1" t="s">
        <v>294</v>
      </c>
      <c r="B6573" s="1" t="s">
        <v>87</v>
      </c>
      <c r="C6573" s="1" t="s">
        <v>81</v>
      </c>
      <c r="D6573" s="377">
        <v>4980</v>
      </c>
      <c r="E6573" s="1" t="s">
        <v>84</v>
      </c>
      <c r="F6573" s="378">
        <v>46183</v>
      </c>
      <c r="G6573" s="1" t="s">
        <v>11566</v>
      </c>
      <c r="H6573" s="1" t="s">
        <v>10999</v>
      </c>
      <c r="I6573" s="378">
        <v>46913</v>
      </c>
      <c r="J6573" s="1" t="s">
        <v>61</v>
      </c>
      <c r="K6573" s="380">
        <v>0.53793981481481001</v>
      </c>
      <c r="L6573" s="378">
        <v>46183</v>
      </c>
      <c r="M6573" s="1" t="s">
        <v>2609</v>
      </c>
      <c r="N6573" s="1" t="s">
        <v>12856</v>
      </c>
    </row>
    <row r="6574" spans="1:14" x14ac:dyDescent="0.25">
      <c r="A6574" s="1" t="s">
        <v>294</v>
      </c>
      <c r="B6574" s="1" t="s">
        <v>87</v>
      </c>
      <c r="C6574" s="1" t="s">
        <v>81</v>
      </c>
      <c r="D6574" s="377">
        <v>4980</v>
      </c>
      <c r="E6574" s="1" t="s">
        <v>84</v>
      </c>
      <c r="F6574" s="378">
        <v>46183</v>
      </c>
      <c r="G6574" s="1" t="s">
        <v>11564</v>
      </c>
      <c r="H6574" s="1" t="s">
        <v>10998</v>
      </c>
      <c r="I6574" s="378">
        <v>46912</v>
      </c>
      <c r="J6574" s="1" t="s">
        <v>61</v>
      </c>
      <c r="K6574" s="380">
        <v>0.14538194444444</v>
      </c>
      <c r="L6574" s="378">
        <v>46183</v>
      </c>
      <c r="M6574" s="1" t="s">
        <v>2609</v>
      </c>
      <c r="N6574" s="1" t="s">
        <v>11565</v>
      </c>
    </row>
    <row r="6575" spans="1:14" x14ac:dyDescent="0.25">
      <c r="A6575" s="1" t="s">
        <v>294</v>
      </c>
      <c r="B6575" s="1" t="s">
        <v>87</v>
      </c>
      <c r="C6575" s="1" t="s">
        <v>81</v>
      </c>
      <c r="D6575" s="377">
        <v>4980</v>
      </c>
      <c r="E6575" s="1" t="s">
        <v>84</v>
      </c>
      <c r="F6575" s="378">
        <v>46182</v>
      </c>
      <c r="G6575" s="1" t="s">
        <v>10336</v>
      </c>
      <c r="H6575" s="1" t="s">
        <v>9503</v>
      </c>
      <c r="I6575" s="378">
        <v>46912</v>
      </c>
      <c r="J6575" s="1" t="s">
        <v>61</v>
      </c>
      <c r="K6575" s="380">
        <v>0.48305555555556001</v>
      </c>
      <c r="L6575" s="378">
        <v>46182</v>
      </c>
      <c r="M6575" s="1" t="s">
        <v>2609</v>
      </c>
      <c r="N6575" s="1" t="s">
        <v>10809</v>
      </c>
    </row>
    <row r="6576" spans="1:14" x14ac:dyDescent="0.25">
      <c r="A6576" s="1" t="s">
        <v>294</v>
      </c>
      <c r="B6576" s="1" t="s">
        <v>87</v>
      </c>
      <c r="C6576" s="1" t="s">
        <v>81</v>
      </c>
      <c r="D6576" s="377">
        <v>4980</v>
      </c>
      <c r="E6576" s="1" t="s">
        <v>84</v>
      </c>
      <c r="F6576" s="378">
        <v>46182</v>
      </c>
      <c r="G6576" s="1" t="s">
        <v>10336</v>
      </c>
      <c r="H6576" s="1" t="s">
        <v>9503</v>
      </c>
      <c r="I6576" s="378">
        <v>46912</v>
      </c>
      <c r="J6576" s="1" t="s">
        <v>61</v>
      </c>
      <c r="K6576" s="380">
        <v>0.33549768518519002</v>
      </c>
      <c r="L6576" s="378">
        <v>46182</v>
      </c>
      <c r="M6576" s="1" t="s">
        <v>2609</v>
      </c>
      <c r="N6576" s="1" t="s">
        <v>10337</v>
      </c>
    </row>
    <row r="6577" spans="1:14" x14ac:dyDescent="0.25">
      <c r="A6577" s="1" t="s">
        <v>294</v>
      </c>
      <c r="B6577" s="1" t="s">
        <v>87</v>
      </c>
      <c r="C6577" s="1" t="s">
        <v>81</v>
      </c>
      <c r="D6577" s="377">
        <v>4980</v>
      </c>
      <c r="E6577" s="1" t="s">
        <v>84</v>
      </c>
      <c r="F6577" s="378">
        <v>46182</v>
      </c>
      <c r="G6577" s="1" t="s">
        <v>10336</v>
      </c>
      <c r="H6577" s="1" t="s">
        <v>9503</v>
      </c>
      <c r="I6577" s="378">
        <v>46912</v>
      </c>
      <c r="J6577" s="1" t="s">
        <v>61</v>
      </c>
      <c r="K6577" s="380">
        <v>0.19844907407407</v>
      </c>
      <c r="L6577" s="378">
        <v>46182</v>
      </c>
      <c r="M6577" s="1" t="s">
        <v>2609</v>
      </c>
      <c r="N6577" s="1" t="s">
        <v>10339</v>
      </c>
    </row>
    <row r="6578" spans="1:14" x14ac:dyDescent="0.25">
      <c r="A6578" s="1" t="s">
        <v>294</v>
      </c>
      <c r="B6578" s="1" t="s">
        <v>87</v>
      </c>
      <c r="C6578" s="1" t="s">
        <v>81</v>
      </c>
      <c r="D6578" s="377">
        <v>4980</v>
      </c>
      <c r="E6578" s="1" t="s">
        <v>84</v>
      </c>
      <c r="F6578" s="378">
        <v>46182</v>
      </c>
      <c r="G6578" s="1" t="s">
        <v>11566</v>
      </c>
      <c r="H6578" s="1" t="s">
        <v>10999</v>
      </c>
      <c r="I6578" s="378">
        <v>46913</v>
      </c>
      <c r="J6578" s="1" t="s">
        <v>61</v>
      </c>
      <c r="K6578" s="380">
        <v>0.90262731481480996</v>
      </c>
      <c r="L6578" s="378">
        <v>46182</v>
      </c>
      <c r="M6578" s="1" t="s">
        <v>2609</v>
      </c>
      <c r="N6578" s="1" t="s">
        <v>11572</v>
      </c>
    </row>
    <row r="6579" spans="1:14" x14ac:dyDescent="0.25">
      <c r="A6579" s="1" t="s">
        <v>294</v>
      </c>
      <c r="B6579" s="1" t="s">
        <v>87</v>
      </c>
      <c r="C6579" s="1" t="s">
        <v>81</v>
      </c>
      <c r="D6579" s="377">
        <v>4980</v>
      </c>
      <c r="E6579" s="1" t="s">
        <v>84</v>
      </c>
      <c r="F6579" s="378">
        <v>46182</v>
      </c>
      <c r="G6579" s="1" t="s">
        <v>11564</v>
      </c>
      <c r="H6579" s="1" t="s">
        <v>10998</v>
      </c>
      <c r="I6579" s="378">
        <v>46912</v>
      </c>
      <c r="J6579" s="1" t="s">
        <v>61</v>
      </c>
      <c r="K6579" s="380">
        <v>0.69894675925925998</v>
      </c>
      <c r="L6579" s="378">
        <v>46182</v>
      </c>
      <c r="M6579" s="1" t="s">
        <v>2609</v>
      </c>
      <c r="N6579" s="1" t="s">
        <v>11573</v>
      </c>
    </row>
    <row r="6580" spans="1:14" x14ac:dyDescent="0.25">
      <c r="A6580" s="1" t="s">
        <v>294</v>
      </c>
      <c r="B6580" s="1" t="s">
        <v>87</v>
      </c>
      <c r="C6580" s="1" t="s">
        <v>81</v>
      </c>
      <c r="D6580" s="377">
        <v>4980</v>
      </c>
      <c r="E6580" s="1" t="s">
        <v>84</v>
      </c>
      <c r="F6580" s="378">
        <v>46182</v>
      </c>
      <c r="G6580" s="1" t="s">
        <v>11564</v>
      </c>
      <c r="H6580" s="1" t="s">
        <v>10998</v>
      </c>
      <c r="I6580" s="378">
        <v>46912</v>
      </c>
      <c r="J6580" s="1" t="s">
        <v>61</v>
      </c>
      <c r="K6580" s="380">
        <v>0.89086805555556003</v>
      </c>
      <c r="L6580" s="378">
        <v>46182</v>
      </c>
      <c r="M6580" s="1" t="s">
        <v>2609</v>
      </c>
      <c r="N6580" s="1" t="s">
        <v>11571</v>
      </c>
    </row>
    <row r="6581" spans="1:14" x14ac:dyDescent="0.25">
      <c r="A6581" s="1" t="s">
        <v>294</v>
      </c>
      <c r="B6581" s="1" t="s">
        <v>87</v>
      </c>
      <c r="C6581" s="1" t="s">
        <v>81</v>
      </c>
      <c r="D6581" s="377">
        <v>4980</v>
      </c>
      <c r="E6581" s="1" t="s">
        <v>84</v>
      </c>
      <c r="F6581" s="378">
        <v>46182</v>
      </c>
      <c r="G6581" s="1" t="s">
        <v>10336</v>
      </c>
      <c r="H6581" s="1" t="s">
        <v>9503</v>
      </c>
      <c r="I6581" s="378">
        <v>46912</v>
      </c>
      <c r="J6581" s="1" t="s">
        <v>61</v>
      </c>
      <c r="K6581" s="380">
        <v>7.9606481481480001E-2</v>
      </c>
      <c r="L6581" s="378">
        <v>46182</v>
      </c>
      <c r="M6581" s="1" t="s">
        <v>2609</v>
      </c>
      <c r="N6581" s="1" t="s">
        <v>10338</v>
      </c>
    </row>
    <row r="6582" spans="1:14" x14ac:dyDescent="0.25">
      <c r="A6582" s="1" t="s">
        <v>294</v>
      </c>
      <c r="B6582" s="1" t="s">
        <v>87</v>
      </c>
      <c r="C6582" s="1" t="s">
        <v>81</v>
      </c>
      <c r="D6582" s="377">
        <v>4980</v>
      </c>
      <c r="E6582" s="1" t="s">
        <v>84</v>
      </c>
      <c r="F6582" s="378">
        <v>46181</v>
      </c>
      <c r="G6582" s="1" t="s">
        <v>10336</v>
      </c>
      <c r="H6582" s="1" t="s">
        <v>9503</v>
      </c>
      <c r="I6582" s="378">
        <v>46912</v>
      </c>
      <c r="J6582" s="1" t="s">
        <v>61</v>
      </c>
      <c r="K6582" s="380">
        <v>0.77589120370370002</v>
      </c>
      <c r="L6582" s="378">
        <v>46181</v>
      </c>
      <c r="M6582" s="1" t="s">
        <v>2609</v>
      </c>
      <c r="N6582" s="1" t="s">
        <v>10340</v>
      </c>
    </row>
    <row r="6583" spans="1:14" x14ac:dyDescent="0.25">
      <c r="A6583" s="1" t="s">
        <v>294</v>
      </c>
      <c r="B6583" s="1" t="s">
        <v>87</v>
      </c>
      <c r="C6583" s="1" t="s">
        <v>81</v>
      </c>
      <c r="D6583" s="377">
        <v>4980</v>
      </c>
      <c r="E6583" s="1" t="s">
        <v>84</v>
      </c>
      <c r="F6583" s="378">
        <v>46181</v>
      </c>
      <c r="G6583" s="1" t="s">
        <v>10336</v>
      </c>
      <c r="H6583" s="1" t="s">
        <v>9503</v>
      </c>
      <c r="I6583" s="378">
        <v>46912</v>
      </c>
      <c r="J6583" s="1" t="s">
        <v>61</v>
      </c>
      <c r="K6583" s="380">
        <v>0.91079861111111005</v>
      </c>
      <c r="L6583" s="378">
        <v>46181</v>
      </c>
      <c r="M6583" s="1" t="s">
        <v>2609</v>
      </c>
      <c r="N6583" s="1" t="s">
        <v>10341</v>
      </c>
    </row>
    <row r="6584" spans="1:14" x14ac:dyDescent="0.25">
      <c r="A6584" s="1" t="s">
        <v>294</v>
      </c>
      <c r="B6584" s="1" t="s">
        <v>87</v>
      </c>
      <c r="C6584" s="1" t="s">
        <v>81</v>
      </c>
      <c r="D6584" s="377">
        <v>4980</v>
      </c>
      <c r="E6584" s="1" t="s">
        <v>84</v>
      </c>
      <c r="F6584" s="378">
        <v>46175</v>
      </c>
      <c r="G6584" s="1" t="s">
        <v>4500</v>
      </c>
      <c r="H6584" s="1" t="s">
        <v>4402</v>
      </c>
      <c r="I6584" s="378">
        <v>46903</v>
      </c>
      <c r="J6584" s="1" t="s">
        <v>61</v>
      </c>
      <c r="K6584" s="380">
        <v>0.33076388888889002</v>
      </c>
      <c r="L6584" s="378">
        <v>46175</v>
      </c>
      <c r="M6584" s="1" t="s">
        <v>2609</v>
      </c>
      <c r="N6584" s="1" t="s">
        <v>4502</v>
      </c>
    </row>
    <row r="6585" spans="1:14" x14ac:dyDescent="0.25">
      <c r="A6585" s="1" t="s">
        <v>294</v>
      </c>
      <c r="B6585" s="1" t="s">
        <v>87</v>
      </c>
      <c r="C6585" s="1" t="s">
        <v>81</v>
      </c>
      <c r="D6585" s="377">
        <v>4980</v>
      </c>
      <c r="E6585" s="1" t="s">
        <v>84</v>
      </c>
      <c r="F6585" s="378">
        <v>46175</v>
      </c>
      <c r="G6585" s="1" t="s">
        <v>4500</v>
      </c>
      <c r="H6585" s="1" t="s">
        <v>4402</v>
      </c>
      <c r="I6585" s="378">
        <v>46903</v>
      </c>
      <c r="J6585" s="1" t="s">
        <v>61</v>
      </c>
      <c r="K6585" s="380">
        <v>0.32646990740741</v>
      </c>
      <c r="L6585" s="378">
        <v>46175</v>
      </c>
      <c r="M6585" s="1" t="s">
        <v>2609</v>
      </c>
      <c r="N6585" s="1" t="s">
        <v>4501</v>
      </c>
    </row>
    <row r="6586" spans="1:14" x14ac:dyDescent="0.25">
      <c r="A6586" s="1" t="s">
        <v>294</v>
      </c>
      <c r="B6586" s="1" t="s">
        <v>87</v>
      </c>
      <c r="C6586" s="1" t="s">
        <v>81</v>
      </c>
      <c r="D6586" s="377">
        <v>4980</v>
      </c>
      <c r="E6586" s="1" t="s">
        <v>84</v>
      </c>
      <c r="F6586" s="378">
        <v>46175</v>
      </c>
      <c r="G6586" s="1" t="s">
        <v>4500</v>
      </c>
      <c r="H6586" s="1" t="s">
        <v>4402</v>
      </c>
      <c r="I6586" s="378">
        <v>46903</v>
      </c>
      <c r="J6586" s="1" t="s">
        <v>61</v>
      </c>
      <c r="K6586" s="380">
        <v>0.32228009259259</v>
      </c>
      <c r="L6586" s="378">
        <v>46175</v>
      </c>
      <c r="M6586" s="1" t="s">
        <v>2609</v>
      </c>
      <c r="N6586" s="1" t="s">
        <v>4504</v>
      </c>
    </row>
    <row r="6587" spans="1:14" x14ac:dyDescent="0.25">
      <c r="A6587" s="1" t="s">
        <v>294</v>
      </c>
      <c r="B6587" s="1" t="s">
        <v>87</v>
      </c>
      <c r="C6587" s="1" t="s">
        <v>3537</v>
      </c>
      <c r="D6587" s="377">
        <v>-4980</v>
      </c>
      <c r="E6587" s="1" t="s">
        <v>84</v>
      </c>
      <c r="F6587" s="378">
        <v>46175</v>
      </c>
      <c r="G6587" s="1" t="s">
        <v>4505</v>
      </c>
      <c r="H6587" s="1" t="s">
        <v>4401</v>
      </c>
      <c r="I6587" s="378">
        <v>46903</v>
      </c>
      <c r="J6587" s="1" t="s">
        <v>61</v>
      </c>
      <c r="K6587" s="380">
        <v>0.56930555555555995</v>
      </c>
      <c r="L6587" s="378">
        <v>46175</v>
      </c>
      <c r="M6587" s="1" t="s">
        <v>2609</v>
      </c>
      <c r="N6587" s="1" t="s">
        <v>4971</v>
      </c>
    </row>
    <row r="6588" spans="1:14" x14ac:dyDescent="0.25">
      <c r="A6588" s="1" t="s">
        <v>294</v>
      </c>
      <c r="B6588" s="1" t="s">
        <v>87</v>
      </c>
      <c r="C6588" s="1" t="s">
        <v>81</v>
      </c>
      <c r="D6588" s="377">
        <v>4980</v>
      </c>
      <c r="E6588" s="1" t="s">
        <v>84</v>
      </c>
      <c r="F6588" s="378">
        <v>46175</v>
      </c>
      <c r="G6588" s="1" t="s">
        <v>4500</v>
      </c>
      <c r="H6588" s="1" t="s">
        <v>4402</v>
      </c>
      <c r="I6588" s="378">
        <v>46903</v>
      </c>
      <c r="J6588" s="1" t="s">
        <v>61</v>
      </c>
      <c r="K6588" s="380">
        <v>0.34193287037037001</v>
      </c>
      <c r="L6588" s="378">
        <v>46175</v>
      </c>
      <c r="M6588" s="1" t="s">
        <v>2609</v>
      </c>
      <c r="N6588" s="1" t="s">
        <v>4503</v>
      </c>
    </row>
    <row r="6589" spans="1:14" x14ac:dyDescent="0.25">
      <c r="A6589" s="1" t="s">
        <v>294</v>
      </c>
      <c r="B6589" s="1" t="s">
        <v>87</v>
      </c>
      <c r="C6589" s="1" t="s">
        <v>81</v>
      </c>
      <c r="D6589" s="377">
        <v>4980</v>
      </c>
      <c r="E6589" s="1" t="s">
        <v>84</v>
      </c>
      <c r="F6589" s="378">
        <v>46174</v>
      </c>
      <c r="G6589" s="1" t="s">
        <v>4500</v>
      </c>
      <c r="H6589" s="1" t="s">
        <v>4402</v>
      </c>
      <c r="I6589" s="378">
        <v>46903</v>
      </c>
      <c r="J6589" s="1" t="s">
        <v>61</v>
      </c>
      <c r="K6589" s="380">
        <v>0.68092592592593004</v>
      </c>
      <c r="L6589" s="378">
        <v>46174</v>
      </c>
      <c r="M6589" s="1" t="s">
        <v>2609</v>
      </c>
      <c r="N6589" s="1" t="s">
        <v>4509</v>
      </c>
    </row>
    <row r="6590" spans="1:14" x14ac:dyDescent="0.25">
      <c r="A6590" s="1" t="s">
        <v>294</v>
      </c>
      <c r="B6590" s="1" t="s">
        <v>87</v>
      </c>
      <c r="C6590" s="1" t="s">
        <v>81</v>
      </c>
      <c r="D6590" s="377">
        <v>4980</v>
      </c>
      <c r="E6590" s="1" t="s">
        <v>84</v>
      </c>
      <c r="F6590" s="378">
        <v>46174</v>
      </c>
      <c r="G6590" s="1" t="s">
        <v>4500</v>
      </c>
      <c r="H6590" s="1" t="s">
        <v>4402</v>
      </c>
      <c r="I6590" s="378">
        <v>46903</v>
      </c>
      <c r="J6590" s="1" t="s">
        <v>61</v>
      </c>
      <c r="K6590" s="380">
        <v>0.74724537037036998</v>
      </c>
      <c r="L6590" s="378">
        <v>46174</v>
      </c>
      <c r="M6590" s="1" t="s">
        <v>2609</v>
      </c>
      <c r="N6590" s="1" t="s">
        <v>4507</v>
      </c>
    </row>
    <row r="6591" spans="1:14" x14ac:dyDescent="0.25">
      <c r="A6591" s="1" t="s">
        <v>294</v>
      </c>
      <c r="B6591" s="1" t="s">
        <v>87</v>
      </c>
      <c r="C6591" s="1" t="s">
        <v>81</v>
      </c>
      <c r="D6591" s="377">
        <v>4980</v>
      </c>
      <c r="E6591" s="1" t="s">
        <v>84</v>
      </c>
      <c r="F6591" s="378">
        <v>46174</v>
      </c>
      <c r="G6591" s="1" t="s">
        <v>4500</v>
      </c>
      <c r="H6591" s="1" t="s">
        <v>4402</v>
      </c>
      <c r="I6591" s="378">
        <v>46903</v>
      </c>
      <c r="J6591" s="1" t="s">
        <v>61</v>
      </c>
      <c r="K6591" s="380">
        <v>0.38724537037036999</v>
      </c>
      <c r="L6591" s="378">
        <v>46174</v>
      </c>
      <c r="M6591" s="1" t="s">
        <v>2609</v>
      </c>
      <c r="N6591" s="1" t="s">
        <v>4515</v>
      </c>
    </row>
    <row r="6592" spans="1:14" x14ac:dyDescent="0.25">
      <c r="A6592" s="1" t="s">
        <v>294</v>
      </c>
      <c r="B6592" s="1" t="s">
        <v>87</v>
      </c>
      <c r="C6592" s="1" t="s">
        <v>81</v>
      </c>
      <c r="D6592" s="377">
        <v>4980</v>
      </c>
      <c r="E6592" s="1" t="s">
        <v>84</v>
      </c>
      <c r="F6592" s="378">
        <v>46174</v>
      </c>
      <c r="G6592" s="1" t="s">
        <v>4505</v>
      </c>
      <c r="H6592" s="1" t="s">
        <v>4401</v>
      </c>
      <c r="I6592" s="378">
        <v>46903</v>
      </c>
      <c r="J6592" s="1" t="s">
        <v>61</v>
      </c>
      <c r="K6592" s="380">
        <v>0.3612962962963</v>
      </c>
      <c r="L6592" s="378">
        <v>46174</v>
      </c>
      <c r="M6592" s="1" t="s">
        <v>2609</v>
      </c>
      <c r="N6592" s="1" t="s">
        <v>4506</v>
      </c>
    </row>
    <row r="6593" spans="1:14" x14ac:dyDescent="0.25">
      <c r="A6593" s="1" t="s">
        <v>294</v>
      </c>
      <c r="B6593" s="1" t="s">
        <v>87</v>
      </c>
      <c r="C6593" s="1" t="s">
        <v>81</v>
      </c>
      <c r="D6593" s="377">
        <v>4980</v>
      </c>
      <c r="E6593" s="1" t="s">
        <v>84</v>
      </c>
      <c r="F6593" s="378">
        <v>46174</v>
      </c>
      <c r="G6593" s="1" t="s">
        <v>4500</v>
      </c>
      <c r="H6593" s="1" t="s">
        <v>4402</v>
      </c>
      <c r="I6593" s="378">
        <v>46903</v>
      </c>
      <c r="J6593" s="1" t="s">
        <v>61</v>
      </c>
      <c r="K6593" s="380">
        <v>0.37483796296296001</v>
      </c>
      <c r="L6593" s="378">
        <v>46174</v>
      </c>
      <c r="M6593" s="1" t="s">
        <v>2609</v>
      </c>
      <c r="N6593" s="1" t="s">
        <v>4516</v>
      </c>
    </row>
    <row r="6594" spans="1:14" x14ac:dyDescent="0.25">
      <c r="A6594" s="1" t="s">
        <v>294</v>
      </c>
      <c r="B6594" s="1" t="s">
        <v>87</v>
      </c>
      <c r="C6594" s="1" t="s">
        <v>81</v>
      </c>
      <c r="D6594" s="377">
        <v>4980</v>
      </c>
      <c r="E6594" s="1" t="s">
        <v>84</v>
      </c>
      <c r="F6594" s="378">
        <v>46174</v>
      </c>
      <c r="G6594" s="1" t="s">
        <v>4505</v>
      </c>
      <c r="H6594" s="1" t="s">
        <v>4401</v>
      </c>
      <c r="I6594" s="378">
        <v>46903</v>
      </c>
      <c r="J6594" s="1" t="s">
        <v>61</v>
      </c>
      <c r="K6594" s="380">
        <v>0.36215277777777999</v>
      </c>
      <c r="L6594" s="378">
        <v>46174</v>
      </c>
      <c r="M6594" s="1" t="s">
        <v>2609</v>
      </c>
      <c r="N6594" s="1" t="s">
        <v>4510</v>
      </c>
    </row>
    <row r="6595" spans="1:14" x14ac:dyDescent="0.25">
      <c r="A6595" s="1" t="s">
        <v>294</v>
      </c>
      <c r="B6595" s="1" t="s">
        <v>87</v>
      </c>
      <c r="C6595" s="1" t="s">
        <v>81</v>
      </c>
      <c r="D6595" s="377">
        <v>4980</v>
      </c>
      <c r="E6595" s="1" t="s">
        <v>84</v>
      </c>
      <c r="F6595" s="378">
        <v>46174</v>
      </c>
      <c r="G6595" s="1" t="s">
        <v>4505</v>
      </c>
      <c r="H6595" s="1" t="s">
        <v>4401</v>
      </c>
      <c r="I6595" s="378">
        <v>46903</v>
      </c>
      <c r="J6595" s="1" t="s">
        <v>61</v>
      </c>
      <c r="K6595" s="380">
        <v>0.3878125</v>
      </c>
      <c r="L6595" s="378">
        <v>46174</v>
      </c>
      <c r="M6595" s="1" t="s">
        <v>2609</v>
      </c>
      <c r="N6595" s="1" t="s">
        <v>4511</v>
      </c>
    </row>
    <row r="6596" spans="1:14" x14ac:dyDescent="0.25">
      <c r="A6596" s="1" t="s">
        <v>294</v>
      </c>
      <c r="B6596" s="1" t="s">
        <v>87</v>
      </c>
      <c r="C6596" s="1" t="s">
        <v>81</v>
      </c>
      <c r="D6596" s="377">
        <v>4980</v>
      </c>
      <c r="E6596" s="1" t="s">
        <v>84</v>
      </c>
      <c r="F6596" s="378">
        <v>46174</v>
      </c>
      <c r="G6596" s="1" t="s">
        <v>4505</v>
      </c>
      <c r="H6596" s="1" t="s">
        <v>4401</v>
      </c>
      <c r="I6596" s="378">
        <v>46903</v>
      </c>
      <c r="J6596" s="1" t="s">
        <v>61</v>
      </c>
      <c r="K6596" s="380">
        <v>0.36406250000000001</v>
      </c>
      <c r="L6596" s="378">
        <v>46174</v>
      </c>
      <c r="M6596" s="1" t="s">
        <v>2609</v>
      </c>
      <c r="N6596" s="1" t="s">
        <v>4512</v>
      </c>
    </row>
    <row r="6597" spans="1:14" x14ac:dyDescent="0.25">
      <c r="A6597" s="1" t="s">
        <v>294</v>
      </c>
      <c r="B6597" s="1" t="s">
        <v>87</v>
      </c>
      <c r="C6597" s="1" t="s">
        <v>81</v>
      </c>
      <c r="D6597" s="377">
        <v>4980</v>
      </c>
      <c r="E6597" s="1" t="s">
        <v>84</v>
      </c>
      <c r="F6597" s="378">
        <v>46174</v>
      </c>
      <c r="G6597" s="1" t="s">
        <v>4500</v>
      </c>
      <c r="H6597" s="1" t="s">
        <v>4402</v>
      </c>
      <c r="I6597" s="378">
        <v>46903</v>
      </c>
      <c r="J6597" s="1" t="s">
        <v>61</v>
      </c>
      <c r="K6597" s="380">
        <v>0.37339120370369999</v>
      </c>
      <c r="L6597" s="378">
        <v>46174</v>
      </c>
      <c r="M6597" s="1" t="s">
        <v>2609</v>
      </c>
      <c r="N6597" s="1" t="s">
        <v>4513</v>
      </c>
    </row>
    <row r="6598" spans="1:14" x14ac:dyDescent="0.25">
      <c r="A6598" s="1" t="s">
        <v>294</v>
      </c>
      <c r="B6598" s="1" t="s">
        <v>87</v>
      </c>
      <c r="C6598" s="1" t="s">
        <v>81</v>
      </c>
      <c r="D6598" s="377">
        <v>4980</v>
      </c>
      <c r="E6598" s="1" t="s">
        <v>84</v>
      </c>
      <c r="F6598" s="378">
        <v>46174</v>
      </c>
      <c r="G6598" s="1" t="s">
        <v>4500</v>
      </c>
      <c r="H6598" s="1" t="s">
        <v>4402</v>
      </c>
      <c r="I6598" s="378">
        <v>46903</v>
      </c>
      <c r="J6598" s="1" t="s">
        <v>61</v>
      </c>
      <c r="K6598" s="380">
        <v>0.37373842592592998</v>
      </c>
      <c r="L6598" s="378">
        <v>46174</v>
      </c>
      <c r="M6598" s="1" t="s">
        <v>2609</v>
      </c>
      <c r="N6598" s="1" t="s">
        <v>4514</v>
      </c>
    </row>
    <row r="6599" spans="1:14" x14ac:dyDescent="0.25">
      <c r="A6599" s="1" t="s">
        <v>294</v>
      </c>
      <c r="B6599" s="1" t="s">
        <v>87</v>
      </c>
      <c r="C6599" s="1" t="s">
        <v>81</v>
      </c>
      <c r="D6599" s="377">
        <v>4980</v>
      </c>
      <c r="E6599" s="1" t="s">
        <v>84</v>
      </c>
      <c r="F6599" s="378">
        <v>46174</v>
      </c>
      <c r="G6599" s="1" t="s">
        <v>4500</v>
      </c>
      <c r="H6599" s="1" t="s">
        <v>4402</v>
      </c>
      <c r="I6599" s="378">
        <v>46903</v>
      </c>
      <c r="J6599" s="1" t="s">
        <v>61</v>
      </c>
      <c r="K6599" s="380">
        <v>0.73834490740740999</v>
      </c>
      <c r="L6599" s="378">
        <v>46174</v>
      </c>
      <c r="M6599" s="1" t="s">
        <v>2609</v>
      </c>
      <c r="N6599" s="1" t="s">
        <v>4508</v>
      </c>
    </row>
    <row r="6600" spans="1:14" x14ac:dyDescent="0.25">
      <c r="A6600" s="1" t="s">
        <v>359</v>
      </c>
      <c r="B6600" s="1" t="s">
        <v>87</v>
      </c>
      <c r="C6600" s="1" t="s">
        <v>81</v>
      </c>
      <c r="D6600" s="377">
        <v>2520</v>
      </c>
      <c r="E6600" s="1" t="s">
        <v>84</v>
      </c>
      <c r="F6600" s="378">
        <v>46175</v>
      </c>
      <c r="G6600" s="1" t="s">
        <v>4517</v>
      </c>
      <c r="H6600" s="1" t="s">
        <v>4400</v>
      </c>
      <c r="I6600" s="378">
        <v>46903</v>
      </c>
      <c r="J6600" s="1" t="s">
        <v>61</v>
      </c>
      <c r="K6600" s="380">
        <v>0.34592592592593002</v>
      </c>
      <c r="L6600" s="378">
        <v>46175</v>
      </c>
      <c r="M6600" s="1" t="s">
        <v>2610</v>
      </c>
      <c r="N6600" s="1" t="s">
        <v>4524</v>
      </c>
    </row>
    <row r="6601" spans="1:14" x14ac:dyDescent="0.25">
      <c r="A6601" s="1" t="s">
        <v>359</v>
      </c>
      <c r="B6601" s="1" t="s">
        <v>87</v>
      </c>
      <c r="C6601" s="1" t="s">
        <v>81</v>
      </c>
      <c r="D6601" s="377">
        <v>2520</v>
      </c>
      <c r="E6601" s="1" t="s">
        <v>84</v>
      </c>
      <c r="F6601" s="378">
        <v>46175</v>
      </c>
      <c r="G6601" s="1" t="s">
        <v>4517</v>
      </c>
      <c r="H6601" s="1" t="s">
        <v>4400</v>
      </c>
      <c r="I6601" s="378">
        <v>46903</v>
      </c>
      <c r="J6601" s="1" t="s">
        <v>61</v>
      </c>
      <c r="K6601" s="380">
        <v>0.37484953703703999</v>
      </c>
      <c r="L6601" s="378">
        <v>46175</v>
      </c>
      <c r="M6601" s="1" t="s">
        <v>2610</v>
      </c>
      <c r="N6601" s="1" t="s">
        <v>4598</v>
      </c>
    </row>
    <row r="6602" spans="1:14" x14ac:dyDescent="0.25">
      <c r="A6602" s="1" t="s">
        <v>359</v>
      </c>
      <c r="B6602" s="1" t="s">
        <v>87</v>
      </c>
      <c r="C6602" s="1" t="s">
        <v>81</v>
      </c>
      <c r="D6602" s="377">
        <v>2520</v>
      </c>
      <c r="E6602" s="1" t="s">
        <v>84</v>
      </c>
      <c r="F6602" s="378">
        <v>46175</v>
      </c>
      <c r="G6602" s="1" t="s">
        <v>4517</v>
      </c>
      <c r="H6602" s="1" t="s">
        <v>4400</v>
      </c>
      <c r="I6602" s="378">
        <v>46903</v>
      </c>
      <c r="J6602" s="1" t="s">
        <v>61</v>
      </c>
      <c r="K6602" s="380">
        <v>0.33457175925926003</v>
      </c>
      <c r="L6602" s="378">
        <v>46175</v>
      </c>
      <c r="M6602" s="1" t="s">
        <v>2610</v>
      </c>
      <c r="N6602" s="1" t="s">
        <v>4521</v>
      </c>
    </row>
    <row r="6603" spans="1:14" x14ac:dyDescent="0.25">
      <c r="A6603" s="1" t="s">
        <v>359</v>
      </c>
      <c r="B6603" s="1" t="s">
        <v>87</v>
      </c>
      <c r="C6603" s="1" t="s">
        <v>81</v>
      </c>
      <c r="D6603" s="377">
        <v>2520</v>
      </c>
      <c r="E6603" s="1" t="s">
        <v>84</v>
      </c>
      <c r="F6603" s="378">
        <v>46175</v>
      </c>
      <c r="G6603" s="1" t="s">
        <v>4517</v>
      </c>
      <c r="H6603" s="1" t="s">
        <v>4400</v>
      </c>
      <c r="I6603" s="378">
        <v>46903</v>
      </c>
      <c r="J6603" s="1" t="s">
        <v>61</v>
      </c>
      <c r="K6603" s="380">
        <v>0.31791666666667001</v>
      </c>
      <c r="L6603" s="378">
        <v>46175</v>
      </c>
      <c r="M6603" s="1" t="s">
        <v>2610</v>
      </c>
      <c r="N6603" s="1" t="s">
        <v>4518</v>
      </c>
    </row>
    <row r="6604" spans="1:14" x14ac:dyDescent="0.25">
      <c r="A6604" s="1" t="s">
        <v>359</v>
      </c>
      <c r="B6604" s="1" t="s">
        <v>87</v>
      </c>
      <c r="C6604" s="1" t="s">
        <v>3537</v>
      </c>
      <c r="D6604" s="377">
        <v>-2520</v>
      </c>
      <c r="E6604" s="1" t="s">
        <v>84</v>
      </c>
      <c r="F6604" s="378">
        <v>46175</v>
      </c>
      <c r="G6604" s="1" t="s">
        <v>4527</v>
      </c>
      <c r="H6604" s="1" t="s">
        <v>4399</v>
      </c>
      <c r="I6604" s="378">
        <v>46903</v>
      </c>
      <c r="J6604" s="1" t="s">
        <v>61</v>
      </c>
      <c r="K6604" s="380">
        <v>0.56994212962962998</v>
      </c>
      <c r="L6604" s="378">
        <v>46175</v>
      </c>
      <c r="M6604" s="1" t="s">
        <v>2610</v>
      </c>
      <c r="N6604" s="1" t="s">
        <v>4972</v>
      </c>
    </row>
    <row r="6605" spans="1:14" x14ac:dyDescent="0.25">
      <c r="A6605" s="1" t="s">
        <v>359</v>
      </c>
      <c r="B6605" s="1" t="s">
        <v>87</v>
      </c>
      <c r="C6605" s="1" t="s">
        <v>3537</v>
      </c>
      <c r="D6605" s="377">
        <v>-7560</v>
      </c>
      <c r="E6605" s="1" t="s">
        <v>84</v>
      </c>
      <c r="F6605" s="378">
        <v>46175</v>
      </c>
      <c r="G6605" s="1" t="s">
        <v>4517</v>
      </c>
      <c r="H6605" s="1" t="s">
        <v>4400</v>
      </c>
      <c r="I6605" s="378">
        <v>46903</v>
      </c>
      <c r="J6605" s="1" t="s">
        <v>61</v>
      </c>
      <c r="K6605" s="380">
        <v>0.57077546296296</v>
      </c>
      <c r="L6605" s="378">
        <v>46175</v>
      </c>
      <c r="M6605" s="1" t="s">
        <v>2610</v>
      </c>
      <c r="N6605" s="1" t="s">
        <v>4973</v>
      </c>
    </row>
    <row r="6606" spans="1:14" x14ac:dyDescent="0.25">
      <c r="A6606" s="1" t="s">
        <v>359</v>
      </c>
      <c r="B6606" s="1" t="s">
        <v>87</v>
      </c>
      <c r="C6606" s="1" t="s">
        <v>81</v>
      </c>
      <c r="D6606" s="377">
        <v>2520</v>
      </c>
      <c r="E6606" s="1" t="s">
        <v>84</v>
      </c>
      <c r="F6606" s="378">
        <v>46175</v>
      </c>
      <c r="G6606" s="1" t="s">
        <v>4517</v>
      </c>
      <c r="H6606" s="1" t="s">
        <v>4400</v>
      </c>
      <c r="I6606" s="378">
        <v>46903</v>
      </c>
      <c r="J6606" s="1" t="s">
        <v>61</v>
      </c>
      <c r="K6606" s="380">
        <v>0.30836805555556002</v>
      </c>
      <c r="L6606" s="378">
        <v>46175</v>
      </c>
      <c r="M6606" s="1" t="s">
        <v>2610</v>
      </c>
      <c r="N6606" s="1" t="s">
        <v>4519</v>
      </c>
    </row>
    <row r="6607" spans="1:14" x14ac:dyDescent="0.25">
      <c r="A6607" s="1" t="s">
        <v>359</v>
      </c>
      <c r="B6607" s="1" t="s">
        <v>87</v>
      </c>
      <c r="C6607" s="1" t="s">
        <v>81</v>
      </c>
      <c r="D6607" s="377">
        <v>2520</v>
      </c>
      <c r="E6607" s="1" t="s">
        <v>84</v>
      </c>
      <c r="F6607" s="378">
        <v>46175</v>
      </c>
      <c r="G6607" s="1" t="s">
        <v>4517</v>
      </c>
      <c r="H6607" s="1" t="s">
        <v>4400</v>
      </c>
      <c r="I6607" s="378">
        <v>46903</v>
      </c>
      <c r="J6607" s="1" t="s">
        <v>61</v>
      </c>
      <c r="K6607" s="380">
        <v>0.32677083333333001</v>
      </c>
      <c r="L6607" s="378">
        <v>46175</v>
      </c>
      <c r="M6607" s="1" t="s">
        <v>2610</v>
      </c>
      <c r="N6607" s="1" t="s">
        <v>4522</v>
      </c>
    </row>
    <row r="6608" spans="1:14" x14ac:dyDescent="0.25">
      <c r="A6608" s="1" t="s">
        <v>359</v>
      </c>
      <c r="B6608" s="1" t="s">
        <v>87</v>
      </c>
      <c r="C6608" s="1" t="s">
        <v>81</v>
      </c>
      <c r="D6608" s="377">
        <v>2520</v>
      </c>
      <c r="E6608" s="1" t="s">
        <v>84</v>
      </c>
      <c r="F6608" s="378">
        <v>46175</v>
      </c>
      <c r="G6608" s="1" t="s">
        <v>4517</v>
      </c>
      <c r="H6608" s="1" t="s">
        <v>4400</v>
      </c>
      <c r="I6608" s="378">
        <v>46903</v>
      </c>
      <c r="J6608" s="1" t="s">
        <v>61</v>
      </c>
      <c r="K6608" s="380">
        <v>0.33840277777778</v>
      </c>
      <c r="L6608" s="378">
        <v>46175</v>
      </c>
      <c r="M6608" s="1" t="s">
        <v>2610</v>
      </c>
      <c r="N6608" s="1" t="s">
        <v>4520</v>
      </c>
    </row>
    <row r="6609" spans="1:14" x14ac:dyDescent="0.25">
      <c r="A6609" s="1" t="s">
        <v>359</v>
      </c>
      <c r="B6609" s="1" t="s">
        <v>87</v>
      </c>
      <c r="C6609" s="1" t="s">
        <v>81</v>
      </c>
      <c r="D6609" s="377">
        <v>2520</v>
      </c>
      <c r="E6609" s="1" t="s">
        <v>84</v>
      </c>
      <c r="F6609" s="378">
        <v>46175</v>
      </c>
      <c r="G6609" s="1" t="s">
        <v>4517</v>
      </c>
      <c r="H6609" s="1" t="s">
        <v>4400</v>
      </c>
      <c r="I6609" s="378">
        <v>46903</v>
      </c>
      <c r="J6609" s="1" t="s">
        <v>61</v>
      </c>
      <c r="K6609" s="380">
        <v>0.31406250000000002</v>
      </c>
      <c r="L6609" s="378">
        <v>46175</v>
      </c>
      <c r="M6609" s="1" t="s">
        <v>2610</v>
      </c>
      <c r="N6609" s="1" t="s">
        <v>4523</v>
      </c>
    </row>
    <row r="6610" spans="1:14" x14ac:dyDescent="0.25">
      <c r="A6610" s="1" t="s">
        <v>359</v>
      </c>
      <c r="B6610" s="1" t="s">
        <v>87</v>
      </c>
      <c r="C6610" s="1" t="s">
        <v>81</v>
      </c>
      <c r="D6610" s="377">
        <v>2520</v>
      </c>
      <c r="E6610" s="1" t="s">
        <v>84</v>
      </c>
      <c r="F6610" s="378">
        <v>46174</v>
      </c>
      <c r="G6610" s="1" t="s">
        <v>4527</v>
      </c>
      <c r="H6610" s="1" t="s">
        <v>4399</v>
      </c>
      <c r="I6610" s="378">
        <v>46903</v>
      </c>
      <c r="J6610" s="1" t="s">
        <v>61</v>
      </c>
      <c r="K6610" s="380">
        <v>0.36246527777777998</v>
      </c>
      <c r="L6610" s="378">
        <v>46174</v>
      </c>
      <c r="M6610" s="1" t="s">
        <v>2610</v>
      </c>
      <c r="N6610" s="1" t="s">
        <v>4528</v>
      </c>
    </row>
    <row r="6611" spans="1:14" x14ac:dyDescent="0.25">
      <c r="A6611" s="1" t="s">
        <v>359</v>
      </c>
      <c r="B6611" s="1" t="s">
        <v>87</v>
      </c>
      <c r="C6611" s="1" t="s">
        <v>81</v>
      </c>
      <c r="D6611" s="377">
        <v>2520</v>
      </c>
      <c r="E6611" s="1" t="s">
        <v>84</v>
      </c>
      <c r="F6611" s="378">
        <v>46174</v>
      </c>
      <c r="G6611" s="1" t="s">
        <v>4517</v>
      </c>
      <c r="H6611" s="1" t="s">
        <v>4400</v>
      </c>
      <c r="I6611" s="378">
        <v>46903</v>
      </c>
      <c r="J6611" s="1" t="s">
        <v>61</v>
      </c>
      <c r="K6611" s="380">
        <v>0.74233796296295995</v>
      </c>
      <c r="L6611" s="378">
        <v>46174</v>
      </c>
      <c r="M6611" s="1" t="s">
        <v>2610</v>
      </c>
      <c r="N6611" s="1" t="s">
        <v>4540</v>
      </c>
    </row>
    <row r="6612" spans="1:14" x14ac:dyDescent="0.25">
      <c r="A6612" s="1" t="s">
        <v>359</v>
      </c>
      <c r="B6612" s="1" t="s">
        <v>87</v>
      </c>
      <c r="C6612" s="1" t="s">
        <v>81</v>
      </c>
      <c r="D6612" s="377">
        <v>2520</v>
      </c>
      <c r="E6612" s="1" t="s">
        <v>84</v>
      </c>
      <c r="F6612" s="378">
        <v>46174</v>
      </c>
      <c r="G6612" s="1" t="s">
        <v>4517</v>
      </c>
      <c r="H6612" s="1" t="s">
        <v>4400</v>
      </c>
      <c r="I6612" s="378">
        <v>46903</v>
      </c>
      <c r="J6612" s="1" t="s">
        <v>61</v>
      </c>
      <c r="K6612" s="380">
        <v>0.38670138888889</v>
      </c>
      <c r="L6612" s="378">
        <v>46174</v>
      </c>
      <c r="M6612" s="1" t="s">
        <v>2610</v>
      </c>
      <c r="N6612" s="1" t="s">
        <v>4533</v>
      </c>
    </row>
    <row r="6613" spans="1:14" x14ac:dyDescent="0.25">
      <c r="A6613" s="1" t="s">
        <v>359</v>
      </c>
      <c r="B6613" s="1" t="s">
        <v>87</v>
      </c>
      <c r="C6613" s="1" t="s">
        <v>81</v>
      </c>
      <c r="D6613" s="377">
        <v>2520</v>
      </c>
      <c r="E6613" s="1" t="s">
        <v>84</v>
      </c>
      <c r="F6613" s="378">
        <v>46174</v>
      </c>
      <c r="G6613" s="1" t="s">
        <v>4517</v>
      </c>
      <c r="H6613" s="1" t="s">
        <v>4400</v>
      </c>
      <c r="I6613" s="378">
        <v>46903</v>
      </c>
      <c r="J6613" s="1" t="s">
        <v>61</v>
      </c>
      <c r="K6613" s="380">
        <v>0.74042824074073998</v>
      </c>
      <c r="L6613" s="378">
        <v>46174</v>
      </c>
      <c r="M6613" s="1" t="s">
        <v>2610</v>
      </c>
      <c r="N6613" s="1" t="s">
        <v>4543</v>
      </c>
    </row>
    <row r="6614" spans="1:14" x14ac:dyDescent="0.25">
      <c r="A6614" s="1" t="s">
        <v>359</v>
      </c>
      <c r="B6614" s="1" t="s">
        <v>87</v>
      </c>
      <c r="C6614" s="1" t="s">
        <v>81</v>
      </c>
      <c r="D6614" s="377">
        <v>2520</v>
      </c>
      <c r="E6614" s="1" t="s">
        <v>84</v>
      </c>
      <c r="F6614" s="378">
        <v>46174</v>
      </c>
      <c r="G6614" s="1" t="s">
        <v>4527</v>
      </c>
      <c r="H6614" s="1" t="s">
        <v>4399</v>
      </c>
      <c r="I6614" s="378">
        <v>46903</v>
      </c>
      <c r="J6614" s="1" t="s">
        <v>61</v>
      </c>
      <c r="K6614" s="380">
        <v>0.35475694444444</v>
      </c>
      <c r="L6614" s="378">
        <v>46174</v>
      </c>
      <c r="M6614" s="1" t="s">
        <v>2610</v>
      </c>
      <c r="N6614" s="1" t="s">
        <v>4534</v>
      </c>
    </row>
    <row r="6615" spans="1:14" x14ac:dyDescent="0.25">
      <c r="A6615" s="1" t="s">
        <v>359</v>
      </c>
      <c r="B6615" s="1" t="s">
        <v>87</v>
      </c>
      <c r="C6615" s="1" t="s">
        <v>81</v>
      </c>
      <c r="D6615" s="377">
        <v>2520</v>
      </c>
      <c r="E6615" s="1" t="s">
        <v>84</v>
      </c>
      <c r="F6615" s="378">
        <v>46174</v>
      </c>
      <c r="G6615" s="1" t="s">
        <v>4517</v>
      </c>
      <c r="H6615" s="1" t="s">
        <v>4400</v>
      </c>
      <c r="I6615" s="378">
        <v>46903</v>
      </c>
      <c r="J6615" s="1" t="s">
        <v>61</v>
      </c>
      <c r="K6615" s="380">
        <v>0.36385416666666998</v>
      </c>
      <c r="L6615" s="378">
        <v>46174</v>
      </c>
      <c r="M6615" s="1" t="s">
        <v>2610</v>
      </c>
      <c r="N6615" s="1" t="s">
        <v>4535</v>
      </c>
    </row>
    <row r="6616" spans="1:14" x14ac:dyDescent="0.25">
      <c r="A6616" s="1" t="s">
        <v>359</v>
      </c>
      <c r="B6616" s="1" t="s">
        <v>87</v>
      </c>
      <c r="C6616" s="1" t="s">
        <v>81</v>
      </c>
      <c r="D6616" s="377">
        <v>2520</v>
      </c>
      <c r="E6616" s="1" t="s">
        <v>84</v>
      </c>
      <c r="F6616" s="378">
        <v>46174</v>
      </c>
      <c r="G6616" s="1" t="s">
        <v>4517</v>
      </c>
      <c r="H6616" s="1" t="s">
        <v>4400</v>
      </c>
      <c r="I6616" s="378">
        <v>46903</v>
      </c>
      <c r="J6616" s="1" t="s">
        <v>61</v>
      </c>
      <c r="K6616" s="380">
        <v>0.68700231481481</v>
      </c>
      <c r="L6616" s="378">
        <v>46174</v>
      </c>
      <c r="M6616" s="1" t="s">
        <v>2610</v>
      </c>
      <c r="N6616" s="1" t="s">
        <v>4544</v>
      </c>
    </row>
    <row r="6617" spans="1:14" x14ac:dyDescent="0.25">
      <c r="A6617" s="1" t="s">
        <v>359</v>
      </c>
      <c r="B6617" s="1" t="s">
        <v>87</v>
      </c>
      <c r="C6617" s="1" t="s">
        <v>81</v>
      </c>
      <c r="D6617" s="377">
        <v>2520</v>
      </c>
      <c r="E6617" s="1" t="s">
        <v>84</v>
      </c>
      <c r="F6617" s="378">
        <v>46174</v>
      </c>
      <c r="G6617" s="1" t="s">
        <v>4517</v>
      </c>
      <c r="H6617" s="1" t="s">
        <v>4400</v>
      </c>
      <c r="I6617" s="378">
        <v>46903</v>
      </c>
      <c r="J6617" s="1" t="s">
        <v>61</v>
      </c>
      <c r="K6617" s="380">
        <v>0.35297453703704001</v>
      </c>
      <c r="L6617" s="378">
        <v>46174</v>
      </c>
      <c r="M6617" s="1" t="s">
        <v>2610</v>
      </c>
      <c r="N6617" s="1" t="s">
        <v>4526</v>
      </c>
    </row>
    <row r="6618" spans="1:14" x14ac:dyDescent="0.25">
      <c r="A6618" s="1" t="s">
        <v>359</v>
      </c>
      <c r="B6618" s="1" t="s">
        <v>87</v>
      </c>
      <c r="C6618" s="1" t="s">
        <v>81</v>
      </c>
      <c r="D6618" s="377">
        <v>2520</v>
      </c>
      <c r="E6618" s="1" t="s">
        <v>84</v>
      </c>
      <c r="F6618" s="378">
        <v>46174</v>
      </c>
      <c r="G6618" s="1" t="s">
        <v>4517</v>
      </c>
      <c r="H6618" s="1" t="s">
        <v>4400</v>
      </c>
      <c r="I6618" s="378">
        <v>46903</v>
      </c>
      <c r="J6618" s="1" t="s">
        <v>61</v>
      </c>
      <c r="K6618" s="380">
        <v>0.37320601851851998</v>
      </c>
      <c r="L6618" s="378">
        <v>46174</v>
      </c>
      <c r="M6618" s="1" t="s">
        <v>2610</v>
      </c>
      <c r="N6618" s="1" t="s">
        <v>4536</v>
      </c>
    </row>
    <row r="6619" spans="1:14" x14ac:dyDescent="0.25">
      <c r="A6619" s="1" t="s">
        <v>359</v>
      </c>
      <c r="B6619" s="1" t="s">
        <v>87</v>
      </c>
      <c r="C6619" s="1" t="s">
        <v>81</v>
      </c>
      <c r="D6619" s="377">
        <v>2520</v>
      </c>
      <c r="E6619" s="1" t="s">
        <v>84</v>
      </c>
      <c r="F6619" s="378">
        <v>46174</v>
      </c>
      <c r="G6619" s="1" t="s">
        <v>4517</v>
      </c>
      <c r="H6619" s="1" t="s">
        <v>4400</v>
      </c>
      <c r="I6619" s="378">
        <v>46903</v>
      </c>
      <c r="J6619" s="1" t="s">
        <v>61</v>
      </c>
      <c r="K6619" s="380">
        <v>0.37466435185184999</v>
      </c>
      <c r="L6619" s="378">
        <v>46174</v>
      </c>
      <c r="M6619" s="1" t="s">
        <v>2610</v>
      </c>
      <c r="N6619" s="1" t="s">
        <v>4537</v>
      </c>
    </row>
    <row r="6620" spans="1:14" x14ac:dyDescent="0.25">
      <c r="A6620" s="1" t="s">
        <v>359</v>
      </c>
      <c r="B6620" s="1" t="s">
        <v>87</v>
      </c>
      <c r="C6620" s="1" t="s">
        <v>81</v>
      </c>
      <c r="D6620" s="377">
        <v>2520</v>
      </c>
      <c r="E6620" s="1" t="s">
        <v>84</v>
      </c>
      <c r="F6620" s="378">
        <v>46174</v>
      </c>
      <c r="G6620" s="1" t="s">
        <v>4517</v>
      </c>
      <c r="H6620" s="1" t="s">
        <v>4400</v>
      </c>
      <c r="I6620" s="378">
        <v>46903</v>
      </c>
      <c r="J6620" s="1" t="s">
        <v>61</v>
      </c>
      <c r="K6620" s="380">
        <v>0.39008101851852001</v>
      </c>
      <c r="L6620" s="378">
        <v>46174</v>
      </c>
      <c r="M6620" s="1" t="s">
        <v>2610</v>
      </c>
      <c r="N6620" s="1" t="s">
        <v>4538</v>
      </c>
    </row>
    <row r="6621" spans="1:14" x14ac:dyDescent="0.25">
      <c r="A6621" s="1" t="s">
        <v>359</v>
      </c>
      <c r="B6621" s="1" t="s">
        <v>87</v>
      </c>
      <c r="C6621" s="1" t="s">
        <v>81</v>
      </c>
      <c r="D6621" s="377">
        <v>2520</v>
      </c>
      <c r="E6621" s="1" t="s">
        <v>84</v>
      </c>
      <c r="F6621" s="378">
        <v>46174</v>
      </c>
      <c r="G6621" s="1" t="s">
        <v>4517</v>
      </c>
      <c r="H6621" s="1" t="s">
        <v>4400</v>
      </c>
      <c r="I6621" s="378">
        <v>46903</v>
      </c>
      <c r="J6621" s="1" t="s">
        <v>61</v>
      </c>
      <c r="K6621" s="380">
        <v>0.35902777777778</v>
      </c>
      <c r="L6621" s="378">
        <v>46174</v>
      </c>
      <c r="M6621" s="1" t="s">
        <v>2610</v>
      </c>
      <c r="N6621" s="1" t="s">
        <v>4529</v>
      </c>
    </row>
    <row r="6622" spans="1:14" x14ac:dyDescent="0.25">
      <c r="A6622" s="1" t="s">
        <v>359</v>
      </c>
      <c r="B6622" s="1" t="s">
        <v>87</v>
      </c>
      <c r="C6622" s="1" t="s">
        <v>81</v>
      </c>
      <c r="D6622" s="377">
        <v>2520</v>
      </c>
      <c r="E6622" s="1" t="s">
        <v>84</v>
      </c>
      <c r="F6622" s="378">
        <v>46174</v>
      </c>
      <c r="G6622" s="1" t="s">
        <v>4517</v>
      </c>
      <c r="H6622" s="1" t="s">
        <v>4400</v>
      </c>
      <c r="I6622" s="378">
        <v>46903</v>
      </c>
      <c r="J6622" s="1" t="s">
        <v>61</v>
      </c>
      <c r="K6622" s="380">
        <v>0.37429398148148002</v>
      </c>
      <c r="L6622" s="378">
        <v>46174</v>
      </c>
      <c r="M6622" s="1" t="s">
        <v>2610</v>
      </c>
      <c r="N6622" s="1" t="s">
        <v>4539</v>
      </c>
    </row>
    <row r="6623" spans="1:14" x14ac:dyDescent="0.25">
      <c r="A6623" s="1" t="s">
        <v>359</v>
      </c>
      <c r="B6623" s="1" t="s">
        <v>87</v>
      </c>
      <c r="C6623" s="1" t="s">
        <v>81</v>
      </c>
      <c r="D6623" s="377">
        <v>2520</v>
      </c>
      <c r="E6623" s="1" t="s">
        <v>84</v>
      </c>
      <c r="F6623" s="378">
        <v>46174</v>
      </c>
      <c r="G6623" s="1" t="s">
        <v>4527</v>
      </c>
      <c r="H6623" s="1" t="s">
        <v>4399</v>
      </c>
      <c r="I6623" s="378">
        <v>46903</v>
      </c>
      <c r="J6623" s="1" t="s">
        <v>61</v>
      </c>
      <c r="K6623" s="380">
        <v>0.36054398148147998</v>
      </c>
      <c r="L6623" s="378">
        <v>46174</v>
      </c>
      <c r="M6623" s="1" t="s">
        <v>2610</v>
      </c>
      <c r="N6623" s="1" t="s">
        <v>4532</v>
      </c>
    </row>
    <row r="6624" spans="1:14" x14ac:dyDescent="0.25">
      <c r="A6624" s="1" t="s">
        <v>359</v>
      </c>
      <c r="B6624" s="1" t="s">
        <v>87</v>
      </c>
      <c r="C6624" s="1" t="s">
        <v>81</v>
      </c>
      <c r="D6624" s="377">
        <v>2520</v>
      </c>
      <c r="E6624" s="1" t="s">
        <v>84</v>
      </c>
      <c r="F6624" s="378">
        <v>46174</v>
      </c>
      <c r="G6624" s="1" t="s">
        <v>4517</v>
      </c>
      <c r="H6624" s="1" t="s">
        <v>4400</v>
      </c>
      <c r="I6624" s="378">
        <v>46903</v>
      </c>
      <c r="J6624" s="1" t="s">
        <v>61</v>
      </c>
      <c r="K6624" s="380">
        <v>0.35395833333332999</v>
      </c>
      <c r="L6624" s="378">
        <v>46174</v>
      </c>
      <c r="M6624" s="1" t="s">
        <v>2610</v>
      </c>
      <c r="N6624" s="1" t="s">
        <v>4531</v>
      </c>
    </row>
    <row r="6625" spans="1:14" x14ac:dyDescent="0.25">
      <c r="A6625" s="1" t="s">
        <v>359</v>
      </c>
      <c r="B6625" s="1" t="s">
        <v>87</v>
      </c>
      <c r="C6625" s="1" t="s">
        <v>81</v>
      </c>
      <c r="D6625" s="377">
        <v>2520</v>
      </c>
      <c r="E6625" s="1" t="s">
        <v>84</v>
      </c>
      <c r="F6625" s="378">
        <v>46174</v>
      </c>
      <c r="G6625" s="1" t="s">
        <v>4517</v>
      </c>
      <c r="H6625" s="1" t="s">
        <v>4400</v>
      </c>
      <c r="I6625" s="378">
        <v>46903</v>
      </c>
      <c r="J6625" s="1" t="s">
        <v>61</v>
      </c>
      <c r="K6625" s="380">
        <v>0.68071759259259002</v>
      </c>
      <c r="L6625" s="378">
        <v>46174</v>
      </c>
      <c r="M6625" s="1" t="s">
        <v>2610</v>
      </c>
      <c r="N6625" s="1" t="s">
        <v>4545</v>
      </c>
    </row>
    <row r="6626" spans="1:14" x14ac:dyDescent="0.25">
      <c r="A6626" s="1" t="s">
        <v>359</v>
      </c>
      <c r="B6626" s="1" t="s">
        <v>87</v>
      </c>
      <c r="C6626" s="1" t="s">
        <v>81</v>
      </c>
      <c r="D6626" s="377">
        <v>2520</v>
      </c>
      <c r="E6626" s="1" t="s">
        <v>84</v>
      </c>
      <c r="F6626" s="378">
        <v>46174</v>
      </c>
      <c r="G6626" s="1" t="s">
        <v>4517</v>
      </c>
      <c r="H6626" s="1" t="s">
        <v>4400</v>
      </c>
      <c r="I6626" s="378">
        <v>46903</v>
      </c>
      <c r="J6626" s="1" t="s">
        <v>61</v>
      </c>
      <c r="K6626" s="380">
        <v>0.38743055555556</v>
      </c>
      <c r="L6626" s="378">
        <v>46174</v>
      </c>
      <c r="M6626" s="1" t="s">
        <v>2610</v>
      </c>
      <c r="N6626" s="1" t="s">
        <v>4541</v>
      </c>
    </row>
    <row r="6627" spans="1:14" x14ac:dyDescent="0.25">
      <c r="A6627" s="1" t="s">
        <v>359</v>
      </c>
      <c r="B6627" s="1" t="s">
        <v>87</v>
      </c>
      <c r="C6627" s="1" t="s">
        <v>81</v>
      </c>
      <c r="D6627" s="377">
        <v>2520</v>
      </c>
      <c r="E6627" s="1" t="s">
        <v>84</v>
      </c>
      <c r="F6627" s="378">
        <v>46174</v>
      </c>
      <c r="G6627" s="1" t="s">
        <v>4517</v>
      </c>
      <c r="H6627" s="1" t="s">
        <v>4400</v>
      </c>
      <c r="I6627" s="378">
        <v>46903</v>
      </c>
      <c r="J6627" s="1" t="s">
        <v>61</v>
      </c>
      <c r="K6627" s="380">
        <v>0.39777777777778001</v>
      </c>
      <c r="L6627" s="378">
        <v>46174</v>
      </c>
      <c r="M6627" s="1" t="s">
        <v>2610</v>
      </c>
      <c r="N6627" s="1" t="s">
        <v>4542</v>
      </c>
    </row>
    <row r="6628" spans="1:14" x14ac:dyDescent="0.25">
      <c r="A6628" s="1" t="s">
        <v>359</v>
      </c>
      <c r="B6628" s="1" t="s">
        <v>87</v>
      </c>
      <c r="C6628" s="1" t="s">
        <v>81</v>
      </c>
      <c r="D6628" s="377">
        <v>2520</v>
      </c>
      <c r="E6628" s="1" t="s">
        <v>84</v>
      </c>
      <c r="F6628" s="378">
        <v>46174</v>
      </c>
      <c r="G6628" s="1" t="s">
        <v>4517</v>
      </c>
      <c r="H6628" s="1" t="s">
        <v>4400</v>
      </c>
      <c r="I6628" s="378">
        <v>46903</v>
      </c>
      <c r="J6628" s="1" t="s">
        <v>61</v>
      </c>
      <c r="K6628" s="380">
        <v>0.37238425925926</v>
      </c>
      <c r="L6628" s="378">
        <v>46174</v>
      </c>
      <c r="M6628" s="1" t="s">
        <v>2610</v>
      </c>
      <c r="N6628" s="1" t="s">
        <v>4530</v>
      </c>
    </row>
    <row r="6629" spans="1:14" x14ac:dyDescent="0.25">
      <c r="A6629" s="1" t="s">
        <v>359</v>
      </c>
      <c r="B6629" s="1" t="s">
        <v>87</v>
      </c>
      <c r="C6629" s="1" t="s">
        <v>81</v>
      </c>
      <c r="D6629" s="377">
        <v>2520</v>
      </c>
      <c r="E6629" s="1" t="s">
        <v>84</v>
      </c>
      <c r="F6629" s="378">
        <v>46174</v>
      </c>
      <c r="G6629" s="1" t="s">
        <v>4517</v>
      </c>
      <c r="H6629" s="1" t="s">
        <v>4400</v>
      </c>
      <c r="I6629" s="378">
        <v>46903</v>
      </c>
      <c r="J6629" s="1" t="s">
        <v>61</v>
      </c>
      <c r="K6629" s="380">
        <v>0.39070601851851999</v>
      </c>
      <c r="L6629" s="378">
        <v>46174</v>
      </c>
      <c r="M6629" s="1" t="s">
        <v>2610</v>
      </c>
      <c r="N6629" s="1" t="s">
        <v>4546</v>
      </c>
    </row>
    <row r="6630" spans="1:14" x14ac:dyDescent="0.25">
      <c r="A6630" s="1" t="s">
        <v>359</v>
      </c>
      <c r="B6630" s="1" t="s">
        <v>87</v>
      </c>
      <c r="C6630" s="1" t="s">
        <v>81</v>
      </c>
      <c r="D6630" s="377">
        <v>2520</v>
      </c>
      <c r="E6630" s="1" t="s">
        <v>84</v>
      </c>
      <c r="F6630" s="378">
        <v>46174</v>
      </c>
      <c r="G6630" s="1" t="s">
        <v>4517</v>
      </c>
      <c r="H6630" s="1" t="s">
        <v>4400</v>
      </c>
      <c r="I6630" s="378">
        <v>46903</v>
      </c>
      <c r="J6630" s="1" t="s">
        <v>61</v>
      </c>
      <c r="K6630" s="380">
        <v>0.74267361111110997</v>
      </c>
      <c r="L6630" s="378">
        <v>46174</v>
      </c>
      <c r="M6630" s="1" t="s">
        <v>2610</v>
      </c>
      <c r="N6630" s="1" t="s">
        <v>4525</v>
      </c>
    </row>
    <row r="6631" spans="1:14" x14ac:dyDescent="0.25">
      <c r="A6631" s="1" t="s">
        <v>585</v>
      </c>
      <c r="B6631" s="1" t="s">
        <v>87</v>
      </c>
      <c r="C6631" s="1" t="s">
        <v>81</v>
      </c>
      <c r="D6631" s="377">
        <v>4980</v>
      </c>
      <c r="E6631" s="1" t="s">
        <v>84</v>
      </c>
      <c r="F6631" s="378">
        <v>46185</v>
      </c>
      <c r="G6631" s="1" t="s">
        <v>14023</v>
      </c>
      <c r="H6631" s="1" t="s">
        <v>13458</v>
      </c>
      <c r="I6631" s="378">
        <v>46915</v>
      </c>
      <c r="J6631" s="1" t="s">
        <v>61</v>
      </c>
      <c r="K6631" s="380">
        <v>0.32660879629630002</v>
      </c>
      <c r="L6631" s="378">
        <v>46185</v>
      </c>
      <c r="M6631" s="1" t="s">
        <v>2611</v>
      </c>
      <c r="N6631" s="1" t="s">
        <v>14024</v>
      </c>
    </row>
    <row r="6632" spans="1:14" x14ac:dyDescent="0.25">
      <c r="A6632" s="1" t="s">
        <v>585</v>
      </c>
      <c r="B6632" s="1" t="s">
        <v>87</v>
      </c>
      <c r="C6632" s="1" t="s">
        <v>81</v>
      </c>
      <c r="D6632" s="377">
        <v>4980</v>
      </c>
      <c r="E6632" s="1" t="s">
        <v>84</v>
      </c>
      <c r="F6632" s="378">
        <v>46185</v>
      </c>
      <c r="G6632" s="1" t="s">
        <v>14427</v>
      </c>
      <c r="H6632" s="1" t="s">
        <v>14176</v>
      </c>
      <c r="I6632" s="378">
        <v>46916</v>
      </c>
      <c r="J6632" s="1" t="s">
        <v>61</v>
      </c>
      <c r="K6632" s="380">
        <v>0.59791666666666998</v>
      </c>
      <c r="L6632" s="378">
        <v>46185</v>
      </c>
      <c r="M6632" s="1" t="s">
        <v>2611</v>
      </c>
      <c r="N6632" s="1" t="s">
        <v>14428</v>
      </c>
    </row>
    <row r="6633" spans="1:14" x14ac:dyDescent="0.25">
      <c r="A6633" s="1" t="s">
        <v>585</v>
      </c>
      <c r="B6633" s="1" t="s">
        <v>87</v>
      </c>
      <c r="C6633" s="1" t="s">
        <v>81</v>
      </c>
      <c r="D6633" s="377">
        <v>4980</v>
      </c>
      <c r="E6633" s="1" t="s">
        <v>84</v>
      </c>
      <c r="F6633" s="378">
        <v>46185</v>
      </c>
      <c r="G6633" s="1" t="s">
        <v>14023</v>
      </c>
      <c r="H6633" s="1" t="s">
        <v>13458</v>
      </c>
      <c r="I6633" s="378">
        <v>46915</v>
      </c>
      <c r="J6633" s="1" t="s">
        <v>61</v>
      </c>
      <c r="K6633" s="380">
        <v>0.47123842592593002</v>
      </c>
      <c r="L6633" s="378">
        <v>46185</v>
      </c>
      <c r="M6633" s="1" t="s">
        <v>2611</v>
      </c>
      <c r="N6633" s="1" t="s">
        <v>14429</v>
      </c>
    </row>
    <row r="6634" spans="1:14" x14ac:dyDescent="0.25">
      <c r="A6634" s="1" t="s">
        <v>270</v>
      </c>
      <c r="B6634" s="1" t="s">
        <v>87</v>
      </c>
      <c r="C6634" s="1" t="s">
        <v>81</v>
      </c>
      <c r="D6634" s="377">
        <v>2520</v>
      </c>
      <c r="E6634" s="1" t="s">
        <v>84</v>
      </c>
      <c r="F6634" s="378">
        <v>46175</v>
      </c>
      <c r="G6634" s="1" t="s">
        <v>4547</v>
      </c>
      <c r="H6634" s="1" t="s">
        <v>4378</v>
      </c>
      <c r="I6634" s="378">
        <v>46903</v>
      </c>
      <c r="J6634" s="1" t="s">
        <v>61</v>
      </c>
      <c r="K6634" s="380">
        <v>0.33050925925926</v>
      </c>
      <c r="L6634" s="378">
        <v>46175</v>
      </c>
      <c r="M6634" s="1" t="s">
        <v>271</v>
      </c>
      <c r="N6634" s="1" t="s">
        <v>4554</v>
      </c>
    </row>
    <row r="6635" spans="1:14" x14ac:dyDescent="0.25">
      <c r="A6635" s="1" t="s">
        <v>270</v>
      </c>
      <c r="B6635" s="1" t="s">
        <v>87</v>
      </c>
      <c r="C6635" s="1" t="s">
        <v>81</v>
      </c>
      <c r="D6635" s="377">
        <v>2520</v>
      </c>
      <c r="E6635" s="1" t="s">
        <v>84</v>
      </c>
      <c r="F6635" s="378">
        <v>46175</v>
      </c>
      <c r="G6635" s="1" t="s">
        <v>4547</v>
      </c>
      <c r="H6635" s="1" t="s">
        <v>4378</v>
      </c>
      <c r="I6635" s="378">
        <v>46903</v>
      </c>
      <c r="J6635" s="1" t="s">
        <v>61</v>
      </c>
      <c r="K6635" s="380">
        <v>0.33819444444444002</v>
      </c>
      <c r="L6635" s="378">
        <v>46175</v>
      </c>
      <c r="M6635" s="1" t="s">
        <v>271</v>
      </c>
      <c r="N6635" s="1" t="s">
        <v>4550</v>
      </c>
    </row>
    <row r="6636" spans="1:14" x14ac:dyDescent="0.25">
      <c r="A6636" s="1" t="s">
        <v>270</v>
      </c>
      <c r="B6636" s="1" t="s">
        <v>87</v>
      </c>
      <c r="C6636" s="1" t="s">
        <v>3537</v>
      </c>
      <c r="D6636" s="377">
        <v>-5040</v>
      </c>
      <c r="E6636" s="1" t="s">
        <v>84</v>
      </c>
      <c r="F6636" s="378">
        <v>46175</v>
      </c>
      <c r="G6636" s="1" t="s">
        <v>4573</v>
      </c>
      <c r="H6636" s="1" t="s">
        <v>4377</v>
      </c>
      <c r="I6636" s="378">
        <v>46903</v>
      </c>
      <c r="J6636" s="1" t="s">
        <v>61</v>
      </c>
      <c r="K6636" s="380">
        <v>0.57137731481481002</v>
      </c>
      <c r="L6636" s="378">
        <v>46175</v>
      </c>
      <c r="M6636" s="1" t="s">
        <v>271</v>
      </c>
      <c r="N6636" s="1" t="s">
        <v>4975</v>
      </c>
    </row>
    <row r="6637" spans="1:14" x14ac:dyDescent="0.25">
      <c r="A6637" s="1" t="s">
        <v>270</v>
      </c>
      <c r="B6637" s="1" t="s">
        <v>87</v>
      </c>
      <c r="C6637" s="1" t="s">
        <v>81</v>
      </c>
      <c r="D6637" s="377">
        <v>2520</v>
      </c>
      <c r="E6637" s="1" t="s">
        <v>84</v>
      </c>
      <c r="F6637" s="378">
        <v>46175</v>
      </c>
      <c r="G6637" s="1" t="s">
        <v>4547</v>
      </c>
      <c r="H6637" s="1" t="s">
        <v>4378</v>
      </c>
      <c r="I6637" s="378">
        <v>46903</v>
      </c>
      <c r="J6637" s="1" t="s">
        <v>61</v>
      </c>
      <c r="K6637" s="380">
        <v>0.34221064814815</v>
      </c>
      <c r="L6637" s="378">
        <v>46175</v>
      </c>
      <c r="M6637" s="1" t="s">
        <v>271</v>
      </c>
      <c r="N6637" s="1" t="s">
        <v>4551</v>
      </c>
    </row>
    <row r="6638" spans="1:14" x14ac:dyDescent="0.25">
      <c r="A6638" s="1" t="s">
        <v>270</v>
      </c>
      <c r="B6638" s="1" t="s">
        <v>87</v>
      </c>
      <c r="C6638" s="1" t="s">
        <v>81</v>
      </c>
      <c r="D6638" s="377">
        <v>2520</v>
      </c>
      <c r="E6638" s="1" t="s">
        <v>84</v>
      </c>
      <c r="F6638" s="378">
        <v>46175</v>
      </c>
      <c r="G6638" s="1" t="s">
        <v>4547</v>
      </c>
      <c r="H6638" s="1" t="s">
        <v>4378</v>
      </c>
      <c r="I6638" s="378">
        <v>46903</v>
      </c>
      <c r="J6638" s="1" t="s">
        <v>61</v>
      </c>
      <c r="K6638" s="380">
        <v>0.36144675925926001</v>
      </c>
      <c r="L6638" s="378">
        <v>46175</v>
      </c>
      <c r="M6638" s="1" t="s">
        <v>271</v>
      </c>
      <c r="N6638" s="1" t="s">
        <v>4555</v>
      </c>
    </row>
    <row r="6639" spans="1:14" x14ac:dyDescent="0.25">
      <c r="A6639" s="1" t="s">
        <v>270</v>
      </c>
      <c r="B6639" s="1" t="s">
        <v>87</v>
      </c>
      <c r="C6639" s="1" t="s">
        <v>81</v>
      </c>
      <c r="D6639" s="377">
        <v>2520</v>
      </c>
      <c r="E6639" s="1" t="s">
        <v>84</v>
      </c>
      <c r="F6639" s="378">
        <v>46175</v>
      </c>
      <c r="G6639" s="1" t="s">
        <v>4547</v>
      </c>
      <c r="H6639" s="1" t="s">
        <v>4378</v>
      </c>
      <c r="I6639" s="378">
        <v>46903</v>
      </c>
      <c r="J6639" s="1" t="s">
        <v>61</v>
      </c>
      <c r="K6639" s="380">
        <v>0.31767361111110998</v>
      </c>
      <c r="L6639" s="378">
        <v>46175</v>
      </c>
      <c r="M6639" s="1" t="s">
        <v>271</v>
      </c>
      <c r="N6639" s="1" t="s">
        <v>4553</v>
      </c>
    </row>
    <row r="6640" spans="1:14" x14ac:dyDescent="0.25">
      <c r="A6640" s="1" t="s">
        <v>270</v>
      </c>
      <c r="B6640" s="1" t="s">
        <v>87</v>
      </c>
      <c r="C6640" s="1" t="s">
        <v>81</v>
      </c>
      <c r="D6640" s="377">
        <v>2520</v>
      </c>
      <c r="E6640" s="1" t="s">
        <v>84</v>
      </c>
      <c r="F6640" s="378">
        <v>46175</v>
      </c>
      <c r="G6640" s="1" t="s">
        <v>4547</v>
      </c>
      <c r="H6640" s="1" t="s">
        <v>4378</v>
      </c>
      <c r="I6640" s="378">
        <v>46903</v>
      </c>
      <c r="J6640" s="1" t="s">
        <v>61</v>
      </c>
      <c r="K6640" s="380">
        <v>0.31293981481480998</v>
      </c>
      <c r="L6640" s="378">
        <v>46175</v>
      </c>
      <c r="M6640" s="1" t="s">
        <v>271</v>
      </c>
      <c r="N6640" s="1" t="s">
        <v>4552</v>
      </c>
    </row>
    <row r="6641" spans="1:14" x14ac:dyDescent="0.25">
      <c r="A6641" s="1" t="s">
        <v>270</v>
      </c>
      <c r="B6641" s="1" t="s">
        <v>87</v>
      </c>
      <c r="C6641" s="1" t="s">
        <v>3537</v>
      </c>
      <c r="D6641" s="377">
        <v>-7560</v>
      </c>
      <c r="E6641" s="1" t="s">
        <v>84</v>
      </c>
      <c r="F6641" s="378">
        <v>46175</v>
      </c>
      <c r="G6641" s="1" t="s">
        <v>4547</v>
      </c>
      <c r="H6641" s="1" t="s">
        <v>4378</v>
      </c>
      <c r="I6641" s="378">
        <v>46903</v>
      </c>
      <c r="J6641" s="1" t="s">
        <v>61</v>
      </c>
      <c r="K6641" s="380">
        <v>0.58001157407407</v>
      </c>
      <c r="L6641" s="378">
        <v>46175</v>
      </c>
      <c r="M6641" s="1" t="s">
        <v>271</v>
      </c>
      <c r="N6641" s="1" t="s">
        <v>4974</v>
      </c>
    </row>
    <row r="6642" spans="1:14" x14ac:dyDescent="0.25">
      <c r="A6642" s="1" t="s">
        <v>270</v>
      </c>
      <c r="B6642" s="1" t="s">
        <v>87</v>
      </c>
      <c r="C6642" s="1" t="s">
        <v>81</v>
      </c>
      <c r="D6642" s="377">
        <v>2520</v>
      </c>
      <c r="E6642" s="1" t="s">
        <v>84</v>
      </c>
      <c r="F6642" s="378">
        <v>46175</v>
      </c>
      <c r="G6642" s="1" t="s">
        <v>4547</v>
      </c>
      <c r="H6642" s="1" t="s">
        <v>4378</v>
      </c>
      <c r="I6642" s="378">
        <v>46903</v>
      </c>
      <c r="J6642" s="1" t="s">
        <v>61</v>
      </c>
      <c r="K6642" s="380">
        <v>0.37446759259258999</v>
      </c>
      <c r="L6642" s="378">
        <v>46175</v>
      </c>
      <c r="M6642" s="1" t="s">
        <v>271</v>
      </c>
      <c r="N6642" s="1" t="s">
        <v>4599</v>
      </c>
    </row>
    <row r="6643" spans="1:14" x14ac:dyDescent="0.25">
      <c r="A6643" s="1" t="s">
        <v>270</v>
      </c>
      <c r="B6643" s="1" t="s">
        <v>87</v>
      </c>
      <c r="C6643" s="1" t="s">
        <v>81</v>
      </c>
      <c r="D6643" s="377">
        <v>2520</v>
      </c>
      <c r="E6643" s="1" t="s">
        <v>84</v>
      </c>
      <c r="F6643" s="378">
        <v>46175</v>
      </c>
      <c r="G6643" s="1" t="s">
        <v>4547</v>
      </c>
      <c r="H6643" s="1" t="s">
        <v>4378</v>
      </c>
      <c r="I6643" s="378">
        <v>46903</v>
      </c>
      <c r="J6643" s="1" t="s">
        <v>61</v>
      </c>
      <c r="K6643" s="380">
        <v>0.30809027777777998</v>
      </c>
      <c r="L6643" s="378">
        <v>46175</v>
      </c>
      <c r="M6643" s="1" t="s">
        <v>271</v>
      </c>
      <c r="N6643" s="1" t="s">
        <v>4548</v>
      </c>
    </row>
    <row r="6644" spans="1:14" x14ac:dyDescent="0.25">
      <c r="A6644" s="1" t="s">
        <v>270</v>
      </c>
      <c r="B6644" s="1" t="s">
        <v>87</v>
      </c>
      <c r="C6644" s="1" t="s">
        <v>81</v>
      </c>
      <c r="D6644" s="377">
        <v>2520</v>
      </c>
      <c r="E6644" s="1" t="s">
        <v>84</v>
      </c>
      <c r="F6644" s="378">
        <v>46175</v>
      </c>
      <c r="G6644" s="1" t="s">
        <v>4547</v>
      </c>
      <c r="H6644" s="1" t="s">
        <v>4378</v>
      </c>
      <c r="I6644" s="378">
        <v>46903</v>
      </c>
      <c r="J6644" s="1" t="s">
        <v>61</v>
      </c>
      <c r="K6644" s="380">
        <v>0.36056712962963</v>
      </c>
      <c r="L6644" s="378">
        <v>46175</v>
      </c>
      <c r="M6644" s="1" t="s">
        <v>271</v>
      </c>
      <c r="N6644" s="1" t="s">
        <v>4549</v>
      </c>
    </row>
    <row r="6645" spans="1:14" x14ac:dyDescent="0.25">
      <c r="A6645" s="1" t="s">
        <v>270</v>
      </c>
      <c r="B6645" s="1" t="s">
        <v>87</v>
      </c>
      <c r="C6645" s="1" t="s">
        <v>81</v>
      </c>
      <c r="D6645" s="377">
        <v>2520</v>
      </c>
      <c r="E6645" s="1" t="s">
        <v>84</v>
      </c>
      <c r="F6645" s="378">
        <v>46175</v>
      </c>
      <c r="G6645" s="1" t="s">
        <v>4547</v>
      </c>
      <c r="H6645" s="1" t="s">
        <v>4378</v>
      </c>
      <c r="I6645" s="378">
        <v>46903</v>
      </c>
      <c r="J6645" s="1" t="s">
        <v>61</v>
      </c>
      <c r="K6645" s="380">
        <v>0.37380787037037</v>
      </c>
      <c r="L6645" s="378">
        <v>46175</v>
      </c>
      <c r="M6645" s="1" t="s">
        <v>271</v>
      </c>
      <c r="N6645" s="1" t="s">
        <v>4594</v>
      </c>
    </row>
    <row r="6646" spans="1:14" x14ac:dyDescent="0.25">
      <c r="A6646" s="1" t="s">
        <v>270</v>
      </c>
      <c r="B6646" s="1" t="s">
        <v>87</v>
      </c>
      <c r="C6646" s="1" t="s">
        <v>81</v>
      </c>
      <c r="D6646" s="377">
        <v>2520</v>
      </c>
      <c r="E6646" s="1" t="s">
        <v>84</v>
      </c>
      <c r="F6646" s="378">
        <v>46174</v>
      </c>
      <c r="G6646" s="1" t="s">
        <v>4547</v>
      </c>
      <c r="H6646" s="1" t="s">
        <v>4378</v>
      </c>
      <c r="I6646" s="378">
        <v>46903</v>
      </c>
      <c r="J6646" s="1" t="s">
        <v>61</v>
      </c>
      <c r="K6646" s="380">
        <v>0.68675925925925996</v>
      </c>
      <c r="L6646" s="378">
        <v>46174</v>
      </c>
      <c r="M6646" s="1" t="s">
        <v>271</v>
      </c>
      <c r="N6646" s="1" t="s">
        <v>4562</v>
      </c>
    </row>
    <row r="6647" spans="1:14" x14ac:dyDescent="0.25">
      <c r="A6647" s="1" t="s">
        <v>270</v>
      </c>
      <c r="B6647" s="1" t="s">
        <v>87</v>
      </c>
      <c r="C6647" s="1" t="s">
        <v>81</v>
      </c>
      <c r="D6647" s="377">
        <v>2520</v>
      </c>
      <c r="E6647" s="1" t="s">
        <v>84</v>
      </c>
      <c r="F6647" s="378">
        <v>46174</v>
      </c>
      <c r="G6647" s="1" t="s">
        <v>4547</v>
      </c>
      <c r="H6647" s="1" t="s">
        <v>4378</v>
      </c>
      <c r="I6647" s="378">
        <v>46903</v>
      </c>
      <c r="J6647" s="1" t="s">
        <v>61</v>
      </c>
      <c r="K6647" s="380">
        <v>0.39030092592593002</v>
      </c>
      <c r="L6647" s="378">
        <v>46174</v>
      </c>
      <c r="M6647" s="1" t="s">
        <v>271</v>
      </c>
      <c r="N6647" s="1" t="s">
        <v>4559</v>
      </c>
    </row>
    <row r="6648" spans="1:14" x14ac:dyDescent="0.25">
      <c r="A6648" s="1" t="s">
        <v>270</v>
      </c>
      <c r="B6648" s="1" t="s">
        <v>87</v>
      </c>
      <c r="C6648" s="1" t="s">
        <v>81</v>
      </c>
      <c r="D6648" s="377">
        <v>2520</v>
      </c>
      <c r="E6648" s="1" t="s">
        <v>84</v>
      </c>
      <c r="F6648" s="378">
        <v>46174</v>
      </c>
      <c r="G6648" s="1" t="s">
        <v>4547</v>
      </c>
      <c r="H6648" s="1" t="s">
        <v>4378</v>
      </c>
      <c r="I6648" s="378">
        <v>46903</v>
      </c>
      <c r="J6648" s="1" t="s">
        <v>61</v>
      </c>
      <c r="K6648" s="380">
        <v>0.67651620370370003</v>
      </c>
      <c r="L6648" s="378">
        <v>46174</v>
      </c>
      <c r="M6648" s="1" t="s">
        <v>271</v>
      </c>
      <c r="N6648" s="1" t="s">
        <v>4561</v>
      </c>
    </row>
    <row r="6649" spans="1:14" x14ac:dyDescent="0.25">
      <c r="A6649" s="1" t="s">
        <v>270</v>
      </c>
      <c r="B6649" s="1" t="s">
        <v>87</v>
      </c>
      <c r="C6649" s="1" t="s">
        <v>81</v>
      </c>
      <c r="D6649" s="377">
        <v>2520</v>
      </c>
      <c r="E6649" s="1" t="s">
        <v>84</v>
      </c>
      <c r="F6649" s="378">
        <v>46174</v>
      </c>
      <c r="G6649" s="1" t="s">
        <v>4547</v>
      </c>
      <c r="H6649" s="1" t="s">
        <v>4378</v>
      </c>
      <c r="I6649" s="378">
        <v>46903</v>
      </c>
      <c r="J6649" s="1" t="s">
        <v>61</v>
      </c>
      <c r="K6649" s="380">
        <v>0.38650462962963</v>
      </c>
      <c r="L6649" s="378">
        <v>46174</v>
      </c>
      <c r="M6649" s="1" t="s">
        <v>271</v>
      </c>
      <c r="N6649" s="1" t="s">
        <v>4558</v>
      </c>
    </row>
    <row r="6650" spans="1:14" x14ac:dyDescent="0.25">
      <c r="A6650" s="1" t="s">
        <v>270</v>
      </c>
      <c r="B6650" s="1" t="s">
        <v>87</v>
      </c>
      <c r="C6650" s="1" t="s">
        <v>81</v>
      </c>
      <c r="D6650" s="377">
        <v>2520</v>
      </c>
      <c r="E6650" s="1" t="s">
        <v>84</v>
      </c>
      <c r="F6650" s="378">
        <v>46174</v>
      </c>
      <c r="G6650" s="1" t="s">
        <v>4547</v>
      </c>
      <c r="H6650" s="1" t="s">
        <v>4378</v>
      </c>
      <c r="I6650" s="378">
        <v>46903</v>
      </c>
      <c r="J6650" s="1" t="s">
        <v>61</v>
      </c>
      <c r="K6650" s="380">
        <v>0.38760416666667002</v>
      </c>
      <c r="L6650" s="378">
        <v>46174</v>
      </c>
      <c r="M6650" s="1" t="s">
        <v>271</v>
      </c>
      <c r="N6650" s="1" t="s">
        <v>4560</v>
      </c>
    </row>
    <row r="6651" spans="1:14" x14ac:dyDescent="0.25">
      <c r="A6651" s="1" t="s">
        <v>270</v>
      </c>
      <c r="B6651" s="1" t="s">
        <v>87</v>
      </c>
      <c r="C6651" s="1" t="s">
        <v>81</v>
      </c>
      <c r="D6651" s="377">
        <v>2520</v>
      </c>
      <c r="E6651" s="1" t="s">
        <v>84</v>
      </c>
      <c r="F6651" s="378">
        <v>46174</v>
      </c>
      <c r="G6651" s="1" t="s">
        <v>4547</v>
      </c>
      <c r="H6651" s="1" t="s">
        <v>4378</v>
      </c>
      <c r="I6651" s="378">
        <v>46903</v>
      </c>
      <c r="J6651" s="1" t="s">
        <v>61</v>
      </c>
      <c r="K6651" s="380">
        <v>0.37446759259258999</v>
      </c>
      <c r="L6651" s="378">
        <v>46174</v>
      </c>
      <c r="M6651" s="1" t="s">
        <v>271</v>
      </c>
      <c r="N6651" s="1" t="s">
        <v>4557</v>
      </c>
    </row>
    <row r="6652" spans="1:14" x14ac:dyDescent="0.25">
      <c r="A6652" s="1" t="s">
        <v>270</v>
      </c>
      <c r="B6652" s="1" t="s">
        <v>87</v>
      </c>
      <c r="C6652" s="1" t="s">
        <v>81</v>
      </c>
      <c r="D6652" s="377">
        <v>2520</v>
      </c>
      <c r="E6652" s="1" t="s">
        <v>84</v>
      </c>
      <c r="F6652" s="378">
        <v>46174</v>
      </c>
      <c r="G6652" s="1" t="s">
        <v>4547</v>
      </c>
      <c r="H6652" s="1" t="s">
        <v>4378</v>
      </c>
      <c r="I6652" s="378">
        <v>46903</v>
      </c>
      <c r="J6652" s="1" t="s">
        <v>61</v>
      </c>
      <c r="K6652" s="380">
        <v>0.37277777777777998</v>
      </c>
      <c r="L6652" s="378">
        <v>46174</v>
      </c>
      <c r="M6652" s="1" t="s">
        <v>271</v>
      </c>
      <c r="N6652" s="1" t="s">
        <v>4556</v>
      </c>
    </row>
    <row r="6653" spans="1:14" x14ac:dyDescent="0.25">
      <c r="A6653" s="1" t="s">
        <v>270</v>
      </c>
      <c r="B6653" s="1" t="s">
        <v>87</v>
      </c>
      <c r="C6653" s="1" t="s">
        <v>81</v>
      </c>
      <c r="D6653" s="377">
        <v>2520</v>
      </c>
      <c r="E6653" s="1" t="s">
        <v>84</v>
      </c>
      <c r="F6653" s="378">
        <v>46174</v>
      </c>
      <c r="G6653" s="1" t="s">
        <v>4547</v>
      </c>
      <c r="H6653" s="1" t="s">
        <v>4378</v>
      </c>
      <c r="I6653" s="378">
        <v>46903</v>
      </c>
      <c r="J6653" s="1" t="s">
        <v>61</v>
      </c>
      <c r="K6653" s="380">
        <v>0.36091435185185</v>
      </c>
      <c r="L6653" s="378">
        <v>46174</v>
      </c>
      <c r="M6653" s="1" t="s">
        <v>271</v>
      </c>
      <c r="N6653" s="1" t="s">
        <v>4566</v>
      </c>
    </row>
    <row r="6654" spans="1:14" x14ac:dyDescent="0.25">
      <c r="A6654" s="1" t="s">
        <v>270</v>
      </c>
      <c r="B6654" s="1" t="s">
        <v>87</v>
      </c>
      <c r="C6654" s="1" t="s">
        <v>81</v>
      </c>
      <c r="D6654" s="377">
        <v>2520</v>
      </c>
      <c r="E6654" s="1" t="s">
        <v>84</v>
      </c>
      <c r="F6654" s="378">
        <v>46174</v>
      </c>
      <c r="G6654" s="1" t="s">
        <v>4547</v>
      </c>
      <c r="H6654" s="1" t="s">
        <v>4378</v>
      </c>
      <c r="I6654" s="378">
        <v>46903</v>
      </c>
      <c r="J6654" s="1" t="s">
        <v>61</v>
      </c>
      <c r="K6654" s="380">
        <v>0.38687500000000002</v>
      </c>
      <c r="L6654" s="378">
        <v>46174</v>
      </c>
      <c r="M6654" s="1" t="s">
        <v>271</v>
      </c>
      <c r="N6654" s="1" t="s">
        <v>4567</v>
      </c>
    </row>
    <row r="6655" spans="1:14" x14ac:dyDescent="0.25">
      <c r="A6655" s="1" t="s">
        <v>270</v>
      </c>
      <c r="B6655" s="1" t="s">
        <v>87</v>
      </c>
      <c r="C6655" s="1" t="s">
        <v>81</v>
      </c>
      <c r="D6655" s="377">
        <v>2520</v>
      </c>
      <c r="E6655" s="1" t="s">
        <v>84</v>
      </c>
      <c r="F6655" s="378">
        <v>46174</v>
      </c>
      <c r="G6655" s="1" t="s">
        <v>4547</v>
      </c>
      <c r="H6655" s="1" t="s">
        <v>4378</v>
      </c>
      <c r="I6655" s="378">
        <v>46903</v>
      </c>
      <c r="J6655" s="1" t="s">
        <v>61</v>
      </c>
      <c r="K6655" s="380">
        <v>0.36362268518518998</v>
      </c>
      <c r="L6655" s="378">
        <v>46174</v>
      </c>
      <c r="M6655" s="1" t="s">
        <v>271</v>
      </c>
      <c r="N6655" s="1" t="s">
        <v>4568</v>
      </c>
    </row>
    <row r="6656" spans="1:14" x14ac:dyDescent="0.25">
      <c r="A6656" s="1" t="s">
        <v>270</v>
      </c>
      <c r="B6656" s="1" t="s">
        <v>87</v>
      </c>
      <c r="C6656" s="1" t="s">
        <v>81</v>
      </c>
      <c r="D6656" s="377">
        <v>2520</v>
      </c>
      <c r="E6656" s="1" t="s">
        <v>84</v>
      </c>
      <c r="F6656" s="378">
        <v>46174</v>
      </c>
      <c r="G6656" s="1" t="s">
        <v>4547</v>
      </c>
      <c r="H6656" s="1" t="s">
        <v>4378</v>
      </c>
      <c r="I6656" s="378">
        <v>46903</v>
      </c>
      <c r="J6656" s="1" t="s">
        <v>61</v>
      </c>
      <c r="K6656" s="380">
        <v>0.35197916666667001</v>
      </c>
      <c r="L6656" s="378">
        <v>46174</v>
      </c>
      <c r="M6656" s="1" t="s">
        <v>271</v>
      </c>
      <c r="N6656" s="1" t="s">
        <v>4571</v>
      </c>
    </row>
    <row r="6657" spans="1:14" x14ac:dyDescent="0.25">
      <c r="A6657" s="1" t="s">
        <v>270</v>
      </c>
      <c r="B6657" s="1" t="s">
        <v>87</v>
      </c>
      <c r="C6657" s="1" t="s">
        <v>81</v>
      </c>
      <c r="D6657" s="377">
        <v>2520</v>
      </c>
      <c r="E6657" s="1" t="s">
        <v>84</v>
      </c>
      <c r="F6657" s="378">
        <v>46174</v>
      </c>
      <c r="G6657" s="1" t="s">
        <v>4547</v>
      </c>
      <c r="H6657" s="1" t="s">
        <v>4378</v>
      </c>
      <c r="I6657" s="378">
        <v>46903</v>
      </c>
      <c r="J6657" s="1" t="s">
        <v>61</v>
      </c>
      <c r="K6657" s="380">
        <v>0.35763888888889001</v>
      </c>
      <c r="L6657" s="378">
        <v>46174</v>
      </c>
      <c r="M6657" s="1" t="s">
        <v>271</v>
      </c>
      <c r="N6657" s="1" t="s">
        <v>4575</v>
      </c>
    </row>
    <row r="6658" spans="1:14" x14ac:dyDescent="0.25">
      <c r="A6658" s="1" t="s">
        <v>270</v>
      </c>
      <c r="B6658" s="1" t="s">
        <v>87</v>
      </c>
      <c r="C6658" s="1" t="s">
        <v>81</v>
      </c>
      <c r="D6658" s="377">
        <v>2520</v>
      </c>
      <c r="E6658" s="1" t="s">
        <v>84</v>
      </c>
      <c r="F6658" s="378">
        <v>46174</v>
      </c>
      <c r="G6658" s="1" t="s">
        <v>4573</v>
      </c>
      <c r="H6658" s="1" t="s">
        <v>4377</v>
      </c>
      <c r="I6658" s="378">
        <v>46903</v>
      </c>
      <c r="J6658" s="1" t="s">
        <v>61</v>
      </c>
      <c r="K6658" s="380">
        <v>0.35978009259258997</v>
      </c>
      <c r="L6658" s="378">
        <v>46174</v>
      </c>
      <c r="M6658" s="1" t="s">
        <v>271</v>
      </c>
      <c r="N6658" s="1" t="s">
        <v>4574</v>
      </c>
    </row>
    <row r="6659" spans="1:14" x14ac:dyDescent="0.25">
      <c r="A6659" s="1" t="s">
        <v>270</v>
      </c>
      <c r="B6659" s="1" t="s">
        <v>87</v>
      </c>
      <c r="C6659" s="1" t="s">
        <v>81</v>
      </c>
      <c r="D6659" s="377">
        <v>2520</v>
      </c>
      <c r="E6659" s="1" t="s">
        <v>84</v>
      </c>
      <c r="F6659" s="378">
        <v>46174</v>
      </c>
      <c r="G6659" s="1" t="s">
        <v>4547</v>
      </c>
      <c r="H6659" s="1" t="s">
        <v>4378</v>
      </c>
      <c r="I6659" s="378">
        <v>46903</v>
      </c>
      <c r="J6659" s="1" t="s">
        <v>61</v>
      </c>
      <c r="K6659" s="380">
        <v>0.38971064814814999</v>
      </c>
      <c r="L6659" s="378">
        <v>46174</v>
      </c>
      <c r="M6659" s="1" t="s">
        <v>271</v>
      </c>
      <c r="N6659" s="1" t="s">
        <v>4572</v>
      </c>
    </row>
    <row r="6660" spans="1:14" x14ac:dyDescent="0.25">
      <c r="A6660" s="1" t="s">
        <v>270</v>
      </c>
      <c r="B6660" s="1" t="s">
        <v>87</v>
      </c>
      <c r="C6660" s="1" t="s">
        <v>81</v>
      </c>
      <c r="D6660" s="377">
        <v>2520</v>
      </c>
      <c r="E6660" s="1" t="s">
        <v>84</v>
      </c>
      <c r="F6660" s="378">
        <v>46174</v>
      </c>
      <c r="G6660" s="1" t="s">
        <v>4547</v>
      </c>
      <c r="H6660" s="1" t="s">
        <v>4378</v>
      </c>
      <c r="I6660" s="378">
        <v>46903</v>
      </c>
      <c r="J6660" s="1" t="s">
        <v>61</v>
      </c>
      <c r="K6660" s="380">
        <v>0.35812500000000003</v>
      </c>
      <c r="L6660" s="378">
        <v>46174</v>
      </c>
      <c r="M6660" s="1" t="s">
        <v>271</v>
      </c>
      <c r="N6660" s="1" t="s">
        <v>4570</v>
      </c>
    </row>
    <row r="6661" spans="1:14" x14ac:dyDescent="0.25">
      <c r="A6661" s="1" t="s">
        <v>270</v>
      </c>
      <c r="B6661" s="1" t="s">
        <v>87</v>
      </c>
      <c r="C6661" s="1" t="s">
        <v>81</v>
      </c>
      <c r="D6661" s="377">
        <v>2520</v>
      </c>
      <c r="E6661" s="1" t="s">
        <v>84</v>
      </c>
      <c r="F6661" s="378">
        <v>46174</v>
      </c>
      <c r="G6661" s="1" t="s">
        <v>4547</v>
      </c>
      <c r="H6661" s="1" t="s">
        <v>4378</v>
      </c>
      <c r="I6661" s="378">
        <v>46903</v>
      </c>
      <c r="J6661" s="1" t="s">
        <v>61</v>
      </c>
      <c r="K6661" s="380">
        <v>0.36266203703703997</v>
      </c>
      <c r="L6661" s="378">
        <v>46174</v>
      </c>
      <c r="M6661" s="1" t="s">
        <v>271</v>
      </c>
      <c r="N6661" s="1" t="s">
        <v>4569</v>
      </c>
    </row>
    <row r="6662" spans="1:14" x14ac:dyDescent="0.25">
      <c r="A6662" s="1" t="s">
        <v>270</v>
      </c>
      <c r="B6662" s="1" t="s">
        <v>87</v>
      </c>
      <c r="C6662" s="1" t="s">
        <v>81</v>
      </c>
      <c r="D6662" s="377">
        <v>2520</v>
      </c>
      <c r="E6662" s="1" t="s">
        <v>84</v>
      </c>
      <c r="F6662" s="378">
        <v>46174</v>
      </c>
      <c r="G6662" s="1" t="s">
        <v>4547</v>
      </c>
      <c r="H6662" s="1" t="s">
        <v>4378</v>
      </c>
      <c r="I6662" s="378">
        <v>46903</v>
      </c>
      <c r="J6662" s="1" t="s">
        <v>61</v>
      </c>
      <c r="K6662" s="380">
        <v>0.73815972222222004</v>
      </c>
      <c r="L6662" s="378">
        <v>46174</v>
      </c>
      <c r="M6662" s="1" t="s">
        <v>271</v>
      </c>
      <c r="N6662" s="1" t="s">
        <v>4565</v>
      </c>
    </row>
    <row r="6663" spans="1:14" x14ac:dyDescent="0.25">
      <c r="A6663" s="1" t="s">
        <v>270</v>
      </c>
      <c r="B6663" s="1" t="s">
        <v>87</v>
      </c>
      <c r="C6663" s="1" t="s">
        <v>81</v>
      </c>
      <c r="D6663" s="377">
        <v>2520</v>
      </c>
      <c r="E6663" s="1" t="s">
        <v>84</v>
      </c>
      <c r="F6663" s="378">
        <v>46174</v>
      </c>
      <c r="G6663" s="1" t="s">
        <v>4547</v>
      </c>
      <c r="H6663" s="1" t="s">
        <v>4378</v>
      </c>
      <c r="I6663" s="378">
        <v>46903</v>
      </c>
      <c r="J6663" s="1" t="s">
        <v>61</v>
      </c>
      <c r="K6663" s="380">
        <v>0.74706018518519002</v>
      </c>
      <c r="L6663" s="378">
        <v>46174</v>
      </c>
      <c r="M6663" s="1" t="s">
        <v>271</v>
      </c>
      <c r="N6663" s="1" t="s">
        <v>4564</v>
      </c>
    </row>
    <row r="6664" spans="1:14" x14ac:dyDescent="0.25">
      <c r="A6664" s="1" t="s">
        <v>270</v>
      </c>
      <c r="B6664" s="1" t="s">
        <v>87</v>
      </c>
      <c r="C6664" s="1" t="s">
        <v>81</v>
      </c>
      <c r="D6664" s="377">
        <v>2520</v>
      </c>
      <c r="E6664" s="1" t="s">
        <v>84</v>
      </c>
      <c r="F6664" s="378">
        <v>46174</v>
      </c>
      <c r="G6664" s="1" t="s">
        <v>4547</v>
      </c>
      <c r="H6664" s="1" t="s">
        <v>4378</v>
      </c>
      <c r="I6664" s="378">
        <v>46903</v>
      </c>
      <c r="J6664" s="1" t="s">
        <v>61</v>
      </c>
      <c r="K6664" s="380">
        <v>0.74032407407406997</v>
      </c>
      <c r="L6664" s="378">
        <v>46174</v>
      </c>
      <c r="M6664" s="1" t="s">
        <v>271</v>
      </c>
      <c r="N6664" s="1" t="s">
        <v>4563</v>
      </c>
    </row>
    <row r="6665" spans="1:14" x14ac:dyDescent="0.25">
      <c r="A6665" s="1" t="s">
        <v>223</v>
      </c>
      <c r="B6665" s="1" t="s">
        <v>87</v>
      </c>
      <c r="C6665" s="1" t="s">
        <v>81</v>
      </c>
      <c r="D6665" s="377">
        <v>4980</v>
      </c>
      <c r="E6665" s="1" t="s">
        <v>84</v>
      </c>
      <c r="F6665" s="378">
        <v>46182</v>
      </c>
      <c r="G6665" s="1" t="s">
        <v>10342</v>
      </c>
      <c r="H6665" s="1" t="s">
        <v>9502</v>
      </c>
      <c r="I6665" s="378">
        <v>46909</v>
      </c>
      <c r="J6665" s="1" t="s">
        <v>61</v>
      </c>
      <c r="K6665" s="380">
        <v>0.80111111111111</v>
      </c>
      <c r="L6665" s="378">
        <v>46182</v>
      </c>
      <c r="M6665" s="1" t="s">
        <v>2612</v>
      </c>
      <c r="N6665" s="1" t="s">
        <v>11574</v>
      </c>
    </row>
    <row r="6666" spans="1:14" x14ac:dyDescent="0.25">
      <c r="A6666" s="1" t="s">
        <v>223</v>
      </c>
      <c r="B6666" s="1" t="s">
        <v>87</v>
      </c>
      <c r="C6666" s="1" t="s">
        <v>81</v>
      </c>
      <c r="D6666" s="377">
        <v>4980</v>
      </c>
      <c r="E6666" s="1" t="s">
        <v>84</v>
      </c>
      <c r="F6666" s="378">
        <v>46182</v>
      </c>
      <c r="G6666" s="1" t="s">
        <v>10342</v>
      </c>
      <c r="H6666" s="1" t="s">
        <v>9502</v>
      </c>
      <c r="I6666" s="378">
        <v>46909</v>
      </c>
      <c r="J6666" s="1" t="s">
        <v>61</v>
      </c>
      <c r="K6666" s="380">
        <v>1.501157407407E-2</v>
      </c>
      <c r="L6666" s="378">
        <v>46182</v>
      </c>
      <c r="M6666" s="1" t="s">
        <v>2612</v>
      </c>
      <c r="N6666" s="1" t="s">
        <v>10344</v>
      </c>
    </row>
    <row r="6667" spans="1:14" x14ac:dyDescent="0.25">
      <c r="A6667" s="1" t="s">
        <v>223</v>
      </c>
      <c r="B6667" s="1" t="s">
        <v>87</v>
      </c>
      <c r="C6667" s="1" t="s">
        <v>81</v>
      </c>
      <c r="D6667" s="377">
        <v>4980</v>
      </c>
      <c r="E6667" s="1" t="s">
        <v>84</v>
      </c>
      <c r="F6667" s="378">
        <v>46182</v>
      </c>
      <c r="G6667" s="1" t="s">
        <v>10342</v>
      </c>
      <c r="H6667" s="1" t="s">
        <v>9502</v>
      </c>
      <c r="I6667" s="378">
        <v>46909</v>
      </c>
      <c r="J6667" s="1" t="s">
        <v>61</v>
      </c>
      <c r="K6667" s="380">
        <v>0.60877314814814998</v>
      </c>
      <c r="L6667" s="378">
        <v>46182</v>
      </c>
      <c r="M6667" s="1" t="s">
        <v>2612</v>
      </c>
      <c r="N6667" s="1" t="s">
        <v>10810</v>
      </c>
    </row>
    <row r="6668" spans="1:14" x14ac:dyDescent="0.25">
      <c r="A6668" s="1" t="s">
        <v>223</v>
      </c>
      <c r="B6668" s="1" t="s">
        <v>87</v>
      </c>
      <c r="C6668" s="1" t="s">
        <v>81</v>
      </c>
      <c r="D6668" s="377">
        <v>4980</v>
      </c>
      <c r="E6668" s="1" t="s">
        <v>84</v>
      </c>
      <c r="F6668" s="378">
        <v>46182</v>
      </c>
      <c r="G6668" s="1" t="s">
        <v>10342</v>
      </c>
      <c r="H6668" s="1" t="s">
        <v>9502</v>
      </c>
      <c r="I6668" s="378">
        <v>46909</v>
      </c>
      <c r="J6668" s="1" t="s">
        <v>61</v>
      </c>
      <c r="K6668" s="380">
        <v>0.31026620370370001</v>
      </c>
      <c r="L6668" s="378">
        <v>46182</v>
      </c>
      <c r="M6668" s="1" t="s">
        <v>2612</v>
      </c>
      <c r="N6668" s="1" t="s">
        <v>10343</v>
      </c>
    </row>
    <row r="6669" spans="1:14" x14ac:dyDescent="0.25">
      <c r="A6669" s="1" t="s">
        <v>223</v>
      </c>
      <c r="B6669" s="1" t="s">
        <v>87</v>
      </c>
      <c r="C6669" s="1" t="s">
        <v>81</v>
      </c>
      <c r="D6669" s="377">
        <v>4980</v>
      </c>
      <c r="E6669" s="1" t="s">
        <v>84</v>
      </c>
      <c r="F6669" s="378">
        <v>46182</v>
      </c>
      <c r="G6669" s="1" t="s">
        <v>10342</v>
      </c>
      <c r="H6669" s="1" t="s">
        <v>9502</v>
      </c>
      <c r="I6669" s="378">
        <v>46909</v>
      </c>
      <c r="J6669" s="1" t="s">
        <v>61</v>
      </c>
      <c r="K6669" s="380">
        <v>0.1725462962963</v>
      </c>
      <c r="L6669" s="378">
        <v>46182</v>
      </c>
      <c r="M6669" s="1" t="s">
        <v>2612</v>
      </c>
      <c r="N6669" s="1" t="s">
        <v>10345</v>
      </c>
    </row>
    <row r="6670" spans="1:14" x14ac:dyDescent="0.25">
      <c r="A6670" s="1" t="s">
        <v>223</v>
      </c>
      <c r="B6670" s="1" t="s">
        <v>87</v>
      </c>
      <c r="C6670" s="1" t="s">
        <v>81</v>
      </c>
      <c r="D6670" s="377">
        <v>4980</v>
      </c>
      <c r="E6670" s="1" t="s">
        <v>84</v>
      </c>
      <c r="F6670" s="378">
        <v>46182</v>
      </c>
      <c r="G6670" s="1" t="s">
        <v>10342</v>
      </c>
      <c r="H6670" s="1" t="s">
        <v>9502</v>
      </c>
      <c r="I6670" s="378">
        <v>46909</v>
      </c>
      <c r="J6670" s="1" t="s">
        <v>61</v>
      </c>
      <c r="K6670" s="380">
        <v>0.45819444444444002</v>
      </c>
      <c r="L6670" s="378">
        <v>46182</v>
      </c>
      <c r="M6670" s="1" t="s">
        <v>2612</v>
      </c>
      <c r="N6670" s="1" t="s">
        <v>10811</v>
      </c>
    </row>
    <row r="6671" spans="1:14" x14ac:dyDescent="0.25">
      <c r="A6671" s="1" t="s">
        <v>223</v>
      </c>
      <c r="B6671" s="1" t="s">
        <v>87</v>
      </c>
      <c r="C6671" s="1" t="s">
        <v>81</v>
      </c>
      <c r="D6671" s="377">
        <v>4980</v>
      </c>
      <c r="E6671" s="1" t="s">
        <v>84</v>
      </c>
      <c r="F6671" s="378">
        <v>46181</v>
      </c>
      <c r="G6671" s="1" t="s">
        <v>8718</v>
      </c>
      <c r="H6671" s="1" t="s">
        <v>5892</v>
      </c>
      <c r="I6671" s="378">
        <v>46909</v>
      </c>
      <c r="J6671" s="1" t="s">
        <v>61</v>
      </c>
      <c r="K6671" s="380">
        <v>0.46506944444443998</v>
      </c>
      <c r="L6671" s="378">
        <v>46181</v>
      </c>
      <c r="M6671" s="1" t="s">
        <v>2612</v>
      </c>
      <c r="N6671" s="1" t="s">
        <v>9442</v>
      </c>
    </row>
    <row r="6672" spans="1:14" x14ac:dyDescent="0.25">
      <c r="A6672" s="1" t="s">
        <v>223</v>
      </c>
      <c r="B6672" s="1" t="s">
        <v>87</v>
      </c>
      <c r="C6672" s="1" t="s">
        <v>81</v>
      </c>
      <c r="D6672" s="377">
        <v>4980</v>
      </c>
      <c r="E6672" s="1" t="s">
        <v>84</v>
      </c>
      <c r="F6672" s="378">
        <v>46181</v>
      </c>
      <c r="G6672" s="1" t="s">
        <v>8720</v>
      </c>
      <c r="H6672" s="1" t="s">
        <v>5889</v>
      </c>
      <c r="I6672" s="378">
        <v>46907</v>
      </c>
      <c r="J6672" s="1" t="s">
        <v>61</v>
      </c>
      <c r="K6672" s="380">
        <v>0.5125462962963</v>
      </c>
      <c r="L6672" s="378">
        <v>46181</v>
      </c>
      <c r="M6672" s="1" t="s">
        <v>2612</v>
      </c>
      <c r="N6672" s="1" t="s">
        <v>10349</v>
      </c>
    </row>
    <row r="6673" spans="1:14" x14ac:dyDescent="0.25">
      <c r="A6673" s="1" t="s">
        <v>223</v>
      </c>
      <c r="B6673" s="1" t="s">
        <v>87</v>
      </c>
      <c r="C6673" s="1" t="s">
        <v>81</v>
      </c>
      <c r="D6673" s="377">
        <v>4980</v>
      </c>
      <c r="E6673" s="1" t="s">
        <v>84</v>
      </c>
      <c r="F6673" s="378">
        <v>46181</v>
      </c>
      <c r="G6673" s="1" t="s">
        <v>8718</v>
      </c>
      <c r="H6673" s="1" t="s">
        <v>5892</v>
      </c>
      <c r="I6673" s="378">
        <v>46909</v>
      </c>
      <c r="J6673" s="1" t="s">
        <v>61</v>
      </c>
      <c r="K6673" s="380">
        <v>0.59884259259258998</v>
      </c>
      <c r="L6673" s="378">
        <v>46181</v>
      </c>
      <c r="M6673" s="1" t="s">
        <v>2612</v>
      </c>
      <c r="N6673" s="1" t="s">
        <v>10347</v>
      </c>
    </row>
    <row r="6674" spans="1:14" x14ac:dyDescent="0.25">
      <c r="A6674" s="1" t="s">
        <v>223</v>
      </c>
      <c r="B6674" s="1" t="s">
        <v>87</v>
      </c>
      <c r="C6674" s="1" t="s">
        <v>81</v>
      </c>
      <c r="D6674" s="377">
        <v>4980</v>
      </c>
      <c r="E6674" s="1" t="s">
        <v>84</v>
      </c>
      <c r="F6674" s="378">
        <v>46181</v>
      </c>
      <c r="G6674" s="1" t="s">
        <v>8718</v>
      </c>
      <c r="H6674" s="1" t="s">
        <v>5892</v>
      </c>
      <c r="I6674" s="378">
        <v>46909</v>
      </c>
      <c r="J6674" s="1" t="s">
        <v>61</v>
      </c>
      <c r="K6674" s="380">
        <v>0.3021875</v>
      </c>
      <c r="L6674" s="378">
        <v>46181</v>
      </c>
      <c r="M6674" s="1" t="s">
        <v>2612</v>
      </c>
      <c r="N6674" s="1" t="s">
        <v>8726</v>
      </c>
    </row>
    <row r="6675" spans="1:14" x14ac:dyDescent="0.25">
      <c r="A6675" s="1" t="s">
        <v>223</v>
      </c>
      <c r="B6675" s="1" t="s">
        <v>87</v>
      </c>
      <c r="C6675" s="1" t="s">
        <v>81</v>
      </c>
      <c r="D6675" s="377">
        <v>4980</v>
      </c>
      <c r="E6675" s="1" t="s">
        <v>84</v>
      </c>
      <c r="F6675" s="378">
        <v>46181</v>
      </c>
      <c r="G6675" s="1" t="s">
        <v>8718</v>
      </c>
      <c r="H6675" s="1" t="s">
        <v>5892</v>
      </c>
      <c r="I6675" s="378">
        <v>46909</v>
      </c>
      <c r="J6675" s="1" t="s">
        <v>61</v>
      </c>
      <c r="K6675" s="380">
        <v>0.87276620370369995</v>
      </c>
      <c r="L6675" s="378">
        <v>46181</v>
      </c>
      <c r="M6675" s="1" t="s">
        <v>2612</v>
      </c>
      <c r="N6675" s="1" t="s">
        <v>10348</v>
      </c>
    </row>
    <row r="6676" spans="1:14" x14ac:dyDescent="0.25">
      <c r="A6676" s="1" t="s">
        <v>223</v>
      </c>
      <c r="B6676" s="1" t="s">
        <v>87</v>
      </c>
      <c r="C6676" s="1" t="s">
        <v>81</v>
      </c>
      <c r="D6676" s="377">
        <v>4980</v>
      </c>
      <c r="E6676" s="1" t="s">
        <v>84</v>
      </c>
      <c r="F6676" s="378">
        <v>46181</v>
      </c>
      <c r="G6676" s="1" t="s">
        <v>8718</v>
      </c>
      <c r="H6676" s="1" t="s">
        <v>5892</v>
      </c>
      <c r="I6676" s="378">
        <v>46909</v>
      </c>
      <c r="J6676" s="1" t="s">
        <v>61</v>
      </c>
      <c r="K6676" s="380">
        <v>0.72232638888889</v>
      </c>
      <c r="L6676" s="378">
        <v>46181</v>
      </c>
      <c r="M6676" s="1" t="s">
        <v>2612</v>
      </c>
      <c r="N6676" s="1" t="s">
        <v>10346</v>
      </c>
    </row>
    <row r="6677" spans="1:14" x14ac:dyDescent="0.25">
      <c r="A6677" s="1" t="s">
        <v>223</v>
      </c>
      <c r="B6677" s="1" t="s">
        <v>87</v>
      </c>
      <c r="C6677" s="1" t="s">
        <v>81</v>
      </c>
      <c r="D6677" s="377">
        <v>4980</v>
      </c>
      <c r="E6677" s="1" t="s">
        <v>84</v>
      </c>
      <c r="F6677" s="378">
        <v>46181</v>
      </c>
      <c r="G6677" s="1" t="s">
        <v>8720</v>
      </c>
      <c r="H6677" s="1" t="s">
        <v>5889</v>
      </c>
      <c r="I6677" s="378">
        <v>46907</v>
      </c>
      <c r="J6677" s="1" t="s">
        <v>61</v>
      </c>
      <c r="K6677" s="380">
        <v>0.36384259259259</v>
      </c>
      <c r="L6677" s="378">
        <v>46181</v>
      </c>
      <c r="M6677" s="1" t="s">
        <v>2612</v>
      </c>
      <c r="N6677" s="1" t="s">
        <v>8721</v>
      </c>
    </row>
    <row r="6678" spans="1:14" x14ac:dyDescent="0.25">
      <c r="A6678" s="1" t="s">
        <v>223</v>
      </c>
      <c r="B6678" s="1" t="s">
        <v>87</v>
      </c>
      <c r="C6678" s="1" t="s">
        <v>81</v>
      </c>
      <c r="D6678" s="377">
        <v>4980</v>
      </c>
      <c r="E6678" s="1" t="s">
        <v>84</v>
      </c>
      <c r="F6678" s="378">
        <v>46181</v>
      </c>
      <c r="G6678" s="1" t="s">
        <v>8724</v>
      </c>
      <c r="H6678" s="1" t="s">
        <v>5891</v>
      </c>
      <c r="I6678" s="378">
        <v>46909</v>
      </c>
      <c r="J6678" s="1" t="s">
        <v>61</v>
      </c>
      <c r="K6678" s="380">
        <v>0.30633101851852002</v>
      </c>
      <c r="L6678" s="378">
        <v>46181</v>
      </c>
      <c r="M6678" s="1" t="s">
        <v>2612</v>
      </c>
      <c r="N6678" s="1" t="s">
        <v>8725</v>
      </c>
    </row>
    <row r="6679" spans="1:14" x14ac:dyDescent="0.25">
      <c r="A6679" s="1" t="s">
        <v>223</v>
      </c>
      <c r="B6679" s="1" t="s">
        <v>87</v>
      </c>
      <c r="C6679" s="1" t="s">
        <v>81</v>
      </c>
      <c r="D6679" s="377">
        <v>4980</v>
      </c>
      <c r="E6679" s="1" t="s">
        <v>84</v>
      </c>
      <c r="F6679" s="378">
        <v>46181</v>
      </c>
      <c r="G6679" s="1" t="s">
        <v>8722</v>
      </c>
      <c r="H6679" s="1" t="s">
        <v>5890</v>
      </c>
      <c r="I6679" s="378">
        <v>46909</v>
      </c>
      <c r="J6679" s="1" t="s">
        <v>61</v>
      </c>
      <c r="K6679" s="380">
        <v>0.36366898148148002</v>
      </c>
      <c r="L6679" s="378">
        <v>46181</v>
      </c>
      <c r="M6679" s="1" t="s">
        <v>2612</v>
      </c>
      <c r="N6679" s="1" t="s">
        <v>8723</v>
      </c>
    </row>
    <row r="6680" spans="1:14" x14ac:dyDescent="0.25">
      <c r="A6680" s="1" t="s">
        <v>223</v>
      </c>
      <c r="B6680" s="1" t="s">
        <v>87</v>
      </c>
      <c r="C6680" s="1" t="s">
        <v>81</v>
      </c>
      <c r="D6680" s="377">
        <v>4980</v>
      </c>
      <c r="E6680" s="1" t="s">
        <v>84</v>
      </c>
      <c r="F6680" s="378">
        <v>46181</v>
      </c>
      <c r="G6680" s="1" t="s">
        <v>8720</v>
      </c>
      <c r="H6680" s="1" t="s">
        <v>5889</v>
      </c>
      <c r="I6680" s="378">
        <v>46907</v>
      </c>
      <c r="J6680" s="1" t="s">
        <v>61</v>
      </c>
      <c r="K6680" s="380">
        <v>0.35230324074073999</v>
      </c>
      <c r="L6680" s="378">
        <v>46181</v>
      </c>
      <c r="M6680" s="1" t="s">
        <v>2612</v>
      </c>
      <c r="N6680" s="1" t="s">
        <v>8729</v>
      </c>
    </row>
    <row r="6681" spans="1:14" x14ac:dyDescent="0.25">
      <c r="A6681" s="1" t="s">
        <v>223</v>
      </c>
      <c r="B6681" s="1" t="s">
        <v>87</v>
      </c>
      <c r="C6681" s="1" t="s">
        <v>81</v>
      </c>
      <c r="D6681" s="377">
        <v>4980</v>
      </c>
      <c r="E6681" s="1" t="s">
        <v>84</v>
      </c>
      <c r="F6681" s="378">
        <v>46181</v>
      </c>
      <c r="G6681" s="1" t="s">
        <v>8724</v>
      </c>
      <c r="H6681" s="1" t="s">
        <v>5891</v>
      </c>
      <c r="I6681" s="378">
        <v>46909</v>
      </c>
      <c r="J6681" s="1" t="s">
        <v>61</v>
      </c>
      <c r="K6681" s="380">
        <v>0.34854166666667002</v>
      </c>
      <c r="L6681" s="378">
        <v>46181</v>
      </c>
      <c r="M6681" s="1" t="s">
        <v>2612</v>
      </c>
      <c r="N6681" s="1" t="s">
        <v>8731</v>
      </c>
    </row>
    <row r="6682" spans="1:14" x14ac:dyDescent="0.25">
      <c r="A6682" s="1" t="s">
        <v>223</v>
      </c>
      <c r="B6682" s="1" t="s">
        <v>87</v>
      </c>
      <c r="C6682" s="1" t="s">
        <v>81</v>
      </c>
      <c r="D6682" s="377">
        <v>4980</v>
      </c>
      <c r="E6682" s="1" t="s">
        <v>84</v>
      </c>
      <c r="F6682" s="378">
        <v>46181</v>
      </c>
      <c r="G6682" s="1" t="s">
        <v>8718</v>
      </c>
      <c r="H6682" s="1" t="s">
        <v>5892</v>
      </c>
      <c r="I6682" s="378">
        <v>46909</v>
      </c>
      <c r="J6682" s="1" t="s">
        <v>61</v>
      </c>
      <c r="K6682" s="380">
        <v>0.30657407407407</v>
      </c>
      <c r="L6682" s="378">
        <v>46181</v>
      </c>
      <c r="M6682" s="1" t="s">
        <v>2612</v>
      </c>
      <c r="N6682" s="1" t="s">
        <v>8719</v>
      </c>
    </row>
    <row r="6683" spans="1:14" x14ac:dyDescent="0.25">
      <c r="A6683" s="1" t="s">
        <v>223</v>
      </c>
      <c r="B6683" s="1" t="s">
        <v>87</v>
      </c>
      <c r="C6683" s="1" t="s">
        <v>81</v>
      </c>
      <c r="D6683" s="377">
        <v>4980</v>
      </c>
      <c r="E6683" s="1" t="s">
        <v>84</v>
      </c>
      <c r="F6683" s="378">
        <v>46181</v>
      </c>
      <c r="G6683" s="1" t="s">
        <v>8724</v>
      </c>
      <c r="H6683" s="1" t="s">
        <v>5891</v>
      </c>
      <c r="I6683" s="378">
        <v>46909</v>
      </c>
      <c r="J6683" s="1" t="s">
        <v>61</v>
      </c>
      <c r="K6683" s="380">
        <v>0.38446759259259</v>
      </c>
      <c r="L6683" s="378">
        <v>46181</v>
      </c>
      <c r="M6683" s="1" t="s">
        <v>2612</v>
      </c>
      <c r="N6683" s="1" t="s">
        <v>9364</v>
      </c>
    </row>
    <row r="6684" spans="1:14" x14ac:dyDescent="0.25">
      <c r="A6684" s="1" t="s">
        <v>223</v>
      </c>
      <c r="B6684" s="1" t="s">
        <v>87</v>
      </c>
      <c r="C6684" s="1" t="s">
        <v>81</v>
      </c>
      <c r="D6684" s="377">
        <v>4980</v>
      </c>
      <c r="E6684" s="1" t="s">
        <v>84</v>
      </c>
      <c r="F6684" s="378">
        <v>46181</v>
      </c>
      <c r="G6684" s="1" t="s">
        <v>8720</v>
      </c>
      <c r="H6684" s="1" t="s">
        <v>5889</v>
      </c>
      <c r="I6684" s="378">
        <v>46907</v>
      </c>
      <c r="J6684" s="1" t="s">
        <v>61</v>
      </c>
      <c r="K6684" s="380">
        <v>0.34873842592593002</v>
      </c>
      <c r="L6684" s="378">
        <v>46181</v>
      </c>
      <c r="M6684" s="1" t="s">
        <v>2612</v>
      </c>
      <c r="N6684" s="1" t="s">
        <v>8730</v>
      </c>
    </row>
    <row r="6685" spans="1:14" x14ac:dyDescent="0.25">
      <c r="A6685" s="1" t="s">
        <v>223</v>
      </c>
      <c r="B6685" s="1" t="s">
        <v>87</v>
      </c>
      <c r="C6685" s="1" t="s">
        <v>81</v>
      </c>
      <c r="D6685" s="377">
        <v>4980</v>
      </c>
      <c r="E6685" s="1" t="s">
        <v>84</v>
      </c>
      <c r="F6685" s="378">
        <v>46181</v>
      </c>
      <c r="G6685" s="1" t="s">
        <v>8724</v>
      </c>
      <c r="H6685" s="1" t="s">
        <v>5891</v>
      </c>
      <c r="I6685" s="378">
        <v>46909</v>
      </c>
      <c r="J6685" s="1" t="s">
        <v>61</v>
      </c>
      <c r="K6685" s="380">
        <v>0.33241898148148002</v>
      </c>
      <c r="L6685" s="378">
        <v>46181</v>
      </c>
      <c r="M6685" s="1" t="s">
        <v>2612</v>
      </c>
      <c r="N6685" s="1" t="s">
        <v>8727</v>
      </c>
    </row>
    <row r="6686" spans="1:14" x14ac:dyDescent="0.25">
      <c r="A6686" s="1" t="s">
        <v>223</v>
      </c>
      <c r="B6686" s="1" t="s">
        <v>87</v>
      </c>
      <c r="C6686" s="1" t="s">
        <v>81</v>
      </c>
      <c r="D6686" s="377">
        <v>4980</v>
      </c>
      <c r="E6686" s="1" t="s">
        <v>84</v>
      </c>
      <c r="F6686" s="378">
        <v>46181</v>
      </c>
      <c r="G6686" s="1" t="s">
        <v>8724</v>
      </c>
      <c r="H6686" s="1" t="s">
        <v>5891</v>
      </c>
      <c r="I6686" s="378">
        <v>46909</v>
      </c>
      <c r="J6686" s="1" t="s">
        <v>61</v>
      </c>
      <c r="K6686" s="380">
        <v>0.71762731481481001</v>
      </c>
      <c r="L6686" s="378">
        <v>46181</v>
      </c>
      <c r="M6686" s="1" t="s">
        <v>2612</v>
      </c>
      <c r="N6686" s="1" t="s">
        <v>10350</v>
      </c>
    </row>
    <row r="6687" spans="1:14" x14ac:dyDescent="0.25">
      <c r="A6687" s="1" t="s">
        <v>223</v>
      </c>
      <c r="B6687" s="1" t="s">
        <v>87</v>
      </c>
      <c r="C6687" s="1" t="s">
        <v>81</v>
      </c>
      <c r="D6687" s="377">
        <v>4980</v>
      </c>
      <c r="E6687" s="1" t="s">
        <v>84</v>
      </c>
      <c r="F6687" s="378">
        <v>46181</v>
      </c>
      <c r="G6687" s="1" t="s">
        <v>8724</v>
      </c>
      <c r="H6687" s="1" t="s">
        <v>5891</v>
      </c>
      <c r="I6687" s="378">
        <v>46909</v>
      </c>
      <c r="J6687" s="1" t="s">
        <v>61</v>
      </c>
      <c r="K6687" s="380">
        <v>0.33306712962962998</v>
      </c>
      <c r="L6687" s="378">
        <v>46181</v>
      </c>
      <c r="M6687" s="1" t="s">
        <v>2612</v>
      </c>
      <c r="N6687" s="1" t="s">
        <v>8728</v>
      </c>
    </row>
    <row r="6688" spans="1:14" x14ac:dyDescent="0.25">
      <c r="A6688" s="1" t="s">
        <v>223</v>
      </c>
      <c r="B6688" s="1" t="s">
        <v>87</v>
      </c>
      <c r="C6688" s="1" t="s">
        <v>81</v>
      </c>
      <c r="D6688" s="377">
        <v>4980</v>
      </c>
      <c r="E6688" s="1" t="s">
        <v>84</v>
      </c>
      <c r="F6688" s="378">
        <v>46180</v>
      </c>
      <c r="G6688" s="1" t="s">
        <v>8720</v>
      </c>
      <c r="H6688" s="1" t="s">
        <v>5889</v>
      </c>
      <c r="I6688" s="378">
        <v>46907</v>
      </c>
      <c r="J6688" s="1" t="s">
        <v>61</v>
      </c>
      <c r="K6688" s="380">
        <v>0.42868055555556001</v>
      </c>
      <c r="L6688" s="378">
        <v>46180</v>
      </c>
      <c r="M6688" s="1" t="s">
        <v>2612</v>
      </c>
      <c r="N6688" s="1" t="s">
        <v>8732</v>
      </c>
    </row>
    <row r="6689" spans="1:14" x14ac:dyDescent="0.25">
      <c r="A6689" s="1" t="s">
        <v>223</v>
      </c>
      <c r="B6689" s="1" t="s">
        <v>87</v>
      </c>
      <c r="C6689" s="1" t="s">
        <v>81</v>
      </c>
      <c r="D6689" s="377">
        <v>4980</v>
      </c>
      <c r="E6689" s="1" t="s">
        <v>84</v>
      </c>
      <c r="F6689" s="378">
        <v>46180</v>
      </c>
      <c r="G6689" s="1" t="s">
        <v>8720</v>
      </c>
      <c r="H6689" s="1" t="s">
        <v>5889</v>
      </c>
      <c r="I6689" s="378">
        <v>46907</v>
      </c>
      <c r="J6689" s="1" t="s">
        <v>61</v>
      </c>
      <c r="K6689" s="380">
        <v>0.42524305555556002</v>
      </c>
      <c r="L6689" s="378">
        <v>46180</v>
      </c>
      <c r="M6689" s="1" t="s">
        <v>2612</v>
      </c>
      <c r="N6689" s="1" t="s">
        <v>8738</v>
      </c>
    </row>
    <row r="6690" spans="1:14" x14ac:dyDescent="0.25">
      <c r="A6690" s="1" t="s">
        <v>223</v>
      </c>
      <c r="B6690" s="1" t="s">
        <v>87</v>
      </c>
      <c r="C6690" s="1" t="s">
        <v>81</v>
      </c>
      <c r="D6690" s="377">
        <v>4980</v>
      </c>
      <c r="E6690" s="1" t="s">
        <v>84</v>
      </c>
      <c r="F6690" s="378">
        <v>46180</v>
      </c>
      <c r="G6690" s="1" t="s">
        <v>8722</v>
      </c>
      <c r="H6690" s="1" t="s">
        <v>5890</v>
      </c>
      <c r="I6690" s="378">
        <v>46909</v>
      </c>
      <c r="J6690" s="1" t="s">
        <v>61</v>
      </c>
      <c r="K6690" s="380">
        <v>0.42545138888889</v>
      </c>
      <c r="L6690" s="378">
        <v>46180</v>
      </c>
      <c r="M6690" s="1" t="s">
        <v>2612</v>
      </c>
      <c r="N6690" s="1" t="s">
        <v>8734</v>
      </c>
    </row>
    <row r="6691" spans="1:14" x14ac:dyDescent="0.25">
      <c r="A6691" s="1" t="s">
        <v>223</v>
      </c>
      <c r="B6691" s="1" t="s">
        <v>87</v>
      </c>
      <c r="C6691" s="1" t="s">
        <v>81</v>
      </c>
      <c r="D6691" s="377">
        <v>4980</v>
      </c>
      <c r="E6691" s="1" t="s">
        <v>84</v>
      </c>
      <c r="F6691" s="378">
        <v>46180</v>
      </c>
      <c r="G6691" s="1" t="s">
        <v>8722</v>
      </c>
      <c r="H6691" s="1" t="s">
        <v>5890</v>
      </c>
      <c r="I6691" s="378">
        <v>46909</v>
      </c>
      <c r="J6691" s="1" t="s">
        <v>61</v>
      </c>
      <c r="K6691" s="380">
        <v>0.42888888888888999</v>
      </c>
      <c r="L6691" s="378">
        <v>46180</v>
      </c>
      <c r="M6691" s="1" t="s">
        <v>2612</v>
      </c>
      <c r="N6691" s="1" t="s">
        <v>8733</v>
      </c>
    </row>
    <row r="6692" spans="1:14" x14ac:dyDescent="0.25">
      <c r="A6692" s="1" t="s">
        <v>223</v>
      </c>
      <c r="B6692" s="1" t="s">
        <v>87</v>
      </c>
      <c r="C6692" s="1" t="s">
        <v>81</v>
      </c>
      <c r="D6692" s="377">
        <v>4980</v>
      </c>
      <c r="E6692" s="1" t="s">
        <v>84</v>
      </c>
      <c r="F6692" s="378">
        <v>46180</v>
      </c>
      <c r="G6692" s="1" t="s">
        <v>8735</v>
      </c>
      <c r="H6692" s="1" t="s">
        <v>5888</v>
      </c>
      <c r="I6692" s="378">
        <v>46907</v>
      </c>
      <c r="J6692" s="1" t="s">
        <v>61</v>
      </c>
      <c r="K6692" s="380">
        <v>0.43571759259259002</v>
      </c>
      <c r="L6692" s="378">
        <v>46180</v>
      </c>
      <c r="M6692" s="1" t="s">
        <v>2612</v>
      </c>
      <c r="N6692" s="1" t="s">
        <v>8736</v>
      </c>
    </row>
    <row r="6693" spans="1:14" x14ac:dyDescent="0.25">
      <c r="A6693" s="1" t="s">
        <v>223</v>
      </c>
      <c r="B6693" s="1" t="s">
        <v>87</v>
      </c>
      <c r="C6693" s="1" t="s">
        <v>81</v>
      </c>
      <c r="D6693" s="377">
        <v>4980</v>
      </c>
      <c r="E6693" s="1" t="s">
        <v>84</v>
      </c>
      <c r="F6693" s="378">
        <v>46180</v>
      </c>
      <c r="G6693" s="1" t="s">
        <v>8735</v>
      </c>
      <c r="H6693" s="1" t="s">
        <v>5888</v>
      </c>
      <c r="I6693" s="378">
        <v>46907</v>
      </c>
      <c r="J6693" s="1" t="s">
        <v>61</v>
      </c>
      <c r="K6693" s="380">
        <v>0.44456018518519003</v>
      </c>
      <c r="L6693" s="378">
        <v>46180</v>
      </c>
      <c r="M6693" s="1" t="s">
        <v>2612</v>
      </c>
      <c r="N6693" s="1" t="s">
        <v>8737</v>
      </c>
    </row>
    <row r="6694" spans="1:14" x14ac:dyDescent="0.25">
      <c r="A6694" s="1" t="s">
        <v>223</v>
      </c>
      <c r="B6694" s="1" t="s">
        <v>87</v>
      </c>
      <c r="C6694" s="1" t="s">
        <v>81</v>
      </c>
      <c r="D6694" s="377">
        <v>4980</v>
      </c>
      <c r="E6694" s="1" t="s">
        <v>84</v>
      </c>
      <c r="F6694" s="378">
        <v>46180</v>
      </c>
      <c r="G6694" s="1" t="s">
        <v>8739</v>
      </c>
      <c r="H6694" s="1" t="s">
        <v>5886</v>
      </c>
      <c r="I6694" s="378">
        <v>46907</v>
      </c>
      <c r="J6694" s="1" t="s">
        <v>61</v>
      </c>
      <c r="K6694" s="380">
        <v>0.44428240740740998</v>
      </c>
      <c r="L6694" s="378">
        <v>46180</v>
      </c>
      <c r="M6694" s="1" t="s">
        <v>2612</v>
      </c>
      <c r="N6694" s="1" t="s">
        <v>8740</v>
      </c>
    </row>
    <row r="6695" spans="1:14" x14ac:dyDescent="0.25">
      <c r="A6695" s="1" t="s">
        <v>223</v>
      </c>
      <c r="B6695" s="1" t="s">
        <v>87</v>
      </c>
      <c r="C6695" s="1" t="s">
        <v>81</v>
      </c>
      <c r="D6695" s="377">
        <v>4980</v>
      </c>
      <c r="E6695" s="1" t="s">
        <v>84</v>
      </c>
      <c r="F6695" s="378">
        <v>46180</v>
      </c>
      <c r="G6695" s="1" t="s">
        <v>8722</v>
      </c>
      <c r="H6695" s="1" t="s">
        <v>5890</v>
      </c>
      <c r="I6695" s="378">
        <v>46909</v>
      </c>
      <c r="J6695" s="1" t="s">
        <v>61</v>
      </c>
      <c r="K6695" s="380">
        <v>0.43192129629629999</v>
      </c>
      <c r="L6695" s="378">
        <v>46180</v>
      </c>
      <c r="M6695" s="1" t="s">
        <v>2612</v>
      </c>
      <c r="N6695" s="1" t="s">
        <v>8742</v>
      </c>
    </row>
    <row r="6696" spans="1:14" x14ac:dyDescent="0.25">
      <c r="A6696" s="1" t="s">
        <v>223</v>
      </c>
      <c r="B6696" s="1" t="s">
        <v>87</v>
      </c>
      <c r="C6696" s="1" t="s">
        <v>81</v>
      </c>
      <c r="D6696" s="377">
        <v>4980</v>
      </c>
      <c r="E6696" s="1" t="s">
        <v>84</v>
      </c>
      <c r="F6696" s="378">
        <v>46180</v>
      </c>
      <c r="G6696" s="1" t="s">
        <v>8735</v>
      </c>
      <c r="H6696" s="1" t="s">
        <v>5888</v>
      </c>
      <c r="I6696" s="378">
        <v>46907</v>
      </c>
      <c r="J6696" s="1" t="s">
        <v>61</v>
      </c>
      <c r="K6696" s="380">
        <v>0.43168981481481</v>
      </c>
      <c r="L6696" s="378">
        <v>46180</v>
      </c>
      <c r="M6696" s="1" t="s">
        <v>2612</v>
      </c>
      <c r="N6696" s="1" t="s">
        <v>8741</v>
      </c>
    </row>
    <row r="6697" spans="1:14" x14ac:dyDescent="0.25">
      <c r="A6697" s="1" t="s">
        <v>223</v>
      </c>
      <c r="B6697" s="1" t="s">
        <v>87</v>
      </c>
      <c r="C6697" s="1" t="s">
        <v>81</v>
      </c>
      <c r="D6697" s="377">
        <v>4980</v>
      </c>
      <c r="E6697" s="1" t="s">
        <v>84</v>
      </c>
      <c r="F6697" s="378">
        <v>46180</v>
      </c>
      <c r="G6697" s="1" t="s">
        <v>8735</v>
      </c>
      <c r="H6697" s="1" t="s">
        <v>5888</v>
      </c>
      <c r="I6697" s="378">
        <v>46907</v>
      </c>
      <c r="J6697" s="1" t="s">
        <v>61</v>
      </c>
      <c r="K6697" s="380">
        <v>0.44059027777777998</v>
      </c>
      <c r="L6697" s="378">
        <v>46180</v>
      </c>
      <c r="M6697" s="1" t="s">
        <v>2612</v>
      </c>
      <c r="N6697" s="1" t="s">
        <v>8745</v>
      </c>
    </row>
    <row r="6698" spans="1:14" x14ac:dyDescent="0.25">
      <c r="A6698" s="1" t="s">
        <v>223</v>
      </c>
      <c r="B6698" s="1" t="s">
        <v>87</v>
      </c>
      <c r="C6698" s="1" t="s">
        <v>81</v>
      </c>
      <c r="D6698" s="377">
        <v>4980</v>
      </c>
      <c r="E6698" s="1" t="s">
        <v>84</v>
      </c>
      <c r="F6698" s="378">
        <v>46180</v>
      </c>
      <c r="G6698" s="1" t="s">
        <v>8739</v>
      </c>
      <c r="H6698" s="1" t="s">
        <v>5886</v>
      </c>
      <c r="I6698" s="378">
        <v>46907</v>
      </c>
      <c r="J6698" s="1" t="s">
        <v>61</v>
      </c>
      <c r="K6698" s="380">
        <v>0.43599537037037001</v>
      </c>
      <c r="L6698" s="378">
        <v>46180</v>
      </c>
      <c r="M6698" s="1" t="s">
        <v>2612</v>
      </c>
      <c r="N6698" s="1" t="s">
        <v>8744</v>
      </c>
    </row>
    <row r="6699" spans="1:14" x14ac:dyDescent="0.25">
      <c r="A6699" s="1" t="s">
        <v>223</v>
      </c>
      <c r="B6699" s="1" t="s">
        <v>87</v>
      </c>
      <c r="C6699" s="1" t="s">
        <v>81</v>
      </c>
      <c r="D6699" s="377">
        <v>4980</v>
      </c>
      <c r="E6699" s="1" t="s">
        <v>84</v>
      </c>
      <c r="F6699" s="378">
        <v>46180</v>
      </c>
      <c r="G6699" s="1" t="s">
        <v>8722</v>
      </c>
      <c r="H6699" s="1" t="s">
        <v>5890</v>
      </c>
      <c r="I6699" s="378">
        <v>46909</v>
      </c>
      <c r="J6699" s="1" t="s">
        <v>61</v>
      </c>
      <c r="K6699" s="380">
        <v>0.44038194444444001</v>
      </c>
      <c r="L6699" s="378">
        <v>46180</v>
      </c>
      <c r="M6699" s="1" t="s">
        <v>2612</v>
      </c>
      <c r="N6699" s="1" t="s">
        <v>8743</v>
      </c>
    </row>
    <row r="6700" spans="1:14" x14ac:dyDescent="0.25">
      <c r="A6700" s="1" t="s">
        <v>223</v>
      </c>
      <c r="B6700" s="1" t="s">
        <v>87</v>
      </c>
      <c r="C6700" s="1" t="s">
        <v>81</v>
      </c>
      <c r="D6700" s="377">
        <v>4980</v>
      </c>
      <c r="E6700" s="1" t="s">
        <v>84</v>
      </c>
      <c r="F6700" s="378">
        <v>46179</v>
      </c>
      <c r="G6700" s="1" t="s">
        <v>8750</v>
      </c>
      <c r="H6700" s="1" t="s">
        <v>5887</v>
      </c>
      <c r="I6700" s="378">
        <v>46907</v>
      </c>
      <c r="J6700" s="1" t="s">
        <v>61</v>
      </c>
      <c r="K6700" s="380">
        <v>0.25008101851851999</v>
      </c>
      <c r="L6700" s="378">
        <v>46179</v>
      </c>
      <c r="M6700" s="1" t="s">
        <v>2612</v>
      </c>
      <c r="N6700" s="1" t="s">
        <v>8751</v>
      </c>
    </row>
    <row r="6701" spans="1:14" x14ac:dyDescent="0.25">
      <c r="A6701" s="1" t="s">
        <v>223</v>
      </c>
      <c r="B6701" s="1" t="s">
        <v>87</v>
      </c>
      <c r="C6701" s="1" t="s">
        <v>81</v>
      </c>
      <c r="D6701" s="377">
        <v>4980</v>
      </c>
      <c r="E6701" s="1" t="s">
        <v>84</v>
      </c>
      <c r="F6701" s="378">
        <v>46179</v>
      </c>
      <c r="G6701" s="1" t="s">
        <v>8739</v>
      </c>
      <c r="H6701" s="1" t="s">
        <v>5886</v>
      </c>
      <c r="I6701" s="378">
        <v>46907</v>
      </c>
      <c r="J6701" s="1" t="s">
        <v>61</v>
      </c>
      <c r="K6701" s="380">
        <v>0.64461805555555995</v>
      </c>
      <c r="L6701" s="378">
        <v>46179</v>
      </c>
      <c r="M6701" s="1" t="s">
        <v>2612</v>
      </c>
      <c r="N6701" s="1" t="s">
        <v>8748</v>
      </c>
    </row>
    <row r="6702" spans="1:14" x14ac:dyDescent="0.25">
      <c r="A6702" s="1" t="s">
        <v>223</v>
      </c>
      <c r="B6702" s="1" t="s">
        <v>87</v>
      </c>
      <c r="C6702" s="1" t="s">
        <v>81</v>
      </c>
      <c r="D6702" s="377">
        <v>4980</v>
      </c>
      <c r="E6702" s="1" t="s">
        <v>84</v>
      </c>
      <c r="F6702" s="378">
        <v>46179</v>
      </c>
      <c r="G6702" s="1" t="s">
        <v>8750</v>
      </c>
      <c r="H6702" s="1" t="s">
        <v>5887</v>
      </c>
      <c r="I6702" s="378">
        <v>46907</v>
      </c>
      <c r="J6702" s="1" t="s">
        <v>61</v>
      </c>
      <c r="K6702" s="380">
        <v>0.19016203703703999</v>
      </c>
      <c r="L6702" s="378">
        <v>46179</v>
      </c>
      <c r="M6702" s="1" t="s">
        <v>2612</v>
      </c>
      <c r="N6702" s="1" t="s">
        <v>8752</v>
      </c>
    </row>
    <row r="6703" spans="1:14" x14ac:dyDescent="0.25">
      <c r="A6703" s="1" t="s">
        <v>223</v>
      </c>
      <c r="B6703" s="1" t="s">
        <v>87</v>
      </c>
      <c r="C6703" s="1" t="s">
        <v>81</v>
      </c>
      <c r="D6703" s="377">
        <v>4980</v>
      </c>
      <c r="E6703" s="1" t="s">
        <v>84</v>
      </c>
      <c r="F6703" s="378">
        <v>46179</v>
      </c>
      <c r="G6703" s="1" t="s">
        <v>8735</v>
      </c>
      <c r="H6703" s="1" t="s">
        <v>5888</v>
      </c>
      <c r="I6703" s="378">
        <v>46907</v>
      </c>
      <c r="J6703" s="1" t="s">
        <v>61</v>
      </c>
      <c r="K6703" s="380">
        <v>0.54747685185185002</v>
      </c>
      <c r="L6703" s="378">
        <v>46179</v>
      </c>
      <c r="M6703" s="1" t="s">
        <v>2612</v>
      </c>
      <c r="N6703" s="1" t="s">
        <v>8753</v>
      </c>
    </row>
    <row r="6704" spans="1:14" x14ac:dyDescent="0.25">
      <c r="A6704" s="1" t="s">
        <v>223</v>
      </c>
      <c r="B6704" s="1" t="s">
        <v>87</v>
      </c>
      <c r="C6704" s="1" t="s">
        <v>81</v>
      </c>
      <c r="D6704" s="377">
        <v>4980</v>
      </c>
      <c r="E6704" s="1" t="s">
        <v>84</v>
      </c>
      <c r="F6704" s="378">
        <v>46179</v>
      </c>
      <c r="G6704" s="1" t="s">
        <v>8750</v>
      </c>
      <c r="H6704" s="1" t="s">
        <v>5887</v>
      </c>
      <c r="I6704" s="378">
        <v>46907</v>
      </c>
      <c r="J6704" s="1" t="s">
        <v>61</v>
      </c>
      <c r="K6704" s="380">
        <v>1.0659722222219999E-2</v>
      </c>
      <c r="L6704" s="378">
        <v>46179</v>
      </c>
      <c r="M6704" s="1" t="s">
        <v>2612</v>
      </c>
      <c r="N6704" s="1" t="s">
        <v>8757</v>
      </c>
    </row>
    <row r="6705" spans="1:14" x14ac:dyDescent="0.25">
      <c r="A6705" s="1" t="s">
        <v>223</v>
      </c>
      <c r="B6705" s="1" t="s">
        <v>87</v>
      </c>
      <c r="C6705" s="1" t="s">
        <v>81</v>
      </c>
      <c r="D6705" s="377">
        <v>4980</v>
      </c>
      <c r="E6705" s="1" t="s">
        <v>84</v>
      </c>
      <c r="F6705" s="378">
        <v>46179</v>
      </c>
      <c r="G6705" s="1" t="s">
        <v>8754</v>
      </c>
      <c r="H6705" s="1" t="s">
        <v>5885</v>
      </c>
      <c r="I6705" s="378">
        <v>46907</v>
      </c>
      <c r="J6705" s="1" t="s">
        <v>61</v>
      </c>
      <c r="K6705" s="380">
        <v>1.9907407407400001E-3</v>
      </c>
      <c r="L6705" s="378">
        <v>46179</v>
      </c>
      <c r="M6705" s="1" t="s">
        <v>2612</v>
      </c>
      <c r="N6705" s="1" t="s">
        <v>8755</v>
      </c>
    </row>
    <row r="6706" spans="1:14" x14ac:dyDescent="0.25">
      <c r="A6706" s="1" t="s">
        <v>223</v>
      </c>
      <c r="B6706" s="1" t="s">
        <v>87</v>
      </c>
      <c r="C6706" s="1" t="s">
        <v>81</v>
      </c>
      <c r="D6706" s="377">
        <v>4980</v>
      </c>
      <c r="E6706" s="1" t="s">
        <v>84</v>
      </c>
      <c r="F6706" s="378">
        <v>46179</v>
      </c>
      <c r="G6706" s="1" t="s">
        <v>8739</v>
      </c>
      <c r="H6706" s="1" t="s">
        <v>5886</v>
      </c>
      <c r="I6706" s="378">
        <v>46907</v>
      </c>
      <c r="J6706" s="1" t="s">
        <v>61</v>
      </c>
      <c r="K6706" s="380">
        <v>0.54722222222221995</v>
      </c>
      <c r="L6706" s="378">
        <v>46179</v>
      </c>
      <c r="M6706" s="1" t="s">
        <v>2612</v>
      </c>
      <c r="N6706" s="1" t="s">
        <v>8747</v>
      </c>
    </row>
    <row r="6707" spans="1:14" x14ac:dyDescent="0.25">
      <c r="A6707" s="1" t="s">
        <v>223</v>
      </c>
      <c r="B6707" s="1" t="s">
        <v>87</v>
      </c>
      <c r="C6707" s="1" t="s">
        <v>81</v>
      </c>
      <c r="D6707" s="377">
        <v>4980</v>
      </c>
      <c r="E6707" s="1" t="s">
        <v>84</v>
      </c>
      <c r="F6707" s="378">
        <v>46179</v>
      </c>
      <c r="G6707" s="1" t="s">
        <v>8739</v>
      </c>
      <c r="H6707" s="1" t="s">
        <v>5886</v>
      </c>
      <c r="I6707" s="378">
        <v>46907</v>
      </c>
      <c r="J6707" s="1" t="s">
        <v>61</v>
      </c>
      <c r="K6707" s="380">
        <v>0.27733796296295998</v>
      </c>
      <c r="L6707" s="378">
        <v>46179</v>
      </c>
      <c r="M6707" s="1" t="s">
        <v>2612</v>
      </c>
      <c r="N6707" s="1" t="s">
        <v>8749</v>
      </c>
    </row>
    <row r="6708" spans="1:14" x14ac:dyDescent="0.25">
      <c r="A6708" s="1" t="s">
        <v>223</v>
      </c>
      <c r="B6708" s="1" t="s">
        <v>87</v>
      </c>
      <c r="C6708" s="1" t="s">
        <v>81</v>
      </c>
      <c r="D6708" s="377">
        <v>4980</v>
      </c>
      <c r="E6708" s="1" t="s">
        <v>84</v>
      </c>
      <c r="F6708" s="378">
        <v>46179</v>
      </c>
      <c r="G6708" s="1" t="s">
        <v>8739</v>
      </c>
      <c r="H6708" s="1" t="s">
        <v>5886</v>
      </c>
      <c r="I6708" s="378">
        <v>46907</v>
      </c>
      <c r="J6708" s="1" t="s">
        <v>61</v>
      </c>
      <c r="K6708" s="380">
        <v>0.1465162037037</v>
      </c>
      <c r="L6708" s="378">
        <v>46179</v>
      </c>
      <c r="M6708" s="1" t="s">
        <v>2612</v>
      </c>
      <c r="N6708" s="1" t="s">
        <v>8756</v>
      </c>
    </row>
    <row r="6709" spans="1:14" x14ac:dyDescent="0.25">
      <c r="A6709" s="1" t="s">
        <v>223</v>
      </c>
      <c r="B6709" s="1" t="s">
        <v>87</v>
      </c>
      <c r="C6709" s="1" t="s">
        <v>81</v>
      </c>
      <c r="D6709" s="377">
        <v>4980</v>
      </c>
      <c r="E6709" s="1" t="s">
        <v>84</v>
      </c>
      <c r="F6709" s="378">
        <v>46179</v>
      </c>
      <c r="G6709" s="1" t="s">
        <v>8735</v>
      </c>
      <c r="H6709" s="1" t="s">
        <v>5888</v>
      </c>
      <c r="I6709" s="378">
        <v>46907</v>
      </c>
      <c r="J6709" s="1" t="s">
        <v>61</v>
      </c>
      <c r="K6709" s="380">
        <v>0.54701388888889002</v>
      </c>
      <c r="L6709" s="378">
        <v>46179</v>
      </c>
      <c r="M6709" s="1" t="s">
        <v>2612</v>
      </c>
      <c r="N6709" s="1" t="s">
        <v>8746</v>
      </c>
    </row>
    <row r="6710" spans="1:14" x14ac:dyDescent="0.25">
      <c r="A6710" s="1" t="s">
        <v>223</v>
      </c>
      <c r="B6710" s="1" t="s">
        <v>87</v>
      </c>
      <c r="C6710" s="1" t="s">
        <v>81</v>
      </c>
      <c r="D6710" s="377">
        <v>4980</v>
      </c>
      <c r="E6710" s="1" t="s">
        <v>84</v>
      </c>
      <c r="F6710" s="378">
        <v>46178</v>
      </c>
      <c r="G6710" s="1" t="s">
        <v>8754</v>
      </c>
      <c r="H6710" s="1" t="s">
        <v>5885</v>
      </c>
      <c r="I6710" s="378">
        <v>46907</v>
      </c>
      <c r="J6710" s="1" t="s">
        <v>61</v>
      </c>
      <c r="K6710" s="380">
        <v>0.86071759259258995</v>
      </c>
      <c r="L6710" s="378">
        <v>46178</v>
      </c>
      <c r="M6710" s="1" t="s">
        <v>2612</v>
      </c>
      <c r="N6710" s="1" t="s">
        <v>8766</v>
      </c>
    </row>
    <row r="6711" spans="1:14" x14ac:dyDescent="0.25">
      <c r="A6711" s="1" t="s">
        <v>223</v>
      </c>
      <c r="B6711" s="1" t="s">
        <v>87</v>
      </c>
      <c r="C6711" s="1" t="s">
        <v>81</v>
      </c>
      <c r="D6711" s="377">
        <v>4980</v>
      </c>
      <c r="E6711" s="1" t="s">
        <v>84</v>
      </c>
      <c r="F6711" s="378">
        <v>46178</v>
      </c>
      <c r="G6711" s="1" t="s">
        <v>8762</v>
      </c>
      <c r="H6711" s="1" t="s">
        <v>5882</v>
      </c>
      <c r="I6711" s="378">
        <v>46906</v>
      </c>
      <c r="J6711" s="1" t="s">
        <v>61</v>
      </c>
      <c r="K6711" s="380">
        <v>0.22712962962962999</v>
      </c>
      <c r="L6711" s="378">
        <v>46178</v>
      </c>
      <c r="M6711" s="1" t="s">
        <v>2612</v>
      </c>
      <c r="N6711" s="1" t="s">
        <v>8767</v>
      </c>
    </row>
    <row r="6712" spans="1:14" x14ac:dyDescent="0.25">
      <c r="A6712" s="1" t="s">
        <v>223</v>
      </c>
      <c r="B6712" s="1" t="s">
        <v>87</v>
      </c>
      <c r="C6712" s="1" t="s">
        <v>81</v>
      </c>
      <c r="D6712" s="377">
        <v>4980</v>
      </c>
      <c r="E6712" s="1" t="s">
        <v>84</v>
      </c>
      <c r="F6712" s="378">
        <v>46178</v>
      </c>
      <c r="G6712" s="1" t="s">
        <v>8754</v>
      </c>
      <c r="H6712" s="1" t="s">
        <v>5885</v>
      </c>
      <c r="I6712" s="378">
        <v>46907</v>
      </c>
      <c r="J6712" s="1" t="s">
        <v>61</v>
      </c>
      <c r="K6712" s="380">
        <v>0.59878472222222001</v>
      </c>
      <c r="L6712" s="378">
        <v>46178</v>
      </c>
      <c r="M6712" s="1" t="s">
        <v>2612</v>
      </c>
      <c r="N6712" s="1" t="s">
        <v>8759</v>
      </c>
    </row>
    <row r="6713" spans="1:14" x14ac:dyDescent="0.25">
      <c r="A6713" s="1" t="s">
        <v>223</v>
      </c>
      <c r="B6713" s="1" t="s">
        <v>87</v>
      </c>
      <c r="C6713" s="1" t="s">
        <v>81</v>
      </c>
      <c r="D6713" s="377">
        <v>4980</v>
      </c>
      <c r="E6713" s="1" t="s">
        <v>84</v>
      </c>
      <c r="F6713" s="378">
        <v>46178</v>
      </c>
      <c r="G6713" s="1" t="s">
        <v>8750</v>
      </c>
      <c r="H6713" s="1" t="s">
        <v>5887</v>
      </c>
      <c r="I6713" s="378">
        <v>46907</v>
      </c>
      <c r="J6713" s="1" t="s">
        <v>61</v>
      </c>
      <c r="K6713" s="380">
        <v>0.65857638888889003</v>
      </c>
      <c r="L6713" s="378">
        <v>46178</v>
      </c>
      <c r="M6713" s="1" t="s">
        <v>2612</v>
      </c>
      <c r="N6713" s="1" t="s">
        <v>8760</v>
      </c>
    </row>
    <row r="6714" spans="1:14" x14ac:dyDescent="0.25">
      <c r="A6714" s="1" t="s">
        <v>223</v>
      </c>
      <c r="B6714" s="1" t="s">
        <v>87</v>
      </c>
      <c r="C6714" s="1" t="s">
        <v>81</v>
      </c>
      <c r="D6714" s="377">
        <v>4980</v>
      </c>
      <c r="E6714" s="1" t="s">
        <v>84</v>
      </c>
      <c r="F6714" s="378">
        <v>46178</v>
      </c>
      <c r="G6714" s="1" t="s">
        <v>8750</v>
      </c>
      <c r="H6714" s="1" t="s">
        <v>5887</v>
      </c>
      <c r="I6714" s="378">
        <v>46907</v>
      </c>
      <c r="J6714" s="1" t="s">
        <v>61</v>
      </c>
      <c r="K6714" s="380">
        <v>0.53116898148147995</v>
      </c>
      <c r="L6714" s="378">
        <v>46178</v>
      </c>
      <c r="M6714" s="1" t="s">
        <v>2612</v>
      </c>
      <c r="N6714" s="1" t="s">
        <v>8770</v>
      </c>
    </row>
    <row r="6715" spans="1:14" x14ac:dyDescent="0.25">
      <c r="A6715" s="1" t="s">
        <v>223</v>
      </c>
      <c r="B6715" s="1" t="s">
        <v>87</v>
      </c>
      <c r="C6715" s="1" t="s">
        <v>81</v>
      </c>
      <c r="D6715" s="377">
        <v>4980</v>
      </c>
      <c r="E6715" s="1" t="s">
        <v>84</v>
      </c>
      <c r="F6715" s="378">
        <v>46178</v>
      </c>
      <c r="G6715" s="1" t="s">
        <v>8762</v>
      </c>
      <c r="H6715" s="1" t="s">
        <v>5882</v>
      </c>
      <c r="I6715" s="378">
        <v>46906</v>
      </c>
      <c r="J6715" s="1" t="s">
        <v>61</v>
      </c>
      <c r="K6715" s="380">
        <v>3.7881944444439999E-2</v>
      </c>
      <c r="L6715" s="378">
        <v>46178</v>
      </c>
      <c r="M6715" s="1" t="s">
        <v>2612</v>
      </c>
      <c r="N6715" s="1" t="s">
        <v>8763</v>
      </c>
    </row>
    <row r="6716" spans="1:14" x14ac:dyDescent="0.25">
      <c r="A6716" s="1" t="s">
        <v>223</v>
      </c>
      <c r="B6716" s="1" t="s">
        <v>87</v>
      </c>
      <c r="C6716" s="1" t="s">
        <v>81</v>
      </c>
      <c r="D6716" s="377">
        <v>4980</v>
      </c>
      <c r="E6716" s="1" t="s">
        <v>84</v>
      </c>
      <c r="F6716" s="378">
        <v>46178</v>
      </c>
      <c r="G6716" s="1" t="s">
        <v>8754</v>
      </c>
      <c r="H6716" s="1" t="s">
        <v>5885</v>
      </c>
      <c r="I6716" s="378">
        <v>46907</v>
      </c>
      <c r="J6716" s="1" t="s">
        <v>61</v>
      </c>
      <c r="K6716" s="380">
        <v>0.44453703703704001</v>
      </c>
      <c r="L6716" s="378">
        <v>46178</v>
      </c>
      <c r="M6716" s="1" t="s">
        <v>2612</v>
      </c>
      <c r="N6716" s="1" t="s">
        <v>8758</v>
      </c>
    </row>
    <row r="6717" spans="1:14" x14ac:dyDescent="0.25">
      <c r="A6717" s="1" t="s">
        <v>223</v>
      </c>
      <c r="B6717" s="1" t="s">
        <v>87</v>
      </c>
      <c r="C6717" s="1" t="s">
        <v>81</v>
      </c>
      <c r="D6717" s="377">
        <v>4980</v>
      </c>
      <c r="E6717" s="1" t="s">
        <v>84</v>
      </c>
      <c r="F6717" s="378">
        <v>46178</v>
      </c>
      <c r="G6717" s="1" t="s">
        <v>8754</v>
      </c>
      <c r="H6717" s="1" t="s">
        <v>5885</v>
      </c>
      <c r="I6717" s="378">
        <v>46907</v>
      </c>
      <c r="J6717" s="1" t="s">
        <v>61</v>
      </c>
      <c r="K6717" s="380">
        <v>0.71861111111110998</v>
      </c>
      <c r="L6717" s="378">
        <v>46178</v>
      </c>
      <c r="M6717" s="1" t="s">
        <v>2612</v>
      </c>
      <c r="N6717" s="1" t="s">
        <v>8765</v>
      </c>
    </row>
    <row r="6718" spans="1:14" x14ac:dyDescent="0.25">
      <c r="A6718" s="1" t="s">
        <v>223</v>
      </c>
      <c r="B6718" s="1" t="s">
        <v>87</v>
      </c>
      <c r="C6718" s="1" t="s">
        <v>81</v>
      </c>
      <c r="D6718" s="377">
        <v>4980</v>
      </c>
      <c r="E6718" s="1" t="s">
        <v>84</v>
      </c>
      <c r="F6718" s="378">
        <v>46178</v>
      </c>
      <c r="G6718" s="1" t="s">
        <v>8750</v>
      </c>
      <c r="H6718" s="1" t="s">
        <v>5887</v>
      </c>
      <c r="I6718" s="378">
        <v>46907</v>
      </c>
      <c r="J6718" s="1" t="s">
        <v>61</v>
      </c>
      <c r="K6718" s="380">
        <v>0.36156250000000001</v>
      </c>
      <c r="L6718" s="378">
        <v>46178</v>
      </c>
      <c r="M6718" s="1" t="s">
        <v>2612</v>
      </c>
      <c r="N6718" s="1" t="s">
        <v>8764</v>
      </c>
    </row>
    <row r="6719" spans="1:14" x14ac:dyDescent="0.25">
      <c r="A6719" s="1" t="s">
        <v>223</v>
      </c>
      <c r="B6719" s="1" t="s">
        <v>87</v>
      </c>
      <c r="C6719" s="1" t="s">
        <v>81</v>
      </c>
      <c r="D6719" s="377">
        <v>4980</v>
      </c>
      <c r="E6719" s="1" t="s">
        <v>84</v>
      </c>
      <c r="F6719" s="378">
        <v>46178</v>
      </c>
      <c r="G6719" s="1" t="s">
        <v>8768</v>
      </c>
      <c r="H6719" s="1" t="s">
        <v>5884</v>
      </c>
      <c r="I6719" s="378">
        <v>46906</v>
      </c>
      <c r="J6719" s="1" t="s">
        <v>61</v>
      </c>
      <c r="K6719" s="380">
        <v>0.14611111111111</v>
      </c>
      <c r="L6719" s="378">
        <v>46178</v>
      </c>
      <c r="M6719" s="1" t="s">
        <v>2612</v>
      </c>
      <c r="N6719" s="1" t="s">
        <v>8769</v>
      </c>
    </row>
    <row r="6720" spans="1:14" x14ac:dyDescent="0.25">
      <c r="A6720" s="1" t="s">
        <v>223</v>
      </c>
      <c r="B6720" s="1" t="s">
        <v>87</v>
      </c>
      <c r="C6720" s="1" t="s">
        <v>81</v>
      </c>
      <c r="D6720" s="377">
        <v>4980</v>
      </c>
      <c r="E6720" s="1" t="s">
        <v>84</v>
      </c>
      <c r="F6720" s="378">
        <v>46178</v>
      </c>
      <c r="G6720" s="1" t="s">
        <v>8754</v>
      </c>
      <c r="H6720" s="1" t="s">
        <v>5885</v>
      </c>
      <c r="I6720" s="378">
        <v>46907</v>
      </c>
      <c r="J6720" s="1" t="s">
        <v>61</v>
      </c>
      <c r="K6720" s="380">
        <v>0.26849537037037002</v>
      </c>
      <c r="L6720" s="378">
        <v>46178</v>
      </c>
      <c r="M6720" s="1" t="s">
        <v>2612</v>
      </c>
      <c r="N6720" s="1" t="s">
        <v>8761</v>
      </c>
    </row>
    <row r="6721" spans="1:14" x14ac:dyDescent="0.25">
      <c r="A6721" s="1" t="s">
        <v>223</v>
      </c>
      <c r="B6721" s="1" t="s">
        <v>87</v>
      </c>
      <c r="C6721" s="1" t="s">
        <v>81</v>
      </c>
      <c r="D6721" s="377">
        <v>4980</v>
      </c>
      <c r="E6721" s="1" t="s">
        <v>84</v>
      </c>
      <c r="F6721" s="378">
        <v>46177</v>
      </c>
      <c r="G6721" s="1" t="s">
        <v>8771</v>
      </c>
      <c r="H6721" s="1" t="s">
        <v>5883</v>
      </c>
      <c r="I6721" s="378">
        <v>46906</v>
      </c>
      <c r="J6721" s="1" t="s">
        <v>61</v>
      </c>
      <c r="K6721" s="380">
        <v>1.344907407407E-2</v>
      </c>
      <c r="L6721" s="378">
        <v>46177</v>
      </c>
      <c r="M6721" s="1" t="s">
        <v>2612</v>
      </c>
      <c r="N6721" s="1" t="s">
        <v>8773</v>
      </c>
    </row>
    <row r="6722" spans="1:14" x14ac:dyDescent="0.25">
      <c r="A6722" s="1" t="s">
        <v>223</v>
      </c>
      <c r="B6722" s="1" t="s">
        <v>87</v>
      </c>
      <c r="C6722" s="1" t="s">
        <v>81</v>
      </c>
      <c r="D6722" s="377">
        <v>4980</v>
      </c>
      <c r="E6722" s="1" t="s">
        <v>84</v>
      </c>
      <c r="F6722" s="378">
        <v>46177</v>
      </c>
      <c r="G6722" s="1" t="s">
        <v>5670</v>
      </c>
      <c r="H6722" s="1" t="s">
        <v>5104</v>
      </c>
      <c r="I6722" s="378">
        <v>46906</v>
      </c>
      <c r="J6722" s="1" t="s">
        <v>61</v>
      </c>
      <c r="K6722" s="380">
        <v>7.2210648148149995E-2</v>
      </c>
      <c r="L6722" s="378">
        <v>46177</v>
      </c>
      <c r="M6722" s="1" t="s">
        <v>2612</v>
      </c>
      <c r="N6722" s="1" t="s">
        <v>8776</v>
      </c>
    </row>
    <row r="6723" spans="1:14" x14ac:dyDescent="0.25">
      <c r="A6723" s="1" t="s">
        <v>223</v>
      </c>
      <c r="B6723" s="1" t="s">
        <v>87</v>
      </c>
      <c r="C6723" s="1" t="s">
        <v>81</v>
      </c>
      <c r="D6723" s="377">
        <v>4980</v>
      </c>
      <c r="E6723" s="1" t="s">
        <v>84</v>
      </c>
      <c r="F6723" s="378">
        <v>46177</v>
      </c>
      <c r="G6723" s="1" t="s">
        <v>8762</v>
      </c>
      <c r="H6723" s="1" t="s">
        <v>5882</v>
      </c>
      <c r="I6723" s="378">
        <v>46906</v>
      </c>
      <c r="J6723" s="1" t="s">
        <v>61</v>
      </c>
      <c r="K6723" s="380">
        <v>0.91135416666667002</v>
      </c>
      <c r="L6723" s="378">
        <v>46177</v>
      </c>
      <c r="M6723" s="1" t="s">
        <v>2612</v>
      </c>
      <c r="N6723" s="1" t="s">
        <v>8774</v>
      </c>
    </row>
    <row r="6724" spans="1:14" x14ac:dyDescent="0.25">
      <c r="A6724" s="1" t="s">
        <v>223</v>
      </c>
      <c r="B6724" s="1" t="s">
        <v>87</v>
      </c>
      <c r="C6724" s="1" t="s">
        <v>81</v>
      </c>
      <c r="D6724" s="377">
        <v>4980</v>
      </c>
      <c r="E6724" s="1" t="s">
        <v>84</v>
      </c>
      <c r="F6724" s="378">
        <v>46177</v>
      </c>
      <c r="G6724" s="1" t="s">
        <v>8762</v>
      </c>
      <c r="H6724" s="1" t="s">
        <v>5882</v>
      </c>
      <c r="I6724" s="378">
        <v>46906</v>
      </c>
      <c r="J6724" s="1" t="s">
        <v>61</v>
      </c>
      <c r="K6724" s="380">
        <v>0.45141203703704003</v>
      </c>
      <c r="L6724" s="378">
        <v>46177</v>
      </c>
      <c r="M6724" s="1" t="s">
        <v>2612</v>
      </c>
      <c r="N6724" s="1" t="s">
        <v>8782</v>
      </c>
    </row>
    <row r="6725" spans="1:14" x14ac:dyDescent="0.25">
      <c r="A6725" s="1" t="s">
        <v>223</v>
      </c>
      <c r="B6725" s="1" t="s">
        <v>87</v>
      </c>
      <c r="C6725" s="1" t="s">
        <v>81</v>
      </c>
      <c r="D6725" s="377">
        <v>4980</v>
      </c>
      <c r="E6725" s="1" t="s">
        <v>84</v>
      </c>
      <c r="F6725" s="378">
        <v>46177</v>
      </c>
      <c r="G6725" s="1" t="s">
        <v>8768</v>
      </c>
      <c r="H6725" s="1" t="s">
        <v>5884</v>
      </c>
      <c r="I6725" s="378">
        <v>46906</v>
      </c>
      <c r="J6725" s="1" t="s">
        <v>61</v>
      </c>
      <c r="K6725" s="380">
        <v>0.60513888888889</v>
      </c>
      <c r="L6725" s="378">
        <v>46177</v>
      </c>
      <c r="M6725" s="1" t="s">
        <v>2612</v>
      </c>
      <c r="N6725" s="1" t="s">
        <v>8778</v>
      </c>
    </row>
    <row r="6726" spans="1:14" x14ac:dyDescent="0.25">
      <c r="A6726" s="1" t="s">
        <v>223</v>
      </c>
      <c r="B6726" s="1" t="s">
        <v>87</v>
      </c>
      <c r="C6726" s="1" t="s">
        <v>81</v>
      </c>
      <c r="D6726" s="377">
        <v>4980</v>
      </c>
      <c r="E6726" s="1" t="s">
        <v>84</v>
      </c>
      <c r="F6726" s="378">
        <v>46177</v>
      </c>
      <c r="G6726" s="1" t="s">
        <v>8768</v>
      </c>
      <c r="H6726" s="1" t="s">
        <v>5884</v>
      </c>
      <c r="I6726" s="378">
        <v>46906</v>
      </c>
      <c r="J6726" s="1" t="s">
        <v>61</v>
      </c>
      <c r="K6726" s="380">
        <v>0.40612268518519001</v>
      </c>
      <c r="L6726" s="378">
        <v>46177</v>
      </c>
      <c r="M6726" s="1" t="s">
        <v>2612</v>
      </c>
      <c r="N6726" s="1" t="s">
        <v>8779</v>
      </c>
    </row>
    <row r="6727" spans="1:14" x14ac:dyDescent="0.25">
      <c r="A6727" s="1" t="s">
        <v>223</v>
      </c>
      <c r="B6727" s="1" t="s">
        <v>87</v>
      </c>
      <c r="C6727" s="1" t="s">
        <v>81</v>
      </c>
      <c r="D6727" s="377">
        <v>4980</v>
      </c>
      <c r="E6727" s="1" t="s">
        <v>84</v>
      </c>
      <c r="F6727" s="378">
        <v>46177</v>
      </c>
      <c r="G6727" s="1" t="s">
        <v>8768</v>
      </c>
      <c r="H6727" s="1" t="s">
        <v>5884</v>
      </c>
      <c r="I6727" s="378">
        <v>46906</v>
      </c>
      <c r="J6727" s="1" t="s">
        <v>61</v>
      </c>
      <c r="K6727" s="380">
        <v>0.87934027777778001</v>
      </c>
      <c r="L6727" s="378">
        <v>46177</v>
      </c>
      <c r="M6727" s="1" t="s">
        <v>2612</v>
      </c>
      <c r="N6727" s="1" t="s">
        <v>8783</v>
      </c>
    </row>
    <row r="6728" spans="1:14" x14ac:dyDescent="0.25">
      <c r="A6728" s="1" t="s">
        <v>223</v>
      </c>
      <c r="B6728" s="1" t="s">
        <v>87</v>
      </c>
      <c r="C6728" s="1" t="s">
        <v>81</v>
      </c>
      <c r="D6728" s="377">
        <v>4980</v>
      </c>
      <c r="E6728" s="1" t="s">
        <v>84</v>
      </c>
      <c r="F6728" s="378">
        <v>46177</v>
      </c>
      <c r="G6728" s="1" t="s">
        <v>8771</v>
      </c>
      <c r="H6728" s="1" t="s">
        <v>5883</v>
      </c>
      <c r="I6728" s="378">
        <v>46906</v>
      </c>
      <c r="J6728" s="1" t="s">
        <v>61</v>
      </c>
      <c r="K6728" s="380">
        <v>0.14928240740741</v>
      </c>
      <c r="L6728" s="378">
        <v>46177</v>
      </c>
      <c r="M6728" s="1" t="s">
        <v>2612</v>
      </c>
      <c r="N6728" s="1" t="s">
        <v>8777</v>
      </c>
    </row>
    <row r="6729" spans="1:14" x14ac:dyDescent="0.25">
      <c r="A6729" s="1" t="s">
        <v>223</v>
      </c>
      <c r="B6729" s="1" t="s">
        <v>87</v>
      </c>
      <c r="C6729" s="1" t="s">
        <v>81</v>
      </c>
      <c r="D6729" s="377">
        <v>4980</v>
      </c>
      <c r="E6729" s="1" t="s">
        <v>84</v>
      </c>
      <c r="F6729" s="378">
        <v>46177</v>
      </c>
      <c r="G6729" s="1" t="s">
        <v>8762</v>
      </c>
      <c r="H6729" s="1" t="s">
        <v>5882</v>
      </c>
      <c r="I6729" s="378">
        <v>46906</v>
      </c>
      <c r="J6729" s="1" t="s">
        <v>61</v>
      </c>
      <c r="K6729" s="380">
        <v>0.80181712962963003</v>
      </c>
      <c r="L6729" s="378">
        <v>46177</v>
      </c>
      <c r="M6729" s="1" t="s">
        <v>2612</v>
      </c>
      <c r="N6729" s="1" t="s">
        <v>8775</v>
      </c>
    </row>
    <row r="6730" spans="1:14" x14ac:dyDescent="0.25">
      <c r="A6730" s="1" t="s">
        <v>223</v>
      </c>
      <c r="B6730" s="1" t="s">
        <v>87</v>
      </c>
      <c r="C6730" s="1" t="s">
        <v>81</v>
      </c>
      <c r="D6730" s="377">
        <v>4980</v>
      </c>
      <c r="E6730" s="1" t="s">
        <v>84</v>
      </c>
      <c r="F6730" s="378">
        <v>46177</v>
      </c>
      <c r="G6730" s="1" t="s">
        <v>8762</v>
      </c>
      <c r="H6730" s="1" t="s">
        <v>5882</v>
      </c>
      <c r="I6730" s="378">
        <v>46906</v>
      </c>
      <c r="J6730" s="1" t="s">
        <v>61</v>
      </c>
      <c r="K6730" s="380">
        <v>0.61266203703704003</v>
      </c>
      <c r="L6730" s="378">
        <v>46177</v>
      </c>
      <c r="M6730" s="1" t="s">
        <v>2612</v>
      </c>
      <c r="N6730" s="1" t="s">
        <v>8781</v>
      </c>
    </row>
    <row r="6731" spans="1:14" x14ac:dyDescent="0.25">
      <c r="A6731" s="1" t="s">
        <v>223</v>
      </c>
      <c r="B6731" s="1" t="s">
        <v>87</v>
      </c>
      <c r="C6731" s="1" t="s">
        <v>81</v>
      </c>
      <c r="D6731" s="377">
        <v>4980</v>
      </c>
      <c r="E6731" s="1" t="s">
        <v>84</v>
      </c>
      <c r="F6731" s="378">
        <v>46177</v>
      </c>
      <c r="G6731" s="1" t="s">
        <v>8771</v>
      </c>
      <c r="H6731" s="1" t="s">
        <v>5883</v>
      </c>
      <c r="I6731" s="378">
        <v>46906</v>
      </c>
      <c r="J6731" s="1" t="s">
        <v>61</v>
      </c>
      <c r="K6731" s="380">
        <v>0.26342592592593</v>
      </c>
      <c r="L6731" s="378">
        <v>46177</v>
      </c>
      <c r="M6731" s="1" t="s">
        <v>2612</v>
      </c>
      <c r="N6731" s="1" t="s">
        <v>8772</v>
      </c>
    </row>
    <row r="6732" spans="1:14" x14ac:dyDescent="0.25">
      <c r="A6732" s="1" t="s">
        <v>223</v>
      </c>
      <c r="B6732" s="1" t="s">
        <v>87</v>
      </c>
      <c r="C6732" s="1" t="s">
        <v>81</v>
      </c>
      <c r="D6732" s="377">
        <v>4980</v>
      </c>
      <c r="E6732" s="1" t="s">
        <v>84</v>
      </c>
      <c r="F6732" s="378">
        <v>46177</v>
      </c>
      <c r="G6732" s="1" t="s">
        <v>8768</v>
      </c>
      <c r="H6732" s="1" t="s">
        <v>5884</v>
      </c>
      <c r="I6732" s="378">
        <v>46906</v>
      </c>
      <c r="J6732" s="1" t="s">
        <v>61</v>
      </c>
      <c r="K6732" s="380">
        <v>0.99129629629630001</v>
      </c>
      <c r="L6732" s="378">
        <v>46177</v>
      </c>
      <c r="M6732" s="1" t="s">
        <v>2612</v>
      </c>
      <c r="N6732" s="1" t="s">
        <v>8780</v>
      </c>
    </row>
    <row r="6733" spans="1:14" x14ac:dyDescent="0.25">
      <c r="A6733" s="1" t="s">
        <v>223</v>
      </c>
      <c r="B6733" s="1" t="s">
        <v>87</v>
      </c>
      <c r="C6733" s="1" t="s">
        <v>81</v>
      </c>
      <c r="D6733" s="377">
        <v>4980</v>
      </c>
      <c r="E6733" s="1" t="s">
        <v>84</v>
      </c>
      <c r="F6733" s="378">
        <v>46177</v>
      </c>
      <c r="G6733" s="1" t="s">
        <v>8768</v>
      </c>
      <c r="H6733" s="1" t="s">
        <v>5884</v>
      </c>
      <c r="I6733" s="378">
        <v>46906</v>
      </c>
      <c r="J6733" s="1" t="s">
        <v>61</v>
      </c>
      <c r="K6733" s="380">
        <v>0.70946759259258996</v>
      </c>
      <c r="L6733" s="378">
        <v>46177</v>
      </c>
      <c r="M6733" s="1" t="s">
        <v>2612</v>
      </c>
      <c r="N6733" s="1" t="s">
        <v>8784</v>
      </c>
    </row>
    <row r="6734" spans="1:14" x14ac:dyDescent="0.25">
      <c r="A6734" s="1" t="s">
        <v>223</v>
      </c>
      <c r="B6734" s="1" t="s">
        <v>87</v>
      </c>
      <c r="C6734" s="1" t="s">
        <v>81</v>
      </c>
      <c r="D6734" s="377">
        <v>4980</v>
      </c>
      <c r="E6734" s="1" t="s">
        <v>84</v>
      </c>
      <c r="F6734" s="378">
        <v>46176</v>
      </c>
      <c r="G6734" s="1" t="s">
        <v>8771</v>
      </c>
      <c r="H6734" s="1" t="s">
        <v>5883</v>
      </c>
      <c r="I6734" s="378">
        <v>46906</v>
      </c>
      <c r="J6734" s="1" t="s">
        <v>61</v>
      </c>
      <c r="K6734" s="380">
        <v>0.88835648148148005</v>
      </c>
      <c r="L6734" s="378">
        <v>46176</v>
      </c>
      <c r="M6734" s="1" t="s">
        <v>2612</v>
      </c>
      <c r="N6734" s="1" t="s">
        <v>8789</v>
      </c>
    </row>
    <row r="6735" spans="1:14" x14ac:dyDescent="0.25">
      <c r="A6735" s="1" t="s">
        <v>223</v>
      </c>
      <c r="B6735" s="1" t="s">
        <v>87</v>
      </c>
      <c r="C6735" s="1" t="s">
        <v>81</v>
      </c>
      <c r="D6735" s="377">
        <v>4980</v>
      </c>
      <c r="E6735" s="1" t="s">
        <v>84</v>
      </c>
      <c r="F6735" s="378">
        <v>46176</v>
      </c>
      <c r="G6735" s="1" t="s">
        <v>5670</v>
      </c>
      <c r="H6735" s="1" t="s">
        <v>5104</v>
      </c>
      <c r="I6735" s="378">
        <v>46906</v>
      </c>
      <c r="J6735" s="1" t="s">
        <v>61</v>
      </c>
      <c r="K6735" s="380">
        <v>0.88906249999999998</v>
      </c>
      <c r="L6735" s="378">
        <v>46176</v>
      </c>
      <c r="M6735" s="1" t="s">
        <v>2612</v>
      </c>
      <c r="N6735" s="1" t="s">
        <v>8787</v>
      </c>
    </row>
    <row r="6736" spans="1:14" x14ac:dyDescent="0.25">
      <c r="A6736" s="1" t="s">
        <v>223</v>
      </c>
      <c r="B6736" s="1" t="s">
        <v>87</v>
      </c>
      <c r="C6736" s="1" t="s">
        <v>81</v>
      </c>
      <c r="D6736" s="377">
        <v>4980</v>
      </c>
      <c r="E6736" s="1" t="s">
        <v>84</v>
      </c>
      <c r="F6736" s="378">
        <v>46176</v>
      </c>
      <c r="G6736" s="1" t="s">
        <v>4976</v>
      </c>
      <c r="H6736" s="1" t="s">
        <v>4977</v>
      </c>
      <c r="I6736" s="378">
        <v>46906</v>
      </c>
      <c r="J6736" s="1" t="s">
        <v>61</v>
      </c>
      <c r="K6736" s="380">
        <v>0.20299768518519001</v>
      </c>
      <c r="L6736" s="378">
        <v>46176</v>
      </c>
      <c r="M6736" s="1" t="s">
        <v>2612</v>
      </c>
      <c r="N6736" s="1" t="s">
        <v>5668</v>
      </c>
    </row>
    <row r="6737" spans="1:14" x14ac:dyDescent="0.25">
      <c r="A6737" s="1" t="s">
        <v>223</v>
      </c>
      <c r="B6737" s="1" t="s">
        <v>87</v>
      </c>
      <c r="C6737" s="1" t="s">
        <v>81</v>
      </c>
      <c r="D6737" s="377">
        <v>4980</v>
      </c>
      <c r="E6737" s="1" t="s">
        <v>84</v>
      </c>
      <c r="F6737" s="378">
        <v>46176</v>
      </c>
      <c r="G6737" s="1" t="s">
        <v>5670</v>
      </c>
      <c r="H6737" s="1" t="s">
        <v>5104</v>
      </c>
      <c r="I6737" s="378">
        <v>46906</v>
      </c>
      <c r="J6737" s="1" t="s">
        <v>61</v>
      </c>
      <c r="K6737" s="380">
        <v>0.99231481481480999</v>
      </c>
      <c r="L6737" s="378">
        <v>46176</v>
      </c>
      <c r="M6737" s="1" t="s">
        <v>2612</v>
      </c>
      <c r="N6737" s="1" t="s">
        <v>8790</v>
      </c>
    </row>
    <row r="6738" spans="1:14" x14ac:dyDescent="0.25">
      <c r="A6738" s="1" t="s">
        <v>223</v>
      </c>
      <c r="B6738" s="1" t="s">
        <v>87</v>
      </c>
      <c r="C6738" s="1" t="s">
        <v>81</v>
      </c>
      <c r="D6738" s="377">
        <v>4980</v>
      </c>
      <c r="E6738" s="1" t="s">
        <v>84</v>
      </c>
      <c r="F6738" s="378">
        <v>46176</v>
      </c>
      <c r="G6738" s="1" t="s">
        <v>4976</v>
      </c>
      <c r="H6738" s="1" t="s">
        <v>4977</v>
      </c>
      <c r="I6738" s="378">
        <v>46906</v>
      </c>
      <c r="J6738" s="1" t="s">
        <v>61</v>
      </c>
      <c r="K6738" s="380">
        <v>5.8159722222220003E-2</v>
      </c>
      <c r="L6738" s="378">
        <v>46176</v>
      </c>
      <c r="M6738" s="1" t="s">
        <v>2612</v>
      </c>
      <c r="N6738" s="1" t="s">
        <v>5669</v>
      </c>
    </row>
    <row r="6739" spans="1:14" x14ac:dyDescent="0.25">
      <c r="A6739" s="1" t="s">
        <v>223</v>
      </c>
      <c r="B6739" s="1" t="s">
        <v>87</v>
      </c>
      <c r="C6739" s="1" t="s">
        <v>81</v>
      </c>
      <c r="D6739" s="377">
        <v>4980</v>
      </c>
      <c r="E6739" s="1" t="s">
        <v>84</v>
      </c>
      <c r="F6739" s="378">
        <v>46176</v>
      </c>
      <c r="G6739" s="1" t="s">
        <v>5670</v>
      </c>
      <c r="H6739" s="1" t="s">
        <v>5104</v>
      </c>
      <c r="I6739" s="378">
        <v>46906</v>
      </c>
      <c r="J6739" s="1" t="s">
        <v>61</v>
      </c>
      <c r="K6739" s="380">
        <v>0.33292824074074001</v>
      </c>
      <c r="L6739" s="378">
        <v>46176</v>
      </c>
      <c r="M6739" s="1" t="s">
        <v>2612</v>
      </c>
      <c r="N6739" s="1" t="s">
        <v>5671</v>
      </c>
    </row>
    <row r="6740" spans="1:14" x14ac:dyDescent="0.25">
      <c r="A6740" s="1" t="s">
        <v>223</v>
      </c>
      <c r="B6740" s="1" t="s">
        <v>87</v>
      </c>
      <c r="C6740" s="1" t="s">
        <v>81</v>
      </c>
      <c r="D6740" s="377">
        <v>4980</v>
      </c>
      <c r="E6740" s="1" t="s">
        <v>84</v>
      </c>
      <c r="F6740" s="378">
        <v>46176</v>
      </c>
      <c r="G6740" s="1" t="s">
        <v>8771</v>
      </c>
      <c r="H6740" s="1" t="s">
        <v>5883</v>
      </c>
      <c r="I6740" s="378">
        <v>46906</v>
      </c>
      <c r="J6740" s="1" t="s">
        <v>61</v>
      </c>
      <c r="K6740" s="380">
        <v>0.69685185185184995</v>
      </c>
      <c r="L6740" s="378">
        <v>46176</v>
      </c>
      <c r="M6740" s="1" t="s">
        <v>2612</v>
      </c>
      <c r="N6740" s="1" t="s">
        <v>8788</v>
      </c>
    </row>
    <row r="6741" spans="1:14" x14ac:dyDescent="0.25">
      <c r="A6741" s="1" t="s">
        <v>223</v>
      </c>
      <c r="B6741" s="1" t="s">
        <v>87</v>
      </c>
      <c r="C6741" s="1" t="s">
        <v>81</v>
      </c>
      <c r="D6741" s="377">
        <v>4980</v>
      </c>
      <c r="E6741" s="1" t="s">
        <v>84</v>
      </c>
      <c r="F6741" s="378">
        <v>46176</v>
      </c>
      <c r="G6741" s="1" t="s">
        <v>5670</v>
      </c>
      <c r="H6741" s="1" t="s">
        <v>5104</v>
      </c>
      <c r="I6741" s="378">
        <v>46906</v>
      </c>
      <c r="J6741" s="1" t="s">
        <v>61</v>
      </c>
      <c r="K6741" s="380">
        <v>0.68114583333333001</v>
      </c>
      <c r="L6741" s="378">
        <v>46176</v>
      </c>
      <c r="M6741" s="1" t="s">
        <v>2612</v>
      </c>
      <c r="N6741" s="1" t="s">
        <v>8786</v>
      </c>
    </row>
    <row r="6742" spans="1:14" x14ac:dyDescent="0.25">
      <c r="A6742" s="1" t="s">
        <v>223</v>
      </c>
      <c r="B6742" s="1" t="s">
        <v>87</v>
      </c>
      <c r="C6742" s="1" t="s">
        <v>81</v>
      </c>
      <c r="D6742" s="377">
        <v>4980</v>
      </c>
      <c r="E6742" s="1" t="s">
        <v>84</v>
      </c>
      <c r="F6742" s="378">
        <v>46176</v>
      </c>
      <c r="G6742" s="1" t="s">
        <v>8771</v>
      </c>
      <c r="H6742" s="1" t="s">
        <v>5883</v>
      </c>
      <c r="I6742" s="378">
        <v>46906</v>
      </c>
      <c r="J6742" s="1" t="s">
        <v>61</v>
      </c>
      <c r="K6742" s="380">
        <v>0.64990740740741004</v>
      </c>
      <c r="L6742" s="378">
        <v>46176</v>
      </c>
      <c r="M6742" s="1" t="s">
        <v>2612</v>
      </c>
      <c r="N6742" s="1" t="s">
        <v>8785</v>
      </c>
    </row>
    <row r="6743" spans="1:14" x14ac:dyDescent="0.25">
      <c r="A6743" s="1" t="s">
        <v>223</v>
      </c>
      <c r="B6743" s="1" t="s">
        <v>87</v>
      </c>
      <c r="C6743" s="1" t="s">
        <v>81</v>
      </c>
      <c r="D6743" s="377">
        <v>4980</v>
      </c>
      <c r="E6743" s="1" t="s">
        <v>84</v>
      </c>
      <c r="F6743" s="378">
        <v>46176</v>
      </c>
      <c r="G6743" s="1" t="s">
        <v>5670</v>
      </c>
      <c r="H6743" s="1" t="s">
        <v>5104</v>
      </c>
      <c r="I6743" s="378">
        <v>46906</v>
      </c>
      <c r="J6743" s="1" t="s">
        <v>61</v>
      </c>
      <c r="K6743" s="380">
        <v>0.47355324074074001</v>
      </c>
      <c r="L6743" s="378">
        <v>46176</v>
      </c>
      <c r="M6743" s="1" t="s">
        <v>2612</v>
      </c>
      <c r="N6743" s="1" t="s">
        <v>8791</v>
      </c>
    </row>
    <row r="6744" spans="1:14" x14ac:dyDescent="0.25">
      <c r="A6744" s="1" t="s">
        <v>223</v>
      </c>
      <c r="B6744" s="1" t="s">
        <v>87</v>
      </c>
      <c r="C6744" s="1" t="s">
        <v>81</v>
      </c>
      <c r="D6744" s="377">
        <v>4980</v>
      </c>
      <c r="E6744" s="1" t="s">
        <v>84</v>
      </c>
      <c r="F6744" s="378">
        <v>46175</v>
      </c>
      <c r="G6744" s="1" t="s">
        <v>4976</v>
      </c>
      <c r="H6744" s="1" t="s">
        <v>4977</v>
      </c>
      <c r="I6744" s="378">
        <v>46906</v>
      </c>
      <c r="J6744" s="1" t="s">
        <v>61</v>
      </c>
      <c r="K6744" s="380">
        <v>0.76916666666667</v>
      </c>
      <c r="L6744" s="378">
        <v>46175</v>
      </c>
      <c r="M6744" s="1" t="s">
        <v>2612</v>
      </c>
      <c r="N6744" s="1" t="s">
        <v>5672</v>
      </c>
    </row>
    <row r="6745" spans="1:14" x14ac:dyDescent="0.25">
      <c r="A6745" s="1" t="s">
        <v>223</v>
      </c>
      <c r="B6745" s="1" t="s">
        <v>87</v>
      </c>
      <c r="C6745" s="1" t="s">
        <v>81</v>
      </c>
      <c r="D6745" s="377">
        <v>4980</v>
      </c>
      <c r="E6745" s="1" t="s">
        <v>84</v>
      </c>
      <c r="F6745" s="378">
        <v>46175</v>
      </c>
      <c r="G6745" s="1" t="s">
        <v>4976</v>
      </c>
      <c r="H6745" s="1" t="s">
        <v>4977</v>
      </c>
      <c r="I6745" s="378">
        <v>46906</v>
      </c>
      <c r="J6745" s="1" t="s">
        <v>61</v>
      </c>
      <c r="K6745" s="380">
        <v>0.90236111111110995</v>
      </c>
      <c r="L6745" s="378">
        <v>46175</v>
      </c>
      <c r="M6745" s="1" t="s">
        <v>2612</v>
      </c>
      <c r="N6745" s="1" t="s">
        <v>5673</v>
      </c>
    </row>
    <row r="6746" spans="1:14" x14ac:dyDescent="0.25">
      <c r="A6746" s="1" t="s">
        <v>223</v>
      </c>
      <c r="B6746" s="1" t="s">
        <v>87</v>
      </c>
      <c r="C6746" s="1" t="s">
        <v>81</v>
      </c>
      <c r="D6746" s="377">
        <v>4980</v>
      </c>
      <c r="E6746" s="1" t="s">
        <v>84</v>
      </c>
      <c r="F6746" s="378">
        <v>46175</v>
      </c>
      <c r="G6746" s="1" t="s">
        <v>4976</v>
      </c>
      <c r="H6746" s="1" t="s">
        <v>4977</v>
      </c>
      <c r="I6746" s="378">
        <v>46906</v>
      </c>
      <c r="J6746" s="1" t="s">
        <v>61</v>
      </c>
      <c r="K6746" s="380">
        <v>0.625</v>
      </c>
      <c r="L6746" s="378">
        <v>46175</v>
      </c>
      <c r="M6746" s="1" t="s">
        <v>2612</v>
      </c>
      <c r="N6746" s="1" t="s">
        <v>4979</v>
      </c>
    </row>
    <row r="6747" spans="1:14" x14ac:dyDescent="0.25">
      <c r="A6747" s="1" t="s">
        <v>223</v>
      </c>
      <c r="B6747" s="1" t="s">
        <v>87</v>
      </c>
      <c r="C6747" s="1" t="s">
        <v>81</v>
      </c>
      <c r="D6747" s="377">
        <v>4980</v>
      </c>
      <c r="E6747" s="1" t="s">
        <v>84</v>
      </c>
      <c r="F6747" s="378">
        <v>46175</v>
      </c>
      <c r="G6747" s="1" t="s">
        <v>4976</v>
      </c>
      <c r="H6747" s="1" t="s">
        <v>4977</v>
      </c>
      <c r="I6747" s="378">
        <v>46906</v>
      </c>
      <c r="J6747" s="1" t="s">
        <v>61</v>
      </c>
      <c r="K6747" s="380">
        <v>0.60355324074074002</v>
      </c>
      <c r="L6747" s="378">
        <v>46175</v>
      </c>
      <c r="M6747" s="1" t="s">
        <v>2612</v>
      </c>
      <c r="N6747" s="1" t="s">
        <v>4978</v>
      </c>
    </row>
    <row r="6748" spans="1:14" x14ac:dyDescent="0.25">
      <c r="A6748" s="1" t="s">
        <v>555</v>
      </c>
      <c r="B6748" s="1" t="s">
        <v>87</v>
      </c>
      <c r="C6748" s="1" t="s">
        <v>81</v>
      </c>
      <c r="D6748" s="377">
        <v>10800</v>
      </c>
      <c r="E6748" s="1" t="s">
        <v>84</v>
      </c>
      <c r="F6748" s="378">
        <v>46185</v>
      </c>
      <c r="G6748" s="1" t="s">
        <v>14025</v>
      </c>
      <c r="H6748" s="1" t="s">
        <v>13448</v>
      </c>
      <c r="I6748" s="378">
        <v>46915</v>
      </c>
      <c r="J6748" s="1" t="s">
        <v>61</v>
      </c>
      <c r="K6748" s="380">
        <v>0.29906250000000001</v>
      </c>
      <c r="L6748" s="378">
        <v>46185</v>
      </c>
      <c r="M6748" s="1" t="s">
        <v>556</v>
      </c>
      <c r="N6748" s="1" t="s">
        <v>14026</v>
      </c>
    </row>
    <row r="6749" spans="1:14" x14ac:dyDescent="0.25">
      <c r="A6749" s="1" t="s">
        <v>555</v>
      </c>
      <c r="B6749" s="1" t="s">
        <v>87</v>
      </c>
      <c r="C6749" s="1" t="s">
        <v>81</v>
      </c>
      <c r="D6749" s="377">
        <v>10800</v>
      </c>
      <c r="E6749" s="1" t="s">
        <v>84</v>
      </c>
      <c r="F6749" s="378">
        <v>46184</v>
      </c>
      <c r="G6749" s="1" t="s">
        <v>12864</v>
      </c>
      <c r="H6749" s="1" t="s">
        <v>11754</v>
      </c>
      <c r="I6749" s="378">
        <v>46914</v>
      </c>
      <c r="J6749" s="1" t="s">
        <v>61</v>
      </c>
      <c r="K6749" s="380">
        <v>0.56973379629630005</v>
      </c>
      <c r="L6749" s="378">
        <v>46184</v>
      </c>
      <c r="M6749" s="1" t="s">
        <v>556</v>
      </c>
      <c r="N6749" s="1" t="s">
        <v>13394</v>
      </c>
    </row>
    <row r="6750" spans="1:14" x14ac:dyDescent="0.25">
      <c r="A6750" s="1" t="s">
        <v>555</v>
      </c>
      <c r="B6750" s="1" t="s">
        <v>87</v>
      </c>
      <c r="C6750" s="1" t="s">
        <v>81</v>
      </c>
      <c r="D6750" s="377">
        <v>10800</v>
      </c>
      <c r="E6750" s="1" t="s">
        <v>84</v>
      </c>
      <c r="F6750" s="378">
        <v>46184</v>
      </c>
      <c r="G6750" s="1" t="s">
        <v>12864</v>
      </c>
      <c r="H6750" s="1" t="s">
        <v>11754</v>
      </c>
      <c r="I6750" s="378">
        <v>46914</v>
      </c>
      <c r="J6750" s="1" t="s">
        <v>61</v>
      </c>
      <c r="K6750" s="380">
        <v>0.80355324074073997</v>
      </c>
      <c r="L6750" s="378">
        <v>46184</v>
      </c>
      <c r="M6750" s="1" t="s">
        <v>556</v>
      </c>
      <c r="N6750" s="1" t="s">
        <v>14027</v>
      </c>
    </row>
    <row r="6751" spans="1:14" x14ac:dyDescent="0.25">
      <c r="A6751" s="1" t="s">
        <v>555</v>
      </c>
      <c r="B6751" s="1" t="s">
        <v>87</v>
      </c>
      <c r="C6751" s="1" t="s">
        <v>81</v>
      </c>
      <c r="D6751" s="377">
        <v>10800</v>
      </c>
      <c r="E6751" s="1" t="s">
        <v>84</v>
      </c>
      <c r="F6751" s="378">
        <v>46184</v>
      </c>
      <c r="G6751" s="1" t="s">
        <v>12864</v>
      </c>
      <c r="H6751" s="1" t="s">
        <v>11754</v>
      </c>
      <c r="I6751" s="378">
        <v>46914</v>
      </c>
      <c r="J6751" s="1" t="s">
        <v>61</v>
      </c>
      <c r="K6751" s="380">
        <v>0.34005787037037</v>
      </c>
      <c r="L6751" s="378">
        <v>46184</v>
      </c>
      <c r="M6751" s="1" t="s">
        <v>556</v>
      </c>
      <c r="N6751" s="1" t="s">
        <v>13136</v>
      </c>
    </row>
    <row r="6752" spans="1:14" x14ac:dyDescent="0.25">
      <c r="A6752" s="1" t="s">
        <v>555</v>
      </c>
      <c r="B6752" s="1" t="s">
        <v>87</v>
      </c>
      <c r="C6752" s="1" t="s">
        <v>81</v>
      </c>
      <c r="D6752" s="377">
        <v>10800</v>
      </c>
      <c r="E6752" s="1" t="s">
        <v>84</v>
      </c>
      <c r="F6752" s="378">
        <v>46184</v>
      </c>
      <c r="G6752" s="1" t="s">
        <v>12864</v>
      </c>
      <c r="H6752" s="1" t="s">
        <v>11754</v>
      </c>
      <c r="I6752" s="378">
        <v>46914</v>
      </c>
      <c r="J6752" s="1" t="s">
        <v>61</v>
      </c>
      <c r="K6752" s="380">
        <v>0.16778935185185001</v>
      </c>
      <c r="L6752" s="378">
        <v>46184</v>
      </c>
      <c r="M6752" s="1" t="s">
        <v>556</v>
      </c>
      <c r="N6752" s="1" t="s">
        <v>12865</v>
      </c>
    </row>
    <row r="6753" spans="1:14" x14ac:dyDescent="0.25">
      <c r="A6753" s="1" t="s">
        <v>205</v>
      </c>
      <c r="B6753" s="1" t="s">
        <v>80</v>
      </c>
      <c r="C6753" s="1" t="s">
        <v>81</v>
      </c>
      <c r="D6753" s="377">
        <v>700</v>
      </c>
      <c r="E6753" s="1" t="s">
        <v>82</v>
      </c>
      <c r="F6753" s="378">
        <v>46182</v>
      </c>
      <c r="G6753" s="1" t="s">
        <v>10554</v>
      </c>
      <c r="H6753" s="1" t="s">
        <v>3488</v>
      </c>
      <c r="I6753" s="378">
        <v>46274</v>
      </c>
      <c r="J6753" s="1" t="s">
        <v>61</v>
      </c>
      <c r="K6753" s="380">
        <v>0.45224537037036999</v>
      </c>
      <c r="L6753" s="378">
        <v>46182</v>
      </c>
      <c r="M6753" s="1" t="s">
        <v>1949</v>
      </c>
      <c r="N6753" s="1" t="s">
        <v>10812</v>
      </c>
    </row>
    <row r="6754" spans="1:14" x14ac:dyDescent="0.25">
      <c r="A6754" s="1" t="s">
        <v>205</v>
      </c>
      <c r="B6754" s="1" t="s">
        <v>80</v>
      </c>
      <c r="C6754" s="1" t="s">
        <v>81</v>
      </c>
      <c r="D6754" s="377">
        <v>705</v>
      </c>
      <c r="E6754" s="1" t="s">
        <v>82</v>
      </c>
      <c r="F6754" s="378">
        <v>46182</v>
      </c>
      <c r="G6754" s="1" t="s">
        <v>11575</v>
      </c>
      <c r="H6754" s="1" t="s">
        <v>3549</v>
      </c>
      <c r="I6754" s="378">
        <v>46274</v>
      </c>
      <c r="J6754" s="1" t="s">
        <v>61</v>
      </c>
      <c r="K6754" s="380">
        <v>0.97906249999999995</v>
      </c>
      <c r="L6754" s="378">
        <v>46182</v>
      </c>
      <c r="M6754" s="1" t="s">
        <v>1949</v>
      </c>
      <c r="N6754" s="1" t="s">
        <v>11576</v>
      </c>
    </row>
    <row r="6755" spans="1:14" x14ac:dyDescent="0.25">
      <c r="A6755" s="1" t="s">
        <v>205</v>
      </c>
      <c r="B6755" s="1" t="s">
        <v>80</v>
      </c>
      <c r="C6755" s="1" t="s">
        <v>81</v>
      </c>
      <c r="D6755" s="377">
        <v>700</v>
      </c>
      <c r="E6755" s="1" t="s">
        <v>82</v>
      </c>
      <c r="F6755" s="378">
        <v>46181</v>
      </c>
      <c r="G6755" s="1" t="s">
        <v>9332</v>
      </c>
      <c r="H6755" s="1" t="s">
        <v>3492</v>
      </c>
      <c r="I6755" s="378">
        <v>46273</v>
      </c>
      <c r="J6755" s="1" t="s">
        <v>61</v>
      </c>
      <c r="K6755" s="380">
        <v>0.39540509259258999</v>
      </c>
      <c r="L6755" s="378">
        <v>46181</v>
      </c>
      <c r="M6755" s="1" t="s">
        <v>1949</v>
      </c>
      <c r="N6755" s="1" t="s">
        <v>9365</v>
      </c>
    </row>
    <row r="6756" spans="1:14" x14ac:dyDescent="0.25">
      <c r="A6756" s="1" t="s">
        <v>205</v>
      </c>
      <c r="B6756" s="1" t="s">
        <v>80</v>
      </c>
      <c r="C6756" s="1" t="s">
        <v>81</v>
      </c>
      <c r="D6756" s="377">
        <v>700</v>
      </c>
      <c r="E6756" s="1" t="s">
        <v>82</v>
      </c>
      <c r="F6756" s="378">
        <v>46181</v>
      </c>
      <c r="G6756" s="1" t="s">
        <v>10351</v>
      </c>
      <c r="H6756" s="1" t="s">
        <v>3493</v>
      </c>
      <c r="I6756" s="378">
        <v>46273</v>
      </c>
      <c r="J6756" s="1" t="s">
        <v>61</v>
      </c>
      <c r="K6756" s="380">
        <v>0.68248842592592995</v>
      </c>
      <c r="L6756" s="378">
        <v>46181</v>
      </c>
      <c r="M6756" s="1" t="s">
        <v>1949</v>
      </c>
      <c r="N6756" s="1" t="s">
        <v>10352</v>
      </c>
    </row>
    <row r="6757" spans="1:14" x14ac:dyDescent="0.25">
      <c r="A6757" s="1" t="s">
        <v>205</v>
      </c>
      <c r="B6757" s="1" t="s">
        <v>80</v>
      </c>
      <c r="C6757" s="1" t="s">
        <v>81</v>
      </c>
      <c r="D6757" s="377">
        <v>700</v>
      </c>
      <c r="E6757" s="1" t="s">
        <v>82</v>
      </c>
      <c r="F6757" s="378">
        <v>46178</v>
      </c>
      <c r="G6757" s="1" t="s">
        <v>8792</v>
      </c>
      <c r="H6757" s="1" t="s">
        <v>3491</v>
      </c>
      <c r="I6757" s="378">
        <v>46270</v>
      </c>
      <c r="J6757" s="1" t="s">
        <v>61</v>
      </c>
      <c r="K6757" s="380">
        <v>0.42105324074074002</v>
      </c>
      <c r="L6757" s="378">
        <v>46178</v>
      </c>
      <c r="M6757" s="1" t="s">
        <v>1949</v>
      </c>
      <c r="N6757" s="1" t="s">
        <v>8793</v>
      </c>
    </row>
    <row r="6758" spans="1:14" x14ac:dyDescent="0.25">
      <c r="A6758" s="1" t="s">
        <v>205</v>
      </c>
      <c r="B6758" s="1" t="s">
        <v>80</v>
      </c>
      <c r="C6758" s="1" t="s">
        <v>81</v>
      </c>
      <c r="D6758" s="377">
        <v>705</v>
      </c>
      <c r="E6758" s="1" t="s">
        <v>82</v>
      </c>
      <c r="F6758" s="378">
        <v>46177</v>
      </c>
      <c r="G6758" s="1" t="s">
        <v>8796</v>
      </c>
      <c r="H6758" s="1" t="s">
        <v>3331</v>
      </c>
      <c r="I6758" s="378">
        <v>46269</v>
      </c>
      <c r="J6758" s="1" t="s">
        <v>61</v>
      </c>
      <c r="K6758" s="380">
        <v>3.3541666666670002E-2</v>
      </c>
      <c r="L6758" s="378">
        <v>46177</v>
      </c>
      <c r="M6758" s="1" t="s">
        <v>1949</v>
      </c>
      <c r="N6758" s="1" t="s">
        <v>8797</v>
      </c>
    </row>
    <row r="6759" spans="1:14" x14ac:dyDescent="0.25">
      <c r="A6759" s="1" t="s">
        <v>205</v>
      </c>
      <c r="B6759" s="1" t="s">
        <v>80</v>
      </c>
      <c r="C6759" s="1" t="s">
        <v>81</v>
      </c>
      <c r="D6759" s="377">
        <v>700</v>
      </c>
      <c r="E6759" s="1" t="s">
        <v>82</v>
      </c>
      <c r="F6759" s="378">
        <v>46177</v>
      </c>
      <c r="G6759" s="1" t="s">
        <v>8794</v>
      </c>
      <c r="H6759" s="1" t="s">
        <v>3490</v>
      </c>
      <c r="I6759" s="378">
        <v>46269</v>
      </c>
      <c r="J6759" s="1" t="s">
        <v>61</v>
      </c>
      <c r="K6759" s="380">
        <v>0.45013888888888998</v>
      </c>
      <c r="L6759" s="378">
        <v>46177</v>
      </c>
      <c r="M6759" s="1" t="s">
        <v>1949</v>
      </c>
      <c r="N6759" s="1" t="s">
        <v>8795</v>
      </c>
    </row>
    <row r="6760" spans="1:14" x14ac:dyDescent="0.25">
      <c r="A6760" s="1" t="s">
        <v>205</v>
      </c>
      <c r="B6760" s="1" t="s">
        <v>80</v>
      </c>
      <c r="C6760" s="1" t="s">
        <v>81</v>
      </c>
      <c r="D6760" s="377">
        <v>700</v>
      </c>
      <c r="E6760" s="1" t="s">
        <v>82</v>
      </c>
      <c r="F6760" s="378">
        <v>46176</v>
      </c>
      <c r="G6760" s="1" t="s">
        <v>8798</v>
      </c>
      <c r="H6760" s="1" t="s">
        <v>3489</v>
      </c>
      <c r="I6760" s="378">
        <v>46268</v>
      </c>
      <c r="J6760" s="1" t="s">
        <v>61</v>
      </c>
      <c r="K6760" s="380">
        <v>0.37962962962962998</v>
      </c>
      <c r="L6760" s="378">
        <v>46176</v>
      </c>
      <c r="M6760" s="1" t="s">
        <v>1949</v>
      </c>
      <c r="N6760" s="1" t="s">
        <v>8799</v>
      </c>
    </row>
    <row r="6761" spans="1:14" x14ac:dyDescent="0.25">
      <c r="A6761" s="1" t="s">
        <v>205</v>
      </c>
      <c r="B6761" s="1" t="s">
        <v>80</v>
      </c>
      <c r="C6761" s="1" t="s">
        <v>81</v>
      </c>
      <c r="D6761" s="377">
        <v>700</v>
      </c>
      <c r="E6761" s="1" t="s">
        <v>82</v>
      </c>
      <c r="F6761" s="378">
        <v>46175</v>
      </c>
      <c r="G6761" s="1" t="s">
        <v>4590</v>
      </c>
      <c r="H6761" s="1" t="s">
        <v>3330</v>
      </c>
      <c r="I6761" s="378">
        <v>46267</v>
      </c>
      <c r="J6761" s="1" t="s">
        <v>61</v>
      </c>
      <c r="K6761" s="380">
        <v>0.46626157407406998</v>
      </c>
      <c r="L6761" s="378">
        <v>46175</v>
      </c>
      <c r="M6761" s="1" t="s">
        <v>1949</v>
      </c>
      <c r="N6761" s="1" t="s">
        <v>4980</v>
      </c>
    </row>
    <row r="6762" spans="1:14" x14ac:dyDescent="0.25">
      <c r="A6762" s="1" t="s">
        <v>205</v>
      </c>
      <c r="B6762" s="1" t="s">
        <v>80</v>
      </c>
      <c r="C6762" s="1" t="s">
        <v>81</v>
      </c>
      <c r="D6762" s="377">
        <v>700</v>
      </c>
      <c r="E6762" s="1" t="s">
        <v>82</v>
      </c>
      <c r="F6762" s="378">
        <v>46175</v>
      </c>
      <c r="G6762" s="1" t="s">
        <v>4589</v>
      </c>
      <c r="H6762" s="1" t="s">
        <v>3329</v>
      </c>
      <c r="I6762" s="378">
        <v>46267</v>
      </c>
      <c r="J6762" s="1" t="s">
        <v>61</v>
      </c>
      <c r="K6762" s="380">
        <v>0.46265046296295997</v>
      </c>
      <c r="L6762" s="378">
        <v>46175</v>
      </c>
      <c r="M6762" s="1" t="s">
        <v>1949</v>
      </c>
      <c r="N6762" s="1" t="s">
        <v>4981</v>
      </c>
    </row>
    <row r="6763" spans="1:14" x14ac:dyDescent="0.25">
      <c r="A6763" s="1" t="s">
        <v>206</v>
      </c>
      <c r="B6763" s="1" t="s">
        <v>87</v>
      </c>
      <c r="C6763" s="1" t="s">
        <v>81</v>
      </c>
      <c r="D6763" s="377">
        <v>52000</v>
      </c>
      <c r="E6763" s="1" t="s">
        <v>84</v>
      </c>
      <c r="F6763" s="378">
        <v>46185</v>
      </c>
      <c r="G6763" s="1" t="s">
        <v>14028</v>
      </c>
      <c r="H6763" s="1" t="s">
        <v>14029</v>
      </c>
      <c r="I6763" s="378">
        <v>46914</v>
      </c>
      <c r="J6763" s="1" t="s">
        <v>61</v>
      </c>
      <c r="K6763" s="380">
        <v>0.55434027777778005</v>
      </c>
      <c r="L6763" s="378">
        <v>46185</v>
      </c>
      <c r="M6763" s="1" t="s">
        <v>185</v>
      </c>
      <c r="N6763" s="1" t="s">
        <v>14430</v>
      </c>
    </row>
    <row r="6764" spans="1:14" x14ac:dyDescent="0.25">
      <c r="A6764" s="1" t="s">
        <v>206</v>
      </c>
      <c r="B6764" s="1" t="s">
        <v>87</v>
      </c>
      <c r="C6764" s="1" t="s">
        <v>81</v>
      </c>
      <c r="D6764" s="377">
        <v>50000</v>
      </c>
      <c r="E6764" s="1" t="s">
        <v>84</v>
      </c>
      <c r="F6764" s="378">
        <v>46185</v>
      </c>
      <c r="G6764" s="1" t="s">
        <v>14028</v>
      </c>
      <c r="H6764" s="1" t="s">
        <v>14029</v>
      </c>
      <c r="I6764" s="378">
        <v>46914</v>
      </c>
      <c r="J6764" s="1" t="s">
        <v>61</v>
      </c>
      <c r="K6764" s="380">
        <v>0.41820601851852002</v>
      </c>
      <c r="L6764" s="378">
        <v>46185</v>
      </c>
      <c r="M6764" s="1" t="s">
        <v>185</v>
      </c>
      <c r="N6764" s="1" t="s">
        <v>14431</v>
      </c>
    </row>
    <row r="6765" spans="1:14" x14ac:dyDescent="0.25">
      <c r="A6765" s="1" t="s">
        <v>206</v>
      </c>
      <c r="B6765" s="1" t="s">
        <v>87</v>
      </c>
      <c r="C6765" s="1" t="s">
        <v>81</v>
      </c>
      <c r="D6765" s="377">
        <v>50000</v>
      </c>
      <c r="E6765" s="1" t="s">
        <v>84</v>
      </c>
      <c r="F6765" s="378">
        <v>46184</v>
      </c>
      <c r="G6765" s="1" t="s">
        <v>14028</v>
      </c>
      <c r="H6765" s="1" t="s">
        <v>14029</v>
      </c>
      <c r="I6765" s="378">
        <v>46914</v>
      </c>
      <c r="J6765" s="1" t="s">
        <v>61</v>
      </c>
      <c r="K6765" s="380">
        <v>0.78543981481480996</v>
      </c>
      <c r="L6765" s="378">
        <v>46184</v>
      </c>
      <c r="M6765" s="1" t="s">
        <v>185</v>
      </c>
      <c r="N6765" s="1" t="s">
        <v>14032</v>
      </c>
    </row>
    <row r="6766" spans="1:14" x14ac:dyDescent="0.25">
      <c r="A6766" s="1" t="s">
        <v>206</v>
      </c>
      <c r="B6766" s="1" t="s">
        <v>87</v>
      </c>
      <c r="C6766" s="1" t="s">
        <v>81</v>
      </c>
      <c r="D6766" s="377">
        <v>52000</v>
      </c>
      <c r="E6766" s="1" t="s">
        <v>84</v>
      </c>
      <c r="F6766" s="378">
        <v>46184</v>
      </c>
      <c r="G6766" s="1" t="s">
        <v>12872</v>
      </c>
      <c r="H6766" s="1" t="s">
        <v>12873</v>
      </c>
      <c r="I6766" s="378">
        <v>46913</v>
      </c>
      <c r="J6766" s="1" t="s">
        <v>61</v>
      </c>
      <c r="K6766" s="380">
        <v>0.56105324074074003</v>
      </c>
      <c r="L6766" s="378">
        <v>46184</v>
      </c>
      <c r="M6766" s="1" t="s">
        <v>185</v>
      </c>
      <c r="N6766" s="1" t="s">
        <v>13395</v>
      </c>
    </row>
    <row r="6767" spans="1:14" x14ac:dyDescent="0.25">
      <c r="A6767" s="1" t="s">
        <v>206</v>
      </c>
      <c r="B6767" s="1" t="s">
        <v>87</v>
      </c>
      <c r="C6767" s="1" t="s">
        <v>81</v>
      </c>
      <c r="D6767" s="377">
        <v>50000</v>
      </c>
      <c r="E6767" s="1" t="s">
        <v>84</v>
      </c>
      <c r="F6767" s="378">
        <v>46184</v>
      </c>
      <c r="G6767" s="1" t="s">
        <v>12872</v>
      </c>
      <c r="H6767" s="1" t="s">
        <v>12873</v>
      </c>
      <c r="I6767" s="378">
        <v>46913</v>
      </c>
      <c r="J6767" s="1" t="s">
        <v>61</v>
      </c>
      <c r="K6767" s="380">
        <v>0.37869212962963</v>
      </c>
      <c r="L6767" s="378">
        <v>46184</v>
      </c>
      <c r="M6767" s="1" t="s">
        <v>185</v>
      </c>
      <c r="N6767" s="1" t="s">
        <v>13137</v>
      </c>
    </row>
    <row r="6768" spans="1:14" x14ac:dyDescent="0.25">
      <c r="A6768" s="1" t="s">
        <v>206</v>
      </c>
      <c r="B6768" s="1" t="s">
        <v>87</v>
      </c>
      <c r="C6768" s="1" t="s">
        <v>81</v>
      </c>
      <c r="D6768" s="377">
        <v>50000</v>
      </c>
      <c r="E6768" s="1" t="s">
        <v>84</v>
      </c>
      <c r="F6768" s="378">
        <v>46184</v>
      </c>
      <c r="G6768" s="1" t="s">
        <v>12872</v>
      </c>
      <c r="H6768" s="1" t="s">
        <v>12873</v>
      </c>
      <c r="I6768" s="378">
        <v>46913</v>
      </c>
      <c r="J6768" s="1" t="s">
        <v>61</v>
      </c>
      <c r="K6768" s="380">
        <v>0.56126157407406996</v>
      </c>
      <c r="L6768" s="378">
        <v>46184</v>
      </c>
      <c r="M6768" s="1" t="s">
        <v>185</v>
      </c>
      <c r="N6768" s="1" t="s">
        <v>13396</v>
      </c>
    </row>
    <row r="6769" spans="1:14" x14ac:dyDescent="0.25">
      <c r="A6769" s="1" t="s">
        <v>206</v>
      </c>
      <c r="B6769" s="1" t="s">
        <v>87</v>
      </c>
      <c r="C6769" s="1" t="s">
        <v>81</v>
      </c>
      <c r="D6769" s="377">
        <v>50000</v>
      </c>
      <c r="E6769" s="1" t="s">
        <v>84</v>
      </c>
      <c r="F6769" s="378">
        <v>46184</v>
      </c>
      <c r="G6769" s="1" t="s">
        <v>14028</v>
      </c>
      <c r="H6769" s="1" t="s">
        <v>14029</v>
      </c>
      <c r="I6769" s="378">
        <v>46914</v>
      </c>
      <c r="J6769" s="1" t="s">
        <v>61</v>
      </c>
      <c r="K6769" s="380">
        <v>0.90844907407407005</v>
      </c>
      <c r="L6769" s="378">
        <v>46184</v>
      </c>
      <c r="M6769" s="1" t="s">
        <v>185</v>
      </c>
      <c r="N6769" s="1" t="s">
        <v>14031</v>
      </c>
    </row>
    <row r="6770" spans="1:14" x14ac:dyDescent="0.25">
      <c r="A6770" s="1" t="s">
        <v>206</v>
      </c>
      <c r="B6770" s="1" t="s">
        <v>87</v>
      </c>
      <c r="C6770" s="1" t="s">
        <v>81</v>
      </c>
      <c r="D6770" s="377">
        <v>50000</v>
      </c>
      <c r="E6770" s="1" t="s">
        <v>84</v>
      </c>
      <c r="F6770" s="378">
        <v>46184</v>
      </c>
      <c r="G6770" s="1" t="s">
        <v>14028</v>
      </c>
      <c r="H6770" s="1" t="s">
        <v>14029</v>
      </c>
      <c r="I6770" s="378">
        <v>46914</v>
      </c>
      <c r="J6770" s="1" t="s">
        <v>61</v>
      </c>
      <c r="K6770" s="380">
        <v>0.78523148148148003</v>
      </c>
      <c r="L6770" s="378">
        <v>46184</v>
      </c>
      <c r="M6770" s="1" t="s">
        <v>185</v>
      </c>
      <c r="N6770" s="1" t="s">
        <v>14030</v>
      </c>
    </row>
    <row r="6771" spans="1:14" x14ac:dyDescent="0.25">
      <c r="A6771" s="1" t="s">
        <v>206</v>
      </c>
      <c r="B6771" s="1" t="s">
        <v>87</v>
      </c>
      <c r="C6771" s="1" t="s">
        <v>81</v>
      </c>
      <c r="D6771" s="377">
        <v>34000</v>
      </c>
      <c r="E6771" s="1" t="s">
        <v>84</v>
      </c>
      <c r="F6771" s="378">
        <v>46183</v>
      </c>
      <c r="G6771" s="1" t="s">
        <v>11715</v>
      </c>
      <c r="H6771" s="1" t="s">
        <v>11716</v>
      </c>
      <c r="I6771" s="378">
        <v>46913</v>
      </c>
      <c r="J6771" s="1" t="s">
        <v>61</v>
      </c>
      <c r="K6771" s="380">
        <v>0.39106481481480998</v>
      </c>
      <c r="L6771" s="378">
        <v>46183</v>
      </c>
      <c r="M6771" s="1" t="s">
        <v>185</v>
      </c>
      <c r="N6771" s="1" t="s">
        <v>11717</v>
      </c>
    </row>
    <row r="6772" spans="1:14" x14ac:dyDescent="0.25">
      <c r="A6772" s="1" t="s">
        <v>206</v>
      </c>
      <c r="B6772" s="1" t="s">
        <v>87</v>
      </c>
      <c r="C6772" s="1" t="s">
        <v>81</v>
      </c>
      <c r="D6772" s="377">
        <v>34000</v>
      </c>
      <c r="E6772" s="1" t="s">
        <v>84</v>
      </c>
      <c r="F6772" s="378">
        <v>46183</v>
      </c>
      <c r="G6772" s="1" t="s">
        <v>12866</v>
      </c>
      <c r="H6772" s="1" t="s">
        <v>12867</v>
      </c>
      <c r="I6772" s="378">
        <v>46914</v>
      </c>
      <c r="J6772" s="1" t="s">
        <v>61</v>
      </c>
      <c r="K6772" s="380">
        <v>0.72324074074073996</v>
      </c>
      <c r="L6772" s="378">
        <v>46183</v>
      </c>
      <c r="M6772" s="1" t="s">
        <v>185</v>
      </c>
      <c r="N6772" s="1" t="s">
        <v>12871</v>
      </c>
    </row>
    <row r="6773" spans="1:14" x14ac:dyDescent="0.25">
      <c r="A6773" s="1" t="s">
        <v>206</v>
      </c>
      <c r="B6773" s="1" t="s">
        <v>87</v>
      </c>
      <c r="C6773" s="1" t="s">
        <v>81</v>
      </c>
      <c r="D6773" s="377">
        <v>50000</v>
      </c>
      <c r="E6773" s="1" t="s">
        <v>84</v>
      </c>
      <c r="F6773" s="378">
        <v>46183</v>
      </c>
      <c r="G6773" s="1" t="s">
        <v>11715</v>
      </c>
      <c r="H6773" s="1" t="s">
        <v>11716</v>
      </c>
      <c r="I6773" s="378">
        <v>46913</v>
      </c>
      <c r="J6773" s="1" t="s">
        <v>61</v>
      </c>
      <c r="K6773" s="380">
        <v>0.37370370370369999</v>
      </c>
      <c r="L6773" s="378">
        <v>46183</v>
      </c>
      <c r="M6773" s="1" t="s">
        <v>185</v>
      </c>
      <c r="N6773" s="1" t="s">
        <v>11719</v>
      </c>
    </row>
    <row r="6774" spans="1:14" x14ac:dyDescent="0.25">
      <c r="A6774" s="1" t="s">
        <v>206</v>
      </c>
      <c r="B6774" s="1" t="s">
        <v>87</v>
      </c>
      <c r="C6774" s="1" t="s">
        <v>81</v>
      </c>
      <c r="D6774" s="377">
        <v>50000</v>
      </c>
      <c r="E6774" s="1" t="s">
        <v>84</v>
      </c>
      <c r="F6774" s="378">
        <v>46183</v>
      </c>
      <c r="G6774" s="1" t="s">
        <v>12866</v>
      </c>
      <c r="H6774" s="1" t="s">
        <v>12867</v>
      </c>
      <c r="I6774" s="378">
        <v>46914</v>
      </c>
      <c r="J6774" s="1" t="s">
        <v>61</v>
      </c>
      <c r="K6774" s="380">
        <v>0.55167824074074001</v>
      </c>
      <c r="L6774" s="378">
        <v>46183</v>
      </c>
      <c r="M6774" s="1" t="s">
        <v>185</v>
      </c>
      <c r="N6774" s="1" t="s">
        <v>12868</v>
      </c>
    </row>
    <row r="6775" spans="1:14" x14ac:dyDescent="0.25">
      <c r="A6775" s="1" t="s">
        <v>206</v>
      </c>
      <c r="B6775" s="1" t="s">
        <v>87</v>
      </c>
      <c r="C6775" s="1" t="s">
        <v>81</v>
      </c>
      <c r="D6775" s="377">
        <v>50000</v>
      </c>
      <c r="E6775" s="1" t="s">
        <v>84</v>
      </c>
      <c r="F6775" s="378">
        <v>46183</v>
      </c>
      <c r="G6775" s="1" t="s">
        <v>12872</v>
      </c>
      <c r="H6775" s="1" t="s">
        <v>12873</v>
      </c>
      <c r="I6775" s="378">
        <v>46913</v>
      </c>
      <c r="J6775" s="1" t="s">
        <v>61</v>
      </c>
      <c r="K6775" s="380">
        <v>0.87262731481481004</v>
      </c>
      <c r="L6775" s="378">
        <v>46183</v>
      </c>
      <c r="M6775" s="1" t="s">
        <v>185</v>
      </c>
      <c r="N6775" s="1" t="s">
        <v>12874</v>
      </c>
    </row>
    <row r="6776" spans="1:14" x14ac:dyDescent="0.25">
      <c r="A6776" s="1" t="s">
        <v>206</v>
      </c>
      <c r="B6776" s="1" t="s">
        <v>87</v>
      </c>
      <c r="C6776" s="1" t="s">
        <v>81</v>
      </c>
      <c r="D6776" s="377">
        <v>50000</v>
      </c>
      <c r="E6776" s="1" t="s">
        <v>84</v>
      </c>
      <c r="F6776" s="378">
        <v>46183</v>
      </c>
      <c r="G6776" s="1" t="s">
        <v>10820</v>
      </c>
      <c r="H6776" s="1" t="s">
        <v>10821</v>
      </c>
      <c r="I6776" s="378">
        <v>46912</v>
      </c>
      <c r="J6776" s="1" t="s">
        <v>61</v>
      </c>
      <c r="K6776" s="380">
        <v>0.55219907407406998</v>
      </c>
      <c r="L6776" s="378">
        <v>46183</v>
      </c>
      <c r="M6776" s="1" t="s">
        <v>185</v>
      </c>
      <c r="N6776" s="1" t="s">
        <v>12869</v>
      </c>
    </row>
    <row r="6777" spans="1:14" x14ac:dyDescent="0.25">
      <c r="A6777" s="1" t="s">
        <v>206</v>
      </c>
      <c r="B6777" s="1" t="s">
        <v>87</v>
      </c>
      <c r="C6777" s="1" t="s">
        <v>81</v>
      </c>
      <c r="D6777" s="377">
        <v>52000</v>
      </c>
      <c r="E6777" s="1" t="s">
        <v>84</v>
      </c>
      <c r="F6777" s="378">
        <v>46183</v>
      </c>
      <c r="G6777" s="1" t="s">
        <v>10820</v>
      </c>
      <c r="H6777" s="1" t="s">
        <v>10821</v>
      </c>
      <c r="I6777" s="378">
        <v>46912</v>
      </c>
      <c r="J6777" s="1" t="s">
        <v>61</v>
      </c>
      <c r="K6777" s="380">
        <v>0.59598379629630005</v>
      </c>
      <c r="L6777" s="378">
        <v>46183</v>
      </c>
      <c r="M6777" s="1" t="s">
        <v>185</v>
      </c>
      <c r="N6777" s="1" t="s">
        <v>12870</v>
      </c>
    </row>
    <row r="6778" spans="1:14" x14ac:dyDescent="0.25">
      <c r="A6778" s="1" t="s">
        <v>206</v>
      </c>
      <c r="B6778" s="1" t="s">
        <v>87</v>
      </c>
      <c r="C6778" s="1" t="s">
        <v>81</v>
      </c>
      <c r="D6778" s="377">
        <v>50000</v>
      </c>
      <c r="E6778" s="1" t="s">
        <v>84</v>
      </c>
      <c r="F6778" s="378">
        <v>46183</v>
      </c>
      <c r="G6778" s="1" t="s">
        <v>12872</v>
      </c>
      <c r="H6778" s="1" t="s">
        <v>12873</v>
      </c>
      <c r="I6778" s="378">
        <v>46913</v>
      </c>
      <c r="J6778" s="1" t="s">
        <v>61</v>
      </c>
      <c r="K6778" s="380">
        <v>0.72278935185185</v>
      </c>
      <c r="L6778" s="378">
        <v>46183</v>
      </c>
      <c r="M6778" s="1" t="s">
        <v>185</v>
      </c>
      <c r="N6778" s="1" t="s">
        <v>12875</v>
      </c>
    </row>
    <row r="6779" spans="1:14" x14ac:dyDescent="0.25">
      <c r="A6779" s="1" t="s">
        <v>206</v>
      </c>
      <c r="B6779" s="1" t="s">
        <v>87</v>
      </c>
      <c r="C6779" s="1" t="s">
        <v>81</v>
      </c>
      <c r="D6779" s="377">
        <v>50000</v>
      </c>
      <c r="E6779" s="1" t="s">
        <v>84</v>
      </c>
      <c r="F6779" s="378">
        <v>46183</v>
      </c>
      <c r="G6779" s="1" t="s">
        <v>10820</v>
      </c>
      <c r="H6779" s="1" t="s">
        <v>10821</v>
      </c>
      <c r="I6779" s="378">
        <v>46912</v>
      </c>
      <c r="J6779" s="1" t="s">
        <v>61</v>
      </c>
      <c r="K6779" s="380">
        <v>0.37413194444443998</v>
      </c>
      <c r="L6779" s="378">
        <v>46183</v>
      </c>
      <c r="M6779" s="1" t="s">
        <v>185</v>
      </c>
      <c r="N6779" s="1" t="s">
        <v>11718</v>
      </c>
    </row>
    <row r="6780" spans="1:14" x14ac:dyDescent="0.25">
      <c r="A6780" s="1" t="s">
        <v>206</v>
      </c>
      <c r="B6780" s="1" t="s">
        <v>87</v>
      </c>
      <c r="C6780" s="1" t="s">
        <v>81</v>
      </c>
      <c r="D6780" s="377">
        <v>34000</v>
      </c>
      <c r="E6780" s="1" t="s">
        <v>84</v>
      </c>
      <c r="F6780" s="378">
        <v>46182</v>
      </c>
      <c r="G6780" s="1" t="s">
        <v>11577</v>
      </c>
      <c r="H6780" s="1" t="s">
        <v>11578</v>
      </c>
      <c r="I6780" s="378">
        <v>46913</v>
      </c>
      <c r="J6780" s="1" t="s">
        <v>61</v>
      </c>
      <c r="K6780" s="380">
        <v>0.8534837962963</v>
      </c>
      <c r="L6780" s="378">
        <v>46182</v>
      </c>
      <c r="M6780" s="1" t="s">
        <v>185</v>
      </c>
      <c r="N6780" s="1" t="s">
        <v>11580</v>
      </c>
    </row>
    <row r="6781" spans="1:14" x14ac:dyDescent="0.25">
      <c r="A6781" s="1" t="s">
        <v>206</v>
      </c>
      <c r="B6781" s="1" t="s">
        <v>87</v>
      </c>
      <c r="C6781" s="1" t="s">
        <v>81</v>
      </c>
      <c r="D6781" s="377">
        <v>50000</v>
      </c>
      <c r="E6781" s="1" t="s">
        <v>84</v>
      </c>
      <c r="F6781" s="378">
        <v>46182</v>
      </c>
      <c r="G6781" s="1" t="s">
        <v>11577</v>
      </c>
      <c r="H6781" s="1" t="s">
        <v>11578</v>
      </c>
      <c r="I6781" s="378">
        <v>46913</v>
      </c>
      <c r="J6781" s="1" t="s">
        <v>61</v>
      </c>
      <c r="K6781" s="380">
        <v>0.85304398148147997</v>
      </c>
      <c r="L6781" s="378">
        <v>46182</v>
      </c>
      <c r="M6781" s="1" t="s">
        <v>185</v>
      </c>
      <c r="N6781" s="1" t="s">
        <v>11579</v>
      </c>
    </row>
    <row r="6782" spans="1:14" x14ac:dyDescent="0.25">
      <c r="A6782" s="1" t="s">
        <v>206</v>
      </c>
      <c r="B6782" s="1" t="s">
        <v>87</v>
      </c>
      <c r="C6782" s="1" t="s">
        <v>81</v>
      </c>
      <c r="D6782" s="377">
        <v>10000</v>
      </c>
      <c r="E6782" s="1" t="s">
        <v>84</v>
      </c>
      <c r="F6782" s="378">
        <v>46182</v>
      </c>
      <c r="G6782" s="1" t="s">
        <v>10353</v>
      </c>
      <c r="H6782" s="1" t="s">
        <v>10354</v>
      </c>
      <c r="I6782" s="378">
        <v>46912</v>
      </c>
      <c r="J6782" s="1" t="s">
        <v>61</v>
      </c>
      <c r="K6782" s="380">
        <v>0.46214120370369999</v>
      </c>
      <c r="L6782" s="378">
        <v>46182</v>
      </c>
      <c r="M6782" s="1" t="s">
        <v>185</v>
      </c>
      <c r="N6782" s="1" t="s">
        <v>10819</v>
      </c>
    </row>
    <row r="6783" spans="1:14" x14ac:dyDescent="0.25">
      <c r="A6783" s="1" t="s">
        <v>206</v>
      </c>
      <c r="B6783" s="1" t="s">
        <v>87</v>
      </c>
      <c r="C6783" s="1" t="s">
        <v>81</v>
      </c>
      <c r="D6783" s="377">
        <v>50000</v>
      </c>
      <c r="E6783" s="1" t="s">
        <v>84</v>
      </c>
      <c r="F6783" s="378">
        <v>46182</v>
      </c>
      <c r="G6783" s="1" t="s">
        <v>10353</v>
      </c>
      <c r="H6783" s="1" t="s">
        <v>10354</v>
      </c>
      <c r="I6783" s="378">
        <v>46912</v>
      </c>
      <c r="J6783" s="1" t="s">
        <v>61</v>
      </c>
      <c r="K6783" s="380">
        <v>0.39457175925926002</v>
      </c>
      <c r="L6783" s="378">
        <v>46182</v>
      </c>
      <c r="M6783" s="1" t="s">
        <v>185</v>
      </c>
      <c r="N6783" s="1" t="s">
        <v>10817</v>
      </c>
    </row>
    <row r="6784" spans="1:14" x14ac:dyDescent="0.25">
      <c r="A6784" s="1" t="s">
        <v>206</v>
      </c>
      <c r="B6784" s="1" t="s">
        <v>87</v>
      </c>
      <c r="C6784" s="1" t="s">
        <v>81</v>
      </c>
      <c r="D6784" s="377">
        <v>50000</v>
      </c>
      <c r="E6784" s="1" t="s">
        <v>84</v>
      </c>
      <c r="F6784" s="378">
        <v>46182</v>
      </c>
      <c r="G6784" s="1" t="s">
        <v>10813</v>
      </c>
      <c r="H6784" s="1" t="s">
        <v>10814</v>
      </c>
      <c r="I6784" s="378">
        <v>46913</v>
      </c>
      <c r="J6784" s="1" t="s">
        <v>61</v>
      </c>
      <c r="K6784" s="380">
        <v>0.60231481481480997</v>
      </c>
      <c r="L6784" s="378">
        <v>46182</v>
      </c>
      <c r="M6784" s="1" t="s">
        <v>185</v>
      </c>
      <c r="N6784" s="1" t="s">
        <v>10815</v>
      </c>
    </row>
    <row r="6785" spans="1:14" x14ac:dyDescent="0.25">
      <c r="A6785" s="1" t="s">
        <v>206</v>
      </c>
      <c r="B6785" s="1" t="s">
        <v>87</v>
      </c>
      <c r="C6785" s="1" t="s">
        <v>81</v>
      </c>
      <c r="D6785" s="377">
        <v>50000</v>
      </c>
      <c r="E6785" s="1" t="s">
        <v>84</v>
      </c>
      <c r="F6785" s="378">
        <v>46182</v>
      </c>
      <c r="G6785" s="1" t="s">
        <v>10820</v>
      </c>
      <c r="H6785" s="1" t="s">
        <v>10821</v>
      </c>
      <c r="I6785" s="378">
        <v>46912</v>
      </c>
      <c r="J6785" s="1" t="s">
        <v>61</v>
      </c>
      <c r="K6785" s="380">
        <v>0.3950462962963</v>
      </c>
      <c r="L6785" s="378">
        <v>46182</v>
      </c>
      <c r="M6785" s="1" t="s">
        <v>185</v>
      </c>
      <c r="N6785" s="1" t="s">
        <v>10822</v>
      </c>
    </row>
    <row r="6786" spans="1:14" x14ac:dyDescent="0.25">
      <c r="A6786" s="1" t="s">
        <v>206</v>
      </c>
      <c r="B6786" s="1" t="s">
        <v>87</v>
      </c>
      <c r="C6786" s="1" t="s">
        <v>81</v>
      </c>
      <c r="D6786" s="377">
        <v>34000</v>
      </c>
      <c r="E6786" s="1" t="s">
        <v>84</v>
      </c>
      <c r="F6786" s="378">
        <v>46182</v>
      </c>
      <c r="G6786" s="1" t="s">
        <v>10813</v>
      </c>
      <c r="H6786" s="1" t="s">
        <v>10814</v>
      </c>
      <c r="I6786" s="378">
        <v>46913</v>
      </c>
      <c r="J6786" s="1" t="s">
        <v>61</v>
      </c>
      <c r="K6786" s="380">
        <v>0.60182870370370001</v>
      </c>
      <c r="L6786" s="378">
        <v>46182</v>
      </c>
      <c r="M6786" s="1" t="s">
        <v>185</v>
      </c>
      <c r="N6786" s="1" t="s">
        <v>10818</v>
      </c>
    </row>
    <row r="6787" spans="1:14" x14ac:dyDescent="0.25">
      <c r="A6787" s="1" t="s">
        <v>206</v>
      </c>
      <c r="B6787" s="1" t="s">
        <v>87</v>
      </c>
      <c r="C6787" s="1" t="s">
        <v>81</v>
      </c>
      <c r="D6787" s="377">
        <v>8000</v>
      </c>
      <c r="E6787" s="1" t="s">
        <v>84</v>
      </c>
      <c r="F6787" s="378">
        <v>46182</v>
      </c>
      <c r="G6787" s="1" t="s">
        <v>10353</v>
      </c>
      <c r="H6787" s="1" t="s">
        <v>10354</v>
      </c>
      <c r="I6787" s="378">
        <v>46912</v>
      </c>
      <c r="J6787" s="1" t="s">
        <v>61</v>
      </c>
      <c r="K6787" s="380">
        <v>0.46164351851851998</v>
      </c>
      <c r="L6787" s="378">
        <v>46182</v>
      </c>
      <c r="M6787" s="1" t="s">
        <v>185</v>
      </c>
      <c r="N6787" s="1" t="s">
        <v>10816</v>
      </c>
    </row>
    <row r="6788" spans="1:14" x14ac:dyDescent="0.25">
      <c r="A6788" s="1" t="s">
        <v>206</v>
      </c>
      <c r="B6788" s="1" t="s">
        <v>87</v>
      </c>
      <c r="C6788" s="1" t="s">
        <v>81</v>
      </c>
      <c r="D6788" s="377">
        <v>50000</v>
      </c>
      <c r="E6788" s="1" t="s">
        <v>84</v>
      </c>
      <c r="F6788" s="378">
        <v>46182</v>
      </c>
      <c r="G6788" s="1" t="s">
        <v>10820</v>
      </c>
      <c r="H6788" s="1" t="s">
        <v>10821</v>
      </c>
      <c r="I6788" s="378">
        <v>46912</v>
      </c>
      <c r="J6788" s="1" t="s">
        <v>61</v>
      </c>
      <c r="K6788" s="380">
        <v>0.85372685185185004</v>
      </c>
      <c r="L6788" s="378">
        <v>46182</v>
      </c>
      <c r="M6788" s="1" t="s">
        <v>185</v>
      </c>
      <c r="N6788" s="1" t="s">
        <v>11581</v>
      </c>
    </row>
    <row r="6789" spans="1:14" x14ac:dyDescent="0.25">
      <c r="A6789" s="1" t="s">
        <v>206</v>
      </c>
      <c r="B6789" s="1" t="s">
        <v>87</v>
      </c>
      <c r="C6789" s="1" t="s">
        <v>81</v>
      </c>
      <c r="D6789" s="377">
        <v>50000</v>
      </c>
      <c r="E6789" s="1" t="s">
        <v>84</v>
      </c>
      <c r="F6789" s="378">
        <v>46181</v>
      </c>
      <c r="G6789" s="1" t="s">
        <v>10353</v>
      </c>
      <c r="H6789" s="1" t="s">
        <v>10354</v>
      </c>
      <c r="I6789" s="378">
        <v>46912</v>
      </c>
      <c r="J6789" s="1" t="s">
        <v>61</v>
      </c>
      <c r="K6789" s="380">
        <v>0.90947916666666995</v>
      </c>
      <c r="L6789" s="378">
        <v>46181</v>
      </c>
      <c r="M6789" s="1" t="s">
        <v>185</v>
      </c>
      <c r="N6789" s="1" t="s">
        <v>10365</v>
      </c>
    </row>
    <row r="6790" spans="1:14" x14ac:dyDescent="0.25">
      <c r="A6790" s="1" t="s">
        <v>206</v>
      </c>
      <c r="B6790" s="1" t="s">
        <v>87</v>
      </c>
      <c r="C6790" s="1" t="s">
        <v>81</v>
      </c>
      <c r="D6790" s="377">
        <v>50000</v>
      </c>
      <c r="E6790" s="1" t="s">
        <v>84</v>
      </c>
      <c r="F6790" s="378">
        <v>46181</v>
      </c>
      <c r="G6790" s="1" t="s">
        <v>10356</v>
      </c>
      <c r="H6790" s="1" t="s">
        <v>10357</v>
      </c>
      <c r="I6790" s="378">
        <v>46909</v>
      </c>
      <c r="J6790" s="1" t="s">
        <v>61</v>
      </c>
      <c r="K6790" s="380">
        <v>0.60814814814814999</v>
      </c>
      <c r="L6790" s="378">
        <v>46181</v>
      </c>
      <c r="M6790" s="1" t="s">
        <v>185</v>
      </c>
      <c r="N6790" s="1" t="s">
        <v>10359</v>
      </c>
    </row>
    <row r="6791" spans="1:14" x14ac:dyDescent="0.25">
      <c r="A6791" s="1" t="s">
        <v>206</v>
      </c>
      <c r="B6791" s="1" t="s">
        <v>87</v>
      </c>
      <c r="C6791" s="1" t="s">
        <v>81</v>
      </c>
      <c r="D6791" s="377">
        <v>50000</v>
      </c>
      <c r="E6791" s="1" t="s">
        <v>84</v>
      </c>
      <c r="F6791" s="378">
        <v>46181</v>
      </c>
      <c r="G6791" s="1" t="s">
        <v>10356</v>
      </c>
      <c r="H6791" s="1" t="s">
        <v>10357</v>
      </c>
      <c r="I6791" s="378">
        <v>46909</v>
      </c>
      <c r="J6791" s="1" t="s">
        <v>61</v>
      </c>
      <c r="K6791" s="380">
        <v>0.72061342592593003</v>
      </c>
      <c r="L6791" s="378">
        <v>46181</v>
      </c>
      <c r="M6791" s="1" t="s">
        <v>185</v>
      </c>
      <c r="N6791" s="1" t="s">
        <v>10366</v>
      </c>
    </row>
    <row r="6792" spans="1:14" x14ac:dyDescent="0.25">
      <c r="A6792" s="1" t="s">
        <v>206</v>
      </c>
      <c r="B6792" s="1" t="s">
        <v>87</v>
      </c>
      <c r="C6792" s="1" t="s">
        <v>81</v>
      </c>
      <c r="D6792" s="377">
        <v>34000</v>
      </c>
      <c r="E6792" s="1" t="s">
        <v>84</v>
      </c>
      <c r="F6792" s="378">
        <v>46181</v>
      </c>
      <c r="G6792" s="1" t="s">
        <v>10360</v>
      </c>
      <c r="H6792" s="1" t="s">
        <v>10361</v>
      </c>
      <c r="I6792" s="378">
        <v>46909</v>
      </c>
      <c r="J6792" s="1" t="s">
        <v>61</v>
      </c>
      <c r="K6792" s="380">
        <v>0.72099537037036998</v>
      </c>
      <c r="L6792" s="378">
        <v>46181</v>
      </c>
      <c r="M6792" s="1" t="s">
        <v>185</v>
      </c>
      <c r="N6792" s="1" t="s">
        <v>10362</v>
      </c>
    </row>
    <row r="6793" spans="1:14" x14ac:dyDescent="0.25">
      <c r="A6793" s="1" t="s">
        <v>206</v>
      </c>
      <c r="B6793" s="1" t="s">
        <v>87</v>
      </c>
      <c r="C6793" s="1" t="s">
        <v>81</v>
      </c>
      <c r="D6793" s="377">
        <v>18000</v>
      </c>
      <c r="E6793" s="1" t="s">
        <v>84</v>
      </c>
      <c r="F6793" s="378">
        <v>46181</v>
      </c>
      <c r="G6793" s="1" t="s">
        <v>10356</v>
      </c>
      <c r="H6793" s="1" t="s">
        <v>10357</v>
      </c>
      <c r="I6793" s="378">
        <v>46909</v>
      </c>
      <c r="J6793" s="1" t="s">
        <v>61</v>
      </c>
      <c r="K6793" s="380">
        <v>0.90883101851852</v>
      </c>
      <c r="L6793" s="378">
        <v>46181</v>
      </c>
      <c r="M6793" s="1" t="s">
        <v>185</v>
      </c>
      <c r="N6793" s="1" t="s">
        <v>10363</v>
      </c>
    </row>
    <row r="6794" spans="1:14" x14ac:dyDescent="0.25">
      <c r="A6794" s="1" t="s">
        <v>206</v>
      </c>
      <c r="B6794" s="1" t="s">
        <v>87</v>
      </c>
      <c r="C6794" s="1" t="s">
        <v>81</v>
      </c>
      <c r="D6794" s="377">
        <v>50000</v>
      </c>
      <c r="E6794" s="1" t="s">
        <v>84</v>
      </c>
      <c r="F6794" s="378">
        <v>46181</v>
      </c>
      <c r="G6794" s="1" t="s">
        <v>10353</v>
      </c>
      <c r="H6794" s="1" t="s">
        <v>10354</v>
      </c>
      <c r="I6794" s="378">
        <v>46912</v>
      </c>
      <c r="J6794" s="1" t="s">
        <v>61</v>
      </c>
      <c r="K6794" s="380">
        <v>0.91563657407406995</v>
      </c>
      <c r="L6794" s="378">
        <v>46181</v>
      </c>
      <c r="M6794" s="1" t="s">
        <v>185</v>
      </c>
      <c r="N6794" s="1" t="s">
        <v>10355</v>
      </c>
    </row>
    <row r="6795" spans="1:14" x14ac:dyDescent="0.25">
      <c r="A6795" s="1" t="s">
        <v>206</v>
      </c>
      <c r="B6795" s="1" t="s">
        <v>87</v>
      </c>
      <c r="C6795" s="1" t="s">
        <v>81</v>
      </c>
      <c r="D6795" s="377">
        <v>50000</v>
      </c>
      <c r="E6795" s="1" t="s">
        <v>84</v>
      </c>
      <c r="F6795" s="378">
        <v>46181</v>
      </c>
      <c r="G6795" s="1" t="s">
        <v>10356</v>
      </c>
      <c r="H6795" s="1" t="s">
        <v>10357</v>
      </c>
      <c r="I6795" s="378">
        <v>46909</v>
      </c>
      <c r="J6795" s="1" t="s">
        <v>61</v>
      </c>
      <c r="K6795" s="380">
        <v>0.90917824074074005</v>
      </c>
      <c r="L6795" s="378">
        <v>46181</v>
      </c>
      <c r="M6795" s="1" t="s">
        <v>185</v>
      </c>
      <c r="N6795" s="1" t="s">
        <v>10358</v>
      </c>
    </row>
    <row r="6796" spans="1:14" x14ac:dyDescent="0.25">
      <c r="A6796" s="1" t="s">
        <v>206</v>
      </c>
      <c r="B6796" s="1" t="s">
        <v>87</v>
      </c>
      <c r="C6796" s="1" t="s">
        <v>81</v>
      </c>
      <c r="D6796" s="377">
        <v>50000</v>
      </c>
      <c r="E6796" s="1" t="s">
        <v>84</v>
      </c>
      <c r="F6796" s="378">
        <v>46181</v>
      </c>
      <c r="G6796" s="1" t="s">
        <v>10360</v>
      </c>
      <c r="H6796" s="1" t="s">
        <v>10361</v>
      </c>
      <c r="I6796" s="378">
        <v>46909</v>
      </c>
      <c r="J6796" s="1" t="s">
        <v>61</v>
      </c>
      <c r="K6796" s="380">
        <v>0.60788194444443999</v>
      </c>
      <c r="L6796" s="378">
        <v>46181</v>
      </c>
      <c r="M6796" s="1" t="s">
        <v>185</v>
      </c>
      <c r="N6796" s="1" t="s">
        <v>10364</v>
      </c>
    </row>
    <row r="6797" spans="1:14" x14ac:dyDescent="0.25">
      <c r="A6797" s="1" t="s">
        <v>206</v>
      </c>
      <c r="B6797" s="1" t="s">
        <v>87</v>
      </c>
      <c r="C6797" s="1" t="s">
        <v>81</v>
      </c>
      <c r="D6797" s="377">
        <v>50000</v>
      </c>
      <c r="E6797" s="1" t="s">
        <v>84</v>
      </c>
      <c r="F6797" s="378">
        <v>46178</v>
      </c>
      <c r="G6797" s="1" t="s">
        <v>8800</v>
      </c>
      <c r="H6797" s="1" t="s">
        <v>8801</v>
      </c>
      <c r="I6797" s="378">
        <v>46908</v>
      </c>
      <c r="J6797" s="1" t="s">
        <v>61</v>
      </c>
      <c r="K6797" s="380">
        <v>0.53730324074073998</v>
      </c>
      <c r="L6797" s="378">
        <v>46178</v>
      </c>
      <c r="M6797" s="1" t="s">
        <v>185</v>
      </c>
      <c r="N6797" s="1" t="s">
        <v>8803</v>
      </c>
    </row>
    <row r="6798" spans="1:14" x14ac:dyDescent="0.25">
      <c r="A6798" s="1" t="s">
        <v>206</v>
      </c>
      <c r="B6798" s="1" t="s">
        <v>87</v>
      </c>
      <c r="C6798" s="1" t="s">
        <v>81</v>
      </c>
      <c r="D6798" s="377">
        <v>50000</v>
      </c>
      <c r="E6798" s="1" t="s">
        <v>84</v>
      </c>
      <c r="F6798" s="378">
        <v>46178</v>
      </c>
      <c r="G6798" s="1" t="s">
        <v>8800</v>
      </c>
      <c r="H6798" s="1" t="s">
        <v>8801</v>
      </c>
      <c r="I6798" s="378">
        <v>46908</v>
      </c>
      <c r="J6798" s="1" t="s">
        <v>61</v>
      </c>
      <c r="K6798" s="380">
        <v>0.38138888888889</v>
      </c>
      <c r="L6798" s="378">
        <v>46178</v>
      </c>
      <c r="M6798" s="1" t="s">
        <v>185</v>
      </c>
      <c r="N6798" s="1" t="s">
        <v>8802</v>
      </c>
    </row>
    <row r="6799" spans="1:14" x14ac:dyDescent="0.25">
      <c r="A6799" s="1" t="s">
        <v>206</v>
      </c>
      <c r="B6799" s="1" t="s">
        <v>87</v>
      </c>
      <c r="C6799" s="1" t="s">
        <v>81</v>
      </c>
      <c r="D6799" s="377">
        <v>50000</v>
      </c>
      <c r="E6799" s="1" t="s">
        <v>84</v>
      </c>
      <c r="F6799" s="378">
        <v>46178</v>
      </c>
      <c r="G6799" s="1" t="s">
        <v>8800</v>
      </c>
      <c r="H6799" s="1" t="s">
        <v>8801</v>
      </c>
      <c r="I6799" s="378">
        <v>46908</v>
      </c>
      <c r="J6799" s="1" t="s">
        <v>61</v>
      </c>
      <c r="K6799" s="380">
        <v>0.66432870370370001</v>
      </c>
      <c r="L6799" s="378">
        <v>46178</v>
      </c>
      <c r="M6799" s="1" t="s">
        <v>185</v>
      </c>
      <c r="N6799" s="1" t="s">
        <v>8804</v>
      </c>
    </row>
    <row r="6800" spans="1:14" x14ac:dyDescent="0.25">
      <c r="A6800" s="1" t="s">
        <v>206</v>
      </c>
      <c r="B6800" s="1" t="s">
        <v>87</v>
      </c>
      <c r="C6800" s="1" t="s">
        <v>81</v>
      </c>
      <c r="D6800" s="377">
        <v>18000</v>
      </c>
      <c r="E6800" s="1" t="s">
        <v>84</v>
      </c>
      <c r="F6800" s="378">
        <v>46178</v>
      </c>
      <c r="G6800" s="1" t="s">
        <v>8800</v>
      </c>
      <c r="H6800" s="1" t="s">
        <v>8801</v>
      </c>
      <c r="I6800" s="378">
        <v>46908</v>
      </c>
      <c r="J6800" s="1" t="s">
        <v>61</v>
      </c>
      <c r="K6800" s="380">
        <v>0.66480324074074004</v>
      </c>
      <c r="L6800" s="378">
        <v>46178</v>
      </c>
      <c r="M6800" s="1" t="s">
        <v>185</v>
      </c>
      <c r="N6800" s="1" t="s">
        <v>8805</v>
      </c>
    </row>
    <row r="6801" spans="1:14" x14ac:dyDescent="0.25">
      <c r="A6801" s="1" t="s">
        <v>206</v>
      </c>
      <c r="B6801" s="1" t="s">
        <v>87</v>
      </c>
      <c r="C6801" s="1" t="s">
        <v>81</v>
      </c>
      <c r="D6801" s="377">
        <v>50000</v>
      </c>
      <c r="E6801" s="1" t="s">
        <v>84</v>
      </c>
      <c r="F6801" s="378">
        <v>46177</v>
      </c>
      <c r="G6801" s="1" t="s">
        <v>8806</v>
      </c>
      <c r="H6801" s="1" t="s">
        <v>8807</v>
      </c>
      <c r="I6801" s="378">
        <v>46907</v>
      </c>
      <c r="J6801" s="1" t="s">
        <v>61</v>
      </c>
      <c r="K6801" s="380">
        <v>0.57680555555556001</v>
      </c>
      <c r="L6801" s="378">
        <v>46177</v>
      </c>
      <c r="M6801" s="1" t="s">
        <v>185</v>
      </c>
      <c r="N6801" s="1" t="s">
        <v>8808</v>
      </c>
    </row>
    <row r="6802" spans="1:14" x14ac:dyDescent="0.25">
      <c r="A6802" s="1" t="s">
        <v>206</v>
      </c>
      <c r="B6802" s="1" t="s">
        <v>87</v>
      </c>
      <c r="C6802" s="1" t="s">
        <v>81</v>
      </c>
      <c r="D6802" s="377">
        <v>52000</v>
      </c>
      <c r="E6802" s="1" t="s">
        <v>84</v>
      </c>
      <c r="F6802" s="378">
        <v>46177</v>
      </c>
      <c r="G6802" s="1" t="s">
        <v>8806</v>
      </c>
      <c r="H6802" s="1" t="s">
        <v>8807</v>
      </c>
      <c r="I6802" s="378">
        <v>46907</v>
      </c>
      <c r="J6802" s="1" t="s">
        <v>61</v>
      </c>
      <c r="K6802" s="380">
        <v>0.91983796296296005</v>
      </c>
      <c r="L6802" s="378">
        <v>46177</v>
      </c>
      <c r="M6802" s="1" t="s">
        <v>185</v>
      </c>
      <c r="N6802" s="1" t="s">
        <v>8810</v>
      </c>
    </row>
    <row r="6803" spans="1:14" x14ac:dyDescent="0.25">
      <c r="A6803" s="1" t="s">
        <v>206</v>
      </c>
      <c r="B6803" s="1" t="s">
        <v>87</v>
      </c>
      <c r="C6803" s="1" t="s">
        <v>81</v>
      </c>
      <c r="D6803" s="377">
        <v>50000</v>
      </c>
      <c r="E6803" s="1" t="s">
        <v>84</v>
      </c>
      <c r="F6803" s="378">
        <v>46177</v>
      </c>
      <c r="G6803" s="1" t="s">
        <v>8806</v>
      </c>
      <c r="H6803" s="1" t="s">
        <v>8807</v>
      </c>
      <c r="I6803" s="378">
        <v>46907</v>
      </c>
      <c r="J6803" s="1" t="s">
        <v>61</v>
      </c>
      <c r="K6803" s="380">
        <v>0.79590277777777996</v>
      </c>
      <c r="L6803" s="378">
        <v>46177</v>
      </c>
      <c r="M6803" s="1" t="s">
        <v>185</v>
      </c>
      <c r="N6803" s="1" t="s">
        <v>8811</v>
      </c>
    </row>
    <row r="6804" spans="1:14" x14ac:dyDescent="0.25">
      <c r="A6804" s="1" t="s">
        <v>206</v>
      </c>
      <c r="B6804" s="1" t="s">
        <v>87</v>
      </c>
      <c r="C6804" s="1" t="s">
        <v>81</v>
      </c>
      <c r="D6804" s="377">
        <v>50000</v>
      </c>
      <c r="E6804" s="1" t="s">
        <v>84</v>
      </c>
      <c r="F6804" s="378">
        <v>46177</v>
      </c>
      <c r="G6804" s="1" t="s">
        <v>8806</v>
      </c>
      <c r="H6804" s="1" t="s">
        <v>8807</v>
      </c>
      <c r="I6804" s="378">
        <v>46907</v>
      </c>
      <c r="J6804" s="1" t="s">
        <v>61</v>
      </c>
      <c r="K6804" s="380">
        <v>0.57635416666667005</v>
      </c>
      <c r="L6804" s="378">
        <v>46177</v>
      </c>
      <c r="M6804" s="1" t="s">
        <v>185</v>
      </c>
      <c r="N6804" s="1" t="s">
        <v>8809</v>
      </c>
    </row>
    <row r="6805" spans="1:14" x14ac:dyDescent="0.25">
      <c r="A6805" s="1" t="s">
        <v>206</v>
      </c>
      <c r="B6805" s="1" t="s">
        <v>87</v>
      </c>
      <c r="C6805" s="1" t="s">
        <v>81</v>
      </c>
      <c r="D6805" s="377">
        <v>52000</v>
      </c>
      <c r="E6805" s="1" t="s">
        <v>84</v>
      </c>
      <c r="F6805" s="378">
        <v>46176</v>
      </c>
      <c r="G6805" s="1" t="s">
        <v>4982</v>
      </c>
      <c r="H6805" s="1" t="s">
        <v>4983</v>
      </c>
      <c r="I6805" s="378">
        <v>46906</v>
      </c>
      <c r="J6805" s="1" t="s">
        <v>61</v>
      </c>
      <c r="K6805" s="380">
        <v>0.47488425925925998</v>
      </c>
      <c r="L6805" s="378">
        <v>46176</v>
      </c>
      <c r="M6805" s="1" t="s">
        <v>185</v>
      </c>
      <c r="N6805" s="1" t="s">
        <v>8820</v>
      </c>
    </row>
    <row r="6806" spans="1:14" x14ac:dyDescent="0.25">
      <c r="A6806" s="1" t="s">
        <v>206</v>
      </c>
      <c r="B6806" s="1" t="s">
        <v>87</v>
      </c>
      <c r="C6806" s="1" t="s">
        <v>81</v>
      </c>
      <c r="D6806" s="377">
        <v>50000</v>
      </c>
      <c r="E6806" s="1" t="s">
        <v>84</v>
      </c>
      <c r="F6806" s="378">
        <v>46176</v>
      </c>
      <c r="G6806" s="1" t="s">
        <v>8812</v>
      </c>
      <c r="H6806" s="1" t="s">
        <v>8813</v>
      </c>
      <c r="I6806" s="378">
        <v>46906</v>
      </c>
      <c r="J6806" s="1" t="s">
        <v>61</v>
      </c>
      <c r="K6806" s="380">
        <v>0.88724537037036999</v>
      </c>
      <c r="L6806" s="378">
        <v>46176</v>
      </c>
      <c r="M6806" s="1" t="s">
        <v>185</v>
      </c>
      <c r="N6806" s="1" t="s">
        <v>8814</v>
      </c>
    </row>
    <row r="6807" spans="1:14" x14ac:dyDescent="0.25">
      <c r="A6807" s="1" t="s">
        <v>206</v>
      </c>
      <c r="B6807" s="1" t="s">
        <v>87</v>
      </c>
      <c r="C6807" s="1" t="s">
        <v>81</v>
      </c>
      <c r="D6807" s="377">
        <v>50000</v>
      </c>
      <c r="E6807" s="1" t="s">
        <v>84</v>
      </c>
      <c r="F6807" s="378">
        <v>46176</v>
      </c>
      <c r="G6807" s="1" t="s">
        <v>4982</v>
      </c>
      <c r="H6807" s="1" t="s">
        <v>4983</v>
      </c>
      <c r="I6807" s="378">
        <v>46906</v>
      </c>
      <c r="J6807" s="1" t="s">
        <v>61</v>
      </c>
      <c r="K6807" s="380">
        <v>0.45377314814815001</v>
      </c>
      <c r="L6807" s="378">
        <v>46176</v>
      </c>
      <c r="M6807" s="1" t="s">
        <v>185</v>
      </c>
      <c r="N6807" s="1" t="s">
        <v>8819</v>
      </c>
    </row>
    <row r="6808" spans="1:14" x14ac:dyDescent="0.25">
      <c r="A6808" s="1" t="s">
        <v>206</v>
      </c>
      <c r="B6808" s="1" t="s">
        <v>87</v>
      </c>
      <c r="C6808" s="1" t="s">
        <v>81</v>
      </c>
      <c r="D6808" s="377">
        <v>10000</v>
      </c>
      <c r="E6808" s="1" t="s">
        <v>84</v>
      </c>
      <c r="F6808" s="378">
        <v>46176</v>
      </c>
      <c r="G6808" s="1" t="s">
        <v>8812</v>
      </c>
      <c r="H6808" s="1" t="s">
        <v>8813</v>
      </c>
      <c r="I6808" s="378">
        <v>46906</v>
      </c>
      <c r="J6808" s="1" t="s">
        <v>61</v>
      </c>
      <c r="K6808" s="380">
        <v>0.90833333333333</v>
      </c>
      <c r="L6808" s="378">
        <v>46176</v>
      </c>
      <c r="M6808" s="1" t="s">
        <v>185</v>
      </c>
      <c r="N6808" s="1" t="s">
        <v>8816</v>
      </c>
    </row>
    <row r="6809" spans="1:14" x14ac:dyDescent="0.25">
      <c r="A6809" s="1" t="s">
        <v>206</v>
      </c>
      <c r="B6809" s="1" t="s">
        <v>87</v>
      </c>
      <c r="C6809" s="1" t="s">
        <v>81</v>
      </c>
      <c r="D6809" s="377">
        <v>50000</v>
      </c>
      <c r="E6809" s="1" t="s">
        <v>84</v>
      </c>
      <c r="F6809" s="378">
        <v>46176</v>
      </c>
      <c r="G6809" s="1" t="s">
        <v>8812</v>
      </c>
      <c r="H6809" s="1" t="s">
        <v>8813</v>
      </c>
      <c r="I6809" s="378">
        <v>46906</v>
      </c>
      <c r="J6809" s="1" t="s">
        <v>61</v>
      </c>
      <c r="K6809" s="380">
        <v>0.88678240740740999</v>
      </c>
      <c r="L6809" s="378">
        <v>46176</v>
      </c>
      <c r="M6809" s="1" t="s">
        <v>185</v>
      </c>
      <c r="N6809" s="1" t="s">
        <v>8818</v>
      </c>
    </row>
    <row r="6810" spans="1:14" x14ac:dyDescent="0.25">
      <c r="A6810" s="1" t="s">
        <v>206</v>
      </c>
      <c r="B6810" s="1" t="s">
        <v>87</v>
      </c>
      <c r="C6810" s="1" t="s">
        <v>81</v>
      </c>
      <c r="D6810" s="377">
        <v>8000</v>
      </c>
      <c r="E6810" s="1" t="s">
        <v>84</v>
      </c>
      <c r="F6810" s="378">
        <v>46176</v>
      </c>
      <c r="G6810" s="1" t="s">
        <v>8812</v>
      </c>
      <c r="H6810" s="1" t="s">
        <v>8813</v>
      </c>
      <c r="I6810" s="378">
        <v>46906</v>
      </c>
      <c r="J6810" s="1" t="s">
        <v>61</v>
      </c>
      <c r="K6810" s="380">
        <v>0.92269675925925998</v>
      </c>
      <c r="L6810" s="378">
        <v>46176</v>
      </c>
      <c r="M6810" s="1" t="s">
        <v>185</v>
      </c>
      <c r="N6810" s="1" t="s">
        <v>8815</v>
      </c>
    </row>
    <row r="6811" spans="1:14" x14ac:dyDescent="0.25">
      <c r="A6811" s="1" t="s">
        <v>206</v>
      </c>
      <c r="B6811" s="1" t="s">
        <v>87</v>
      </c>
      <c r="C6811" s="1" t="s">
        <v>81</v>
      </c>
      <c r="D6811" s="377">
        <v>50000</v>
      </c>
      <c r="E6811" s="1" t="s">
        <v>84</v>
      </c>
      <c r="F6811" s="378">
        <v>46176</v>
      </c>
      <c r="G6811" s="1" t="s">
        <v>8812</v>
      </c>
      <c r="H6811" s="1" t="s">
        <v>8813</v>
      </c>
      <c r="I6811" s="378">
        <v>46906</v>
      </c>
      <c r="J6811" s="1" t="s">
        <v>61</v>
      </c>
      <c r="K6811" s="380">
        <v>0.88771990740741002</v>
      </c>
      <c r="L6811" s="378">
        <v>46176</v>
      </c>
      <c r="M6811" s="1" t="s">
        <v>185</v>
      </c>
      <c r="N6811" s="1" t="s">
        <v>8817</v>
      </c>
    </row>
    <row r="6812" spans="1:14" x14ac:dyDescent="0.25">
      <c r="A6812" s="1" t="s">
        <v>206</v>
      </c>
      <c r="B6812" s="1" t="s">
        <v>87</v>
      </c>
      <c r="C6812" s="1" t="s">
        <v>81</v>
      </c>
      <c r="D6812" s="377">
        <v>50000</v>
      </c>
      <c r="E6812" s="1" t="s">
        <v>84</v>
      </c>
      <c r="F6812" s="378">
        <v>46175</v>
      </c>
      <c r="G6812" s="1" t="s">
        <v>4576</v>
      </c>
      <c r="H6812" s="1" t="s">
        <v>4577</v>
      </c>
      <c r="I6812" s="378">
        <v>46902</v>
      </c>
      <c r="J6812" s="1" t="s">
        <v>61</v>
      </c>
      <c r="K6812" s="380">
        <v>0.37150462962962999</v>
      </c>
      <c r="L6812" s="378">
        <v>46175</v>
      </c>
      <c r="M6812" s="1" t="s">
        <v>185</v>
      </c>
      <c r="N6812" s="1" t="s">
        <v>4578</v>
      </c>
    </row>
    <row r="6813" spans="1:14" x14ac:dyDescent="0.25">
      <c r="A6813" s="1" t="s">
        <v>206</v>
      </c>
      <c r="B6813" s="1" t="s">
        <v>87</v>
      </c>
      <c r="C6813" s="1" t="s">
        <v>81</v>
      </c>
      <c r="D6813" s="377">
        <v>50000</v>
      </c>
      <c r="E6813" s="1" t="s">
        <v>84</v>
      </c>
      <c r="F6813" s="378">
        <v>46175</v>
      </c>
      <c r="G6813" s="1" t="s">
        <v>4982</v>
      </c>
      <c r="H6813" s="1" t="s">
        <v>4983</v>
      </c>
      <c r="I6813" s="378">
        <v>46906</v>
      </c>
      <c r="J6813" s="1" t="s">
        <v>61</v>
      </c>
      <c r="K6813" s="380">
        <v>0.77802083333333005</v>
      </c>
      <c r="L6813" s="378">
        <v>46175</v>
      </c>
      <c r="M6813" s="1" t="s">
        <v>185</v>
      </c>
      <c r="N6813" s="1" t="s">
        <v>5674</v>
      </c>
    </row>
    <row r="6814" spans="1:14" x14ac:dyDescent="0.25">
      <c r="A6814" s="1" t="s">
        <v>206</v>
      </c>
      <c r="B6814" s="1" t="s">
        <v>87</v>
      </c>
      <c r="C6814" s="1" t="s">
        <v>81</v>
      </c>
      <c r="D6814" s="377">
        <v>52000</v>
      </c>
      <c r="E6814" s="1" t="s">
        <v>84</v>
      </c>
      <c r="F6814" s="378">
        <v>46175</v>
      </c>
      <c r="G6814" s="1" t="s">
        <v>4576</v>
      </c>
      <c r="H6814" s="1" t="s">
        <v>4577</v>
      </c>
      <c r="I6814" s="378">
        <v>46902</v>
      </c>
      <c r="J6814" s="1" t="s">
        <v>61</v>
      </c>
      <c r="K6814" s="380">
        <v>0.54637731481481</v>
      </c>
      <c r="L6814" s="378">
        <v>46175</v>
      </c>
      <c r="M6814" s="1" t="s">
        <v>185</v>
      </c>
      <c r="N6814" s="1" t="s">
        <v>4988</v>
      </c>
    </row>
    <row r="6815" spans="1:14" x14ac:dyDescent="0.25">
      <c r="A6815" s="1" t="s">
        <v>206</v>
      </c>
      <c r="B6815" s="1" t="s">
        <v>87</v>
      </c>
      <c r="C6815" s="1" t="s">
        <v>81</v>
      </c>
      <c r="D6815" s="377">
        <v>50000</v>
      </c>
      <c r="E6815" s="1" t="s">
        <v>84</v>
      </c>
      <c r="F6815" s="378">
        <v>46175</v>
      </c>
      <c r="G6815" s="1" t="s">
        <v>4982</v>
      </c>
      <c r="H6815" s="1" t="s">
        <v>4983</v>
      </c>
      <c r="I6815" s="378">
        <v>46906</v>
      </c>
      <c r="J6815" s="1" t="s">
        <v>61</v>
      </c>
      <c r="K6815" s="380">
        <v>0.60034722222222003</v>
      </c>
      <c r="L6815" s="378">
        <v>46175</v>
      </c>
      <c r="M6815" s="1" t="s">
        <v>185</v>
      </c>
      <c r="N6815" s="1" t="s">
        <v>4984</v>
      </c>
    </row>
    <row r="6816" spans="1:14" x14ac:dyDescent="0.25">
      <c r="A6816" s="1" t="s">
        <v>206</v>
      </c>
      <c r="B6816" s="1" t="s">
        <v>87</v>
      </c>
      <c r="C6816" s="1" t="s">
        <v>81</v>
      </c>
      <c r="D6816" s="377">
        <v>50000</v>
      </c>
      <c r="E6816" s="1" t="s">
        <v>84</v>
      </c>
      <c r="F6816" s="378">
        <v>46175</v>
      </c>
      <c r="G6816" s="1" t="s">
        <v>4982</v>
      </c>
      <c r="H6816" s="1" t="s">
        <v>4983</v>
      </c>
      <c r="I6816" s="378">
        <v>46906</v>
      </c>
      <c r="J6816" s="1" t="s">
        <v>61</v>
      </c>
      <c r="K6816" s="380">
        <v>0.90305555555556005</v>
      </c>
      <c r="L6816" s="378">
        <v>46175</v>
      </c>
      <c r="M6816" s="1" t="s">
        <v>185</v>
      </c>
      <c r="N6816" s="1" t="s">
        <v>5675</v>
      </c>
    </row>
    <row r="6817" spans="1:14" x14ac:dyDescent="0.25">
      <c r="A6817" s="1" t="s">
        <v>206</v>
      </c>
      <c r="B6817" s="1" t="s">
        <v>87</v>
      </c>
      <c r="C6817" s="1" t="s">
        <v>81</v>
      </c>
      <c r="D6817" s="377">
        <v>30000</v>
      </c>
      <c r="E6817" s="1" t="s">
        <v>84</v>
      </c>
      <c r="F6817" s="378">
        <v>46175</v>
      </c>
      <c r="G6817" s="1" t="s">
        <v>4985</v>
      </c>
      <c r="H6817" s="1" t="s">
        <v>4986</v>
      </c>
      <c r="I6817" s="378">
        <v>46902</v>
      </c>
      <c r="J6817" s="1" t="s">
        <v>61</v>
      </c>
      <c r="K6817" s="380">
        <v>0.54938657407406999</v>
      </c>
      <c r="L6817" s="378">
        <v>46175</v>
      </c>
      <c r="M6817" s="1" t="s">
        <v>185</v>
      </c>
      <c r="N6817" s="1" t="s">
        <v>4987</v>
      </c>
    </row>
    <row r="6818" spans="1:14" x14ac:dyDescent="0.25">
      <c r="A6818" s="1" t="s">
        <v>207</v>
      </c>
      <c r="B6818" s="1" t="s">
        <v>87</v>
      </c>
      <c r="C6818" s="1" t="s">
        <v>81</v>
      </c>
      <c r="D6818" s="377">
        <v>325000</v>
      </c>
      <c r="E6818" s="1" t="s">
        <v>84</v>
      </c>
      <c r="F6818" s="378">
        <v>46184</v>
      </c>
      <c r="G6818" s="1" t="s">
        <v>14033</v>
      </c>
      <c r="H6818" s="1" t="s">
        <v>13447</v>
      </c>
      <c r="I6818" s="378">
        <v>46914</v>
      </c>
      <c r="J6818" s="1" t="s">
        <v>61</v>
      </c>
      <c r="K6818" s="380">
        <v>0.82665509259258996</v>
      </c>
      <c r="L6818" s="378">
        <v>46184</v>
      </c>
      <c r="M6818" s="1" t="s">
        <v>94</v>
      </c>
      <c r="N6818" s="1" t="s">
        <v>14034</v>
      </c>
    </row>
    <row r="6819" spans="1:14" x14ac:dyDescent="0.25">
      <c r="A6819" s="1" t="s">
        <v>207</v>
      </c>
      <c r="B6819" s="1" t="s">
        <v>87</v>
      </c>
      <c r="C6819" s="1" t="s">
        <v>81</v>
      </c>
      <c r="D6819" s="377">
        <v>325000</v>
      </c>
      <c r="E6819" s="1" t="s">
        <v>84</v>
      </c>
      <c r="F6819" s="378">
        <v>46183</v>
      </c>
      <c r="G6819" s="1" t="s">
        <v>11582</v>
      </c>
      <c r="H6819" s="1" t="s">
        <v>10984</v>
      </c>
      <c r="I6819" s="378">
        <v>46909</v>
      </c>
      <c r="J6819" s="1" t="s">
        <v>61</v>
      </c>
      <c r="K6819" s="380">
        <v>0.30809027777777998</v>
      </c>
      <c r="L6819" s="378">
        <v>46183</v>
      </c>
      <c r="M6819" s="1" t="s">
        <v>94</v>
      </c>
      <c r="N6819" s="1" t="s">
        <v>11583</v>
      </c>
    </row>
    <row r="6820" spans="1:14" x14ac:dyDescent="0.25">
      <c r="A6820" s="1" t="s">
        <v>207</v>
      </c>
      <c r="B6820" s="1" t="s">
        <v>87</v>
      </c>
      <c r="C6820" s="1" t="s">
        <v>81</v>
      </c>
      <c r="D6820" s="377">
        <v>325000</v>
      </c>
      <c r="E6820" s="1" t="s">
        <v>84</v>
      </c>
      <c r="F6820" s="378">
        <v>46183</v>
      </c>
      <c r="G6820" s="1" t="s">
        <v>12876</v>
      </c>
      <c r="H6820" s="1" t="s">
        <v>11753</v>
      </c>
      <c r="I6820" s="378">
        <v>46913</v>
      </c>
      <c r="J6820" s="1" t="s">
        <v>61</v>
      </c>
      <c r="K6820" s="380">
        <v>0.79184027777777999</v>
      </c>
      <c r="L6820" s="378">
        <v>46183</v>
      </c>
      <c r="M6820" s="1" t="s">
        <v>94</v>
      </c>
      <c r="N6820" s="1" t="s">
        <v>12877</v>
      </c>
    </row>
    <row r="6821" spans="1:14" x14ac:dyDescent="0.25">
      <c r="A6821" s="1" t="s">
        <v>207</v>
      </c>
      <c r="B6821" s="1" t="s">
        <v>87</v>
      </c>
      <c r="C6821" s="1" t="s">
        <v>81</v>
      </c>
      <c r="D6821" s="377">
        <v>325000</v>
      </c>
      <c r="E6821" s="1" t="s">
        <v>84</v>
      </c>
      <c r="F6821" s="378">
        <v>46182</v>
      </c>
      <c r="G6821" s="1" t="s">
        <v>11584</v>
      </c>
      <c r="H6821" s="1" t="s">
        <v>10985</v>
      </c>
      <c r="I6821" s="378">
        <v>46912</v>
      </c>
      <c r="J6821" s="1" t="s">
        <v>61</v>
      </c>
      <c r="K6821" s="380">
        <v>0.8769212962963</v>
      </c>
      <c r="L6821" s="378">
        <v>46182</v>
      </c>
      <c r="M6821" s="1" t="s">
        <v>94</v>
      </c>
      <c r="N6821" s="1" t="s">
        <v>11585</v>
      </c>
    </row>
    <row r="6822" spans="1:14" x14ac:dyDescent="0.25">
      <c r="A6822" s="1" t="s">
        <v>207</v>
      </c>
      <c r="B6822" s="1" t="s">
        <v>87</v>
      </c>
      <c r="C6822" s="1" t="s">
        <v>81</v>
      </c>
      <c r="D6822" s="377">
        <v>325000</v>
      </c>
      <c r="E6822" s="1" t="s">
        <v>84</v>
      </c>
      <c r="F6822" s="378">
        <v>46178</v>
      </c>
      <c r="G6822" s="1" t="s">
        <v>8821</v>
      </c>
      <c r="H6822" s="1" t="s">
        <v>5839</v>
      </c>
      <c r="I6822" s="378">
        <v>46908</v>
      </c>
      <c r="J6822" s="1" t="s">
        <v>61</v>
      </c>
      <c r="K6822" s="380">
        <v>0.77344907407407004</v>
      </c>
      <c r="L6822" s="378">
        <v>46178</v>
      </c>
      <c r="M6822" s="1" t="s">
        <v>94</v>
      </c>
      <c r="N6822" s="1" t="s">
        <v>8822</v>
      </c>
    </row>
    <row r="6823" spans="1:14" x14ac:dyDescent="0.25">
      <c r="A6823" s="1" t="s">
        <v>207</v>
      </c>
      <c r="B6823" s="1" t="s">
        <v>87</v>
      </c>
      <c r="C6823" s="1" t="s">
        <v>81</v>
      </c>
      <c r="D6823" s="377">
        <v>325000</v>
      </c>
      <c r="E6823" s="1" t="s">
        <v>84</v>
      </c>
      <c r="F6823" s="378">
        <v>46177</v>
      </c>
      <c r="G6823" s="1" t="s">
        <v>8823</v>
      </c>
      <c r="H6823" s="1" t="s">
        <v>5838</v>
      </c>
      <c r="I6823" s="378">
        <v>46907</v>
      </c>
      <c r="J6823" s="1" t="s">
        <v>61</v>
      </c>
      <c r="K6823" s="380">
        <v>0.89164351851851997</v>
      </c>
      <c r="L6823" s="378">
        <v>46177</v>
      </c>
      <c r="M6823" s="1" t="s">
        <v>94</v>
      </c>
      <c r="N6823" s="1" t="s">
        <v>8824</v>
      </c>
    </row>
    <row r="6824" spans="1:14" x14ac:dyDescent="0.25">
      <c r="A6824" s="1" t="s">
        <v>207</v>
      </c>
      <c r="B6824" s="1" t="s">
        <v>87</v>
      </c>
      <c r="C6824" s="1" t="s">
        <v>81</v>
      </c>
      <c r="D6824" s="377">
        <v>325000</v>
      </c>
      <c r="E6824" s="1" t="s">
        <v>84</v>
      </c>
      <c r="F6824" s="378">
        <v>46176</v>
      </c>
      <c r="G6824" s="1" t="s">
        <v>8825</v>
      </c>
      <c r="H6824" s="1" t="s">
        <v>5837</v>
      </c>
      <c r="I6824" s="378">
        <v>46906</v>
      </c>
      <c r="J6824" s="1" t="s">
        <v>61</v>
      </c>
      <c r="K6824" s="380">
        <v>0.99280092592592994</v>
      </c>
      <c r="L6824" s="378">
        <v>46176</v>
      </c>
      <c r="M6824" s="1" t="s">
        <v>94</v>
      </c>
      <c r="N6824" s="1" t="s">
        <v>8826</v>
      </c>
    </row>
    <row r="6825" spans="1:14" x14ac:dyDescent="0.25">
      <c r="A6825" s="1" t="s">
        <v>207</v>
      </c>
      <c r="B6825" s="1" t="s">
        <v>87</v>
      </c>
      <c r="C6825" s="1" t="s">
        <v>81</v>
      </c>
      <c r="D6825" s="377">
        <v>325000</v>
      </c>
      <c r="E6825" s="1" t="s">
        <v>84</v>
      </c>
      <c r="F6825" s="378">
        <v>46175</v>
      </c>
      <c r="G6825" s="1" t="s">
        <v>5676</v>
      </c>
      <c r="H6825" s="1" t="s">
        <v>5081</v>
      </c>
      <c r="I6825" s="378">
        <v>46903</v>
      </c>
      <c r="J6825" s="1" t="s">
        <v>61</v>
      </c>
      <c r="K6825" s="380">
        <v>0.90818287037037004</v>
      </c>
      <c r="L6825" s="378">
        <v>46175</v>
      </c>
      <c r="M6825" s="1" t="s">
        <v>94</v>
      </c>
      <c r="N6825" s="1" t="s">
        <v>5677</v>
      </c>
    </row>
    <row r="6826" spans="1:14" x14ac:dyDescent="0.25">
      <c r="A6826" s="1" t="s">
        <v>3098</v>
      </c>
      <c r="B6826" s="1" t="s">
        <v>80</v>
      </c>
      <c r="C6826" s="1" t="s">
        <v>81</v>
      </c>
      <c r="D6826" s="377">
        <v>10584</v>
      </c>
      <c r="E6826" s="1" t="s">
        <v>84</v>
      </c>
      <c r="F6826" s="378">
        <v>46185</v>
      </c>
      <c r="G6826" s="1" t="s">
        <v>14432</v>
      </c>
      <c r="H6826" s="1" t="s">
        <v>14189</v>
      </c>
      <c r="I6826" s="378">
        <v>47280</v>
      </c>
      <c r="J6826" s="1" t="s">
        <v>61</v>
      </c>
      <c r="K6826" s="380">
        <v>0.58515046296296003</v>
      </c>
      <c r="L6826" s="378">
        <v>46185</v>
      </c>
      <c r="M6826" s="1" t="s">
        <v>3099</v>
      </c>
      <c r="N6826" s="1" t="s">
        <v>14433</v>
      </c>
    </row>
    <row r="6827" spans="1:14" x14ac:dyDescent="0.25">
      <c r="A6827" s="1" t="s">
        <v>3098</v>
      </c>
      <c r="B6827" s="1" t="s">
        <v>80</v>
      </c>
      <c r="C6827" s="1" t="s">
        <v>81</v>
      </c>
      <c r="D6827" s="377">
        <v>10584</v>
      </c>
      <c r="E6827" s="1" t="s">
        <v>84</v>
      </c>
      <c r="F6827" s="378">
        <v>46185</v>
      </c>
      <c r="G6827" s="1" t="s">
        <v>14432</v>
      </c>
      <c r="H6827" s="1" t="s">
        <v>14189</v>
      </c>
      <c r="I6827" s="378">
        <v>47280</v>
      </c>
      <c r="J6827" s="1" t="s">
        <v>61</v>
      </c>
      <c r="K6827" s="380">
        <v>0.39513888888888998</v>
      </c>
      <c r="L6827" s="378">
        <v>46185</v>
      </c>
      <c r="M6827" s="1" t="s">
        <v>3099</v>
      </c>
      <c r="N6827" s="1" t="s">
        <v>14434</v>
      </c>
    </row>
    <row r="6828" spans="1:14" x14ac:dyDescent="0.25">
      <c r="A6828" s="1" t="s">
        <v>3098</v>
      </c>
      <c r="B6828" s="1" t="s">
        <v>80</v>
      </c>
      <c r="C6828" s="1" t="s">
        <v>81</v>
      </c>
      <c r="D6828" s="377">
        <v>10584</v>
      </c>
      <c r="E6828" s="1" t="s">
        <v>84</v>
      </c>
      <c r="F6828" s="378">
        <v>46185</v>
      </c>
      <c r="G6828" s="1" t="s">
        <v>14432</v>
      </c>
      <c r="H6828" s="1" t="s">
        <v>14189</v>
      </c>
      <c r="I6828" s="378">
        <v>47280</v>
      </c>
      <c r="J6828" s="1" t="s">
        <v>61</v>
      </c>
      <c r="K6828" s="380">
        <v>0.43271990740741001</v>
      </c>
      <c r="L6828" s="378">
        <v>46185</v>
      </c>
      <c r="M6828" s="1" t="s">
        <v>3099</v>
      </c>
      <c r="N6828" s="1" t="s">
        <v>14435</v>
      </c>
    </row>
    <row r="6829" spans="1:14" x14ac:dyDescent="0.25">
      <c r="A6829" s="1" t="s">
        <v>3098</v>
      </c>
      <c r="B6829" s="1" t="s">
        <v>80</v>
      </c>
      <c r="C6829" s="1" t="s">
        <v>81</v>
      </c>
      <c r="D6829" s="377">
        <v>10584</v>
      </c>
      <c r="E6829" s="1" t="s">
        <v>84</v>
      </c>
      <c r="F6829" s="378">
        <v>46185</v>
      </c>
      <c r="G6829" s="1" t="s">
        <v>14432</v>
      </c>
      <c r="H6829" s="1" t="s">
        <v>14189</v>
      </c>
      <c r="I6829" s="378">
        <v>47280</v>
      </c>
      <c r="J6829" s="1" t="s">
        <v>61</v>
      </c>
      <c r="K6829" s="380">
        <v>0.51718750000000002</v>
      </c>
      <c r="L6829" s="378">
        <v>46185</v>
      </c>
      <c r="M6829" s="1" t="s">
        <v>3099</v>
      </c>
      <c r="N6829" s="1" t="s">
        <v>14436</v>
      </c>
    </row>
    <row r="6830" spans="1:14" x14ac:dyDescent="0.25">
      <c r="A6830" s="1" t="s">
        <v>3098</v>
      </c>
      <c r="B6830" s="1" t="s">
        <v>80</v>
      </c>
      <c r="C6830" s="1" t="s">
        <v>81</v>
      </c>
      <c r="D6830" s="377">
        <v>10584</v>
      </c>
      <c r="E6830" s="1" t="s">
        <v>84</v>
      </c>
      <c r="F6830" s="378">
        <v>46185</v>
      </c>
      <c r="G6830" s="1" t="s">
        <v>14432</v>
      </c>
      <c r="H6830" s="1" t="s">
        <v>14189</v>
      </c>
      <c r="I6830" s="378">
        <v>47280</v>
      </c>
      <c r="J6830" s="1" t="s">
        <v>61</v>
      </c>
      <c r="K6830" s="380">
        <v>0.36984953703703999</v>
      </c>
      <c r="L6830" s="378">
        <v>46185</v>
      </c>
      <c r="M6830" s="1" t="s">
        <v>3099</v>
      </c>
      <c r="N6830" s="1" t="s">
        <v>14437</v>
      </c>
    </row>
    <row r="6831" spans="1:14" x14ac:dyDescent="0.25">
      <c r="A6831" s="1" t="s">
        <v>3098</v>
      </c>
      <c r="B6831" s="1" t="s">
        <v>80</v>
      </c>
      <c r="C6831" s="1" t="s">
        <v>81</v>
      </c>
      <c r="D6831" s="377">
        <v>10584</v>
      </c>
      <c r="E6831" s="1" t="s">
        <v>84</v>
      </c>
      <c r="F6831" s="378">
        <v>46185</v>
      </c>
      <c r="G6831" s="1" t="s">
        <v>14432</v>
      </c>
      <c r="H6831" s="1" t="s">
        <v>14189</v>
      </c>
      <c r="I6831" s="378">
        <v>47280</v>
      </c>
      <c r="J6831" s="1" t="s">
        <v>61</v>
      </c>
      <c r="K6831" s="380">
        <v>0.56547453703703998</v>
      </c>
      <c r="L6831" s="378">
        <v>46185</v>
      </c>
      <c r="M6831" s="1" t="s">
        <v>3099</v>
      </c>
      <c r="N6831" s="1" t="s">
        <v>14438</v>
      </c>
    </row>
    <row r="6832" spans="1:14" x14ac:dyDescent="0.25">
      <c r="A6832" s="1" t="s">
        <v>3436</v>
      </c>
      <c r="B6832" s="1" t="s">
        <v>80</v>
      </c>
      <c r="C6832" s="1" t="s">
        <v>3537</v>
      </c>
      <c r="D6832" s="377">
        <v>-20</v>
      </c>
      <c r="E6832" s="1" t="s">
        <v>84</v>
      </c>
      <c r="F6832" s="378">
        <v>46183</v>
      </c>
      <c r="G6832" s="1" t="s">
        <v>10369</v>
      </c>
      <c r="H6832" s="1" t="s">
        <v>9554</v>
      </c>
      <c r="I6832" s="378">
        <v>47277</v>
      </c>
      <c r="J6832" s="1" t="s">
        <v>61</v>
      </c>
      <c r="K6832" s="380">
        <v>0.73918981481481005</v>
      </c>
      <c r="L6832" s="378">
        <v>46183</v>
      </c>
      <c r="M6832" s="1" t="s">
        <v>3437</v>
      </c>
      <c r="N6832" s="1" t="s">
        <v>12879</v>
      </c>
    </row>
    <row r="6833" spans="1:14" x14ac:dyDescent="0.25">
      <c r="A6833" s="1" t="s">
        <v>3436</v>
      </c>
      <c r="B6833" s="1" t="s">
        <v>80</v>
      </c>
      <c r="C6833" s="1" t="s">
        <v>81</v>
      </c>
      <c r="D6833" s="377">
        <v>20</v>
      </c>
      <c r="E6833" s="1" t="s">
        <v>84</v>
      </c>
      <c r="F6833" s="378">
        <v>46183</v>
      </c>
      <c r="G6833" s="1" t="s">
        <v>10369</v>
      </c>
      <c r="H6833" s="1" t="s">
        <v>9554</v>
      </c>
      <c r="I6833" s="378">
        <v>47277</v>
      </c>
      <c r="J6833" s="1" t="s">
        <v>61</v>
      </c>
      <c r="K6833" s="380">
        <v>0.54872685185184999</v>
      </c>
      <c r="L6833" s="378">
        <v>46183</v>
      </c>
      <c r="M6833" s="1" t="s">
        <v>3437</v>
      </c>
      <c r="N6833" s="1" t="s">
        <v>12878</v>
      </c>
    </row>
    <row r="6834" spans="1:14" x14ac:dyDescent="0.25">
      <c r="A6834" s="1" t="s">
        <v>3436</v>
      </c>
      <c r="B6834" s="1" t="s">
        <v>80</v>
      </c>
      <c r="C6834" s="1" t="s">
        <v>81</v>
      </c>
      <c r="D6834" s="377">
        <v>6160</v>
      </c>
      <c r="E6834" s="1" t="s">
        <v>84</v>
      </c>
      <c r="F6834" s="378">
        <v>46182</v>
      </c>
      <c r="G6834" s="1" t="s">
        <v>10369</v>
      </c>
      <c r="H6834" s="1" t="s">
        <v>9554</v>
      </c>
      <c r="I6834" s="378">
        <v>47277</v>
      </c>
      <c r="J6834" s="1" t="s">
        <v>61</v>
      </c>
      <c r="K6834" s="380">
        <v>0.76853009259258998</v>
      </c>
      <c r="L6834" s="378">
        <v>46182</v>
      </c>
      <c r="M6834" s="1" t="s">
        <v>3437</v>
      </c>
      <c r="N6834" s="1" t="s">
        <v>11586</v>
      </c>
    </row>
    <row r="6835" spans="1:14" x14ac:dyDescent="0.25">
      <c r="A6835" s="1" t="s">
        <v>3436</v>
      </c>
      <c r="B6835" s="1" t="s">
        <v>80</v>
      </c>
      <c r="C6835" s="1" t="s">
        <v>81</v>
      </c>
      <c r="D6835" s="377">
        <v>6160</v>
      </c>
      <c r="E6835" s="1" t="s">
        <v>84</v>
      </c>
      <c r="F6835" s="378">
        <v>46182</v>
      </c>
      <c r="G6835" s="1" t="s">
        <v>10367</v>
      </c>
      <c r="H6835" s="1" t="s">
        <v>9553</v>
      </c>
      <c r="I6835" s="378">
        <v>47274</v>
      </c>
      <c r="J6835" s="1" t="s">
        <v>61</v>
      </c>
      <c r="K6835" s="380">
        <v>0.37199074074074001</v>
      </c>
      <c r="L6835" s="378">
        <v>46182</v>
      </c>
      <c r="M6835" s="1" t="s">
        <v>3437</v>
      </c>
      <c r="N6835" s="1" t="s">
        <v>10371</v>
      </c>
    </row>
    <row r="6836" spans="1:14" x14ac:dyDescent="0.25">
      <c r="A6836" s="1" t="s">
        <v>3436</v>
      </c>
      <c r="B6836" s="1" t="s">
        <v>80</v>
      </c>
      <c r="C6836" s="1" t="s">
        <v>81</v>
      </c>
      <c r="D6836" s="377">
        <v>6160</v>
      </c>
      <c r="E6836" s="1" t="s">
        <v>84</v>
      </c>
      <c r="F6836" s="378">
        <v>46182</v>
      </c>
      <c r="G6836" s="1" t="s">
        <v>10369</v>
      </c>
      <c r="H6836" s="1" t="s">
        <v>9554</v>
      </c>
      <c r="I6836" s="378">
        <v>47277</v>
      </c>
      <c r="J6836" s="1" t="s">
        <v>61</v>
      </c>
      <c r="K6836" s="380">
        <v>0.61936342592592997</v>
      </c>
      <c r="L6836" s="378">
        <v>46182</v>
      </c>
      <c r="M6836" s="1" t="s">
        <v>3437</v>
      </c>
      <c r="N6836" s="1" t="s">
        <v>10828</v>
      </c>
    </row>
    <row r="6837" spans="1:14" x14ac:dyDescent="0.25">
      <c r="A6837" s="1" t="s">
        <v>3436</v>
      </c>
      <c r="B6837" s="1" t="s">
        <v>80</v>
      </c>
      <c r="C6837" s="1" t="s">
        <v>81</v>
      </c>
      <c r="D6837" s="377">
        <v>6160</v>
      </c>
      <c r="E6837" s="1" t="s">
        <v>84</v>
      </c>
      <c r="F6837" s="378">
        <v>46182</v>
      </c>
      <c r="G6837" s="1" t="s">
        <v>10369</v>
      </c>
      <c r="H6837" s="1" t="s">
        <v>9554</v>
      </c>
      <c r="I6837" s="378">
        <v>47277</v>
      </c>
      <c r="J6837" s="1" t="s">
        <v>61</v>
      </c>
      <c r="K6837" s="380">
        <v>0.37222222222222001</v>
      </c>
      <c r="L6837" s="378">
        <v>46182</v>
      </c>
      <c r="M6837" s="1" t="s">
        <v>3437</v>
      </c>
      <c r="N6837" s="1" t="s">
        <v>10370</v>
      </c>
    </row>
    <row r="6838" spans="1:14" x14ac:dyDescent="0.25">
      <c r="A6838" s="1" t="s">
        <v>3436</v>
      </c>
      <c r="B6838" s="1" t="s">
        <v>80</v>
      </c>
      <c r="C6838" s="1" t="s">
        <v>81</v>
      </c>
      <c r="D6838" s="377">
        <v>6160</v>
      </c>
      <c r="E6838" s="1" t="s">
        <v>84</v>
      </c>
      <c r="F6838" s="378">
        <v>46182</v>
      </c>
      <c r="G6838" s="1" t="s">
        <v>10369</v>
      </c>
      <c r="H6838" s="1" t="s">
        <v>9554</v>
      </c>
      <c r="I6838" s="378">
        <v>47277</v>
      </c>
      <c r="J6838" s="1" t="s">
        <v>61</v>
      </c>
      <c r="K6838" s="380">
        <v>0.46332175925926</v>
      </c>
      <c r="L6838" s="378">
        <v>46182</v>
      </c>
      <c r="M6838" s="1" t="s">
        <v>3437</v>
      </c>
      <c r="N6838" s="1" t="s">
        <v>10825</v>
      </c>
    </row>
    <row r="6839" spans="1:14" x14ac:dyDescent="0.25">
      <c r="A6839" s="1" t="s">
        <v>3436</v>
      </c>
      <c r="B6839" s="1" t="s">
        <v>80</v>
      </c>
      <c r="C6839" s="1" t="s">
        <v>81</v>
      </c>
      <c r="D6839" s="377">
        <v>6160</v>
      </c>
      <c r="E6839" s="1" t="s">
        <v>84</v>
      </c>
      <c r="F6839" s="378">
        <v>46182</v>
      </c>
      <c r="G6839" s="1" t="s">
        <v>10369</v>
      </c>
      <c r="H6839" s="1" t="s">
        <v>9554</v>
      </c>
      <c r="I6839" s="378">
        <v>47277</v>
      </c>
      <c r="J6839" s="1" t="s">
        <v>61</v>
      </c>
      <c r="K6839" s="380">
        <v>0.45898148148147999</v>
      </c>
      <c r="L6839" s="378">
        <v>46182</v>
      </c>
      <c r="M6839" s="1" t="s">
        <v>3437</v>
      </c>
      <c r="N6839" s="1" t="s">
        <v>10824</v>
      </c>
    </row>
    <row r="6840" spans="1:14" x14ac:dyDescent="0.25">
      <c r="A6840" s="1" t="s">
        <v>3436</v>
      </c>
      <c r="B6840" s="1" t="s">
        <v>80</v>
      </c>
      <c r="C6840" s="1" t="s">
        <v>81</v>
      </c>
      <c r="D6840" s="377">
        <v>6160</v>
      </c>
      <c r="E6840" s="1" t="s">
        <v>84</v>
      </c>
      <c r="F6840" s="378">
        <v>46182</v>
      </c>
      <c r="G6840" s="1" t="s">
        <v>10369</v>
      </c>
      <c r="H6840" s="1" t="s">
        <v>9554</v>
      </c>
      <c r="I6840" s="378">
        <v>47277</v>
      </c>
      <c r="J6840" s="1" t="s">
        <v>61</v>
      </c>
      <c r="K6840" s="380">
        <v>0.45226851851852001</v>
      </c>
      <c r="L6840" s="378">
        <v>46182</v>
      </c>
      <c r="M6840" s="1" t="s">
        <v>3437</v>
      </c>
      <c r="N6840" s="1" t="s">
        <v>10829</v>
      </c>
    </row>
    <row r="6841" spans="1:14" x14ac:dyDescent="0.25">
      <c r="A6841" s="1" t="s">
        <v>3436</v>
      </c>
      <c r="B6841" s="1" t="s">
        <v>80</v>
      </c>
      <c r="C6841" s="1" t="s">
        <v>81</v>
      </c>
      <c r="D6841" s="377">
        <v>6160</v>
      </c>
      <c r="E6841" s="1" t="s">
        <v>84</v>
      </c>
      <c r="F6841" s="378">
        <v>46182</v>
      </c>
      <c r="G6841" s="1" t="s">
        <v>10369</v>
      </c>
      <c r="H6841" s="1" t="s">
        <v>9554</v>
      </c>
      <c r="I6841" s="378">
        <v>47277</v>
      </c>
      <c r="J6841" s="1" t="s">
        <v>61</v>
      </c>
      <c r="K6841" s="380">
        <v>0.70439814814815005</v>
      </c>
      <c r="L6841" s="378">
        <v>46182</v>
      </c>
      <c r="M6841" s="1" t="s">
        <v>3437</v>
      </c>
      <c r="N6841" s="1" t="s">
        <v>11589</v>
      </c>
    </row>
    <row r="6842" spans="1:14" x14ac:dyDescent="0.25">
      <c r="A6842" s="1" t="s">
        <v>3436</v>
      </c>
      <c r="B6842" s="1" t="s">
        <v>80</v>
      </c>
      <c r="C6842" s="1" t="s">
        <v>81</v>
      </c>
      <c r="D6842" s="377">
        <v>6160</v>
      </c>
      <c r="E6842" s="1" t="s">
        <v>84</v>
      </c>
      <c r="F6842" s="378">
        <v>46182</v>
      </c>
      <c r="G6842" s="1" t="s">
        <v>10369</v>
      </c>
      <c r="H6842" s="1" t="s">
        <v>9554</v>
      </c>
      <c r="I6842" s="378">
        <v>47277</v>
      </c>
      <c r="J6842" s="1" t="s">
        <v>61</v>
      </c>
      <c r="K6842" s="380">
        <v>0.61949074074073995</v>
      </c>
      <c r="L6842" s="378">
        <v>46182</v>
      </c>
      <c r="M6842" s="1" t="s">
        <v>3437</v>
      </c>
      <c r="N6842" s="1" t="s">
        <v>10823</v>
      </c>
    </row>
    <row r="6843" spans="1:14" x14ac:dyDescent="0.25">
      <c r="A6843" s="1" t="s">
        <v>3436</v>
      </c>
      <c r="B6843" s="1" t="s">
        <v>80</v>
      </c>
      <c r="C6843" s="1" t="s">
        <v>81</v>
      </c>
      <c r="D6843" s="377">
        <v>6160</v>
      </c>
      <c r="E6843" s="1" t="s">
        <v>84</v>
      </c>
      <c r="F6843" s="378">
        <v>46182</v>
      </c>
      <c r="G6843" s="1" t="s">
        <v>10369</v>
      </c>
      <c r="H6843" s="1" t="s">
        <v>9554</v>
      </c>
      <c r="I6843" s="378">
        <v>47277</v>
      </c>
      <c r="J6843" s="1" t="s">
        <v>61</v>
      </c>
      <c r="K6843" s="380">
        <v>0.70464120370369998</v>
      </c>
      <c r="L6843" s="378">
        <v>46182</v>
      </c>
      <c r="M6843" s="1" t="s">
        <v>3437</v>
      </c>
      <c r="N6843" s="1" t="s">
        <v>11588</v>
      </c>
    </row>
    <row r="6844" spans="1:14" x14ac:dyDescent="0.25">
      <c r="A6844" s="1" t="s">
        <v>3436</v>
      </c>
      <c r="B6844" s="1" t="s">
        <v>80</v>
      </c>
      <c r="C6844" s="1" t="s">
        <v>81</v>
      </c>
      <c r="D6844" s="377">
        <v>6160</v>
      </c>
      <c r="E6844" s="1" t="s">
        <v>84</v>
      </c>
      <c r="F6844" s="378">
        <v>46182</v>
      </c>
      <c r="G6844" s="1" t="s">
        <v>10369</v>
      </c>
      <c r="H6844" s="1" t="s">
        <v>9554</v>
      </c>
      <c r="I6844" s="378">
        <v>47277</v>
      </c>
      <c r="J6844" s="1" t="s">
        <v>61</v>
      </c>
      <c r="K6844" s="380">
        <v>0.54578703703704001</v>
      </c>
      <c r="L6844" s="378">
        <v>46182</v>
      </c>
      <c r="M6844" s="1" t="s">
        <v>3437</v>
      </c>
      <c r="N6844" s="1" t="s">
        <v>10826</v>
      </c>
    </row>
    <row r="6845" spans="1:14" x14ac:dyDescent="0.25">
      <c r="A6845" s="1" t="s">
        <v>3436</v>
      </c>
      <c r="B6845" s="1" t="s">
        <v>80</v>
      </c>
      <c r="C6845" s="1" t="s">
        <v>81</v>
      </c>
      <c r="D6845" s="377">
        <v>220</v>
      </c>
      <c r="E6845" s="1" t="s">
        <v>84</v>
      </c>
      <c r="F6845" s="378">
        <v>46182</v>
      </c>
      <c r="G6845" s="1" t="s">
        <v>10369</v>
      </c>
      <c r="H6845" s="1" t="s">
        <v>9554</v>
      </c>
      <c r="I6845" s="378">
        <v>47277</v>
      </c>
      <c r="J6845" s="1" t="s">
        <v>61</v>
      </c>
      <c r="K6845" s="380">
        <v>0.79197916666667001</v>
      </c>
      <c r="L6845" s="378">
        <v>46182</v>
      </c>
      <c r="M6845" s="1" t="s">
        <v>3437</v>
      </c>
      <c r="N6845" s="1" t="s">
        <v>11590</v>
      </c>
    </row>
    <row r="6846" spans="1:14" x14ac:dyDescent="0.25">
      <c r="A6846" s="1" t="s">
        <v>3436</v>
      </c>
      <c r="B6846" s="1" t="s">
        <v>80</v>
      </c>
      <c r="C6846" s="1" t="s">
        <v>81</v>
      </c>
      <c r="D6846" s="377">
        <v>6160</v>
      </c>
      <c r="E6846" s="1" t="s">
        <v>84</v>
      </c>
      <c r="F6846" s="378">
        <v>46182</v>
      </c>
      <c r="G6846" s="1" t="s">
        <v>10369</v>
      </c>
      <c r="H6846" s="1" t="s">
        <v>9554</v>
      </c>
      <c r="I6846" s="378">
        <v>47277</v>
      </c>
      <c r="J6846" s="1" t="s">
        <v>61</v>
      </c>
      <c r="K6846" s="380">
        <v>0.77289351851851995</v>
      </c>
      <c r="L6846" s="378">
        <v>46182</v>
      </c>
      <c r="M6846" s="1" t="s">
        <v>3437</v>
      </c>
      <c r="N6846" s="1" t="s">
        <v>11587</v>
      </c>
    </row>
    <row r="6847" spans="1:14" x14ac:dyDescent="0.25">
      <c r="A6847" s="1" t="s">
        <v>3436</v>
      </c>
      <c r="B6847" s="1" t="s">
        <v>80</v>
      </c>
      <c r="C6847" s="1" t="s">
        <v>81</v>
      </c>
      <c r="D6847" s="377">
        <v>6160</v>
      </c>
      <c r="E6847" s="1" t="s">
        <v>84</v>
      </c>
      <c r="F6847" s="378">
        <v>46182</v>
      </c>
      <c r="G6847" s="1" t="s">
        <v>10369</v>
      </c>
      <c r="H6847" s="1" t="s">
        <v>9554</v>
      </c>
      <c r="I6847" s="378">
        <v>47277</v>
      </c>
      <c r="J6847" s="1" t="s">
        <v>61</v>
      </c>
      <c r="K6847" s="380">
        <v>0.50707175925925996</v>
      </c>
      <c r="L6847" s="378">
        <v>46182</v>
      </c>
      <c r="M6847" s="1" t="s">
        <v>3437</v>
      </c>
      <c r="N6847" s="1" t="s">
        <v>10827</v>
      </c>
    </row>
    <row r="6848" spans="1:14" x14ac:dyDescent="0.25">
      <c r="A6848" s="1" t="s">
        <v>3436</v>
      </c>
      <c r="B6848" s="1" t="s">
        <v>80</v>
      </c>
      <c r="C6848" s="1" t="s">
        <v>81</v>
      </c>
      <c r="D6848" s="377">
        <v>6160</v>
      </c>
      <c r="E6848" s="1" t="s">
        <v>84</v>
      </c>
      <c r="F6848" s="378">
        <v>46182</v>
      </c>
      <c r="G6848" s="1" t="s">
        <v>10367</v>
      </c>
      <c r="H6848" s="1" t="s">
        <v>9553</v>
      </c>
      <c r="I6848" s="378">
        <v>47274</v>
      </c>
      <c r="J6848" s="1" t="s">
        <v>61</v>
      </c>
      <c r="K6848" s="380">
        <v>3.7256944444439999E-2</v>
      </c>
      <c r="L6848" s="378">
        <v>46182</v>
      </c>
      <c r="M6848" s="1" t="s">
        <v>3437</v>
      </c>
      <c r="N6848" s="1" t="s">
        <v>10368</v>
      </c>
    </row>
    <row r="6849" spans="1:14" x14ac:dyDescent="0.25">
      <c r="A6849" s="1" t="s">
        <v>3436</v>
      </c>
      <c r="B6849" s="1" t="s">
        <v>80</v>
      </c>
      <c r="C6849" s="1" t="s">
        <v>81</v>
      </c>
      <c r="D6849" s="377">
        <v>5060</v>
      </c>
      <c r="E6849" s="1" t="s">
        <v>84</v>
      </c>
      <c r="F6849" s="378">
        <v>46181</v>
      </c>
      <c r="G6849" s="1" t="s">
        <v>8827</v>
      </c>
      <c r="H6849" s="1" t="s">
        <v>6005</v>
      </c>
      <c r="I6849" s="378">
        <v>47273</v>
      </c>
      <c r="J6849" s="1" t="s">
        <v>61</v>
      </c>
      <c r="K6849" s="380">
        <v>0.55150462962962998</v>
      </c>
      <c r="L6849" s="378">
        <v>46181</v>
      </c>
      <c r="M6849" s="1" t="s">
        <v>3437</v>
      </c>
      <c r="N6849" s="1" t="s">
        <v>10378</v>
      </c>
    </row>
    <row r="6850" spans="1:14" x14ac:dyDescent="0.25">
      <c r="A6850" s="1" t="s">
        <v>3436</v>
      </c>
      <c r="B6850" s="1" t="s">
        <v>80</v>
      </c>
      <c r="C6850" s="1" t="s">
        <v>3537</v>
      </c>
      <c r="D6850" s="377">
        <v>-12320</v>
      </c>
      <c r="E6850" s="1" t="s">
        <v>84</v>
      </c>
      <c r="F6850" s="378">
        <v>46181</v>
      </c>
      <c r="G6850" s="1" t="s">
        <v>10367</v>
      </c>
      <c r="H6850" s="1" t="s">
        <v>9553</v>
      </c>
      <c r="I6850" s="378">
        <v>47274</v>
      </c>
      <c r="J6850" s="1" t="s">
        <v>61</v>
      </c>
      <c r="K6850" s="380">
        <v>0.58754629629629995</v>
      </c>
      <c r="L6850" s="378">
        <v>46181</v>
      </c>
      <c r="M6850" s="1" t="s">
        <v>3437</v>
      </c>
      <c r="N6850" s="1" t="s">
        <v>10372</v>
      </c>
    </row>
    <row r="6851" spans="1:14" x14ac:dyDescent="0.25">
      <c r="A6851" s="1" t="s">
        <v>3436</v>
      </c>
      <c r="B6851" s="1" t="s">
        <v>80</v>
      </c>
      <c r="C6851" s="1" t="s">
        <v>81</v>
      </c>
      <c r="D6851" s="377">
        <v>6160</v>
      </c>
      <c r="E6851" s="1" t="s">
        <v>84</v>
      </c>
      <c r="F6851" s="378">
        <v>46181</v>
      </c>
      <c r="G6851" s="1" t="s">
        <v>10367</v>
      </c>
      <c r="H6851" s="1" t="s">
        <v>9553</v>
      </c>
      <c r="I6851" s="378">
        <v>47274</v>
      </c>
      <c r="J6851" s="1" t="s">
        <v>61</v>
      </c>
      <c r="K6851" s="380">
        <v>0.77621527777777999</v>
      </c>
      <c r="L6851" s="378">
        <v>46181</v>
      </c>
      <c r="M6851" s="1" t="s">
        <v>3437</v>
      </c>
      <c r="N6851" s="1" t="s">
        <v>10388</v>
      </c>
    </row>
    <row r="6852" spans="1:14" x14ac:dyDescent="0.25">
      <c r="A6852" s="1" t="s">
        <v>3436</v>
      </c>
      <c r="B6852" s="1" t="s">
        <v>80</v>
      </c>
      <c r="C6852" s="1" t="s">
        <v>81</v>
      </c>
      <c r="D6852" s="377">
        <v>6160</v>
      </c>
      <c r="E6852" s="1" t="s">
        <v>84</v>
      </c>
      <c r="F6852" s="378">
        <v>46181</v>
      </c>
      <c r="G6852" s="1" t="s">
        <v>10367</v>
      </c>
      <c r="H6852" s="1" t="s">
        <v>9553</v>
      </c>
      <c r="I6852" s="378">
        <v>47274</v>
      </c>
      <c r="J6852" s="1" t="s">
        <v>61</v>
      </c>
      <c r="K6852" s="380">
        <v>0.61945601851851995</v>
      </c>
      <c r="L6852" s="378">
        <v>46181</v>
      </c>
      <c r="M6852" s="1" t="s">
        <v>3437</v>
      </c>
      <c r="N6852" s="1" t="s">
        <v>10376</v>
      </c>
    </row>
    <row r="6853" spans="1:14" x14ac:dyDescent="0.25">
      <c r="A6853" s="1" t="s">
        <v>3436</v>
      </c>
      <c r="B6853" s="1" t="s">
        <v>80</v>
      </c>
      <c r="C6853" s="1" t="s">
        <v>81</v>
      </c>
      <c r="D6853" s="377">
        <v>6160</v>
      </c>
      <c r="E6853" s="1" t="s">
        <v>84</v>
      </c>
      <c r="F6853" s="378">
        <v>46181</v>
      </c>
      <c r="G6853" s="1" t="s">
        <v>8827</v>
      </c>
      <c r="H6853" s="1" t="s">
        <v>6005</v>
      </c>
      <c r="I6853" s="378">
        <v>47273</v>
      </c>
      <c r="J6853" s="1" t="s">
        <v>61</v>
      </c>
      <c r="K6853" s="380">
        <v>0.53276620370369998</v>
      </c>
      <c r="L6853" s="378">
        <v>46181</v>
      </c>
      <c r="M6853" s="1" t="s">
        <v>3437</v>
      </c>
      <c r="N6853" s="1" t="s">
        <v>10379</v>
      </c>
    </row>
    <row r="6854" spans="1:14" x14ac:dyDescent="0.25">
      <c r="A6854" s="1" t="s">
        <v>3436</v>
      </c>
      <c r="B6854" s="1" t="s">
        <v>80</v>
      </c>
      <c r="C6854" s="1" t="s">
        <v>81</v>
      </c>
      <c r="D6854" s="377">
        <v>6160</v>
      </c>
      <c r="E6854" s="1" t="s">
        <v>84</v>
      </c>
      <c r="F6854" s="378">
        <v>46181</v>
      </c>
      <c r="G6854" s="1" t="s">
        <v>10367</v>
      </c>
      <c r="H6854" s="1" t="s">
        <v>9553</v>
      </c>
      <c r="I6854" s="378">
        <v>47274</v>
      </c>
      <c r="J6854" s="1" t="s">
        <v>61</v>
      </c>
      <c r="K6854" s="380">
        <v>0.91065972222222002</v>
      </c>
      <c r="L6854" s="378">
        <v>46181</v>
      </c>
      <c r="M6854" s="1" t="s">
        <v>3437</v>
      </c>
      <c r="N6854" s="1" t="s">
        <v>10383</v>
      </c>
    </row>
    <row r="6855" spans="1:14" x14ac:dyDescent="0.25">
      <c r="A6855" s="1" t="s">
        <v>3436</v>
      </c>
      <c r="B6855" s="1" t="s">
        <v>80</v>
      </c>
      <c r="C6855" s="1" t="s">
        <v>81</v>
      </c>
      <c r="D6855" s="377">
        <v>6160</v>
      </c>
      <c r="E6855" s="1" t="s">
        <v>84</v>
      </c>
      <c r="F6855" s="378">
        <v>46181</v>
      </c>
      <c r="G6855" s="1" t="s">
        <v>8827</v>
      </c>
      <c r="H6855" s="1" t="s">
        <v>6005</v>
      </c>
      <c r="I6855" s="378">
        <v>47273</v>
      </c>
      <c r="J6855" s="1" t="s">
        <v>61</v>
      </c>
      <c r="K6855" s="380">
        <v>0.50752314814815003</v>
      </c>
      <c r="L6855" s="378">
        <v>46181</v>
      </c>
      <c r="M6855" s="1" t="s">
        <v>3437</v>
      </c>
      <c r="N6855" s="1" t="s">
        <v>10384</v>
      </c>
    </row>
    <row r="6856" spans="1:14" x14ac:dyDescent="0.25">
      <c r="A6856" s="1" t="s">
        <v>3436</v>
      </c>
      <c r="B6856" s="1" t="s">
        <v>80</v>
      </c>
      <c r="C6856" s="1" t="s">
        <v>81</v>
      </c>
      <c r="D6856" s="377">
        <v>6160</v>
      </c>
      <c r="E6856" s="1" t="s">
        <v>84</v>
      </c>
      <c r="F6856" s="378">
        <v>46181</v>
      </c>
      <c r="G6856" s="1" t="s">
        <v>10367</v>
      </c>
      <c r="H6856" s="1" t="s">
        <v>9553</v>
      </c>
      <c r="I6856" s="378">
        <v>47274</v>
      </c>
      <c r="J6856" s="1" t="s">
        <v>61</v>
      </c>
      <c r="K6856" s="380">
        <v>0.77648148148148</v>
      </c>
      <c r="L6856" s="378">
        <v>46181</v>
      </c>
      <c r="M6856" s="1" t="s">
        <v>3437</v>
      </c>
      <c r="N6856" s="1" t="s">
        <v>10385</v>
      </c>
    </row>
    <row r="6857" spans="1:14" x14ac:dyDescent="0.25">
      <c r="A6857" s="1" t="s">
        <v>3436</v>
      </c>
      <c r="B6857" s="1" t="s">
        <v>80</v>
      </c>
      <c r="C6857" s="1" t="s">
        <v>81</v>
      </c>
      <c r="D6857" s="377">
        <v>6160</v>
      </c>
      <c r="E6857" s="1" t="s">
        <v>84</v>
      </c>
      <c r="F6857" s="378">
        <v>46181</v>
      </c>
      <c r="G6857" s="1" t="s">
        <v>10367</v>
      </c>
      <c r="H6857" s="1" t="s">
        <v>9553</v>
      </c>
      <c r="I6857" s="378">
        <v>47274</v>
      </c>
      <c r="J6857" s="1" t="s">
        <v>61</v>
      </c>
      <c r="K6857" s="380">
        <v>0.82478009259259</v>
      </c>
      <c r="L6857" s="378">
        <v>46181</v>
      </c>
      <c r="M6857" s="1" t="s">
        <v>3437</v>
      </c>
      <c r="N6857" s="1" t="s">
        <v>10386</v>
      </c>
    </row>
    <row r="6858" spans="1:14" x14ac:dyDescent="0.25">
      <c r="A6858" s="1" t="s">
        <v>3436</v>
      </c>
      <c r="B6858" s="1" t="s">
        <v>80</v>
      </c>
      <c r="C6858" s="1" t="s">
        <v>81</v>
      </c>
      <c r="D6858" s="377">
        <v>6160</v>
      </c>
      <c r="E6858" s="1" t="s">
        <v>84</v>
      </c>
      <c r="F6858" s="378">
        <v>46181</v>
      </c>
      <c r="G6858" s="1" t="s">
        <v>10367</v>
      </c>
      <c r="H6858" s="1" t="s">
        <v>9553</v>
      </c>
      <c r="I6858" s="378">
        <v>47274</v>
      </c>
      <c r="J6858" s="1" t="s">
        <v>61</v>
      </c>
      <c r="K6858" s="380">
        <v>0.58906250000000004</v>
      </c>
      <c r="L6858" s="378">
        <v>46181</v>
      </c>
      <c r="M6858" s="1" t="s">
        <v>3437</v>
      </c>
      <c r="N6858" s="1" t="s">
        <v>10373</v>
      </c>
    </row>
    <row r="6859" spans="1:14" x14ac:dyDescent="0.25">
      <c r="A6859" s="1" t="s">
        <v>3436</v>
      </c>
      <c r="B6859" s="1" t="s">
        <v>80</v>
      </c>
      <c r="C6859" s="1" t="s">
        <v>81</v>
      </c>
      <c r="D6859" s="377">
        <v>6160</v>
      </c>
      <c r="E6859" s="1" t="s">
        <v>84</v>
      </c>
      <c r="F6859" s="378">
        <v>46181</v>
      </c>
      <c r="G6859" s="1" t="s">
        <v>10367</v>
      </c>
      <c r="H6859" s="1" t="s">
        <v>9553</v>
      </c>
      <c r="I6859" s="378">
        <v>47274</v>
      </c>
      <c r="J6859" s="1" t="s">
        <v>61</v>
      </c>
      <c r="K6859" s="380">
        <v>0.58469907407406996</v>
      </c>
      <c r="L6859" s="378">
        <v>46181</v>
      </c>
      <c r="M6859" s="1" t="s">
        <v>3437</v>
      </c>
      <c r="N6859" s="1" t="s">
        <v>10375</v>
      </c>
    </row>
    <row r="6860" spans="1:14" x14ac:dyDescent="0.25">
      <c r="A6860" s="1" t="s">
        <v>3436</v>
      </c>
      <c r="B6860" s="1" t="s">
        <v>80</v>
      </c>
      <c r="C6860" s="1" t="s">
        <v>81</v>
      </c>
      <c r="D6860" s="377">
        <v>6160</v>
      </c>
      <c r="E6860" s="1" t="s">
        <v>84</v>
      </c>
      <c r="F6860" s="378">
        <v>46181</v>
      </c>
      <c r="G6860" s="1" t="s">
        <v>8827</v>
      </c>
      <c r="H6860" s="1" t="s">
        <v>6005</v>
      </c>
      <c r="I6860" s="378">
        <v>47273</v>
      </c>
      <c r="J6860" s="1" t="s">
        <v>61</v>
      </c>
      <c r="K6860" s="380">
        <v>0.50763888888888997</v>
      </c>
      <c r="L6860" s="378">
        <v>46181</v>
      </c>
      <c r="M6860" s="1" t="s">
        <v>3437</v>
      </c>
      <c r="N6860" s="1" t="s">
        <v>10380</v>
      </c>
    </row>
    <row r="6861" spans="1:14" x14ac:dyDescent="0.25">
      <c r="A6861" s="1" t="s">
        <v>3436</v>
      </c>
      <c r="B6861" s="1" t="s">
        <v>80</v>
      </c>
      <c r="C6861" s="1" t="s">
        <v>81</v>
      </c>
      <c r="D6861" s="377">
        <v>6160</v>
      </c>
      <c r="E6861" s="1" t="s">
        <v>84</v>
      </c>
      <c r="F6861" s="378">
        <v>46181</v>
      </c>
      <c r="G6861" s="1" t="s">
        <v>10367</v>
      </c>
      <c r="H6861" s="1" t="s">
        <v>9553</v>
      </c>
      <c r="I6861" s="378">
        <v>47274</v>
      </c>
      <c r="J6861" s="1" t="s">
        <v>61</v>
      </c>
      <c r="K6861" s="380">
        <v>0.58501157407407001</v>
      </c>
      <c r="L6861" s="378">
        <v>46181</v>
      </c>
      <c r="M6861" s="1" t="s">
        <v>3437</v>
      </c>
      <c r="N6861" s="1" t="s">
        <v>10374</v>
      </c>
    </row>
    <row r="6862" spans="1:14" x14ac:dyDescent="0.25">
      <c r="A6862" s="1" t="s">
        <v>3436</v>
      </c>
      <c r="B6862" s="1" t="s">
        <v>80</v>
      </c>
      <c r="C6862" s="1" t="s">
        <v>81</v>
      </c>
      <c r="D6862" s="377">
        <v>6160</v>
      </c>
      <c r="E6862" s="1" t="s">
        <v>84</v>
      </c>
      <c r="F6862" s="378">
        <v>46181</v>
      </c>
      <c r="G6862" s="1" t="s">
        <v>10367</v>
      </c>
      <c r="H6862" s="1" t="s">
        <v>9553</v>
      </c>
      <c r="I6862" s="378">
        <v>47274</v>
      </c>
      <c r="J6862" s="1" t="s">
        <v>61</v>
      </c>
      <c r="K6862" s="380">
        <v>0.91092592592593002</v>
      </c>
      <c r="L6862" s="378">
        <v>46181</v>
      </c>
      <c r="M6862" s="1" t="s">
        <v>3437</v>
      </c>
      <c r="N6862" s="1" t="s">
        <v>10387</v>
      </c>
    </row>
    <row r="6863" spans="1:14" x14ac:dyDescent="0.25">
      <c r="A6863" s="1" t="s">
        <v>3436</v>
      </c>
      <c r="B6863" s="1" t="s">
        <v>80</v>
      </c>
      <c r="C6863" s="1" t="s">
        <v>81</v>
      </c>
      <c r="D6863" s="377">
        <v>6160</v>
      </c>
      <c r="E6863" s="1" t="s">
        <v>84</v>
      </c>
      <c r="F6863" s="378">
        <v>46181</v>
      </c>
      <c r="G6863" s="1" t="s">
        <v>10367</v>
      </c>
      <c r="H6863" s="1" t="s">
        <v>9553</v>
      </c>
      <c r="I6863" s="378">
        <v>47274</v>
      </c>
      <c r="J6863" s="1" t="s">
        <v>61</v>
      </c>
      <c r="K6863" s="380">
        <v>0.66856481481481</v>
      </c>
      <c r="L6863" s="378">
        <v>46181</v>
      </c>
      <c r="M6863" s="1" t="s">
        <v>3437</v>
      </c>
      <c r="N6863" s="1" t="s">
        <v>10377</v>
      </c>
    </row>
    <row r="6864" spans="1:14" x14ac:dyDescent="0.25">
      <c r="A6864" s="1" t="s">
        <v>3436</v>
      </c>
      <c r="B6864" s="1" t="s">
        <v>80</v>
      </c>
      <c r="C6864" s="1" t="s">
        <v>81</v>
      </c>
      <c r="D6864" s="377">
        <v>6160</v>
      </c>
      <c r="E6864" s="1" t="s">
        <v>84</v>
      </c>
      <c r="F6864" s="378">
        <v>46181</v>
      </c>
      <c r="G6864" s="1" t="s">
        <v>10367</v>
      </c>
      <c r="H6864" s="1" t="s">
        <v>9553</v>
      </c>
      <c r="I6864" s="378">
        <v>47274</v>
      </c>
      <c r="J6864" s="1" t="s">
        <v>61</v>
      </c>
      <c r="K6864" s="380">
        <v>0.71565972222221996</v>
      </c>
      <c r="L6864" s="378">
        <v>46181</v>
      </c>
      <c r="M6864" s="1" t="s">
        <v>3437</v>
      </c>
      <c r="N6864" s="1" t="s">
        <v>10382</v>
      </c>
    </row>
    <row r="6865" spans="1:14" x14ac:dyDescent="0.25">
      <c r="A6865" s="1" t="s">
        <v>3436</v>
      </c>
      <c r="B6865" s="1" t="s">
        <v>80</v>
      </c>
      <c r="C6865" s="1" t="s">
        <v>81</v>
      </c>
      <c r="D6865" s="377">
        <v>6160</v>
      </c>
      <c r="E6865" s="1" t="s">
        <v>84</v>
      </c>
      <c r="F6865" s="378">
        <v>46181</v>
      </c>
      <c r="G6865" s="1" t="s">
        <v>10367</v>
      </c>
      <c r="H6865" s="1" t="s">
        <v>9553</v>
      </c>
      <c r="I6865" s="378">
        <v>47274</v>
      </c>
      <c r="J6865" s="1" t="s">
        <v>61</v>
      </c>
      <c r="K6865" s="380">
        <v>0.94054398148148</v>
      </c>
      <c r="L6865" s="378">
        <v>46181</v>
      </c>
      <c r="M6865" s="1" t="s">
        <v>3437</v>
      </c>
      <c r="N6865" s="1" t="s">
        <v>10381</v>
      </c>
    </row>
    <row r="6866" spans="1:14" x14ac:dyDescent="0.25">
      <c r="A6866" s="1" t="s">
        <v>3436</v>
      </c>
      <c r="B6866" s="1" t="s">
        <v>80</v>
      </c>
      <c r="C6866" s="1" t="s">
        <v>81</v>
      </c>
      <c r="D6866" s="377">
        <v>6160</v>
      </c>
      <c r="E6866" s="1" t="s">
        <v>84</v>
      </c>
      <c r="F6866" s="378">
        <v>46178</v>
      </c>
      <c r="G6866" s="1" t="s">
        <v>8827</v>
      </c>
      <c r="H6866" s="1" t="s">
        <v>6005</v>
      </c>
      <c r="I6866" s="378">
        <v>47273</v>
      </c>
      <c r="J6866" s="1" t="s">
        <v>61</v>
      </c>
      <c r="K6866" s="380">
        <v>0.86269675925926004</v>
      </c>
      <c r="L6866" s="378">
        <v>46178</v>
      </c>
      <c r="M6866" s="1" t="s">
        <v>3437</v>
      </c>
      <c r="N6866" s="1" t="s">
        <v>8834</v>
      </c>
    </row>
    <row r="6867" spans="1:14" x14ac:dyDescent="0.25">
      <c r="A6867" s="1" t="s">
        <v>3436</v>
      </c>
      <c r="B6867" s="1" t="s">
        <v>80</v>
      </c>
      <c r="C6867" s="1" t="s">
        <v>81</v>
      </c>
      <c r="D6867" s="377">
        <v>6160</v>
      </c>
      <c r="E6867" s="1" t="s">
        <v>84</v>
      </c>
      <c r="F6867" s="378">
        <v>46178</v>
      </c>
      <c r="G6867" s="1" t="s">
        <v>8827</v>
      </c>
      <c r="H6867" s="1" t="s">
        <v>6005</v>
      </c>
      <c r="I6867" s="378">
        <v>47273</v>
      </c>
      <c r="J6867" s="1" t="s">
        <v>61</v>
      </c>
      <c r="K6867" s="380">
        <v>0.61648148148147996</v>
      </c>
      <c r="L6867" s="378">
        <v>46178</v>
      </c>
      <c r="M6867" s="1" t="s">
        <v>3437</v>
      </c>
      <c r="N6867" s="1" t="s">
        <v>8842</v>
      </c>
    </row>
    <row r="6868" spans="1:14" x14ac:dyDescent="0.25">
      <c r="A6868" s="1" t="s">
        <v>3436</v>
      </c>
      <c r="B6868" s="1" t="s">
        <v>80</v>
      </c>
      <c r="C6868" s="1" t="s">
        <v>81</v>
      </c>
      <c r="D6868" s="377">
        <v>6160</v>
      </c>
      <c r="E6868" s="1" t="s">
        <v>84</v>
      </c>
      <c r="F6868" s="378">
        <v>46178</v>
      </c>
      <c r="G6868" s="1" t="s">
        <v>8829</v>
      </c>
      <c r="H6868" s="1" t="s">
        <v>6004</v>
      </c>
      <c r="I6868" s="378">
        <v>47273</v>
      </c>
      <c r="J6868" s="1" t="s">
        <v>61</v>
      </c>
      <c r="K6868" s="380">
        <v>0.43346064814815</v>
      </c>
      <c r="L6868" s="378">
        <v>46178</v>
      </c>
      <c r="M6868" s="1" t="s">
        <v>3437</v>
      </c>
      <c r="N6868" s="1" t="s">
        <v>8839</v>
      </c>
    </row>
    <row r="6869" spans="1:14" x14ac:dyDescent="0.25">
      <c r="A6869" s="1" t="s">
        <v>3436</v>
      </c>
      <c r="B6869" s="1" t="s">
        <v>80</v>
      </c>
      <c r="C6869" s="1" t="s">
        <v>81</v>
      </c>
      <c r="D6869" s="377">
        <v>6160</v>
      </c>
      <c r="E6869" s="1" t="s">
        <v>84</v>
      </c>
      <c r="F6869" s="378">
        <v>46178</v>
      </c>
      <c r="G6869" s="1" t="s">
        <v>8827</v>
      </c>
      <c r="H6869" s="1" t="s">
        <v>6005</v>
      </c>
      <c r="I6869" s="378">
        <v>47273</v>
      </c>
      <c r="J6869" s="1" t="s">
        <v>61</v>
      </c>
      <c r="K6869" s="380">
        <v>0.76222222222222002</v>
      </c>
      <c r="L6869" s="378">
        <v>46178</v>
      </c>
      <c r="M6869" s="1" t="s">
        <v>3437</v>
      </c>
      <c r="N6869" s="1" t="s">
        <v>8831</v>
      </c>
    </row>
    <row r="6870" spans="1:14" x14ac:dyDescent="0.25">
      <c r="A6870" s="1" t="s">
        <v>3436</v>
      </c>
      <c r="B6870" s="1" t="s">
        <v>80</v>
      </c>
      <c r="C6870" s="1" t="s">
        <v>81</v>
      </c>
      <c r="D6870" s="377">
        <v>6160</v>
      </c>
      <c r="E6870" s="1" t="s">
        <v>84</v>
      </c>
      <c r="F6870" s="378">
        <v>46178</v>
      </c>
      <c r="G6870" s="1" t="s">
        <v>8829</v>
      </c>
      <c r="H6870" s="1" t="s">
        <v>6004</v>
      </c>
      <c r="I6870" s="378">
        <v>47273</v>
      </c>
      <c r="J6870" s="1" t="s">
        <v>61</v>
      </c>
      <c r="K6870" s="380">
        <v>0.50790509259258998</v>
      </c>
      <c r="L6870" s="378">
        <v>46178</v>
      </c>
      <c r="M6870" s="1" t="s">
        <v>3437</v>
      </c>
      <c r="N6870" s="1" t="s">
        <v>8841</v>
      </c>
    </row>
    <row r="6871" spans="1:14" x14ac:dyDescent="0.25">
      <c r="A6871" s="1" t="s">
        <v>3436</v>
      </c>
      <c r="B6871" s="1" t="s">
        <v>80</v>
      </c>
      <c r="C6871" s="1" t="s">
        <v>81</v>
      </c>
      <c r="D6871" s="377">
        <v>6160</v>
      </c>
      <c r="E6871" s="1" t="s">
        <v>84</v>
      </c>
      <c r="F6871" s="378">
        <v>46178</v>
      </c>
      <c r="G6871" s="1" t="s">
        <v>8827</v>
      </c>
      <c r="H6871" s="1" t="s">
        <v>6005</v>
      </c>
      <c r="I6871" s="378">
        <v>47273</v>
      </c>
      <c r="J6871" s="1" t="s">
        <v>61</v>
      </c>
      <c r="K6871" s="380">
        <v>0.80052083333333002</v>
      </c>
      <c r="L6871" s="378">
        <v>46178</v>
      </c>
      <c r="M6871" s="1" t="s">
        <v>3437</v>
      </c>
      <c r="N6871" s="1" t="s">
        <v>8840</v>
      </c>
    </row>
    <row r="6872" spans="1:14" x14ac:dyDescent="0.25">
      <c r="A6872" s="1" t="s">
        <v>3436</v>
      </c>
      <c r="B6872" s="1" t="s">
        <v>80</v>
      </c>
      <c r="C6872" s="1" t="s">
        <v>81</v>
      </c>
      <c r="D6872" s="377">
        <v>6160</v>
      </c>
      <c r="E6872" s="1" t="s">
        <v>84</v>
      </c>
      <c r="F6872" s="378">
        <v>46178</v>
      </c>
      <c r="G6872" s="1" t="s">
        <v>8827</v>
      </c>
      <c r="H6872" s="1" t="s">
        <v>6005</v>
      </c>
      <c r="I6872" s="378">
        <v>47273</v>
      </c>
      <c r="J6872" s="1" t="s">
        <v>61</v>
      </c>
      <c r="K6872" s="380">
        <v>0.67578703703704002</v>
      </c>
      <c r="L6872" s="378">
        <v>46178</v>
      </c>
      <c r="M6872" s="1" t="s">
        <v>3437</v>
      </c>
      <c r="N6872" s="1" t="s">
        <v>8832</v>
      </c>
    </row>
    <row r="6873" spans="1:14" x14ac:dyDescent="0.25">
      <c r="A6873" s="1" t="s">
        <v>3436</v>
      </c>
      <c r="B6873" s="1" t="s">
        <v>80</v>
      </c>
      <c r="C6873" s="1" t="s">
        <v>81</v>
      </c>
      <c r="D6873" s="377">
        <v>6160</v>
      </c>
      <c r="E6873" s="1" t="s">
        <v>84</v>
      </c>
      <c r="F6873" s="378">
        <v>46178</v>
      </c>
      <c r="G6873" s="1" t="s">
        <v>8829</v>
      </c>
      <c r="H6873" s="1" t="s">
        <v>6004</v>
      </c>
      <c r="I6873" s="378">
        <v>47273</v>
      </c>
      <c r="J6873" s="1" t="s">
        <v>61</v>
      </c>
      <c r="K6873" s="380">
        <v>0.39878472222222</v>
      </c>
      <c r="L6873" s="378">
        <v>46178</v>
      </c>
      <c r="M6873" s="1" t="s">
        <v>3437</v>
      </c>
      <c r="N6873" s="1" t="s">
        <v>8837</v>
      </c>
    </row>
    <row r="6874" spans="1:14" x14ac:dyDescent="0.25">
      <c r="A6874" s="1" t="s">
        <v>3436</v>
      </c>
      <c r="B6874" s="1" t="s">
        <v>80</v>
      </c>
      <c r="C6874" s="1" t="s">
        <v>81</v>
      </c>
      <c r="D6874" s="377">
        <v>6160</v>
      </c>
      <c r="E6874" s="1" t="s">
        <v>84</v>
      </c>
      <c r="F6874" s="378">
        <v>46178</v>
      </c>
      <c r="G6874" s="1" t="s">
        <v>8829</v>
      </c>
      <c r="H6874" s="1" t="s">
        <v>6004</v>
      </c>
      <c r="I6874" s="378">
        <v>47273</v>
      </c>
      <c r="J6874" s="1" t="s">
        <v>61</v>
      </c>
      <c r="K6874" s="380">
        <v>0.53094907407406999</v>
      </c>
      <c r="L6874" s="378">
        <v>46178</v>
      </c>
      <c r="M6874" s="1" t="s">
        <v>3437</v>
      </c>
      <c r="N6874" s="1" t="s">
        <v>8844</v>
      </c>
    </row>
    <row r="6875" spans="1:14" x14ac:dyDescent="0.25">
      <c r="A6875" s="1" t="s">
        <v>3436</v>
      </c>
      <c r="B6875" s="1" t="s">
        <v>80</v>
      </c>
      <c r="C6875" s="1" t="s">
        <v>81</v>
      </c>
      <c r="D6875" s="377">
        <v>5280</v>
      </c>
      <c r="E6875" s="1" t="s">
        <v>84</v>
      </c>
      <c r="F6875" s="378">
        <v>46178</v>
      </c>
      <c r="G6875" s="1" t="s">
        <v>8827</v>
      </c>
      <c r="H6875" s="1" t="s">
        <v>6005</v>
      </c>
      <c r="I6875" s="378">
        <v>47273</v>
      </c>
      <c r="J6875" s="1" t="s">
        <v>61</v>
      </c>
      <c r="K6875" s="380">
        <v>0.90930555555556003</v>
      </c>
      <c r="L6875" s="378">
        <v>46178</v>
      </c>
      <c r="M6875" s="1" t="s">
        <v>3437</v>
      </c>
      <c r="N6875" s="1" t="s">
        <v>8838</v>
      </c>
    </row>
    <row r="6876" spans="1:14" x14ac:dyDescent="0.25">
      <c r="A6876" s="1" t="s">
        <v>3436</v>
      </c>
      <c r="B6876" s="1" t="s">
        <v>80</v>
      </c>
      <c r="C6876" s="1" t="s">
        <v>81</v>
      </c>
      <c r="D6876" s="377">
        <v>6160</v>
      </c>
      <c r="E6876" s="1" t="s">
        <v>84</v>
      </c>
      <c r="F6876" s="378">
        <v>46178</v>
      </c>
      <c r="G6876" s="1" t="s">
        <v>8827</v>
      </c>
      <c r="H6876" s="1" t="s">
        <v>6005</v>
      </c>
      <c r="I6876" s="378">
        <v>47273</v>
      </c>
      <c r="J6876" s="1" t="s">
        <v>61</v>
      </c>
      <c r="K6876" s="380">
        <v>0.67605324074074002</v>
      </c>
      <c r="L6876" s="378">
        <v>46178</v>
      </c>
      <c r="M6876" s="1" t="s">
        <v>3437</v>
      </c>
      <c r="N6876" s="1" t="s">
        <v>8833</v>
      </c>
    </row>
    <row r="6877" spans="1:14" x14ac:dyDescent="0.25">
      <c r="A6877" s="1" t="s">
        <v>3436</v>
      </c>
      <c r="B6877" s="1" t="s">
        <v>80</v>
      </c>
      <c r="C6877" s="1" t="s">
        <v>81</v>
      </c>
      <c r="D6877" s="377">
        <v>4620</v>
      </c>
      <c r="E6877" s="1" t="s">
        <v>84</v>
      </c>
      <c r="F6877" s="378">
        <v>46178</v>
      </c>
      <c r="G6877" s="1" t="s">
        <v>8829</v>
      </c>
      <c r="H6877" s="1" t="s">
        <v>6004</v>
      </c>
      <c r="I6877" s="378">
        <v>47273</v>
      </c>
      <c r="J6877" s="1" t="s">
        <v>61</v>
      </c>
      <c r="K6877" s="380">
        <v>0.59609953703703999</v>
      </c>
      <c r="L6877" s="378">
        <v>46178</v>
      </c>
      <c r="M6877" s="1" t="s">
        <v>3437</v>
      </c>
      <c r="N6877" s="1" t="s">
        <v>8836</v>
      </c>
    </row>
    <row r="6878" spans="1:14" x14ac:dyDescent="0.25">
      <c r="A6878" s="1" t="s">
        <v>3436</v>
      </c>
      <c r="B6878" s="1" t="s">
        <v>80</v>
      </c>
      <c r="C6878" s="1" t="s">
        <v>81</v>
      </c>
      <c r="D6878" s="377">
        <v>6160</v>
      </c>
      <c r="E6878" s="1" t="s">
        <v>84</v>
      </c>
      <c r="F6878" s="378">
        <v>46178</v>
      </c>
      <c r="G6878" s="1" t="s">
        <v>8829</v>
      </c>
      <c r="H6878" s="1" t="s">
        <v>6004</v>
      </c>
      <c r="I6878" s="378">
        <v>47273</v>
      </c>
      <c r="J6878" s="1" t="s">
        <v>61</v>
      </c>
      <c r="K6878" s="380">
        <v>0.10415509259259</v>
      </c>
      <c r="L6878" s="378">
        <v>46178</v>
      </c>
      <c r="M6878" s="1" t="s">
        <v>3437</v>
      </c>
      <c r="N6878" s="1" t="s">
        <v>8845</v>
      </c>
    </row>
    <row r="6879" spans="1:14" x14ac:dyDescent="0.25">
      <c r="A6879" s="1" t="s">
        <v>3436</v>
      </c>
      <c r="B6879" s="1" t="s">
        <v>80</v>
      </c>
      <c r="C6879" s="1" t="s">
        <v>81</v>
      </c>
      <c r="D6879" s="377">
        <v>6160</v>
      </c>
      <c r="E6879" s="1" t="s">
        <v>84</v>
      </c>
      <c r="F6879" s="378">
        <v>46178</v>
      </c>
      <c r="G6879" s="1" t="s">
        <v>8829</v>
      </c>
      <c r="H6879" s="1" t="s">
        <v>6004</v>
      </c>
      <c r="I6879" s="378">
        <v>47273</v>
      </c>
      <c r="J6879" s="1" t="s">
        <v>61</v>
      </c>
      <c r="K6879" s="380">
        <v>0.33432870370369999</v>
      </c>
      <c r="L6879" s="378">
        <v>46178</v>
      </c>
      <c r="M6879" s="1" t="s">
        <v>3437</v>
      </c>
      <c r="N6879" s="1" t="s">
        <v>8830</v>
      </c>
    </row>
    <row r="6880" spans="1:14" x14ac:dyDescent="0.25">
      <c r="A6880" s="1" t="s">
        <v>3436</v>
      </c>
      <c r="B6880" s="1" t="s">
        <v>80</v>
      </c>
      <c r="C6880" s="1" t="s">
        <v>81</v>
      </c>
      <c r="D6880" s="377">
        <v>6160</v>
      </c>
      <c r="E6880" s="1" t="s">
        <v>84</v>
      </c>
      <c r="F6880" s="378">
        <v>46178</v>
      </c>
      <c r="G6880" s="1" t="s">
        <v>8827</v>
      </c>
      <c r="H6880" s="1" t="s">
        <v>6005</v>
      </c>
      <c r="I6880" s="378">
        <v>47273</v>
      </c>
      <c r="J6880" s="1" t="s">
        <v>61</v>
      </c>
      <c r="K6880" s="380">
        <v>0.71395833333333003</v>
      </c>
      <c r="L6880" s="378">
        <v>46178</v>
      </c>
      <c r="M6880" s="1" t="s">
        <v>3437</v>
      </c>
      <c r="N6880" s="1" t="s">
        <v>8828</v>
      </c>
    </row>
    <row r="6881" spans="1:14" x14ac:dyDescent="0.25">
      <c r="A6881" s="1" t="s">
        <v>3436</v>
      </c>
      <c r="B6881" s="1" t="s">
        <v>80</v>
      </c>
      <c r="C6881" s="1" t="s">
        <v>81</v>
      </c>
      <c r="D6881" s="377">
        <v>6160</v>
      </c>
      <c r="E6881" s="1" t="s">
        <v>84</v>
      </c>
      <c r="F6881" s="378">
        <v>46178</v>
      </c>
      <c r="G6881" s="1" t="s">
        <v>8829</v>
      </c>
      <c r="H6881" s="1" t="s">
        <v>6004</v>
      </c>
      <c r="I6881" s="378">
        <v>47273</v>
      </c>
      <c r="J6881" s="1" t="s">
        <v>61</v>
      </c>
      <c r="K6881" s="380">
        <v>0.47366898148148001</v>
      </c>
      <c r="L6881" s="378">
        <v>46178</v>
      </c>
      <c r="M6881" s="1" t="s">
        <v>3437</v>
      </c>
      <c r="N6881" s="1" t="s">
        <v>8843</v>
      </c>
    </row>
    <row r="6882" spans="1:14" x14ac:dyDescent="0.25">
      <c r="A6882" s="1" t="s">
        <v>3436</v>
      </c>
      <c r="B6882" s="1" t="s">
        <v>80</v>
      </c>
      <c r="C6882" s="1" t="s">
        <v>81</v>
      </c>
      <c r="D6882" s="377">
        <v>6160</v>
      </c>
      <c r="E6882" s="1" t="s">
        <v>84</v>
      </c>
      <c r="F6882" s="378">
        <v>46178</v>
      </c>
      <c r="G6882" s="1" t="s">
        <v>8829</v>
      </c>
      <c r="H6882" s="1" t="s">
        <v>6004</v>
      </c>
      <c r="I6882" s="378">
        <v>47273</v>
      </c>
      <c r="J6882" s="1" t="s">
        <v>61</v>
      </c>
      <c r="K6882" s="380">
        <v>0.37033564814815001</v>
      </c>
      <c r="L6882" s="378">
        <v>46178</v>
      </c>
      <c r="M6882" s="1" t="s">
        <v>3437</v>
      </c>
      <c r="N6882" s="1" t="s">
        <v>8835</v>
      </c>
    </row>
    <row r="6883" spans="1:14" x14ac:dyDescent="0.25">
      <c r="A6883" s="1" t="s">
        <v>3436</v>
      </c>
      <c r="B6883" s="1" t="s">
        <v>80</v>
      </c>
      <c r="C6883" s="1" t="s">
        <v>81</v>
      </c>
      <c r="D6883" s="377">
        <v>6160</v>
      </c>
      <c r="E6883" s="1" t="s">
        <v>84</v>
      </c>
      <c r="F6883" s="378">
        <v>46177</v>
      </c>
      <c r="G6883" s="1" t="s">
        <v>8846</v>
      </c>
      <c r="H6883" s="1" t="s">
        <v>6003</v>
      </c>
      <c r="I6883" s="378">
        <v>47272</v>
      </c>
      <c r="J6883" s="1" t="s">
        <v>61</v>
      </c>
      <c r="K6883" s="380">
        <v>0.71679398148147999</v>
      </c>
      <c r="L6883" s="378">
        <v>46177</v>
      </c>
      <c r="M6883" s="1" t="s">
        <v>3437</v>
      </c>
      <c r="N6883" s="1" t="s">
        <v>8852</v>
      </c>
    </row>
    <row r="6884" spans="1:14" x14ac:dyDescent="0.25">
      <c r="A6884" s="1" t="s">
        <v>3436</v>
      </c>
      <c r="B6884" s="1" t="s">
        <v>80</v>
      </c>
      <c r="C6884" s="1" t="s">
        <v>81</v>
      </c>
      <c r="D6884" s="377">
        <v>6160</v>
      </c>
      <c r="E6884" s="1" t="s">
        <v>84</v>
      </c>
      <c r="F6884" s="378">
        <v>46177</v>
      </c>
      <c r="G6884" s="1" t="s">
        <v>8846</v>
      </c>
      <c r="H6884" s="1" t="s">
        <v>6003</v>
      </c>
      <c r="I6884" s="378">
        <v>47272</v>
      </c>
      <c r="J6884" s="1" t="s">
        <v>61</v>
      </c>
      <c r="K6884" s="380">
        <v>0.59120370370370001</v>
      </c>
      <c r="L6884" s="378">
        <v>46177</v>
      </c>
      <c r="M6884" s="1" t="s">
        <v>3437</v>
      </c>
      <c r="N6884" s="1" t="s">
        <v>8847</v>
      </c>
    </row>
    <row r="6885" spans="1:14" x14ac:dyDescent="0.25">
      <c r="A6885" s="1" t="s">
        <v>3436</v>
      </c>
      <c r="B6885" s="1" t="s">
        <v>80</v>
      </c>
      <c r="C6885" s="1" t="s">
        <v>81</v>
      </c>
      <c r="D6885" s="377">
        <v>4840</v>
      </c>
      <c r="E6885" s="1" t="s">
        <v>84</v>
      </c>
      <c r="F6885" s="378">
        <v>46177</v>
      </c>
      <c r="G6885" s="1" t="s">
        <v>8853</v>
      </c>
      <c r="H6885" s="1" t="s">
        <v>6002</v>
      </c>
      <c r="I6885" s="378">
        <v>47271</v>
      </c>
      <c r="J6885" s="1" t="s">
        <v>61</v>
      </c>
      <c r="K6885" s="380">
        <v>0.37760416666667002</v>
      </c>
      <c r="L6885" s="378">
        <v>46177</v>
      </c>
      <c r="M6885" s="1" t="s">
        <v>3437</v>
      </c>
      <c r="N6885" s="1" t="s">
        <v>8861</v>
      </c>
    </row>
    <row r="6886" spans="1:14" x14ac:dyDescent="0.25">
      <c r="A6886" s="1" t="s">
        <v>3436</v>
      </c>
      <c r="B6886" s="1" t="s">
        <v>80</v>
      </c>
      <c r="C6886" s="1" t="s">
        <v>81</v>
      </c>
      <c r="D6886" s="377">
        <v>6160</v>
      </c>
      <c r="E6886" s="1" t="s">
        <v>84</v>
      </c>
      <c r="F6886" s="378">
        <v>46177</v>
      </c>
      <c r="G6886" s="1" t="s">
        <v>8846</v>
      </c>
      <c r="H6886" s="1" t="s">
        <v>6003</v>
      </c>
      <c r="I6886" s="378">
        <v>47272</v>
      </c>
      <c r="J6886" s="1" t="s">
        <v>61</v>
      </c>
      <c r="K6886" s="380">
        <v>0.51269675925925995</v>
      </c>
      <c r="L6886" s="378">
        <v>46177</v>
      </c>
      <c r="M6886" s="1" t="s">
        <v>3437</v>
      </c>
      <c r="N6886" s="1" t="s">
        <v>8856</v>
      </c>
    </row>
    <row r="6887" spans="1:14" x14ac:dyDescent="0.25">
      <c r="A6887" s="1" t="s">
        <v>3436</v>
      </c>
      <c r="B6887" s="1" t="s">
        <v>80</v>
      </c>
      <c r="C6887" s="1" t="s">
        <v>81</v>
      </c>
      <c r="D6887" s="377">
        <v>6160</v>
      </c>
      <c r="E6887" s="1" t="s">
        <v>84</v>
      </c>
      <c r="F6887" s="378">
        <v>46177</v>
      </c>
      <c r="G6887" s="1" t="s">
        <v>8846</v>
      </c>
      <c r="H6887" s="1" t="s">
        <v>6003</v>
      </c>
      <c r="I6887" s="378">
        <v>47272</v>
      </c>
      <c r="J6887" s="1" t="s">
        <v>61</v>
      </c>
      <c r="K6887" s="380">
        <v>0.48274305555556002</v>
      </c>
      <c r="L6887" s="378">
        <v>46177</v>
      </c>
      <c r="M6887" s="1" t="s">
        <v>3437</v>
      </c>
      <c r="N6887" s="1" t="s">
        <v>8858</v>
      </c>
    </row>
    <row r="6888" spans="1:14" x14ac:dyDescent="0.25">
      <c r="A6888" s="1" t="s">
        <v>3436</v>
      </c>
      <c r="B6888" s="1" t="s">
        <v>80</v>
      </c>
      <c r="C6888" s="1" t="s">
        <v>81</v>
      </c>
      <c r="D6888" s="377">
        <v>6160</v>
      </c>
      <c r="E6888" s="1" t="s">
        <v>84</v>
      </c>
      <c r="F6888" s="378">
        <v>46177</v>
      </c>
      <c r="G6888" s="1" t="s">
        <v>8846</v>
      </c>
      <c r="H6888" s="1" t="s">
        <v>6003</v>
      </c>
      <c r="I6888" s="378">
        <v>47272</v>
      </c>
      <c r="J6888" s="1" t="s">
        <v>61</v>
      </c>
      <c r="K6888" s="380">
        <v>0.47902777777778</v>
      </c>
      <c r="L6888" s="378">
        <v>46177</v>
      </c>
      <c r="M6888" s="1" t="s">
        <v>3437</v>
      </c>
      <c r="N6888" s="1" t="s">
        <v>8857</v>
      </c>
    </row>
    <row r="6889" spans="1:14" x14ac:dyDescent="0.25">
      <c r="A6889" s="1" t="s">
        <v>3436</v>
      </c>
      <c r="B6889" s="1" t="s">
        <v>80</v>
      </c>
      <c r="C6889" s="1" t="s">
        <v>81</v>
      </c>
      <c r="D6889" s="377">
        <v>6160</v>
      </c>
      <c r="E6889" s="1" t="s">
        <v>84</v>
      </c>
      <c r="F6889" s="378">
        <v>46177</v>
      </c>
      <c r="G6889" s="1" t="s">
        <v>8846</v>
      </c>
      <c r="H6889" s="1" t="s">
        <v>6003</v>
      </c>
      <c r="I6889" s="378">
        <v>47272</v>
      </c>
      <c r="J6889" s="1" t="s">
        <v>61</v>
      </c>
      <c r="K6889" s="380">
        <v>0.77908564814814996</v>
      </c>
      <c r="L6889" s="378">
        <v>46177</v>
      </c>
      <c r="M6889" s="1" t="s">
        <v>3437</v>
      </c>
      <c r="N6889" s="1" t="s">
        <v>8848</v>
      </c>
    </row>
    <row r="6890" spans="1:14" x14ac:dyDescent="0.25">
      <c r="A6890" s="1" t="s">
        <v>3436</v>
      </c>
      <c r="B6890" s="1" t="s">
        <v>80</v>
      </c>
      <c r="C6890" s="1" t="s">
        <v>81</v>
      </c>
      <c r="D6890" s="377">
        <v>6160</v>
      </c>
      <c r="E6890" s="1" t="s">
        <v>84</v>
      </c>
      <c r="F6890" s="378">
        <v>46177</v>
      </c>
      <c r="G6890" s="1" t="s">
        <v>8853</v>
      </c>
      <c r="H6890" s="1" t="s">
        <v>6002</v>
      </c>
      <c r="I6890" s="378">
        <v>47271</v>
      </c>
      <c r="J6890" s="1" t="s">
        <v>61</v>
      </c>
      <c r="K6890" s="380">
        <v>0.38923611111111001</v>
      </c>
      <c r="L6890" s="378">
        <v>46177</v>
      </c>
      <c r="M6890" s="1" t="s">
        <v>3437</v>
      </c>
      <c r="N6890" s="1" t="s">
        <v>8854</v>
      </c>
    </row>
    <row r="6891" spans="1:14" x14ac:dyDescent="0.25">
      <c r="A6891" s="1" t="s">
        <v>3436</v>
      </c>
      <c r="B6891" s="1" t="s">
        <v>80</v>
      </c>
      <c r="C6891" s="1" t="s">
        <v>81</v>
      </c>
      <c r="D6891" s="377">
        <v>6160</v>
      </c>
      <c r="E6891" s="1" t="s">
        <v>84</v>
      </c>
      <c r="F6891" s="378">
        <v>46177</v>
      </c>
      <c r="G6891" s="1" t="s">
        <v>8846</v>
      </c>
      <c r="H6891" s="1" t="s">
        <v>6003</v>
      </c>
      <c r="I6891" s="378">
        <v>47272</v>
      </c>
      <c r="J6891" s="1" t="s">
        <v>61</v>
      </c>
      <c r="K6891" s="380">
        <v>0.67289351851851997</v>
      </c>
      <c r="L6891" s="378">
        <v>46177</v>
      </c>
      <c r="M6891" s="1" t="s">
        <v>3437</v>
      </c>
      <c r="N6891" s="1" t="s">
        <v>8851</v>
      </c>
    </row>
    <row r="6892" spans="1:14" x14ac:dyDescent="0.25">
      <c r="A6892" s="1" t="s">
        <v>3436</v>
      </c>
      <c r="B6892" s="1" t="s">
        <v>80</v>
      </c>
      <c r="C6892" s="1" t="s">
        <v>81</v>
      </c>
      <c r="D6892" s="377">
        <v>6160</v>
      </c>
      <c r="E6892" s="1" t="s">
        <v>84</v>
      </c>
      <c r="F6892" s="378">
        <v>46177</v>
      </c>
      <c r="G6892" s="1" t="s">
        <v>8846</v>
      </c>
      <c r="H6892" s="1" t="s">
        <v>6003</v>
      </c>
      <c r="I6892" s="378">
        <v>47272</v>
      </c>
      <c r="J6892" s="1" t="s">
        <v>61</v>
      </c>
      <c r="K6892" s="380">
        <v>0.49809027777777998</v>
      </c>
      <c r="L6892" s="378">
        <v>46177</v>
      </c>
      <c r="M6892" s="1" t="s">
        <v>3437</v>
      </c>
      <c r="N6892" s="1" t="s">
        <v>8855</v>
      </c>
    </row>
    <row r="6893" spans="1:14" x14ac:dyDescent="0.25">
      <c r="A6893" s="1" t="s">
        <v>3436</v>
      </c>
      <c r="B6893" s="1" t="s">
        <v>80</v>
      </c>
      <c r="C6893" s="1" t="s">
        <v>81</v>
      </c>
      <c r="D6893" s="377">
        <v>6160</v>
      </c>
      <c r="E6893" s="1" t="s">
        <v>84</v>
      </c>
      <c r="F6893" s="378">
        <v>46177</v>
      </c>
      <c r="G6893" s="1" t="s">
        <v>8846</v>
      </c>
      <c r="H6893" s="1" t="s">
        <v>6003</v>
      </c>
      <c r="I6893" s="378">
        <v>47272</v>
      </c>
      <c r="J6893" s="1" t="s">
        <v>61</v>
      </c>
      <c r="K6893" s="380">
        <v>0.68603009259258996</v>
      </c>
      <c r="L6893" s="378">
        <v>46177</v>
      </c>
      <c r="M6893" s="1" t="s">
        <v>3437</v>
      </c>
      <c r="N6893" s="1" t="s">
        <v>8860</v>
      </c>
    </row>
    <row r="6894" spans="1:14" x14ac:dyDescent="0.25">
      <c r="A6894" s="1" t="s">
        <v>3436</v>
      </c>
      <c r="B6894" s="1" t="s">
        <v>80</v>
      </c>
      <c r="C6894" s="1" t="s">
        <v>81</v>
      </c>
      <c r="D6894" s="377">
        <v>2640</v>
      </c>
      <c r="E6894" s="1" t="s">
        <v>84</v>
      </c>
      <c r="F6894" s="378">
        <v>46177</v>
      </c>
      <c r="G6894" s="1" t="s">
        <v>8846</v>
      </c>
      <c r="H6894" s="1" t="s">
        <v>6003</v>
      </c>
      <c r="I6894" s="378">
        <v>47272</v>
      </c>
      <c r="J6894" s="1" t="s">
        <v>61</v>
      </c>
      <c r="K6894" s="380">
        <v>0.88623842592593005</v>
      </c>
      <c r="L6894" s="378">
        <v>46177</v>
      </c>
      <c r="M6894" s="1" t="s">
        <v>3437</v>
      </c>
      <c r="N6894" s="1" t="s">
        <v>8849</v>
      </c>
    </row>
    <row r="6895" spans="1:14" x14ac:dyDescent="0.25">
      <c r="A6895" s="1" t="s">
        <v>3436</v>
      </c>
      <c r="B6895" s="1" t="s">
        <v>80</v>
      </c>
      <c r="C6895" s="1" t="s">
        <v>81</v>
      </c>
      <c r="D6895" s="377">
        <v>6160</v>
      </c>
      <c r="E6895" s="1" t="s">
        <v>84</v>
      </c>
      <c r="F6895" s="378">
        <v>46177</v>
      </c>
      <c r="G6895" s="1" t="s">
        <v>8846</v>
      </c>
      <c r="H6895" s="1" t="s">
        <v>6003</v>
      </c>
      <c r="I6895" s="378">
        <v>47272</v>
      </c>
      <c r="J6895" s="1" t="s">
        <v>61</v>
      </c>
      <c r="K6895" s="380">
        <v>0.61032407407406997</v>
      </c>
      <c r="L6895" s="378">
        <v>46177</v>
      </c>
      <c r="M6895" s="1" t="s">
        <v>3437</v>
      </c>
      <c r="N6895" s="1" t="s">
        <v>8862</v>
      </c>
    </row>
    <row r="6896" spans="1:14" x14ac:dyDescent="0.25">
      <c r="A6896" s="1" t="s">
        <v>3436</v>
      </c>
      <c r="B6896" s="1" t="s">
        <v>80</v>
      </c>
      <c r="C6896" s="1" t="s">
        <v>81</v>
      </c>
      <c r="D6896" s="377">
        <v>6160</v>
      </c>
      <c r="E6896" s="1" t="s">
        <v>84</v>
      </c>
      <c r="F6896" s="378">
        <v>46177</v>
      </c>
      <c r="G6896" s="1" t="s">
        <v>8846</v>
      </c>
      <c r="H6896" s="1" t="s">
        <v>6003</v>
      </c>
      <c r="I6896" s="378">
        <v>47272</v>
      </c>
      <c r="J6896" s="1" t="s">
        <v>61</v>
      </c>
      <c r="K6896" s="380">
        <v>0.55656249999999996</v>
      </c>
      <c r="L6896" s="378">
        <v>46177</v>
      </c>
      <c r="M6896" s="1" t="s">
        <v>3437</v>
      </c>
      <c r="N6896" s="1" t="s">
        <v>8850</v>
      </c>
    </row>
    <row r="6897" spans="1:14" x14ac:dyDescent="0.25">
      <c r="A6897" s="1" t="s">
        <v>3436</v>
      </c>
      <c r="B6897" s="1" t="s">
        <v>80</v>
      </c>
      <c r="C6897" s="1" t="s">
        <v>81</v>
      </c>
      <c r="D6897" s="377">
        <v>6160</v>
      </c>
      <c r="E6897" s="1" t="s">
        <v>84</v>
      </c>
      <c r="F6897" s="378">
        <v>46177</v>
      </c>
      <c r="G6897" s="1" t="s">
        <v>8829</v>
      </c>
      <c r="H6897" s="1" t="s">
        <v>6004</v>
      </c>
      <c r="I6897" s="378">
        <v>47273</v>
      </c>
      <c r="J6897" s="1" t="s">
        <v>61</v>
      </c>
      <c r="K6897" s="380">
        <v>0.93013888888888996</v>
      </c>
      <c r="L6897" s="378">
        <v>46177</v>
      </c>
      <c r="M6897" s="1" t="s">
        <v>3437</v>
      </c>
      <c r="N6897" s="1" t="s">
        <v>8859</v>
      </c>
    </row>
    <row r="6898" spans="1:14" x14ac:dyDescent="0.25">
      <c r="A6898" s="1" t="s">
        <v>3436</v>
      </c>
      <c r="B6898" s="1" t="s">
        <v>80</v>
      </c>
      <c r="C6898" s="1" t="s">
        <v>81</v>
      </c>
      <c r="D6898" s="377">
        <v>6160</v>
      </c>
      <c r="E6898" s="1" t="s">
        <v>84</v>
      </c>
      <c r="F6898" s="378">
        <v>46177</v>
      </c>
      <c r="G6898" s="1" t="s">
        <v>8829</v>
      </c>
      <c r="H6898" s="1" t="s">
        <v>6004</v>
      </c>
      <c r="I6898" s="378">
        <v>47273</v>
      </c>
      <c r="J6898" s="1" t="s">
        <v>61</v>
      </c>
      <c r="K6898" s="380">
        <v>0.90496527777778002</v>
      </c>
      <c r="L6898" s="378">
        <v>46177</v>
      </c>
      <c r="M6898" s="1" t="s">
        <v>3437</v>
      </c>
      <c r="N6898" s="1" t="s">
        <v>8864</v>
      </c>
    </row>
    <row r="6899" spans="1:14" x14ac:dyDescent="0.25">
      <c r="A6899" s="1" t="s">
        <v>3436</v>
      </c>
      <c r="B6899" s="1" t="s">
        <v>80</v>
      </c>
      <c r="C6899" s="1" t="s">
        <v>81</v>
      </c>
      <c r="D6899" s="377">
        <v>6160</v>
      </c>
      <c r="E6899" s="1" t="s">
        <v>84</v>
      </c>
      <c r="F6899" s="378">
        <v>46177</v>
      </c>
      <c r="G6899" s="1" t="s">
        <v>8829</v>
      </c>
      <c r="H6899" s="1" t="s">
        <v>6004</v>
      </c>
      <c r="I6899" s="378">
        <v>47273</v>
      </c>
      <c r="J6899" s="1" t="s">
        <v>61</v>
      </c>
      <c r="K6899" s="380">
        <v>0.88016203703703999</v>
      </c>
      <c r="L6899" s="378">
        <v>46177</v>
      </c>
      <c r="M6899" s="1" t="s">
        <v>3437</v>
      </c>
      <c r="N6899" s="1" t="s">
        <v>8863</v>
      </c>
    </row>
    <row r="6900" spans="1:14" x14ac:dyDescent="0.25">
      <c r="A6900" s="1" t="s">
        <v>3436</v>
      </c>
      <c r="B6900" s="1" t="s">
        <v>80</v>
      </c>
      <c r="C6900" s="1" t="s">
        <v>81</v>
      </c>
      <c r="D6900" s="377">
        <v>6160</v>
      </c>
      <c r="E6900" s="1" t="s">
        <v>84</v>
      </c>
      <c r="F6900" s="378">
        <v>46176</v>
      </c>
      <c r="G6900" s="1" t="s">
        <v>5678</v>
      </c>
      <c r="H6900" s="1" t="s">
        <v>5133</v>
      </c>
      <c r="I6900" s="378">
        <v>47271</v>
      </c>
      <c r="J6900" s="1" t="s">
        <v>61</v>
      </c>
      <c r="K6900" s="380">
        <v>0.37737268518519002</v>
      </c>
      <c r="L6900" s="378">
        <v>46176</v>
      </c>
      <c r="M6900" s="1" t="s">
        <v>3437</v>
      </c>
      <c r="N6900" s="1" t="s">
        <v>8870</v>
      </c>
    </row>
    <row r="6901" spans="1:14" x14ac:dyDescent="0.25">
      <c r="A6901" s="1" t="s">
        <v>3436</v>
      </c>
      <c r="B6901" s="1" t="s">
        <v>80</v>
      </c>
      <c r="C6901" s="1" t="s">
        <v>81</v>
      </c>
      <c r="D6901" s="377">
        <v>6160</v>
      </c>
      <c r="E6901" s="1" t="s">
        <v>84</v>
      </c>
      <c r="F6901" s="378">
        <v>46176</v>
      </c>
      <c r="G6901" s="1" t="s">
        <v>8853</v>
      </c>
      <c r="H6901" s="1" t="s">
        <v>6002</v>
      </c>
      <c r="I6901" s="378">
        <v>47271</v>
      </c>
      <c r="J6901" s="1" t="s">
        <v>61</v>
      </c>
      <c r="K6901" s="380">
        <v>0.61246527777778004</v>
      </c>
      <c r="L6901" s="378">
        <v>46176</v>
      </c>
      <c r="M6901" s="1" t="s">
        <v>3437</v>
      </c>
      <c r="N6901" s="1" t="s">
        <v>8875</v>
      </c>
    </row>
    <row r="6902" spans="1:14" x14ac:dyDescent="0.25">
      <c r="A6902" s="1" t="s">
        <v>3436</v>
      </c>
      <c r="B6902" s="1" t="s">
        <v>80</v>
      </c>
      <c r="C6902" s="1" t="s">
        <v>81</v>
      </c>
      <c r="D6902" s="377">
        <v>6160</v>
      </c>
      <c r="E6902" s="1" t="s">
        <v>84</v>
      </c>
      <c r="F6902" s="378">
        <v>46176</v>
      </c>
      <c r="G6902" s="1" t="s">
        <v>5678</v>
      </c>
      <c r="H6902" s="1" t="s">
        <v>5133</v>
      </c>
      <c r="I6902" s="378">
        <v>47271</v>
      </c>
      <c r="J6902" s="1" t="s">
        <v>61</v>
      </c>
      <c r="K6902" s="380">
        <v>0.54598379629630001</v>
      </c>
      <c r="L6902" s="378">
        <v>46176</v>
      </c>
      <c r="M6902" s="1" t="s">
        <v>3437</v>
      </c>
      <c r="N6902" s="1" t="s">
        <v>8874</v>
      </c>
    </row>
    <row r="6903" spans="1:14" x14ac:dyDescent="0.25">
      <c r="A6903" s="1" t="s">
        <v>3436</v>
      </c>
      <c r="B6903" s="1" t="s">
        <v>80</v>
      </c>
      <c r="C6903" s="1" t="s">
        <v>81</v>
      </c>
      <c r="D6903" s="377">
        <v>6160</v>
      </c>
      <c r="E6903" s="1" t="s">
        <v>84</v>
      </c>
      <c r="F6903" s="378">
        <v>46176</v>
      </c>
      <c r="G6903" s="1" t="s">
        <v>5678</v>
      </c>
      <c r="H6903" s="1" t="s">
        <v>5133</v>
      </c>
      <c r="I6903" s="378">
        <v>47271</v>
      </c>
      <c r="J6903" s="1" t="s">
        <v>61</v>
      </c>
      <c r="K6903" s="380">
        <v>0.51697916666666999</v>
      </c>
      <c r="L6903" s="378">
        <v>46176</v>
      </c>
      <c r="M6903" s="1" t="s">
        <v>3437</v>
      </c>
      <c r="N6903" s="1" t="s">
        <v>8872</v>
      </c>
    </row>
    <row r="6904" spans="1:14" x14ac:dyDescent="0.25">
      <c r="A6904" s="1" t="s">
        <v>3436</v>
      </c>
      <c r="B6904" s="1" t="s">
        <v>80</v>
      </c>
      <c r="C6904" s="1" t="s">
        <v>81</v>
      </c>
      <c r="D6904" s="377">
        <v>6160</v>
      </c>
      <c r="E6904" s="1" t="s">
        <v>84</v>
      </c>
      <c r="F6904" s="378">
        <v>46176</v>
      </c>
      <c r="G6904" s="1" t="s">
        <v>8853</v>
      </c>
      <c r="H6904" s="1" t="s">
        <v>6002</v>
      </c>
      <c r="I6904" s="378">
        <v>47271</v>
      </c>
      <c r="J6904" s="1" t="s">
        <v>61</v>
      </c>
      <c r="K6904" s="380">
        <v>0.82651620370370005</v>
      </c>
      <c r="L6904" s="378">
        <v>46176</v>
      </c>
      <c r="M6904" s="1" t="s">
        <v>3437</v>
      </c>
      <c r="N6904" s="1" t="s">
        <v>8880</v>
      </c>
    </row>
    <row r="6905" spans="1:14" x14ac:dyDescent="0.25">
      <c r="A6905" s="1" t="s">
        <v>3436</v>
      </c>
      <c r="B6905" s="1" t="s">
        <v>80</v>
      </c>
      <c r="C6905" s="1" t="s">
        <v>81</v>
      </c>
      <c r="D6905" s="377">
        <v>6160</v>
      </c>
      <c r="E6905" s="1" t="s">
        <v>84</v>
      </c>
      <c r="F6905" s="378">
        <v>46176</v>
      </c>
      <c r="G6905" s="1" t="s">
        <v>8853</v>
      </c>
      <c r="H6905" s="1" t="s">
        <v>6002</v>
      </c>
      <c r="I6905" s="378">
        <v>47271</v>
      </c>
      <c r="J6905" s="1" t="s">
        <v>61</v>
      </c>
      <c r="K6905" s="380">
        <v>0.75460648148148002</v>
      </c>
      <c r="L6905" s="378">
        <v>46176</v>
      </c>
      <c r="M6905" s="1" t="s">
        <v>3437</v>
      </c>
      <c r="N6905" s="1" t="s">
        <v>8867</v>
      </c>
    </row>
    <row r="6906" spans="1:14" x14ac:dyDescent="0.25">
      <c r="A6906" s="1" t="s">
        <v>3436</v>
      </c>
      <c r="B6906" s="1" t="s">
        <v>80</v>
      </c>
      <c r="C6906" s="1" t="s">
        <v>81</v>
      </c>
      <c r="D6906" s="377">
        <v>6160</v>
      </c>
      <c r="E6906" s="1" t="s">
        <v>84</v>
      </c>
      <c r="F6906" s="378">
        <v>46176</v>
      </c>
      <c r="G6906" s="1" t="s">
        <v>8853</v>
      </c>
      <c r="H6906" s="1" t="s">
        <v>6002</v>
      </c>
      <c r="I6906" s="378">
        <v>47271</v>
      </c>
      <c r="J6906" s="1" t="s">
        <v>61</v>
      </c>
      <c r="K6906" s="380">
        <v>0.91190972222222</v>
      </c>
      <c r="L6906" s="378">
        <v>46176</v>
      </c>
      <c r="M6906" s="1" t="s">
        <v>3437</v>
      </c>
      <c r="N6906" s="1" t="s">
        <v>8873</v>
      </c>
    </row>
    <row r="6907" spans="1:14" x14ac:dyDescent="0.25">
      <c r="A6907" s="1" t="s">
        <v>3436</v>
      </c>
      <c r="B6907" s="1" t="s">
        <v>80</v>
      </c>
      <c r="C6907" s="1" t="s">
        <v>81</v>
      </c>
      <c r="D6907" s="377">
        <v>6160</v>
      </c>
      <c r="E6907" s="1" t="s">
        <v>84</v>
      </c>
      <c r="F6907" s="378">
        <v>46176</v>
      </c>
      <c r="G6907" s="1" t="s">
        <v>8853</v>
      </c>
      <c r="H6907" s="1" t="s">
        <v>6002</v>
      </c>
      <c r="I6907" s="378">
        <v>47271</v>
      </c>
      <c r="J6907" s="1" t="s">
        <v>61</v>
      </c>
      <c r="K6907" s="380">
        <v>0.9590162037037</v>
      </c>
      <c r="L6907" s="378">
        <v>46176</v>
      </c>
      <c r="M6907" s="1" t="s">
        <v>3437</v>
      </c>
      <c r="N6907" s="1" t="s">
        <v>8877</v>
      </c>
    </row>
    <row r="6908" spans="1:14" x14ac:dyDescent="0.25">
      <c r="A6908" s="1" t="s">
        <v>3436</v>
      </c>
      <c r="B6908" s="1" t="s">
        <v>80</v>
      </c>
      <c r="C6908" s="1" t="s">
        <v>81</v>
      </c>
      <c r="D6908" s="377">
        <v>6160</v>
      </c>
      <c r="E6908" s="1" t="s">
        <v>84</v>
      </c>
      <c r="F6908" s="378">
        <v>46176</v>
      </c>
      <c r="G6908" s="1" t="s">
        <v>8853</v>
      </c>
      <c r="H6908" s="1" t="s">
        <v>6002</v>
      </c>
      <c r="I6908" s="378">
        <v>47271</v>
      </c>
      <c r="J6908" s="1" t="s">
        <v>61</v>
      </c>
      <c r="K6908" s="380">
        <v>0.90271990740741004</v>
      </c>
      <c r="L6908" s="378">
        <v>46176</v>
      </c>
      <c r="M6908" s="1" t="s">
        <v>3437</v>
      </c>
      <c r="N6908" s="1" t="s">
        <v>8876</v>
      </c>
    </row>
    <row r="6909" spans="1:14" x14ac:dyDescent="0.25">
      <c r="A6909" s="1" t="s">
        <v>3436</v>
      </c>
      <c r="B6909" s="1" t="s">
        <v>80</v>
      </c>
      <c r="C6909" s="1" t="s">
        <v>81</v>
      </c>
      <c r="D6909" s="377">
        <v>6160</v>
      </c>
      <c r="E6909" s="1" t="s">
        <v>84</v>
      </c>
      <c r="F6909" s="378">
        <v>46176</v>
      </c>
      <c r="G6909" s="1" t="s">
        <v>8853</v>
      </c>
      <c r="H6909" s="1" t="s">
        <v>6002</v>
      </c>
      <c r="I6909" s="378">
        <v>47271</v>
      </c>
      <c r="J6909" s="1" t="s">
        <v>61</v>
      </c>
      <c r="K6909" s="380">
        <v>0.75446759259259</v>
      </c>
      <c r="L6909" s="378">
        <v>46176</v>
      </c>
      <c r="M6909" s="1" t="s">
        <v>3437</v>
      </c>
      <c r="N6909" s="1" t="s">
        <v>8871</v>
      </c>
    </row>
    <row r="6910" spans="1:14" x14ac:dyDescent="0.25">
      <c r="A6910" s="1" t="s">
        <v>3436</v>
      </c>
      <c r="B6910" s="1" t="s">
        <v>80</v>
      </c>
      <c r="C6910" s="1" t="s">
        <v>81</v>
      </c>
      <c r="D6910" s="377">
        <v>6160</v>
      </c>
      <c r="E6910" s="1" t="s">
        <v>84</v>
      </c>
      <c r="F6910" s="378">
        <v>46176</v>
      </c>
      <c r="G6910" s="1" t="s">
        <v>8853</v>
      </c>
      <c r="H6910" s="1" t="s">
        <v>6002</v>
      </c>
      <c r="I6910" s="378">
        <v>47271</v>
      </c>
      <c r="J6910" s="1" t="s">
        <v>61</v>
      </c>
      <c r="K6910" s="380">
        <v>0.92644675925926001</v>
      </c>
      <c r="L6910" s="378">
        <v>46176</v>
      </c>
      <c r="M6910" s="1" t="s">
        <v>3437</v>
      </c>
      <c r="N6910" s="1" t="s">
        <v>8869</v>
      </c>
    </row>
    <row r="6911" spans="1:14" x14ac:dyDescent="0.25">
      <c r="A6911" s="1" t="s">
        <v>3436</v>
      </c>
      <c r="B6911" s="1" t="s">
        <v>80</v>
      </c>
      <c r="C6911" s="1" t="s">
        <v>81</v>
      </c>
      <c r="D6911" s="377">
        <v>5060</v>
      </c>
      <c r="E6911" s="1" t="s">
        <v>84</v>
      </c>
      <c r="F6911" s="378">
        <v>46176</v>
      </c>
      <c r="G6911" s="1" t="s">
        <v>5678</v>
      </c>
      <c r="H6911" s="1" t="s">
        <v>5133</v>
      </c>
      <c r="I6911" s="378">
        <v>47271</v>
      </c>
      <c r="J6911" s="1" t="s">
        <v>61</v>
      </c>
      <c r="K6911" s="380">
        <v>0.57516203703704005</v>
      </c>
      <c r="L6911" s="378">
        <v>46176</v>
      </c>
      <c r="M6911" s="1" t="s">
        <v>3437</v>
      </c>
      <c r="N6911" s="1" t="s">
        <v>8879</v>
      </c>
    </row>
    <row r="6912" spans="1:14" x14ac:dyDescent="0.25">
      <c r="A6912" s="1" t="s">
        <v>3436</v>
      </c>
      <c r="B6912" s="1" t="s">
        <v>80</v>
      </c>
      <c r="C6912" s="1" t="s">
        <v>81</v>
      </c>
      <c r="D6912" s="377">
        <v>6160</v>
      </c>
      <c r="E6912" s="1" t="s">
        <v>84</v>
      </c>
      <c r="F6912" s="378">
        <v>46176</v>
      </c>
      <c r="G6912" s="1" t="s">
        <v>5678</v>
      </c>
      <c r="H6912" s="1" t="s">
        <v>5133</v>
      </c>
      <c r="I6912" s="378">
        <v>47271</v>
      </c>
      <c r="J6912" s="1" t="s">
        <v>61</v>
      </c>
      <c r="K6912" s="380">
        <v>0.44616898148147999</v>
      </c>
      <c r="L6912" s="378">
        <v>46176</v>
      </c>
      <c r="M6912" s="1" t="s">
        <v>3437</v>
      </c>
      <c r="N6912" s="1" t="s">
        <v>8881</v>
      </c>
    </row>
    <row r="6913" spans="1:14" x14ac:dyDescent="0.25">
      <c r="A6913" s="1" t="s">
        <v>3436</v>
      </c>
      <c r="B6913" s="1" t="s">
        <v>80</v>
      </c>
      <c r="C6913" s="1" t="s">
        <v>81</v>
      </c>
      <c r="D6913" s="377">
        <v>6160</v>
      </c>
      <c r="E6913" s="1" t="s">
        <v>84</v>
      </c>
      <c r="F6913" s="378">
        <v>46176</v>
      </c>
      <c r="G6913" s="1" t="s">
        <v>5678</v>
      </c>
      <c r="H6913" s="1" t="s">
        <v>5133</v>
      </c>
      <c r="I6913" s="378">
        <v>47271</v>
      </c>
      <c r="J6913" s="1" t="s">
        <v>61</v>
      </c>
      <c r="K6913" s="380">
        <v>0.43203703703703999</v>
      </c>
      <c r="L6913" s="378">
        <v>46176</v>
      </c>
      <c r="M6913" s="1" t="s">
        <v>3437</v>
      </c>
      <c r="N6913" s="1" t="s">
        <v>8865</v>
      </c>
    </row>
    <row r="6914" spans="1:14" x14ac:dyDescent="0.25">
      <c r="A6914" s="1" t="s">
        <v>3436</v>
      </c>
      <c r="B6914" s="1" t="s">
        <v>80</v>
      </c>
      <c r="C6914" s="1" t="s">
        <v>81</v>
      </c>
      <c r="D6914" s="377">
        <v>6160</v>
      </c>
      <c r="E6914" s="1" t="s">
        <v>84</v>
      </c>
      <c r="F6914" s="378">
        <v>46176</v>
      </c>
      <c r="G6914" s="1" t="s">
        <v>8853</v>
      </c>
      <c r="H6914" s="1" t="s">
        <v>6002</v>
      </c>
      <c r="I6914" s="378">
        <v>47271</v>
      </c>
      <c r="J6914" s="1" t="s">
        <v>61</v>
      </c>
      <c r="K6914" s="380">
        <v>0.70045138888889003</v>
      </c>
      <c r="L6914" s="378">
        <v>46176</v>
      </c>
      <c r="M6914" s="1" t="s">
        <v>3437</v>
      </c>
      <c r="N6914" s="1" t="s">
        <v>8868</v>
      </c>
    </row>
    <row r="6915" spans="1:14" x14ac:dyDescent="0.25">
      <c r="A6915" s="1" t="s">
        <v>3436</v>
      </c>
      <c r="B6915" s="1" t="s">
        <v>80</v>
      </c>
      <c r="C6915" s="1" t="s">
        <v>81</v>
      </c>
      <c r="D6915" s="377">
        <v>6160</v>
      </c>
      <c r="E6915" s="1" t="s">
        <v>84</v>
      </c>
      <c r="F6915" s="378">
        <v>46176</v>
      </c>
      <c r="G6915" s="1" t="s">
        <v>5678</v>
      </c>
      <c r="H6915" s="1" t="s">
        <v>5133</v>
      </c>
      <c r="I6915" s="378">
        <v>47271</v>
      </c>
      <c r="J6915" s="1" t="s">
        <v>61</v>
      </c>
      <c r="K6915" s="380">
        <v>0.34924768518519</v>
      </c>
      <c r="L6915" s="378">
        <v>46176</v>
      </c>
      <c r="M6915" s="1" t="s">
        <v>3437</v>
      </c>
      <c r="N6915" s="1" t="s">
        <v>5680</v>
      </c>
    </row>
    <row r="6916" spans="1:14" x14ac:dyDescent="0.25">
      <c r="A6916" s="1" t="s">
        <v>3436</v>
      </c>
      <c r="B6916" s="1" t="s">
        <v>80</v>
      </c>
      <c r="C6916" s="1" t="s">
        <v>81</v>
      </c>
      <c r="D6916" s="377">
        <v>6160</v>
      </c>
      <c r="E6916" s="1" t="s">
        <v>84</v>
      </c>
      <c r="F6916" s="378">
        <v>46176</v>
      </c>
      <c r="G6916" s="1" t="s">
        <v>8853</v>
      </c>
      <c r="H6916" s="1" t="s">
        <v>6002</v>
      </c>
      <c r="I6916" s="378">
        <v>47271</v>
      </c>
      <c r="J6916" s="1" t="s">
        <v>61</v>
      </c>
      <c r="K6916" s="380">
        <v>0.67241898148148005</v>
      </c>
      <c r="L6916" s="378">
        <v>46176</v>
      </c>
      <c r="M6916" s="1" t="s">
        <v>3437</v>
      </c>
      <c r="N6916" s="1" t="s">
        <v>8878</v>
      </c>
    </row>
    <row r="6917" spans="1:14" x14ac:dyDescent="0.25">
      <c r="A6917" s="1" t="s">
        <v>3436</v>
      </c>
      <c r="B6917" s="1" t="s">
        <v>80</v>
      </c>
      <c r="C6917" s="1" t="s">
        <v>81</v>
      </c>
      <c r="D6917" s="377">
        <v>6160</v>
      </c>
      <c r="E6917" s="1" t="s">
        <v>84</v>
      </c>
      <c r="F6917" s="378">
        <v>46176</v>
      </c>
      <c r="G6917" s="1" t="s">
        <v>5678</v>
      </c>
      <c r="H6917" s="1" t="s">
        <v>5133</v>
      </c>
      <c r="I6917" s="378">
        <v>47271</v>
      </c>
      <c r="J6917" s="1" t="s">
        <v>61</v>
      </c>
      <c r="K6917" s="380">
        <v>0.54611111111110999</v>
      </c>
      <c r="L6917" s="378">
        <v>46176</v>
      </c>
      <c r="M6917" s="1" t="s">
        <v>3437</v>
      </c>
      <c r="N6917" s="1" t="s">
        <v>8866</v>
      </c>
    </row>
    <row r="6918" spans="1:14" x14ac:dyDescent="0.25">
      <c r="A6918" s="1" t="s">
        <v>3436</v>
      </c>
      <c r="B6918" s="1" t="s">
        <v>80</v>
      </c>
      <c r="C6918" s="1" t="s">
        <v>81</v>
      </c>
      <c r="D6918" s="377">
        <v>6160</v>
      </c>
      <c r="E6918" s="1" t="s">
        <v>84</v>
      </c>
      <c r="F6918" s="378">
        <v>46176</v>
      </c>
      <c r="G6918" s="1" t="s">
        <v>5678</v>
      </c>
      <c r="H6918" s="1" t="s">
        <v>5133</v>
      </c>
      <c r="I6918" s="378">
        <v>47271</v>
      </c>
      <c r="J6918" s="1" t="s">
        <v>61</v>
      </c>
      <c r="K6918" s="380">
        <v>0.32288194444444002</v>
      </c>
      <c r="L6918" s="378">
        <v>46176</v>
      </c>
      <c r="M6918" s="1" t="s">
        <v>3437</v>
      </c>
      <c r="N6918" s="1" t="s">
        <v>5679</v>
      </c>
    </row>
    <row r="6919" spans="1:14" x14ac:dyDescent="0.25">
      <c r="A6919" s="1" t="s">
        <v>3436</v>
      </c>
      <c r="B6919" s="1" t="s">
        <v>80</v>
      </c>
      <c r="C6919" s="1" t="s">
        <v>81</v>
      </c>
      <c r="D6919" s="377">
        <v>6160</v>
      </c>
      <c r="E6919" s="1" t="s">
        <v>84</v>
      </c>
      <c r="F6919" s="378">
        <v>46175</v>
      </c>
      <c r="G6919" s="1" t="s">
        <v>5678</v>
      </c>
      <c r="H6919" s="1" t="s">
        <v>5133</v>
      </c>
      <c r="I6919" s="378">
        <v>47271</v>
      </c>
      <c r="J6919" s="1" t="s">
        <v>61</v>
      </c>
      <c r="K6919" s="380">
        <v>0.94251157407407005</v>
      </c>
      <c r="L6919" s="378">
        <v>46175</v>
      </c>
      <c r="M6919" s="1" t="s">
        <v>3437</v>
      </c>
      <c r="N6919" s="1" t="s">
        <v>5683</v>
      </c>
    </row>
    <row r="6920" spans="1:14" x14ac:dyDescent="0.25">
      <c r="A6920" s="1" t="s">
        <v>3436</v>
      </c>
      <c r="B6920" s="1" t="s">
        <v>80</v>
      </c>
      <c r="C6920" s="1" t="s">
        <v>81</v>
      </c>
      <c r="D6920" s="377">
        <v>6160</v>
      </c>
      <c r="E6920" s="1" t="s">
        <v>84</v>
      </c>
      <c r="F6920" s="378">
        <v>46175</v>
      </c>
      <c r="G6920" s="1" t="s">
        <v>4989</v>
      </c>
      <c r="H6920" s="1" t="s">
        <v>4990</v>
      </c>
      <c r="I6920" s="378">
        <v>47271</v>
      </c>
      <c r="J6920" s="1" t="s">
        <v>61</v>
      </c>
      <c r="K6920" s="380">
        <v>0.51363425925925998</v>
      </c>
      <c r="L6920" s="378">
        <v>46175</v>
      </c>
      <c r="M6920" s="1" t="s">
        <v>3437</v>
      </c>
      <c r="N6920" s="1" t="s">
        <v>4997</v>
      </c>
    </row>
    <row r="6921" spans="1:14" x14ac:dyDescent="0.25">
      <c r="A6921" s="1" t="s">
        <v>3436</v>
      </c>
      <c r="B6921" s="1" t="s">
        <v>80</v>
      </c>
      <c r="C6921" s="1" t="s">
        <v>81</v>
      </c>
      <c r="D6921" s="377">
        <v>6160</v>
      </c>
      <c r="E6921" s="1" t="s">
        <v>84</v>
      </c>
      <c r="F6921" s="378">
        <v>46175</v>
      </c>
      <c r="G6921" s="1" t="s">
        <v>4989</v>
      </c>
      <c r="H6921" s="1" t="s">
        <v>4990</v>
      </c>
      <c r="I6921" s="378">
        <v>47271</v>
      </c>
      <c r="J6921" s="1" t="s">
        <v>61</v>
      </c>
      <c r="K6921" s="380">
        <v>0.69160879629630001</v>
      </c>
      <c r="L6921" s="378">
        <v>46175</v>
      </c>
      <c r="M6921" s="1" t="s">
        <v>3437</v>
      </c>
      <c r="N6921" s="1" t="s">
        <v>5687</v>
      </c>
    </row>
    <row r="6922" spans="1:14" x14ac:dyDescent="0.25">
      <c r="A6922" s="1" t="s">
        <v>3436</v>
      </c>
      <c r="B6922" s="1" t="s">
        <v>80</v>
      </c>
      <c r="C6922" s="1" t="s">
        <v>81</v>
      </c>
      <c r="D6922" s="377">
        <v>6160</v>
      </c>
      <c r="E6922" s="1" t="s">
        <v>84</v>
      </c>
      <c r="F6922" s="378">
        <v>46175</v>
      </c>
      <c r="G6922" s="1" t="s">
        <v>4989</v>
      </c>
      <c r="H6922" s="1" t="s">
        <v>4990</v>
      </c>
      <c r="I6922" s="378">
        <v>47271</v>
      </c>
      <c r="J6922" s="1" t="s">
        <v>61</v>
      </c>
      <c r="K6922" s="380">
        <v>0.55259259259258997</v>
      </c>
      <c r="L6922" s="378">
        <v>46175</v>
      </c>
      <c r="M6922" s="1" t="s">
        <v>3437</v>
      </c>
      <c r="N6922" s="1" t="s">
        <v>4994</v>
      </c>
    </row>
    <row r="6923" spans="1:14" x14ac:dyDescent="0.25">
      <c r="A6923" s="1" t="s">
        <v>3436</v>
      </c>
      <c r="B6923" s="1" t="s">
        <v>80</v>
      </c>
      <c r="C6923" s="1" t="s">
        <v>81</v>
      </c>
      <c r="D6923" s="377">
        <v>1540</v>
      </c>
      <c r="E6923" s="1" t="s">
        <v>84</v>
      </c>
      <c r="F6923" s="378">
        <v>46175</v>
      </c>
      <c r="G6923" s="1" t="s">
        <v>4989</v>
      </c>
      <c r="H6923" s="1" t="s">
        <v>4990</v>
      </c>
      <c r="I6923" s="378">
        <v>47271</v>
      </c>
      <c r="J6923" s="1" t="s">
        <v>61</v>
      </c>
      <c r="K6923" s="380">
        <v>0.79396990740741002</v>
      </c>
      <c r="L6923" s="378">
        <v>46175</v>
      </c>
      <c r="M6923" s="1" t="s">
        <v>3437</v>
      </c>
      <c r="N6923" s="1" t="s">
        <v>5682</v>
      </c>
    </row>
    <row r="6924" spans="1:14" x14ac:dyDescent="0.25">
      <c r="A6924" s="1" t="s">
        <v>3436</v>
      </c>
      <c r="B6924" s="1" t="s">
        <v>80</v>
      </c>
      <c r="C6924" s="1" t="s">
        <v>81</v>
      </c>
      <c r="D6924" s="377">
        <v>6160</v>
      </c>
      <c r="E6924" s="1" t="s">
        <v>84</v>
      </c>
      <c r="F6924" s="378">
        <v>46175</v>
      </c>
      <c r="G6924" s="1" t="s">
        <v>4989</v>
      </c>
      <c r="H6924" s="1" t="s">
        <v>4990</v>
      </c>
      <c r="I6924" s="378">
        <v>47271</v>
      </c>
      <c r="J6924" s="1" t="s">
        <v>61</v>
      </c>
      <c r="K6924" s="380">
        <v>0.61982638888888997</v>
      </c>
      <c r="L6924" s="378">
        <v>46175</v>
      </c>
      <c r="M6924" s="1" t="s">
        <v>3437</v>
      </c>
      <c r="N6924" s="1" t="s">
        <v>4999</v>
      </c>
    </row>
    <row r="6925" spans="1:14" x14ac:dyDescent="0.25">
      <c r="A6925" s="1" t="s">
        <v>3436</v>
      </c>
      <c r="B6925" s="1" t="s">
        <v>80</v>
      </c>
      <c r="C6925" s="1" t="s">
        <v>81</v>
      </c>
      <c r="D6925" s="377">
        <v>6160</v>
      </c>
      <c r="E6925" s="1" t="s">
        <v>84</v>
      </c>
      <c r="F6925" s="378">
        <v>46175</v>
      </c>
      <c r="G6925" s="1" t="s">
        <v>4989</v>
      </c>
      <c r="H6925" s="1" t="s">
        <v>4990</v>
      </c>
      <c r="I6925" s="378">
        <v>47271</v>
      </c>
      <c r="J6925" s="1" t="s">
        <v>61</v>
      </c>
      <c r="K6925" s="380">
        <v>0.57722222222221997</v>
      </c>
      <c r="L6925" s="378">
        <v>46175</v>
      </c>
      <c r="M6925" s="1" t="s">
        <v>3437</v>
      </c>
      <c r="N6925" s="1" t="s">
        <v>4993</v>
      </c>
    </row>
    <row r="6926" spans="1:14" x14ac:dyDescent="0.25">
      <c r="A6926" s="1" t="s">
        <v>3436</v>
      </c>
      <c r="B6926" s="1" t="s">
        <v>80</v>
      </c>
      <c r="C6926" s="1" t="s">
        <v>81</v>
      </c>
      <c r="D6926" s="377">
        <v>6160</v>
      </c>
      <c r="E6926" s="1" t="s">
        <v>84</v>
      </c>
      <c r="F6926" s="378">
        <v>46175</v>
      </c>
      <c r="G6926" s="1" t="s">
        <v>5678</v>
      </c>
      <c r="H6926" s="1" t="s">
        <v>5133</v>
      </c>
      <c r="I6926" s="378">
        <v>47271</v>
      </c>
      <c r="J6926" s="1" t="s">
        <v>61</v>
      </c>
      <c r="K6926" s="380">
        <v>0.91253472222221998</v>
      </c>
      <c r="L6926" s="378">
        <v>46175</v>
      </c>
      <c r="M6926" s="1" t="s">
        <v>3437</v>
      </c>
      <c r="N6926" s="1" t="s">
        <v>5686</v>
      </c>
    </row>
    <row r="6927" spans="1:14" x14ac:dyDescent="0.25">
      <c r="A6927" s="1" t="s">
        <v>3436</v>
      </c>
      <c r="B6927" s="1" t="s">
        <v>80</v>
      </c>
      <c r="C6927" s="1" t="s">
        <v>81</v>
      </c>
      <c r="D6927" s="377">
        <v>6160</v>
      </c>
      <c r="E6927" s="1" t="s">
        <v>84</v>
      </c>
      <c r="F6927" s="378">
        <v>46175</v>
      </c>
      <c r="G6927" s="1" t="s">
        <v>4989</v>
      </c>
      <c r="H6927" s="1" t="s">
        <v>4990</v>
      </c>
      <c r="I6927" s="378">
        <v>47271</v>
      </c>
      <c r="J6927" s="1" t="s">
        <v>61</v>
      </c>
      <c r="K6927" s="380">
        <v>0.75604166666667005</v>
      </c>
      <c r="L6927" s="378">
        <v>46175</v>
      </c>
      <c r="M6927" s="1" t="s">
        <v>3437</v>
      </c>
      <c r="N6927" s="1" t="s">
        <v>5681</v>
      </c>
    </row>
    <row r="6928" spans="1:14" x14ac:dyDescent="0.25">
      <c r="A6928" s="1" t="s">
        <v>3436</v>
      </c>
      <c r="B6928" s="1" t="s">
        <v>80</v>
      </c>
      <c r="C6928" s="1" t="s">
        <v>81</v>
      </c>
      <c r="D6928" s="377">
        <v>6160</v>
      </c>
      <c r="E6928" s="1" t="s">
        <v>84</v>
      </c>
      <c r="F6928" s="378">
        <v>46175</v>
      </c>
      <c r="G6928" s="1" t="s">
        <v>4989</v>
      </c>
      <c r="H6928" s="1" t="s">
        <v>4990</v>
      </c>
      <c r="I6928" s="378">
        <v>47271</v>
      </c>
      <c r="J6928" s="1" t="s">
        <v>61</v>
      </c>
      <c r="K6928" s="380">
        <v>0.65266203703703995</v>
      </c>
      <c r="L6928" s="378">
        <v>46175</v>
      </c>
      <c r="M6928" s="1" t="s">
        <v>3437</v>
      </c>
      <c r="N6928" s="1" t="s">
        <v>4996</v>
      </c>
    </row>
    <row r="6929" spans="1:14" x14ac:dyDescent="0.25">
      <c r="A6929" s="1" t="s">
        <v>3436</v>
      </c>
      <c r="B6929" s="1" t="s">
        <v>80</v>
      </c>
      <c r="C6929" s="1" t="s">
        <v>81</v>
      </c>
      <c r="D6929" s="377">
        <v>6160</v>
      </c>
      <c r="E6929" s="1" t="s">
        <v>84</v>
      </c>
      <c r="F6929" s="378">
        <v>46175</v>
      </c>
      <c r="G6929" s="1" t="s">
        <v>5678</v>
      </c>
      <c r="H6929" s="1" t="s">
        <v>5133</v>
      </c>
      <c r="I6929" s="378">
        <v>47271</v>
      </c>
      <c r="J6929" s="1" t="s">
        <v>61</v>
      </c>
      <c r="K6929" s="380">
        <v>0.91239583333332996</v>
      </c>
      <c r="L6929" s="378">
        <v>46175</v>
      </c>
      <c r="M6929" s="1" t="s">
        <v>3437</v>
      </c>
      <c r="N6929" s="1" t="s">
        <v>5685</v>
      </c>
    </row>
    <row r="6930" spans="1:14" x14ac:dyDescent="0.25">
      <c r="A6930" s="1" t="s">
        <v>3436</v>
      </c>
      <c r="B6930" s="1" t="s">
        <v>80</v>
      </c>
      <c r="C6930" s="1" t="s">
        <v>3537</v>
      </c>
      <c r="D6930" s="377">
        <v>-12320</v>
      </c>
      <c r="E6930" s="1" t="s">
        <v>84</v>
      </c>
      <c r="F6930" s="378">
        <v>46175</v>
      </c>
      <c r="G6930" s="1" t="s">
        <v>4365</v>
      </c>
      <c r="H6930" s="1" t="s">
        <v>4366</v>
      </c>
      <c r="I6930" s="378">
        <v>47266</v>
      </c>
      <c r="J6930" s="1" t="s">
        <v>61</v>
      </c>
      <c r="K6930" s="380">
        <v>0.65244212962963</v>
      </c>
      <c r="L6930" s="378">
        <v>46175</v>
      </c>
      <c r="M6930" s="1" t="s">
        <v>3437</v>
      </c>
      <c r="N6930" s="1" t="s">
        <v>4995</v>
      </c>
    </row>
    <row r="6931" spans="1:14" x14ac:dyDescent="0.25">
      <c r="A6931" s="1" t="s">
        <v>3436</v>
      </c>
      <c r="B6931" s="1" t="s">
        <v>80</v>
      </c>
      <c r="C6931" s="1" t="s">
        <v>81</v>
      </c>
      <c r="D6931" s="377">
        <v>6160</v>
      </c>
      <c r="E6931" s="1" t="s">
        <v>84</v>
      </c>
      <c r="F6931" s="378">
        <v>46175</v>
      </c>
      <c r="G6931" s="1" t="s">
        <v>4989</v>
      </c>
      <c r="H6931" s="1" t="s">
        <v>4990</v>
      </c>
      <c r="I6931" s="378">
        <v>47271</v>
      </c>
      <c r="J6931" s="1" t="s">
        <v>61</v>
      </c>
      <c r="K6931" s="380">
        <v>0.59446759259258997</v>
      </c>
      <c r="L6931" s="378">
        <v>46175</v>
      </c>
      <c r="M6931" s="1" t="s">
        <v>3437</v>
      </c>
      <c r="N6931" s="1" t="s">
        <v>4998</v>
      </c>
    </row>
    <row r="6932" spans="1:14" x14ac:dyDescent="0.25">
      <c r="A6932" s="1" t="s">
        <v>3436</v>
      </c>
      <c r="B6932" s="1" t="s">
        <v>80</v>
      </c>
      <c r="C6932" s="1" t="s">
        <v>81</v>
      </c>
      <c r="D6932" s="377">
        <v>6160</v>
      </c>
      <c r="E6932" s="1" t="s">
        <v>84</v>
      </c>
      <c r="F6932" s="378">
        <v>46175</v>
      </c>
      <c r="G6932" s="1" t="s">
        <v>4989</v>
      </c>
      <c r="H6932" s="1" t="s">
        <v>4990</v>
      </c>
      <c r="I6932" s="378">
        <v>47271</v>
      </c>
      <c r="J6932" s="1" t="s">
        <v>61</v>
      </c>
      <c r="K6932" s="380">
        <v>0.56653935185185</v>
      </c>
      <c r="L6932" s="378">
        <v>46175</v>
      </c>
      <c r="M6932" s="1" t="s">
        <v>3437</v>
      </c>
      <c r="N6932" s="1" t="s">
        <v>4992</v>
      </c>
    </row>
    <row r="6933" spans="1:14" x14ac:dyDescent="0.25">
      <c r="A6933" s="1" t="s">
        <v>3436</v>
      </c>
      <c r="B6933" s="1" t="s">
        <v>80</v>
      </c>
      <c r="C6933" s="1" t="s">
        <v>81</v>
      </c>
      <c r="D6933" s="377">
        <v>6160</v>
      </c>
      <c r="E6933" s="1" t="s">
        <v>84</v>
      </c>
      <c r="F6933" s="378">
        <v>46175</v>
      </c>
      <c r="G6933" s="1" t="s">
        <v>4989</v>
      </c>
      <c r="H6933" s="1" t="s">
        <v>4990</v>
      </c>
      <c r="I6933" s="378">
        <v>47271</v>
      </c>
      <c r="J6933" s="1" t="s">
        <v>61</v>
      </c>
      <c r="K6933" s="380">
        <v>0.42663194444444003</v>
      </c>
      <c r="L6933" s="378">
        <v>46175</v>
      </c>
      <c r="M6933" s="1" t="s">
        <v>3437</v>
      </c>
      <c r="N6933" s="1" t="s">
        <v>4991</v>
      </c>
    </row>
    <row r="6934" spans="1:14" x14ac:dyDescent="0.25">
      <c r="A6934" s="1" t="s">
        <v>3436</v>
      </c>
      <c r="B6934" s="1" t="s">
        <v>80</v>
      </c>
      <c r="C6934" s="1" t="s">
        <v>81</v>
      </c>
      <c r="D6934" s="377">
        <v>6160</v>
      </c>
      <c r="E6934" s="1" t="s">
        <v>84</v>
      </c>
      <c r="F6934" s="378">
        <v>46175</v>
      </c>
      <c r="G6934" s="1" t="s">
        <v>4989</v>
      </c>
      <c r="H6934" s="1" t="s">
        <v>4990</v>
      </c>
      <c r="I6934" s="378">
        <v>47271</v>
      </c>
      <c r="J6934" s="1" t="s">
        <v>61</v>
      </c>
      <c r="K6934" s="380">
        <v>0.71694444444444005</v>
      </c>
      <c r="L6934" s="378">
        <v>46175</v>
      </c>
      <c r="M6934" s="1" t="s">
        <v>3437</v>
      </c>
      <c r="N6934" s="1" t="s">
        <v>5684</v>
      </c>
    </row>
    <row r="6935" spans="1:14" x14ac:dyDescent="0.25">
      <c r="A6935" s="1" t="s">
        <v>5109</v>
      </c>
      <c r="B6935" s="1" t="s">
        <v>80</v>
      </c>
      <c r="C6935" s="1" t="s">
        <v>81</v>
      </c>
      <c r="D6935" s="377">
        <v>1005</v>
      </c>
      <c r="E6935" s="1" t="s">
        <v>82</v>
      </c>
      <c r="F6935" s="378">
        <v>46176</v>
      </c>
      <c r="G6935" s="1" t="s">
        <v>5688</v>
      </c>
      <c r="H6935" s="1" t="s">
        <v>5111</v>
      </c>
      <c r="I6935" s="378">
        <v>46183</v>
      </c>
      <c r="J6935" s="1" t="s">
        <v>61</v>
      </c>
      <c r="K6935" s="380">
        <v>0.21240740740740999</v>
      </c>
      <c r="L6935" s="378">
        <v>46176</v>
      </c>
      <c r="M6935" s="1" t="s">
        <v>5110</v>
      </c>
      <c r="N6935" s="1" t="s">
        <v>5689</v>
      </c>
    </row>
    <row r="6936" spans="1:14" x14ac:dyDescent="0.25">
      <c r="A6936" s="1" t="s">
        <v>11995</v>
      </c>
      <c r="B6936" s="1" t="s">
        <v>80</v>
      </c>
      <c r="C6936" s="1" t="s">
        <v>81</v>
      </c>
      <c r="D6936" s="377">
        <v>9500</v>
      </c>
      <c r="E6936" s="1" t="s">
        <v>82</v>
      </c>
      <c r="F6936" s="378">
        <v>46183</v>
      </c>
      <c r="G6936" s="1" t="s">
        <v>12880</v>
      </c>
      <c r="H6936" s="1" t="s">
        <v>11997</v>
      </c>
      <c r="I6936" s="378">
        <v>46198</v>
      </c>
      <c r="J6936" s="1" t="s">
        <v>61</v>
      </c>
      <c r="K6936" s="380">
        <v>0.60760416666667005</v>
      </c>
      <c r="L6936" s="378">
        <v>46183</v>
      </c>
      <c r="M6936" s="1" t="s">
        <v>11996</v>
      </c>
      <c r="N6936" s="1" t="s">
        <v>12881</v>
      </c>
    </row>
    <row r="6937" spans="1:14" x14ac:dyDescent="0.25">
      <c r="A6937" s="1" t="s">
        <v>3726</v>
      </c>
      <c r="B6937" s="1" t="s">
        <v>80</v>
      </c>
      <c r="C6937" s="1" t="s">
        <v>81</v>
      </c>
      <c r="D6937" s="377">
        <v>10000</v>
      </c>
      <c r="E6937" s="1" t="s">
        <v>82</v>
      </c>
      <c r="F6937" s="378">
        <v>46181</v>
      </c>
      <c r="G6937" s="1" t="s">
        <v>10391</v>
      </c>
      <c r="H6937" s="1" t="s">
        <v>9547</v>
      </c>
      <c r="I6937" s="378">
        <v>46638</v>
      </c>
      <c r="J6937" s="1" t="s">
        <v>61</v>
      </c>
      <c r="K6937" s="380">
        <v>0.75493055555555999</v>
      </c>
      <c r="L6937" s="378">
        <v>46181</v>
      </c>
      <c r="M6937" s="1" t="s">
        <v>3727</v>
      </c>
      <c r="N6937" s="1" t="s">
        <v>10392</v>
      </c>
    </row>
    <row r="6938" spans="1:14" x14ac:dyDescent="0.25">
      <c r="A6938" s="1" t="s">
        <v>3726</v>
      </c>
      <c r="B6938" s="1" t="s">
        <v>80</v>
      </c>
      <c r="C6938" s="1" t="s">
        <v>81</v>
      </c>
      <c r="D6938" s="377">
        <v>10000</v>
      </c>
      <c r="E6938" s="1" t="s">
        <v>82</v>
      </c>
      <c r="F6938" s="378">
        <v>46181</v>
      </c>
      <c r="G6938" s="1" t="s">
        <v>10389</v>
      </c>
      <c r="H6938" s="1" t="s">
        <v>9546</v>
      </c>
      <c r="I6938" s="378">
        <v>46638</v>
      </c>
      <c r="J6938" s="1" t="s">
        <v>61</v>
      </c>
      <c r="K6938" s="380">
        <v>0.52364583333333004</v>
      </c>
      <c r="L6938" s="378">
        <v>46181</v>
      </c>
      <c r="M6938" s="1" t="s">
        <v>3727</v>
      </c>
      <c r="N6938" s="1" t="s">
        <v>10390</v>
      </c>
    </row>
    <row r="6939" spans="1:14" x14ac:dyDescent="0.25">
      <c r="A6939" s="1" t="s">
        <v>3726</v>
      </c>
      <c r="B6939" s="1" t="s">
        <v>80</v>
      </c>
      <c r="C6939" s="1" t="s">
        <v>81</v>
      </c>
      <c r="D6939" s="377">
        <v>10000</v>
      </c>
      <c r="E6939" s="1" t="s">
        <v>82</v>
      </c>
      <c r="F6939" s="378">
        <v>46179</v>
      </c>
      <c r="G6939" s="1" t="s">
        <v>8882</v>
      </c>
      <c r="H6939" s="1" t="s">
        <v>5967</v>
      </c>
      <c r="I6939" s="378">
        <v>46636</v>
      </c>
      <c r="J6939" s="1" t="s">
        <v>61</v>
      </c>
      <c r="K6939" s="380">
        <v>4.0196759259260001E-2</v>
      </c>
      <c r="L6939" s="378">
        <v>46179</v>
      </c>
      <c r="M6939" s="1" t="s">
        <v>3727</v>
      </c>
      <c r="N6939" s="1" t="s">
        <v>8883</v>
      </c>
    </row>
    <row r="6940" spans="1:14" x14ac:dyDescent="0.25">
      <c r="A6940" s="1" t="s">
        <v>3726</v>
      </c>
      <c r="B6940" s="1" t="s">
        <v>80</v>
      </c>
      <c r="C6940" s="1" t="s">
        <v>81</v>
      </c>
      <c r="D6940" s="377">
        <v>10000</v>
      </c>
      <c r="E6940" s="1" t="s">
        <v>82</v>
      </c>
      <c r="F6940" s="378">
        <v>46179</v>
      </c>
      <c r="G6940" s="1" t="s">
        <v>8884</v>
      </c>
      <c r="H6940" s="1" t="s">
        <v>5968</v>
      </c>
      <c r="I6940" s="378">
        <v>46636</v>
      </c>
      <c r="J6940" s="1" t="s">
        <v>61</v>
      </c>
      <c r="K6940" s="380">
        <v>0.22725694444444</v>
      </c>
      <c r="L6940" s="378">
        <v>46179</v>
      </c>
      <c r="M6940" s="1" t="s">
        <v>3727</v>
      </c>
      <c r="N6940" s="1" t="s">
        <v>8885</v>
      </c>
    </row>
    <row r="6941" spans="1:14" x14ac:dyDescent="0.25">
      <c r="A6941" s="1" t="s">
        <v>3726</v>
      </c>
      <c r="B6941" s="1" t="s">
        <v>80</v>
      </c>
      <c r="C6941" s="1" t="s">
        <v>81</v>
      </c>
      <c r="D6941" s="377">
        <v>10000</v>
      </c>
      <c r="E6941" s="1" t="s">
        <v>82</v>
      </c>
      <c r="F6941" s="378">
        <v>46178</v>
      </c>
      <c r="G6941" s="1" t="s">
        <v>8886</v>
      </c>
      <c r="H6941" s="1" t="s">
        <v>8887</v>
      </c>
      <c r="I6941" s="378">
        <v>46635</v>
      </c>
      <c r="J6941" s="1" t="s">
        <v>61</v>
      </c>
      <c r="K6941" s="380">
        <v>0.45390046296295999</v>
      </c>
      <c r="L6941" s="378">
        <v>46178</v>
      </c>
      <c r="M6941" s="1" t="s">
        <v>3727</v>
      </c>
      <c r="N6941" s="1" t="s">
        <v>8888</v>
      </c>
    </row>
    <row r="6942" spans="1:14" x14ac:dyDescent="0.25">
      <c r="A6942" s="1" t="s">
        <v>3726</v>
      </c>
      <c r="B6942" s="1" t="s">
        <v>80</v>
      </c>
      <c r="C6942" s="1" t="s">
        <v>81</v>
      </c>
      <c r="D6942" s="377">
        <v>10000</v>
      </c>
      <c r="E6942" s="1" t="s">
        <v>82</v>
      </c>
      <c r="F6942" s="378">
        <v>46178</v>
      </c>
      <c r="G6942" s="1" t="s">
        <v>8892</v>
      </c>
      <c r="H6942" s="1" t="s">
        <v>8893</v>
      </c>
      <c r="I6942" s="378">
        <v>46635</v>
      </c>
      <c r="J6942" s="1" t="s">
        <v>61</v>
      </c>
      <c r="K6942" s="380">
        <v>0.67206018518518995</v>
      </c>
      <c r="L6942" s="378">
        <v>46178</v>
      </c>
      <c r="M6942" s="1" t="s">
        <v>3727</v>
      </c>
      <c r="N6942" s="1" t="s">
        <v>8894</v>
      </c>
    </row>
    <row r="6943" spans="1:14" x14ac:dyDescent="0.25">
      <c r="A6943" s="1" t="s">
        <v>3726</v>
      </c>
      <c r="B6943" s="1" t="s">
        <v>80</v>
      </c>
      <c r="C6943" s="1" t="s">
        <v>81</v>
      </c>
      <c r="D6943" s="377">
        <v>10000</v>
      </c>
      <c r="E6943" s="1" t="s">
        <v>82</v>
      </c>
      <c r="F6943" s="378">
        <v>46178</v>
      </c>
      <c r="G6943" s="1" t="s">
        <v>8889</v>
      </c>
      <c r="H6943" s="1" t="s">
        <v>8890</v>
      </c>
      <c r="I6943" s="378">
        <v>46635</v>
      </c>
      <c r="J6943" s="1" t="s">
        <v>61</v>
      </c>
      <c r="K6943" s="380">
        <v>0.84924768518519</v>
      </c>
      <c r="L6943" s="378">
        <v>46178</v>
      </c>
      <c r="M6943" s="1" t="s">
        <v>3727</v>
      </c>
      <c r="N6943" s="1" t="s">
        <v>8891</v>
      </c>
    </row>
    <row r="6944" spans="1:14" x14ac:dyDescent="0.25">
      <c r="A6944" s="1" t="s">
        <v>3726</v>
      </c>
      <c r="B6944" s="1" t="s">
        <v>80</v>
      </c>
      <c r="C6944" s="1" t="s">
        <v>81</v>
      </c>
      <c r="D6944" s="377">
        <v>10000</v>
      </c>
      <c r="E6944" s="1" t="s">
        <v>82</v>
      </c>
      <c r="F6944" s="378">
        <v>46177</v>
      </c>
      <c r="G6944" s="1" t="s">
        <v>8901</v>
      </c>
      <c r="H6944" s="1" t="s">
        <v>8902</v>
      </c>
      <c r="I6944" s="378">
        <v>46634</v>
      </c>
      <c r="J6944" s="1" t="s">
        <v>61</v>
      </c>
      <c r="K6944" s="380">
        <v>0.48215277777777998</v>
      </c>
      <c r="L6944" s="378">
        <v>46177</v>
      </c>
      <c r="M6944" s="1" t="s">
        <v>3727</v>
      </c>
      <c r="N6944" s="1" t="s">
        <v>8903</v>
      </c>
    </row>
    <row r="6945" spans="1:14" x14ac:dyDescent="0.25">
      <c r="A6945" s="1" t="s">
        <v>3726</v>
      </c>
      <c r="B6945" s="1" t="s">
        <v>80</v>
      </c>
      <c r="C6945" s="1" t="s">
        <v>81</v>
      </c>
      <c r="D6945" s="377">
        <v>10000</v>
      </c>
      <c r="E6945" s="1" t="s">
        <v>82</v>
      </c>
      <c r="F6945" s="378">
        <v>46177</v>
      </c>
      <c r="G6945" s="1" t="s">
        <v>8895</v>
      </c>
      <c r="H6945" s="1" t="s">
        <v>8896</v>
      </c>
      <c r="I6945" s="378">
        <v>46634</v>
      </c>
      <c r="J6945" s="1" t="s">
        <v>61</v>
      </c>
      <c r="K6945" s="380">
        <v>0.89960648148148004</v>
      </c>
      <c r="L6945" s="378">
        <v>46177</v>
      </c>
      <c r="M6945" s="1" t="s">
        <v>3727</v>
      </c>
      <c r="N6945" s="1" t="s">
        <v>8897</v>
      </c>
    </row>
    <row r="6946" spans="1:14" x14ac:dyDescent="0.25">
      <c r="A6946" s="1" t="s">
        <v>3726</v>
      </c>
      <c r="B6946" s="1" t="s">
        <v>80</v>
      </c>
      <c r="C6946" s="1" t="s">
        <v>81</v>
      </c>
      <c r="D6946" s="377">
        <v>10000</v>
      </c>
      <c r="E6946" s="1" t="s">
        <v>82</v>
      </c>
      <c r="F6946" s="378">
        <v>46177</v>
      </c>
      <c r="G6946" s="1" t="s">
        <v>8898</v>
      </c>
      <c r="H6946" s="1" t="s">
        <v>8899</v>
      </c>
      <c r="I6946" s="378">
        <v>46634</v>
      </c>
      <c r="J6946" s="1" t="s">
        <v>61</v>
      </c>
      <c r="K6946" s="380">
        <v>0.69613425925925998</v>
      </c>
      <c r="L6946" s="378">
        <v>46177</v>
      </c>
      <c r="M6946" s="1" t="s">
        <v>3727</v>
      </c>
      <c r="N6946" s="1" t="s">
        <v>8900</v>
      </c>
    </row>
    <row r="6947" spans="1:14" x14ac:dyDescent="0.25">
      <c r="A6947" s="1" t="s">
        <v>3726</v>
      </c>
      <c r="B6947" s="1" t="s">
        <v>80</v>
      </c>
      <c r="C6947" s="1" t="s">
        <v>81</v>
      </c>
      <c r="D6947" s="377">
        <v>10000</v>
      </c>
      <c r="E6947" s="1" t="s">
        <v>82</v>
      </c>
      <c r="F6947" s="378">
        <v>46177</v>
      </c>
      <c r="G6947" s="1" t="s">
        <v>8904</v>
      </c>
      <c r="H6947" s="1" t="s">
        <v>8905</v>
      </c>
      <c r="I6947" s="378">
        <v>46634</v>
      </c>
      <c r="J6947" s="1" t="s">
        <v>61</v>
      </c>
      <c r="K6947" s="380">
        <v>0.20723379629630001</v>
      </c>
      <c r="L6947" s="378">
        <v>46177</v>
      </c>
      <c r="M6947" s="1" t="s">
        <v>3727</v>
      </c>
      <c r="N6947" s="1" t="s">
        <v>8906</v>
      </c>
    </row>
    <row r="6948" spans="1:14" x14ac:dyDescent="0.25">
      <c r="A6948" s="1" t="s">
        <v>3726</v>
      </c>
      <c r="B6948" s="1" t="s">
        <v>80</v>
      </c>
      <c r="C6948" s="1" t="s">
        <v>81</v>
      </c>
      <c r="D6948" s="377">
        <v>10000</v>
      </c>
      <c r="E6948" s="1" t="s">
        <v>82</v>
      </c>
      <c r="F6948" s="378">
        <v>46176</v>
      </c>
      <c r="G6948" s="1" t="s">
        <v>8907</v>
      </c>
      <c r="H6948" s="1" t="s">
        <v>8908</v>
      </c>
      <c r="I6948" s="378">
        <v>46633</v>
      </c>
      <c r="J6948" s="1" t="s">
        <v>61</v>
      </c>
      <c r="K6948" s="380">
        <v>0.48825231481481002</v>
      </c>
      <c r="L6948" s="378">
        <v>46176</v>
      </c>
      <c r="M6948" s="1" t="s">
        <v>3727</v>
      </c>
      <c r="N6948" s="1" t="s">
        <v>8909</v>
      </c>
    </row>
    <row r="6949" spans="1:14" x14ac:dyDescent="0.25">
      <c r="A6949" s="1" t="s">
        <v>3726</v>
      </c>
      <c r="B6949" s="1" t="s">
        <v>80</v>
      </c>
      <c r="C6949" s="1" t="s">
        <v>81</v>
      </c>
      <c r="D6949" s="377">
        <v>10000</v>
      </c>
      <c r="E6949" s="1" t="s">
        <v>82</v>
      </c>
      <c r="F6949" s="378">
        <v>46176</v>
      </c>
      <c r="G6949" s="1" t="s">
        <v>8910</v>
      </c>
      <c r="H6949" s="1" t="s">
        <v>8911</v>
      </c>
      <c r="I6949" s="378">
        <v>46633</v>
      </c>
      <c r="J6949" s="1" t="s">
        <v>61</v>
      </c>
      <c r="K6949" s="380">
        <v>0.93155092592593003</v>
      </c>
      <c r="L6949" s="378">
        <v>46176</v>
      </c>
      <c r="M6949" s="1" t="s">
        <v>3727</v>
      </c>
      <c r="N6949" s="1" t="s">
        <v>8912</v>
      </c>
    </row>
    <row r="6950" spans="1:14" x14ac:dyDescent="0.25">
      <c r="A6950" s="1" t="s">
        <v>3726</v>
      </c>
      <c r="B6950" s="1" t="s">
        <v>80</v>
      </c>
      <c r="C6950" s="1" t="s">
        <v>81</v>
      </c>
      <c r="D6950" s="377">
        <v>10000</v>
      </c>
      <c r="E6950" s="1" t="s">
        <v>82</v>
      </c>
      <c r="F6950" s="378">
        <v>46175</v>
      </c>
      <c r="G6950" s="1" t="s">
        <v>5000</v>
      </c>
      <c r="H6950" s="1" t="s">
        <v>5001</v>
      </c>
      <c r="I6950" s="378">
        <v>46632</v>
      </c>
      <c r="J6950" s="1" t="s">
        <v>61</v>
      </c>
      <c r="K6950" s="380">
        <v>0.48125000000000001</v>
      </c>
      <c r="L6950" s="378">
        <v>46175</v>
      </c>
      <c r="M6950" s="1" t="s">
        <v>3727</v>
      </c>
      <c r="N6950" s="1" t="s">
        <v>5002</v>
      </c>
    </row>
    <row r="6951" spans="1:14" x14ac:dyDescent="0.25">
      <c r="A6951" s="1" t="s">
        <v>3726</v>
      </c>
      <c r="B6951" s="1" t="s">
        <v>80</v>
      </c>
      <c r="C6951" s="1" t="s">
        <v>81</v>
      </c>
      <c r="D6951" s="377">
        <v>10000</v>
      </c>
      <c r="E6951" s="1" t="s">
        <v>82</v>
      </c>
      <c r="F6951" s="378">
        <v>46175</v>
      </c>
      <c r="G6951" s="1" t="s">
        <v>5690</v>
      </c>
      <c r="H6951" s="1" t="s">
        <v>5126</v>
      </c>
      <c r="I6951" s="378">
        <v>46632</v>
      </c>
      <c r="J6951" s="1" t="s">
        <v>61</v>
      </c>
      <c r="K6951" s="380">
        <v>0.83130787037037002</v>
      </c>
      <c r="L6951" s="378">
        <v>46175</v>
      </c>
      <c r="M6951" s="1" t="s">
        <v>3727</v>
      </c>
      <c r="N6951" s="1" t="s">
        <v>5691</v>
      </c>
    </row>
    <row r="6952" spans="1:14" x14ac:dyDescent="0.25">
      <c r="A6952" s="1" t="s">
        <v>9543</v>
      </c>
      <c r="B6952" s="1" t="s">
        <v>80</v>
      </c>
      <c r="C6952" s="1" t="s">
        <v>81</v>
      </c>
      <c r="D6952" s="377">
        <v>10000</v>
      </c>
      <c r="E6952" s="1" t="s">
        <v>82</v>
      </c>
      <c r="F6952" s="378">
        <v>46185</v>
      </c>
      <c r="G6952" s="1" t="s">
        <v>14035</v>
      </c>
      <c r="H6952" s="1" t="s">
        <v>13476</v>
      </c>
      <c r="I6952" s="378">
        <v>46642</v>
      </c>
      <c r="J6952" s="1" t="s">
        <v>61</v>
      </c>
      <c r="K6952" s="380">
        <v>0.14613425925925999</v>
      </c>
      <c r="L6952" s="378">
        <v>46185</v>
      </c>
      <c r="M6952" s="1" t="s">
        <v>9544</v>
      </c>
      <c r="N6952" s="1" t="s">
        <v>14036</v>
      </c>
    </row>
    <row r="6953" spans="1:14" x14ac:dyDescent="0.25">
      <c r="A6953" s="1" t="s">
        <v>9543</v>
      </c>
      <c r="B6953" s="1" t="s">
        <v>80</v>
      </c>
      <c r="C6953" s="1" t="s">
        <v>81</v>
      </c>
      <c r="D6953" s="377">
        <v>10000</v>
      </c>
      <c r="E6953" s="1" t="s">
        <v>82</v>
      </c>
      <c r="F6953" s="378">
        <v>46185</v>
      </c>
      <c r="G6953" s="1" t="s">
        <v>14439</v>
      </c>
      <c r="H6953" s="1" t="s">
        <v>14187</v>
      </c>
      <c r="I6953" s="378">
        <v>46642</v>
      </c>
      <c r="J6953" s="1" t="s">
        <v>61</v>
      </c>
      <c r="K6953" s="380">
        <v>0.41437499999999999</v>
      </c>
      <c r="L6953" s="378">
        <v>46185</v>
      </c>
      <c r="M6953" s="1" t="s">
        <v>9544</v>
      </c>
      <c r="N6953" s="1" t="s">
        <v>14440</v>
      </c>
    </row>
    <row r="6954" spans="1:14" x14ac:dyDescent="0.25">
      <c r="A6954" s="1" t="s">
        <v>9543</v>
      </c>
      <c r="B6954" s="1" t="s">
        <v>80</v>
      </c>
      <c r="C6954" s="1" t="s">
        <v>81</v>
      </c>
      <c r="D6954" s="377">
        <v>10000</v>
      </c>
      <c r="E6954" s="1" t="s">
        <v>82</v>
      </c>
      <c r="F6954" s="378">
        <v>46184</v>
      </c>
      <c r="G6954" s="1" t="s">
        <v>14037</v>
      </c>
      <c r="H6954" s="1" t="s">
        <v>14038</v>
      </c>
      <c r="I6954" s="378">
        <v>46641</v>
      </c>
      <c r="J6954" s="1" t="s">
        <v>61</v>
      </c>
      <c r="K6954" s="380">
        <v>0.93945601851852001</v>
      </c>
      <c r="L6954" s="378">
        <v>46184</v>
      </c>
      <c r="M6954" s="1" t="s">
        <v>9544</v>
      </c>
      <c r="N6954" s="1" t="s">
        <v>14039</v>
      </c>
    </row>
    <row r="6955" spans="1:14" x14ac:dyDescent="0.25">
      <c r="A6955" s="1" t="s">
        <v>9543</v>
      </c>
      <c r="B6955" s="1" t="s">
        <v>80</v>
      </c>
      <c r="C6955" s="1" t="s">
        <v>81</v>
      </c>
      <c r="D6955" s="377">
        <v>10000</v>
      </c>
      <c r="E6955" s="1" t="s">
        <v>82</v>
      </c>
      <c r="F6955" s="378">
        <v>46184</v>
      </c>
      <c r="G6955" s="1" t="s">
        <v>12882</v>
      </c>
      <c r="H6955" s="1" t="s">
        <v>11923</v>
      </c>
      <c r="I6955" s="378">
        <v>46641</v>
      </c>
      <c r="J6955" s="1" t="s">
        <v>61</v>
      </c>
      <c r="K6955" s="380">
        <v>0.10046296296296001</v>
      </c>
      <c r="L6955" s="378">
        <v>46184</v>
      </c>
      <c r="M6955" s="1" t="s">
        <v>9544</v>
      </c>
      <c r="N6955" s="1" t="s">
        <v>12883</v>
      </c>
    </row>
    <row r="6956" spans="1:14" x14ac:dyDescent="0.25">
      <c r="A6956" s="1" t="s">
        <v>9543</v>
      </c>
      <c r="B6956" s="1" t="s">
        <v>80</v>
      </c>
      <c r="C6956" s="1" t="s">
        <v>81</v>
      </c>
      <c r="D6956" s="377">
        <v>10000</v>
      </c>
      <c r="E6956" s="1" t="s">
        <v>82</v>
      </c>
      <c r="F6956" s="378">
        <v>46184</v>
      </c>
      <c r="G6956" s="1" t="s">
        <v>13138</v>
      </c>
      <c r="H6956" s="1" t="s">
        <v>13139</v>
      </c>
      <c r="I6956" s="378">
        <v>46641</v>
      </c>
      <c r="J6956" s="1" t="s">
        <v>61</v>
      </c>
      <c r="K6956" s="380">
        <v>0.32781250000000001</v>
      </c>
      <c r="L6956" s="378">
        <v>46184</v>
      </c>
      <c r="M6956" s="1" t="s">
        <v>9544</v>
      </c>
      <c r="N6956" s="1" t="s">
        <v>13140</v>
      </c>
    </row>
    <row r="6957" spans="1:14" x14ac:dyDescent="0.25">
      <c r="A6957" s="1" t="s">
        <v>9543</v>
      </c>
      <c r="B6957" s="1" t="s">
        <v>80</v>
      </c>
      <c r="C6957" s="1" t="s">
        <v>81</v>
      </c>
      <c r="D6957" s="377">
        <v>10000</v>
      </c>
      <c r="E6957" s="1" t="s">
        <v>82</v>
      </c>
      <c r="F6957" s="378">
        <v>46183</v>
      </c>
      <c r="G6957" s="1" t="s">
        <v>11591</v>
      </c>
      <c r="H6957" s="1" t="s">
        <v>11030</v>
      </c>
      <c r="I6957" s="378">
        <v>46640</v>
      </c>
      <c r="J6957" s="1" t="s">
        <v>61</v>
      </c>
      <c r="K6957" s="380">
        <v>3.4722222222220003E-2</v>
      </c>
      <c r="L6957" s="378">
        <v>46183</v>
      </c>
      <c r="M6957" s="1" t="s">
        <v>9544</v>
      </c>
      <c r="N6957" s="1" t="s">
        <v>11592</v>
      </c>
    </row>
    <row r="6958" spans="1:14" x14ac:dyDescent="0.25">
      <c r="A6958" s="1" t="s">
        <v>9543</v>
      </c>
      <c r="B6958" s="1" t="s">
        <v>80</v>
      </c>
      <c r="C6958" s="1" t="s">
        <v>81</v>
      </c>
      <c r="D6958" s="377">
        <v>10000</v>
      </c>
      <c r="E6958" s="1" t="s">
        <v>82</v>
      </c>
      <c r="F6958" s="378">
        <v>46183</v>
      </c>
      <c r="G6958" s="1" t="s">
        <v>12884</v>
      </c>
      <c r="H6958" s="1" t="s">
        <v>11922</v>
      </c>
      <c r="I6958" s="378">
        <v>46640</v>
      </c>
      <c r="J6958" s="1" t="s">
        <v>61</v>
      </c>
      <c r="K6958" s="380">
        <v>0.83861111111110997</v>
      </c>
      <c r="L6958" s="378">
        <v>46183</v>
      </c>
      <c r="M6958" s="1" t="s">
        <v>9544</v>
      </c>
      <c r="N6958" s="1" t="s">
        <v>12885</v>
      </c>
    </row>
    <row r="6959" spans="1:14" x14ac:dyDescent="0.25">
      <c r="A6959" s="1" t="s">
        <v>9543</v>
      </c>
      <c r="B6959" s="1" t="s">
        <v>80</v>
      </c>
      <c r="C6959" s="1" t="s">
        <v>81</v>
      </c>
      <c r="D6959" s="377">
        <v>10000</v>
      </c>
      <c r="E6959" s="1" t="s">
        <v>82</v>
      </c>
      <c r="F6959" s="378">
        <v>46183</v>
      </c>
      <c r="G6959" s="1" t="s">
        <v>11593</v>
      </c>
      <c r="H6959" s="1" t="s">
        <v>11031</v>
      </c>
      <c r="I6959" s="378">
        <v>46640</v>
      </c>
      <c r="J6959" s="1" t="s">
        <v>61</v>
      </c>
      <c r="K6959" s="380">
        <v>0.3172337962963</v>
      </c>
      <c r="L6959" s="378">
        <v>46183</v>
      </c>
      <c r="M6959" s="1" t="s">
        <v>9544</v>
      </c>
      <c r="N6959" s="1" t="s">
        <v>11594</v>
      </c>
    </row>
    <row r="6960" spans="1:14" x14ac:dyDescent="0.25">
      <c r="A6960" s="1" t="s">
        <v>9543</v>
      </c>
      <c r="B6960" s="1" t="s">
        <v>80</v>
      </c>
      <c r="C6960" s="1" t="s">
        <v>81</v>
      </c>
      <c r="D6960" s="377">
        <v>10000</v>
      </c>
      <c r="E6960" s="1" t="s">
        <v>82</v>
      </c>
      <c r="F6960" s="378">
        <v>46182</v>
      </c>
      <c r="G6960" s="1" t="s">
        <v>11595</v>
      </c>
      <c r="H6960" s="1" t="s">
        <v>11029</v>
      </c>
      <c r="I6960" s="378">
        <v>46639</v>
      </c>
      <c r="J6960" s="1" t="s">
        <v>61</v>
      </c>
      <c r="K6960" s="380">
        <v>0.70637731481481003</v>
      </c>
      <c r="L6960" s="378">
        <v>46182</v>
      </c>
      <c r="M6960" s="1" t="s">
        <v>9544</v>
      </c>
      <c r="N6960" s="1" t="s">
        <v>11596</v>
      </c>
    </row>
    <row r="6961" spans="1:14" x14ac:dyDescent="0.25">
      <c r="A6961" s="1" t="s">
        <v>9543</v>
      </c>
      <c r="B6961" s="1" t="s">
        <v>80</v>
      </c>
      <c r="C6961" s="1" t="s">
        <v>81</v>
      </c>
      <c r="D6961" s="377">
        <v>10000</v>
      </c>
      <c r="E6961" s="1" t="s">
        <v>82</v>
      </c>
      <c r="F6961" s="378">
        <v>46182</v>
      </c>
      <c r="G6961" s="1" t="s">
        <v>10393</v>
      </c>
      <c r="H6961" s="1" t="s">
        <v>9545</v>
      </c>
      <c r="I6961" s="378">
        <v>46639</v>
      </c>
      <c r="J6961" s="1" t="s">
        <v>61</v>
      </c>
      <c r="K6961" s="380">
        <v>0.13277777777777999</v>
      </c>
      <c r="L6961" s="378">
        <v>46182</v>
      </c>
      <c r="M6961" s="1" t="s">
        <v>9544</v>
      </c>
      <c r="N6961" s="1" t="s">
        <v>10394</v>
      </c>
    </row>
    <row r="6962" spans="1:14" x14ac:dyDescent="0.25">
      <c r="A6962" s="1" t="s">
        <v>9543</v>
      </c>
      <c r="B6962" s="1" t="s">
        <v>80</v>
      </c>
      <c r="C6962" s="1" t="s">
        <v>81</v>
      </c>
      <c r="D6962" s="377">
        <v>10000</v>
      </c>
      <c r="E6962" s="1" t="s">
        <v>82</v>
      </c>
      <c r="F6962" s="378">
        <v>46182</v>
      </c>
      <c r="G6962" s="1" t="s">
        <v>10830</v>
      </c>
      <c r="H6962" s="1" t="s">
        <v>10831</v>
      </c>
      <c r="I6962" s="378">
        <v>46639</v>
      </c>
      <c r="J6962" s="1" t="s">
        <v>61</v>
      </c>
      <c r="K6962" s="380">
        <v>0.47613425925926001</v>
      </c>
      <c r="L6962" s="378">
        <v>46182</v>
      </c>
      <c r="M6962" s="1" t="s">
        <v>9544</v>
      </c>
      <c r="N6962" s="1" t="s">
        <v>10832</v>
      </c>
    </row>
    <row r="6963" spans="1:14" x14ac:dyDescent="0.25">
      <c r="A6963" s="1" t="s">
        <v>5917</v>
      </c>
      <c r="B6963" s="1" t="s">
        <v>80</v>
      </c>
      <c r="C6963" s="1" t="s">
        <v>81</v>
      </c>
      <c r="D6963" s="377">
        <v>1212</v>
      </c>
      <c r="E6963" s="1" t="s">
        <v>82</v>
      </c>
      <c r="F6963" s="378">
        <v>46176</v>
      </c>
      <c r="G6963" s="1" t="s">
        <v>8913</v>
      </c>
      <c r="H6963" s="1" t="s">
        <v>5919</v>
      </c>
      <c r="I6963" s="378">
        <v>46183</v>
      </c>
      <c r="J6963" s="1" t="s">
        <v>61</v>
      </c>
      <c r="K6963" s="380">
        <v>0.67072916666667004</v>
      </c>
      <c r="L6963" s="378">
        <v>46176</v>
      </c>
      <c r="M6963" s="1" t="s">
        <v>5918</v>
      </c>
      <c r="N6963" s="1" t="s">
        <v>8914</v>
      </c>
    </row>
    <row r="6964" spans="1:14" x14ac:dyDescent="0.25">
      <c r="A6964" s="1" t="s">
        <v>5911</v>
      </c>
      <c r="B6964" s="1" t="s">
        <v>80</v>
      </c>
      <c r="C6964" s="1" t="s">
        <v>81</v>
      </c>
      <c r="D6964" s="377">
        <v>1208</v>
      </c>
      <c r="E6964" s="1" t="s">
        <v>82</v>
      </c>
      <c r="F6964" s="378">
        <v>46179</v>
      </c>
      <c r="G6964" s="1" t="s">
        <v>8915</v>
      </c>
      <c r="H6964" s="1" t="s">
        <v>5913</v>
      </c>
      <c r="I6964" s="378">
        <v>46186</v>
      </c>
      <c r="J6964" s="1" t="s">
        <v>61</v>
      </c>
      <c r="K6964" s="380">
        <v>8.4247685185190005E-2</v>
      </c>
      <c r="L6964" s="378">
        <v>46179</v>
      </c>
      <c r="M6964" s="1" t="s">
        <v>5912</v>
      </c>
      <c r="N6964" s="1" t="s">
        <v>8916</v>
      </c>
    </row>
    <row r="6965" spans="1:14" x14ac:dyDescent="0.25">
      <c r="A6965" s="1" t="s">
        <v>5914</v>
      </c>
      <c r="B6965" s="1" t="s">
        <v>80</v>
      </c>
      <c r="C6965" s="1" t="s">
        <v>81</v>
      </c>
      <c r="D6965" s="377">
        <v>1210</v>
      </c>
      <c r="E6965" s="1" t="s">
        <v>82</v>
      </c>
      <c r="F6965" s="378">
        <v>46178</v>
      </c>
      <c r="G6965" s="1" t="s">
        <v>8917</v>
      </c>
      <c r="H6965" s="1" t="s">
        <v>5916</v>
      </c>
      <c r="I6965" s="378">
        <v>46185</v>
      </c>
      <c r="J6965" s="1" t="s">
        <v>61</v>
      </c>
      <c r="K6965" s="380">
        <v>0.44077546296296</v>
      </c>
      <c r="L6965" s="378">
        <v>46178</v>
      </c>
      <c r="M6965" s="1" t="s">
        <v>5915</v>
      </c>
      <c r="N6965" s="1" t="s">
        <v>8918</v>
      </c>
    </row>
    <row r="6966" spans="1:14" x14ac:dyDescent="0.25">
      <c r="A6966" s="1" t="s">
        <v>8919</v>
      </c>
      <c r="B6966" s="1" t="s">
        <v>80</v>
      </c>
      <c r="C6966" s="1" t="s">
        <v>81</v>
      </c>
      <c r="D6966" s="377">
        <v>1192</v>
      </c>
      <c r="E6966" s="1" t="s">
        <v>82</v>
      </c>
      <c r="F6966" s="378">
        <v>46181</v>
      </c>
      <c r="G6966" s="1" t="s">
        <v>10395</v>
      </c>
      <c r="H6966" s="1" t="s">
        <v>9538</v>
      </c>
      <c r="I6966" s="378">
        <v>46395</v>
      </c>
      <c r="J6966" s="1" t="s">
        <v>61</v>
      </c>
      <c r="K6966" s="380">
        <v>0.90377314814815002</v>
      </c>
      <c r="L6966" s="378">
        <v>46181</v>
      </c>
      <c r="M6966" s="1" t="s">
        <v>8922</v>
      </c>
      <c r="N6966" s="1" t="s">
        <v>10396</v>
      </c>
    </row>
    <row r="6967" spans="1:14" x14ac:dyDescent="0.25">
      <c r="A6967" s="1" t="s">
        <v>8919</v>
      </c>
      <c r="B6967" s="1" t="s">
        <v>80</v>
      </c>
      <c r="C6967" s="1" t="s">
        <v>81</v>
      </c>
      <c r="D6967" s="377">
        <v>1206</v>
      </c>
      <c r="E6967" s="1" t="s">
        <v>82</v>
      </c>
      <c r="F6967" s="378">
        <v>46177</v>
      </c>
      <c r="G6967" s="1" t="s">
        <v>8920</v>
      </c>
      <c r="H6967" s="1" t="s">
        <v>8921</v>
      </c>
      <c r="I6967" s="378">
        <v>46391</v>
      </c>
      <c r="J6967" s="1" t="s">
        <v>61</v>
      </c>
      <c r="K6967" s="380">
        <v>0.61508101851852004</v>
      </c>
      <c r="L6967" s="378">
        <v>46177</v>
      </c>
      <c r="M6967" s="1" t="s">
        <v>8922</v>
      </c>
      <c r="N6967" s="1" t="s">
        <v>8923</v>
      </c>
    </row>
    <row r="6968" spans="1:14" x14ac:dyDescent="0.25">
      <c r="A6968" s="1" t="s">
        <v>11826</v>
      </c>
      <c r="B6968" s="1" t="s">
        <v>80</v>
      </c>
      <c r="C6968" s="1" t="s">
        <v>81</v>
      </c>
      <c r="D6968" s="377">
        <v>1200</v>
      </c>
      <c r="E6968" s="1" t="s">
        <v>82</v>
      </c>
      <c r="F6968" s="378">
        <v>46183</v>
      </c>
      <c r="G6968" s="1" t="s">
        <v>12886</v>
      </c>
      <c r="H6968" s="1" t="s">
        <v>11828</v>
      </c>
      <c r="I6968" s="378">
        <v>46190</v>
      </c>
      <c r="J6968" s="1" t="s">
        <v>61</v>
      </c>
      <c r="K6968" s="380">
        <v>0.41355324074074001</v>
      </c>
      <c r="L6968" s="378">
        <v>46183</v>
      </c>
      <c r="M6968" s="1" t="s">
        <v>11827</v>
      </c>
      <c r="N6968" s="1" t="s">
        <v>12887</v>
      </c>
    </row>
    <row r="6969" spans="1:14" x14ac:dyDescent="0.25">
      <c r="A6969" s="1" t="s">
        <v>9549</v>
      </c>
      <c r="B6969" s="1" t="s">
        <v>80</v>
      </c>
      <c r="C6969" s="1" t="s">
        <v>81</v>
      </c>
      <c r="D6969" s="377">
        <v>1186</v>
      </c>
      <c r="E6969" s="1" t="s">
        <v>82</v>
      </c>
      <c r="F6969" s="378">
        <v>46182</v>
      </c>
      <c r="G6969" s="1" t="s">
        <v>10833</v>
      </c>
      <c r="H6969" s="1" t="s">
        <v>10834</v>
      </c>
      <c r="I6969" s="378">
        <v>46189</v>
      </c>
      <c r="J6969" s="1" t="s">
        <v>61</v>
      </c>
      <c r="K6969" s="380">
        <v>0.45018518518519002</v>
      </c>
      <c r="L6969" s="378">
        <v>46182</v>
      </c>
      <c r="M6969" s="1" t="s">
        <v>9550</v>
      </c>
      <c r="N6969" s="1" t="s">
        <v>10835</v>
      </c>
    </row>
    <row r="6970" spans="1:14" x14ac:dyDescent="0.25">
      <c r="A6970" s="1" t="s">
        <v>9549</v>
      </c>
      <c r="B6970" s="1" t="s">
        <v>80</v>
      </c>
      <c r="C6970" s="1" t="s">
        <v>81</v>
      </c>
      <c r="D6970" s="377">
        <v>1199</v>
      </c>
      <c r="E6970" s="1" t="s">
        <v>82</v>
      </c>
      <c r="F6970" s="378">
        <v>46182</v>
      </c>
      <c r="G6970" s="1" t="s">
        <v>11597</v>
      </c>
      <c r="H6970" s="1" t="s">
        <v>11032</v>
      </c>
      <c r="I6970" s="378">
        <v>46189</v>
      </c>
      <c r="J6970" s="1" t="s">
        <v>61</v>
      </c>
      <c r="K6970" s="380">
        <v>0.79646990740740997</v>
      </c>
      <c r="L6970" s="378">
        <v>46182</v>
      </c>
      <c r="M6970" s="1" t="s">
        <v>9550</v>
      </c>
      <c r="N6970" s="1" t="s">
        <v>11598</v>
      </c>
    </row>
    <row r="6971" spans="1:14" x14ac:dyDescent="0.25">
      <c r="A6971" s="1" t="s">
        <v>9549</v>
      </c>
      <c r="B6971" s="1" t="s">
        <v>80</v>
      </c>
      <c r="C6971" s="1" t="s">
        <v>81</v>
      </c>
      <c r="D6971" s="377">
        <v>1215</v>
      </c>
      <c r="E6971" s="1" t="s">
        <v>82</v>
      </c>
      <c r="F6971" s="378">
        <v>46182</v>
      </c>
      <c r="G6971" s="1" t="s">
        <v>10397</v>
      </c>
      <c r="H6971" s="1" t="s">
        <v>9552</v>
      </c>
      <c r="I6971" s="378">
        <v>46189</v>
      </c>
      <c r="J6971" s="1" t="s">
        <v>61</v>
      </c>
      <c r="K6971" s="380">
        <v>0.10688657407407</v>
      </c>
      <c r="L6971" s="378">
        <v>46182</v>
      </c>
      <c r="M6971" s="1" t="s">
        <v>9550</v>
      </c>
      <c r="N6971" s="1" t="s">
        <v>10398</v>
      </c>
    </row>
    <row r="6972" spans="1:14" x14ac:dyDescent="0.25">
      <c r="A6972" s="1" t="s">
        <v>9549</v>
      </c>
      <c r="B6972" s="1" t="s">
        <v>80</v>
      </c>
      <c r="C6972" s="1" t="s">
        <v>81</v>
      </c>
      <c r="D6972" s="377">
        <v>1200</v>
      </c>
      <c r="E6972" s="1" t="s">
        <v>82</v>
      </c>
      <c r="F6972" s="378">
        <v>46182</v>
      </c>
      <c r="G6972" s="1" t="s">
        <v>10836</v>
      </c>
      <c r="H6972" s="1" t="s">
        <v>10837</v>
      </c>
      <c r="I6972" s="378">
        <v>46189</v>
      </c>
      <c r="J6972" s="1" t="s">
        <v>61</v>
      </c>
      <c r="K6972" s="380">
        <v>0.40394675925925999</v>
      </c>
      <c r="L6972" s="378">
        <v>46182</v>
      </c>
      <c r="M6972" s="1" t="s">
        <v>9550</v>
      </c>
      <c r="N6972" s="1" t="s">
        <v>10838</v>
      </c>
    </row>
    <row r="6973" spans="1:14" x14ac:dyDescent="0.25">
      <c r="A6973" s="1" t="s">
        <v>9549</v>
      </c>
      <c r="B6973" s="1" t="s">
        <v>80</v>
      </c>
      <c r="C6973" s="1" t="s">
        <v>81</v>
      </c>
      <c r="D6973" s="377">
        <v>1195</v>
      </c>
      <c r="E6973" s="1" t="s">
        <v>82</v>
      </c>
      <c r="F6973" s="378">
        <v>46181</v>
      </c>
      <c r="G6973" s="1" t="s">
        <v>10399</v>
      </c>
      <c r="H6973" s="1" t="s">
        <v>9551</v>
      </c>
      <c r="I6973" s="378">
        <v>46188</v>
      </c>
      <c r="J6973" s="1" t="s">
        <v>61</v>
      </c>
      <c r="K6973" s="380">
        <v>0.85369212962963004</v>
      </c>
      <c r="L6973" s="378">
        <v>46181</v>
      </c>
      <c r="M6973" s="1" t="s">
        <v>9550</v>
      </c>
      <c r="N6973" s="1" t="s">
        <v>10400</v>
      </c>
    </row>
    <row r="6974" spans="1:14" x14ac:dyDescent="0.25">
      <c r="A6974" s="1" t="s">
        <v>11033</v>
      </c>
      <c r="B6974" s="1" t="s">
        <v>80</v>
      </c>
      <c r="C6974" s="1" t="s">
        <v>81</v>
      </c>
      <c r="D6974" s="377">
        <v>1195</v>
      </c>
      <c r="E6974" s="1" t="s">
        <v>82</v>
      </c>
      <c r="F6974" s="378">
        <v>46185</v>
      </c>
      <c r="G6974" s="1" t="s">
        <v>14441</v>
      </c>
      <c r="H6974" s="1" t="s">
        <v>14188</v>
      </c>
      <c r="I6974" s="378">
        <v>46192</v>
      </c>
      <c r="J6974" s="1" t="s">
        <v>61</v>
      </c>
      <c r="K6974" s="380">
        <v>0.46645833333332998</v>
      </c>
      <c r="L6974" s="378">
        <v>46185</v>
      </c>
      <c r="M6974" s="1" t="s">
        <v>11034</v>
      </c>
      <c r="N6974" s="1" t="s">
        <v>14442</v>
      </c>
    </row>
    <row r="6975" spans="1:14" x14ac:dyDescent="0.25">
      <c r="A6975" s="1" t="s">
        <v>11033</v>
      </c>
      <c r="B6975" s="1" t="s">
        <v>80</v>
      </c>
      <c r="C6975" s="1" t="s">
        <v>81</v>
      </c>
      <c r="D6975" s="377">
        <v>1203</v>
      </c>
      <c r="E6975" s="1" t="s">
        <v>82</v>
      </c>
      <c r="F6975" s="378">
        <v>46185</v>
      </c>
      <c r="G6975" s="1" t="s">
        <v>14040</v>
      </c>
      <c r="H6975" s="1" t="s">
        <v>13480</v>
      </c>
      <c r="I6975" s="378">
        <v>46192</v>
      </c>
      <c r="J6975" s="1" t="s">
        <v>61</v>
      </c>
      <c r="K6975" s="380">
        <v>0.20653935185184999</v>
      </c>
      <c r="L6975" s="378">
        <v>46185</v>
      </c>
      <c r="M6975" s="1" t="s">
        <v>11034</v>
      </c>
      <c r="N6975" s="1" t="s">
        <v>14041</v>
      </c>
    </row>
    <row r="6976" spans="1:14" x14ac:dyDescent="0.25">
      <c r="A6976" s="1" t="s">
        <v>11033</v>
      </c>
      <c r="B6976" s="1" t="s">
        <v>80</v>
      </c>
      <c r="C6976" s="1" t="s">
        <v>81</v>
      </c>
      <c r="D6976" s="377">
        <v>1202</v>
      </c>
      <c r="E6976" s="1" t="s">
        <v>82</v>
      </c>
      <c r="F6976" s="378">
        <v>46184</v>
      </c>
      <c r="G6976" s="1" t="s">
        <v>14042</v>
      </c>
      <c r="H6976" s="1" t="s">
        <v>13479</v>
      </c>
      <c r="I6976" s="378">
        <v>46191</v>
      </c>
      <c r="J6976" s="1" t="s">
        <v>61</v>
      </c>
      <c r="K6976" s="380">
        <v>0.78969907407407003</v>
      </c>
      <c r="L6976" s="378">
        <v>46184</v>
      </c>
      <c r="M6976" s="1" t="s">
        <v>11034</v>
      </c>
      <c r="N6976" s="1" t="s">
        <v>14043</v>
      </c>
    </row>
    <row r="6977" spans="1:14" x14ac:dyDescent="0.25">
      <c r="A6977" s="1" t="s">
        <v>11033</v>
      </c>
      <c r="B6977" s="1" t="s">
        <v>80</v>
      </c>
      <c r="C6977" s="1" t="s">
        <v>81</v>
      </c>
      <c r="D6977" s="377">
        <v>1190</v>
      </c>
      <c r="E6977" s="1" t="s">
        <v>82</v>
      </c>
      <c r="F6977" s="378">
        <v>46184</v>
      </c>
      <c r="G6977" s="1" t="s">
        <v>13141</v>
      </c>
      <c r="H6977" s="1" t="s">
        <v>13142</v>
      </c>
      <c r="I6977" s="378">
        <v>46191</v>
      </c>
      <c r="J6977" s="1" t="s">
        <v>61</v>
      </c>
      <c r="K6977" s="380">
        <v>0.40581018518519002</v>
      </c>
      <c r="L6977" s="378">
        <v>46184</v>
      </c>
      <c r="M6977" s="1" t="s">
        <v>11034</v>
      </c>
      <c r="N6977" s="1" t="s">
        <v>13143</v>
      </c>
    </row>
    <row r="6978" spans="1:14" x14ac:dyDescent="0.25">
      <c r="A6978" s="1" t="s">
        <v>11033</v>
      </c>
      <c r="B6978" s="1" t="s">
        <v>80</v>
      </c>
      <c r="C6978" s="1" t="s">
        <v>3537</v>
      </c>
      <c r="D6978" s="377">
        <v>-1200</v>
      </c>
      <c r="E6978" s="1" t="s">
        <v>82</v>
      </c>
      <c r="F6978" s="378">
        <v>46184</v>
      </c>
      <c r="G6978" s="1" t="s">
        <v>12888</v>
      </c>
      <c r="H6978" s="1" t="s">
        <v>11963</v>
      </c>
      <c r="I6978" s="378">
        <v>46191</v>
      </c>
      <c r="J6978" s="1" t="s">
        <v>61</v>
      </c>
      <c r="K6978" s="380">
        <v>0.25445601851852001</v>
      </c>
      <c r="L6978" s="378">
        <v>46184</v>
      </c>
      <c r="M6978" s="1" t="s">
        <v>11034</v>
      </c>
      <c r="N6978" s="1" t="s">
        <v>12891</v>
      </c>
    </row>
    <row r="6979" spans="1:14" x14ac:dyDescent="0.25">
      <c r="A6979" s="1" t="s">
        <v>11033</v>
      </c>
      <c r="B6979" s="1" t="s">
        <v>80</v>
      </c>
      <c r="C6979" s="1" t="s">
        <v>81</v>
      </c>
      <c r="D6979" s="377">
        <v>1200</v>
      </c>
      <c r="E6979" s="1" t="s">
        <v>82</v>
      </c>
      <c r="F6979" s="378">
        <v>46184</v>
      </c>
      <c r="G6979" s="1" t="s">
        <v>12888</v>
      </c>
      <c r="H6979" s="1" t="s">
        <v>11963</v>
      </c>
      <c r="I6979" s="378">
        <v>46191</v>
      </c>
      <c r="J6979" s="1" t="s">
        <v>61</v>
      </c>
      <c r="K6979" s="380">
        <v>0.22023148148148</v>
      </c>
      <c r="L6979" s="378">
        <v>46184</v>
      </c>
      <c r="M6979" s="1" t="s">
        <v>11034</v>
      </c>
      <c r="N6979" s="1" t="s">
        <v>12890</v>
      </c>
    </row>
    <row r="6980" spans="1:14" x14ac:dyDescent="0.25">
      <c r="A6980" s="1" t="s">
        <v>11033</v>
      </c>
      <c r="B6980" s="1" t="s">
        <v>80</v>
      </c>
      <c r="C6980" s="1" t="s">
        <v>81</v>
      </c>
      <c r="D6980" s="377">
        <v>1218</v>
      </c>
      <c r="E6980" s="1" t="s">
        <v>82</v>
      </c>
      <c r="F6980" s="378">
        <v>46184</v>
      </c>
      <c r="G6980" s="1" t="s">
        <v>12888</v>
      </c>
      <c r="H6980" s="1" t="s">
        <v>11963</v>
      </c>
      <c r="I6980" s="378">
        <v>46191</v>
      </c>
      <c r="J6980" s="1" t="s">
        <v>61</v>
      </c>
      <c r="K6980" s="380">
        <v>0.22290509259259</v>
      </c>
      <c r="L6980" s="378">
        <v>46184</v>
      </c>
      <c r="M6980" s="1" t="s">
        <v>11034</v>
      </c>
      <c r="N6980" s="1" t="s">
        <v>12889</v>
      </c>
    </row>
    <row r="6981" spans="1:14" x14ac:dyDescent="0.25">
      <c r="A6981" s="1" t="s">
        <v>11033</v>
      </c>
      <c r="B6981" s="1" t="s">
        <v>80</v>
      </c>
      <c r="C6981" s="1" t="s">
        <v>81</v>
      </c>
      <c r="D6981" s="377">
        <v>1205</v>
      </c>
      <c r="E6981" s="1" t="s">
        <v>82</v>
      </c>
      <c r="F6981" s="378">
        <v>46183</v>
      </c>
      <c r="G6981" s="1" t="s">
        <v>11599</v>
      </c>
      <c r="H6981" s="1" t="s">
        <v>11036</v>
      </c>
      <c r="I6981" s="378">
        <v>46190</v>
      </c>
      <c r="J6981" s="1" t="s">
        <v>61</v>
      </c>
      <c r="K6981" s="380">
        <v>0.23787037037037001</v>
      </c>
      <c r="L6981" s="378">
        <v>46183</v>
      </c>
      <c r="M6981" s="1" t="s">
        <v>11034</v>
      </c>
      <c r="N6981" s="1" t="s">
        <v>11600</v>
      </c>
    </row>
    <row r="6982" spans="1:14" x14ac:dyDescent="0.25">
      <c r="A6982" s="1" t="s">
        <v>11033</v>
      </c>
      <c r="B6982" s="1" t="s">
        <v>80</v>
      </c>
      <c r="C6982" s="1" t="s">
        <v>81</v>
      </c>
      <c r="D6982" s="377">
        <v>1188</v>
      </c>
      <c r="E6982" s="1" t="s">
        <v>82</v>
      </c>
      <c r="F6982" s="378">
        <v>46183</v>
      </c>
      <c r="G6982" s="1" t="s">
        <v>11601</v>
      </c>
      <c r="H6982" s="1" t="s">
        <v>11037</v>
      </c>
      <c r="I6982" s="378">
        <v>46190</v>
      </c>
      <c r="J6982" s="1" t="s">
        <v>61</v>
      </c>
      <c r="K6982" s="380">
        <v>0.23688657407406999</v>
      </c>
      <c r="L6982" s="378">
        <v>46183</v>
      </c>
      <c r="M6982" s="1" t="s">
        <v>11034</v>
      </c>
      <c r="N6982" s="1" t="s">
        <v>11602</v>
      </c>
    </row>
    <row r="6983" spans="1:14" x14ac:dyDescent="0.25">
      <c r="A6983" s="1" t="s">
        <v>11033</v>
      </c>
      <c r="B6983" s="1" t="s">
        <v>80</v>
      </c>
      <c r="C6983" s="1" t="s">
        <v>81</v>
      </c>
      <c r="D6983" s="377">
        <v>1199</v>
      </c>
      <c r="E6983" s="1" t="s">
        <v>82</v>
      </c>
      <c r="F6983" s="378">
        <v>46183</v>
      </c>
      <c r="G6983" s="1" t="s">
        <v>12892</v>
      </c>
      <c r="H6983" s="1" t="s">
        <v>11962</v>
      </c>
      <c r="I6983" s="378">
        <v>46190</v>
      </c>
      <c r="J6983" s="1" t="s">
        <v>61</v>
      </c>
      <c r="K6983" s="380">
        <v>0.78562500000000002</v>
      </c>
      <c r="L6983" s="378">
        <v>46183</v>
      </c>
      <c r="M6983" s="1" t="s">
        <v>11034</v>
      </c>
      <c r="N6983" s="1" t="s">
        <v>12893</v>
      </c>
    </row>
    <row r="6984" spans="1:14" x14ac:dyDescent="0.25">
      <c r="A6984" s="1" t="s">
        <v>11033</v>
      </c>
      <c r="B6984" s="1" t="s">
        <v>80</v>
      </c>
      <c r="C6984" s="1" t="s">
        <v>81</v>
      </c>
      <c r="D6984" s="377">
        <v>1201</v>
      </c>
      <c r="E6984" s="1" t="s">
        <v>82</v>
      </c>
      <c r="F6984" s="378">
        <v>46183</v>
      </c>
      <c r="G6984" s="1" t="s">
        <v>12894</v>
      </c>
      <c r="H6984" s="1" t="s">
        <v>11964</v>
      </c>
      <c r="I6984" s="378">
        <v>46190</v>
      </c>
      <c r="J6984" s="1" t="s">
        <v>61</v>
      </c>
      <c r="K6984" s="380">
        <v>0.78687499999999999</v>
      </c>
      <c r="L6984" s="378">
        <v>46183</v>
      </c>
      <c r="M6984" s="1" t="s">
        <v>11034</v>
      </c>
      <c r="N6984" s="1" t="s">
        <v>12895</v>
      </c>
    </row>
    <row r="6985" spans="1:14" x14ac:dyDescent="0.25">
      <c r="A6985" s="1" t="s">
        <v>11033</v>
      </c>
      <c r="B6985" s="1" t="s">
        <v>80</v>
      </c>
      <c r="C6985" s="1" t="s">
        <v>81</v>
      </c>
      <c r="D6985" s="377">
        <v>1199</v>
      </c>
      <c r="E6985" s="1" t="s">
        <v>82</v>
      </c>
      <c r="F6985" s="378">
        <v>46182</v>
      </c>
      <c r="G6985" s="1" t="s">
        <v>11603</v>
      </c>
      <c r="H6985" s="1" t="s">
        <v>11035</v>
      </c>
      <c r="I6985" s="378">
        <v>46189</v>
      </c>
      <c r="J6985" s="1" t="s">
        <v>61</v>
      </c>
      <c r="K6985" s="380">
        <v>0.84958333333333003</v>
      </c>
      <c r="L6985" s="378">
        <v>46182</v>
      </c>
      <c r="M6985" s="1" t="s">
        <v>11034</v>
      </c>
      <c r="N6985" s="1" t="s">
        <v>11604</v>
      </c>
    </row>
    <row r="6986" spans="1:14" x14ac:dyDescent="0.25">
      <c r="A6986" s="1" t="s">
        <v>5973</v>
      </c>
      <c r="B6986" s="1" t="s">
        <v>80</v>
      </c>
      <c r="C6986" s="1" t="s">
        <v>81</v>
      </c>
      <c r="D6986" s="377">
        <v>1210</v>
      </c>
      <c r="E6986" s="1" t="s">
        <v>82</v>
      </c>
      <c r="F6986" s="378">
        <v>46181</v>
      </c>
      <c r="G6986" s="1" t="s">
        <v>9443</v>
      </c>
      <c r="H6986" s="1" t="s">
        <v>9391</v>
      </c>
      <c r="I6986" s="378">
        <v>46188</v>
      </c>
      <c r="J6986" s="1" t="s">
        <v>61</v>
      </c>
      <c r="K6986" s="380">
        <v>0.45359953703703998</v>
      </c>
      <c r="L6986" s="378">
        <v>46181</v>
      </c>
      <c r="M6986" s="1" t="s">
        <v>5974</v>
      </c>
      <c r="N6986" s="1" t="s">
        <v>9444</v>
      </c>
    </row>
    <row r="6987" spans="1:14" x14ac:dyDescent="0.25">
      <c r="A6987" s="1" t="s">
        <v>5973</v>
      </c>
      <c r="B6987" s="1" t="s">
        <v>80</v>
      </c>
      <c r="C6987" s="1" t="s">
        <v>81</v>
      </c>
      <c r="D6987" s="377">
        <v>1198</v>
      </c>
      <c r="E6987" s="1" t="s">
        <v>82</v>
      </c>
      <c r="F6987" s="378">
        <v>46178</v>
      </c>
      <c r="G6987" s="1" t="s">
        <v>8926</v>
      </c>
      <c r="H6987" s="1" t="s">
        <v>5976</v>
      </c>
      <c r="I6987" s="378">
        <v>46185</v>
      </c>
      <c r="J6987" s="1" t="s">
        <v>61</v>
      </c>
      <c r="K6987" s="380">
        <v>0.83333333333333004</v>
      </c>
      <c r="L6987" s="378">
        <v>46178</v>
      </c>
      <c r="M6987" s="1" t="s">
        <v>5974</v>
      </c>
      <c r="N6987" s="1" t="s">
        <v>8927</v>
      </c>
    </row>
    <row r="6988" spans="1:14" x14ac:dyDescent="0.25">
      <c r="A6988" s="1" t="s">
        <v>5973</v>
      </c>
      <c r="B6988" s="1" t="s">
        <v>80</v>
      </c>
      <c r="C6988" s="1" t="s">
        <v>81</v>
      </c>
      <c r="D6988" s="377">
        <v>1190</v>
      </c>
      <c r="E6988" s="1" t="s">
        <v>82</v>
      </c>
      <c r="F6988" s="378">
        <v>46178</v>
      </c>
      <c r="G6988" s="1" t="s">
        <v>8924</v>
      </c>
      <c r="H6988" s="1" t="s">
        <v>5975</v>
      </c>
      <c r="I6988" s="378">
        <v>46185</v>
      </c>
      <c r="J6988" s="1" t="s">
        <v>61</v>
      </c>
      <c r="K6988" s="380">
        <v>0.41563657407407001</v>
      </c>
      <c r="L6988" s="378">
        <v>46178</v>
      </c>
      <c r="M6988" s="1" t="s">
        <v>5974</v>
      </c>
      <c r="N6988" s="1" t="s">
        <v>8925</v>
      </c>
    </row>
    <row r="6989" spans="1:14" x14ac:dyDescent="0.25">
      <c r="A6989" s="1" t="s">
        <v>5973</v>
      </c>
      <c r="B6989" s="1" t="s">
        <v>80</v>
      </c>
      <c r="C6989" s="1" t="s">
        <v>81</v>
      </c>
      <c r="D6989" s="377">
        <v>1210</v>
      </c>
      <c r="E6989" s="1" t="s">
        <v>82</v>
      </c>
      <c r="F6989" s="378">
        <v>46177</v>
      </c>
      <c r="G6989" s="1" t="s">
        <v>8931</v>
      </c>
      <c r="H6989" s="1" t="s">
        <v>8932</v>
      </c>
      <c r="I6989" s="378">
        <v>46184</v>
      </c>
      <c r="J6989" s="1" t="s">
        <v>61</v>
      </c>
      <c r="K6989" s="380">
        <v>0.56314814814814995</v>
      </c>
      <c r="L6989" s="378">
        <v>46177</v>
      </c>
      <c r="M6989" s="1" t="s">
        <v>5974</v>
      </c>
      <c r="N6989" s="1" t="s">
        <v>8933</v>
      </c>
    </row>
    <row r="6990" spans="1:14" x14ac:dyDescent="0.25">
      <c r="A6990" s="1" t="s">
        <v>5973</v>
      </c>
      <c r="B6990" s="1" t="s">
        <v>80</v>
      </c>
      <c r="C6990" s="1" t="s">
        <v>81</v>
      </c>
      <c r="D6990" s="377">
        <v>1205</v>
      </c>
      <c r="E6990" s="1" t="s">
        <v>82</v>
      </c>
      <c r="F6990" s="378">
        <v>46177</v>
      </c>
      <c r="G6990" s="1" t="s">
        <v>8928</v>
      </c>
      <c r="H6990" s="1" t="s">
        <v>8929</v>
      </c>
      <c r="I6990" s="378">
        <v>46184</v>
      </c>
      <c r="J6990" s="1" t="s">
        <v>61</v>
      </c>
      <c r="K6990" s="380">
        <v>0.79564814814814999</v>
      </c>
      <c r="L6990" s="378">
        <v>46177</v>
      </c>
      <c r="M6990" s="1" t="s">
        <v>5974</v>
      </c>
      <c r="N6990" s="1" t="s">
        <v>8930</v>
      </c>
    </row>
    <row r="6991" spans="1:14" x14ac:dyDescent="0.25">
      <c r="A6991" s="1" t="s">
        <v>5973</v>
      </c>
      <c r="B6991" s="1" t="s">
        <v>80</v>
      </c>
      <c r="C6991" s="1" t="s">
        <v>81</v>
      </c>
      <c r="D6991" s="377">
        <v>1194</v>
      </c>
      <c r="E6991" s="1" t="s">
        <v>82</v>
      </c>
      <c r="F6991" s="378">
        <v>46176</v>
      </c>
      <c r="G6991" s="1" t="s">
        <v>8934</v>
      </c>
      <c r="H6991" s="1" t="s">
        <v>8935</v>
      </c>
      <c r="I6991" s="378">
        <v>46183</v>
      </c>
      <c r="J6991" s="1" t="s">
        <v>61</v>
      </c>
      <c r="K6991" s="380">
        <v>0.82497685185184999</v>
      </c>
      <c r="L6991" s="378">
        <v>46176</v>
      </c>
      <c r="M6991" s="1" t="s">
        <v>5974</v>
      </c>
      <c r="N6991" s="1" t="s">
        <v>8936</v>
      </c>
    </row>
    <row r="6992" spans="1:14" x14ac:dyDescent="0.25">
      <c r="A6992" s="1" t="s">
        <v>5119</v>
      </c>
      <c r="B6992" s="1" t="s">
        <v>80</v>
      </c>
      <c r="C6992" s="1" t="s">
        <v>81</v>
      </c>
      <c r="D6992" s="377">
        <v>9500</v>
      </c>
      <c r="E6992" s="1" t="s">
        <v>82</v>
      </c>
      <c r="F6992" s="378">
        <v>46177</v>
      </c>
      <c r="G6992" s="1" t="s">
        <v>8945</v>
      </c>
      <c r="H6992" s="1" t="s">
        <v>8946</v>
      </c>
      <c r="I6992" s="378">
        <v>46192</v>
      </c>
      <c r="J6992" s="1" t="s">
        <v>61</v>
      </c>
      <c r="K6992" s="380">
        <v>0.31376157407407002</v>
      </c>
      <c r="L6992" s="378">
        <v>46177</v>
      </c>
      <c r="M6992" s="1" t="s">
        <v>5120</v>
      </c>
      <c r="N6992" s="1" t="s">
        <v>8947</v>
      </c>
    </row>
    <row r="6993" spans="1:14" x14ac:dyDescent="0.25">
      <c r="A6993" s="1" t="s">
        <v>5119</v>
      </c>
      <c r="B6993" s="1" t="s">
        <v>80</v>
      </c>
      <c r="C6993" s="1" t="s">
        <v>81</v>
      </c>
      <c r="D6993" s="377">
        <v>9500</v>
      </c>
      <c r="E6993" s="1" t="s">
        <v>82</v>
      </c>
      <c r="F6993" s="378">
        <v>46177</v>
      </c>
      <c r="G6993" s="1" t="s">
        <v>8948</v>
      </c>
      <c r="H6993" s="1" t="s">
        <v>5959</v>
      </c>
      <c r="I6993" s="378">
        <v>46192</v>
      </c>
      <c r="J6993" s="1" t="s">
        <v>61</v>
      </c>
      <c r="K6993" s="380">
        <v>0.65054398148147996</v>
      </c>
      <c r="L6993" s="378">
        <v>46177</v>
      </c>
      <c r="M6993" s="1" t="s">
        <v>5120</v>
      </c>
      <c r="N6993" s="1" t="s">
        <v>8949</v>
      </c>
    </row>
    <row r="6994" spans="1:14" x14ac:dyDescent="0.25">
      <c r="A6994" s="1" t="s">
        <v>5119</v>
      </c>
      <c r="B6994" s="1" t="s">
        <v>80</v>
      </c>
      <c r="C6994" s="1" t="s">
        <v>81</v>
      </c>
      <c r="D6994" s="377">
        <v>9500</v>
      </c>
      <c r="E6994" s="1" t="s">
        <v>82</v>
      </c>
      <c r="F6994" s="378">
        <v>46177</v>
      </c>
      <c r="G6994" s="1" t="s">
        <v>8937</v>
      </c>
      <c r="H6994" s="1" t="s">
        <v>8938</v>
      </c>
      <c r="I6994" s="378">
        <v>46192</v>
      </c>
      <c r="J6994" s="1" t="s">
        <v>61</v>
      </c>
      <c r="K6994" s="380">
        <v>0.10194444444443999</v>
      </c>
      <c r="L6994" s="378">
        <v>46177</v>
      </c>
      <c r="M6994" s="1" t="s">
        <v>5120</v>
      </c>
      <c r="N6994" s="1" t="s">
        <v>8939</v>
      </c>
    </row>
    <row r="6995" spans="1:14" x14ac:dyDescent="0.25">
      <c r="A6995" s="1" t="s">
        <v>5119</v>
      </c>
      <c r="B6995" s="1" t="s">
        <v>80</v>
      </c>
      <c r="C6995" s="1" t="s">
        <v>81</v>
      </c>
      <c r="D6995" s="377">
        <v>9500</v>
      </c>
      <c r="E6995" s="1" t="s">
        <v>82</v>
      </c>
      <c r="F6995" s="378">
        <v>46177</v>
      </c>
      <c r="G6995" s="1" t="s">
        <v>8942</v>
      </c>
      <c r="H6995" s="1" t="s">
        <v>8943</v>
      </c>
      <c r="I6995" s="378">
        <v>46192</v>
      </c>
      <c r="J6995" s="1" t="s">
        <v>61</v>
      </c>
      <c r="K6995" s="380">
        <v>0.78989583333333002</v>
      </c>
      <c r="L6995" s="378">
        <v>46177</v>
      </c>
      <c r="M6995" s="1" t="s">
        <v>5120</v>
      </c>
      <c r="N6995" s="1" t="s">
        <v>8944</v>
      </c>
    </row>
    <row r="6996" spans="1:14" x14ac:dyDescent="0.25">
      <c r="A6996" s="1" t="s">
        <v>5119</v>
      </c>
      <c r="B6996" s="1" t="s">
        <v>80</v>
      </c>
      <c r="C6996" s="1" t="s">
        <v>81</v>
      </c>
      <c r="D6996" s="377">
        <v>9500</v>
      </c>
      <c r="E6996" s="1" t="s">
        <v>82</v>
      </c>
      <c r="F6996" s="378">
        <v>46177</v>
      </c>
      <c r="G6996" s="1" t="s">
        <v>8940</v>
      </c>
      <c r="H6996" s="1" t="s">
        <v>5958</v>
      </c>
      <c r="I6996" s="378">
        <v>46192</v>
      </c>
      <c r="J6996" s="1" t="s">
        <v>61</v>
      </c>
      <c r="K6996" s="380">
        <v>0.46971064814815</v>
      </c>
      <c r="L6996" s="378">
        <v>46177</v>
      </c>
      <c r="M6996" s="1" t="s">
        <v>5120</v>
      </c>
      <c r="N6996" s="1" t="s">
        <v>8941</v>
      </c>
    </row>
    <row r="6997" spans="1:14" x14ac:dyDescent="0.25">
      <c r="A6997" s="1" t="s">
        <v>5119</v>
      </c>
      <c r="B6997" s="1" t="s">
        <v>80</v>
      </c>
      <c r="C6997" s="1" t="s">
        <v>81</v>
      </c>
      <c r="D6997" s="377">
        <v>9500</v>
      </c>
      <c r="E6997" s="1" t="s">
        <v>82</v>
      </c>
      <c r="F6997" s="378">
        <v>46176</v>
      </c>
      <c r="G6997" s="1" t="s">
        <v>8950</v>
      </c>
      <c r="H6997" s="1" t="s">
        <v>8951</v>
      </c>
      <c r="I6997" s="378">
        <v>46191</v>
      </c>
      <c r="J6997" s="1" t="s">
        <v>61</v>
      </c>
      <c r="K6997" s="380">
        <v>0.75541666666666996</v>
      </c>
      <c r="L6997" s="378">
        <v>46176</v>
      </c>
      <c r="M6997" s="1" t="s">
        <v>5120</v>
      </c>
      <c r="N6997" s="1" t="s">
        <v>8952</v>
      </c>
    </row>
    <row r="6998" spans="1:14" x14ac:dyDescent="0.25">
      <c r="A6998" s="1" t="s">
        <v>5119</v>
      </c>
      <c r="B6998" s="1" t="s">
        <v>80</v>
      </c>
      <c r="C6998" s="1" t="s">
        <v>81</v>
      </c>
      <c r="D6998" s="377">
        <v>9500</v>
      </c>
      <c r="E6998" s="1" t="s">
        <v>82</v>
      </c>
      <c r="F6998" s="378">
        <v>46176</v>
      </c>
      <c r="G6998" s="1" t="s">
        <v>5692</v>
      </c>
      <c r="H6998" s="1" t="s">
        <v>5121</v>
      </c>
      <c r="I6998" s="378">
        <v>46191</v>
      </c>
      <c r="J6998" s="1" t="s">
        <v>61</v>
      </c>
      <c r="K6998" s="380">
        <v>0.32475694444443998</v>
      </c>
      <c r="L6998" s="378">
        <v>46176</v>
      </c>
      <c r="M6998" s="1" t="s">
        <v>5120</v>
      </c>
      <c r="N6998" s="1" t="s">
        <v>5693</v>
      </c>
    </row>
    <row r="6999" spans="1:14" x14ac:dyDescent="0.25">
      <c r="A6999" s="1" t="s">
        <v>5119</v>
      </c>
      <c r="B6999" s="1" t="s">
        <v>80</v>
      </c>
      <c r="C6999" s="1" t="s">
        <v>81</v>
      </c>
      <c r="D6999" s="377">
        <v>9500</v>
      </c>
      <c r="E6999" s="1" t="s">
        <v>82</v>
      </c>
      <c r="F6999" s="378">
        <v>46176</v>
      </c>
      <c r="G6999" s="1" t="s">
        <v>8953</v>
      </c>
      <c r="H6999" s="1" t="s">
        <v>8954</v>
      </c>
      <c r="I6999" s="378">
        <v>46191</v>
      </c>
      <c r="J6999" s="1" t="s">
        <v>61</v>
      </c>
      <c r="K6999" s="380">
        <v>0.84092592592592996</v>
      </c>
      <c r="L6999" s="378">
        <v>46176</v>
      </c>
      <c r="M6999" s="1" t="s">
        <v>5120</v>
      </c>
      <c r="N6999" s="1" t="s">
        <v>8955</v>
      </c>
    </row>
    <row r="7000" spans="1:14" x14ac:dyDescent="0.25">
      <c r="A7000" s="1" t="s">
        <v>2001</v>
      </c>
      <c r="B7000" s="1" t="s">
        <v>87</v>
      </c>
      <c r="C7000" s="1" t="s">
        <v>81</v>
      </c>
      <c r="D7000" s="377">
        <v>2250</v>
      </c>
      <c r="E7000" s="1" t="s">
        <v>84</v>
      </c>
      <c r="F7000" s="378">
        <v>46185</v>
      </c>
      <c r="G7000" s="1" t="s">
        <v>14044</v>
      </c>
      <c r="H7000" s="1" t="s">
        <v>13478</v>
      </c>
      <c r="I7000" s="378">
        <v>47280</v>
      </c>
      <c r="J7000" s="1" t="s">
        <v>61</v>
      </c>
      <c r="K7000" s="380">
        <v>5.9872685185189997E-2</v>
      </c>
      <c r="L7000" s="378">
        <v>46185</v>
      </c>
      <c r="M7000" s="1" t="s">
        <v>2002</v>
      </c>
      <c r="N7000" s="1" t="s">
        <v>14050</v>
      </c>
    </row>
    <row r="7001" spans="1:14" x14ac:dyDescent="0.25">
      <c r="A7001" s="1" t="s">
        <v>2001</v>
      </c>
      <c r="B7001" s="1" t="s">
        <v>87</v>
      </c>
      <c r="C7001" s="1" t="s">
        <v>81</v>
      </c>
      <c r="D7001" s="377">
        <v>2250</v>
      </c>
      <c r="E7001" s="1" t="s">
        <v>84</v>
      </c>
      <c r="F7001" s="378">
        <v>46185</v>
      </c>
      <c r="G7001" s="1" t="s">
        <v>14044</v>
      </c>
      <c r="H7001" s="1" t="s">
        <v>13478</v>
      </c>
      <c r="I7001" s="378">
        <v>47280</v>
      </c>
      <c r="J7001" s="1" t="s">
        <v>61</v>
      </c>
      <c r="K7001" s="380">
        <v>0.21380787037037</v>
      </c>
      <c r="L7001" s="378">
        <v>46185</v>
      </c>
      <c r="M7001" s="1" t="s">
        <v>2002</v>
      </c>
      <c r="N7001" s="1" t="s">
        <v>14048</v>
      </c>
    </row>
    <row r="7002" spans="1:14" x14ac:dyDescent="0.25">
      <c r="A7002" s="1" t="s">
        <v>2001</v>
      </c>
      <c r="B7002" s="1" t="s">
        <v>87</v>
      </c>
      <c r="C7002" s="1" t="s">
        <v>81</v>
      </c>
      <c r="D7002" s="377">
        <v>2250</v>
      </c>
      <c r="E7002" s="1" t="s">
        <v>84</v>
      </c>
      <c r="F7002" s="378">
        <v>46185</v>
      </c>
      <c r="G7002" s="1" t="s">
        <v>14044</v>
      </c>
      <c r="H7002" s="1" t="s">
        <v>13478</v>
      </c>
      <c r="I7002" s="378">
        <v>47280</v>
      </c>
      <c r="J7002" s="1" t="s">
        <v>61</v>
      </c>
      <c r="K7002" s="380">
        <v>0.2493287037037</v>
      </c>
      <c r="L7002" s="378">
        <v>46185</v>
      </c>
      <c r="M7002" s="1" t="s">
        <v>2002</v>
      </c>
      <c r="N7002" s="1" t="s">
        <v>14051</v>
      </c>
    </row>
    <row r="7003" spans="1:14" x14ac:dyDescent="0.25">
      <c r="A7003" s="1" t="s">
        <v>2001</v>
      </c>
      <c r="B7003" s="1" t="s">
        <v>87</v>
      </c>
      <c r="C7003" s="1" t="s">
        <v>81</v>
      </c>
      <c r="D7003" s="377">
        <v>2250</v>
      </c>
      <c r="E7003" s="1" t="s">
        <v>84</v>
      </c>
      <c r="F7003" s="378">
        <v>46185</v>
      </c>
      <c r="G7003" s="1" t="s">
        <v>14044</v>
      </c>
      <c r="H7003" s="1" t="s">
        <v>13478</v>
      </c>
      <c r="I7003" s="378">
        <v>47280</v>
      </c>
      <c r="J7003" s="1" t="s">
        <v>61</v>
      </c>
      <c r="K7003" s="380">
        <v>1.509259259259E-2</v>
      </c>
      <c r="L7003" s="378">
        <v>46185</v>
      </c>
      <c r="M7003" s="1" t="s">
        <v>2002</v>
      </c>
      <c r="N7003" s="1" t="s">
        <v>14047</v>
      </c>
    </row>
    <row r="7004" spans="1:14" x14ac:dyDescent="0.25">
      <c r="A7004" s="1" t="s">
        <v>2001</v>
      </c>
      <c r="B7004" s="1" t="s">
        <v>87</v>
      </c>
      <c r="C7004" s="1" t="s">
        <v>81</v>
      </c>
      <c r="D7004" s="377">
        <v>2250</v>
      </c>
      <c r="E7004" s="1" t="s">
        <v>84</v>
      </c>
      <c r="F7004" s="378">
        <v>46185</v>
      </c>
      <c r="G7004" s="1" t="s">
        <v>14044</v>
      </c>
      <c r="H7004" s="1" t="s">
        <v>13478</v>
      </c>
      <c r="I7004" s="378">
        <v>47280</v>
      </c>
      <c r="J7004" s="1" t="s">
        <v>61</v>
      </c>
      <c r="K7004" s="380">
        <v>0.14138888888889001</v>
      </c>
      <c r="L7004" s="378">
        <v>46185</v>
      </c>
      <c r="M7004" s="1" t="s">
        <v>2002</v>
      </c>
      <c r="N7004" s="1" t="s">
        <v>14045</v>
      </c>
    </row>
    <row r="7005" spans="1:14" x14ac:dyDescent="0.25">
      <c r="A7005" s="1" t="s">
        <v>2001</v>
      </c>
      <c r="B7005" s="1" t="s">
        <v>87</v>
      </c>
      <c r="C7005" s="1" t="s">
        <v>81</v>
      </c>
      <c r="D7005" s="377">
        <v>2250</v>
      </c>
      <c r="E7005" s="1" t="s">
        <v>84</v>
      </c>
      <c r="F7005" s="378">
        <v>46185</v>
      </c>
      <c r="G7005" s="1" t="s">
        <v>14044</v>
      </c>
      <c r="H7005" s="1" t="s">
        <v>13478</v>
      </c>
      <c r="I7005" s="378">
        <v>47280</v>
      </c>
      <c r="J7005" s="1" t="s">
        <v>61</v>
      </c>
      <c r="K7005" s="380">
        <v>0.42765046296296</v>
      </c>
      <c r="L7005" s="378">
        <v>46185</v>
      </c>
      <c r="M7005" s="1" t="s">
        <v>2002</v>
      </c>
      <c r="N7005" s="1" t="s">
        <v>14443</v>
      </c>
    </row>
    <row r="7006" spans="1:14" x14ac:dyDescent="0.25">
      <c r="A7006" s="1" t="s">
        <v>2001</v>
      </c>
      <c r="B7006" s="1" t="s">
        <v>87</v>
      </c>
      <c r="C7006" s="1" t="s">
        <v>81</v>
      </c>
      <c r="D7006" s="377">
        <v>2250</v>
      </c>
      <c r="E7006" s="1" t="s">
        <v>84</v>
      </c>
      <c r="F7006" s="378">
        <v>46185</v>
      </c>
      <c r="G7006" s="1" t="s">
        <v>14044</v>
      </c>
      <c r="H7006" s="1" t="s">
        <v>13478</v>
      </c>
      <c r="I7006" s="378">
        <v>47280</v>
      </c>
      <c r="J7006" s="1" t="s">
        <v>61</v>
      </c>
      <c r="K7006" s="380">
        <v>0.16417824074074</v>
      </c>
      <c r="L7006" s="378">
        <v>46185</v>
      </c>
      <c r="M7006" s="1" t="s">
        <v>2002</v>
      </c>
      <c r="N7006" s="1" t="s">
        <v>14049</v>
      </c>
    </row>
    <row r="7007" spans="1:14" x14ac:dyDescent="0.25">
      <c r="A7007" s="1" t="s">
        <v>2001</v>
      </c>
      <c r="B7007" s="1" t="s">
        <v>87</v>
      </c>
      <c r="C7007" s="1" t="s">
        <v>81</v>
      </c>
      <c r="D7007" s="377">
        <v>2250</v>
      </c>
      <c r="E7007" s="1" t="s">
        <v>84</v>
      </c>
      <c r="F7007" s="378">
        <v>46185</v>
      </c>
      <c r="G7007" s="1" t="s">
        <v>14044</v>
      </c>
      <c r="H7007" s="1" t="s">
        <v>13478</v>
      </c>
      <c r="I7007" s="378">
        <v>47280</v>
      </c>
      <c r="J7007" s="1" t="s">
        <v>61</v>
      </c>
      <c r="K7007" s="380">
        <v>0.32204861111110999</v>
      </c>
      <c r="L7007" s="378">
        <v>46185</v>
      </c>
      <c r="M7007" s="1" t="s">
        <v>2002</v>
      </c>
      <c r="N7007" s="1" t="s">
        <v>14046</v>
      </c>
    </row>
    <row r="7008" spans="1:14" x14ac:dyDescent="0.25">
      <c r="A7008" s="1" t="s">
        <v>2001</v>
      </c>
      <c r="B7008" s="1" t="s">
        <v>87</v>
      </c>
      <c r="C7008" s="1" t="s">
        <v>81</v>
      </c>
      <c r="D7008" s="377">
        <v>2250</v>
      </c>
      <c r="E7008" s="1" t="s">
        <v>84</v>
      </c>
      <c r="F7008" s="378">
        <v>46185</v>
      </c>
      <c r="G7008" s="1" t="s">
        <v>14044</v>
      </c>
      <c r="H7008" s="1" t="s">
        <v>13478</v>
      </c>
      <c r="I7008" s="378">
        <v>47280</v>
      </c>
      <c r="J7008" s="1" t="s">
        <v>61</v>
      </c>
      <c r="K7008" s="380">
        <v>0.36798611111111001</v>
      </c>
      <c r="L7008" s="378">
        <v>46185</v>
      </c>
      <c r="M7008" s="1" t="s">
        <v>2002</v>
      </c>
      <c r="N7008" s="1" t="s">
        <v>14444</v>
      </c>
    </row>
    <row r="7009" spans="1:14" x14ac:dyDescent="0.25">
      <c r="A7009" s="1" t="s">
        <v>2001</v>
      </c>
      <c r="B7009" s="1" t="s">
        <v>87</v>
      </c>
      <c r="C7009" s="1" t="s">
        <v>81</v>
      </c>
      <c r="D7009" s="377">
        <v>2250</v>
      </c>
      <c r="E7009" s="1" t="s">
        <v>84</v>
      </c>
      <c r="F7009" s="378">
        <v>46184</v>
      </c>
      <c r="G7009" s="1" t="s">
        <v>12896</v>
      </c>
      <c r="H7009" s="1" t="s">
        <v>11961</v>
      </c>
      <c r="I7009" s="378">
        <v>47279</v>
      </c>
      <c r="J7009" s="1" t="s">
        <v>61</v>
      </c>
      <c r="K7009" s="380">
        <v>0.40156249999999999</v>
      </c>
      <c r="L7009" s="378">
        <v>46184</v>
      </c>
      <c r="M7009" s="1" t="s">
        <v>2002</v>
      </c>
      <c r="N7009" s="1" t="s">
        <v>13144</v>
      </c>
    </row>
    <row r="7010" spans="1:14" x14ac:dyDescent="0.25">
      <c r="A7010" s="1" t="s">
        <v>2001</v>
      </c>
      <c r="B7010" s="1" t="s">
        <v>87</v>
      </c>
      <c r="C7010" s="1" t="s">
        <v>81</v>
      </c>
      <c r="D7010" s="377">
        <v>2250</v>
      </c>
      <c r="E7010" s="1" t="s">
        <v>84</v>
      </c>
      <c r="F7010" s="378">
        <v>46184</v>
      </c>
      <c r="G7010" s="1" t="s">
        <v>14044</v>
      </c>
      <c r="H7010" s="1" t="s">
        <v>13478</v>
      </c>
      <c r="I7010" s="378">
        <v>47280</v>
      </c>
      <c r="J7010" s="1" t="s">
        <v>61</v>
      </c>
      <c r="K7010" s="380">
        <v>0.80747685185185003</v>
      </c>
      <c r="L7010" s="378">
        <v>46184</v>
      </c>
      <c r="M7010" s="1" t="s">
        <v>2002</v>
      </c>
      <c r="N7010" s="1" t="s">
        <v>14055</v>
      </c>
    </row>
    <row r="7011" spans="1:14" x14ac:dyDescent="0.25">
      <c r="A7011" s="1" t="s">
        <v>2001</v>
      </c>
      <c r="B7011" s="1" t="s">
        <v>87</v>
      </c>
      <c r="C7011" s="1" t="s">
        <v>81</v>
      </c>
      <c r="D7011" s="377">
        <v>2250</v>
      </c>
      <c r="E7011" s="1" t="s">
        <v>84</v>
      </c>
      <c r="F7011" s="378">
        <v>46184</v>
      </c>
      <c r="G7011" s="1" t="s">
        <v>12896</v>
      </c>
      <c r="H7011" s="1" t="s">
        <v>11961</v>
      </c>
      <c r="I7011" s="378">
        <v>47279</v>
      </c>
      <c r="J7011" s="1" t="s">
        <v>61</v>
      </c>
      <c r="K7011" s="380">
        <v>3.6458333333329998E-2</v>
      </c>
      <c r="L7011" s="378">
        <v>46184</v>
      </c>
      <c r="M7011" s="1" t="s">
        <v>2002</v>
      </c>
      <c r="N7011" s="1" t="s">
        <v>12899</v>
      </c>
    </row>
    <row r="7012" spans="1:14" x14ac:dyDescent="0.25">
      <c r="A7012" s="1" t="s">
        <v>2001</v>
      </c>
      <c r="B7012" s="1" t="s">
        <v>87</v>
      </c>
      <c r="C7012" s="1" t="s">
        <v>81</v>
      </c>
      <c r="D7012" s="377">
        <v>2250</v>
      </c>
      <c r="E7012" s="1" t="s">
        <v>84</v>
      </c>
      <c r="F7012" s="378">
        <v>46184</v>
      </c>
      <c r="G7012" s="1" t="s">
        <v>14044</v>
      </c>
      <c r="H7012" s="1" t="s">
        <v>13478</v>
      </c>
      <c r="I7012" s="378">
        <v>47280</v>
      </c>
      <c r="J7012" s="1" t="s">
        <v>61</v>
      </c>
      <c r="K7012" s="380">
        <v>0.91976851851852004</v>
      </c>
      <c r="L7012" s="378">
        <v>46184</v>
      </c>
      <c r="M7012" s="1" t="s">
        <v>2002</v>
      </c>
      <c r="N7012" s="1" t="s">
        <v>14056</v>
      </c>
    </row>
    <row r="7013" spans="1:14" x14ac:dyDescent="0.25">
      <c r="A7013" s="1" t="s">
        <v>2001</v>
      </c>
      <c r="B7013" s="1" t="s">
        <v>87</v>
      </c>
      <c r="C7013" s="1" t="s">
        <v>81</v>
      </c>
      <c r="D7013" s="377">
        <v>2250</v>
      </c>
      <c r="E7013" s="1" t="s">
        <v>84</v>
      </c>
      <c r="F7013" s="378">
        <v>46184</v>
      </c>
      <c r="G7013" s="1" t="s">
        <v>14044</v>
      </c>
      <c r="H7013" s="1" t="s">
        <v>13478</v>
      </c>
      <c r="I7013" s="378">
        <v>47280</v>
      </c>
      <c r="J7013" s="1" t="s">
        <v>61</v>
      </c>
      <c r="K7013" s="380">
        <v>0.89177083333332996</v>
      </c>
      <c r="L7013" s="378">
        <v>46184</v>
      </c>
      <c r="M7013" s="1" t="s">
        <v>2002</v>
      </c>
      <c r="N7013" s="1" t="s">
        <v>14057</v>
      </c>
    </row>
    <row r="7014" spans="1:14" x14ac:dyDescent="0.25">
      <c r="A7014" s="1" t="s">
        <v>2001</v>
      </c>
      <c r="B7014" s="1" t="s">
        <v>87</v>
      </c>
      <c r="C7014" s="1" t="s">
        <v>81</v>
      </c>
      <c r="D7014" s="377">
        <v>2250</v>
      </c>
      <c r="E7014" s="1" t="s">
        <v>84</v>
      </c>
      <c r="F7014" s="378">
        <v>46184</v>
      </c>
      <c r="G7014" s="1" t="s">
        <v>12896</v>
      </c>
      <c r="H7014" s="1" t="s">
        <v>11961</v>
      </c>
      <c r="I7014" s="378">
        <v>47279</v>
      </c>
      <c r="J7014" s="1" t="s">
        <v>61</v>
      </c>
      <c r="K7014" s="380">
        <v>0.16744212962963001</v>
      </c>
      <c r="L7014" s="378">
        <v>46184</v>
      </c>
      <c r="M7014" s="1" t="s">
        <v>2002</v>
      </c>
      <c r="N7014" s="1" t="s">
        <v>12903</v>
      </c>
    </row>
    <row r="7015" spans="1:14" x14ac:dyDescent="0.25">
      <c r="A7015" s="1" t="s">
        <v>2001</v>
      </c>
      <c r="B7015" s="1" t="s">
        <v>87</v>
      </c>
      <c r="C7015" s="1" t="s">
        <v>81</v>
      </c>
      <c r="D7015" s="377">
        <v>2250</v>
      </c>
      <c r="E7015" s="1" t="s">
        <v>84</v>
      </c>
      <c r="F7015" s="378">
        <v>46184</v>
      </c>
      <c r="G7015" s="1" t="s">
        <v>12896</v>
      </c>
      <c r="H7015" s="1" t="s">
        <v>11961</v>
      </c>
      <c r="I7015" s="378">
        <v>47279</v>
      </c>
      <c r="J7015" s="1" t="s">
        <v>61</v>
      </c>
      <c r="K7015" s="380">
        <v>0.72365740740741002</v>
      </c>
      <c r="L7015" s="378">
        <v>46184</v>
      </c>
      <c r="M7015" s="1" t="s">
        <v>2002</v>
      </c>
      <c r="N7015" s="1" t="s">
        <v>14052</v>
      </c>
    </row>
    <row r="7016" spans="1:14" x14ac:dyDescent="0.25">
      <c r="A7016" s="1" t="s">
        <v>2001</v>
      </c>
      <c r="B7016" s="1" t="s">
        <v>87</v>
      </c>
      <c r="C7016" s="1" t="s">
        <v>81</v>
      </c>
      <c r="D7016" s="377">
        <v>2250</v>
      </c>
      <c r="E7016" s="1" t="s">
        <v>84</v>
      </c>
      <c r="F7016" s="378">
        <v>46184</v>
      </c>
      <c r="G7016" s="1" t="s">
        <v>12896</v>
      </c>
      <c r="H7016" s="1" t="s">
        <v>11961</v>
      </c>
      <c r="I7016" s="378">
        <v>47279</v>
      </c>
      <c r="J7016" s="1" t="s">
        <v>61</v>
      </c>
      <c r="K7016" s="380">
        <v>0.67500000000000004</v>
      </c>
      <c r="L7016" s="378">
        <v>46184</v>
      </c>
      <c r="M7016" s="1" t="s">
        <v>2002</v>
      </c>
      <c r="N7016" s="1" t="s">
        <v>13397</v>
      </c>
    </row>
    <row r="7017" spans="1:14" x14ac:dyDescent="0.25">
      <c r="A7017" s="1" t="s">
        <v>2001</v>
      </c>
      <c r="B7017" s="1" t="s">
        <v>87</v>
      </c>
      <c r="C7017" s="1" t="s">
        <v>81</v>
      </c>
      <c r="D7017" s="377">
        <v>2250</v>
      </c>
      <c r="E7017" s="1" t="s">
        <v>84</v>
      </c>
      <c r="F7017" s="378">
        <v>46184</v>
      </c>
      <c r="G7017" s="1" t="s">
        <v>12896</v>
      </c>
      <c r="H7017" s="1" t="s">
        <v>11961</v>
      </c>
      <c r="I7017" s="378">
        <v>47279</v>
      </c>
      <c r="J7017" s="1" t="s">
        <v>61</v>
      </c>
      <c r="K7017" s="380">
        <v>0.31690972222222002</v>
      </c>
      <c r="L7017" s="378">
        <v>46184</v>
      </c>
      <c r="M7017" s="1" t="s">
        <v>2002</v>
      </c>
      <c r="N7017" s="1" t="s">
        <v>12900</v>
      </c>
    </row>
    <row r="7018" spans="1:14" x14ac:dyDescent="0.25">
      <c r="A7018" s="1" t="s">
        <v>2001</v>
      </c>
      <c r="B7018" s="1" t="s">
        <v>87</v>
      </c>
      <c r="C7018" s="1" t="s">
        <v>81</v>
      </c>
      <c r="D7018" s="377">
        <v>2250</v>
      </c>
      <c r="E7018" s="1" t="s">
        <v>84</v>
      </c>
      <c r="F7018" s="378">
        <v>46184</v>
      </c>
      <c r="G7018" s="1" t="s">
        <v>12896</v>
      </c>
      <c r="H7018" s="1" t="s">
        <v>11961</v>
      </c>
      <c r="I7018" s="378">
        <v>47279</v>
      </c>
      <c r="J7018" s="1" t="s">
        <v>61</v>
      </c>
      <c r="K7018" s="380">
        <v>0.60604166666667003</v>
      </c>
      <c r="L7018" s="378">
        <v>46184</v>
      </c>
      <c r="M7018" s="1" t="s">
        <v>2002</v>
      </c>
      <c r="N7018" s="1" t="s">
        <v>13400</v>
      </c>
    </row>
    <row r="7019" spans="1:14" x14ac:dyDescent="0.25">
      <c r="A7019" s="1" t="s">
        <v>2001</v>
      </c>
      <c r="B7019" s="1" t="s">
        <v>87</v>
      </c>
      <c r="C7019" s="1" t="s">
        <v>81</v>
      </c>
      <c r="D7019" s="377">
        <v>2250</v>
      </c>
      <c r="E7019" s="1" t="s">
        <v>84</v>
      </c>
      <c r="F7019" s="378">
        <v>46184</v>
      </c>
      <c r="G7019" s="1" t="s">
        <v>12896</v>
      </c>
      <c r="H7019" s="1" t="s">
        <v>11961</v>
      </c>
      <c r="I7019" s="378">
        <v>47279</v>
      </c>
      <c r="J7019" s="1" t="s">
        <v>61</v>
      </c>
      <c r="K7019" s="380">
        <v>7.5150462962960005E-2</v>
      </c>
      <c r="L7019" s="378">
        <v>46184</v>
      </c>
      <c r="M7019" s="1" t="s">
        <v>2002</v>
      </c>
      <c r="N7019" s="1" t="s">
        <v>12898</v>
      </c>
    </row>
    <row r="7020" spans="1:14" x14ac:dyDescent="0.25">
      <c r="A7020" s="1" t="s">
        <v>2001</v>
      </c>
      <c r="B7020" s="1" t="s">
        <v>87</v>
      </c>
      <c r="C7020" s="1" t="s">
        <v>81</v>
      </c>
      <c r="D7020" s="377">
        <v>2250</v>
      </c>
      <c r="E7020" s="1" t="s">
        <v>84</v>
      </c>
      <c r="F7020" s="378">
        <v>46184</v>
      </c>
      <c r="G7020" s="1" t="s">
        <v>12896</v>
      </c>
      <c r="H7020" s="1" t="s">
        <v>11961</v>
      </c>
      <c r="I7020" s="378">
        <v>47279</v>
      </c>
      <c r="J7020" s="1" t="s">
        <v>61</v>
      </c>
      <c r="K7020" s="380">
        <v>0.61122685185184999</v>
      </c>
      <c r="L7020" s="378">
        <v>46184</v>
      </c>
      <c r="M7020" s="1" t="s">
        <v>2002</v>
      </c>
      <c r="N7020" s="1" t="s">
        <v>13399</v>
      </c>
    </row>
    <row r="7021" spans="1:14" x14ac:dyDescent="0.25">
      <c r="A7021" s="1" t="s">
        <v>2001</v>
      </c>
      <c r="B7021" s="1" t="s">
        <v>87</v>
      </c>
      <c r="C7021" s="1" t="s">
        <v>81</v>
      </c>
      <c r="D7021" s="377">
        <v>2250</v>
      </c>
      <c r="E7021" s="1" t="s">
        <v>84</v>
      </c>
      <c r="F7021" s="378">
        <v>46184</v>
      </c>
      <c r="G7021" s="1" t="s">
        <v>12896</v>
      </c>
      <c r="H7021" s="1" t="s">
        <v>11961</v>
      </c>
      <c r="I7021" s="378">
        <v>47279</v>
      </c>
      <c r="J7021" s="1" t="s">
        <v>61</v>
      </c>
      <c r="K7021" s="380">
        <v>0.46179398148147999</v>
      </c>
      <c r="L7021" s="378">
        <v>46184</v>
      </c>
      <c r="M7021" s="1" t="s">
        <v>2002</v>
      </c>
      <c r="N7021" s="1" t="s">
        <v>13398</v>
      </c>
    </row>
    <row r="7022" spans="1:14" x14ac:dyDescent="0.25">
      <c r="A7022" s="1" t="s">
        <v>2001</v>
      </c>
      <c r="B7022" s="1" t="s">
        <v>87</v>
      </c>
      <c r="C7022" s="1" t="s">
        <v>81</v>
      </c>
      <c r="D7022" s="377">
        <v>2250</v>
      </c>
      <c r="E7022" s="1" t="s">
        <v>84</v>
      </c>
      <c r="F7022" s="378">
        <v>46184</v>
      </c>
      <c r="G7022" s="1" t="s">
        <v>12896</v>
      </c>
      <c r="H7022" s="1" t="s">
        <v>11961</v>
      </c>
      <c r="I7022" s="378">
        <v>47279</v>
      </c>
      <c r="J7022" s="1" t="s">
        <v>61</v>
      </c>
      <c r="K7022" s="380">
        <v>0.91212962962962996</v>
      </c>
      <c r="L7022" s="378">
        <v>46184</v>
      </c>
      <c r="M7022" s="1" t="s">
        <v>2002</v>
      </c>
      <c r="N7022" s="1" t="s">
        <v>14058</v>
      </c>
    </row>
    <row r="7023" spans="1:14" x14ac:dyDescent="0.25">
      <c r="A7023" s="1" t="s">
        <v>2001</v>
      </c>
      <c r="B7023" s="1" t="s">
        <v>87</v>
      </c>
      <c r="C7023" s="1" t="s">
        <v>81</v>
      </c>
      <c r="D7023" s="377">
        <v>2250</v>
      </c>
      <c r="E7023" s="1" t="s">
        <v>84</v>
      </c>
      <c r="F7023" s="378">
        <v>46184</v>
      </c>
      <c r="G7023" s="1" t="s">
        <v>12896</v>
      </c>
      <c r="H7023" s="1" t="s">
        <v>11961</v>
      </c>
      <c r="I7023" s="378">
        <v>47279</v>
      </c>
      <c r="J7023" s="1" t="s">
        <v>61</v>
      </c>
      <c r="K7023" s="380">
        <v>0.95413194444444005</v>
      </c>
      <c r="L7023" s="378">
        <v>46184</v>
      </c>
      <c r="M7023" s="1" t="s">
        <v>2002</v>
      </c>
      <c r="N7023" s="1" t="s">
        <v>14054</v>
      </c>
    </row>
    <row r="7024" spans="1:14" x14ac:dyDescent="0.25">
      <c r="A7024" s="1" t="s">
        <v>2001</v>
      </c>
      <c r="B7024" s="1" t="s">
        <v>87</v>
      </c>
      <c r="C7024" s="1" t="s">
        <v>81</v>
      </c>
      <c r="D7024" s="377">
        <v>2250</v>
      </c>
      <c r="E7024" s="1" t="s">
        <v>84</v>
      </c>
      <c r="F7024" s="378">
        <v>46184</v>
      </c>
      <c r="G7024" s="1" t="s">
        <v>12896</v>
      </c>
      <c r="H7024" s="1" t="s">
        <v>11961</v>
      </c>
      <c r="I7024" s="378">
        <v>47279</v>
      </c>
      <c r="J7024" s="1" t="s">
        <v>61</v>
      </c>
      <c r="K7024" s="380">
        <v>0.34965277777777998</v>
      </c>
      <c r="L7024" s="378">
        <v>46184</v>
      </c>
      <c r="M7024" s="1" t="s">
        <v>2002</v>
      </c>
      <c r="N7024" s="1" t="s">
        <v>13145</v>
      </c>
    </row>
    <row r="7025" spans="1:14" x14ac:dyDescent="0.25">
      <c r="A7025" s="1" t="s">
        <v>2001</v>
      </c>
      <c r="B7025" s="1" t="s">
        <v>87</v>
      </c>
      <c r="C7025" s="1" t="s">
        <v>81</v>
      </c>
      <c r="D7025" s="377">
        <v>2250</v>
      </c>
      <c r="E7025" s="1" t="s">
        <v>84</v>
      </c>
      <c r="F7025" s="378">
        <v>46184</v>
      </c>
      <c r="G7025" s="1" t="s">
        <v>12896</v>
      </c>
      <c r="H7025" s="1" t="s">
        <v>11961</v>
      </c>
      <c r="I7025" s="378">
        <v>47279</v>
      </c>
      <c r="J7025" s="1" t="s">
        <v>61</v>
      </c>
      <c r="K7025" s="380">
        <v>0.20726851851851999</v>
      </c>
      <c r="L7025" s="378">
        <v>46184</v>
      </c>
      <c r="M7025" s="1" t="s">
        <v>2002</v>
      </c>
      <c r="N7025" s="1" t="s">
        <v>12897</v>
      </c>
    </row>
    <row r="7026" spans="1:14" x14ac:dyDescent="0.25">
      <c r="A7026" s="1" t="s">
        <v>2001</v>
      </c>
      <c r="B7026" s="1" t="s">
        <v>87</v>
      </c>
      <c r="C7026" s="1" t="s">
        <v>81</v>
      </c>
      <c r="D7026" s="377">
        <v>2250</v>
      </c>
      <c r="E7026" s="1" t="s">
        <v>84</v>
      </c>
      <c r="F7026" s="378">
        <v>46184</v>
      </c>
      <c r="G7026" s="1" t="s">
        <v>14044</v>
      </c>
      <c r="H7026" s="1" t="s">
        <v>13478</v>
      </c>
      <c r="I7026" s="378">
        <v>47280</v>
      </c>
      <c r="J7026" s="1" t="s">
        <v>61</v>
      </c>
      <c r="K7026" s="380">
        <v>0.99071759259258996</v>
      </c>
      <c r="L7026" s="378">
        <v>46184</v>
      </c>
      <c r="M7026" s="1" t="s">
        <v>2002</v>
      </c>
      <c r="N7026" s="1" t="s">
        <v>14053</v>
      </c>
    </row>
    <row r="7027" spans="1:14" x14ac:dyDescent="0.25">
      <c r="A7027" s="1" t="s">
        <v>2001</v>
      </c>
      <c r="B7027" s="1" t="s">
        <v>87</v>
      </c>
      <c r="C7027" s="1" t="s">
        <v>81</v>
      </c>
      <c r="D7027" s="377">
        <v>2250</v>
      </c>
      <c r="E7027" s="1" t="s">
        <v>84</v>
      </c>
      <c r="F7027" s="378">
        <v>46184</v>
      </c>
      <c r="G7027" s="1" t="s">
        <v>12896</v>
      </c>
      <c r="H7027" s="1" t="s">
        <v>11961</v>
      </c>
      <c r="I7027" s="378">
        <v>47279</v>
      </c>
      <c r="J7027" s="1" t="s">
        <v>61</v>
      </c>
      <c r="K7027" s="380">
        <v>0.30489583333332998</v>
      </c>
      <c r="L7027" s="378">
        <v>46184</v>
      </c>
      <c r="M7027" s="1" t="s">
        <v>2002</v>
      </c>
      <c r="N7027" s="1" t="s">
        <v>12902</v>
      </c>
    </row>
    <row r="7028" spans="1:14" x14ac:dyDescent="0.25">
      <c r="A7028" s="1" t="s">
        <v>2001</v>
      </c>
      <c r="B7028" s="1" t="s">
        <v>87</v>
      </c>
      <c r="C7028" s="1" t="s">
        <v>81</v>
      </c>
      <c r="D7028" s="377">
        <v>2250</v>
      </c>
      <c r="E7028" s="1" t="s">
        <v>84</v>
      </c>
      <c r="F7028" s="378">
        <v>46184</v>
      </c>
      <c r="G7028" s="1" t="s">
        <v>12896</v>
      </c>
      <c r="H7028" s="1" t="s">
        <v>11961</v>
      </c>
      <c r="I7028" s="378">
        <v>47279</v>
      </c>
      <c r="J7028" s="1" t="s">
        <v>61</v>
      </c>
      <c r="K7028" s="380">
        <v>0.14423611111111001</v>
      </c>
      <c r="L7028" s="378">
        <v>46184</v>
      </c>
      <c r="M7028" s="1" t="s">
        <v>2002</v>
      </c>
      <c r="N7028" s="1" t="s">
        <v>12901</v>
      </c>
    </row>
    <row r="7029" spans="1:14" x14ac:dyDescent="0.25">
      <c r="A7029" s="1" t="s">
        <v>2001</v>
      </c>
      <c r="B7029" s="1" t="s">
        <v>87</v>
      </c>
      <c r="C7029" s="1" t="s">
        <v>81</v>
      </c>
      <c r="D7029" s="377">
        <v>2250</v>
      </c>
      <c r="E7029" s="1" t="s">
        <v>84</v>
      </c>
      <c r="F7029" s="378">
        <v>46183</v>
      </c>
      <c r="G7029" s="1" t="s">
        <v>12896</v>
      </c>
      <c r="H7029" s="1" t="s">
        <v>11961</v>
      </c>
      <c r="I7029" s="378">
        <v>47279</v>
      </c>
      <c r="J7029" s="1" t="s">
        <v>61</v>
      </c>
      <c r="K7029" s="380">
        <v>0.98613425925926002</v>
      </c>
      <c r="L7029" s="378">
        <v>46183</v>
      </c>
      <c r="M7029" s="1" t="s">
        <v>2002</v>
      </c>
      <c r="N7029" s="1" t="s">
        <v>12913</v>
      </c>
    </row>
    <row r="7030" spans="1:14" x14ac:dyDescent="0.25">
      <c r="A7030" s="1" t="s">
        <v>2001</v>
      </c>
      <c r="B7030" s="1" t="s">
        <v>87</v>
      </c>
      <c r="C7030" s="1" t="s">
        <v>81</v>
      </c>
      <c r="D7030" s="377">
        <v>2250</v>
      </c>
      <c r="E7030" s="1" t="s">
        <v>84</v>
      </c>
      <c r="F7030" s="378">
        <v>46183</v>
      </c>
      <c r="G7030" s="1" t="s">
        <v>12896</v>
      </c>
      <c r="H7030" s="1" t="s">
        <v>11961</v>
      </c>
      <c r="I7030" s="378">
        <v>47279</v>
      </c>
      <c r="J7030" s="1" t="s">
        <v>61</v>
      </c>
      <c r="K7030" s="380">
        <v>0.98724537037036997</v>
      </c>
      <c r="L7030" s="378">
        <v>46183</v>
      </c>
      <c r="M7030" s="1" t="s">
        <v>2002</v>
      </c>
      <c r="N7030" s="1" t="s">
        <v>12907</v>
      </c>
    </row>
    <row r="7031" spans="1:14" x14ac:dyDescent="0.25">
      <c r="A7031" s="1" t="s">
        <v>2001</v>
      </c>
      <c r="B7031" s="1" t="s">
        <v>87</v>
      </c>
      <c r="C7031" s="1" t="s">
        <v>81</v>
      </c>
      <c r="D7031" s="377">
        <v>2250</v>
      </c>
      <c r="E7031" s="1" t="s">
        <v>84</v>
      </c>
      <c r="F7031" s="378">
        <v>46183</v>
      </c>
      <c r="G7031" s="1" t="s">
        <v>12896</v>
      </c>
      <c r="H7031" s="1" t="s">
        <v>11961</v>
      </c>
      <c r="I7031" s="378">
        <v>47279</v>
      </c>
      <c r="J7031" s="1" t="s">
        <v>61</v>
      </c>
      <c r="K7031" s="380">
        <v>0.98790509259258996</v>
      </c>
      <c r="L7031" s="378">
        <v>46183</v>
      </c>
      <c r="M7031" s="1" t="s">
        <v>2002</v>
      </c>
      <c r="N7031" s="1" t="s">
        <v>12906</v>
      </c>
    </row>
    <row r="7032" spans="1:14" x14ac:dyDescent="0.25">
      <c r="A7032" s="1" t="s">
        <v>2001</v>
      </c>
      <c r="B7032" s="1" t="s">
        <v>87</v>
      </c>
      <c r="C7032" s="1" t="s">
        <v>81</v>
      </c>
      <c r="D7032" s="377">
        <v>2250</v>
      </c>
      <c r="E7032" s="1" t="s">
        <v>84</v>
      </c>
      <c r="F7032" s="378">
        <v>46183</v>
      </c>
      <c r="G7032" s="1" t="s">
        <v>10968</v>
      </c>
      <c r="H7032" s="1" t="s">
        <v>10969</v>
      </c>
      <c r="I7032" s="378">
        <v>47278</v>
      </c>
      <c r="J7032" s="1" t="s">
        <v>61</v>
      </c>
      <c r="K7032" s="380">
        <v>0.46346064814815002</v>
      </c>
      <c r="L7032" s="378">
        <v>46183</v>
      </c>
      <c r="M7032" s="1" t="s">
        <v>2002</v>
      </c>
      <c r="N7032" s="1" t="s">
        <v>12910</v>
      </c>
    </row>
    <row r="7033" spans="1:14" x14ac:dyDescent="0.25">
      <c r="A7033" s="1" t="s">
        <v>2001</v>
      </c>
      <c r="B7033" s="1" t="s">
        <v>87</v>
      </c>
      <c r="C7033" s="1" t="s">
        <v>81</v>
      </c>
      <c r="D7033" s="377">
        <v>2250</v>
      </c>
      <c r="E7033" s="1" t="s">
        <v>84</v>
      </c>
      <c r="F7033" s="378">
        <v>46183</v>
      </c>
      <c r="G7033" s="1" t="s">
        <v>12896</v>
      </c>
      <c r="H7033" s="1" t="s">
        <v>11961</v>
      </c>
      <c r="I7033" s="378">
        <v>47279</v>
      </c>
      <c r="J7033" s="1" t="s">
        <v>61</v>
      </c>
      <c r="K7033" s="380">
        <v>0.72961805555556003</v>
      </c>
      <c r="L7033" s="378">
        <v>46183</v>
      </c>
      <c r="M7033" s="1" t="s">
        <v>2002</v>
      </c>
      <c r="N7033" s="1" t="s">
        <v>12905</v>
      </c>
    </row>
    <row r="7034" spans="1:14" x14ac:dyDescent="0.25">
      <c r="A7034" s="1" t="s">
        <v>2001</v>
      </c>
      <c r="B7034" s="1" t="s">
        <v>87</v>
      </c>
      <c r="C7034" s="1" t="s">
        <v>81</v>
      </c>
      <c r="D7034" s="377">
        <v>2250</v>
      </c>
      <c r="E7034" s="1" t="s">
        <v>84</v>
      </c>
      <c r="F7034" s="378">
        <v>46183</v>
      </c>
      <c r="G7034" s="1" t="s">
        <v>10968</v>
      </c>
      <c r="H7034" s="1" t="s">
        <v>10969</v>
      </c>
      <c r="I7034" s="378">
        <v>47278</v>
      </c>
      <c r="J7034" s="1" t="s">
        <v>61</v>
      </c>
      <c r="K7034" s="380">
        <v>7.3958333333330004E-2</v>
      </c>
      <c r="L7034" s="378">
        <v>46183</v>
      </c>
      <c r="M7034" s="1" t="s">
        <v>2002</v>
      </c>
      <c r="N7034" s="1" t="s">
        <v>11609</v>
      </c>
    </row>
    <row r="7035" spans="1:14" x14ac:dyDescent="0.25">
      <c r="A7035" s="1" t="s">
        <v>2001</v>
      </c>
      <c r="B7035" s="1" t="s">
        <v>87</v>
      </c>
      <c r="C7035" s="1" t="s">
        <v>81</v>
      </c>
      <c r="D7035" s="377">
        <v>2250</v>
      </c>
      <c r="E7035" s="1" t="s">
        <v>84</v>
      </c>
      <c r="F7035" s="378">
        <v>46183</v>
      </c>
      <c r="G7035" s="1" t="s">
        <v>10968</v>
      </c>
      <c r="H7035" s="1" t="s">
        <v>10969</v>
      </c>
      <c r="I7035" s="378">
        <v>47278</v>
      </c>
      <c r="J7035" s="1" t="s">
        <v>61</v>
      </c>
      <c r="K7035" s="380">
        <v>0.56545138888889002</v>
      </c>
      <c r="L7035" s="378">
        <v>46183</v>
      </c>
      <c r="M7035" s="1" t="s">
        <v>2002</v>
      </c>
      <c r="N7035" s="1" t="s">
        <v>12909</v>
      </c>
    </row>
    <row r="7036" spans="1:14" x14ac:dyDescent="0.25">
      <c r="A7036" s="1" t="s">
        <v>2001</v>
      </c>
      <c r="B7036" s="1" t="s">
        <v>87</v>
      </c>
      <c r="C7036" s="1" t="s">
        <v>81</v>
      </c>
      <c r="D7036" s="377">
        <v>2250</v>
      </c>
      <c r="E7036" s="1" t="s">
        <v>84</v>
      </c>
      <c r="F7036" s="378">
        <v>46183</v>
      </c>
      <c r="G7036" s="1" t="s">
        <v>10968</v>
      </c>
      <c r="H7036" s="1" t="s">
        <v>10969</v>
      </c>
      <c r="I7036" s="378">
        <v>47278</v>
      </c>
      <c r="J7036" s="1" t="s">
        <v>61</v>
      </c>
      <c r="K7036" s="380">
        <v>0.57440972222221998</v>
      </c>
      <c r="L7036" s="378">
        <v>46183</v>
      </c>
      <c r="M7036" s="1" t="s">
        <v>2002</v>
      </c>
      <c r="N7036" s="1" t="s">
        <v>12908</v>
      </c>
    </row>
    <row r="7037" spans="1:14" x14ac:dyDescent="0.25">
      <c r="A7037" s="1" t="s">
        <v>2001</v>
      </c>
      <c r="B7037" s="1" t="s">
        <v>87</v>
      </c>
      <c r="C7037" s="1" t="s">
        <v>81</v>
      </c>
      <c r="D7037" s="377">
        <v>2250</v>
      </c>
      <c r="E7037" s="1" t="s">
        <v>84</v>
      </c>
      <c r="F7037" s="378">
        <v>46183</v>
      </c>
      <c r="G7037" s="1" t="s">
        <v>10968</v>
      </c>
      <c r="H7037" s="1" t="s">
        <v>10969</v>
      </c>
      <c r="I7037" s="378">
        <v>47278</v>
      </c>
      <c r="J7037" s="1" t="s">
        <v>61</v>
      </c>
      <c r="K7037" s="380">
        <v>0.60562499999999997</v>
      </c>
      <c r="L7037" s="378">
        <v>46183</v>
      </c>
      <c r="M7037" s="1" t="s">
        <v>2002</v>
      </c>
      <c r="N7037" s="1" t="s">
        <v>12914</v>
      </c>
    </row>
    <row r="7038" spans="1:14" x14ac:dyDescent="0.25">
      <c r="A7038" s="1" t="s">
        <v>2001</v>
      </c>
      <c r="B7038" s="1" t="s">
        <v>87</v>
      </c>
      <c r="C7038" s="1" t="s">
        <v>81</v>
      </c>
      <c r="D7038" s="377">
        <v>2250</v>
      </c>
      <c r="E7038" s="1" t="s">
        <v>84</v>
      </c>
      <c r="F7038" s="378">
        <v>46183</v>
      </c>
      <c r="G7038" s="1" t="s">
        <v>12896</v>
      </c>
      <c r="H7038" s="1" t="s">
        <v>11961</v>
      </c>
      <c r="I7038" s="378">
        <v>47279</v>
      </c>
      <c r="J7038" s="1" t="s">
        <v>61</v>
      </c>
      <c r="K7038" s="380">
        <v>0.87709490740741003</v>
      </c>
      <c r="L7038" s="378">
        <v>46183</v>
      </c>
      <c r="M7038" s="1" t="s">
        <v>2002</v>
      </c>
      <c r="N7038" s="1" t="s">
        <v>12911</v>
      </c>
    </row>
    <row r="7039" spans="1:14" x14ac:dyDescent="0.25">
      <c r="A7039" s="1" t="s">
        <v>2001</v>
      </c>
      <c r="B7039" s="1" t="s">
        <v>87</v>
      </c>
      <c r="C7039" s="1" t="s">
        <v>81</v>
      </c>
      <c r="D7039" s="377">
        <v>2250</v>
      </c>
      <c r="E7039" s="1" t="s">
        <v>84</v>
      </c>
      <c r="F7039" s="378">
        <v>46183</v>
      </c>
      <c r="G7039" s="1" t="s">
        <v>10968</v>
      </c>
      <c r="H7039" s="1" t="s">
        <v>10969</v>
      </c>
      <c r="I7039" s="378">
        <v>47278</v>
      </c>
      <c r="J7039" s="1" t="s">
        <v>61</v>
      </c>
      <c r="K7039" s="380">
        <v>0.16172453703704001</v>
      </c>
      <c r="L7039" s="378">
        <v>46183</v>
      </c>
      <c r="M7039" s="1" t="s">
        <v>2002</v>
      </c>
      <c r="N7039" s="1" t="s">
        <v>11612</v>
      </c>
    </row>
    <row r="7040" spans="1:14" x14ac:dyDescent="0.25">
      <c r="A7040" s="1" t="s">
        <v>2001</v>
      </c>
      <c r="B7040" s="1" t="s">
        <v>87</v>
      </c>
      <c r="C7040" s="1" t="s">
        <v>81</v>
      </c>
      <c r="D7040" s="377">
        <v>2250</v>
      </c>
      <c r="E7040" s="1" t="s">
        <v>84</v>
      </c>
      <c r="F7040" s="378">
        <v>46183</v>
      </c>
      <c r="G7040" s="1" t="s">
        <v>10968</v>
      </c>
      <c r="H7040" s="1" t="s">
        <v>10969</v>
      </c>
      <c r="I7040" s="378">
        <v>47278</v>
      </c>
      <c r="J7040" s="1" t="s">
        <v>61</v>
      </c>
      <c r="K7040" s="380">
        <v>0.20783564814815</v>
      </c>
      <c r="L7040" s="378">
        <v>46183</v>
      </c>
      <c r="M7040" s="1" t="s">
        <v>2002</v>
      </c>
      <c r="N7040" s="1" t="s">
        <v>11610</v>
      </c>
    </row>
    <row r="7041" spans="1:14" x14ac:dyDescent="0.25">
      <c r="A7041" s="1" t="s">
        <v>2001</v>
      </c>
      <c r="B7041" s="1" t="s">
        <v>87</v>
      </c>
      <c r="C7041" s="1" t="s">
        <v>81</v>
      </c>
      <c r="D7041" s="377">
        <v>2250</v>
      </c>
      <c r="E7041" s="1" t="s">
        <v>84</v>
      </c>
      <c r="F7041" s="378">
        <v>46183</v>
      </c>
      <c r="G7041" s="1" t="s">
        <v>10968</v>
      </c>
      <c r="H7041" s="1" t="s">
        <v>10969</v>
      </c>
      <c r="I7041" s="378">
        <v>47278</v>
      </c>
      <c r="J7041" s="1" t="s">
        <v>61</v>
      </c>
      <c r="K7041" s="380">
        <v>0.68791666666666995</v>
      </c>
      <c r="L7041" s="378">
        <v>46183</v>
      </c>
      <c r="M7041" s="1" t="s">
        <v>2002</v>
      </c>
      <c r="N7041" s="1" t="s">
        <v>12904</v>
      </c>
    </row>
    <row r="7042" spans="1:14" x14ac:dyDescent="0.25">
      <c r="A7042" s="1" t="s">
        <v>2001</v>
      </c>
      <c r="B7042" s="1" t="s">
        <v>87</v>
      </c>
      <c r="C7042" s="1" t="s">
        <v>81</v>
      </c>
      <c r="D7042" s="377">
        <v>2250</v>
      </c>
      <c r="E7042" s="1" t="s">
        <v>84</v>
      </c>
      <c r="F7042" s="378">
        <v>46183</v>
      </c>
      <c r="G7042" s="1" t="s">
        <v>10968</v>
      </c>
      <c r="H7042" s="1" t="s">
        <v>10969</v>
      </c>
      <c r="I7042" s="378">
        <v>47278</v>
      </c>
      <c r="J7042" s="1" t="s">
        <v>61</v>
      </c>
      <c r="K7042" s="380">
        <v>0.63991898148147996</v>
      </c>
      <c r="L7042" s="378">
        <v>46183</v>
      </c>
      <c r="M7042" s="1" t="s">
        <v>2002</v>
      </c>
      <c r="N7042" s="1" t="s">
        <v>12912</v>
      </c>
    </row>
    <row r="7043" spans="1:14" x14ac:dyDescent="0.25">
      <c r="A7043" s="1" t="s">
        <v>2001</v>
      </c>
      <c r="B7043" s="1" t="s">
        <v>87</v>
      </c>
      <c r="C7043" s="1" t="s">
        <v>81</v>
      </c>
      <c r="D7043" s="377">
        <v>2250</v>
      </c>
      <c r="E7043" s="1" t="s">
        <v>84</v>
      </c>
      <c r="F7043" s="378">
        <v>46183</v>
      </c>
      <c r="G7043" s="1" t="s">
        <v>10968</v>
      </c>
      <c r="H7043" s="1" t="s">
        <v>10969</v>
      </c>
      <c r="I7043" s="378">
        <v>47278</v>
      </c>
      <c r="J7043" s="1" t="s">
        <v>61</v>
      </c>
      <c r="K7043" s="380">
        <v>0.25223379629629999</v>
      </c>
      <c r="L7043" s="378">
        <v>46183</v>
      </c>
      <c r="M7043" s="1" t="s">
        <v>2002</v>
      </c>
      <c r="N7043" s="1" t="s">
        <v>11607</v>
      </c>
    </row>
    <row r="7044" spans="1:14" x14ac:dyDescent="0.25">
      <c r="A7044" s="1" t="s">
        <v>2001</v>
      </c>
      <c r="B7044" s="1" t="s">
        <v>87</v>
      </c>
      <c r="C7044" s="1" t="s">
        <v>81</v>
      </c>
      <c r="D7044" s="377">
        <v>2250</v>
      </c>
      <c r="E7044" s="1" t="s">
        <v>84</v>
      </c>
      <c r="F7044" s="378">
        <v>46183</v>
      </c>
      <c r="G7044" s="1" t="s">
        <v>10968</v>
      </c>
      <c r="H7044" s="1" t="s">
        <v>10969</v>
      </c>
      <c r="I7044" s="378">
        <v>47278</v>
      </c>
      <c r="J7044" s="1" t="s">
        <v>61</v>
      </c>
      <c r="K7044" s="380">
        <v>0.30717592592593002</v>
      </c>
      <c r="L7044" s="378">
        <v>46183</v>
      </c>
      <c r="M7044" s="1" t="s">
        <v>2002</v>
      </c>
      <c r="N7044" s="1" t="s">
        <v>11608</v>
      </c>
    </row>
    <row r="7045" spans="1:14" x14ac:dyDescent="0.25">
      <c r="A7045" s="1" t="s">
        <v>2001</v>
      </c>
      <c r="B7045" s="1" t="s">
        <v>87</v>
      </c>
      <c r="C7045" s="1" t="s">
        <v>81</v>
      </c>
      <c r="D7045" s="377">
        <v>2250</v>
      </c>
      <c r="E7045" s="1" t="s">
        <v>84</v>
      </c>
      <c r="F7045" s="378">
        <v>46183</v>
      </c>
      <c r="G7045" s="1" t="s">
        <v>10968</v>
      </c>
      <c r="H7045" s="1" t="s">
        <v>10969</v>
      </c>
      <c r="I7045" s="378">
        <v>47278</v>
      </c>
      <c r="J7045" s="1" t="s">
        <v>61</v>
      </c>
      <c r="K7045" s="380">
        <v>2.4409722222220001E-2</v>
      </c>
      <c r="L7045" s="378">
        <v>46183</v>
      </c>
      <c r="M7045" s="1" t="s">
        <v>2002</v>
      </c>
      <c r="N7045" s="1" t="s">
        <v>11605</v>
      </c>
    </row>
    <row r="7046" spans="1:14" x14ac:dyDescent="0.25">
      <c r="A7046" s="1" t="s">
        <v>2001</v>
      </c>
      <c r="B7046" s="1" t="s">
        <v>87</v>
      </c>
      <c r="C7046" s="1" t="s">
        <v>81</v>
      </c>
      <c r="D7046" s="377">
        <v>2250</v>
      </c>
      <c r="E7046" s="1" t="s">
        <v>84</v>
      </c>
      <c r="F7046" s="378">
        <v>46183</v>
      </c>
      <c r="G7046" s="1" t="s">
        <v>10968</v>
      </c>
      <c r="H7046" s="1" t="s">
        <v>10969</v>
      </c>
      <c r="I7046" s="378">
        <v>47278</v>
      </c>
      <c r="J7046" s="1" t="s">
        <v>61</v>
      </c>
      <c r="K7046" s="380">
        <v>0.35877314814814998</v>
      </c>
      <c r="L7046" s="378">
        <v>46183</v>
      </c>
      <c r="M7046" s="1" t="s">
        <v>2002</v>
      </c>
      <c r="N7046" s="1" t="s">
        <v>11606</v>
      </c>
    </row>
    <row r="7047" spans="1:14" x14ac:dyDescent="0.25">
      <c r="A7047" s="1" t="s">
        <v>2001</v>
      </c>
      <c r="B7047" s="1" t="s">
        <v>87</v>
      </c>
      <c r="C7047" s="1" t="s">
        <v>81</v>
      </c>
      <c r="D7047" s="377">
        <v>2250</v>
      </c>
      <c r="E7047" s="1" t="s">
        <v>84</v>
      </c>
      <c r="F7047" s="378">
        <v>46183</v>
      </c>
      <c r="G7047" s="1" t="s">
        <v>10968</v>
      </c>
      <c r="H7047" s="1" t="s">
        <v>10969</v>
      </c>
      <c r="I7047" s="378">
        <v>47278</v>
      </c>
      <c r="J7047" s="1" t="s">
        <v>61</v>
      </c>
      <c r="K7047" s="380">
        <v>0.14461805555556001</v>
      </c>
      <c r="L7047" s="378">
        <v>46183</v>
      </c>
      <c r="M7047" s="1" t="s">
        <v>2002</v>
      </c>
      <c r="N7047" s="1" t="s">
        <v>11611</v>
      </c>
    </row>
    <row r="7048" spans="1:14" x14ac:dyDescent="0.25">
      <c r="A7048" s="1" t="s">
        <v>2001</v>
      </c>
      <c r="B7048" s="1" t="s">
        <v>87</v>
      </c>
      <c r="C7048" s="1" t="s">
        <v>81</v>
      </c>
      <c r="D7048" s="377">
        <v>2250</v>
      </c>
      <c r="E7048" s="1" t="s">
        <v>84</v>
      </c>
      <c r="F7048" s="378">
        <v>46183</v>
      </c>
      <c r="G7048" s="1" t="s">
        <v>10968</v>
      </c>
      <c r="H7048" s="1" t="s">
        <v>10969</v>
      </c>
      <c r="I7048" s="378">
        <v>47278</v>
      </c>
      <c r="J7048" s="1" t="s">
        <v>61</v>
      </c>
      <c r="K7048" s="380">
        <v>0.40017361111110999</v>
      </c>
      <c r="L7048" s="378">
        <v>46183</v>
      </c>
      <c r="M7048" s="1" t="s">
        <v>2002</v>
      </c>
      <c r="N7048" s="1" t="s">
        <v>12915</v>
      </c>
    </row>
    <row r="7049" spans="1:14" x14ac:dyDescent="0.25">
      <c r="A7049" s="1" t="s">
        <v>2001</v>
      </c>
      <c r="B7049" s="1" t="s">
        <v>87</v>
      </c>
      <c r="C7049" s="1" t="s">
        <v>81</v>
      </c>
      <c r="D7049" s="377">
        <v>2250</v>
      </c>
      <c r="E7049" s="1" t="s">
        <v>84</v>
      </c>
      <c r="F7049" s="378">
        <v>46183</v>
      </c>
      <c r="G7049" s="1" t="s">
        <v>12896</v>
      </c>
      <c r="H7049" s="1" t="s">
        <v>11961</v>
      </c>
      <c r="I7049" s="378">
        <v>47279</v>
      </c>
      <c r="J7049" s="1" t="s">
        <v>61</v>
      </c>
      <c r="K7049" s="380">
        <v>0.78401620370369995</v>
      </c>
      <c r="L7049" s="378">
        <v>46183</v>
      </c>
      <c r="M7049" s="1" t="s">
        <v>2002</v>
      </c>
      <c r="N7049" s="1" t="s">
        <v>12916</v>
      </c>
    </row>
    <row r="7050" spans="1:14" x14ac:dyDescent="0.25">
      <c r="A7050" s="1" t="s">
        <v>2001</v>
      </c>
      <c r="B7050" s="1" t="s">
        <v>87</v>
      </c>
      <c r="C7050" s="1" t="s">
        <v>81</v>
      </c>
      <c r="D7050" s="377">
        <v>2250</v>
      </c>
      <c r="E7050" s="1" t="s">
        <v>84</v>
      </c>
      <c r="F7050" s="378">
        <v>46182</v>
      </c>
      <c r="G7050" s="1" t="s">
        <v>10401</v>
      </c>
      <c r="H7050" s="1" t="s">
        <v>9548</v>
      </c>
      <c r="I7050" s="378">
        <v>47277</v>
      </c>
      <c r="J7050" s="1" t="s">
        <v>61</v>
      </c>
      <c r="K7050" s="380">
        <v>0.48287037037037001</v>
      </c>
      <c r="L7050" s="378">
        <v>46182</v>
      </c>
      <c r="M7050" s="1" t="s">
        <v>2002</v>
      </c>
      <c r="N7050" s="1" t="s">
        <v>10839</v>
      </c>
    </row>
    <row r="7051" spans="1:14" x14ac:dyDescent="0.25">
      <c r="A7051" s="1" t="s">
        <v>2001</v>
      </c>
      <c r="B7051" s="1" t="s">
        <v>87</v>
      </c>
      <c r="C7051" s="1" t="s">
        <v>81</v>
      </c>
      <c r="D7051" s="377">
        <v>2250</v>
      </c>
      <c r="E7051" s="1" t="s">
        <v>84</v>
      </c>
      <c r="F7051" s="378">
        <v>46182</v>
      </c>
      <c r="G7051" s="1" t="s">
        <v>10401</v>
      </c>
      <c r="H7051" s="1" t="s">
        <v>9548</v>
      </c>
      <c r="I7051" s="378">
        <v>47277</v>
      </c>
      <c r="J7051" s="1" t="s">
        <v>61</v>
      </c>
      <c r="K7051" s="380">
        <v>5.4745370370400002E-3</v>
      </c>
      <c r="L7051" s="378">
        <v>46182</v>
      </c>
      <c r="M7051" s="1" t="s">
        <v>2002</v>
      </c>
      <c r="N7051" s="1" t="s">
        <v>10408</v>
      </c>
    </row>
    <row r="7052" spans="1:14" x14ac:dyDescent="0.25">
      <c r="A7052" s="1" t="s">
        <v>2001</v>
      </c>
      <c r="B7052" s="1" t="s">
        <v>87</v>
      </c>
      <c r="C7052" s="1" t="s">
        <v>81</v>
      </c>
      <c r="D7052" s="377">
        <v>2250</v>
      </c>
      <c r="E7052" s="1" t="s">
        <v>84</v>
      </c>
      <c r="F7052" s="378">
        <v>46182</v>
      </c>
      <c r="G7052" s="1" t="s">
        <v>10401</v>
      </c>
      <c r="H7052" s="1" t="s">
        <v>9548</v>
      </c>
      <c r="I7052" s="378">
        <v>47277</v>
      </c>
      <c r="J7052" s="1" t="s">
        <v>61</v>
      </c>
      <c r="K7052" s="380">
        <v>0.18001157407407001</v>
      </c>
      <c r="L7052" s="378">
        <v>46182</v>
      </c>
      <c r="M7052" s="1" t="s">
        <v>2002</v>
      </c>
      <c r="N7052" s="1" t="s">
        <v>10403</v>
      </c>
    </row>
    <row r="7053" spans="1:14" x14ac:dyDescent="0.25">
      <c r="A7053" s="1" t="s">
        <v>2001</v>
      </c>
      <c r="B7053" s="1" t="s">
        <v>87</v>
      </c>
      <c r="C7053" s="1" t="s">
        <v>81</v>
      </c>
      <c r="D7053" s="377">
        <v>2250</v>
      </c>
      <c r="E7053" s="1" t="s">
        <v>84</v>
      </c>
      <c r="F7053" s="378">
        <v>46182</v>
      </c>
      <c r="G7053" s="1" t="s">
        <v>10401</v>
      </c>
      <c r="H7053" s="1" t="s">
        <v>9548</v>
      </c>
      <c r="I7053" s="378">
        <v>47277</v>
      </c>
      <c r="J7053" s="1" t="s">
        <v>61</v>
      </c>
      <c r="K7053" s="380">
        <v>0.36759259259258997</v>
      </c>
      <c r="L7053" s="378">
        <v>46182</v>
      </c>
      <c r="M7053" s="1" t="s">
        <v>2002</v>
      </c>
      <c r="N7053" s="1" t="s">
        <v>10404</v>
      </c>
    </row>
    <row r="7054" spans="1:14" x14ac:dyDescent="0.25">
      <c r="A7054" s="1" t="s">
        <v>2001</v>
      </c>
      <c r="B7054" s="1" t="s">
        <v>87</v>
      </c>
      <c r="C7054" s="1" t="s">
        <v>81</v>
      </c>
      <c r="D7054" s="377">
        <v>2250</v>
      </c>
      <c r="E7054" s="1" t="s">
        <v>84</v>
      </c>
      <c r="F7054" s="378">
        <v>46182</v>
      </c>
      <c r="G7054" s="1" t="s">
        <v>10401</v>
      </c>
      <c r="H7054" s="1" t="s">
        <v>9548</v>
      </c>
      <c r="I7054" s="378">
        <v>47277</v>
      </c>
      <c r="J7054" s="1" t="s">
        <v>61</v>
      </c>
      <c r="K7054" s="380">
        <v>4.4062499999999998E-2</v>
      </c>
      <c r="L7054" s="378">
        <v>46182</v>
      </c>
      <c r="M7054" s="1" t="s">
        <v>2002</v>
      </c>
      <c r="N7054" s="1" t="s">
        <v>10409</v>
      </c>
    </row>
    <row r="7055" spans="1:14" x14ac:dyDescent="0.25">
      <c r="A7055" s="1" t="s">
        <v>2001</v>
      </c>
      <c r="B7055" s="1" t="s">
        <v>87</v>
      </c>
      <c r="C7055" s="1" t="s">
        <v>81</v>
      </c>
      <c r="D7055" s="377">
        <v>2250</v>
      </c>
      <c r="E7055" s="1" t="s">
        <v>84</v>
      </c>
      <c r="F7055" s="378">
        <v>46182</v>
      </c>
      <c r="G7055" s="1" t="s">
        <v>10401</v>
      </c>
      <c r="H7055" s="1" t="s">
        <v>9548</v>
      </c>
      <c r="I7055" s="378">
        <v>47277</v>
      </c>
      <c r="J7055" s="1" t="s">
        <v>61</v>
      </c>
      <c r="K7055" s="380">
        <v>0.58630787037037002</v>
      </c>
      <c r="L7055" s="378">
        <v>46182</v>
      </c>
      <c r="M7055" s="1" t="s">
        <v>2002</v>
      </c>
      <c r="N7055" s="1" t="s">
        <v>10840</v>
      </c>
    </row>
    <row r="7056" spans="1:14" x14ac:dyDescent="0.25">
      <c r="A7056" s="1" t="s">
        <v>2001</v>
      </c>
      <c r="B7056" s="1" t="s">
        <v>87</v>
      </c>
      <c r="C7056" s="1" t="s">
        <v>81</v>
      </c>
      <c r="D7056" s="377">
        <v>2250</v>
      </c>
      <c r="E7056" s="1" t="s">
        <v>84</v>
      </c>
      <c r="F7056" s="378">
        <v>46182</v>
      </c>
      <c r="G7056" s="1" t="s">
        <v>10968</v>
      </c>
      <c r="H7056" s="1" t="s">
        <v>10969</v>
      </c>
      <c r="I7056" s="378">
        <v>47278</v>
      </c>
      <c r="J7056" s="1" t="s">
        <v>61</v>
      </c>
      <c r="K7056" s="380">
        <v>0.72835648148148002</v>
      </c>
      <c r="L7056" s="378">
        <v>46182</v>
      </c>
      <c r="M7056" s="1" t="s">
        <v>2002</v>
      </c>
      <c r="N7056" s="1" t="s">
        <v>11613</v>
      </c>
    </row>
    <row r="7057" spans="1:14" x14ac:dyDescent="0.25">
      <c r="A7057" s="1" t="s">
        <v>2001</v>
      </c>
      <c r="B7057" s="1" t="s">
        <v>87</v>
      </c>
      <c r="C7057" s="1" t="s">
        <v>81</v>
      </c>
      <c r="D7057" s="377">
        <v>2250</v>
      </c>
      <c r="E7057" s="1" t="s">
        <v>84</v>
      </c>
      <c r="F7057" s="378">
        <v>46182</v>
      </c>
      <c r="G7057" s="1" t="s">
        <v>10401</v>
      </c>
      <c r="H7057" s="1" t="s">
        <v>9548</v>
      </c>
      <c r="I7057" s="378">
        <v>47277</v>
      </c>
      <c r="J7057" s="1" t="s">
        <v>61</v>
      </c>
      <c r="K7057" s="380">
        <v>0.16412037037037</v>
      </c>
      <c r="L7057" s="378">
        <v>46182</v>
      </c>
      <c r="M7057" s="1" t="s">
        <v>2002</v>
      </c>
      <c r="N7057" s="1" t="s">
        <v>10406</v>
      </c>
    </row>
    <row r="7058" spans="1:14" x14ac:dyDescent="0.25">
      <c r="A7058" s="1" t="s">
        <v>2001</v>
      </c>
      <c r="B7058" s="1" t="s">
        <v>87</v>
      </c>
      <c r="C7058" s="1" t="s">
        <v>81</v>
      </c>
      <c r="D7058" s="377">
        <v>2250</v>
      </c>
      <c r="E7058" s="1" t="s">
        <v>84</v>
      </c>
      <c r="F7058" s="378">
        <v>46182</v>
      </c>
      <c r="G7058" s="1" t="s">
        <v>10968</v>
      </c>
      <c r="H7058" s="1" t="s">
        <v>10969</v>
      </c>
      <c r="I7058" s="378">
        <v>47278</v>
      </c>
      <c r="J7058" s="1" t="s">
        <v>61</v>
      </c>
      <c r="K7058" s="380">
        <v>0.88576388888889002</v>
      </c>
      <c r="L7058" s="378">
        <v>46182</v>
      </c>
      <c r="M7058" s="1" t="s">
        <v>2002</v>
      </c>
      <c r="N7058" s="1" t="s">
        <v>11617</v>
      </c>
    </row>
    <row r="7059" spans="1:14" x14ac:dyDescent="0.25">
      <c r="A7059" s="1" t="s">
        <v>2001</v>
      </c>
      <c r="B7059" s="1" t="s">
        <v>87</v>
      </c>
      <c r="C7059" s="1" t="s">
        <v>81</v>
      </c>
      <c r="D7059" s="377">
        <v>2250</v>
      </c>
      <c r="E7059" s="1" t="s">
        <v>84</v>
      </c>
      <c r="F7059" s="378">
        <v>46182</v>
      </c>
      <c r="G7059" s="1" t="s">
        <v>10401</v>
      </c>
      <c r="H7059" s="1" t="s">
        <v>9548</v>
      </c>
      <c r="I7059" s="378">
        <v>47277</v>
      </c>
      <c r="J7059" s="1" t="s">
        <v>61</v>
      </c>
      <c r="K7059" s="380">
        <v>0.36140046296296002</v>
      </c>
      <c r="L7059" s="378">
        <v>46182</v>
      </c>
      <c r="M7059" s="1" t="s">
        <v>2002</v>
      </c>
      <c r="N7059" s="1" t="s">
        <v>10410</v>
      </c>
    </row>
    <row r="7060" spans="1:14" x14ac:dyDescent="0.25">
      <c r="A7060" s="1" t="s">
        <v>2001</v>
      </c>
      <c r="B7060" s="1" t="s">
        <v>87</v>
      </c>
      <c r="C7060" s="1" t="s">
        <v>81</v>
      </c>
      <c r="D7060" s="377">
        <v>2250</v>
      </c>
      <c r="E7060" s="1" t="s">
        <v>84</v>
      </c>
      <c r="F7060" s="378">
        <v>46182</v>
      </c>
      <c r="G7060" s="1" t="s">
        <v>10968</v>
      </c>
      <c r="H7060" s="1" t="s">
        <v>10969</v>
      </c>
      <c r="I7060" s="378">
        <v>47278</v>
      </c>
      <c r="J7060" s="1" t="s">
        <v>61</v>
      </c>
      <c r="K7060" s="380">
        <v>0.87731481481481</v>
      </c>
      <c r="L7060" s="378">
        <v>46182</v>
      </c>
      <c r="M7060" s="1" t="s">
        <v>2002</v>
      </c>
      <c r="N7060" s="1" t="s">
        <v>11618</v>
      </c>
    </row>
    <row r="7061" spans="1:14" x14ac:dyDescent="0.25">
      <c r="A7061" s="1" t="s">
        <v>2001</v>
      </c>
      <c r="B7061" s="1" t="s">
        <v>87</v>
      </c>
      <c r="C7061" s="1" t="s">
        <v>81</v>
      </c>
      <c r="D7061" s="377">
        <v>2250</v>
      </c>
      <c r="E7061" s="1" t="s">
        <v>84</v>
      </c>
      <c r="F7061" s="378">
        <v>46182</v>
      </c>
      <c r="G7061" s="1" t="s">
        <v>10968</v>
      </c>
      <c r="H7061" s="1" t="s">
        <v>10969</v>
      </c>
      <c r="I7061" s="378">
        <v>47278</v>
      </c>
      <c r="J7061" s="1" t="s">
        <v>61</v>
      </c>
      <c r="K7061" s="380">
        <v>0.68128472222222003</v>
      </c>
      <c r="L7061" s="378">
        <v>46182</v>
      </c>
      <c r="M7061" s="1" t="s">
        <v>2002</v>
      </c>
      <c r="N7061" s="1" t="s">
        <v>10970</v>
      </c>
    </row>
    <row r="7062" spans="1:14" x14ac:dyDescent="0.25">
      <c r="A7062" s="1" t="s">
        <v>2001</v>
      </c>
      <c r="B7062" s="1" t="s">
        <v>87</v>
      </c>
      <c r="C7062" s="1" t="s">
        <v>81</v>
      </c>
      <c r="D7062" s="377">
        <v>2250</v>
      </c>
      <c r="E7062" s="1" t="s">
        <v>84</v>
      </c>
      <c r="F7062" s="378">
        <v>46182</v>
      </c>
      <c r="G7062" s="1" t="s">
        <v>10401</v>
      </c>
      <c r="H7062" s="1" t="s">
        <v>9548</v>
      </c>
      <c r="I7062" s="378">
        <v>47277</v>
      </c>
      <c r="J7062" s="1" t="s">
        <v>61</v>
      </c>
      <c r="K7062" s="380">
        <v>0.15050925925926001</v>
      </c>
      <c r="L7062" s="378">
        <v>46182</v>
      </c>
      <c r="M7062" s="1" t="s">
        <v>2002</v>
      </c>
      <c r="N7062" s="1" t="s">
        <v>10405</v>
      </c>
    </row>
    <row r="7063" spans="1:14" x14ac:dyDescent="0.25">
      <c r="A7063" s="1" t="s">
        <v>2001</v>
      </c>
      <c r="B7063" s="1" t="s">
        <v>87</v>
      </c>
      <c r="C7063" s="1" t="s">
        <v>81</v>
      </c>
      <c r="D7063" s="377">
        <v>2250</v>
      </c>
      <c r="E7063" s="1" t="s">
        <v>84</v>
      </c>
      <c r="F7063" s="378">
        <v>46182</v>
      </c>
      <c r="G7063" s="1" t="s">
        <v>10401</v>
      </c>
      <c r="H7063" s="1" t="s">
        <v>9548</v>
      </c>
      <c r="I7063" s="378">
        <v>47277</v>
      </c>
      <c r="J7063" s="1" t="s">
        <v>61</v>
      </c>
      <c r="K7063" s="380">
        <v>0.43737268518519001</v>
      </c>
      <c r="L7063" s="378">
        <v>46182</v>
      </c>
      <c r="M7063" s="1" t="s">
        <v>2002</v>
      </c>
      <c r="N7063" s="1" t="s">
        <v>10843</v>
      </c>
    </row>
    <row r="7064" spans="1:14" x14ac:dyDescent="0.25">
      <c r="A7064" s="1" t="s">
        <v>2001</v>
      </c>
      <c r="B7064" s="1" t="s">
        <v>87</v>
      </c>
      <c r="C7064" s="1" t="s">
        <v>81</v>
      </c>
      <c r="D7064" s="377">
        <v>2250</v>
      </c>
      <c r="E7064" s="1" t="s">
        <v>84</v>
      </c>
      <c r="F7064" s="378">
        <v>46182</v>
      </c>
      <c r="G7064" s="1" t="s">
        <v>10968</v>
      </c>
      <c r="H7064" s="1" t="s">
        <v>10969</v>
      </c>
      <c r="I7064" s="378">
        <v>47278</v>
      </c>
      <c r="J7064" s="1" t="s">
        <v>61</v>
      </c>
      <c r="K7064" s="380">
        <v>0.98138888888888998</v>
      </c>
      <c r="L7064" s="378">
        <v>46182</v>
      </c>
      <c r="M7064" s="1" t="s">
        <v>2002</v>
      </c>
      <c r="N7064" s="1" t="s">
        <v>11614</v>
      </c>
    </row>
    <row r="7065" spans="1:14" x14ac:dyDescent="0.25">
      <c r="A7065" s="1" t="s">
        <v>2001</v>
      </c>
      <c r="B7065" s="1" t="s">
        <v>87</v>
      </c>
      <c r="C7065" s="1" t="s">
        <v>81</v>
      </c>
      <c r="D7065" s="377">
        <v>2250</v>
      </c>
      <c r="E7065" s="1" t="s">
        <v>84</v>
      </c>
      <c r="F7065" s="378">
        <v>46182</v>
      </c>
      <c r="G7065" s="1" t="s">
        <v>10401</v>
      </c>
      <c r="H7065" s="1" t="s">
        <v>9548</v>
      </c>
      <c r="I7065" s="378">
        <v>47277</v>
      </c>
      <c r="J7065" s="1" t="s">
        <v>61</v>
      </c>
      <c r="K7065" s="380">
        <v>0.24288194444444</v>
      </c>
      <c r="L7065" s="378">
        <v>46182</v>
      </c>
      <c r="M7065" s="1" t="s">
        <v>2002</v>
      </c>
      <c r="N7065" s="1" t="s">
        <v>10407</v>
      </c>
    </row>
    <row r="7066" spans="1:14" x14ac:dyDescent="0.25">
      <c r="A7066" s="1" t="s">
        <v>2001</v>
      </c>
      <c r="B7066" s="1" t="s">
        <v>87</v>
      </c>
      <c r="C7066" s="1" t="s">
        <v>81</v>
      </c>
      <c r="D7066" s="377">
        <v>2250</v>
      </c>
      <c r="E7066" s="1" t="s">
        <v>84</v>
      </c>
      <c r="F7066" s="378">
        <v>46182</v>
      </c>
      <c r="G7066" s="1" t="s">
        <v>10401</v>
      </c>
      <c r="H7066" s="1" t="s">
        <v>9548</v>
      </c>
      <c r="I7066" s="378">
        <v>47277</v>
      </c>
      <c r="J7066" s="1" t="s">
        <v>61</v>
      </c>
      <c r="K7066" s="380">
        <v>0.61550925925926003</v>
      </c>
      <c r="L7066" s="378">
        <v>46182</v>
      </c>
      <c r="M7066" s="1" t="s">
        <v>2002</v>
      </c>
      <c r="N7066" s="1" t="s">
        <v>10842</v>
      </c>
    </row>
    <row r="7067" spans="1:14" x14ac:dyDescent="0.25">
      <c r="A7067" s="1" t="s">
        <v>2001</v>
      </c>
      <c r="B7067" s="1" t="s">
        <v>87</v>
      </c>
      <c r="C7067" s="1" t="s">
        <v>81</v>
      </c>
      <c r="D7067" s="377">
        <v>2250</v>
      </c>
      <c r="E7067" s="1" t="s">
        <v>84</v>
      </c>
      <c r="F7067" s="378">
        <v>46182</v>
      </c>
      <c r="G7067" s="1" t="s">
        <v>10401</v>
      </c>
      <c r="H7067" s="1" t="s">
        <v>9548</v>
      </c>
      <c r="I7067" s="378">
        <v>47277</v>
      </c>
      <c r="J7067" s="1" t="s">
        <v>61</v>
      </c>
      <c r="K7067" s="380">
        <v>0.30413194444444003</v>
      </c>
      <c r="L7067" s="378">
        <v>46182</v>
      </c>
      <c r="M7067" s="1" t="s">
        <v>2002</v>
      </c>
      <c r="N7067" s="1" t="s">
        <v>10402</v>
      </c>
    </row>
    <row r="7068" spans="1:14" x14ac:dyDescent="0.25">
      <c r="A7068" s="1" t="s">
        <v>2001</v>
      </c>
      <c r="B7068" s="1" t="s">
        <v>87</v>
      </c>
      <c r="C7068" s="1" t="s">
        <v>81</v>
      </c>
      <c r="D7068" s="377">
        <v>2250</v>
      </c>
      <c r="E7068" s="1" t="s">
        <v>84</v>
      </c>
      <c r="F7068" s="378">
        <v>46182</v>
      </c>
      <c r="G7068" s="1" t="s">
        <v>10968</v>
      </c>
      <c r="H7068" s="1" t="s">
        <v>10969</v>
      </c>
      <c r="I7068" s="378">
        <v>47278</v>
      </c>
      <c r="J7068" s="1" t="s">
        <v>61</v>
      </c>
      <c r="K7068" s="380">
        <v>0.77203703703703996</v>
      </c>
      <c r="L7068" s="378">
        <v>46182</v>
      </c>
      <c r="M7068" s="1" t="s">
        <v>2002</v>
      </c>
      <c r="N7068" s="1" t="s">
        <v>11615</v>
      </c>
    </row>
    <row r="7069" spans="1:14" x14ac:dyDescent="0.25">
      <c r="A7069" s="1" t="s">
        <v>2001</v>
      </c>
      <c r="B7069" s="1" t="s">
        <v>87</v>
      </c>
      <c r="C7069" s="1" t="s">
        <v>81</v>
      </c>
      <c r="D7069" s="377">
        <v>2250</v>
      </c>
      <c r="E7069" s="1" t="s">
        <v>84</v>
      </c>
      <c r="F7069" s="378">
        <v>46182</v>
      </c>
      <c r="G7069" s="1" t="s">
        <v>10968</v>
      </c>
      <c r="H7069" s="1" t="s">
        <v>10969</v>
      </c>
      <c r="I7069" s="378">
        <v>47278</v>
      </c>
      <c r="J7069" s="1" t="s">
        <v>61</v>
      </c>
      <c r="K7069" s="380">
        <v>0.98172453703703999</v>
      </c>
      <c r="L7069" s="378">
        <v>46182</v>
      </c>
      <c r="M7069" s="1" t="s">
        <v>2002</v>
      </c>
      <c r="N7069" s="1" t="s">
        <v>11616</v>
      </c>
    </row>
    <row r="7070" spans="1:14" x14ac:dyDescent="0.25">
      <c r="A7070" s="1" t="s">
        <v>2001</v>
      </c>
      <c r="B7070" s="1" t="s">
        <v>87</v>
      </c>
      <c r="C7070" s="1" t="s">
        <v>81</v>
      </c>
      <c r="D7070" s="377">
        <v>2250</v>
      </c>
      <c r="E7070" s="1" t="s">
        <v>84</v>
      </c>
      <c r="F7070" s="378">
        <v>46182</v>
      </c>
      <c r="G7070" s="1" t="s">
        <v>10401</v>
      </c>
      <c r="H7070" s="1" t="s">
        <v>9548</v>
      </c>
      <c r="I7070" s="378">
        <v>47277</v>
      </c>
      <c r="J7070" s="1" t="s">
        <v>61</v>
      </c>
      <c r="K7070" s="380">
        <v>0.68584490740741</v>
      </c>
      <c r="L7070" s="378">
        <v>46182</v>
      </c>
      <c r="M7070" s="1" t="s">
        <v>2002</v>
      </c>
      <c r="N7070" s="1" t="s">
        <v>10967</v>
      </c>
    </row>
    <row r="7071" spans="1:14" x14ac:dyDescent="0.25">
      <c r="A7071" s="1" t="s">
        <v>2001</v>
      </c>
      <c r="B7071" s="1" t="s">
        <v>87</v>
      </c>
      <c r="C7071" s="1" t="s">
        <v>81</v>
      </c>
      <c r="D7071" s="377">
        <v>2250</v>
      </c>
      <c r="E7071" s="1" t="s">
        <v>84</v>
      </c>
      <c r="F7071" s="378">
        <v>46182</v>
      </c>
      <c r="G7071" s="1" t="s">
        <v>10401</v>
      </c>
      <c r="H7071" s="1" t="s">
        <v>9548</v>
      </c>
      <c r="I7071" s="378">
        <v>47277</v>
      </c>
      <c r="J7071" s="1" t="s">
        <v>61</v>
      </c>
      <c r="K7071" s="380">
        <v>0.39554398148148001</v>
      </c>
      <c r="L7071" s="378">
        <v>46182</v>
      </c>
      <c r="M7071" s="1" t="s">
        <v>2002</v>
      </c>
      <c r="N7071" s="1" t="s">
        <v>10841</v>
      </c>
    </row>
    <row r="7072" spans="1:14" x14ac:dyDescent="0.25">
      <c r="A7072" s="1" t="s">
        <v>2001</v>
      </c>
      <c r="B7072" s="1" t="s">
        <v>87</v>
      </c>
      <c r="C7072" s="1" t="s">
        <v>81</v>
      </c>
      <c r="D7072" s="377">
        <v>2250</v>
      </c>
      <c r="E7072" s="1" t="s">
        <v>84</v>
      </c>
      <c r="F7072" s="378">
        <v>46181</v>
      </c>
      <c r="G7072" s="1" t="s">
        <v>8956</v>
      </c>
      <c r="H7072" s="1" t="s">
        <v>5969</v>
      </c>
      <c r="I7072" s="378">
        <v>47274</v>
      </c>
      <c r="J7072" s="1" t="s">
        <v>61</v>
      </c>
      <c r="K7072" s="380">
        <v>0.73368055555556</v>
      </c>
      <c r="L7072" s="378">
        <v>46181</v>
      </c>
      <c r="M7072" s="1" t="s">
        <v>2002</v>
      </c>
      <c r="N7072" s="1" t="s">
        <v>10417</v>
      </c>
    </row>
    <row r="7073" spans="1:14" x14ac:dyDescent="0.25">
      <c r="A7073" s="1" t="s">
        <v>2001</v>
      </c>
      <c r="B7073" s="1" t="s">
        <v>87</v>
      </c>
      <c r="C7073" s="1" t="s">
        <v>81</v>
      </c>
      <c r="D7073" s="377">
        <v>2250</v>
      </c>
      <c r="E7073" s="1" t="s">
        <v>84</v>
      </c>
      <c r="F7073" s="378">
        <v>46181</v>
      </c>
      <c r="G7073" s="1" t="s">
        <v>8956</v>
      </c>
      <c r="H7073" s="1" t="s">
        <v>5969</v>
      </c>
      <c r="I7073" s="378">
        <v>47274</v>
      </c>
      <c r="J7073" s="1" t="s">
        <v>61</v>
      </c>
      <c r="K7073" s="380">
        <v>0.43655092592592998</v>
      </c>
      <c r="L7073" s="378">
        <v>46181</v>
      </c>
      <c r="M7073" s="1" t="s">
        <v>2002</v>
      </c>
      <c r="N7073" s="1" t="s">
        <v>9445</v>
      </c>
    </row>
    <row r="7074" spans="1:14" x14ac:dyDescent="0.25">
      <c r="A7074" s="1" t="s">
        <v>2001</v>
      </c>
      <c r="B7074" s="1" t="s">
        <v>87</v>
      </c>
      <c r="C7074" s="1" t="s">
        <v>81</v>
      </c>
      <c r="D7074" s="377">
        <v>2250</v>
      </c>
      <c r="E7074" s="1" t="s">
        <v>84</v>
      </c>
      <c r="F7074" s="378">
        <v>46181</v>
      </c>
      <c r="G7074" s="1" t="s">
        <v>10401</v>
      </c>
      <c r="H7074" s="1" t="s">
        <v>9548</v>
      </c>
      <c r="I7074" s="378">
        <v>47277</v>
      </c>
      <c r="J7074" s="1" t="s">
        <v>61</v>
      </c>
      <c r="K7074" s="380">
        <v>0.77240740740740998</v>
      </c>
      <c r="L7074" s="378">
        <v>46181</v>
      </c>
      <c r="M7074" s="1" t="s">
        <v>2002</v>
      </c>
      <c r="N7074" s="1" t="s">
        <v>10419</v>
      </c>
    </row>
    <row r="7075" spans="1:14" x14ac:dyDescent="0.25">
      <c r="A7075" s="1" t="s">
        <v>2001</v>
      </c>
      <c r="B7075" s="1" t="s">
        <v>87</v>
      </c>
      <c r="C7075" s="1" t="s">
        <v>81</v>
      </c>
      <c r="D7075" s="377">
        <v>2250</v>
      </c>
      <c r="E7075" s="1" t="s">
        <v>84</v>
      </c>
      <c r="F7075" s="378">
        <v>46181</v>
      </c>
      <c r="G7075" s="1" t="s">
        <v>10401</v>
      </c>
      <c r="H7075" s="1" t="s">
        <v>9548</v>
      </c>
      <c r="I7075" s="378">
        <v>47277</v>
      </c>
      <c r="J7075" s="1" t="s">
        <v>61</v>
      </c>
      <c r="K7075" s="380">
        <v>0.72810185185184995</v>
      </c>
      <c r="L7075" s="378">
        <v>46181</v>
      </c>
      <c r="M7075" s="1" t="s">
        <v>2002</v>
      </c>
      <c r="N7075" s="1" t="s">
        <v>10413</v>
      </c>
    </row>
    <row r="7076" spans="1:14" x14ac:dyDescent="0.25">
      <c r="A7076" s="1" t="s">
        <v>2001</v>
      </c>
      <c r="B7076" s="1" t="s">
        <v>87</v>
      </c>
      <c r="C7076" s="1" t="s">
        <v>81</v>
      </c>
      <c r="D7076" s="377">
        <v>2250</v>
      </c>
      <c r="E7076" s="1" t="s">
        <v>84</v>
      </c>
      <c r="F7076" s="378">
        <v>46181</v>
      </c>
      <c r="G7076" s="1" t="s">
        <v>8956</v>
      </c>
      <c r="H7076" s="1" t="s">
        <v>5969</v>
      </c>
      <c r="I7076" s="378">
        <v>47274</v>
      </c>
      <c r="J7076" s="1" t="s">
        <v>61</v>
      </c>
      <c r="K7076" s="380">
        <v>0.64210648148147997</v>
      </c>
      <c r="L7076" s="378">
        <v>46181</v>
      </c>
      <c r="M7076" s="1" t="s">
        <v>2002</v>
      </c>
      <c r="N7076" s="1" t="s">
        <v>10416</v>
      </c>
    </row>
    <row r="7077" spans="1:14" x14ac:dyDescent="0.25">
      <c r="A7077" s="1" t="s">
        <v>2001</v>
      </c>
      <c r="B7077" s="1" t="s">
        <v>87</v>
      </c>
      <c r="C7077" s="1" t="s">
        <v>81</v>
      </c>
      <c r="D7077" s="377">
        <v>2250</v>
      </c>
      <c r="E7077" s="1" t="s">
        <v>84</v>
      </c>
      <c r="F7077" s="378">
        <v>46181</v>
      </c>
      <c r="G7077" s="1" t="s">
        <v>8956</v>
      </c>
      <c r="H7077" s="1" t="s">
        <v>5969</v>
      </c>
      <c r="I7077" s="378">
        <v>47274</v>
      </c>
      <c r="J7077" s="1" t="s">
        <v>61</v>
      </c>
      <c r="K7077" s="380">
        <v>0.59504629629630001</v>
      </c>
      <c r="L7077" s="378">
        <v>46181</v>
      </c>
      <c r="M7077" s="1" t="s">
        <v>2002</v>
      </c>
      <c r="N7077" s="1" t="s">
        <v>10418</v>
      </c>
    </row>
    <row r="7078" spans="1:14" x14ac:dyDescent="0.25">
      <c r="A7078" s="1" t="s">
        <v>2001</v>
      </c>
      <c r="B7078" s="1" t="s">
        <v>87</v>
      </c>
      <c r="C7078" s="1" t="s">
        <v>81</v>
      </c>
      <c r="D7078" s="377">
        <v>2250</v>
      </c>
      <c r="E7078" s="1" t="s">
        <v>84</v>
      </c>
      <c r="F7078" s="378">
        <v>46181</v>
      </c>
      <c r="G7078" s="1" t="s">
        <v>8956</v>
      </c>
      <c r="H7078" s="1" t="s">
        <v>5969</v>
      </c>
      <c r="I7078" s="378">
        <v>47274</v>
      </c>
      <c r="J7078" s="1" t="s">
        <v>61</v>
      </c>
      <c r="K7078" s="380">
        <v>0.39638888888889001</v>
      </c>
      <c r="L7078" s="378">
        <v>46181</v>
      </c>
      <c r="M7078" s="1" t="s">
        <v>2002</v>
      </c>
      <c r="N7078" s="1" t="s">
        <v>9366</v>
      </c>
    </row>
    <row r="7079" spans="1:14" x14ac:dyDescent="0.25">
      <c r="A7079" s="1" t="s">
        <v>2001</v>
      </c>
      <c r="B7079" s="1" t="s">
        <v>87</v>
      </c>
      <c r="C7079" s="1" t="s">
        <v>81</v>
      </c>
      <c r="D7079" s="377">
        <v>2250</v>
      </c>
      <c r="E7079" s="1" t="s">
        <v>84</v>
      </c>
      <c r="F7079" s="378">
        <v>46181</v>
      </c>
      <c r="G7079" s="1" t="s">
        <v>8956</v>
      </c>
      <c r="H7079" s="1" t="s">
        <v>5969</v>
      </c>
      <c r="I7079" s="378">
        <v>47274</v>
      </c>
      <c r="J7079" s="1" t="s">
        <v>61</v>
      </c>
      <c r="K7079" s="380">
        <v>0.50519675925926</v>
      </c>
      <c r="L7079" s="378">
        <v>46181</v>
      </c>
      <c r="M7079" s="1" t="s">
        <v>2002</v>
      </c>
      <c r="N7079" s="1" t="s">
        <v>10412</v>
      </c>
    </row>
    <row r="7080" spans="1:14" x14ac:dyDescent="0.25">
      <c r="A7080" s="1" t="s">
        <v>2001</v>
      </c>
      <c r="B7080" s="1" t="s">
        <v>87</v>
      </c>
      <c r="C7080" s="1" t="s">
        <v>81</v>
      </c>
      <c r="D7080" s="377">
        <v>2250</v>
      </c>
      <c r="E7080" s="1" t="s">
        <v>84</v>
      </c>
      <c r="F7080" s="378">
        <v>46181</v>
      </c>
      <c r="G7080" s="1" t="s">
        <v>8956</v>
      </c>
      <c r="H7080" s="1" t="s">
        <v>5969</v>
      </c>
      <c r="I7080" s="378">
        <v>47274</v>
      </c>
      <c r="J7080" s="1" t="s">
        <v>61</v>
      </c>
      <c r="K7080" s="380">
        <v>0.67839120370369999</v>
      </c>
      <c r="L7080" s="378">
        <v>46181</v>
      </c>
      <c r="M7080" s="1" t="s">
        <v>2002</v>
      </c>
      <c r="N7080" s="1" t="s">
        <v>10415</v>
      </c>
    </row>
    <row r="7081" spans="1:14" x14ac:dyDescent="0.25">
      <c r="A7081" s="1" t="s">
        <v>2001</v>
      </c>
      <c r="B7081" s="1" t="s">
        <v>87</v>
      </c>
      <c r="C7081" s="1" t="s">
        <v>81</v>
      </c>
      <c r="D7081" s="377">
        <v>2250</v>
      </c>
      <c r="E7081" s="1" t="s">
        <v>84</v>
      </c>
      <c r="F7081" s="378">
        <v>46181</v>
      </c>
      <c r="G7081" s="1" t="s">
        <v>10401</v>
      </c>
      <c r="H7081" s="1" t="s">
        <v>9548</v>
      </c>
      <c r="I7081" s="378">
        <v>47277</v>
      </c>
      <c r="J7081" s="1" t="s">
        <v>61</v>
      </c>
      <c r="K7081" s="380">
        <v>0.98321759259259001</v>
      </c>
      <c r="L7081" s="378">
        <v>46181</v>
      </c>
      <c r="M7081" s="1" t="s">
        <v>2002</v>
      </c>
      <c r="N7081" s="1" t="s">
        <v>10411</v>
      </c>
    </row>
    <row r="7082" spans="1:14" x14ac:dyDescent="0.25">
      <c r="A7082" s="1" t="s">
        <v>2001</v>
      </c>
      <c r="B7082" s="1" t="s">
        <v>87</v>
      </c>
      <c r="C7082" s="1" t="s">
        <v>81</v>
      </c>
      <c r="D7082" s="377">
        <v>2250</v>
      </c>
      <c r="E7082" s="1" t="s">
        <v>84</v>
      </c>
      <c r="F7082" s="378">
        <v>46181</v>
      </c>
      <c r="G7082" s="1" t="s">
        <v>10401</v>
      </c>
      <c r="H7082" s="1" t="s">
        <v>9548</v>
      </c>
      <c r="I7082" s="378">
        <v>47277</v>
      </c>
      <c r="J7082" s="1" t="s">
        <v>61</v>
      </c>
      <c r="K7082" s="380">
        <v>0.88613425925926004</v>
      </c>
      <c r="L7082" s="378">
        <v>46181</v>
      </c>
      <c r="M7082" s="1" t="s">
        <v>2002</v>
      </c>
      <c r="N7082" s="1" t="s">
        <v>10414</v>
      </c>
    </row>
    <row r="7083" spans="1:14" x14ac:dyDescent="0.25">
      <c r="A7083" s="1" t="s">
        <v>2001</v>
      </c>
      <c r="B7083" s="1" t="s">
        <v>87</v>
      </c>
      <c r="C7083" s="1" t="s">
        <v>81</v>
      </c>
      <c r="D7083" s="377">
        <v>2250</v>
      </c>
      <c r="E7083" s="1" t="s">
        <v>84</v>
      </c>
      <c r="F7083" s="378">
        <v>46179</v>
      </c>
      <c r="G7083" s="1" t="s">
        <v>8956</v>
      </c>
      <c r="H7083" s="1" t="s">
        <v>5969</v>
      </c>
      <c r="I7083" s="378">
        <v>47274</v>
      </c>
      <c r="J7083" s="1" t="s">
        <v>61</v>
      </c>
      <c r="K7083" s="380">
        <v>0.27662037037037002</v>
      </c>
      <c r="L7083" s="378">
        <v>46179</v>
      </c>
      <c r="M7083" s="1" t="s">
        <v>2002</v>
      </c>
      <c r="N7083" s="1" t="s">
        <v>8960</v>
      </c>
    </row>
    <row r="7084" spans="1:14" x14ac:dyDescent="0.25">
      <c r="A7084" s="1" t="s">
        <v>2001</v>
      </c>
      <c r="B7084" s="1" t="s">
        <v>87</v>
      </c>
      <c r="C7084" s="1" t="s">
        <v>81</v>
      </c>
      <c r="D7084" s="377">
        <v>2250</v>
      </c>
      <c r="E7084" s="1" t="s">
        <v>84</v>
      </c>
      <c r="F7084" s="378">
        <v>46179</v>
      </c>
      <c r="G7084" s="1" t="s">
        <v>8956</v>
      </c>
      <c r="H7084" s="1" t="s">
        <v>5969</v>
      </c>
      <c r="I7084" s="378">
        <v>47274</v>
      </c>
      <c r="J7084" s="1" t="s">
        <v>61</v>
      </c>
      <c r="K7084" s="380">
        <v>0.15361111111111</v>
      </c>
      <c r="L7084" s="378">
        <v>46179</v>
      </c>
      <c r="M7084" s="1" t="s">
        <v>2002</v>
      </c>
      <c r="N7084" s="1" t="s">
        <v>8961</v>
      </c>
    </row>
    <row r="7085" spans="1:14" x14ac:dyDescent="0.25">
      <c r="A7085" s="1" t="s">
        <v>2001</v>
      </c>
      <c r="B7085" s="1" t="s">
        <v>87</v>
      </c>
      <c r="C7085" s="1" t="s">
        <v>81</v>
      </c>
      <c r="D7085" s="377">
        <v>2250</v>
      </c>
      <c r="E7085" s="1" t="s">
        <v>84</v>
      </c>
      <c r="F7085" s="378">
        <v>46179</v>
      </c>
      <c r="G7085" s="1" t="s">
        <v>8956</v>
      </c>
      <c r="H7085" s="1" t="s">
        <v>5969</v>
      </c>
      <c r="I7085" s="378">
        <v>47274</v>
      </c>
      <c r="J7085" s="1" t="s">
        <v>61</v>
      </c>
      <c r="K7085" s="380">
        <v>0.18984953703703999</v>
      </c>
      <c r="L7085" s="378">
        <v>46179</v>
      </c>
      <c r="M7085" s="1" t="s">
        <v>2002</v>
      </c>
      <c r="N7085" s="1" t="s">
        <v>8959</v>
      </c>
    </row>
    <row r="7086" spans="1:14" x14ac:dyDescent="0.25">
      <c r="A7086" s="1" t="s">
        <v>2001</v>
      </c>
      <c r="B7086" s="1" t="s">
        <v>87</v>
      </c>
      <c r="C7086" s="1" t="s">
        <v>81</v>
      </c>
      <c r="D7086" s="377">
        <v>2250</v>
      </c>
      <c r="E7086" s="1" t="s">
        <v>84</v>
      </c>
      <c r="F7086" s="378">
        <v>46179</v>
      </c>
      <c r="G7086" s="1" t="s">
        <v>8956</v>
      </c>
      <c r="H7086" s="1" t="s">
        <v>5969</v>
      </c>
      <c r="I7086" s="378">
        <v>47274</v>
      </c>
      <c r="J7086" s="1" t="s">
        <v>61</v>
      </c>
      <c r="K7086" s="380">
        <v>0.22943287037037</v>
      </c>
      <c r="L7086" s="378">
        <v>46179</v>
      </c>
      <c r="M7086" s="1" t="s">
        <v>2002</v>
      </c>
      <c r="N7086" s="1" t="s">
        <v>8957</v>
      </c>
    </row>
    <row r="7087" spans="1:14" x14ac:dyDescent="0.25">
      <c r="A7087" s="1" t="s">
        <v>2001</v>
      </c>
      <c r="B7087" s="1" t="s">
        <v>87</v>
      </c>
      <c r="C7087" s="1" t="s">
        <v>81</v>
      </c>
      <c r="D7087" s="377">
        <v>2250</v>
      </c>
      <c r="E7087" s="1" t="s">
        <v>84</v>
      </c>
      <c r="F7087" s="378">
        <v>46179</v>
      </c>
      <c r="G7087" s="1" t="s">
        <v>8956</v>
      </c>
      <c r="H7087" s="1" t="s">
        <v>5969</v>
      </c>
      <c r="I7087" s="378">
        <v>47274</v>
      </c>
      <c r="J7087" s="1" t="s">
        <v>61</v>
      </c>
      <c r="K7087" s="380">
        <v>0.14732638888888999</v>
      </c>
      <c r="L7087" s="378">
        <v>46179</v>
      </c>
      <c r="M7087" s="1" t="s">
        <v>2002</v>
      </c>
      <c r="N7087" s="1" t="s">
        <v>8958</v>
      </c>
    </row>
    <row r="7088" spans="1:14" x14ac:dyDescent="0.25">
      <c r="A7088" s="1" t="s">
        <v>5003</v>
      </c>
      <c r="B7088" s="1" t="s">
        <v>80</v>
      </c>
      <c r="C7088" s="1" t="s">
        <v>81</v>
      </c>
      <c r="D7088" s="377">
        <v>6000</v>
      </c>
      <c r="E7088" s="1" t="s">
        <v>82</v>
      </c>
      <c r="F7088" s="378">
        <v>46175</v>
      </c>
      <c r="G7088" s="1" t="s">
        <v>5004</v>
      </c>
      <c r="H7088" s="1" t="s">
        <v>5005</v>
      </c>
      <c r="I7088" s="378">
        <v>46632</v>
      </c>
      <c r="J7088" s="1" t="s">
        <v>61</v>
      </c>
      <c r="K7088" s="380">
        <v>0.48939814814815003</v>
      </c>
      <c r="L7088" s="378">
        <v>46175</v>
      </c>
      <c r="M7088" s="1" t="s">
        <v>5006</v>
      </c>
      <c r="N7088" s="1" t="s">
        <v>5007</v>
      </c>
    </row>
    <row r="7089" spans="1:14" x14ac:dyDescent="0.25">
      <c r="A7089" s="1" t="s">
        <v>11858</v>
      </c>
      <c r="B7089" s="1" t="s">
        <v>80</v>
      </c>
      <c r="C7089" s="1" t="s">
        <v>81</v>
      </c>
      <c r="D7089" s="377">
        <v>9500</v>
      </c>
      <c r="E7089" s="1" t="s">
        <v>82</v>
      </c>
      <c r="F7089" s="378">
        <v>46184</v>
      </c>
      <c r="G7089" s="1" t="s">
        <v>14059</v>
      </c>
      <c r="H7089" s="1" t="s">
        <v>13473</v>
      </c>
      <c r="I7089" s="378">
        <v>46199</v>
      </c>
      <c r="J7089" s="1" t="s">
        <v>61</v>
      </c>
      <c r="K7089" s="380">
        <v>0.92332175925925997</v>
      </c>
      <c r="L7089" s="378">
        <v>46184</v>
      </c>
      <c r="M7089" s="1" t="s">
        <v>11859</v>
      </c>
      <c r="N7089" s="1" t="s">
        <v>14060</v>
      </c>
    </row>
    <row r="7090" spans="1:14" x14ac:dyDescent="0.25">
      <c r="A7090" s="1" t="s">
        <v>11858</v>
      </c>
      <c r="B7090" s="1" t="s">
        <v>80</v>
      </c>
      <c r="C7090" s="1" t="s">
        <v>81</v>
      </c>
      <c r="D7090" s="377">
        <v>9500</v>
      </c>
      <c r="E7090" s="1" t="s">
        <v>82</v>
      </c>
      <c r="F7090" s="378">
        <v>46184</v>
      </c>
      <c r="G7090" s="1" t="s">
        <v>12917</v>
      </c>
      <c r="H7090" s="1" t="s">
        <v>11860</v>
      </c>
      <c r="I7090" s="378">
        <v>46199</v>
      </c>
      <c r="J7090" s="1" t="s">
        <v>61</v>
      </c>
      <c r="K7090" s="380">
        <v>0.21280092592593</v>
      </c>
      <c r="L7090" s="378">
        <v>46184</v>
      </c>
      <c r="M7090" s="1" t="s">
        <v>11859</v>
      </c>
      <c r="N7090" s="1" t="s">
        <v>12918</v>
      </c>
    </row>
    <row r="7091" spans="1:14" x14ac:dyDescent="0.25">
      <c r="A7091" s="1" t="s">
        <v>9532</v>
      </c>
      <c r="B7091" s="1" t="s">
        <v>80</v>
      </c>
      <c r="C7091" s="1" t="s">
        <v>81</v>
      </c>
      <c r="D7091" s="377">
        <v>9500</v>
      </c>
      <c r="E7091" s="1" t="s">
        <v>82</v>
      </c>
      <c r="F7091" s="378">
        <v>46182</v>
      </c>
      <c r="G7091" s="1" t="s">
        <v>10844</v>
      </c>
      <c r="H7091" s="1" t="s">
        <v>10845</v>
      </c>
      <c r="I7091" s="378">
        <v>46197</v>
      </c>
      <c r="J7091" s="1" t="s">
        <v>61</v>
      </c>
      <c r="K7091" s="380">
        <v>0.52534722222221997</v>
      </c>
      <c r="L7091" s="378">
        <v>46182</v>
      </c>
      <c r="M7091" s="1" t="s">
        <v>9533</v>
      </c>
      <c r="N7091" s="1" t="s">
        <v>10846</v>
      </c>
    </row>
    <row r="7092" spans="1:14" x14ac:dyDescent="0.25">
      <c r="A7092" s="1" t="s">
        <v>9532</v>
      </c>
      <c r="B7092" s="1" t="s">
        <v>80</v>
      </c>
      <c r="C7092" s="1" t="s">
        <v>81</v>
      </c>
      <c r="D7092" s="377">
        <v>9500</v>
      </c>
      <c r="E7092" s="1" t="s">
        <v>82</v>
      </c>
      <c r="F7092" s="378">
        <v>46182</v>
      </c>
      <c r="G7092" s="1" t="s">
        <v>10420</v>
      </c>
      <c r="H7092" s="1" t="s">
        <v>9535</v>
      </c>
      <c r="I7092" s="378">
        <v>46197</v>
      </c>
      <c r="J7092" s="1" t="s">
        <v>61</v>
      </c>
      <c r="K7092" s="380">
        <v>0.10887731481481</v>
      </c>
      <c r="L7092" s="378">
        <v>46182</v>
      </c>
      <c r="M7092" s="1" t="s">
        <v>9533</v>
      </c>
      <c r="N7092" s="1" t="s">
        <v>10421</v>
      </c>
    </row>
    <row r="7093" spans="1:14" x14ac:dyDescent="0.25">
      <c r="A7093" s="1" t="s">
        <v>9532</v>
      </c>
      <c r="B7093" s="1" t="s">
        <v>80</v>
      </c>
      <c r="C7093" s="1" t="s">
        <v>81</v>
      </c>
      <c r="D7093" s="377">
        <v>9500</v>
      </c>
      <c r="E7093" s="1" t="s">
        <v>82</v>
      </c>
      <c r="F7093" s="378">
        <v>46181</v>
      </c>
      <c r="G7093" s="1" t="s">
        <v>10422</v>
      </c>
      <c r="H7093" s="1" t="s">
        <v>9534</v>
      </c>
      <c r="I7093" s="378">
        <v>46196</v>
      </c>
      <c r="J7093" s="1" t="s">
        <v>61</v>
      </c>
      <c r="K7093" s="380">
        <v>0.93576388888888995</v>
      </c>
      <c r="L7093" s="378">
        <v>46181</v>
      </c>
      <c r="M7093" s="1" t="s">
        <v>9533</v>
      </c>
      <c r="N7093" s="1" t="s">
        <v>10423</v>
      </c>
    </row>
    <row r="7094" spans="1:14" x14ac:dyDescent="0.25">
      <c r="A7094" s="1" t="s">
        <v>4055</v>
      </c>
      <c r="B7094" s="1" t="s">
        <v>80</v>
      </c>
      <c r="C7094" s="1" t="s">
        <v>81</v>
      </c>
      <c r="D7094" s="377">
        <v>9500</v>
      </c>
      <c r="E7094" s="1" t="s">
        <v>82</v>
      </c>
      <c r="F7094" s="378">
        <v>46175</v>
      </c>
      <c r="G7094" s="1" t="s">
        <v>5696</v>
      </c>
      <c r="H7094" s="1" t="s">
        <v>5117</v>
      </c>
      <c r="I7094" s="378">
        <v>46190</v>
      </c>
      <c r="J7094" s="1" t="s">
        <v>61</v>
      </c>
      <c r="K7094" s="380">
        <v>0.83912037037037002</v>
      </c>
      <c r="L7094" s="378">
        <v>46175</v>
      </c>
      <c r="M7094" s="1" t="s">
        <v>4056</v>
      </c>
      <c r="N7094" s="1" t="s">
        <v>5697</v>
      </c>
    </row>
    <row r="7095" spans="1:14" x14ac:dyDescent="0.25">
      <c r="A7095" s="1" t="s">
        <v>4055</v>
      </c>
      <c r="B7095" s="1" t="s">
        <v>80</v>
      </c>
      <c r="C7095" s="1" t="s">
        <v>81</v>
      </c>
      <c r="D7095" s="377">
        <v>9500</v>
      </c>
      <c r="E7095" s="1" t="s">
        <v>82</v>
      </c>
      <c r="F7095" s="378">
        <v>46175</v>
      </c>
      <c r="G7095" s="1" t="s">
        <v>5694</v>
      </c>
      <c r="H7095" s="1" t="s">
        <v>5118</v>
      </c>
      <c r="I7095" s="378">
        <v>46190</v>
      </c>
      <c r="J7095" s="1" t="s">
        <v>61</v>
      </c>
      <c r="K7095" s="380">
        <v>0.95799768518519002</v>
      </c>
      <c r="L7095" s="378">
        <v>46175</v>
      </c>
      <c r="M7095" s="1" t="s">
        <v>4056</v>
      </c>
      <c r="N7095" s="1" t="s">
        <v>5695</v>
      </c>
    </row>
    <row r="7096" spans="1:14" x14ac:dyDescent="0.25">
      <c r="A7096" s="1" t="s">
        <v>4055</v>
      </c>
      <c r="B7096" s="1" t="s">
        <v>80</v>
      </c>
      <c r="C7096" s="1" t="s">
        <v>81</v>
      </c>
      <c r="D7096" s="377">
        <v>9500</v>
      </c>
      <c r="E7096" s="1" t="s">
        <v>82</v>
      </c>
      <c r="F7096" s="378">
        <v>46175</v>
      </c>
      <c r="G7096" s="1" t="s">
        <v>5008</v>
      </c>
      <c r="H7096" s="1" t="s">
        <v>5009</v>
      </c>
      <c r="I7096" s="378">
        <v>46190</v>
      </c>
      <c r="J7096" s="1" t="s">
        <v>61</v>
      </c>
      <c r="K7096" s="380">
        <v>0.54666666666666996</v>
      </c>
      <c r="L7096" s="378">
        <v>46175</v>
      </c>
      <c r="M7096" s="1" t="s">
        <v>4056</v>
      </c>
      <c r="N7096" s="1" t="s">
        <v>5010</v>
      </c>
    </row>
    <row r="7097" spans="1:14" x14ac:dyDescent="0.25">
      <c r="A7097" s="1" t="s">
        <v>4055</v>
      </c>
      <c r="B7097" s="1" t="s">
        <v>80</v>
      </c>
      <c r="C7097" s="1" t="s">
        <v>81</v>
      </c>
      <c r="D7097" s="377">
        <v>9500</v>
      </c>
      <c r="E7097" s="1" t="s">
        <v>82</v>
      </c>
      <c r="F7097" s="378">
        <v>46175</v>
      </c>
      <c r="G7097" s="1" t="s">
        <v>5011</v>
      </c>
      <c r="H7097" s="1" t="s">
        <v>5012</v>
      </c>
      <c r="I7097" s="378">
        <v>46190</v>
      </c>
      <c r="J7097" s="1" t="s">
        <v>61</v>
      </c>
      <c r="K7097" s="380">
        <v>0.54798611111110995</v>
      </c>
      <c r="L7097" s="378">
        <v>46175</v>
      </c>
      <c r="M7097" s="1" t="s">
        <v>4056</v>
      </c>
      <c r="N7097" s="1" t="s">
        <v>5013</v>
      </c>
    </row>
    <row r="7098" spans="1:14" x14ac:dyDescent="0.25">
      <c r="A7098" s="1" t="s">
        <v>2808</v>
      </c>
      <c r="B7098" s="1" t="s">
        <v>80</v>
      </c>
      <c r="C7098" s="1" t="s">
        <v>81</v>
      </c>
      <c r="D7098" s="377">
        <v>5000</v>
      </c>
      <c r="E7098" s="1" t="s">
        <v>82</v>
      </c>
      <c r="F7098" s="378">
        <v>46176</v>
      </c>
      <c r="G7098" s="1" t="s">
        <v>8962</v>
      </c>
      <c r="H7098" s="1" t="s">
        <v>8963</v>
      </c>
      <c r="I7098" s="378">
        <v>46191</v>
      </c>
      <c r="J7098" s="1" t="s">
        <v>61</v>
      </c>
      <c r="K7098" s="380">
        <v>0.85888888888889003</v>
      </c>
      <c r="L7098" s="378">
        <v>46176</v>
      </c>
      <c r="M7098" s="1" t="s">
        <v>2809</v>
      </c>
      <c r="N7098" s="1" t="s">
        <v>8964</v>
      </c>
    </row>
    <row r="7099" spans="1:14" x14ac:dyDescent="0.25">
      <c r="A7099" s="1" t="s">
        <v>2808</v>
      </c>
      <c r="B7099" s="1" t="s">
        <v>80</v>
      </c>
      <c r="C7099" s="1" t="s">
        <v>81</v>
      </c>
      <c r="D7099" s="377">
        <v>5000</v>
      </c>
      <c r="E7099" s="1" t="s">
        <v>82</v>
      </c>
      <c r="F7099" s="378">
        <v>46176</v>
      </c>
      <c r="G7099" s="1" t="s">
        <v>8965</v>
      </c>
      <c r="H7099" s="1" t="s">
        <v>8966</v>
      </c>
      <c r="I7099" s="378">
        <v>46191</v>
      </c>
      <c r="J7099" s="1" t="s">
        <v>61</v>
      </c>
      <c r="K7099" s="380">
        <v>0.57258101851851995</v>
      </c>
      <c r="L7099" s="378">
        <v>46176</v>
      </c>
      <c r="M7099" s="1" t="s">
        <v>2809</v>
      </c>
      <c r="N7099" s="1" t="s">
        <v>8967</v>
      </c>
    </row>
    <row r="7100" spans="1:14" x14ac:dyDescent="0.25">
      <c r="A7100" s="1" t="s">
        <v>2808</v>
      </c>
      <c r="B7100" s="1" t="s">
        <v>80</v>
      </c>
      <c r="C7100" s="1" t="s">
        <v>81</v>
      </c>
      <c r="D7100" s="377">
        <v>5000</v>
      </c>
      <c r="E7100" s="1" t="s">
        <v>82</v>
      </c>
      <c r="F7100" s="378">
        <v>46176</v>
      </c>
      <c r="G7100" s="1" t="s">
        <v>5700</v>
      </c>
      <c r="H7100" s="1" t="s">
        <v>5101</v>
      </c>
      <c r="I7100" s="378">
        <v>46191</v>
      </c>
      <c r="J7100" s="1" t="s">
        <v>61</v>
      </c>
      <c r="K7100" s="380">
        <v>0.34513888888888999</v>
      </c>
      <c r="L7100" s="378">
        <v>46176</v>
      </c>
      <c r="M7100" s="1" t="s">
        <v>2809</v>
      </c>
      <c r="N7100" s="1" t="s">
        <v>5701</v>
      </c>
    </row>
    <row r="7101" spans="1:14" x14ac:dyDescent="0.25">
      <c r="A7101" s="1" t="s">
        <v>2808</v>
      </c>
      <c r="B7101" s="1" t="s">
        <v>80</v>
      </c>
      <c r="C7101" s="1" t="s">
        <v>81</v>
      </c>
      <c r="D7101" s="377">
        <v>5002</v>
      </c>
      <c r="E7101" s="1" t="s">
        <v>82</v>
      </c>
      <c r="F7101" s="378">
        <v>46176</v>
      </c>
      <c r="G7101" s="1" t="s">
        <v>5698</v>
      </c>
      <c r="H7101" s="1" t="s">
        <v>5100</v>
      </c>
      <c r="I7101" s="378">
        <v>46191</v>
      </c>
      <c r="J7101" s="1" t="s">
        <v>61</v>
      </c>
      <c r="K7101" s="380">
        <v>8.4143518518500007E-3</v>
      </c>
      <c r="L7101" s="378">
        <v>46176</v>
      </c>
      <c r="M7101" s="1" t="s">
        <v>2809</v>
      </c>
      <c r="N7101" s="1" t="s">
        <v>5699</v>
      </c>
    </row>
    <row r="7102" spans="1:14" x14ac:dyDescent="0.25">
      <c r="A7102" s="1" t="s">
        <v>5872</v>
      </c>
      <c r="B7102" s="1" t="s">
        <v>80</v>
      </c>
      <c r="C7102" s="1" t="s">
        <v>81</v>
      </c>
      <c r="D7102" s="377">
        <v>5000</v>
      </c>
      <c r="E7102" s="1" t="s">
        <v>82</v>
      </c>
      <c r="F7102" s="378">
        <v>46183</v>
      </c>
      <c r="G7102" s="1" t="s">
        <v>11619</v>
      </c>
      <c r="H7102" s="1" t="s">
        <v>10996</v>
      </c>
      <c r="I7102" s="378">
        <v>46198</v>
      </c>
      <c r="J7102" s="1" t="s">
        <v>61</v>
      </c>
      <c r="K7102" s="380">
        <v>0.27412037037037001</v>
      </c>
      <c r="L7102" s="378">
        <v>46183</v>
      </c>
      <c r="M7102" s="1" t="s">
        <v>5873</v>
      </c>
      <c r="N7102" s="1" t="s">
        <v>11620</v>
      </c>
    </row>
    <row r="7103" spans="1:14" x14ac:dyDescent="0.25">
      <c r="A7103" s="1" t="s">
        <v>5872</v>
      </c>
      <c r="B7103" s="1" t="s">
        <v>80</v>
      </c>
      <c r="C7103" s="1" t="s">
        <v>81</v>
      </c>
      <c r="D7103" s="377">
        <v>5000</v>
      </c>
      <c r="E7103" s="1" t="s">
        <v>82</v>
      </c>
      <c r="F7103" s="378">
        <v>46182</v>
      </c>
      <c r="G7103" s="1" t="s">
        <v>10847</v>
      </c>
      <c r="H7103" s="1" t="s">
        <v>10848</v>
      </c>
      <c r="I7103" s="378">
        <v>46197</v>
      </c>
      <c r="J7103" s="1" t="s">
        <v>61</v>
      </c>
      <c r="K7103" s="380">
        <v>0.40825231481481</v>
      </c>
      <c r="L7103" s="378">
        <v>46182</v>
      </c>
      <c r="M7103" s="1" t="s">
        <v>5873</v>
      </c>
      <c r="N7103" s="1" t="s">
        <v>10849</v>
      </c>
    </row>
    <row r="7104" spans="1:14" x14ac:dyDescent="0.25">
      <c r="A7104" s="1" t="s">
        <v>5872</v>
      </c>
      <c r="B7104" s="1" t="s">
        <v>80</v>
      </c>
      <c r="C7104" s="1" t="s">
        <v>81</v>
      </c>
      <c r="D7104" s="377">
        <v>5000</v>
      </c>
      <c r="E7104" s="1" t="s">
        <v>82</v>
      </c>
      <c r="F7104" s="378">
        <v>46182</v>
      </c>
      <c r="G7104" s="1" t="s">
        <v>11621</v>
      </c>
      <c r="H7104" s="1" t="s">
        <v>10995</v>
      </c>
      <c r="I7104" s="378">
        <v>46197</v>
      </c>
      <c r="J7104" s="1" t="s">
        <v>61</v>
      </c>
      <c r="K7104" s="380">
        <v>0.79804398148148004</v>
      </c>
      <c r="L7104" s="378">
        <v>46182</v>
      </c>
      <c r="M7104" s="1" t="s">
        <v>5873</v>
      </c>
      <c r="N7104" s="1" t="s">
        <v>11622</v>
      </c>
    </row>
    <row r="7105" spans="1:14" x14ac:dyDescent="0.25">
      <c r="A7105" s="1" t="s">
        <v>5872</v>
      </c>
      <c r="B7105" s="1" t="s">
        <v>80</v>
      </c>
      <c r="C7105" s="1" t="s">
        <v>81</v>
      </c>
      <c r="D7105" s="377">
        <v>5000</v>
      </c>
      <c r="E7105" s="1" t="s">
        <v>82</v>
      </c>
      <c r="F7105" s="378">
        <v>46181</v>
      </c>
      <c r="G7105" s="1" t="s">
        <v>10424</v>
      </c>
      <c r="H7105" s="1" t="s">
        <v>9499</v>
      </c>
      <c r="I7105" s="378">
        <v>46196</v>
      </c>
      <c r="J7105" s="1" t="s">
        <v>61</v>
      </c>
      <c r="K7105" s="380">
        <v>0.86579861111111001</v>
      </c>
      <c r="L7105" s="378">
        <v>46181</v>
      </c>
      <c r="M7105" s="1" t="s">
        <v>5873</v>
      </c>
      <c r="N7105" s="1" t="s">
        <v>10425</v>
      </c>
    </row>
    <row r="7106" spans="1:14" x14ac:dyDescent="0.25">
      <c r="A7106" s="1" t="s">
        <v>5872</v>
      </c>
      <c r="B7106" s="1" t="s">
        <v>80</v>
      </c>
      <c r="C7106" s="1" t="s">
        <v>81</v>
      </c>
      <c r="D7106" s="377">
        <v>5000</v>
      </c>
      <c r="E7106" s="1" t="s">
        <v>82</v>
      </c>
      <c r="F7106" s="378">
        <v>46179</v>
      </c>
      <c r="G7106" s="1" t="s">
        <v>8968</v>
      </c>
      <c r="H7106" s="1" t="s">
        <v>5875</v>
      </c>
      <c r="I7106" s="378">
        <v>46194</v>
      </c>
      <c r="J7106" s="1" t="s">
        <v>61</v>
      </c>
      <c r="K7106" s="380">
        <v>0.17244212962962999</v>
      </c>
      <c r="L7106" s="378">
        <v>46179</v>
      </c>
      <c r="M7106" s="1" t="s">
        <v>5873</v>
      </c>
      <c r="N7106" s="1" t="s">
        <v>8969</v>
      </c>
    </row>
    <row r="7107" spans="1:14" x14ac:dyDescent="0.25">
      <c r="A7107" s="1" t="s">
        <v>5872</v>
      </c>
      <c r="B7107" s="1" t="s">
        <v>80</v>
      </c>
      <c r="C7107" s="1" t="s">
        <v>81</v>
      </c>
      <c r="D7107" s="377">
        <v>5000</v>
      </c>
      <c r="E7107" s="1" t="s">
        <v>82</v>
      </c>
      <c r="F7107" s="378">
        <v>46178</v>
      </c>
      <c r="G7107" s="1" t="s">
        <v>8970</v>
      </c>
      <c r="H7107" s="1" t="s">
        <v>5874</v>
      </c>
      <c r="I7107" s="378">
        <v>46193</v>
      </c>
      <c r="J7107" s="1" t="s">
        <v>61</v>
      </c>
      <c r="K7107" s="380">
        <v>0.52432870370369999</v>
      </c>
      <c r="L7107" s="378">
        <v>46178</v>
      </c>
      <c r="M7107" s="1" t="s">
        <v>5873</v>
      </c>
      <c r="N7107" s="1" t="s">
        <v>8971</v>
      </c>
    </row>
    <row r="7108" spans="1:14" x14ac:dyDescent="0.25">
      <c r="A7108" s="1" t="s">
        <v>5872</v>
      </c>
      <c r="B7108" s="1" t="s">
        <v>80</v>
      </c>
      <c r="C7108" s="1" t="s">
        <v>81</v>
      </c>
      <c r="D7108" s="377">
        <v>5000</v>
      </c>
      <c r="E7108" s="1" t="s">
        <v>82</v>
      </c>
      <c r="F7108" s="378">
        <v>46177</v>
      </c>
      <c r="G7108" s="1" t="s">
        <v>8975</v>
      </c>
      <c r="H7108" s="1" t="s">
        <v>8976</v>
      </c>
      <c r="I7108" s="378">
        <v>46192</v>
      </c>
      <c r="J7108" s="1" t="s">
        <v>61</v>
      </c>
      <c r="K7108" s="380">
        <v>0.87803240740740995</v>
      </c>
      <c r="L7108" s="378">
        <v>46177</v>
      </c>
      <c r="M7108" s="1" t="s">
        <v>5873</v>
      </c>
      <c r="N7108" s="1" t="s">
        <v>8977</v>
      </c>
    </row>
    <row r="7109" spans="1:14" x14ac:dyDescent="0.25">
      <c r="A7109" s="1" t="s">
        <v>5872</v>
      </c>
      <c r="B7109" s="1" t="s">
        <v>80</v>
      </c>
      <c r="C7109" s="1" t="s">
        <v>81</v>
      </c>
      <c r="D7109" s="377">
        <v>5000</v>
      </c>
      <c r="E7109" s="1" t="s">
        <v>82</v>
      </c>
      <c r="F7109" s="378">
        <v>46177</v>
      </c>
      <c r="G7109" s="1" t="s">
        <v>8972</v>
      </c>
      <c r="H7109" s="1" t="s">
        <v>8973</v>
      </c>
      <c r="I7109" s="378">
        <v>46192</v>
      </c>
      <c r="J7109" s="1" t="s">
        <v>61</v>
      </c>
      <c r="K7109" s="380">
        <v>0.59643518518519001</v>
      </c>
      <c r="L7109" s="378">
        <v>46177</v>
      </c>
      <c r="M7109" s="1" t="s">
        <v>5873</v>
      </c>
      <c r="N7109" s="1" t="s">
        <v>8974</v>
      </c>
    </row>
    <row r="7110" spans="1:14" x14ac:dyDescent="0.25">
      <c r="A7110" s="1" t="s">
        <v>11782</v>
      </c>
      <c r="B7110" s="1" t="s">
        <v>80</v>
      </c>
      <c r="C7110" s="1" t="s">
        <v>81</v>
      </c>
      <c r="D7110" s="377">
        <v>5000</v>
      </c>
      <c r="E7110" s="1" t="s">
        <v>82</v>
      </c>
      <c r="F7110" s="378">
        <v>46185</v>
      </c>
      <c r="G7110" s="1" t="s">
        <v>14061</v>
      </c>
      <c r="H7110" s="1" t="s">
        <v>13455</v>
      </c>
      <c r="I7110" s="378">
        <v>46200</v>
      </c>
      <c r="J7110" s="1" t="s">
        <v>61</v>
      </c>
      <c r="K7110" s="380">
        <v>0.31604166666667</v>
      </c>
      <c r="L7110" s="378">
        <v>46185</v>
      </c>
      <c r="M7110" s="1" t="s">
        <v>11783</v>
      </c>
      <c r="N7110" s="1" t="s">
        <v>14062</v>
      </c>
    </row>
    <row r="7111" spans="1:14" x14ac:dyDescent="0.25">
      <c r="A7111" s="1" t="s">
        <v>11782</v>
      </c>
      <c r="B7111" s="1" t="s">
        <v>80</v>
      </c>
      <c r="C7111" s="1" t="s">
        <v>81</v>
      </c>
      <c r="D7111" s="377">
        <v>5000</v>
      </c>
      <c r="E7111" s="1" t="s">
        <v>82</v>
      </c>
      <c r="F7111" s="378">
        <v>46184</v>
      </c>
      <c r="G7111" s="1" t="s">
        <v>14063</v>
      </c>
      <c r="H7111" s="1" t="s">
        <v>13454</v>
      </c>
      <c r="I7111" s="378">
        <v>46199</v>
      </c>
      <c r="J7111" s="1" t="s">
        <v>61</v>
      </c>
      <c r="K7111" s="380">
        <v>0.83113425925925999</v>
      </c>
      <c r="L7111" s="378">
        <v>46184</v>
      </c>
      <c r="M7111" s="1" t="s">
        <v>11783</v>
      </c>
      <c r="N7111" s="1" t="s">
        <v>14064</v>
      </c>
    </row>
    <row r="7112" spans="1:14" x14ac:dyDescent="0.25">
      <c r="A7112" s="1" t="s">
        <v>11782</v>
      </c>
      <c r="B7112" s="1" t="s">
        <v>80</v>
      </c>
      <c r="C7112" s="1" t="s">
        <v>81</v>
      </c>
      <c r="D7112" s="377">
        <v>2802</v>
      </c>
      <c r="E7112" s="1" t="s">
        <v>82</v>
      </c>
      <c r="F7112" s="378">
        <v>46184</v>
      </c>
      <c r="G7112" s="1" t="s">
        <v>12919</v>
      </c>
      <c r="H7112" s="1" t="s">
        <v>11785</v>
      </c>
      <c r="I7112" s="378">
        <v>46199</v>
      </c>
      <c r="J7112" s="1" t="s">
        <v>61</v>
      </c>
      <c r="K7112" s="380">
        <v>0.25041666666667001</v>
      </c>
      <c r="L7112" s="378">
        <v>46184</v>
      </c>
      <c r="M7112" s="1" t="s">
        <v>11783</v>
      </c>
      <c r="N7112" s="1" t="s">
        <v>12920</v>
      </c>
    </row>
    <row r="7113" spans="1:14" x14ac:dyDescent="0.25">
      <c r="A7113" s="1" t="s">
        <v>11782</v>
      </c>
      <c r="B7113" s="1" t="s">
        <v>80</v>
      </c>
      <c r="C7113" s="1" t="s">
        <v>81</v>
      </c>
      <c r="D7113" s="377">
        <v>2198</v>
      </c>
      <c r="E7113" s="1" t="s">
        <v>82</v>
      </c>
      <c r="F7113" s="378">
        <v>46184</v>
      </c>
      <c r="G7113" s="1" t="s">
        <v>12919</v>
      </c>
      <c r="H7113" s="1" t="s">
        <v>11785</v>
      </c>
      <c r="I7113" s="378">
        <v>46199</v>
      </c>
      <c r="J7113" s="1" t="s">
        <v>61</v>
      </c>
      <c r="K7113" s="380">
        <v>0.37299768518519</v>
      </c>
      <c r="L7113" s="378">
        <v>46184</v>
      </c>
      <c r="M7113" s="1" t="s">
        <v>11783</v>
      </c>
      <c r="N7113" s="1" t="s">
        <v>13146</v>
      </c>
    </row>
    <row r="7114" spans="1:14" x14ac:dyDescent="0.25">
      <c r="A7114" s="1" t="s">
        <v>11782</v>
      </c>
      <c r="B7114" s="1" t="s">
        <v>80</v>
      </c>
      <c r="C7114" s="1" t="s">
        <v>81</v>
      </c>
      <c r="D7114" s="377">
        <v>5000</v>
      </c>
      <c r="E7114" s="1" t="s">
        <v>82</v>
      </c>
      <c r="F7114" s="378">
        <v>46183</v>
      </c>
      <c r="G7114" s="1" t="s">
        <v>12921</v>
      </c>
      <c r="H7114" s="1" t="s">
        <v>11784</v>
      </c>
      <c r="I7114" s="378">
        <v>46198</v>
      </c>
      <c r="J7114" s="1" t="s">
        <v>61</v>
      </c>
      <c r="K7114" s="380">
        <v>0.86054398148148004</v>
      </c>
      <c r="L7114" s="378">
        <v>46183</v>
      </c>
      <c r="M7114" s="1" t="s">
        <v>11783</v>
      </c>
      <c r="N7114" s="1" t="s">
        <v>12922</v>
      </c>
    </row>
    <row r="7115" spans="1:14" x14ac:dyDescent="0.25">
      <c r="A7115" s="1" t="s">
        <v>2266</v>
      </c>
      <c r="B7115" s="1" t="s">
        <v>80</v>
      </c>
      <c r="C7115" s="1" t="s">
        <v>81</v>
      </c>
      <c r="D7115" s="377">
        <v>1392</v>
      </c>
      <c r="E7115" s="1" t="s">
        <v>84</v>
      </c>
      <c r="F7115" s="378">
        <v>46185</v>
      </c>
      <c r="G7115" s="1" t="s">
        <v>14065</v>
      </c>
      <c r="H7115" s="1" t="s">
        <v>13477</v>
      </c>
      <c r="I7115" s="378">
        <v>47279</v>
      </c>
      <c r="J7115" s="1" t="s">
        <v>61</v>
      </c>
      <c r="K7115" s="380">
        <v>5.4861111111099998E-3</v>
      </c>
      <c r="L7115" s="378">
        <v>46185</v>
      </c>
      <c r="M7115" s="1" t="s">
        <v>2267</v>
      </c>
      <c r="N7115" s="1" t="s">
        <v>14066</v>
      </c>
    </row>
    <row r="7116" spans="1:14" x14ac:dyDescent="0.25">
      <c r="A7116" s="1" t="s">
        <v>2266</v>
      </c>
      <c r="B7116" s="1" t="s">
        <v>80</v>
      </c>
      <c r="C7116" s="1" t="s">
        <v>81</v>
      </c>
      <c r="D7116" s="377">
        <v>2352</v>
      </c>
      <c r="E7116" s="1" t="s">
        <v>84</v>
      </c>
      <c r="F7116" s="378">
        <v>46184</v>
      </c>
      <c r="G7116" s="1" t="s">
        <v>14065</v>
      </c>
      <c r="H7116" s="1" t="s">
        <v>13477</v>
      </c>
      <c r="I7116" s="378">
        <v>47279</v>
      </c>
      <c r="J7116" s="1" t="s">
        <v>61</v>
      </c>
      <c r="K7116" s="380">
        <v>0.88677083333332996</v>
      </c>
      <c r="L7116" s="378">
        <v>46184</v>
      </c>
      <c r="M7116" s="1" t="s">
        <v>2267</v>
      </c>
      <c r="N7116" s="1" t="s">
        <v>14073</v>
      </c>
    </row>
    <row r="7117" spans="1:14" x14ac:dyDescent="0.25">
      <c r="A7117" s="1" t="s">
        <v>2266</v>
      </c>
      <c r="B7117" s="1" t="s">
        <v>80</v>
      </c>
      <c r="C7117" s="1" t="s">
        <v>81</v>
      </c>
      <c r="D7117" s="377">
        <v>2352</v>
      </c>
      <c r="E7117" s="1" t="s">
        <v>84</v>
      </c>
      <c r="F7117" s="378">
        <v>46184</v>
      </c>
      <c r="G7117" s="1" t="s">
        <v>14065</v>
      </c>
      <c r="H7117" s="1" t="s">
        <v>13477</v>
      </c>
      <c r="I7117" s="378">
        <v>47279</v>
      </c>
      <c r="J7117" s="1" t="s">
        <v>61</v>
      </c>
      <c r="K7117" s="380">
        <v>0.88638888888889</v>
      </c>
      <c r="L7117" s="378">
        <v>46184</v>
      </c>
      <c r="M7117" s="1" t="s">
        <v>2267</v>
      </c>
      <c r="N7117" s="1" t="s">
        <v>14067</v>
      </c>
    </row>
    <row r="7118" spans="1:14" x14ac:dyDescent="0.25">
      <c r="A7118" s="1" t="s">
        <v>2266</v>
      </c>
      <c r="B7118" s="1" t="s">
        <v>80</v>
      </c>
      <c r="C7118" s="1" t="s">
        <v>81</v>
      </c>
      <c r="D7118" s="377">
        <v>2352</v>
      </c>
      <c r="E7118" s="1" t="s">
        <v>84</v>
      </c>
      <c r="F7118" s="378">
        <v>46184</v>
      </c>
      <c r="G7118" s="1" t="s">
        <v>14065</v>
      </c>
      <c r="H7118" s="1" t="s">
        <v>13477</v>
      </c>
      <c r="I7118" s="378">
        <v>47279</v>
      </c>
      <c r="J7118" s="1" t="s">
        <v>61</v>
      </c>
      <c r="K7118" s="380">
        <v>0.88884259259259002</v>
      </c>
      <c r="L7118" s="378">
        <v>46184</v>
      </c>
      <c r="M7118" s="1" t="s">
        <v>2267</v>
      </c>
      <c r="N7118" s="1" t="s">
        <v>14071</v>
      </c>
    </row>
    <row r="7119" spans="1:14" x14ac:dyDescent="0.25">
      <c r="A7119" s="1" t="s">
        <v>2266</v>
      </c>
      <c r="B7119" s="1" t="s">
        <v>80</v>
      </c>
      <c r="C7119" s="1" t="s">
        <v>81</v>
      </c>
      <c r="D7119" s="377">
        <v>2352</v>
      </c>
      <c r="E7119" s="1" t="s">
        <v>84</v>
      </c>
      <c r="F7119" s="378">
        <v>46184</v>
      </c>
      <c r="G7119" s="1" t="s">
        <v>14065</v>
      </c>
      <c r="H7119" s="1" t="s">
        <v>13477</v>
      </c>
      <c r="I7119" s="378">
        <v>47279</v>
      </c>
      <c r="J7119" s="1" t="s">
        <v>61</v>
      </c>
      <c r="K7119" s="380">
        <v>0.89224537037036999</v>
      </c>
      <c r="L7119" s="378">
        <v>46184</v>
      </c>
      <c r="M7119" s="1" t="s">
        <v>2267</v>
      </c>
      <c r="N7119" s="1" t="s">
        <v>14074</v>
      </c>
    </row>
    <row r="7120" spans="1:14" x14ac:dyDescent="0.25">
      <c r="A7120" s="1" t="s">
        <v>2266</v>
      </c>
      <c r="B7120" s="1" t="s">
        <v>80</v>
      </c>
      <c r="C7120" s="1" t="s">
        <v>81</v>
      </c>
      <c r="D7120" s="377">
        <v>2352</v>
      </c>
      <c r="E7120" s="1" t="s">
        <v>84</v>
      </c>
      <c r="F7120" s="378">
        <v>46184</v>
      </c>
      <c r="G7120" s="1" t="s">
        <v>14065</v>
      </c>
      <c r="H7120" s="1" t="s">
        <v>13477</v>
      </c>
      <c r="I7120" s="378">
        <v>47279</v>
      </c>
      <c r="J7120" s="1" t="s">
        <v>61</v>
      </c>
      <c r="K7120" s="380">
        <v>0.89202546296296004</v>
      </c>
      <c r="L7120" s="378">
        <v>46184</v>
      </c>
      <c r="M7120" s="1" t="s">
        <v>2267</v>
      </c>
      <c r="N7120" s="1" t="s">
        <v>14070</v>
      </c>
    </row>
    <row r="7121" spans="1:14" x14ac:dyDescent="0.25">
      <c r="A7121" s="1" t="s">
        <v>2266</v>
      </c>
      <c r="B7121" s="1" t="s">
        <v>80</v>
      </c>
      <c r="C7121" s="1" t="s">
        <v>81</v>
      </c>
      <c r="D7121" s="377">
        <v>2352</v>
      </c>
      <c r="E7121" s="1" t="s">
        <v>84</v>
      </c>
      <c r="F7121" s="378">
        <v>46184</v>
      </c>
      <c r="G7121" s="1" t="s">
        <v>14065</v>
      </c>
      <c r="H7121" s="1" t="s">
        <v>13477</v>
      </c>
      <c r="I7121" s="378">
        <v>47279</v>
      </c>
      <c r="J7121" s="1" t="s">
        <v>61</v>
      </c>
      <c r="K7121" s="380">
        <v>0.90034722222221997</v>
      </c>
      <c r="L7121" s="378">
        <v>46184</v>
      </c>
      <c r="M7121" s="1" t="s">
        <v>2267</v>
      </c>
      <c r="N7121" s="1" t="s">
        <v>14068</v>
      </c>
    </row>
    <row r="7122" spans="1:14" x14ac:dyDescent="0.25">
      <c r="A7122" s="1" t="s">
        <v>2266</v>
      </c>
      <c r="B7122" s="1" t="s">
        <v>80</v>
      </c>
      <c r="C7122" s="1" t="s">
        <v>81</v>
      </c>
      <c r="D7122" s="377">
        <v>2352</v>
      </c>
      <c r="E7122" s="1" t="s">
        <v>84</v>
      </c>
      <c r="F7122" s="378">
        <v>46184</v>
      </c>
      <c r="G7122" s="1" t="s">
        <v>14065</v>
      </c>
      <c r="H7122" s="1" t="s">
        <v>13477</v>
      </c>
      <c r="I7122" s="378">
        <v>47279</v>
      </c>
      <c r="J7122" s="1" t="s">
        <v>61</v>
      </c>
      <c r="K7122" s="380">
        <v>0.90009259259259</v>
      </c>
      <c r="L7122" s="378">
        <v>46184</v>
      </c>
      <c r="M7122" s="1" t="s">
        <v>2267</v>
      </c>
      <c r="N7122" s="1" t="s">
        <v>14072</v>
      </c>
    </row>
    <row r="7123" spans="1:14" x14ac:dyDescent="0.25">
      <c r="A7123" s="1" t="s">
        <v>2266</v>
      </c>
      <c r="B7123" s="1" t="s">
        <v>80</v>
      </c>
      <c r="C7123" s="1" t="s">
        <v>81</v>
      </c>
      <c r="D7123" s="377">
        <v>2352</v>
      </c>
      <c r="E7123" s="1" t="s">
        <v>84</v>
      </c>
      <c r="F7123" s="378">
        <v>46184</v>
      </c>
      <c r="G7123" s="1" t="s">
        <v>14065</v>
      </c>
      <c r="H7123" s="1" t="s">
        <v>13477</v>
      </c>
      <c r="I7123" s="378">
        <v>47279</v>
      </c>
      <c r="J7123" s="1" t="s">
        <v>61</v>
      </c>
      <c r="K7123" s="380">
        <v>0.88906249999999998</v>
      </c>
      <c r="L7123" s="378">
        <v>46184</v>
      </c>
      <c r="M7123" s="1" t="s">
        <v>2267</v>
      </c>
      <c r="N7123" s="1" t="s">
        <v>14069</v>
      </c>
    </row>
    <row r="7124" spans="1:14" x14ac:dyDescent="0.25">
      <c r="A7124" s="1" t="s">
        <v>5855</v>
      </c>
      <c r="B7124" s="1" t="s">
        <v>80</v>
      </c>
      <c r="C7124" s="1" t="s">
        <v>81</v>
      </c>
      <c r="D7124" s="377">
        <v>9200</v>
      </c>
      <c r="E7124" s="1" t="s">
        <v>82</v>
      </c>
      <c r="F7124" s="378">
        <v>46185</v>
      </c>
      <c r="G7124" s="1" t="s">
        <v>14075</v>
      </c>
      <c r="H7124" s="1" t="s">
        <v>13451</v>
      </c>
      <c r="I7124" s="378">
        <v>46642</v>
      </c>
      <c r="J7124" s="1" t="s">
        <v>61</v>
      </c>
      <c r="K7124" s="380">
        <v>1.674768518519E-2</v>
      </c>
      <c r="L7124" s="378">
        <v>46185</v>
      </c>
      <c r="M7124" s="1" t="s">
        <v>5856</v>
      </c>
      <c r="N7124" s="1" t="s">
        <v>14076</v>
      </c>
    </row>
    <row r="7125" spans="1:14" x14ac:dyDescent="0.25">
      <c r="A7125" s="1" t="s">
        <v>5855</v>
      </c>
      <c r="B7125" s="1" t="s">
        <v>80</v>
      </c>
      <c r="C7125" s="1" t="s">
        <v>81</v>
      </c>
      <c r="D7125" s="377">
        <v>9200</v>
      </c>
      <c r="E7125" s="1" t="s">
        <v>82</v>
      </c>
      <c r="F7125" s="378">
        <v>46184</v>
      </c>
      <c r="G7125" s="1" t="s">
        <v>13401</v>
      </c>
      <c r="H7125" s="1" t="s">
        <v>13402</v>
      </c>
      <c r="I7125" s="378">
        <v>46641</v>
      </c>
      <c r="J7125" s="1" t="s">
        <v>61</v>
      </c>
      <c r="K7125" s="380">
        <v>0.50557870370369995</v>
      </c>
      <c r="L7125" s="378">
        <v>46184</v>
      </c>
      <c r="M7125" s="1" t="s">
        <v>5856</v>
      </c>
      <c r="N7125" s="1" t="s">
        <v>13403</v>
      </c>
    </row>
    <row r="7126" spans="1:14" x14ac:dyDescent="0.25">
      <c r="A7126" s="1" t="s">
        <v>5855</v>
      </c>
      <c r="B7126" s="1" t="s">
        <v>80</v>
      </c>
      <c r="C7126" s="1" t="s">
        <v>81</v>
      </c>
      <c r="D7126" s="377">
        <v>9200</v>
      </c>
      <c r="E7126" s="1" t="s">
        <v>82</v>
      </c>
      <c r="F7126" s="378">
        <v>46183</v>
      </c>
      <c r="G7126" s="1" t="s">
        <v>11623</v>
      </c>
      <c r="H7126" s="1" t="s">
        <v>10993</v>
      </c>
      <c r="I7126" s="378">
        <v>46640</v>
      </c>
      <c r="J7126" s="1" t="s">
        <v>61</v>
      </c>
      <c r="K7126" s="380">
        <v>0.22956018518519</v>
      </c>
      <c r="L7126" s="378">
        <v>46183</v>
      </c>
      <c r="M7126" s="1" t="s">
        <v>5856</v>
      </c>
      <c r="N7126" s="1" t="s">
        <v>11624</v>
      </c>
    </row>
    <row r="7127" spans="1:14" x14ac:dyDescent="0.25">
      <c r="A7127" s="1" t="s">
        <v>5855</v>
      </c>
      <c r="B7127" s="1" t="s">
        <v>80</v>
      </c>
      <c r="C7127" s="1" t="s">
        <v>81</v>
      </c>
      <c r="D7127" s="377">
        <v>9200</v>
      </c>
      <c r="E7127" s="1" t="s">
        <v>82</v>
      </c>
      <c r="F7127" s="378">
        <v>46183</v>
      </c>
      <c r="G7127" s="1" t="s">
        <v>12923</v>
      </c>
      <c r="H7127" s="1" t="s">
        <v>11762</v>
      </c>
      <c r="I7127" s="378">
        <v>46640</v>
      </c>
      <c r="J7127" s="1" t="s">
        <v>61</v>
      </c>
      <c r="K7127" s="380">
        <v>0.92451388888888997</v>
      </c>
      <c r="L7127" s="378">
        <v>46183</v>
      </c>
      <c r="M7127" s="1" t="s">
        <v>5856</v>
      </c>
      <c r="N7127" s="1" t="s">
        <v>12924</v>
      </c>
    </row>
    <row r="7128" spans="1:14" x14ac:dyDescent="0.25">
      <c r="A7128" s="1" t="s">
        <v>5855</v>
      </c>
      <c r="B7128" s="1" t="s">
        <v>80</v>
      </c>
      <c r="C7128" s="1" t="s">
        <v>81</v>
      </c>
      <c r="D7128" s="377">
        <v>9200</v>
      </c>
      <c r="E7128" s="1" t="s">
        <v>82</v>
      </c>
      <c r="F7128" s="378">
        <v>46182</v>
      </c>
      <c r="G7128" s="1" t="s">
        <v>11625</v>
      </c>
      <c r="H7128" s="1" t="s">
        <v>10992</v>
      </c>
      <c r="I7128" s="378">
        <v>46639</v>
      </c>
      <c r="J7128" s="1" t="s">
        <v>61</v>
      </c>
      <c r="K7128" s="380">
        <v>0.71590277777778</v>
      </c>
      <c r="L7128" s="378">
        <v>46182</v>
      </c>
      <c r="M7128" s="1" t="s">
        <v>5856</v>
      </c>
      <c r="N7128" s="1" t="s">
        <v>11626</v>
      </c>
    </row>
    <row r="7129" spans="1:14" x14ac:dyDescent="0.25">
      <c r="A7129" s="1" t="s">
        <v>5855</v>
      </c>
      <c r="B7129" s="1" t="s">
        <v>80</v>
      </c>
      <c r="C7129" s="1" t="s">
        <v>81</v>
      </c>
      <c r="D7129" s="377">
        <v>9200</v>
      </c>
      <c r="E7129" s="1" t="s">
        <v>82</v>
      </c>
      <c r="F7129" s="378">
        <v>46182</v>
      </c>
      <c r="G7129" s="1" t="s">
        <v>10426</v>
      </c>
      <c r="H7129" s="1" t="s">
        <v>9487</v>
      </c>
      <c r="I7129" s="378">
        <v>46639</v>
      </c>
      <c r="J7129" s="1" t="s">
        <v>61</v>
      </c>
      <c r="K7129" s="380">
        <v>0.23225694444444001</v>
      </c>
      <c r="L7129" s="378">
        <v>46182</v>
      </c>
      <c r="M7129" s="1" t="s">
        <v>5856</v>
      </c>
      <c r="N7129" s="1" t="s">
        <v>10427</v>
      </c>
    </row>
    <row r="7130" spans="1:14" x14ac:dyDescent="0.25">
      <c r="A7130" s="1" t="s">
        <v>5855</v>
      </c>
      <c r="B7130" s="1" t="s">
        <v>80</v>
      </c>
      <c r="C7130" s="1" t="s">
        <v>81</v>
      </c>
      <c r="D7130" s="377">
        <v>9200</v>
      </c>
      <c r="E7130" s="1" t="s">
        <v>82</v>
      </c>
      <c r="F7130" s="378">
        <v>46181</v>
      </c>
      <c r="G7130" s="1" t="s">
        <v>10428</v>
      </c>
      <c r="H7130" s="1" t="s">
        <v>9486</v>
      </c>
      <c r="I7130" s="378">
        <v>46638</v>
      </c>
      <c r="J7130" s="1" t="s">
        <v>61</v>
      </c>
      <c r="K7130" s="380">
        <v>0.67329861111111</v>
      </c>
      <c r="L7130" s="378">
        <v>46181</v>
      </c>
      <c r="M7130" s="1" t="s">
        <v>5856</v>
      </c>
      <c r="N7130" s="1" t="s">
        <v>10429</v>
      </c>
    </row>
    <row r="7131" spans="1:14" x14ac:dyDescent="0.25">
      <c r="A7131" s="1" t="s">
        <v>5855</v>
      </c>
      <c r="B7131" s="1" t="s">
        <v>80</v>
      </c>
      <c r="C7131" s="1" t="s">
        <v>81</v>
      </c>
      <c r="D7131" s="377">
        <v>9200</v>
      </c>
      <c r="E7131" s="1" t="s">
        <v>82</v>
      </c>
      <c r="F7131" s="378">
        <v>46178</v>
      </c>
      <c r="G7131" s="1" t="s">
        <v>8980</v>
      </c>
      <c r="H7131" s="1" t="s">
        <v>5858</v>
      </c>
      <c r="I7131" s="378">
        <v>46635</v>
      </c>
      <c r="J7131" s="1" t="s">
        <v>61</v>
      </c>
      <c r="K7131" s="380">
        <v>0.93621527777778002</v>
      </c>
      <c r="L7131" s="378">
        <v>46178</v>
      </c>
      <c r="M7131" s="1" t="s">
        <v>5856</v>
      </c>
      <c r="N7131" s="1" t="s">
        <v>8981</v>
      </c>
    </row>
    <row r="7132" spans="1:14" x14ac:dyDescent="0.25">
      <c r="A7132" s="1" t="s">
        <v>5855</v>
      </c>
      <c r="B7132" s="1" t="s">
        <v>80</v>
      </c>
      <c r="C7132" s="1" t="s">
        <v>81</v>
      </c>
      <c r="D7132" s="377">
        <v>9200</v>
      </c>
      <c r="E7132" s="1" t="s">
        <v>82</v>
      </c>
      <c r="F7132" s="378">
        <v>46178</v>
      </c>
      <c r="G7132" s="1" t="s">
        <v>8978</v>
      </c>
      <c r="H7132" s="1" t="s">
        <v>5857</v>
      </c>
      <c r="I7132" s="378">
        <v>46635</v>
      </c>
      <c r="J7132" s="1" t="s">
        <v>61</v>
      </c>
      <c r="K7132" s="380">
        <v>0.49262731481480998</v>
      </c>
      <c r="L7132" s="378">
        <v>46178</v>
      </c>
      <c r="M7132" s="1" t="s">
        <v>5856</v>
      </c>
      <c r="N7132" s="1" t="s">
        <v>8979</v>
      </c>
    </row>
    <row r="7133" spans="1:14" x14ac:dyDescent="0.25">
      <c r="A7133" s="1" t="s">
        <v>3476</v>
      </c>
      <c r="B7133" s="1" t="s">
        <v>80</v>
      </c>
      <c r="C7133" s="1" t="s">
        <v>81</v>
      </c>
      <c r="D7133" s="377">
        <v>9500</v>
      </c>
      <c r="E7133" s="1" t="s">
        <v>82</v>
      </c>
      <c r="F7133" s="378">
        <v>46175</v>
      </c>
      <c r="G7133" s="1" t="s">
        <v>5702</v>
      </c>
      <c r="H7133" s="1" t="s">
        <v>5096</v>
      </c>
      <c r="I7133" s="378">
        <v>46632</v>
      </c>
      <c r="J7133" s="1" t="s">
        <v>61</v>
      </c>
      <c r="K7133" s="380">
        <v>0.78346064814814997</v>
      </c>
      <c r="L7133" s="378">
        <v>46175</v>
      </c>
      <c r="M7133" s="1" t="s">
        <v>3477</v>
      </c>
      <c r="N7133" s="1" t="s">
        <v>5703</v>
      </c>
    </row>
    <row r="7134" spans="1:14" x14ac:dyDescent="0.25">
      <c r="A7134" s="1" t="s">
        <v>3476</v>
      </c>
      <c r="B7134" s="1" t="s">
        <v>80</v>
      </c>
      <c r="C7134" s="1" t="s">
        <v>81</v>
      </c>
      <c r="D7134" s="377">
        <v>9500</v>
      </c>
      <c r="E7134" s="1" t="s">
        <v>82</v>
      </c>
      <c r="F7134" s="378">
        <v>46175</v>
      </c>
      <c r="G7134" s="1" t="s">
        <v>5014</v>
      </c>
      <c r="H7134" s="1" t="s">
        <v>5015</v>
      </c>
      <c r="I7134" s="378">
        <v>46632</v>
      </c>
      <c r="J7134" s="1" t="s">
        <v>61</v>
      </c>
      <c r="K7134" s="380">
        <v>0.59379629629630004</v>
      </c>
      <c r="L7134" s="378">
        <v>46175</v>
      </c>
      <c r="M7134" s="1" t="s">
        <v>3477</v>
      </c>
      <c r="N7134" s="1" t="s">
        <v>5016</v>
      </c>
    </row>
    <row r="7135" spans="1:14" x14ac:dyDescent="0.25">
      <c r="A7135" s="1" t="s">
        <v>9495</v>
      </c>
      <c r="B7135" s="1" t="s">
        <v>80</v>
      </c>
      <c r="C7135" s="1" t="s">
        <v>81</v>
      </c>
      <c r="D7135" s="377">
        <v>9500</v>
      </c>
      <c r="E7135" s="1" t="s">
        <v>82</v>
      </c>
      <c r="F7135" s="378">
        <v>46185</v>
      </c>
      <c r="G7135" s="1" t="s">
        <v>14445</v>
      </c>
      <c r="H7135" s="1" t="s">
        <v>14175</v>
      </c>
      <c r="I7135" s="378">
        <v>46642</v>
      </c>
      <c r="J7135" s="1" t="s">
        <v>61</v>
      </c>
      <c r="K7135" s="380">
        <v>0.53006944444444004</v>
      </c>
      <c r="L7135" s="378">
        <v>46185</v>
      </c>
      <c r="M7135" s="1" t="s">
        <v>9496</v>
      </c>
      <c r="N7135" s="1" t="s">
        <v>14446</v>
      </c>
    </row>
    <row r="7136" spans="1:14" x14ac:dyDescent="0.25">
      <c r="A7136" s="1" t="s">
        <v>9495</v>
      </c>
      <c r="B7136" s="1" t="s">
        <v>80</v>
      </c>
      <c r="C7136" s="1" t="s">
        <v>81</v>
      </c>
      <c r="D7136" s="377">
        <v>9500</v>
      </c>
      <c r="E7136" s="1" t="s">
        <v>82</v>
      </c>
      <c r="F7136" s="378">
        <v>46184</v>
      </c>
      <c r="G7136" s="1" t="s">
        <v>13404</v>
      </c>
      <c r="H7136" s="1" t="s">
        <v>13405</v>
      </c>
      <c r="I7136" s="378">
        <v>46641</v>
      </c>
      <c r="J7136" s="1" t="s">
        <v>61</v>
      </c>
      <c r="K7136" s="380">
        <v>0.68649305555555995</v>
      </c>
      <c r="L7136" s="378">
        <v>46184</v>
      </c>
      <c r="M7136" s="1" t="s">
        <v>9496</v>
      </c>
      <c r="N7136" s="1" t="s">
        <v>13406</v>
      </c>
    </row>
    <row r="7137" spans="1:14" x14ac:dyDescent="0.25">
      <c r="A7137" s="1" t="s">
        <v>9495</v>
      </c>
      <c r="B7137" s="1" t="s">
        <v>80</v>
      </c>
      <c r="C7137" s="1" t="s">
        <v>81</v>
      </c>
      <c r="D7137" s="377">
        <v>9500</v>
      </c>
      <c r="E7137" s="1" t="s">
        <v>82</v>
      </c>
      <c r="F7137" s="378">
        <v>46184</v>
      </c>
      <c r="G7137" s="1" t="s">
        <v>12925</v>
      </c>
      <c r="H7137" s="1" t="s">
        <v>11781</v>
      </c>
      <c r="I7137" s="378">
        <v>46641</v>
      </c>
      <c r="J7137" s="1" t="s">
        <v>61</v>
      </c>
      <c r="K7137" s="380">
        <v>0.23440972222222001</v>
      </c>
      <c r="L7137" s="378">
        <v>46184</v>
      </c>
      <c r="M7137" s="1" t="s">
        <v>9496</v>
      </c>
      <c r="N7137" s="1" t="s">
        <v>12926</v>
      </c>
    </row>
    <row r="7138" spans="1:14" x14ac:dyDescent="0.25">
      <c r="A7138" s="1" t="s">
        <v>9495</v>
      </c>
      <c r="B7138" s="1" t="s">
        <v>80</v>
      </c>
      <c r="C7138" s="1" t="s">
        <v>81</v>
      </c>
      <c r="D7138" s="377">
        <v>9500</v>
      </c>
      <c r="E7138" s="1" t="s">
        <v>82</v>
      </c>
      <c r="F7138" s="378">
        <v>46184</v>
      </c>
      <c r="G7138" s="1" t="s">
        <v>14077</v>
      </c>
      <c r="H7138" s="1" t="s">
        <v>13453</v>
      </c>
      <c r="I7138" s="378">
        <v>46641</v>
      </c>
      <c r="J7138" s="1" t="s">
        <v>61</v>
      </c>
      <c r="K7138" s="380">
        <v>0.92163194444443997</v>
      </c>
      <c r="L7138" s="378">
        <v>46184</v>
      </c>
      <c r="M7138" s="1" t="s">
        <v>9496</v>
      </c>
      <c r="N7138" s="1" t="s">
        <v>14078</v>
      </c>
    </row>
    <row r="7139" spans="1:14" x14ac:dyDescent="0.25">
      <c r="A7139" s="1" t="s">
        <v>9495</v>
      </c>
      <c r="B7139" s="1" t="s">
        <v>80</v>
      </c>
      <c r="C7139" s="1" t="s">
        <v>81</v>
      </c>
      <c r="D7139" s="377">
        <v>9500</v>
      </c>
      <c r="E7139" s="1" t="s">
        <v>82</v>
      </c>
      <c r="F7139" s="378">
        <v>46183</v>
      </c>
      <c r="G7139" s="1" t="s">
        <v>12927</v>
      </c>
      <c r="H7139" s="1" t="s">
        <v>11780</v>
      </c>
      <c r="I7139" s="378">
        <v>46640</v>
      </c>
      <c r="J7139" s="1" t="s">
        <v>61</v>
      </c>
      <c r="K7139" s="380">
        <v>0.87201388888888998</v>
      </c>
      <c r="L7139" s="378">
        <v>46183</v>
      </c>
      <c r="M7139" s="1" t="s">
        <v>9496</v>
      </c>
      <c r="N7139" s="1" t="s">
        <v>12928</v>
      </c>
    </row>
    <row r="7140" spans="1:14" x14ac:dyDescent="0.25">
      <c r="A7140" s="1" t="s">
        <v>9495</v>
      </c>
      <c r="B7140" s="1" t="s">
        <v>80</v>
      </c>
      <c r="C7140" s="1" t="s">
        <v>81</v>
      </c>
      <c r="D7140" s="377">
        <v>9500</v>
      </c>
      <c r="E7140" s="1" t="s">
        <v>82</v>
      </c>
      <c r="F7140" s="378">
        <v>46183</v>
      </c>
      <c r="G7140" s="1" t="s">
        <v>12929</v>
      </c>
      <c r="H7140" s="1" t="s">
        <v>11779</v>
      </c>
      <c r="I7140" s="378">
        <v>46640</v>
      </c>
      <c r="J7140" s="1" t="s">
        <v>61</v>
      </c>
      <c r="K7140" s="380">
        <v>0.50087962962962995</v>
      </c>
      <c r="L7140" s="378">
        <v>46183</v>
      </c>
      <c r="M7140" s="1" t="s">
        <v>9496</v>
      </c>
      <c r="N7140" s="1" t="s">
        <v>12930</v>
      </c>
    </row>
    <row r="7141" spans="1:14" x14ac:dyDescent="0.25">
      <c r="A7141" s="1" t="s">
        <v>9495</v>
      </c>
      <c r="B7141" s="1" t="s">
        <v>80</v>
      </c>
      <c r="C7141" s="1" t="s">
        <v>81</v>
      </c>
      <c r="D7141" s="377">
        <v>9500</v>
      </c>
      <c r="E7141" s="1" t="s">
        <v>82</v>
      </c>
      <c r="F7141" s="378">
        <v>46182</v>
      </c>
      <c r="G7141" s="1" t="s">
        <v>10850</v>
      </c>
      <c r="H7141" s="1" t="s">
        <v>10851</v>
      </c>
      <c r="I7141" s="378">
        <v>46639</v>
      </c>
      <c r="J7141" s="1" t="s">
        <v>61</v>
      </c>
      <c r="K7141" s="380">
        <v>0.62474537037037003</v>
      </c>
      <c r="L7141" s="378">
        <v>46182</v>
      </c>
      <c r="M7141" s="1" t="s">
        <v>9496</v>
      </c>
      <c r="N7141" s="1" t="s">
        <v>10852</v>
      </c>
    </row>
    <row r="7142" spans="1:14" x14ac:dyDescent="0.25">
      <c r="A7142" s="1" t="s">
        <v>9495</v>
      </c>
      <c r="B7142" s="1" t="s">
        <v>80</v>
      </c>
      <c r="C7142" s="1" t="s">
        <v>81</v>
      </c>
      <c r="D7142" s="377">
        <v>9500</v>
      </c>
      <c r="E7142" s="1" t="s">
        <v>82</v>
      </c>
      <c r="F7142" s="378">
        <v>46182</v>
      </c>
      <c r="G7142" s="1" t="s">
        <v>10430</v>
      </c>
      <c r="H7142" s="1" t="s">
        <v>9498</v>
      </c>
      <c r="I7142" s="378">
        <v>46639</v>
      </c>
      <c r="J7142" s="1" t="s">
        <v>61</v>
      </c>
      <c r="K7142" s="380">
        <v>0.28370370370370002</v>
      </c>
      <c r="L7142" s="378">
        <v>46182</v>
      </c>
      <c r="M7142" s="1" t="s">
        <v>9496</v>
      </c>
      <c r="N7142" s="1" t="s">
        <v>10431</v>
      </c>
    </row>
    <row r="7143" spans="1:14" x14ac:dyDescent="0.25">
      <c r="A7143" s="1" t="s">
        <v>9495</v>
      </c>
      <c r="B7143" s="1" t="s">
        <v>80</v>
      </c>
      <c r="C7143" s="1" t="s">
        <v>81</v>
      </c>
      <c r="D7143" s="377">
        <v>9500</v>
      </c>
      <c r="E7143" s="1" t="s">
        <v>82</v>
      </c>
      <c r="F7143" s="378">
        <v>46181</v>
      </c>
      <c r="G7143" s="1" t="s">
        <v>10432</v>
      </c>
      <c r="H7143" s="1" t="s">
        <v>9497</v>
      </c>
      <c r="I7143" s="378">
        <v>46638</v>
      </c>
      <c r="J7143" s="1" t="s">
        <v>61</v>
      </c>
      <c r="K7143" s="380">
        <v>0.95935185185185001</v>
      </c>
      <c r="L7143" s="378">
        <v>46181</v>
      </c>
      <c r="M7143" s="1" t="s">
        <v>9496</v>
      </c>
      <c r="N7143" s="1" t="s">
        <v>10433</v>
      </c>
    </row>
    <row r="7144" spans="1:14" x14ac:dyDescent="0.25">
      <c r="A7144" s="1" t="s">
        <v>5097</v>
      </c>
      <c r="B7144" s="1" t="s">
        <v>80</v>
      </c>
      <c r="C7144" s="1" t="s">
        <v>81</v>
      </c>
      <c r="D7144" s="377">
        <v>9500</v>
      </c>
      <c r="E7144" s="1" t="s">
        <v>82</v>
      </c>
      <c r="F7144" s="378">
        <v>46181</v>
      </c>
      <c r="G7144" s="1" t="s">
        <v>10434</v>
      </c>
      <c r="H7144" s="1" t="s">
        <v>9494</v>
      </c>
      <c r="I7144" s="378">
        <v>46638</v>
      </c>
      <c r="J7144" s="1" t="s">
        <v>61</v>
      </c>
      <c r="K7144" s="380">
        <v>0.64267361111110999</v>
      </c>
      <c r="L7144" s="378">
        <v>46181</v>
      </c>
      <c r="M7144" s="1" t="s">
        <v>5098</v>
      </c>
      <c r="N7144" s="1" t="s">
        <v>10435</v>
      </c>
    </row>
    <row r="7145" spans="1:14" x14ac:dyDescent="0.25">
      <c r="A7145" s="1" t="s">
        <v>5097</v>
      </c>
      <c r="B7145" s="1" t="s">
        <v>80</v>
      </c>
      <c r="C7145" s="1" t="s">
        <v>81</v>
      </c>
      <c r="D7145" s="377">
        <v>9500</v>
      </c>
      <c r="E7145" s="1" t="s">
        <v>82</v>
      </c>
      <c r="F7145" s="378">
        <v>46179</v>
      </c>
      <c r="G7145" s="1" t="s">
        <v>8982</v>
      </c>
      <c r="H7145" s="1" t="s">
        <v>5871</v>
      </c>
      <c r="I7145" s="378">
        <v>46636</v>
      </c>
      <c r="J7145" s="1" t="s">
        <v>61</v>
      </c>
      <c r="K7145" s="380">
        <v>1.2754629629629999E-2</v>
      </c>
      <c r="L7145" s="378">
        <v>46179</v>
      </c>
      <c r="M7145" s="1" t="s">
        <v>5098</v>
      </c>
      <c r="N7145" s="1" t="s">
        <v>8983</v>
      </c>
    </row>
    <row r="7146" spans="1:14" x14ac:dyDescent="0.25">
      <c r="A7146" s="1" t="s">
        <v>5097</v>
      </c>
      <c r="B7146" s="1" t="s">
        <v>80</v>
      </c>
      <c r="C7146" s="1" t="s">
        <v>81</v>
      </c>
      <c r="D7146" s="377">
        <v>9500</v>
      </c>
      <c r="E7146" s="1" t="s">
        <v>82</v>
      </c>
      <c r="F7146" s="378">
        <v>46178</v>
      </c>
      <c r="G7146" s="1" t="s">
        <v>8984</v>
      </c>
      <c r="H7146" s="1" t="s">
        <v>5870</v>
      </c>
      <c r="I7146" s="378">
        <v>46635</v>
      </c>
      <c r="J7146" s="1" t="s">
        <v>61</v>
      </c>
      <c r="K7146" s="380">
        <v>0.55520833333332997</v>
      </c>
      <c r="L7146" s="378">
        <v>46178</v>
      </c>
      <c r="M7146" s="1" t="s">
        <v>5098</v>
      </c>
      <c r="N7146" s="1" t="s">
        <v>8985</v>
      </c>
    </row>
    <row r="7147" spans="1:14" x14ac:dyDescent="0.25">
      <c r="A7147" s="1" t="s">
        <v>5097</v>
      </c>
      <c r="B7147" s="1" t="s">
        <v>80</v>
      </c>
      <c r="C7147" s="1" t="s">
        <v>81</v>
      </c>
      <c r="D7147" s="377">
        <v>9500</v>
      </c>
      <c r="E7147" s="1" t="s">
        <v>82</v>
      </c>
      <c r="F7147" s="378">
        <v>46178</v>
      </c>
      <c r="G7147" s="1" t="s">
        <v>8986</v>
      </c>
      <c r="H7147" s="1" t="s">
        <v>8987</v>
      </c>
      <c r="I7147" s="378">
        <v>46635</v>
      </c>
      <c r="J7147" s="1" t="s">
        <v>61</v>
      </c>
      <c r="K7147" s="380">
        <v>0.75957175925926002</v>
      </c>
      <c r="L7147" s="378">
        <v>46178</v>
      </c>
      <c r="M7147" s="1" t="s">
        <v>5098</v>
      </c>
      <c r="N7147" s="1" t="s">
        <v>8988</v>
      </c>
    </row>
    <row r="7148" spans="1:14" x14ac:dyDescent="0.25">
      <c r="A7148" s="1" t="s">
        <v>5097</v>
      </c>
      <c r="B7148" s="1" t="s">
        <v>80</v>
      </c>
      <c r="C7148" s="1" t="s">
        <v>81</v>
      </c>
      <c r="D7148" s="377">
        <v>9500</v>
      </c>
      <c r="E7148" s="1" t="s">
        <v>82</v>
      </c>
      <c r="F7148" s="378">
        <v>46178</v>
      </c>
      <c r="G7148" s="1" t="s">
        <v>8989</v>
      </c>
      <c r="H7148" s="1" t="s">
        <v>8990</v>
      </c>
      <c r="I7148" s="378">
        <v>46635</v>
      </c>
      <c r="J7148" s="1" t="s">
        <v>61</v>
      </c>
      <c r="K7148" s="380">
        <v>9.8807870370370005E-2</v>
      </c>
      <c r="L7148" s="378">
        <v>46178</v>
      </c>
      <c r="M7148" s="1" t="s">
        <v>5098</v>
      </c>
      <c r="N7148" s="1" t="s">
        <v>8991</v>
      </c>
    </row>
    <row r="7149" spans="1:14" x14ac:dyDescent="0.25">
      <c r="A7149" s="1" t="s">
        <v>5097</v>
      </c>
      <c r="B7149" s="1" t="s">
        <v>80</v>
      </c>
      <c r="C7149" s="1" t="s">
        <v>81</v>
      </c>
      <c r="D7149" s="377">
        <v>9500</v>
      </c>
      <c r="E7149" s="1" t="s">
        <v>82</v>
      </c>
      <c r="F7149" s="378">
        <v>46177</v>
      </c>
      <c r="G7149" s="1" t="s">
        <v>8998</v>
      </c>
      <c r="H7149" s="1" t="s">
        <v>5869</v>
      </c>
      <c r="I7149" s="378">
        <v>46634</v>
      </c>
      <c r="J7149" s="1" t="s">
        <v>61</v>
      </c>
      <c r="K7149" s="380">
        <v>0.59943287037036996</v>
      </c>
      <c r="L7149" s="378">
        <v>46177</v>
      </c>
      <c r="M7149" s="1" t="s">
        <v>5098</v>
      </c>
      <c r="N7149" s="1" t="s">
        <v>8999</v>
      </c>
    </row>
    <row r="7150" spans="1:14" x14ac:dyDescent="0.25">
      <c r="A7150" s="1" t="s">
        <v>5097</v>
      </c>
      <c r="B7150" s="1" t="s">
        <v>80</v>
      </c>
      <c r="C7150" s="1" t="s">
        <v>81</v>
      </c>
      <c r="D7150" s="377">
        <v>9500</v>
      </c>
      <c r="E7150" s="1" t="s">
        <v>82</v>
      </c>
      <c r="F7150" s="378">
        <v>46177</v>
      </c>
      <c r="G7150" s="1" t="s">
        <v>9000</v>
      </c>
      <c r="H7150" s="1" t="s">
        <v>9001</v>
      </c>
      <c r="I7150" s="378">
        <v>46634</v>
      </c>
      <c r="J7150" s="1" t="s">
        <v>61</v>
      </c>
      <c r="K7150" s="380">
        <v>4.657407407407E-2</v>
      </c>
      <c r="L7150" s="378">
        <v>46177</v>
      </c>
      <c r="M7150" s="1" t="s">
        <v>5098</v>
      </c>
      <c r="N7150" s="1" t="s">
        <v>9002</v>
      </c>
    </row>
    <row r="7151" spans="1:14" x14ac:dyDescent="0.25">
      <c r="A7151" s="1" t="s">
        <v>5097</v>
      </c>
      <c r="B7151" s="1" t="s">
        <v>80</v>
      </c>
      <c r="C7151" s="1" t="s">
        <v>81</v>
      </c>
      <c r="D7151" s="377">
        <v>9500</v>
      </c>
      <c r="E7151" s="1" t="s">
        <v>82</v>
      </c>
      <c r="F7151" s="378">
        <v>46177</v>
      </c>
      <c r="G7151" s="1" t="s">
        <v>8992</v>
      </c>
      <c r="H7151" s="1" t="s">
        <v>8993</v>
      </c>
      <c r="I7151" s="378">
        <v>46634</v>
      </c>
      <c r="J7151" s="1" t="s">
        <v>61</v>
      </c>
      <c r="K7151" s="380">
        <v>0.80658564814815004</v>
      </c>
      <c r="L7151" s="378">
        <v>46177</v>
      </c>
      <c r="M7151" s="1" t="s">
        <v>5098</v>
      </c>
      <c r="N7151" s="1" t="s">
        <v>8994</v>
      </c>
    </row>
    <row r="7152" spans="1:14" x14ac:dyDescent="0.25">
      <c r="A7152" s="1" t="s">
        <v>5097</v>
      </c>
      <c r="B7152" s="1" t="s">
        <v>80</v>
      </c>
      <c r="C7152" s="1" t="s">
        <v>81</v>
      </c>
      <c r="D7152" s="377">
        <v>9500</v>
      </c>
      <c r="E7152" s="1" t="s">
        <v>82</v>
      </c>
      <c r="F7152" s="378">
        <v>46177</v>
      </c>
      <c r="G7152" s="1" t="s">
        <v>8995</v>
      </c>
      <c r="H7152" s="1" t="s">
        <v>8996</v>
      </c>
      <c r="I7152" s="378">
        <v>46634</v>
      </c>
      <c r="J7152" s="1" t="s">
        <v>61</v>
      </c>
      <c r="K7152" s="380">
        <v>0.36508101851851998</v>
      </c>
      <c r="L7152" s="378">
        <v>46177</v>
      </c>
      <c r="M7152" s="1" t="s">
        <v>5098</v>
      </c>
      <c r="N7152" s="1" t="s">
        <v>8997</v>
      </c>
    </row>
    <row r="7153" spans="1:14" x14ac:dyDescent="0.25">
      <c r="A7153" s="1" t="s">
        <v>5097</v>
      </c>
      <c r="B7153" s="1" t="s">
        <v>80</v>
      </c>
      <c r="C7153" s="1" t="s">
        <v>81</v>
      </c>
      <c r="D7153" s="377">
        <v>9500</v>
      </c>
      <c r="E7153" s="1" t="s">
        <v>82</v>
      </c>
      <c r="F7153" s="378">
        <v>46176</v>
      </c>
      <c r="G7153" s="1" t="s">
        <v>5704</v>
      </c>
      <c r="H7153" s="1" t="s">
        <v>5099</v>
      </c>
      <c r="I7153" s="378">
        <v>46633</v>
      </c>
      <c r="J7153" s="1" t="s">
        <v>61</v>
      </c>
      <c r="K7153" s="380">
        <v>9.8518518518520004E-2</v>
      </c>
      <c r="L7153" s="378">
        <v>46176</v>
      </c>
      <c r="M7153" s="1" t="s">
        <v>5098</v>
      </c>
      <c r="N7153" s="1" t="s">
        <v>5705</v>
      </c>
    </row>
    <row r="7154" spans="1:14" x14ac:dyDescent="0.25">
      <c r="A7154" s="1" t="s">
        <v>5097</v>
      </c>
      <c r="B7154" s="1" t="s">
        <v>80</v>
      </c>
      <c r="C7154" s="1" t="s">
        <v>81</v>
      </c>
      <c r="D7154" s="377">
        <v>9500</v>
      </c>
      <c r="E7154" s="1" t="s">
        <v>82</v>
      </c>
      <c r="F7154" s="378">
        <v>46176</v>
      </c>
      <c r="G7154" s="1" t="s">
        <v>9003</v>
      </c>
      <c r="H7154" s="1" t="s">
        <v>9004</v>
      </c>
      <c r="I7154" s="378">
        <v>46633</v>
      </c>
      <c r="J7154" s="1" t="s">
        <v>61</v>
      </c>
      <c r="K7154" s="380">
        <v>0.71319444444444002</v>
      </c>
      <c r="L7154" s="378">
        <v>46176</v>
      </c>
      <c r="M7154" s="1" t="s">
        <v>5098</v>
      </c>
      <c r="N7154" s="1" t="s">
        <v>9005</v>
      </c>
    </row>
    <row r="7155" spans="1:14" x14ac:dyDescent="0.25">
      <c r="A7155" s="1" t="s">
        <v>5097</v>
      </c>
      <c r="B7155" s="1" t="s">
        <v>80</v>
      </c>
      <c r="C7155" s="1" t="s">
        <v>81</v>
      </c>
      <c r="D7155" s="377">
        <v>9500</v>
      </c>
      <c r="E7155" s="1" t="s">
        <v>82</v>
      </c>
      <c r="F7155" s="378">
        <v>46176</v>
      </c>
      <c r="G7155" s="1" t="s">
        <v>9006</v>
      </c>
      <c r="H7155" s="1" t="s">
        <v>9007</v>
      </c>
      <c r="I7155" s="378">
        <v>46633</v>
      </c>
      <c r="J7155" s="1" t="s">
        <v>61</v>
      </c>
      <c r="K7155" s="380">
        <v>0.48054398148147998</v>
      </c>
      <c r="L7155" s="378">
        <v>46176</v>
      </c>
      <c r="M7155" s="1" t="s">
        <v>5098</v>
      </c>
      <c r="N7155" s="1" t="s">
        <v>9008</v>
      </c>
    </row>
    <row r="7156" spans="1:14" x14ac:dyDescent="0.25">
      <c r="A7156" s="1" t="s">
        <v>4392</v>
      </c>
      <c r="B7156" s="1" t="s">
        <v>80</v>
      </c>
      <c r="C7156" s="1" t="s">
        <v>81</v>
      </c>
      <c r="D7156" s="377">
        <v>8600</v>
      </c>
      <c r="E7156" s="1" t="s">
        <v>82</v>
      </c>
      <c r="F7156" s="378">
        <v>46183</v>
      </c>
      <c r="G7156" s="1" t="s">
        <v>12931</v>
      </c>
      <c r="H7156" s="1" t="s">
        <v>11778</v>
      </c>
      <c r="I7156" s="378">
        <v>46640</v>
      </c>
      <c r="J7156" s="1" t="s">
        <v>61</v>
      </c>
      <c r="K7156" s="380">
        <v>0.67445601851852</v>
      </c>
      <c r="L7156" s="378">
        <v>46183</v>
      </c>
      <c r="M7156" s="1" t="s">
        <v>4393</v>
      </c>
      <c r="N7156" s="1" t="s">
        <v>12932</v>
      </c>
    </row>
    <row r="7157" spans="1:14" x14ac:dyDescent="0.25">
      <c r="A7157" s="1" t="s">
        <v>4392</v>
      </c>
      <c r="B7157" s="1" t="s">
        <v>80</v>
      </c>
      <c r="C7157" s="1" t="s">
        <v>81</v>
      </c>
      <c r="D7157" s="377">
        <v>8600</v>
      </c>
      <c r="E7157" s="1" t="s">
        <v>82</v>
      </c>
      <c r="F7157" s="378">
        <v>46175</v>
      </c>
      <c r="G7157" s="1" t="s">
        <v>5017</v>
      </c>
      <c r="H7157" s="1" t="s">
        <v>5018</v>
      </c>
      <c r="I7157" s="378">
        <v>46632</v>
      </c>
      <c r="J7157" s="1" t="s">
        <v>61</v>
      </c>
      <c r="K7157" s="380">
        <v>0.42671296296296002</v>
      </c>
      <c r="L7157" s="378">
        <v>46175</v>
      </c>
      <c r="M7157" s="1" t="s">
        <v>4393</v>
      </c>
      <c r="N7157" s="1" t="s">
        <v>5019</v>
      </c>
    </row>
    <row r="7158" spans="1:14" x14ac:dyDescent="0.25">
      <c r="A7158" s="1" t="s">
        <v>5866</v>
      </c>
      <c r="B7158" s="1" t="s">
        <v>80</v>
      </c>
      <c r="C7158" s="1" t="s">
        <v>81</v>
      </c>
      <c r="D7158" s="377">
        <v>8600</v>
      </c>
      <c r="E7158" s="1" t="s">
        <v>82</v>
      </c>
      <c r="F7158" s="378">
        <v>46181</v>
      </c>
      <c r="G7158" s="1" t="s">
        <v>9446</v>
      </c>
      <c r="H7158" s="1" t="s">
        <v>9385</v>
      </c>
      <c r="I7158" s="378">
        <v>46638</v>
      </c>
      <c r="J7158" s="1" t="s">
        <v>61</v>
      </c>
      <c r="K7158" s="380">
        <v>0.41297453703704001</v>
      </c>
      <c r="L7158" s="378">
        <v>46181</v>
      </c>
      <c r="M7158" s="1" t="s">
        <v>5867</v>
      </c>
      <c r="N7158" s="1" t="s">
        <v>9447</v>
      </c>
    </row>
    <row r="7159" spans="1:14" x14ac:dyDescent="0.25">
      <c r="A7159" s="1" t="s">
        <v>5866</v>
      </c>
      <c r="B7159" s="1" t="s">
        <v>80</v>
      </c>
      <c r="C7159" s="1" t="s">
        <v>81</v>
      </c>
      <c r="D7159" s="377">
        <v>8600</v>
      </c>
      <c r="E7159" s="1" t="s">
        <v>82</v>
      </c>
      <c r="F7159" s="378">
        <v>46178</v>
      </c>
      <c r="G7159" s="1" t="s">
        <v>9009</v>
      </c>
      <c r="H7159" s="1" t="s">
        <v>5868</v>
      </c>
      <c r="I7159" s="378">
        <v>46635</v>
      </c>
      <c r="J7159" s="1" t="s">
        <v>61</v>
      </c>
      <c r="K7159" s="380">
        <v>0.40465277777778003</v>
      </c>
      <c r="L7159" s="378">
        <v>46178</v>
      </c>
      <c r="M7159" s="1" t="s">
        <v>5867</v>
      </c>
      <c r="N7159" s="1" t="s">
        <v>9010</v>
      </c>
    </row>
    <row r="7160" spans="1:14" x14ac:dyDescent="0.25">
      <c r="A7160" s="1" t="s">
        <v>9491</v>
      </c>
      <c r="B7160" s="1" t="s">
        <v>80</v>
      </c>
      <c r="C7160" s="1" t="s">
        <v>81</v>
      </c>
      <c r="D7160" s="377">
        <v>8600</v>
      </c>
      <c r="E7160" s="1" t="s">
        <v>82</v>
      </c>
      <c r="F7160" s="378">
        <v>46185</v>
      </c>
      <c r="G7160" s="1" t="s">
        <v>14079</v>
      </c>
      <c r="H7160" s="1" t="s">
        <v>13452</v>
      </c>
      <c r="I7160" s="378">
        <v>46642</v>
      </c>
      <c r="J7160" s="1" t="s">
        <v>61</v>
      </c>
      <c r="K7160" s="380">
        <v>0.33761574074074002</v>
      </c>
      <c r="L7160" s="378">
        <v>46185</v>
      </c>
      <c r="M7160" s="1" t="s">
        <v>9492</v>
      </c>
      <c r="N7160" s="1" t="s">
        <v>14080</v>
      </c>
    </row>
    <row r="7161" spans="1:14" x14ac:dyDescent="0.25">
      <c r="A7161" s="1" t="s">
        <v>9491</v>
      </c>
      <c r="B7161" s="1" t="s">
        <v>80</v>
      </c>
      <c r="C7161" s="1" t="s">
        <v>81</v>
      </c>
      <c r="D7161" s="377">
        <v>8600</v>
      </c>
      <c r="E7161" s="1" t="s">
        <v>82</v>
      </c>
      <c r="F7161" s="378">
        <v>46184</v>
      </c>
      <c r="G7161" s="1" t="s">
        <v>13407</v>
      </c>
      <c r="H7161" s="1" t="s">
        <v>13408</v>
      </c>
      <c r="I7161" s="378">
        <v>46641</v>
      </c>
      <c r="J7161" s="1" t="s">
        <v>61</v>
      </c>
      <c r="K7161" s="380">
        <v>0.53461805555555997</v>
      </c>
      <c r="L7161" s="378">
        <v>46184</v>
      </c>
      <c r="M7161" s="1" t="s">
        <v>9492</v>
      </c>
      <c r="N7161" s="1" t="s">
        <v>13409</v>
      </c>
    </row>
    <row r="7162" spans="1:14" x14ac:dyDescent="0.25">
      <c r="A7162" s="1" t="s">
        <v>9491</v>
      </c>
      <c r="B7162" s="1" t="s">
        <v>80</v>
      </c>
      <c r="C7162" s="1" t="s">
        <v>81</v>
      </c>
      <c r="D7162" s="377">
        <v>8600</v>
      </c>
      <c r="E7162" s="1" t="s">
        <v>82</v>
      </c>
      <c r="F7162" s="378">
        <v>46182</v>
      </c>
      <c r="G7162" s="1" t="s">
        <v>10853</v>
      </c>
      <c r="H7162" s="1" t="s">
        <v>10854</v>
      </c>
      <c r="I7162" s="378">
        <v>46639</v>
      </c>
      <c r="J7162" s="1" t="s">
        <v>61</v>
      </c>
      <c r="K7162" s="380">
        <v>0.60622685185184999</v>
      </c>
      <c r="L7162" s="378">
        <v>46182</v>
      </c>
      <c r="M7162" s="1" t="s">
        <v>9492</v>
      </c>
      <c r="N7162" s="1" t="s">
        <v>10855</v>
      </c>
    </row>
    <row r="7163" spans="1:14" x14ac:dyDescent="0.25">
      <c r="A7163" s="1" t="s">
        <v>9491</v>
      </c>
      <c r="B7163" s="1" t="s">
        <v>80</v>
      </c>
      <c r="C7163" s="1" t="s">
        <v>81</v>
      </c>
      <c r="D7163" s="377">
        <v>8600</v>
      </c>
      <c r="E7163" s="1" t="s">
        <v>82</v>
      </c>
      <c r="F7163" s="378">
        <v>46181</v>
      </c>
      <c r="G7163" s="1" t="s">
        <v>10436</v>
      </c>
      <c r="H7163" s="1" t="s">
        <v>9493</v>
      </c>
      <c r="I7163" s="378">
        <v>46638</v>
      </c>
      <c r="J7163" s="1" t="s">
        <v>61</v>
      </c>
      <c r="K7163" s="380">
        <v>0.86721064814814997</v>
      </c>
      <c r="L7163" s="378">
        <v>46181</v>
      </c>
      <c r="M7163" s="1" t="s">
        <v>9492</v>
      </c>
      <c r="N7163" s="1" t="s">
        <v>10437</v>
      </c>
    </row>
    <row r="7164" spans="1:14" x14ac:dyDescent="0.25">
      <c r="A7164" s="1" t="s">
        <v>5083</v>
      </c>
      <c r="B7164" s="1" t="s">
        <v>80</v>
      </c>
      <c r="C7164" s="1" t="s">
        <v>81</v>
      </c>
      <c r="D7164" s="377">
        <v>8987</v>
      </c>
      <c r="E7164" s="1" t="s">
        <v>82</v>
      </c>
      <c r="F7164" s="378">
        <v>46175</v>
      </c>
      <c r="G7164" s="1" t="s">
        <v>5706</v>
      </c>
      <c r="H7164" s="1" t="s">
        <v>5085</v>
      </c>
      <c r="I7164" s="378">
        <v>46267</v>
      </c>
      <c r="J7164" s="1" t="s">
        <v>61</v>
      </c>
      <c r="K7164" s="380">
        <v>0.85408564814815002</v>
      </c>
      <c r="L7164" s="378">
        <v>46175</v>
      </c>
      <c r="M7164" s="1" t="s">
        <v>5084</v>
      </c>
      <c r="N7164" s="1" t="s">
        <v>5707</v>
      </c>
    </row>
    <row r="7165" spans="1:14" x14ac:dyDescent="0.25">
      <c r="A7165" s="1" t="s">
        <v>4033</v>
      </c>
      <c r="B7165" s="1" t="s">
        <v>80</v>
      </c>
      <c r="C7165" s="1" t="s">
        <v>81</v>
      </c>
      <c r="D7165" s="377">
        <v>2</v>
      </c>
      <c r="E7165" s="1" t="s">
        <v>82</v>
      </c>
      <c r="F7165" s="378">
        <v>46176</v>
      </c>
      <c r="G7165" s="1" t="s">
        <v>9011</v>
      </c>
      <c r="H7165" s="1" t="s">
        <v>3839</v>
      </c>
      <c r="I7165" s="378">
        <v>46268</v>
      </c>
      <c r="J7165" s="1" t="s">
        <v>61</v>
      </c>
      <c r="K7165" s="380">
        <v>0.65914351851852004</v>
      </c>
      <c r="L7165" s="378">
        <v>46176</v>
      </c>
      <c r="M7165" s="1" t="s">
        <v>409</v>
      </c>
      <c r="N7165" s="1" t="s">
        <v>9013</v>
      </c>
    </row>
    <row r="7166" spans="1:14" x14ac:dyDescent="0.25">
      <c r="A7166" s="1" t="s">
        <v>4033</v>
      </c>
      <c r="B7166" s="1" t="s">
        <v>80</v>
      </c>
      <c r="C7166" s="1" t="s">
        <v>81</v>
      </c>
      <c r="D7166" s="377">
        <v>400</v>
      </c>
      <c r="E7166" s="1" t="s">
        <v>82</v>
      </c>
      <c r="F7166" s="378">
        <v>46176</v>
      </c>
      <c r="G7166" s="1" t="s">
        <v>9011</v>
      </c>
      <c r="H7166" s="1" t="s">
        <v>3839</v>
      </c>
      <c r="I7166" s="378">
        <v>46268</v>
      </c>
      <c r="J7166" s="1" t="s">
        <v>61</v>
      </c>
      <c r="K7166" s="380">
        <v>0.66115740740741002</v>
      </c>
      <c r="L7166" s="378">
        <v>46176</v>
      </c>
      <c r="M7166" s="1" t="s">
        <v>409</v>
      </c>
      <c r="N7166" s="1" t="s">
        <v>9012</v>
      </c>
    </row>
    <row r="7167" spans="1:14" x14ac:dyDescent="0.25">
      <c r="A7167" s="1" t="s">
        <v>5905</v>
      </c>
      <c r="B7167" s="1" t="s">
        <v>80</v>
      </c>
      <c r="C7167" s="1" t="s">
        <v>81</v>
      </c>
      <c r="D7167" s="377">
        <v>3000</v>
      </c>
      <c r="E7167" s="1" t="s">
        <v>82</v>
      </c>
      <c r="F7167" s="378">
        <v>46184</v>
      </c>
      <c r="G7167" s="1" t="s">
        <v>12933</v>
      </c>
      <c r="H7167" s="1" t="s">
        <v>11825</v>
      </c>
      <c r="I7167" s="378">
        <v>46276</v>
      </c>
      <c r="J7167" s="1" t="s">
        <v>61</v>
      </c>
      <c r="K7167" s="380">
        <v>6.4085648148150001E-2</v>
      </c>
      <c r="L7167" s="378">
        <v>46184</v>
      </c>
      <c r="M7167" s="1" t="s">
        <v>5906</v>
      </c>
      <c r="N7167" s="1" t="s">
        <v>12934</v>
      </c>
    </row>
    <row r="7168" spans="1:14" x14ac:dyDescent="0.25">
      <c r="A7168" s="1" t="s">
        <v>5905</v>
      </c>
      <c r="B7168" s="1" t="s">
        <v>80</v>
      </c>
      <c r="C7168" s="1" t="s">
        <v>81</v>
      </c>
      <c r="D7168" s="377">
        <v>2989</v>
      </c>
      <c r="E7168" s="1" t="s">
        <v>82</v>
      </c>
      <c r="F7168" s="378">
        <v>46182</v>
      </c>
      <c r="G7168" s="1" t="s">
        <v>11627</v>
      </c>
      <c r="H7168" s="1" t="s">
        <v>11007</v>
      </c>
      <c r="I7168" s="378">
        <v>46274</v>
      </c>
      <c r="J7168" s="1" t="s">
        <v>61</v>
      </c>
      <c r="K7168" s="380">
        <v>0.77922453703703998</v>
      </c>
      <c r="L7168" s="378">
        <v>46182</v>
      </c>
      <c r="M7168" s="1" t="s">
        <v>5906</v>
      </c>
      <c r="N7168" s="1" t="s">
        <v>11628</v>
      </c>
    </row>
    <row r="7169" spans="1:14" x14ac:dyDescent="0.25">
      <c r="A7169" s="1" t="s">
        <v>5905</v>
      </c>
      <c r="B7169" s="1" t="s">
        <v>80</v>
      </c>
      <c r="C7169" s="1" t="s">
        <v>81</v>
      </c>
      <c r="D7169" s="377">
        <v>3000</v>
      </c>
      <c r="E7169" s="1" t="s">
        <v>82</v>
      </c>
      <c r="F7169" s="378">
        <v>46179</v>
      </c>
      <c r="G7169" s="1" t="s">
        <v>9014</v>
      </c>
      <c r="H7169" s="1" t="s">
        <v>5907</v>
      </c>
      <c r="I7169" s="378">
        <v>46271</v>
      </c>
      <c r="J7169" s="1" t="s">
        <v>61</v>
      </c>
      <c r="K7169" s="380">
        <v>8.7719907407409994E-2</v>
      </c>
      <c r="L7169" s="378">
        <v>46179</v>
      </c>
      <c r="M7169" s="1" t="s">
        <v>5906</v>
      </c>
      <c r="N7169" s="1" t="s">
        <v>9015</v>
      </c>
    </row>
    <row r="7170" spans="1:14" x14ac:dyDescent="0.25">
      <c r="A7170" s="1" t="s">
        <v>4652</v>
      </c>
      <c r="B7170" s="1" t="s">
        <v>80</v>
      </c>
      <c r="C7170" s="1" t="s">
        <v>81</v>
      </c>
      <c r="D7170" s="377">
        <v>100</v>
      </c>
      <c r="E7170" s="1" t="s">
        <v>82</v>
      </c>
      <c r="F7170" s="378">
        <v>46182</v>
      </c>
      <c r="G7170" s="1" t="s">
        <v>11629</v>
      </c>
      <c r="H7170" s="1" t="s">
        <v>4631</v>
      </c>
      <c r="I7170" s="378">
        <v>46274</v>
      </c>
      <c r="J7170" s="1" t="s">
        <v>61</v>
      </c>
      <c r="K7170" s="380">
        <v>0.77627314814814996</v>
      </c>
      <c r="L7170" s="378">
        <v>46182</v>
      </c>
      <c r="M7170" s="1" t="s">
        <v>4624</v>
      </c>
      <c r="N7170" s="1" t="s">
        <v>11630</v>
      </c>
    </row>
    <row r="7171" spans="1:14" x14ac:dyDescent="0.25">
      <c r="A7171" s="1" t="s">
        <v>2891</v>
      </c>
      <c r="B7171" s="1" t="s">
        <v>80</v>
      </c>
      <c r="C7171" s="1" t="s">
        <v>81</v>
      </c>
      <c r="D7171" s="377">
        <v>99</v>
      </c>
      <c r="E7171" s="1" t="s">
        <v>82</v>
      </c>
      <c r="F7171" s="378">
        <v>46184</v>
      </c>
      <c r="G7171" s="1" t="s">
        <v>14081</v>
      </c>
      <c r="H7171" s="1" t="s">
        <v>4635</v>
      </c>
      <c r="I7171" s="378">
        <v>46276</v>
      </c>
      <c r="J7171" s="1" t="s">
        <v>61</v>
      </c>
      <c r="K7171" s="380">
        <v>0.70444444444443999</v>
      </c>
      <c r="L7171" s="378">
        <v>46184</v>
      </c>
      <c r="M7171" s="1" t="s">
        <v>2879</v>
      </c>
      <c r="N7171" s="1" t="s">
        <v>14082</v>
      </c>
    </row>
    <row r="7172" spans="1:14" x14ac:dyDescent="0.25">
      <c r="A7172" s="1" t="s">
        <v>4655</v>
      </c>
      <c r="B7172" s="1" t="s">
        <v>80</v>
      </c>
      <c r="C7172" s="1" t="s">
        <v>81</v>
      </c>
      <c r="D7172" s="377">
        <v>100</v>
      </c>
      <c r="E7172" s="1" t="s">
        <v>82</v>
      </c>
      <c r="F7172" s="378">
        <v>46182</v>
      </c>
      <c r="G7172" s="1" t="s">
        <v>10438</v>
      </c>
      <c r="H7172" s="1" t="s">
        <v>4634</v>
      </c>
      <c r="I7172" s="378">
        <v>46274</v>
      </c>
      <c r="J7172" s="1" t="s">
        <v>61</v>
      </c>
      <c r="K7172" s="380">
        <v>9.7245370370369996E-2</v>
      </c>
      <c r="L7172" s="378">
        <v>46182</v>
      </c>
      <c r="M7172" s="1" t="s">
        <v>4627</v>
      </c>
      <c r="N7172" s="1" t="s">
        <v>10439</v>
      </c>
    </row>
    <row r="7173" spans="1:14" x14ac:dyDescent="0.25">
      <c r="A7173" s="1" t="s">
        <v>4653</v>
      </c>
      <c r="B7173" s="1" t="s">
        <v>80</v>
      </c>
      <c r="C7173" s="1" t="s">
        <v>81</v>
      </c>
      <c r="D7173" s="377">
        <v>99</v>
      </c>
      <c r="E7173" s="1" t="s">
        <v>82</v>
      </c>
      <c r="F7173" s="378">
        <v>46183</v>
      </c>
      <c r="G7173" s="1" t="s">
        <v>12935</v>
      </c>
      <c r="H7173" s="1" t="s">
        <v>4632</v>
      </c>
      <c r="I7173" s="378">
        <v>46275</v>
      </c>
      <c r="J7173" s="1" t="s">
        <v>61</v>
      </c>
      <c r="K7173" s="380">
        <v>0.91127314814814997</v>
      </c>
      <c r="L7173" s="378">
        <v>46183</v>
      </c>
      <c r="M7173" s="1" t="s">
        <v>4625</v>
      </c>
      <c r="N7173" s="1" t="s">
        <v>12936</v>
      </c>
    </row>
    <row r="7174" spans="1:14" x14ac:dyDescent="0.25">
      <c r="A7174" s="1" t="s">
        <v>2804</v>
      </c>
      <c r="B7174" s="1" t="s">
        <v>80</v>
      </c>
      <c r="C7174" s="1" t="s">
        <v>81</v>
      </c>
      <c r="D7174" s="377">
        <v>390</v>
      </c>
      <c r="E7174" s="1" t="s">
        <v>82</v>
      </c>
      <c r="F7174" s="378">
        <v>46177</v>
      </c>
      <c r="G7174" s="1" t="s">
        <v>9016</v>
      </c>
      <c r="H7174" s="1" t="s">
        <v>4166</v>
      </c>
      <c r="I7174" s="378">
        <v>46268</v>
      </c>
      <c r="J7174" s="1" t="s">
        <v>61</v>
      </c>
      <c r="K7174" s="380">
        <v>3.6574074074069998E-2</v>
      </c>
      <c r="L7174" s="378">
        <v>46177</v>
      </c>
      <c r="M7174" s="1" t="s">
        <v>295</v>
      </c>
      <c r="N7174" s="1" t="s">
        <v>9017</v>
      </c>
    </row>
    <row r="7175" spans="1:14" x14ac:dyDescent="0.25">
      <c r="A7175" s="1" t="s">
        <v>2806</v>
      </c>
      <c r="B7175" s="1" t="s">
        <v>80</v>
      </c>
      <c r="C7175" s="1" t="s">
        <v>81</v>
      </c>
      <c r="D7175" s="377">
        <v>1200</v>
      </c>
      <c r="E7175" s="1" t="s">
        <v>82</v>
      </c>
      <c r="F7175" s="378">
        <v>46178</v>
      </c>
      <c r="G7175" s="1" t="s">
        <v>9018</v>
      </c>
      <c r="H7175" s="1" t="s">
        <v>4174</v>
      </c>
      <c r="I7175" s="378">
        <v>46267</v>
      </c>
      <c r="J7175" s="1" t="s">
        <v>61</v>
      </c>
      <c r="K7175" s="380">
        <v>8.1076388888890003E-2</v>
      </c>
      <c r="L7175" s="378">
        <v>46178</v>
      </c>
      <c r="M7175" s="1" t="s">
        <v>245</v>
      </c>
      <c r="N7175" s="1" t="s">
        <v>9019</v>
      </c>
    </row>
    <row r="7176" spans="1:14" x14ac:dyDescent="0.25">
      <c r="A7176" s="1" t="s">
        <v>4032</v>
      </c>
      <c r="B7176" s="1" t="s">
        <v>80</v>
      </c>
      <c r="C7176" s="1" t="s">
        <v>81</v>
      </c>
      <c r="D7176" s="377">
        <v>1</v>
      </c>
      <c r="E7176" s="1" t="s">
        <v>82</v>
      </c>
      <c r="F7176" s="378">
        <v>46176</v>
      </c>
      <c r="G7176" s="1" t="s">
        <v>5708</v>
      </c>
      <c r="H7176" s="1" t="s">
        <v>3838</v>
      </c>
      <c r="I7176" s="378">
        <v>46264</v>
      </c>
      <c r="J7176" s="1" t="s">
        <v>61</v>
      </c>
      <c r="K7176" s="380">
        <v>5.46412037037E-2</v>
      </c>
      <c r="L7176" s="378">
        <v>46176</v>
      </c>
      <c r="M7176" s="1" t="s">
        <v>154</v>
      </c>
      <c r="N7176" s="1" t="s">
        <v>5709</v>
      </c>
    </row>
    <row r="7177" spans="1:14" x14ac:dyDescent="0.25">
      <c r="A7177" s="1" t="s">
        <v>4032</v>
      </c>
      <c r="B7177" s="1" t="s">
        <v>80</v>
      </c>
      <c r="C7177" s="1" t="s">
        <v>81</v>
      </c>
      <c r="D7177" s="377">
        <v>400</v>
      </c>
      <c r="E7177" s="1" t="s">
        <v>82</v>
      </c>
      <c r="F7177" s="378">
        <v>46176</v>
      </c>
      <c r="G7177" s="1" t="s">
        <v>5708</v>
      </c>
      <c r="H7177" s="1" t="s">
        <v>3838</v>
      </c>
      <c r="I7177" s="378">
        <v>46264</v>
      </c>
      <c r="J7177" s="1" t="s">
        <v>61</v>
      </c>
      <c r="K7177" s="380">
        <v>5.5173611111110001E-2</v>
      </c>
      <c r="L7177" s="378">
        <v>46176</v>
      </c>
      <c r="M7177" s="1" t="s">
        <v>154</v>
      </c>
      <c r="N7177" s="1" t="s">
        <v>5710</v>
      </c>
    </row>
    <row r="7178" spans="1:14" x14ac:dyDescent="0.25">
      <c r="A7178" s="1" t="s">
        <v>2970</v>
      </c>
      <c r="B7178" s="1" t="s">
        <v>80</v>
      </c>
      <c r="C7178" s="1" t="s">
        <v>81</v>
      </c>
      <c r="D7178" s="377">
        <v>1008</v>
      </c>
      <c r="E7178" s="1" t="s">
        <v>82</v>
      </c>
      <c r="F7178" s="378">
        <v>46183</v>
      </c>
      <c r="G7178" s="1" t="s">
        <v>12937</v>
      </c>
      <c r="H7178" s="1" t="s">
        <v>4289</v>
      </c>
      <c r="I7178" s="378">
        <v>46273</v>
      </c>
      <c r="J7178" s="1" t="s">
        <v>61</v>
      </c>
      <c r="K7178" s="380">
        <v>0.48564814814814999</v>
      </c>
      <c r="L7178" s="378">
        <v>46183</v>
      </c>
      <c r="M7178" s="1" t="s">
        <v>2900</v>
      </c>
      <c r="N7178" s="1" t="s">
        <v>12938</v>
      </c>
    </row>
    <row r="7179" spans="1:14" x14ac:dyDescent="0.25">
      <c r="A7179" s="1" t="s">
        <v>2970</v>
      </c>
      <c r="B7179" s="1" t="s">
        <v>80</v>
      </c>
      <c r="C7179" s="1" t="s">
        <v>81</v>
      </c>
      <c r="D7179" s="377">
        <v>6</v>
      </c>
      <c r="E7179" s="1" t="s">
        <v>82</v>
      </c>
      <c r="F7179" s="378">
        <v>46178</v>
      </c>
      <c r="G7179" s="1" t="s">
        <v>9020</v>
      </c>
      <c r="H7179" s="1" t="s">
        <v>4286</v>
      </c>
      <c r="I7179" s="378">
        <v>46268</v>
      </c>
      <c r="J7179" s="1" t="s">
        <v>61</v>
      </c>
      <c r="K7179" s="380">
        <v>8.5474537037039999E-2</v>
      </c>
      <c r="L7179" s="378">
        <v>46178</v>
      </c>
      <c r="M7179" s="1" t="s">
        <v>2900</v>
      </c>
      <c r="N7179" s="1" t="s">
        <v>9021</v>
      </c>
    </row>
    <row r="7180" spans="1:14" x14ac:dyDescent="0.25">
      <c r="A7180" s="1" t="s">
        <v>2970</v>
      </c>
      <c r="B7180" s="1" t="s">
        <v>80</v>
      </c>
      <c r="C7180" s="1" t="s">
        <v>81</v>
      </c>
      <c r="D7180" s="377">
        <v>1010</v>
      </c>
      <c r="E7180" s="1" t="s">
        <v>82</v>
      </c>
      <c r="F7180" s="378">
        <v>46178</v>
      </c>
      <c r="G7180" s="1" t="s">
        <v>9022</v>
      </c>
      <c r="H7180" s="1" t="s">
        <v>4287</v>
      </c>
      <c r="I7180" s="378">
        <v>46270</v>
      </c>
      <c r="J7180" s="1" t="s">
        <v>61</v>
      </c>
      <c r="K7180" s="380">
        <v>0.74907407407407001</v>
      </c>
      <c r="L7180" s="378">
        <v>46178</v>
      </c>
      <c r="M7180" s="1" t="s">
        <v>2900</v>
      </c>
      <c r="N7180" s="1" t="s">
        <v>9023</v>
      </c>
    </row>
    <row r="7181" spans="1:14" x14ac:dyDescent="0.25">
      <c r="A7181" s="1" t="s">
        <v>2970</v>
      </c>
      <c r="B7181" s="1" t="s">
        <v>80</v>
      </c>
      <c r="C7181" s="1" t="s">
        <v>81</v>
      </c>
      <c r="D7181" s="377">
        <v>1001</v>
      </c>
      <c r="E7181" s="1" t="s">
        <v>82</v>
      </c>
      <c r="F7181" s="378">
        <v>46178</v>
      </c>
      <c r="G7181" s="1" t="s">
        <v>9020</v>
      </c>
      <c r="H7181" s="1" t="s">
        <v>4286</v>
      </c>
      <c r="I7181" s="378">
        <v>46268</v>
      </c>
      <c r="J7181" s="1" t="s">
        <v>61</v>
      </c>
      <c r="K7181" s="380">
        <v>8.6342592592590001E-2</v>
      </c>
      <c r="L7181" s="378">
        <v>46178</v>
      </c>
      <c r="M7181" s="1" t="s">
        <v>2900</v>
      </c>
      <c r="N7181" s="1" t="s">
        <v>9024</v>
      </c>
    </row>
    <row r="7182" spans="1:14" x14ac:dyDescent="0.25">
      <c r="A7182" s="1" t="s">
        <v>3584</v>
      </c>
      <c r="B7182" s="1" t="s">
        <v>80</v>
      </c>
      <c r="C7182" s="1" t="s">
        <v>81</v>
      </c>
      <c r="D7182" s="377">
        <v>400</v>
      </c>
      <c r="E7182" s="1" t="s">
        <v>82</v>
      </c>
      <c r="F7182" s="378">
        <v>46185</v>
      </c>
      <c r="G7182" s="1" t="s">
        <v>14447</v>
      </c>
      <c r="H7182" s="1" t="s">
        <v>9453</v>
      </c>
      <c r="I7182" s="378">
        <v>46276</v>
      </c>
      <c r="J7182" s="1" t="s">
        <v>61</v>
      </c>
      <c r="K7182" s="380">
        <v>0.59393518518518995</v>
      </c>
      <c r="L7182" s="378">
        <v>46185</v>
      </c>
      <c r="M7182" s="1" t="s">
        <v>1244</v>
      </c>
      <c r="N7182" s="1" t="s">
        <v>14448</v>
      </c>
    </row>
    <row r="7183" spans="1:14" x14ac:dyDescent="0.25">
      <c r="A7183" s="1" t="s">
        <v>3584</v>
      </c>
      <c r="B7183" s="1" t="s">
        <v>80</v>
      </c>
      <c r="C7183" s="1" t="s">
        <v>81</v>
      </c>
      <c r="D7183" s="377">
        <v>1</v>
      </c>
      <c r="E7183" s="1" t="s">
        <v>82</v>
      </c>
      <c r="F7183" s="378">
        <v>46185</v>
      </c>
      <c r="G7183" s="1" t="s">
        <v>14447</v>
      </c>
      <c r="H7183" s="1" t="s">
        <v>9453</v>
      </c>
      <c r="I7183" s="378">
        <v>46276</v>
      </c>
      <c r="J7183" s="1" t="s">
        <v>61</v>
      </c>
      <c r="K7183" s="380">
        <v>0.59222222222221998</v>
      </c>
      <c r="L7183" s="378">
        <v>46185</v>
      </c>
      <c r="M7183" s="1" t="s">
        <v>1244</v>
      </c>
      <c r="N7183" s="1" t="s">
        <v>14449</v>
      </c>
    </row>
    <row r="7184" spans="1:14" x14ac:dyDescent="0.25">
      <c r="A7184" s="1" t="s">
        <v>3584</v>
      </c>
      <c r="B7184" s="1" t="s">
        <v>80</v>
      </c>
      <c r="C7184" s="1" t="s">
        <v>81</v>
      </c>
      <c r="D7184" s="377">
        <v>1</v>
      </c>
      <c r="E7184" s="1" t="s">
        <v>82</v>
      </c>
      <c r="F7184" s="378">
        <v>46183</v>
      </c>
      <c r="G7184" s="1" t="s">
        <v>11631</v>
      </c>
      <c r="H7184" s="1" t="s">
        <v>4645</v>
      </c>
      <c r="I7184" s="378">
        <v>46273</v>
      </c>
      <c r="J7184" s="1" t="s">
        <v>61</v>
      </c>
      <c r="K7184" s="380">
        <v>1.961805555556E-2</v>
      </c>
      <c r="L7184" s="378">
        <v>46183</v>
      </c>
      <c r="M7184" s="1" t="s">
        <v>1244</v>
      </c>
      <c r="N7184" s="1" t="s">
        <v>11633</v>
      </c>
    </row>
    <row r="7185" spans="1:14" x14ac:dyDescent="0.25">
      <c r="A7185" s="1" t="s">
        <v>3584</v>
      </c>
      <c r="B7185" s="1" t="s">
        <v>80</v>
      </c>
      <c r="C7185" s="1" t="s">
        <v>81</v>
      </c>
      <c r="D7185" s="377">
        <v>401</v>
      </c>
      <c r="E7185" s="1" t="s">
        <v>82</v>
      </c>
      <c r="F7185" s="378">
        <v>46183</v>
      </c>
      <c r="G7185" s="1" t="s">
        <v>11631</v>
      </c>
      <c r="H7185" s="1" t="s">
        <v>4645</v>
      </c>
      <c r="I7185" s="378">
        <v>46273</v>
      </c>
      <c r="J7185" s="1" t="s">
        <v>61</v>
      </c>
      <c r="K7185" s="380">
        <v>2.0150462962960001E-2</v>
      </c>
      <c r="L7185" s="378">
        <v>46183</v>
      </c>
      <c r="M7185" s="1" t="s">
        <v>1244</v>
      </c>
      <c r="N7185" s="1" t="s">
        <v>11632</v>
      </c>
    </row>
    <row r="7186" spans="1:14" x14ac:dyDescent="0.25">
      <c r="A7186" s="1" t="s">
        <v>4185</v>
      </c>
      <c r="B7186" s="1" t="s">
        <v>80</v>
      </c>
      <c r="C7186" s="1" t="s">
        <v>81</v>
      </c>
      <c r="D7186" s="377">
        <v>400</v>
      </c>
      <c r="E7186" s="1" t="s">
        <v>82</v>
      </c>
      <c r="F7186" s="378">
        <v>46183</v>
      </c>
      <c r="G7186" s="1" t="s">
        <v>11634</v>
      </c>
      <c r="H7186" s="1" t="s">
        <v>4171</v>
      </c>
      <c r="I7186" s="378">
        <v>46275</v>
      </c>
      <c r="J7186" s="1" t="s">
        <v>61</v>
      </c>
      <c r="K7186" s="380">
        <v>2.2256944444439999E-2</v>
      </c>
      <c r="L7186" s="378">
        <v>46183</v>
      </c>
      <c r="M7186" s="1" t="s">
        <v>339</v>
      </c>
      <c r="N7186" s="1" t="s">
        <v>11635</v>
      </c>
    </row>
    <row r="7187" spans="1:14" x14ac:dyDescent="0.25">
      <c r="A7187" s="1" t="s">
        <v>4183</v>
      </c>
      <c r="B7187" s="1" t="s">
        <v>80</v>
      </c>
      <c r="C7187" s="1" t="s">
        <v>81</v>
      </c>
      <c r="D7187" s="377">
        <v>397</v>
      </c>
      <c r="E7187" s="1" t="s">
        <v>82</v>
      </c>
      <c r="F7187" s="378">
        <v>46177</v>
      </c>
      <c r="G7187" s="1" t="s">
        <v>9025</v>
      </c>
      <c r="H7187" s="1" t="s">
        <v>4163</v>
      </c>
      <c r="I7187" s="378">
        <v>46268</v>
      </c>
      <c r="J7187" s="1" t="s">
        <v>61</v>
      </c>
      <c r="K7187" s="380">
        <v>0.44341435185185002</v>
      </c>
      <c r="L7187" s="378">
        <v>46177</v>
      </c>
      <c r="M7187" s="1" t="s">
        <v>370</v>
      </c>
      <c r="N7187" s="1" t="s">
        <v>9026</v>
      </c>
    </row>
    <row r="7188" spans="1:14" x14ac:dyDescent="0.25">
      <c r="A7188" s="1" t="s">
        <v>4034</v>
      </c>
      <c r="B7188" s="1" t="s">
        <v>80</v>
      </c>
      <c r="C7188" s="1" t="s">
        <v>81</v>
      </c>
      <c r="D7188" s="377">
        <v>407</v>
      </c>
      <c r="E7188" s="1" t="s">
        <v>82</v>
      </c>
      <c r="F7188" s="378">
        <v>46176</v>
      </c>
      <c r="G7188" s="1" t="s">
        <v>9027</v>
      </c>
      <c r="H7188" s="1" t="s">
        <v>3840</v>
      </c>
      <c r="I7188" s="378">
        <v>46268</v>
      </c>
      <c r="J7188" s="1" t="s">
        <v>61</v>
      </c>
      <c r="K7188" s="380">
        <v>0.36618055555556001</v>
      </c>
      <c r="L7188" s="378">
        <v>46176</v>
      </c>
      <c r="M7188" s="1" t="s">
        <v>521</v>
      </c>
      <c r="N7188" s="1" t="s">
        <v>9028</v>
      </c>
    </row>
    <row r="7189" spans="1:14" x14ac:dyDescent="0.25">
      <c r="A7189" s="1" t="s">
        <v>2888</v>
      </c>
      <c r="B7189" s="1" t="s">
        <v>80</v>
      </c>
      <c r="C7189" s="1" t="s">
        <v>81</v>
      </c>
      <c r="D7189" s="377">
        <v>808</v>
      </c>
      <c r="E7189" s="1" t="s">
        <v>82</v>
      </c>
      <c r="F7189" s="378">
        <v>46177</v>
      </c>
      <c r="G7189" s="1" t="s">
        <v>9029</v>
      </c>
      <c r="H7189" s="1" t="s">
        <v>4167</v>
      </c>
      <c r="I7189" s="378">
        <v>46267</v>
      </c>
      <c r="J7189" s="1" t="s">
        <v>61</v>
      </c>
      <c r="K7189" s="380">
        <v>0.7597337962963</v>
      </c>
      <c r="L7189" s="378">
        <v>46177</v>
      </c>
      <c r="M7189" s="1" t="s">
        <v>1245</v>
      </c>
      <c r="N7189" s="1" t="s">
        <v>9030</v>
      </c>
    </row>
    <row r="7190" spans="1:14" x14ac:dyDescent="0.25">
      <c r="A7190" s="1" t="s">
        <v>3175</v>
      </c>
      <c r="B7190" s="1" t="s">
        <v>80</v>
      </c>
      <c r="C7190" s="1" t="s">
        <v>81</v>
      </c>
      <c r="D7190" s="377">
        <v>405</v>
      </c>
      <c r="E7190" s="1" t="s">
        <v>82</v>
      </c>
      <c r="F7190" s="378">
        <v>46177</v>
      </c>
      <c r="G7190" s="1" t="s">
        <v>9031</v>
      </c>
      <c r="H7190" s="1" t="s">
        <v>4162</v>
      </c>
      <c r="I7190" s="378">
        <v>46269</v>
      </c>
      <c r="J7190" s="1" t="s">
        <v>61</v>
      </c>
      <c r="K7190" s="380">
        <v>0.76699074074074003</v>
      </c>
      <c r="L7190" s="378">
        <v>46177</v>
      </c>
      <c r="M7190" s="1" t="s">
        <v>288</v>
      </c>
      <c r="N7190" s="1" t="s">
        <v>9032</v>
      </c>
    </row>
    <row r="7191" spans="1:14" x14ac:dyDescent="0.25">
      <c r="A7191" s="1" t="s">
        <v>3421</v>
      </c>
      <c r="B7191" s="1" t="s">
        <v>80</v>
      </c>
      <c r="C7191" s="1" t="s">
        <v>81</v>
      </c>
      <c r="D7191" s="377">
        <v>403</v>
      </c>
      <c r="E7191" s="1" t="s">
        <v>82</v>
      </c>
      <c r="F7191" s="378">
        <v>46181</v>
      </c>
      <c r="G7191" s="1" t="s">
        <v>10440</v>
      </c>
      <c r="H7191" s="1" t="s">
        <v>4644</v>
      </c>
      <c r="I7191" s="378">
        <v>46273</v>
      </c>
      <c r="J7191" s="1" t="s">
        <v>61</v>
      </c>
      <c r="K7191" s="380">
        <v>0.75584490740740995</v>
      </c>
      <c r="L7191" s="378">
        <v>46181</v>
      </c>
      <c r="M7191" s="1" t="s">
        <v>1246</v>
      </c>
      <c r="N7191" s="1" t="s">
        <v>10441</v>
      </c>
    </row>
    <row r="7192" spans="1:14" x14ac:dyDescent="0.25">
      <c r="A7192" s="1" t="s">
        <v>3421</v>
      </c>
      <c r="B7192" s="1" t="s">
        <v>80</v>
      </c>
      <c r="C7192" s="1" t="s">
        <v>81</v>
      </c>
      <c r="D7192" s="377">
        <v>403</v>
      </c>
      <c r="E7192" s="1" t="s">
        <v>82</v>
      </c>
      <c r="F7192" s="378">
        <v>46177</v>
      </c>
      <c r="G7192" s="1" t="s">
        <v>9033</v>
      </c>
      <c r="H7192" s="1" t="s">
        <v>4164</v>
      </c>
      <c r="I7192" s="378">
        <v>46269</v>
      </c>
      <c r="J7192" s="1" t="s">
        <v>61</v>
      </c>
      <c r="K7192" s="380">
        <v>0.44773148148148001</v>
      </c>
      <c r="L7192" s="378">
        <v>46177</v>
      </c>
      <c r="M7192" s="1" t="s">
        <v>1246</v>
      </c>
      <c r="N7192" s="1" t="s">
        <v>9034</v>
      </c>
    </row>
    <row r="7193" spans="1:14" x14ac:dyDescent="0.25">
      <c r="A7193" s="1" t="s">
        <v>4188</v>
      </c>
      <c r="B7193" s="1" t="s">
        <v>80</v>
      </c>
      <c r="C7193" s="1" t="s">
        <v>81</v>
      </c>
      <c r="D7193" s="377">
        <v>198</v>
      </c>
      <c r="E7193" s="1" t="s">
        <v>82</v>
      </c>
      <c r="F7193" s="378">
        <v>46176</v>
      </c>
      <c r="G7193" s="1" t="s">
        <v>5711</v>
      </c>
      <c r="H7193" s="1" t="s">
        <v>4178</v>
      </c>
      <c r="I7193" s="378">
        <v>46268</v>
      </c>
      <c r="J7193" s="1" t="s">
        <v>61</v>
      </c>
      <c r="K7193" s="380">
        <v>0.36281249999999998</v>
      </c>
      <c r="L7193" s="378">
        <v>46176</v>
      </c>
      <c r="M7193" s="1" t="s">
        <v>1225</v>
      </c>
      <c r="N7193" s="1" t="s">
        <v>5712</v>
      </c>
    </row>
    <row r="7194" spans="1:14" x14ac:dyDescent="0.25">
      <c r="A7194" s="1" t="s">
        <v>4188</v>
      </c>
      <c r="B7194" s="1" t="s">
        <v>80</v>
      </c>
      <c r="C7194" s="1" t="s">
        <v>81</v>
      </c>
      <c r="D7194" s="377">
        <v>1</v>
      </c>
      <c r="E7194" s="1" t="s">
        <v>82</v>
      </c>
      <c r="F7194" s="378">
        <v>46175</v>
      </c>
      <c r="G7194" s="1" t="s">
        <v>5713</v>
      </c>
      <c r="H7194" s="1" t="s">
        <v>4177</v>
      </c>
      <c r="I7194" s="378">
        <v>46263</v>
      </c>
      <c r="J7194" s="1" t="s">
        <v>61</v>
      </c>
      <c r="K7194" s="380">
        <v>0.70170138888889</v>
      </c>
      <c r="L7194" s="378">
        <v>46175</v>
      </c>
      <c r="M7194" s="1" t="s">
        <v>1225</v>
      </c>
      <c r="N7194" s="1" t="s">
        <v>5715</v>
      </c>
    </row>
    <row r="7195" spans="1:14" x14ac:dyDescent="0.25">
      <c r="A7195" s="1" t="s">
        <v>4188</v>
      </c>
      <c r="B7195" s="1" t="s">
        <v>80</v>
      </c>
      <c r="C7195" s="1" t="s">
        <v>81</v>
      </c>
      <c r="D7195" s="377">
        <v>199</v>
      </c>
      <c r="E7195" s="1" t="s">
        <v>82</v>
      </c>
      <c r="F7195" s="378">
        <v>46175</v>
      </c>
      <c r="G7195" s="1" t="s">
        <v>5713</v>
      </c>
      <c r="H7195" s="1" t="s">
        <v>4177</v>
      </c>
      <c r="I7195" s="378">
        <v>46263</v>
      </c>
      <c r="J7195" s="1" t="s">
        <v>61</v>
      </c>
      <c r="K7195" s="380">
        <v>0.70126157407406997</v>
      </c>
      <c r="L7195" s="378">
        <v>46175</v>
      </c>
      <c r="M7195" s="1" t="s">
        <v>1225</v>
      </c>
      <c r="N7195" s="1" t="s">
        <v>5714</v>
      </c>
    </row>
    <row r="7196" spans="1:14" x14ac:dyDescent="0.25">
      <c r="A7196" s="1" t="s">
        <v>3583</v>
      </c>
      <c r="B7196" s="1" t="s">
        <v>80</v>
      </c>
      <c r="C7196" s="1" t="s">
        <v>81</v>
      </c>
      <c r="D7196" s="377">
        <v>603</v>
      </c>
      <c r="E7196" s="1" t="s">
        <v>82</v>
      </c>
      <c r="F7196" s="378">
        <v>46178</v>
      </c>
      <c r="G7196" s="1" t="s">
        <v>9035</v>
      </c>
      <c r="H7196" s="1" t="s">
        <v>4646</v>
      </c>
      <c r="I7196" s="378">
        <v>46270</v>
      </c>
      <c r="J7196" s="1" t="s">
        <v>61</v>
      </c>
      <c r="K7196" s="380">
        <v>0.42247685185185002</v>
      </c>
      <c r="L7196" s="378">
        <v>46178</v>
      </c>
      <c r="M7196" s="1" t="s">
        <v>113</v>
      </c>
      <c r="N7196" s="1" t="s">
        <v>9036</v>
      </c>
    </row>
    <row r="7197" spans="1:14" x14ac:dyDescent="0.25">
      <c r="A7197" s="1" t="s">
        <v>4186</v>
      </c>
      <c r="B7197" s="1" t="s">
        <v>80</v>
      </c>
      <c r="C7197" s="1" t="s">
        <v>81</v>
      </c>
      <c r="D7197" s="377">
        <v>398</v>
      </c>
      <c r="E7197" s="1" t="s">
        <v>82</v>
      </c>
      <c r="F7197" s="378">
        <v>46177</v>
      </c>
      <c r="G7197" s="1" t="s">
        <v>9037</v>
      </c>
      <c r="H7197" s="1" t="s">
        <v>4172</v>
      </c>
      <c r="I7197" s="378">
        <v>46269</v>
      </c>
      <c r="J7197" s="1" t="s">
        <v>61</v>
      </c>
      <c r="K7197" s="380">
        <v>0.44460648148148002</v>
      </c>
      <c r="L7197" s="378">
        <v>46177</v>
      </c>
      <c r="M7197" s="1" t="s">
        <v>1235</v>
      </c>
      <c r="N7197" s="1" t="s">
        <v>9038</v>
      </c>
    </row>
    <row r="7198" spans="1:14" x14ac:dyDescent="0.25">
      <c r="A7198" s="1" t="s">
        <v>10533</v>
      </c>
      <c r="B7198" s="1" t="s">
        <v>80</v>
      </c>
      <c r="C7198" s="1" t="s">
        <v>81</v>
      </c>
      <c r="D7198" s="377">
        <v>400</v>
      </c>
      <c r="E7198" s="1" t="s">
        <v>82</v>
      </c>
      <c r="F7198" s="378">
        <v>46184</v>
      </c>
      <c r="G7198" s="1" t="s">
        <v>14083</v>
      </c>
      <c r="H7198" s="1" t="s">
        <v>9450</v>
      </c>
      <c r="I7198" s="378">
        <v>46276</v>
      </c>
      <c r="J7198" s="1" t="s">
        <v>61</v>
      </c>
      <c r="K7198" s="380">
        <v>0.70754629629629995</v>
      </c>
      <c r="L7198" s="378">
        <v>46184</v>
      </c>
      <c r="M7198" s="1" t="s">
        <v>123</v>
      </c>
      <c r="N7198" s="1" t="s">
        <v>14084</v>
      </c>
    </row>
    <row r="7199" spans="1:14" x14ac:dyDescent="0.25">
      <c r="A7199" s="1" t="s">
        <v>2890</v>
      </c>
      <c r="B7199" s="1" t="s">
        <v>80</v>
      </c>
      <c r="C7199" s="1" t="s">
        <v>81</v>
      </c>
      <c r="D7199" s="377">
        <v>405</v>
      </c>
      <c r="E7199" s="1" t="s">
        <v>82</v>
      </c>
      <c r="F7199" s="378">
        <v>46177</v>
      </c>
      <c r="G7199" s="1" t="s">
        <v>9039</v>
      </c>
      <c r="H7199" s="1" t="s">
        <v>4642</v>
      </c>
      <c r="I7199" s="378">
        <v>46269</v>
      </c>
      <c r="J7199" s="1" t="s">
        <v>61</v>
      </c>
      <c r="K7199" s="380">
        <v>0.76501157407407006</v>
      </c>
      <c r="L7199" s="378">
        <v>46177</v>
      </c>
      <c r="M7199" s="1" t="s">
        <v>1236</v>
      </c>
      <c r="N7199" s="1" t="s">
        <v>9040</v>
      </c>
    </row>
    <row r="7200" spans="1:14" x14ac:dyDescent="0.25">
      <c r="A7200" s="1" t="s">
        <v>4184</v>
      </c>
      <c r="B7200" s="1" t="s">
        <v>80</v>
      </c>
      <c r="C7200" s="1" t="s">
        <v>81</v>
      </c>
      <c r="D7200" s="377">
        <v>1</v>
      </c>
      <c r="E7200" s="1" t="s">
        <v>82</v>
      </c>
      <c r="F7200" s="378">
        <v>46182</v>
      </c>
      <c r="G7200" s="1" t="s">
        <v>10442</v>
      </c>
      <c r="H7200" s="1" t="s">
        <v>4173</v>
      </c>
      <c r="I7200" s="378">
        <v>46270</v>
      </c>
      <c r="J7200" s="1" t="s">
        <v>61</v>
      </c>
      <c r="K7200" s="380">
        <v>0.10047453703704</v>
      </c>
      <c r="L7200" s="378">
        <v>46182</v>
      </c>
      <c r="M7200" s="1" t="s">
        <v>408</v>
      </c>
      <c r="N7200" s="1" t="s">
        <v>10443</v>
      </c>
    </row>
    <row r="7201" spans="1:14" x14ac:dyDescent="0.25">
      <c r="A7201" s="1" t="s">
        <v>4184</v>
      </c>
      <c r="B7201" s="1" t="s">
        <v>80</v>
      </c>
      <c r="C7201" s="1" t="s">
        <v>81</v>
      </c>
      <c r="D7201" s="377">
        <v>399</v>
      </c>
      <c r="E7201" s="1" t="s">
        <v>82</v>
      </c>
      <c r="F7201" s="378">
        <v>46182</v>
      </c>
      <c r="G7201" s="1" t="s">
        <v>10442</v>
      </c>
      <c r="H7201" s="1" t="s">
        <v>4173</v>
      </c>
      <c r="I7201" s="378">
        <v>46270</v>
      </c>
      <c r="J7201" s="1" t="s">
        <v>61</v>
      </c>
      <c r="K7201" s="380">
        <v>0.10388888888889</v>
      </c>
      <c r="L7201" s="378">
        <v>46182</v>
      </c>
      <c r="M7201" s="1" t="s">
        <v>408</v>
      </c>
      <c r="N7201" s="1" t="s">
        <v>10444</v>
      </c>
    </row>
    <row r="7202" spans="1:14" x14ac:dyDescent="0.25">
      <c r="A7202" s="1" t="s">
        <v>3585</v>
      </c>
      <c r="B7202" s="1" t="s">
        <v>80</v>
      </c>
      <c r="C7202" s="1" t="s">
        <v>81</v>
      </c>
      <c r="D7202" s="377">
        <v>400</v>
      </c>
      <c r="E7202" s="1" t="s">
        <v>82</v>
      </c>
      <c r="F7202" s="378">
        <v>46185</v>
      </c>
      <c r="G7202" s="1" t="s">
        <v>14085</v>
      </c>
      <c r="H7202" s="1" t="s">
        <v>13027</v>
      </c>
      <c r="I7202" s="378">
        <v>46277</v>
      </c>
      <c r="J7202" s="1" t="s">
        <v>61</v>
      </c>
      <c r="K7202" s="380">
        <v>6.6574074074069997E-2</v>
      </c>
      <c r="L7202" s="378">
        <v>46185</v>
      </c>
      <c r="M7202" s="1" t="s">
        <v>265</v>
      </c>
      <c r="N7202" s="1" t="s">
        <v>14086</v>
      </c>
    </row>
    <row r="7203" spans="1:14" x14ac:dyDescent="0.25">
      <c r="A7203" s="1" t="s">
        <v>3585</v>
      </c>
      <c r="B7203" s="1" t="s">
        <v>80</v>
      </c>
      <c r="C7203" s="1" t="s">
        <v>81</v>
      </c>
      <c r="D7203" s="377">
        <v>401</v>
      </c>
      <c r="E7203" s="1" t="s">
        <v>82</v>
      </c>
      <c r="F7203" s="378">
        <v>46178</v>
      </c>
      <c r="G7203" s="1" t="s">
        <v>9041</v>
      </c>
      <c r="H7203" s="1" t="s">
        <v>4165</v>
      </c>
      <c r="I7203" s="378">
        <v>46270</v>
      </c>
      <c r="J7203" s="1" t="s">
        <v>61</v>
      </c>
      <c r="K7203" s="380">
        <v>0.75165509259259</v>
      </c>
      <c r="L7203" s="378">
        <v>46178</v>
      </c>
      <c r="M7203" s="1" t="s">
        <v>265</v>
      </c>
      <c r="N7203" s="1" t="s">
        <v>9042</v>
      </c>
    </row>
    <row r="7204" spans="1:14" x14ac:dyDescent="0.25">
      <c r="A7204" s="1" t="s">
        <v>4031</v>
      </c>
      <c r="B7204" s="1" t="s">
        <v>80</v>
      </c>
      <c r="C7204" s="1" t="s">
        <v>81</v>
      </c>
      <c r="D7204" s="377">
        <v>392</v>
      </c>
      <c r="E7204" s="1" t="s">
        <v>82</v>
      </c>
      <c r="F7204" s="378">
        <v>46175</v>
      </c>
      <c r="G7204" s="1" t="s">
        <v>5716</v>
      </c>
      <c r="H7204" s="1" t="s">
        <v>3837</v>
      </c>
      <c r="I7204" s="378">
        <v>46264</v>
      </c>
      <c r="J7204" s="1" t="s">
        <v>61</v>
      </c>
      <c r="K7204" s="380">
        <v>0.93050925925925998</v>
      </c>
      <c r="L7204" s="378">
        <v>46175</v>
      </c>
      <c r="M7204" s="1" t="s">
        <v>412</v>
      </c>
      <c r="N7204" s="1" t="s">
        <v>5717</v>
      </c>
    </row>
    <row r="7205" spans="1:14" x14ac:dyDescent="0.25">
      <c r="A7205" s="1" t="s">
        <v>4031</v>
      </c>
      <c r="B7205" s="1" t="s">
        <v>80</v>
      </c>
      <c r="C7205" s="1" t="s">
        <v>81</v>
      </c>
      <c r="D7205" s="377">
        <v>8</v>
      </c>
      <c r="E7205" s="1" t="s">
        <v>82</v>
      </c>
      <c r="F7205" s="378">
        <v>46175</v>
      </c>
      <c r="G7205" s="1" t="s">
        <v>5716</v>
      </c>
      <c r="H7205" s="1" t="s">
        <v>3837</v>
      </c>
      <c r="I7205" s="378">
        <v>46264</v>
      </c>
      <c r="J7205" s="1" t="s">
        <v>61</v>
      </c>
      <c r="K7205" s="380">
        <v>0.93138888888889004</v>
      </c>
      <c r="L7205" s="378">
        <v>46175</v>
      </c>
      <c r="M7205" s="1" t="s">
        <v>412</v>
      </c>
      <c r="N7205" s="1" t="s">
        <v>5718</v>
      </c>
    </row>
    <row r="7206" spans="1:14" x14ac:dyDescent="0.25">
      <c r="A7206" s="1" t="s">
        <v>4190</v>
      </c>
      <c r="B7206" s="1" t="s">
        <v>80</v>
      </c>
      <c r="C7206" s="1" t="s">
        <v>81</v>
      </c>
      <c r="D7206" s="377">
        <v>4</v>
      </c>
      <c r="E7206" s="1" t="s">
        <v>82</v>
      </c>
      <c r="F7206" s="378">
        <v>46177</v>
      </c>
      <c r="G7206" s="1" t="s">
        <v>9043</v>
      </c>
      <c r="H7206" s="1" t="s">
        <v>4181</v>
      </c>
      <c r="I7206" s="378">
        <v>46263</v>
      </c>
      <c r="J7206" s="1" t="s">
        <v>61</v>
      </c>
      <c r="K7206" s="380">
        <v>0.77325231481481005</v>
      </c>
      <c r="L7206" s="378">
        <v>46177</v>
      </c>
      <c r="M7206" s="1" t="s">
        <v>1873</v>
      </c>
      <c r="N7206" s="1" t="s">
        <v>9045</v>
      </c>
    </row>
    <row r="7207" spans="1:14" x14ac:dyDescent="0.25">
      <c r="A7207" s="1" t="s">
        <v>4190</v>
      </c>
      <c r="B7207" s="1" t="s">
        <v>80</v>
      </c>
      <c r="C7207" s="1" t="s">
        <v>81</v>
      </c>
      <c r="D7207" s="377">
        <v>1002</v>
      </c>
      <c r="E7207" s="1" t="s">
        <v>82</v>
      </c>
      <c r="F7207" s="378">
        <v>46177</v>
      </c>
      <c r="G7207" s="1" t="s">
        <v>9043</v>
      </c>
      <c r="H7207" s="1" t="s">
        <v>4181</v>
      </c>
      <c r="I7207" s="378">
        <v>46263</v>
      </c>
      <c r="J7207" s="1" t="s">
        <v>61</v>
      </c>
      <c r="K7207" s="380">
        <v>0.76658564814815</v>
      </c>
      <c r="L7207" s="378">
        <v>46177</v>
      </c>
      <c r="M7207" s="1" t="s">
        <v>1873</v>
      </c>
      <c r="N7207" s="1" t="s">
        <v>9044</v>
      </c>
    </row>
    <row r="7208" spans="1:14" x14ac:dyDescent="0.25">
      <c r="A7208" s="1" t="s">
        <v>2805</v>
      </c>
      <c r="B7208" s="1" t="s">
        <v>80</v>
      </c>
      <c r="C7208" s="1" t="s">
        <v>81</v>
      </c>
      <c r="D7208" s="377">
        <v>400</v>
      </c>
      <c r="E7208" s="1" t="s">
        <v>82</v>
      </c>
      <c r="F7208" s="378">
        <v>46184</v>
      </c>
      <c r="G7208" s="1" t="s">
        <v>12939</v>
      </c>
      <c r="H7208" s="1" t="s">
        <v>4643</v>
      </c>
      <c r="I7208" s="378">
        <v>46274</v>
      </c>
      <c r="J7208" s="1" t="s">
        <v>61</v>
      </c>
      <c r="K7208" s="380">
        <v>3.8055555555559999E-2</v>
      </c>
      <c r="L7208" s="378">
        <v>46184</v>
      </c>
      <c r="M7208" s="1" t="s">
        <v>1240</v>
      </c>
      <c r="N7208" s="1" t="s">
        <v>12940</v>
      </c>
    </row>
    <row r="7209" spans="1:14" x14ac:dyDescent="0.25">
      <c r="A7209" s="1" t="s">
        <v>2805</v>
      </c>
      <c r="B7209" s="1" t="s">
        <v>80</v>
      </c>
      <c r="C7209" s="1" t="s">
        <v>81</v>
      </c>
      <c r="D7209" s="377">
        <v>1</v>
      </c>
      <c r="E7209" s="1" t="s">
        <v>82</v>
      </c>
      <c r="F7209" s="378">
        <v>46184</v>
      </c>
      <c r="G7209" s="1" t="s">
        <v>12939</v>
      </c>
      <c r="H7209" s="1" t="s">
        <v>4643</v>
      </c>
      <c r="I7209" s="378">
        <v>46274</v>
      </c>
      <c r="J7209" s="1" t="s">
        <v>61</v>
      </c>
      <c r="K7209" s="380">
        <v>3.7361111111109999E-2</v>
      </c>
      <c r="L7209" s="378">
        <v>46184</v>
      </c>
      <c r="M7209" s="1" t="s">
        <v>1240</v>
      </c>
      <c r="N7209" s="1" t="s">
        <v>12941</v>
      </c>
    </row>
    <row r="7210" spans="1:14" x14ac:dyDescent="0.25">
      <c r="A7210" s="1" t="s">
        <v>10558</v>
      </c>
      <c r="B7210" s="1" t="s">
        <v>80</v>
      </c>
      <c r="C7210" s="1" t="s">
        <v>81</v>
      </c>
      <c r="D7210" s="377">
        <v>400</v>
      </c>
      <c r="E7210" s="1" t="s">
        <v>82</v>
      </c>
      <c r="F7210" s="378">
        <v>46185</v>
      </c>
      <c r="G7210" s="1" t="s">
        <v>14087</v>
      </c>
      <c r="H7210" s="1" t="s">
        <v>10548</v>
      </c>
      <c r="I7210" s="378">
        <v>46276</v>
      </c>
      <c r="J7210" s="1" t="s">
        <v>61</v>
      </c>
      <c r="K7210" s="380">
        <v>6.4282407407409994E-2</v>
      </c>
      <c r="L7210" s="378">
        <v>46185</v>
      </c>
      <c r="M7210" s="1" t="s">
        <v>164</v>
      </c>
      <c r="N7210" s="1" t="s">
        <v>14088</v>
      </c>
    </row>
    <row r="7211" spans="1:14" x14ac:dyDescent="0.25">
      <c r="A7211" s="1" t="s">
        <v>3579</v>
      </c>
      <c r="B7211" s="1" t="s">
        <v>80</v>
      </c>
      <c r="C7211" s="1" t="s">
        <v>81</v>
      </c>
      <c r="D7211" s="377">
        <v>812</v>
      </c>
      <c r="E7211" s="1" t="s">
        <v>82</v>
      </c>
      <c r="F7211" s="378">
        <v>46181</v>
      </c>
      <c r="G7211" s="1" t="s">
        <v>10445</v>
      </c>
      <c r="H7211" s="1" t="s">
        <v>4647</v>
      </c>
      <c r="I7211" s="378">
        <v>46273</v>
      </c>
      <c r="J7211" s="1" t="s">
        <v>61</v>
      </c>
      <c r="K7211" s="380">
        <v>0.75858796296296005</v>
      </c>
      <c r="L7211" s="378">
        <v>46181</v>
      </c>
      <c r="M7211" s="1" t="s">
        <v>2647</v>
      </c>
      <c r="N7211" s="1" t="s">
        <v>10446</v>
      </c>
    </row>
    <row r="7212" spans="1:14" x14ac:dyDescent="0.25">
      <c r="A7212" s="1" t="s">
        <v>4187</v>
      </c>
      <c r="B7212" s="1" t="s">
        <v>80</v>
      </c>
      <c r="C7212" s="1" t="s">
        <v>81</v>
      </c>
      <c r="D7212" s="377">
        <v>398</v>
      </c>
      <c r="E7212" s="1" t="s">
        <v>82</v>
      </c>
      <c r="F7212" s="378">
        <v>46178</v>
      </c>
      <c r="G7212" s="1" t="s">
        <v>9046</v>
      </c>
      <c r="H7212" s="1" t="s">
        <v>4170</v>
      </c>
      <c r="I7212" s="378">
        <v>46270</v>
      </c>
      <c r="J7212" s="1" t="s">
        <v>61</v>
      </c>
      <c r="K7212" s="380">
        <v>0.42472222222222</v>
      </c>
      <c r="L7212" s="378">
        <v>46178</v>
      </c>
      <c r="M7212" s="1" t="s">
        <v>1241</v>
      </c>
      <c r="N7212" s="1" t="s">
        <v>9047</v>
      </c>
    </row>
    <row r="7213" spans="1:14" x14ac:dyDescent="0.25">
      <c r="A7213" s="1" t="s">
        <v>3124</v>
      </c>
      <c r="B7213" s="1" t="s">
        <v>80</v>
      </c>
      <c r="C7213" s="1" t="s">
        <v>81</v>
      </c>
      <c r="D7213" s="377">
        <v>397</v>
      </c>
      <c r="E7213" s="1" t="s">
        <v>82</v>
      </c>
      <c r="F7213" s="378">
        <v>46178</v>
      </c>
      <c r="G7213" s="1" t="s">
        <v>9048</v>
      </c>
      <c r="H7213" s="1" t="s">
        <v>4641</v>
      </c>
      <c r="I7213" s="378">
        <v>46270</v>
      </c>
      <c r="J7213" s="1" t="s">
        <v>61</v>
      </c>
      <c r="K7213" s="380">
        <v>0.75313657407406998</v>
      </c>
      <c r="L7213" s="378">
        <v>46178</v>
      </c>
      <c r="M7213" s="1" t="s">
        <v>3111</v>
      </c>
      <c r="N7213" s="1" t="s">
        <v>9049</v>
      </c>
    </row>
    <row r="7214" spans="1:14" x14ac:dyDescent="0.25">
      <c r="A7214" s="1" t="s">
        <v>4045</v>
      </c>
      <c r="B7214" s="1" t="s">
        <v>80</v>
      </c>
      <c r="C7214" s="1" t="s">
        <v>81</v>
      </c>
      <c r="D7214" s="377">
        <v>404</v>
      </c>
      <c r="E7214" s="1" t="s">
        <v>82</v>
      </c>
      <c r="F7214" s="378">
        <v>46177</v>
      </c>
      <c r="G7214" s="1" t="s">
        <v>9050</v>
      </c>
      <c r="H7214" s="1" t="s">
        <v>4039</v>
      </c>
      <c r="I7214" s="378">
        <v>46269</v>
      </c>
      <c r="J7214" s="1" t="s">
        <v>61</v>
      </c>
      <c r="K7214" s="380">
        <v>0.76263888888888998</v>
      </c>
      <c r="L7214" s="378">
        <v>46177</v>
      </c>
      <c r="M7214" s="1" t="s">
        <v>1213</v>
      </c>
      <c r="N7214" s="1" t="s">
        <v>9051</v>
      </c>
    </row>
    <row r="7215" spans="1:14" x14ac:dyDescent="0.25">
      <c r="A7215" s="1" t="s">
        <v>4191</v>
      </c>
      <c r="B7215" s="1" t="s">
        <v>80</v>
      </c>
      <c r="C7215" s="1" t="s">
        <v>81</v>
      </c>
      <c r="D7215" s="377">
        <v>200</v>
      </c>
      <c r="E7215" s="1" t="s">
        <v>82</v>
      </c>
      <c r="F7215" s="378">
        <v>46181</v>
      </c>
      <c r="G7215" s="1" t="s">
        <v>9335</v>
      </c>
      <c r="H7215" s="1" t="s">
        <v>4180</v>
      </c>
      <c r="I7215" s="378">
        <v>46269</v>
      </c>
      <c r="J7215" s="1" t="s">
        <v>61</v>
      </c>
      <c r="K7215" s="380">
        <v>0.39700231481481002</v>
      </c>
      <c r="L7215" s="378">
        <v>46181</v>
      </c>
      <c r="M7215" s="1" t="s">
        <v>1881</v>
      </c>
      <c r="N7215" s="1" t="s">
        <v>9367</v>
      </c>
    </row>
    <row r="7216" spans="1:14" x14ac:dyDescent="0.25">
      <c r="A7216" s="1" t="s">
        <v>4191</v>
      </c>
      <c r="B7216" s="1" t="s">
        <v>80</v>
      </c>
      <c r="C7216" s="1" t="s">
        <v>81</v>
      </c>
      <c r="D7216" s="377">
        <v>201</v>
      </c>
      <c r="E7216" s="1" t="s">
        <v>82</v>
      </c>
      <c r="F7216" s="378">
        <v>46177</v>
      </c>
      <c r="G7216" s="1" t="s">
        <v>9052</v>
      </c>
      <c r="H7216" s="1" t="s">
        <v>4179</v>
      </c>
      <c r="I7216" s="378">
        <v>46268</v>
      </c>
      <c r="J7216" s="1" t="s">
        <v>61</v>
      </c>
      <c r="K7216" s="380">
        <v>2.353009259259E-2</v>
      </c>
      <c r="L7216" s="378">
        <v>46177</v>
      </c>
      <c r="M7216" s="1" t="s">
        <v>1881</v>
      </c>
      <c r="N7216" s="1" t="s">
        <v>9053</v>
      </c>
    </row>
    <row r="7217" spans="1:14" x14ac:dyDescent="0.25">
      <c r="A7217" s="1" t="s">
        <v>2974</v>
      </c>
      <c r="B7217" s="1" t="s">
        <v>80</v>
      </c>
      <c r="C7217" s="1" t="s">
        <v>81</v>
      </c>
      <c r="D7217" s="377">
        <v>1005</v>
      </c>
      <c r="E7217" s="1" t="s">
        <v>82</v>
      </c>
      <c r="F7217" s="378">
        <v>46185</v>
      </c>
      <c r="G7217" s="1" t="s">
        <v>14450</v>
      </c>
      <c r="H7217" s="1" t="s">
        <v>4291</v>
      </c>
      <c r="I7217" s="378">
        <v>46275</v>
      </c>
      <c r="J7217" s="1" t="s">
        <v>61</v>
      </c>
      <c r="K7217" s="380">
        <v>0.58865740740741002</v>
      </c>
      <c r="L7217" s="378">
        <v>46185</v>
      </c>
      <c r="M7217" s="1" t="s">
        <v>2903</v>
      </c>
      <c r="N7217" s="1" t="s">
        <v>14451</v>
      </c>
    </row>
    <row r="7218" spans="1:14" x14ac:dyDescent="0.25">
      <c r="A7218" s="1" t="s">
        <v>2974</v>
      </c>
      <c r="B7218" s="1" t="s">
        <v>80</v>
      </c>
      <c r="C7218" s="1" t="s">
        <v>81</v>
      </c>
      <c r="D7218" s="377">
        <v>8</v>
      </c>
      <c r="E7218" s="1" t="s">
        <v>82</v>
      </c>
      <c r="F7218" s="378">
        <v>46185</v>
      </c>
      <c r="G7218" s="1" t="s">
        <v>14450</v>
      </c>
      <c r="H7218" s="1" t="s">
        <v>4291</v>
      </c>
      <c r="I7218" s="378">
        <v>46275</v>
      </c>
      <c r="J7218" s="1" t="s">
        <v>61</v>
      </c>
      <c r="K7218" s="380">
        <v>0.58708333333332996</v>
      </c>
      <c r="L7218" s="378">
        <v>46185</v>
      </c>
      <c r="M7218" s="1" t="s">
        <v>2903</v>
      </c>
      <c r="N7218" s="1" t="s">
        <v>14452</v>
      </c>
    </row>
    <row r="7219" spans="1:14" x14ac:dyDescent="0.25">
      <c r="A7219" s="1" t="s">
        <v>2974</v>
      </c>
      <c r="B7219" s="1" t="s">
        <v>80</v>
      </c>
      <c r="C7219" s="1" t="s">
        <v>81</v>
      </c>
      <c r="D7219" s="377">
        <v>1006</v>
      </c>
      <c r="E7219" s="1" t="s">
        <v>82</v>
      </c>
      <c r="F7219" s="378">
        <v>46183</v>
      </c>
      <c r="G7219" s="1" t="s">
        <v>12942</v>
      </c>
      <c r="H7219" s="1" t="s">
        <v>4290</v>
      </c>
      <c r="I7219" s="378">
        <v>46273</v>
      </c>
      <c r="J7219" s="1" t="s">
        <v>61</v>
      </c>
      <c r="K7219" s="380">
        <v>0.48747685185185002</v>
      </c>
      <c r="L7219" s="378">
        <v>46183</v>
      </c>
      <c r="M7219" s="1" t="s">
        <v>2903</v>
      </c>
      <c r="N7219" s="1" t="s">
        <v>12943</v>
      </c>
    </row>
    <row r="7220" spans="1:14" x14ac:dyDescent="0.25">
      <c r="A7220" s="1" t="s">
        <v>2971</v>
      </c>
      <c r="B7220" s="1" t="s">
        <v>80</v>
      </c>
      <c r="C7220" s="1" t="s">
        <v>81</v>
      </c>
      <c r="D7220" s="377">
        <v>1398</v>
      </c>
      <c r="E7220" s="1" t="s">
        <v>82</v>
      </c>
      <c r="F7220" s="378">
        <v>46183</v>
      </c>
      <c r="G7220" s="1" t="s">
        <v>12944</v>
      </c>
      <c r="H7220" s="1" t="s">
        <v>4298</v>
      </c>
      <c r="I7220" s="378">
        <v>46274</v>
      </c>
      <c r="J7220" s="1" t="s">
        <v>61</v>
      </c>
      <c r="K7220" s="380">
        <v>0.48927083333332999</v>
      </c>
      <c r="L7220" s="378">
        <v>46183</v>
      </c>
      <c r="M7220" s="1" t="s">
        <v>2899</v>
      </c>
      <c r="N7220" s="1" t="s">
        <v>12945</v>
      </c>
    </row>
    <row r="7221" spans="1:14" x14ac:dyDescent="0.25">
      <c r="A7221" s="1" t="s">
        <v>2971</v>
      </c>
      <c r="B7221" s="1" t="s">
        <v>80</v>
      </c>
      <c r="C7221" s="1" t="s">
        <v>81</v>
      </c>
      <c r="D7221" s="377">
        <v>1383</v>
      </c>
      <c r="E7221" s="1" t="s">
        <v>82</v>
      </c>
      <c r="F7221" s="378">
        <v>46181</v>
      </c>
      <c r="G7221" s="1" t="s">
        <v>9336</v>
      </c>
      <c r="H7221" s="1" t="s">
        <v>4297</v>
      </c>
      <c r="I7221" s="378">
        <v>46270</v>
      </c>
      <c r="J7221" s="1" t="s">
        <v>61</v>
      </c>
      <c r="K7221" s="380">
        <v>0.40218749999999998</v>
      </c>
      <c r="L7221" s="378">
        <v>46181</v>
      </c>
      <c r="M7221" s="1" t="s">
        <v>2899</v>
      </c>
      <c r="N7221" s="1" t="s">
        <v>9368</v>
      </c>
    </row>
    <row r="7222" spans="1:14" x14ac:dyDescent="0.25">
      <c r="A7222" s="1" t="s">
        <v>2971</v>
      </c>
      <c r="B7222" s="1" t="s">
        <v>80</v>
      </c>
      <c r="C7222" s="1" t="s">
        <v>81</v>
      </c>
      <c r="D7222" s="377">
        <v>2</v>
      </c>
      <c r="E7222" s="1" t="s">
        <v>82</v>
      </c>
      <c r="F7222" s="378">
        <v>46181</v>
      </c>
      <c r="G7222" s="1" t="s">
        <v>9336</v>
      </c>
      <c r="H7222" s="1" t="s">
        <v>4297</v>
      </c>
      <c r="I7222" s="378">
        <v>46270</v>
      </c>
      <c r="J7222" s="1" t="s">
        <v>61</v>
      </c>
      <c r="K7222" s="380">
        <v>0.39988425925926002</v>
      </c>
      <c r="L7222" s="378">
        <v>46181</v>
      </c>
      <c r="M7222" s="1" t="s">
        <v>2899</v>
      </c>
      <c r="N7222" s="1" t="s">
        <v>9369</v>
      </c>
    </row>
    <row r="7223" spans="1:14" x14ac:dyDescent="0.25">
      <c r="A7223" s="1" t="s">
        <v>3056</v>
      </c>
      <c r="B7223" s="1" t="s">
        <v>80</v>
      </c>
      <c r="C7223" s="1" t="s">
        <v>81</v>
      </c>
      <c r="D7223" s="377">
        <v>395</v>
      </c>
      <c r="E7223" s="1" t="s">
        <v>82</v>
      </c>
      <c r="F7223" s="378">
        <v>46175</v>
      </c>
      <c r="G7223" s="1" t="s">
        <v>5719</v>
      </c>
      <c r="H7223" s="1" t="s">
        <v>3836</v>
      </c>
      <c r="I7223" s="378">
        <v>46263</v>
      </c>
      <c r="J7223" s="1" t="s">
        <v>61</v>
      </c>
      <c r="K7223" s="380">
        <v>0.69704861111111005</v>
      </c>
      <c r="L7223" s="378">
        <v>46175</v>
      </c>
      <c r="M7223" s="1" t="s">
        <v>341</v>
      </c>
      <c r="N7223" s="1" t="s">
        <v>5721</v>
      </c>
    </row>
    <row r="7224" spans="1:14" x14ac:dyDescent="0.25">
      <c r="A7224" s="1" t="s">
        <v>3056</v>
      </c>
      <c r="B7224" s="1" t="s">
        <v>80</v>
      </c>
      <c r="C7224" s="1" t="s">
        <v>81</v>
      </c>
      <c r="D7224" s="377">
        <v>2</v>
      </c>
      <c r="E7224" s="1" t="s">
        <v>82</v>
      </c>
      <c r="F7224" s="378">
        <v>46175</v>
      </c>
      <c r="G7224" s="1" t="s">
        <v>5719</v>
      </c>
      <c r="H7224" s="1" t="s">
        <v>3836</v>
      </c>
      <c r="I7224" s="378">
        <v>46263</v>
      </c>
      <c r="J7224" s="1" t="s">
        <v>61</v>
      </c>
      <c r="K7224" s="380">
        <v>0.69807870370369995</v>
      </c>
      <c r="L7224" s="378">
        <v>46175</v>
      </c>
      <c r="M7224" s="1" t="s">
        <v>341</v>
      </c>
      <c r="N7224" s="1" t="s">
        <v>5720</v>
      </c>
    </row>
    <row r="7225" spans="1:14" x14ac:dyDescent="0.25">
      <c r="A7225" s="1" t="s">
        <v>10555</v>
      </c>
      <c r="B7225" s="1" t="s">
        <v>80</v>
      </c>
      <c r="C7225" s="1" t="s">
        <v>81</v>
      </c>
      <c r="D7225" s="377">
        <v>591</v>
      </c>
      <c r="E7225" s="1" t="s">
        <v>82</v>
      </c>
      <c r="F7225" s="378">
        <v>46185</v>
      </c>
      <c r="G7225" s="1" t="s">
        <v>14453</v>
      </c>
      <c r="H7225" s="1" t="s">
        <v>10550</v>
      </c>
      <c r="I7225" s="378">
        <v>46276</v>
      </c>
      <c r="J7225" s="1" t="s">
        <v>61</v>
      </c>
      <c r="K7225" s="380">
        <v>0.59744212962962995</v>
      </c>
      <c r="L7225" s="378">
        <v>46185</v>
      </c>
      <c r="M7225" s="1" t="s">
        <v>186</v>
      </c>
      <c r="N7225" s="1" t="s">
        <v>14454</v>
      </c>
    </row>
    <row r="7226" spans="1:14" x14ac:dyDescent="0.25">
      <c r="A7226" s="1" t="s">
        <v>10535</v>
      </c>
      <c r="B7226" s="1" t="s">
        <v>80</v>
      </c>
      <c r="C7226" s="1" t="s">
        <v>81</v>
      </c>
      <c r="D7226" s="377">
        <v>400</v>
      </c>
      <c r="E7226" s="1" t="s">
        <v>82</v>
      </c>
      <c r="F7226" s="378">
        <v>46185</v>
      </c>
      <c r="G7226" s="1" t="s">
        <v>14089</v>
      </c>
      <c r="H7226" s="1" t="s">
        <v>9452</v>
      </c>
      <c r="I7226" s="378">
        <v>46276</v>
      </c>
      <c r="J7226" s="1" t="s">
        <v>61</v>
      </c>
      <c r="K7226" s="380">
        <v>6.3414351851850001E-2</v>
      </c>
      <c r="L7226" s="378">
        <v>46185</v>
      </c>
      <c r="M7226" s="1" t="s">
        <v>194</v>
      </c>
      <c r="N7226" s="1" t="s">
        <v>14090</v>
      </c>
    </row>
    <row r="7227" spans="1:14" x14ac:dyDescent="0.25">
      <c r="A7227" s="1" t="s">
        <v>3055</v>
      </c>
      <c r="B7227" s="1" t="s">
        <v>80</v>
      </c>
      <c r="C7227" s="1" t="s">
        <v>81</v>
      </c>
      <c r="D7227" s="377">
        <v>990</v>
      </c>
      <c r="E7227" s="1" t="s">
        <v>82</v>
      </c>
      <c r="F7227" s="378">
        <v>46178</v>
      </c>
      <c r="G7227" s="1" t="s">
        <v>9054</v>
      </c>
      <c r="H7227" s="1" t="s">
        <v>4648</v>
      </c>
      <c r="I7227" s="378">
        <v>46270</v>
      </c>
      <c r="J7227" s="1" t="s">
        <v>61</v>
      </c>
      <c r="K7227" s="380">
        <v>0.75502314814814997</v>
      </c>
      <c r="L7227" s="378">
        <v>46178</v>
      </c>
      <c r="M7227" s="1" t="s">
        <v>187</v>
      </c>
      <c r="N7227" s="1" t="s">
        <v>9055</v>
      </c>
    </row>
    <row r="7228" spans="1:14" x14ac:dyDescent="0.25">
      <c r="A7228" s="1" t="s">
        <v>131</v>
      </c>
      <c r="B7228" s="1" t="s">
        <v>80</v>
      </c>
      <c r="C7228" s="1" t="s">
        <v>81</v>
      </c>
      <c r="D7228" s="377">
        <v>101</v>
      </c>
      <c r="E7228" s="1" t="s">
        <v>82</v>
      </c>
      <c r="F7228" s="378">
        <v>46178</v>
      </c>
      <c r="G7228" s="1" t="s">
        <v>9056</v>
      </c>
      <c r="H7228" s="1" t="s">
        <v>4337</v>
      </c>
      <c r="I7228" s="378">
        <v>46269</v>
      </c>
      <c r="J7228" s="1" t="s">
        <v>61</v>
      </c>
      <c r="K7228" s="380">
        <v>0.87771990740741002</v>
      </c>
      <c r="L7228" s="378">
        <v>46178</v>
      </c>
      <c r="M7228" s="1" t="s">
        <v>102</v>
      </c>
      <c r="N7228" s="1" t="s">
        <v>9057</v>
      </c>
    </row>
    <row r="7229" spans="1:14" x14ac:dyDescent="0.25">
      <c r="A7229" s="1" t="s">
        <v>127</v>
      </c>
      <c r="B7229" s="1" t="s">
        <v>80</v>
      </c>
      <c r="C7229" s="1" t="s">
        <v>81</v>
      </c>
      <c r="D7229" s="377">
        <v>149</v>
      </c>
      <c r="E7229" s="1" t="s">
        <v>82</v>
      </c>
      <c r="F7229" s="378">
        <v>46184</v>
      </c>
      <c r="G7229" s="1" t="s">
        <v>14091</v>
      </c>
      <c r="H7229" s="1" t="s">
        <v>4325</v>
      </c>
      <c r="I7229" s="378">
        <v>46275</v>
      </c>
      <c r="J7229" s="1" t="s">
        <v>61</v>
      </c>
      <c r="K7229" s="380">
        <v>0.91245370370370005</v>
      </c>
      <c r="L7229" s="378">
        <v>46184</v>
      </c>
      <c r="M7229" s="1" t="s">
        <v>23</v>
      </c>
      <c r="N7229" s="1" t="s">
        <v>14092</v>
      </c>
    </row>
    <row r="7230" spans="1:14" x14ac:dyDescent="0.25">
      <c r="A7230" s="1" t="s">
        <v>127</v>
      </c>
      <c r="B7230" s="1" t="s">
        <v>80</v>
      </c>
      <c r="C7230" s="1" t="s">
        <v>81</v>
      </c>
      <c r="D7230" s="377">
        <v>149</v>
      </c>
      <c r="E7230" s="1" t="s">
        <v>82</v>
      </c>
      <c r="F7230" s="378">
        <v>46177</v>
      </c>
      <c r="G7230" s="1" t="s">
        <v>9058</v>
      </c>
      <c r="H7230" s="1" t="s">
        <v>4324</v>
      </c>
      <c r="I7230" s="378">
        <v>46268</v>
      </c>
      <c r="J7230" s="1" t="s">
        <v>61</v>
      </c>
      <c r="K7230" s="380">
        <v>0.58898148148148</v>
      </c>
      <c r="L7230" s="378">
        <v>46177</v>
      </c>
      <c r="M7230" s="1" t="s">
        <v>23</v>
      </c>
      <c r="N7230" s="1" t="s">
        <v>9059</v>
      </c>
    </row>
    <row r="7231" spans="1:14" x14ac:dyDescent="0.25">
      <c r="A7231" s="1" t="s">
        <v>127</v>
      </c>
      <c r="B7231" s="1" t="s">
        <v>80</v>
      </c>
      <c r="C7231" s="1" t="s">
        <v>81</v>
      </c>
      <c r="D7231" s="377">
        <v>147</v>
      </c>
      <c r="E7231" s="1" t="s">
        <v>82</v>
      </c>
      <c r="F7231" s="378">
        <v>46176</v>
      </c>
      <c r="G7231" s="1" t="s">
        <v>9060</v>
      </c>
      <c r="H7231" s="1" t="s">
        <v>4236</v>
      </c>
      <c r="I7231" s="378">
        <v>46267</v>
      </c>
      <c r="J7231" s="1" t="s">
        <v>61</v>
      </c>
      <c r="K7231" s="380">
        <v>0.66568287037036999</v>
      </c>
      <c r="L7231" s="378">
        <v>46176</v>
      </c>
      <c r="M7231" s="1" t="s">
        <v>23</v>
      </c>
      <c r="N7231" s="1" t="s">
        <v>9061</v>
      </c>
    </row>
    <row r="7232" spans="1:14" x14ac:dyDescent="0.25">
      <c r="A7232" s="1" t="s">
        <v>226</v>
      </c>
      <c r="B7232" s="1" t="s">
        <v>80</v>
      </c>
      <c r="C7232" s="1" t="s">
        <v>81</v>
      </c>
      <c r="D7232" s="377">
        <v>40</v>
      </c>
      <c r="E7232" s="1" t="s">
        <v>82</v>
      </c>
      <c r="F7232" s="378">
        <v>46183</v>
      </c>
      <c r="G7232" s="1" t="s">
        <v>12946</v>
      </c>
      <c r="H7232" s="1" t="s">
        <v>4338</v>
      </c>
      <c r="I7232" s="378">
        <v>46274</v>
      </c>
      <c r="J7232" s="1" t="s">
        <v>61</v>
      </c>
      <c r="K7232" s="380">
        <v>0.48291666666666999</v>
      </c>
      <c r="L7232" s="378">
        <v>46183</v>
      </c>
      <c r="M7232" s="1" t="s">
        <v>103</v>
      </c>
      <c r="N7232" s="1" t="s">
        <v>12947</v>
      </c>
    </row>
    <row r="7233" spans="1:14" x14ac:dyDescent="0.25">
      <c r="A7233" s="1" t="s">
        <v>885</v>
      </c>
      <c r="B7233" s="1" t="s">
        <v>80</v>
      </c>
      <c r="C7233" s="1" t="s">
        <v>81</v>
      </c>
      <c r="D7233" s="377">
        <v>40</v>
      </c>
      <c r="E7233" s="1" t="s">
        <v>82</v>
      </c>
      <c r="F7233" s="378">
        <v>46179</v>
      </c>
      <c r="G7233" s="1" t="s">
        <v>9062</v>
      </c>
      <c r="H7233" s="1" t="s">
        <v>4339</v>
      </c>
      <c r="I7233" s="378">
        <v>46269</v>
      </c>
      <c r="J7233" s="1" t="s">
        <v>61</v>
      </c>
      <c r="K7233" s="380">
        <v>6.3391203703699994E-2</v>
      </c>
      <c r="L7233" s="378">
        <v>46179</v>
      </c>
      <c r="M7233" s="1" t="s">
        <v>884</v>
      </c>
      <c r="N7233" s="1" t="s">
        <v>9063</v>
      </c>
    </row>
    <row r="7234" spans="1:14" x14ac:dyDescent="0.25">
      <c r="A7234" s="1" t="s">
        <v>218</v>
      </c>
      <c r="B7234" s="1" t="s">
        <v>80</v>
      </c>
      <c r="C7234" s="1" t="s">
        <v>81</v>
      </c>
      <c r="D7234" s="377">
        <v>149</v>
      </c>
      <c r="E7234" s="1" t="s">
        <v>82</v>
      </c>
      <c r="F7234" s="378">
        <v>46182</v>
      </c>
      <c r="G7234" s="1" t="s">
        <v>11636</v>
      </c>
      <c r="H7234" s="1" t="s">
        <v>4334</v>
      </c>
      <c r="I7234" s="378">
        <v>46273</v>
      </c>
      <c r="J7234" s="1" t="s">
        <v>61</v>
      </c>
      <c r="K7234" s="380">
        <v>0.88141203703703996</v>
      </c>
      <c r="L7234" s="378">
        <v>46182</v>
      </c>
      <c r="M7234" s="1" t="s">
        <v>157</v>
      </c>
      <c r="N7234" s="1" t="s">
        <v>11637</v>
      </c>
    </row>
    <row r="7235" spans="1:14" x14ac:dyDescent="0.25">
      <c r="A7235" s="1" t="s">
        <v>218</v>
      </c>
      <c r="B7235" s="1" t="s">
        <v>80</v>
      </c>
      <c r="C7235" s="1" t="s">
        <v>81</v>
      </c>
      <c r="D7235" s="377">
        <v>149</v>
      </c>
      <c r="E7235" s="1" t="s">
        <v>82</v>
      </c>
      <c r="F7235" s="378">
        <v>46178</v>
      </c>
      <c r="G7235" s="1" t="s">
        <v>9064</v>
      </c>
      <c r="H7235" s="1" t="s">
        <v>4333</v>
      </c>
      <c r="I7235" s="378">
        <v>46269</v>
      </c>
      <c r="J7235" s="1" t="s">
        <v>61</v>
      </c>
      <c r="K7235" s="380">
        <v>0.87879629629629996</v>
      </c>
      <c r="L7235" s="378">
        <v>46178</v>
      </c>
      <c r="M7235" s="1" t="s">
        <v>157</v>
      </c>
      <c r="N7235" s="1" t="s">
        <v>9065</v>
      </c>
    </row>
    <row r="7236" spans="1:14" x14ac:dyDescent="0.25">
      <c r="A7236" s="1" t="s">
        <v>209</v>
      </c>
      <c r="B7236" s="1" t="s">
        <v>80</v>
      </c>
      <c r="C7236" s="1" t="s">
        <v>81</v>
      </c>
      <c r="D7236" s="377">
        <v>39</v>
      </c>
      <c r="E7236" s="1" t="s">
        <v>82</v>
      </c>
      <c r="F7236" s="378">
        <v>46182</v>
      </c>
      <c r="G7236" s="1" t="s">
        <v>11638</v>
      </c>
      <c r="H7236" s="1" t="s">
        <v>4237</v>
      </c>
      <c r="I7236" s="378">
        <v>46271</v>
      </c>
      <c r="J7236" s="1" t="s">
        <v>61</v>
      </c>
      <c r="K7236" s="380">
        <v>0.88181712962962999</v>
      </c>
      <c r="L7236" s="378">
        <v>46182</v>
      </c>
      <c r="M7236" s="1" t="s">
        <v>39</v>
      </c>
      <c r="N7236" s="1" t="s">
        <v>11639</v>
      </c>
    </row>
    <row r="7237" spans="1:14" x14ac:dyDescent="0.25">
      <c r="A7237" s="1" t="s">
        <v>156</v>
      </c>
      <c r="B7237" s="1" t="s">
        <v>80</v>
      </c>
      <c r="C7237" s="1" t="s">
        <v>81</v>
      </c>
      <c r="D7237" s="377">
        <v>149</v>
      </c>
      <c r="E7237" s="1" t="s">
        <v>82</v>
      </c>
      <c r="F7237" s="378">
        <v>46177</v>
      </c>
      <c r="G7237" s="1" t="s">
        <v>9066</v>
      </c>
      <c r="H7237" s="1" t="s">
        <v>4332</v>
      </c>
      <c r="I7237" s="378">
        <v>46268</v>
      </c>
      <c r="J7237" s="1" t="s">
        <v>61</v>
      </c>
      <c r="K7237" s="380">
        <v>0.58651620370369995</v>
      </c>
      <c r="L7237" s="378">
        <v>46177</v>
      </c>
      <c r="M7237" s="1" t="s">
        <v>40</v>
      </c>
      <c r="N7237" s="1" t="s">
        <v>9067</v>
      </c>
    </row>
    <row r="7238" spans="1:14" x14ac:dyDescent="0.25">
      <c r="A7238" s="1" t="s">
        <v>156</v>
      </c>
      <c r="B7238" s="1" t="s">
        <v>80</v>
      </c>
      <c r="C7238" s="1" t="s">
        <v>81</v>
      </c>
      <c r="D7238" s="377">
        <v>150</v>
      </c>
      <c r="E7238" s="1" t="s">
        <v>82</v>
      </c>
      <c r="F7238" s="378">
        <v>46176</v>
      </c>
      <c r="G7238" s="1" t="s">
        <v>9068</v>
      </c>
      <c r="H7238" s="1" t="s">
        <v>4238</v>
      </c>
      <c r="I7238" s="378">
        <v>46267</v>
      </c>
      <c r="J7238" s="1" t="s">
        <v>61</v>
      </c>
      <c r="K7238" s="380">
        <v>0.66634259259258999</v>
      </c>
      <c r="L7238" s="378">
        <v>46176</v>
      </c>
      <c r="M7238" s="1" t="s">
        <v>40</v>
      </c>
      <c r="N7238" s="1" t="s">
        <v>9069</v>
      </c>
    </row>
    <row r="7239" spans="1:14" x14ac:dyDescent="0.25">
      <c r="A7239" s="1" t="s">
        <v>130</v>
      </c>
      <c r="B7239" s="1" t="s">
        <v>80</v>
      </c>
      <c r="C7239" s="1" t="s">
        <v>81</v>
      </c>
      <c r="D7239" s="377">
        <v>59</v>
      </c>
      <c r="E7239" s="1" t="s">
        <v>82</v>
      </c>
      <c r="F7239" s="378">
        <v>46177</v>
      </c>
      <c r="G7239" s="1" t="s">
        <v>9070</v>
      </c>
      <c r="H7239" s="1" t="s">
        <v>4331</v>
      </c>
      <c r="I7239" s="378">
        <v>46298</v>
      </c>
      <c r="J7239" s="1" t="s">
        <v>61</v>
      </c>
      <c r="K7239" s="380">
        <v>0.45118055555556003</v>
      </c>
      <c r="L7239" s="378">
        <v>46177</v>
      </c>
      <c r="M7239" s="1" t="s">
        <v>43</v>
      </c>
      <c r="N7239" s="1" t="s">
        <v>9071</v>
      </c>
    </row>
    <row r="7240" spans="1:14" x14ac:dyDescent="0.25">
      <c r="A7240" s="1" t="s">
        <v>130</v>
      </c>
      <c r="B7240" s="1" t="s">
        <v>80</v>
      </c>
      <c r="C7240" s="1" t="s">
        <v>81</v>
      </c>
      <c r="D7240" s="377">
        <v>149</v>
      </c>
      <c r="E7240" s="1" t="s">
        <v>82</v>
      </c>
      <c r="F7240" s="378">
        <v>46176</v>
      </c>
      <c r="G7240" s="1" t="s">
        <v>9072</v>
      </c>
      <c r="H7240" s="1" t="s">
        <v>4330</v>
      </c>
      <c r="I7240" s="378">
        <v>46297</v>
      </c>
      <c r="J7240" s="1" t="s">
        <v>61</v>
      </c>
      <c r="K7240" s="380">
        <v>0.66494212962962995</v>
      </c>
      <c r="L7240" s="378">
        <v>46176</v>
      </c>
      <c r="M7240" s="1" t="s">
        <v>43</v>
      </c>
      <c r="N7240" s="1" t="s">
        <v>9073</v>
      </c>
    </row>
    <row r="7241" spans="1:14" x14ac:dyDescent="0.25">
      <c r="A7241" s="1" t="s">
        <v>147</v>
      </c>
      <c r="B7241" s="1" t="s">
        <v>80</v>
      </c>
      <c r="C7241" s="1" t="s">
        <v>81</v>
      </c>
      <c r="D7241" s="377">
        <v>150</v>
      </c>
      <c r="E7241" s="1" t="s">
        <v>82</v>
      </c>
      <c r="F7241" s="378">
        <v>46185</v>
      </c>
      <c r="G7241" s="1" t="s">
        <v>14093</v>
      </c>
      <c r="H7241" s="1" t="s">
        <v>9465</v>
      </c>
      <c r="I7241" s="378">
        <v>46276</v>
      </c>
      <c r="J7241" s="1" t="s">
        <v>61</v>
      </c>
      <c r="K7241" s="380">
        <v>6.0960648148149998E-2</v>
      </c>
      <c r="L7241" s="378">
        <v>46185</v>
      </c>
      <c r="M7241" s="1" t="s">
        <v>24</v>
      </c>
      <c r="N7241" s="1" t="s">
        <v>14094</v>
      </c>
    </row>
    <row r="7242" spans="1:14" x14ac:dyDescent="0.25">
      <c r="A7242" s="1" t="s">
        <v>147</v>
      </c>
      <c r="B7242" s="1" t="s">
        <v>80</v>
      </c>
      <c r="C7242" s="1" t="s">
        <v>81</v>
      </c>
      <c r="D7242" s="377">
        <v>148</v>
      </c>
      <c r="E7242" s="1" t="s">
        <v>82</v>
      </c>
      <c r="F7242" s="378">
        <v>46181</v>
      </c>
      <c r="G7242" s="1" t="s">
        <v>10447</v>
      </c>
      <c r="H7242" s="1" t="s">
        <v>4336</v>
      </c>
      <c r="I7242" s="378">
        <v>46273</v>
      </c>
      <c r="J7242" s="1" t="s">
        <v>61</v>
      </c>
      <c r="K7242" s="380">
        <v>0.84408564814815001</v>
      </c>
      <c r="L7242" s="378">
        <v>46181</v>
      </c>
      <c r="M7242" s="1" t="s">
        <v>24</v>
      </c>
      <c r="N7242" s="1" t="s">
        <v>10448</v>
      </c>
    </row>
    <row r="7243" spans="1:14" x14ac:dyDescent="0.25">
      <c r="A7243" s="1" t="s">
        <v>148</v>
      </c>
      <c r="B7243" s="1" t="s">
        <v>80</v>
      </c>
      <c r="C7243" s="1" t="s">
        <v>81</v>
      </c>
      <c r="D7243" s="377">
        <v>10000</v>
      </c>
      <c r="E7243" s="1" t="s">
        <v>82</v>
      </c>
      <c r="F7243" s="378">
        <v>46184</v>
      </c>
      <c r="G7243" s="1" t="s">
        <v>12948</v>
      </c>
      <c r="H7243" s="1" t="s">
        <v>11758</v>
      </c>
      <c r="I7243" s="378">
        <v>46214</v>
      </c>
      <c r="J7243" s="1" t="s">
        <v>61</v>
      </c>
      <c r="K7243" s="380">
        <v>0.12903935185185</v>
      </c>
      <c r="L7243" s="378">
        <v>46184</v>
      </c>
      <c r="M7243" s="1" t="s">
        <v>119</v>
      </c>
      <c r="N7243" s="1" t="s">
        <v>12949</v>
      </c>
    </row>
    <row r="7244" spans="1:14" x14ac:dyDescent="0.25">
      <c r="A7244" s="1" t="s">
        <v>148</v>
      </c>
      <c r="B7244" s="1" t="s">
        <v>80</v>
      </c>
      <c r="C7244" s="1" t="s">
        <v>81</v>
      </c>
      <c r="D7244" s="377">
        <v>10000</v>
      </c>
      <c r="E7244" s="1" t="s">
        <v>82</v>
      </c>
      <c r="F7244" s="378">
        <v>46182</v>
      </c>
      <c r="G7244" s="1" t="s">
        <v>10449</v>
      </c>
      <c r="H7244" s="1" t="s">
        <v>9483</v>
      </c>
      <c r="I7244" s="378">
        <v>46212</v>
      </c>
      <c r="J7244" s="1" t="s">
        <v>61</v>
      </c>
      <c r="K7244" s="380">
        <v>0.33002314814814998</v>
      </c>
      <c r="L7244" s="378">
        <v>46182</v>
      </c>
      <c r="M7244" s="1" t="s">
        <v>119</v>
      </c>
      <c r="N7244" s="1" t="s">
        <v>10450</v>
      </c>
    </row>
    <row r="7245" spans="1:14" x14ac:dyDescent="0.25">
      <c r="A7245" s="1" t="s">
        <v>148</v>
      </c>
      <c r="B7245" s="1" t="s">
        <v>80</v>
      </c>
      <c r="C7245" s="1" t="s">
        <v>81</v>
      </c>
      <c r="D7245" s="377">
        <v>10000</v>
      </c>
      <c r="E7245" s="1" t="s">
        <v>82</v>
      </c>
      <c r="F7245" s="378">
        <v>46178</v>
      </c>
      <c r="G7245" s="1" t="s">
        <v>9076</v>
      </c>
      <c r="H7245" s="1" t="s">
        <v>5844</v>
      </c>
      <c r="I7245" s="378">
        <v>46208</v>
      </c>
      <c r="J7245" s="1" t="s">
        <v>61</v>
      </c>
      <c r="K7245" s="380">
        <v>0.16491898148147999</v>
      </c>
      <c r="L7245" s="378">
        <v>46178</v>
      </c>
      <c r="M7245" s="1" t="s">
        <v>119</v>
      </c>
      <c r="N7245" s="1" t="s">
        <v>9077</v>
      </c>
    </row>
    <row r="7246" spans="1:14" x14ac:dyDescent="0.25">
      <c r="A7246" s="1" t="s">
        <v>148</v>
      </c>
      <c r="B7246" s="1" t="s">
        <v>80</v>
      </c>
      <c r="C7246" s="1" t="s">
        <v>81</v>
      </c>
      <c r="D7246" s="377">
        <v>10000</v>
      </c>
      <c r="E7246" s="1" t="s">
        <v>82</v>
      </c>
      <c r="F7246" s="378">
        <v>46178</v>
      </c>
      <c r="G7246" s="1" t="s">
        <v>9074</v>
      </c>
      <c r="H7246" s="1" t="s">
        <v>5845</v>
      </c>
      <c r="I7246" s="378">
        <v>46208</v>
      </c>
      <c r="J7246" s="1" t="s">
        <v>61</v>
      </c>
      <c r="K7246" s="380">
        <v>0.82995370370370003</v>
      </c>
      <c r="L7246" s="378">
        <v>46178</v>
      </c>
      <c r="M7246" s="1" t="s">
        <v>119</v>
      </c>
      <c r="N7246" s="1" t="s">
        <v>9075</v>
      </c>
    </row>
    <row r="7247" spans="1:14" x14ac:dyDescent="0.25">
      <c r="A7247" s="1" t="s">
        <v>148</v>
      </c>
      <c r="B7247" s="1" t="s">
        <v>80</v>
      </c>
      <c r="C7247" s="1" t="s">
        <v>81</v>
      </c>
      <c r="D7247" s="377">
        <v>10000</v>
      </c>
      <c r="E7247" s="1" t="s">
        <v>82</v>
      </c>
      <c r="F7247" s="378">
        <v>46177</v>
      </c>
      <c r="G7247" s="1" t="s">
        <v>9078</v>
      </c>
      <c r="H7247" s="1" t="s">
        <v>9079</v>
      </c>
      <c r="I7247" s="378">
        <v>46207</v>
      </c>
      <c r="J7247" s="1" t="s">
        <v>61</v>
      </c>
      <c r="K7247" s="380">
        <v>0.23135416666667</v>
      </c>
      <c r="L7247" s="378">
        <v>46177</v>
      </c>
      <c r="M7247" s="1" t="s">
        <v>119</v>
      </c>
      <c r="N7247" s="1" t="s">
        <v>9080</v>
      </c>
    </row>
    <row r="7248" spans="1:14" x14ac:dyDescent="0.25">
      <c r="A7248" s="1" t="s">
        <v>148</v>
      </c>
      <c r="B7248" s="1" t="s">
        <v>80</v>
      </c>
      <c r="C7248" s="1" t="s">
        <v>81</v>
      </c>
      <c r="D7248" s="377">
        <v>10000</v>
      </c>
      <c r="E7248" s="1" t="s">
        <v>82</v>
      </c>
      <c r="F7248" s="378">
        <v>46176</v>
      </c>
      <c r="G7248" s="1" t="s">
        <v>5722</v>
      </c>
      <c r="H7248" s="1" t="s">
        <v>5086</v>
      </c>
      <c r="I7248" s="378">
        <v>46206</v>
      </c>
      <c r="J7248" s="1" t="s">
        <v>61</v>
      </c>
      <c r="K7248" s="380">
        <v>0.17969907407406999</v>
      </c>
      <c r="L7248" s="378">
        <v>46176</v>
      </c>
      <c r="M7248" s="1" t="s">
        <v>119</v>
      </c>
      <c r="N7248" s="1" t="s">
        <v>5723</v>
      </c>
    </row>
    <row r="7249" spans="1:14" x14ac:dyDescent="0.25">
      <c r="A7249" s="1" t="s">
        <v>5020</v>
      </c>
      <c r="B7249" s="1" t="s">
        <v>80</v>
      </c>
      <c r="C7249" s="1" t="s">
        <v>81</v>
      </c>
      <c r="D7249" s="377">
        <v>440</v>
      </c>
      <c r="E7249" s="1" t="s">
        <v>82</v>
      </c>
      <c r="F7249" s="378">
        <v>46183</v>
      </c>
      <c r="G7249" s="1" t="s">
        <v>12950</v>
      </c>
      <c r="H7249" s="1" t="s">
        <v>11748</v>
      </c>
      <c r="I7249" s="378">
        <v>46188</v>
      </c>
      <c r="J7249" s="1" t="s">
        <v>61</v>
      </c>
      <c r="K7249" s="380">
        <v>0.77171296296295999</v>
      </c>
      <c r="L7249" s="378">
        <v>46183</v>
      </c>
      <c r="M7249" s="1" t="s">
        <v>5023</v>
      </c>
      <c r="N7249" s="1" t="s">
        <v>12951</v>
      </c>
    </row>
    <row r="7250" spans="1:14" x14ac:dyDescent="0.25">
      <c r="A7250" s="1" t="s">
        <v>5020</v>
      </c>
      <c r="B7250" s="1" t="s">
        <v>80</v>
      </c>
      <c r="C7250" s="1" t="s">
        <v>81</v>
      </c>
      <c r="D7250" s="377">
        <v>440</v>
      </c>
      <c r="E7250" s="1" t="s">
        <v>82</v>
      </c>
      <c r="F7250" s="378">
        <v>46182</v>
      </c>
      <c r="G7250" s="1" t="s">
        <v>10451</v>
      </c>
      <c r="H7250" s="1" t="s">
        <v>9470</v>
      </c>
      <c r="I7250" s="378">
        <v>46187</v>
      </c>
      <c r="J7250" s="1" t="s">
        <v>61</v>
      </c>
      <c r="K7250" s="380">
        <v>0.36414351851852</v>
      </c>
      <c r="L7250" s="378">
        <v>46182</v>
      </c>
      <c r="M7250" s="1" t="s">
        <v>5023</v>
      </c>
      <c r="N7250" s="1" t="s">
        <v>10452</v>
      </c>
    </row>
    <row r="7251" spans="1:14" x14ac:dyDescent="0.25">
      <c r="A7251" s="1" t="s">
        <v>5020</v>
      </c>
      <c r="B7251" s="1" t="s">
        <v>80</v>
      </c>
      <c r="C7251" s="1" t="s">
        <v>81</v>
      </c>
      <c r="D7251" s="377">
        <v>440</v>
      </c>
      <c r="E7251" s="1" t="s">
        <v>82</v>
      </c>
      <c r="F7251" s="378">
        <v>46181</v>
      </c>
      <c r="G7251" s="1" t="s">
        <v>10453</v>
      </c>
      <c r="H7251" s="1" t="s">
        <v>9469</v>
      </c>
      <c r="I7251" s="378">
        <v>46186</v>
      </c>
      <c r="J7251" s="1" t="s">
        <v>61</v>
      </c>
      <c r="K7251" s="380">
        <v>0.56932870370370003</v>
      </c>
      <c r="L7251" s="378">
        <v>46181</v>
      </c>
      <c r="M7251" s="1" t="s">
        <v>5023</v>
      </c>
      <c r="N7251" s="1" t="s">
        <v>10454</v>
      </c>
    </row>
    <row r="7252" spans="1:14" x14ac:dyDescent="0.25">
      <c r="A7252" s="1" t="s">
        <v>5020</v>
      </c>
      <c r="B7252" s="1" t="s">
        <v>80</v>
      </c>
      <c r="C7252" s="1" t="s">
        <v>81</v>
      </c>
      <c r="D7252" s="377">
        <v>440</v>
      </c>
      <c r="E7252" s="1" t="s">
        <v>82</v>
      </c>
      <c r="F7252" s="378">
        <v>46176</v>
      </c>
      <c r="G7252" s="1" t="s">
        <v>9081</v>
      </c>
      <c r="H7252" s="1" t="s">
        <v>5822</v>
      </c>
      <c r="I7252" s="378">
        <v>46181</v>
      </c>
      <c r="J7252" s="1" t="s">
        <v>61</v>
      </c>
      <c r="K7252" s="380">
        <v>0.78817129629630001</v>
      </c>
      <c r="L7252" s="378">
        <v>46176</v>
      </c>
      <c r="M7252" s="1" t="s">
        <v>5023</v>
      </c>
      <c r="N7252" s="1" t="s">
        <v>9082</v>
      </c>
    </row>
    <row r="7253" spans="1:14" x14ac:dyDescent="0.25">
      <c r="A7253" s="1" t="s">
        <v>5020</v>
      </c>
      <c r="B7253" s="1" t="s">
        <v>80</v>
      </c>
      <c r="C7253" s="1" t="s">
        <v>81</v>
      </c>
      <c r="D7253" s="377">
        <v>440</v>
      </c>
      <c r="E7253" s="1" t="s">
        <v>82</v>
      </c>
      <c r="F7253" s="378">
        <v>46175</v>
      </c>
      <c r="G7253" s="1" t="s">
        <v>5021</v>
      </c>
      <c r="H7253" s="1" t="s">
        <v>5022</v>
      </c>
      <c r="I7253" s="378">
        <v>46180</v>
      </c>
      <c r="J7253" s="1" t="s">
        <v>61</v>
      </c>
      <c r="K7253" s="380">
        <v>0.42563657407407002</v>
      </c>
      <c r="L7253" s="378">
        <v>46175</v>
      </c>
      <c r="M7253" s="1" t="s">
        <v>5023</v>
      </c>
      <c r="N7253" s="1" t="s">
        <v>5024</v>
      </c>
    </row>
    <row r="7254" spans="1:14" x14ac:dyDescent="0.25">
      <c r="A7254" s="1" t="s">
        <v>5020</v>
      </c>
      <c r="B7254" s="1" t="s">
        <v>80</v>
      </c>
      <c r="C7254" s="1" t="s">
        <v>81</v>
      </c>
      <c r="D7254" s="377">
        <v>440</v>
      </c>
      <c r="E7254" s="1" t="s">
        <v>82</v>
      </c>
      <c r="F7254" s="378">
        <v>46175</v>
      </c>
      <c r="G7254" s="1" t="s">
        <v>5724</v>
      </c>
      <c r="H7254" s="1" t="s">
        <v>5079</v>
      </c>
      <c r="I7254" s="378">
        <v>46180</v>
      </c>
      <c r="J7254" s="1" t="s">
        <v>61</v>
      </c>
      <c r="K7254" s="380">
        <v>0.94041666666667001</v>
      </c>
      <c r="L7254" s="378">
        <v>46175</v>
      </c>
      <c r="M7254" s="1" t="s">
        <v>5023</v>
      </c>
      <c r="N7254" s="1" t="s">
        <v>5725</v>
      </c>
    </row>
    <row r="7255" spans="1:14" x14ac:dyDescent="0.25">
      <c r="A7255" s="1" t="s">
        <v>5025</v>
      </c>
      <c r="B7255" s="1" t="s">
        <v>80</v>
      </c>
      <c r="C7255" s="1" t="s">
        <v>81</v>
      </c>
      <c r="D7255" s="377">
        <v>9</v>
      </c>
      <c r="E7255" s="1" t="s">
        <v>82</v>
      </c>
      <c r="F7255" s="378">
        <v>46183</v>
      </c>
      <c r="G7255" s="1" t="s">
        <v>12952</v>
      </c>
      <c r="H7255" s="1" t="s">
        <v>11749</v>
      </c>
      <c r="I7255" s="378">
        <v>46185</v>
      </c>
      <c r="J7255" s="1" t="s">
        <v>61</v>
      </c>
      <c r="K7255" s="380">
        <v>0.77093750000000005</v>
      </c>
      <c r="L7255" s="378">
        <v>46183</v>
      </c>
      <c r="M7255" s="1" t="s">
        <v>5028</v>
      </c>
      <c r="N7255" s="1" t="s">
        <v>12953</v>
      </c>
    </row>
    <row r="7256" spans="1:14" x14ac:dyDescent="0.25">
      <c r="A7256" s="1" t="s">
        <v>5025</v>
      </c>
      <c r="B7256" s="1" t="s">
        <v>80</v>
      </c>
      <c r="C7256" s="1" t="s">
        <v>81</v>
      </c>
      <c r="D7256" s="377">
        <v>9</v>
      </c>
      <c r="E7256" s="1" t="s">
        <v>82</v>
      </c>
      <c r="F7256" s="378">
        <v>46182</v>
      </c>
      <c r="G7256" s="1" t="s">
        <v>10455</v>
      </c>
      <c r="H7256" s="1" t="s">
        <v>9472</v>
      </c>
      <c r="I7256" s="378">
        <v>46184</v>
      </c>
      <c r="J7256" s="1" t="s">
        <v>61</v>
      </c>
      <c r="K7256" s="380">
        <v>0.36476851851851999</v>
      </c>
      <c r="L7256" s="378">
        <v>46182</v>
      </c>
      <c r="M7256" s="1" t="s">
        <v>5028</v>
      </c>
      <c r="N7256" s="1" t="s">
        <v>10456</v>
      </c>
    </row>
    <row r="7257" spans="1:14" x14ac:dyDescent="0.25">
      <c r="A7257" s="1" t="s">
        <v>5025</v>
      </c>
      <c r="B7257" s="1" t="s">
        <v>80</v>
      </c>
      <c r="C7257" s="1" t="s">
        <v>81</v>
      </c>
      <c r="D7257" s="377">
        <v>9</v>
      </c>
      <c r="E7257" s="1" t="s">
        <v>82</v>
      </c>
      <c r="F7257" s="378">
        <v>46181</v>
      </c>
      <c r="G7257" s="1" t="s">
        <v>10457</v>
      </c>
      <c r="H7257" s="1" t="s">
        <v>9471</v>
      </c>
      <c r="I7257" s="378">
        <v>46183</v>
      </c>
      <c r="J7257" s="1" t="s">
        <v>61</v>
      </c>
      <c r="K7257" s="380">
        <v>0.56964120370369997</v>
      </c>
      <c r="L7257" s="378">
        <v>46181</v>
      </c>
      <c r="M7257" s="1" t="s">
        <v>5028</v>
      </c>
      <c r="N7257" s="1" t="s">
        <v>10458</v>
      </c>
    </row>
    <row r="7258" spans="1:14" x14ac:dyDescent="0.25">
      <c r="A7258" s="1" t="s">
        <v>5025</v>
      </c>
      <c r="B7258" s="1" t="s">
        <v>80</v>
      </c>
      <c r="C7258" s="1" t="s">
        <v>81</v>
      </c>
      <c r="D7258" s="377">
        <v>9</v>
      </c>
      <c r="E7258" s="1" t="s">
        <v>82</v>
      </c>
      <c r="F7258" s="378">
        <v>46176</v>
      </c>
      <c r="G7258" s="1" t="s">
        <v>9083</v>
      </c>
      <c r="H7258" s="1" t="s">
        <v>5823</v>
      </c>
      <c r="I7258" s="378">
        <v>46178</v>
      </c>
      <c r="J7258" s="1" t="s">
        <v>61</v>
      </c>
      <c r="K7258" s="380">
        <v>0.78800925925926002</v>
      </c>
      <c r="L7258" s="378">
        <v>46176</v>
      </c>
      <c r="M7258" s="1" t="s">
        <v>5028</v>
      </c>
      <c r="N7258" s="1" t="s">
        <v>9084</v>
      </c>
    </row>
    <row r="7259" spans="1:14" x14ac:dyDescent="0.25">
      <c r="A7259" s="1" t="s">
        <v>5025</v>
      </c>
      <c r="B7259" s="1" t="s">
        <v>80</v>
      </c>
      <c r="C7259" s="1" t="s">
        <v>81</v>
      </c>
      <c r="D7259" s="377">
        <v>9</v>
      </c>
      <c r="E7259" s="1" t="s">
        <v>82</v>
      </c>
      <c r="F7259" s="378">
        <v>46175</v>
      </c>
      <c r="G7259" s="1" t="s">
        <v>5726</v>
      </c>
      <c r="H7259" s="1" t="s">
        <v>5727</v>
      </c>
      <c r="I7259" s="378">
        <v>46177</v>
      </c>
      <c r="J7259" s="1" t="s">
        <v>61</v>
      </c>
      <c r="K7259" s="380">
        <v>0.94075231481481003</v>
      </c>
      <c r="L7259" s="378">
        <v>46175</v>
      </c>
      <c r="M7259" s="1" t="s">
        <v>5028</v>
      </c>
      <c r="N7259" s="1" t="s">
        <v>5728</v>
      </c>
    </row>
    <row r="7260" spans="1:14" x14ac:dyDescent="0.25">
      <c r="A7260" s="1" t="s">
        <v>5025</v>
      </c>
      <c r="B7260" s="1" t="s">
        <v>80</v>
      </c>
      <c r="C7260" s="1" t="s">
        <v>81</v>
      </c>
      <c r="D7260" s="377">
        <v>9</v>
      </c>
      <c r="E7260" s="1" t="s">
        <v>82</v>
      </c>
      <c r="F7260" s="378">
        <v>46175</v>
      </c>
      <c r="G7260" s="1" t="s">
        <v>5026</v>
      </c>
      <c r="H7260" s="1" t="s">
        <v>5027</v>
      </c>
      <c r="I7260" s="378">
        <v>46177</v>
      </c>
      <c r="J7260" s="1" t="s">
        <v>61</v>
      </c>
      <c r="K7260" s="380">
        <v>0.42467592592593001</v>
      </c>
      <c r="L7260" s="378">
        <v>46175</v>
      </c>
      <c r="M7260" s="1" t="s">
        <v>5028</v>
      </c>
      <c r="N7260" s="1" t="s">
        <v>5029</v>
      </c>
    </row>
    <row r="7261" spans="1:14" x14ac:dyDescent="0.25">
      <c r="A7261" s="1" t="s">
        <v>563</v>
      </c>
      <c r="B7261" s="1" t="s">
        <v>87</v>
      </c>
      <c r="C7261" s="1" t="s">
        <v>81</v>
      </c>
      <c r="D7261" s="377">
        <v>12750</v>
      </c>
      <c r="E7261" s="1" t="s">
        <v>84</v>
      </c>
      <c r="F7261" s="378">
        <v>46184</v>
      </c>
      <c r="G7261" s="1" t="s">
        <v>12955</v>
      </c>
      <c r="H7261" s="1" t="s">
        <v>11757</v>
      </c>
      <c r="I7261" s="378">
        <v>46914</v>
      </c>
      <c r="J7261" s="1" t="s">
        <v>61</v>
      </c>
      <c r="K7261" s="380">
        <v>0.40167824074073999</v>
      </c>
      <c r="L7261" s="378">
        <v>46184</v>
      </c>
      <c r="M7261" s="1" t="s">
        <v>564</v>
      </c>
      <c r="N7261" s="1" t="s">
        <v>13147</v>
      </c>
    </row>
    <row r="7262" spans="1:14" x14ac:dyDescent="0.25">
      <c r="A7262" s="1" t="s">
        <v>563</v>
      </c>
      <c r="B7262" s="1" t="s">
        <v>87</v>
      </c>
      <c r="C7262" s="1" t="s">
        <v>81</v>
      </c>
      <c r="D7262" s="377">
        <v>3400</v>
      </c>
      <c r="E7262" s="1" t="s">
        <v>84</v>
      </c>
      <c r="F7262" s="378">
        <v>46184</v>
      </c>
      <c r="G7262" s="1" t="s">
        <v>12955</v>
      </c>
      <c r="H7262" s="1" t="s">
        <v>11757</v>
      </c>
      <c r="I7262" s="378">
        <v>46914</v>
      </c>
      <c r="J7262" s="1" t="s">
        <v>61</v>
      </c>
      <c r="K7262" s="380">
        <v>0.77907407407407003</v>
      </c>
      <c r="L7262" s="378">
        <v>46184</v>
      </c>
      <c r="M7262" s="1" t="s">
        <v>564</v>
      </c>
      <c r="N7262" s="1" t="s">
        <v>14095</v>
      </c>
    </row>
    <row r="7263" spans="1:14" x14ac:dyDescent="0.25">
      <c r="A7263" s="1" t="s">
        <v>563</v>
      </c>
      <c r="B7263" s="1" t="s">
        <v>87</v>
      </c>
      <c r="C7263" s="1" t="s">
        <v>81</v>
      </c>
      <c r="D7263" s="377">
        <v>12750</v>
      </c>
      <c r="E7263" s="1" t="s">
        <v>84</v>
      </c>
      <c r="F7263" s="378">
        <v>46183</v>
      </c>
      <c r="G7263" s="1" t="s">
        <v>11720</v>
      </c>
      <c r="H7263" s="1" t="s">
        <v>11721</v>
      </c>
      <c r="I7263" s="378">
        <v>46913</v>
      </c>
      <c r="J7263" s="1" t="s">
        <v>61</v>
      </c>
      <c r="K7263" s="380">
        <v>0.56917824074073997</v>
      </c>
      <c r="L7263" s="378">
        <v>46183</v>
      </c>
      <c r="M7263" s="1" t="s">
        <v>564</v>
      </c>
      <c r="N7263" s="1" t="s">
        <v>12957</v>
      </c>
    </row>
    <row r="7264" spans="1:14" x14ac:dyDescent="0.25">
      <c r="A7264" s="1" t="s">
        <v>563</v>
      </c>
      <c r="B7264" s="1" t="s">
        <v>87</v>
      </c>
      <c r="C7264" s="1" t="s">
        <v>81</v>
      </c>
      <c r="D7264" s="377">
        <v>12750</v>
      </c>
      <c r="E7264" s="1" t="s">
        <v>84</v>
      </c>
      <c r="F7264" s="378">
        <v>46183</v>
      </c>
      <c r="G7264" s="1" t="s">
        <v>12955</v>
      </c>
      <c r="H7264" s="1" t="s">
        <v>11757</v>
      </c>
      <c r="I7264" s="378">
        <v>46914</v>
      </c>
      <c r="J7264" s="1" t="s">
        <v>61</v>
      </c>
      <c r="K7264" s="380">
        <v>0.95333333333333004</v>
      </c>
      <c r="L7264" s="378">
        <v>46183</v>
      </c>
      <c r="M7264" s="1" t="s">
        <v>564</v>
      </c>
      <c r="N7264" s="1" t="s">
        <v>12956</v>
      </c>
    </row>
    <row r="7265" spans="1:14" x14ac:dyDescent="0.25">
      <c r="A7265" s="1" t="s">
        <v>563</v>
      </c>
      <c r="B7265" s="1" t="s">
        <v>87</v>
      </c>
      <c r="C7265" s="1" t="s">
        <v>81</v>
      </c>
      <c r="D7265" s="377">
        <v>12750</v>
      </c>
      <c r="E7265" s="1" t="s">
        <v>84</v>
      </c>
      <c r="F7265" s="378">
        <v>46183</v>
      </c>
      <c r="G7265" s="1" t="s">
        <v>11720</v>
      </c>
      <c r="H7265" s="1" t="s">
        <v>11721</v>
      </c>
      <c r="I7265" s="378">
        <v>46913</v>
      </c>
      <c r="J7265" s="1" t="s">
        <v>61</v>
      </c>
      <c r="K7265" s="380">
        <v>0.72506944444443999</v>
      </c>
      <c r="L7265" s="378">
        <v>46183</v>
      </c>
      <c r="M7265" s="1" t="s">
        <v>564</v>
      </c>
      <c r="N7265" s="1" t="s">
        <v>12954</v>
      </c>
    </row>
    <row r="7266" spans="1:14" x14ac:dyDescent="0.25">
      <c r="A7266" s="1" t="s">
        <v>563</v>
      </c>
      <c r="B7266" s="1" t="s">
        <v>87</v>
      </c>
      <c r="C7266" s="1" t="s">
        <v>81</v>
      </c>
      <c r="D7266" s="377">
        <v>12750</v>
      </c>
      <c r="E7266" s="1" t="s">
        <v>84</v>
      </c>
      <c r="F7266" s="378">
        <v>46183</v>
      </c>
      <c r="G7266" s="1" t="s">
        <v>11720</v>
      </c>
      <c r="H7266" s="1" t="s">
        <v>11721</v>
      </c>
      <c r="I7266" s="378">
        <v>46913</v>
      </c>
      <c r="J7266" s="1" t="s">
        <v>61</v>
      </c>
      <c r="K7266" s="380">
        <v>0.39214120370369998</v>
      </c>
      <c r="L7266" s="378">
        <v>46183</v>
      </c>
      <c r="M7266" s="1" t="s">
        <v>564</v>
      </c>
      <c r="N7266" s="1" t="s">
        <v>11723</v>
      </c>
    </row>
    <row r="7267" spans="1:14" x14ac:dyDescent="0.25">
      <c r="A7267" s="1" t="s">
        <v>563</v>
      </c>
      <c r="B7267" s="1" t="s">
        <v>87</v>
      </c>
      <c r="C7267" s="1" t="s">
        <v>81</v>
      </c>
      <c r="D7267" s="377">
        <v>12750</v>
      </c>
      <c r="E7267" s="1" t="s">
        <v>84</v>
      </c>
      <c r="F7267" s="378">
        <v>46183</v>
      </c>
      <c r="G7267" s="1" t="s">
        <v>11720</v>
      </c>
      <c r="H7267" s="1" t="s">
        <v>11721</v>
      </c>
      <c r="I7267" s="378">
        <v>46913</v>
      </c>
      <c r="J7267" s="1" t="s">
        <v>61</v>
      </c>
      <c r="K7267" s="380">
        <v>0.37956018518519002</v>
      </c>
      <c r="L7267" s="378">
        <v>46183</v>
      </c>
      <c r="M7267" s="1" t="s">
        <v>564</v>
      </c>
      <c r="N7267" s="1" t="s">
        <v>11722</v>
      </c>
    </row>
    <row r="7268" spans="1:14" x14ac:dyDescent="0.25">
      <c r="A7268" s="1" t="s">
        <v>563</v>
      </c>
      <c r="B7268" s="1" t="s">
        <v>87</v>
      </c>
      <c r="C7268" s="1" t="s">
        <v>81</v>
      </c>
      <c r="D7268" s="377">
        <v>12750</v>
      </c>
      <c r="E7268" s="1" t="s">
        <v>84</v>
      </c>
      <c r="F7268" s="378">
        <v>46182</v>
      </c>
      <c r="G7268" s="1" t="s">
        <v>10459</v>
      </c>
      <c r="H7268" s="1" t="s">
        <v>9482</v>
      </c>
      <c r="I7268" s="378">
        <v>46912</v>
      </c>
      <c r="J7268" s="1" t="s">
        <v>61</v>
      </c>
      <c r="K7268" s="380">
        <v>4.4502314814809998E-2</v>
      </c>
      <c r="L7268" s="378">
        <v>46182</v>
      </c>
      <c r="M7268" s="1" t="s">
        <v>564</v>
      </c>
      <c r="N7268" s="1" t="s">
        <v>10461</v>
      </c>
    </row>
    <row r="7269" spans="1:14" x14ac:dyDescent="0.25">
      <c r="A7269" s="1" t="s">
        <v>563</v>
      </c>
      <c r="B7269" s="1" t="s">
        <v>87</v>
      </c>
      <c r="C7269" s="1" t="s">
        <v>81</v>
      </c>
      <c r="D7269" s="377">
        <v>12750</v>
      </c>
      <c r="E7269" s="1" t="s">
        <v>84</v>
      </c>
      <c r="F7269" s="378">
        <v>46182</v>
      </c>
      <c r="G7269" s="1" t="s">
        <v>10459</v>
      </c>
      <c r="H7269" s="1" t="s">
        <v>9482</v>
      </c>
      <c r="I7269" s="378">
        <v>46912</v>
      </c>
      <c r="J7269" s="1" t="s">
        <v>61</v>
      </c>
      <c r="K7269" s="380">
        <v>0.27053240740741002</v>
      </c>
      <c r="L7269" s="378">
        <v>46182</v>
      </c>
      <c r="M7269" s="1" t="s">
        <v>564</v>
      </c>
      <c r="N7269" s="1" t="s">
        <v>10460</v>
      </c>
    </row>
    <row r="7270" spans="1:14" x14ac:dyDescent="0.25">
      <c r="A7270" s="1" t="s">
        <v>563</v>
      </c>
      <c r="B7270" s="1" t="s">
        <v>87</v>
      </c>
      <c r="C7270" s="1" t="s">
        <v>81</v>
      </c>
      <c r="D7270" s="377">
        <v>12750</v>
      </c>
      <c r="E7270" s="1" t="s">
        <v>84</v>
      </c>
      <c r="F7270" s="378">
        <v>46181</v>
      </c>
      <c r="G7270" s="1" t="s">
        <v>9085</v>
      </c>
      <c r="H7270" s="1" t="s">
        <v>5843</v>
      </c>
      <c r="I7270" s="378">
        <v>46909</v>
      </c>
      <c r="J7270" s="1" t="s">
        <v>61</v>
      </c>
      <c r="K7270" s="380">
        <v>0.51275462962963003</v>
      </c>
      <c r="L7270" s="378">
        <v>46181</v>
      </c>
      <c r="M7270" s="1" t="s">
        <v>564</v>
      </c>
      <c r="N7270" s="1" t="s">
        <v>10463</v>
      </c>
    </row>
    <row r="7271" spans="1:14" x14ac:dyDescent="0.25">
      <c r="A7271" s="1" t="s">
        <v>563</v>
      </c>
      <c r="B7271" s="1" t="s">
        <v>87</v>
      </c>
      <c r="C7271" s="1" t="s">
        <v>81</v>
      </c>
      <c r="D7271" s="377">
        <v>12750</v>
      </c>
      <c r="E7271" s="1" t="s">
        <v>84</v>
      </c>
      <c r="F7271" s="378">
        <v>46181</v>
      </c>
      <c r="G7271" s="1" t="s">
        <v>10459</v>
      </c>
      <c r="H7271" s="1" t="s">
        <v>9482</v>
      </c>
      <c r="I7271" s="378">
        <v>46912</v>
      </c>
      <c r="J7271" s="1" t="s">
        <v>61</v>
      </c>
      <c r="K7271" s="380">
        <v>0.92336805555556001</v>
      </c>
      <c r="L7271" s="378">
        <v>46181</v>
      </c>
      <c r="M7271" s="1" t="s">
        <v>564</v>
      </c>
      <c r="N7271" s="1" t="s">
        <v>10464</v>
      </c>
    </row>
    <row r="7272" spans="1:14" x14ac:dyDescent="0.25">
      <c r="A7272" s="1" t="s">
        <v>563</v>
      </c>
      <c r="B7272" s="1" t="s">
        <v>87</v>
      </c>
      <c r="C7272" s="1" t="s">
        <v>81</v>
      </c>
      <c r="D7272" s="377">
        <v>12750</v>
      </c>
      <c r="E7272" s="1" t="s">
        <v>84</v>
      </c>
      <c r="F7272" s="378">
        <v>46181</v>
      </c>
      <c r="G7272" s="1" t="s">
        <v>10459</v>
      </c>
      <c r="H7272" s="1" t="s">
        <v>9482</v>
      </c>
      <c r="I7272" s="378">
        <v>46912</v>
      </c>
      <c r="J7272" s="1" t="s">
        <v>61</v>
      </c>
      <c r="K7272" s="380">
        <v>0.64190972222221998</v>
      </c>
      <c r="L7272" s="378">
        <v>46181</v>
      </c>
      <c r="M7272" s="1" t="s">
        <v>564</v>
      </c>
      <c r="N7272" s="1" t="s">
        <v>10462</v>
      </c>
    </row>
    <row r="7273" spans="1:14" x14ac:dyDescent="0.25">
      <c r="A7273" s="1" t="s">
        <v>563</v>
      </c>
      <c r="B7273" s="1" t="s">
        <v>87</v>
      </c>
      <c r="C7273" s="1" t="s">
        <v>81</v>
      </c>
      <c r="D7273" s="377">
        <v>12750</v>
      </c>
      <c r="E7273" s="1" t="s">
        <v>84</v>
      </c>
      <c r="F7273" s="378">
        <v>46179</v>
      </c>
      <c r="G7273" s="1" t="s">
        <v>9085</v>
      </c>
      <c r="H7273" s="1" t="s">
        <v>5843</v>
      </c>
      <c r="I7273" s="378">
        <v>46909</v>
      </c>
      <c r="J7273" s="1" t="s">
        <v>61</v>
      </c>
      <c r="K7273" s="380">
        <v>0.14635416666667</v>
      </c>
      <c r="L7273" s="378">
        <v>46179</v>
      </c>
      <c r="M7273" s="1" t="s">
        <v>564</v>
      </c>
      <c r="N7273" s="1" t="s">
        <v>9087</v>
      </c>
    </row>
    <row r="7274" spans="1:14" x14ac:dyDescent="0.25">
      <c r="A7274" s="1" t="s">
        <v>563</v>
      </c>
      <c r="B7274" s="1" t="s">
        <v>87</v>
      </c>
      <c r="C7274" s="1" t="s">
        <v>81</v>
      </c>
      <c r="D7274" s="377">
        <v>12750</v>
      </c>
      <c r="E7274" s="1" t="s">
        <v>84</v>
      </c>
      <c r="F7274" s="378">
        <v>46179</v>
      </c>
      <c r="G7274" s="1" t="s">
        <v>9085</v>
      </c>
      <c r="H7274" s="1" t="s">
        <v>5843</v>
      </c>
      <c r="I7274" s="378">
        <v>46909</v>
      </c>
      <c r="J7274" s="1" t="s">
        <v>61</v>
      </c>
      <c r="K7274" s="380">
        <v>0.23229166666667</v>
      </c>
      <c r="L7274" s="378">
        <v>46179</v>
      </c>
      <c r="M7274" s="1" t="s">
        <v>564</v>
      </c>
      <c r="N7274" s="1" t="s">
        <v>9086</v>
      </c>
    </row>
    <row r="7275" spans="1:14" x14ac:dyDescent="0.25">
      <c r="A7275" s="1" t="s">
        <v>563</v>
      </c>
      <c r="B7275" s="1" t="s">
        <v>87</v>
      </c>
      <c r="C7275" s="1" t="s">
        <v>81</v>
      </c>
      <c r="D7275" s="377">
        <v>12750</v>
      </c>
      <c r="E7275" s="1" t="s">
        <v>84</v>
      </c>
      <c r="F7275" s="378">
        <v>46178</v>
      </c>
      <c r="G7275" s="1" t="s">
        <v>9085</v>
      </c>
      <c r="H7275" s="1" t="s">
        <v>5843</v>
      </c>
      <c r="I7275" s="378">
        <v>46909</v>
      </c>
      <c r="J7275" s="1" t="s">
        <v>61</v>
      </c>
      <c r="K7275" s="380">
        <v>0.93082175925926003</v>
      </c>
      <c r="L7275" s="378">
        <v>46178</v>
      </c>
      <c r="M7275" s="1" t="s">
        <v>564</v>
      </c>
      <c r="N7275" s="1" t="s">
        <v>9090</v>
      </c>
    </row>
    <row r="7276" spans="1:14" x14ac:dyDescent="0.25">
      <c r="A7276" s="1" t="s">
        <v>563</v>
      </c>
      <c r="B7276" s="1" t="s">
        <v>87</v>
      </c>
      <c r="C7276" s="1" t="s">
        <v>81</v>
      </c>
      <c r="D7276" s="377">
        <v>12750</v>
      </c>
      <c r="E7276" s="1" t="s">
        <v>84</v>
      </c>
      <c r="F7276" s="378">
        <v>46178</v>
      </c>
      <c r="G7276" s="1" t="s">
        <v>9088</v>
      </c>
      <c r="H7276" s="1" t="s">
        <v>5842</v>
      </c>
      <c r="I7276" s="378">
        <v>46908</v>
      </c>
      <c r="J7276" s="1" t="s">
        <v>61</v>
      </c>
      <c r="K7276" s="380">
        <v>0.57898148148147999</v>
      </c>
      <c r="L7276" s="378">
        <v>46178</v>
      </c>
      <c r="M7276" s="1" t="s">
        <v>564</v>
      </c>
      <c r="N7276" s="1" t="s">
        <v>9091</v>
      </c>
    </row>
    <row r="7277" spans="1:14" x14ac:dyDescent="0.25">
      <c r="A7277" s="1" t="s">
        <v>563</v>
      </c>
      <c r="B7277" s="1" t="s">
        <v>87</v>
      </c>
      <c r="C7277" s="1" t="s">
        <v>81</v>
      </c>
      <c r="D7277" s="377">
        <v>12750</v>
      </c>
      <c r="E7277" s="1" t="s">
        <v>84</v>
      </c>
      <c r="F7277" s="378">
        <v>46178</v>
      </c>
      <c r="G7277" s="1" t="s">
        <v>9088</v>
      </c>
      <c r="H7277" s="1" t="s">
        <v>5842</v>
      </c>
      <c r="I7277" s="378">
        <v>46908</v>
      </c>
      <c r="J7277" s="1" t="s">
        <v>61</v>
      </c>
      <c r="K7277" s="380">
        <v>0.33664351851851998</v>
      </c>
      <c r="L7277" s="378">
        <v>46178</v>
      </c>
      <c r="M7277" s="1" t="s">
        <v>564</v>
      </c>
      <c r="N7277" s="1" t="s">
        <v>9092</v>
      </c>
    </row>
    <row r="7278" spans="1:14" x14ac:dyDescent="0.25">
      <c r="A7278" s="1" t="s">
        <v>563</v>
      </c>
      <c r="B7278" s="1" t="s">
        <v>87</v>
      </c>
      <c r="C7278" s="1" t="s">
        <v>81</v>
      </c>
      <c r="D7278" s="377">
        <v>12750</v>
      </c>
      <c r="E7278" s="1" t="s">
        <v>84</v>
      </c>
      <c r="F7278" s="378">
        <v>46178</v>
      </c>
      <c r="G7278" s="1" t="s">
        <v>9088</v>
      </c>
      <c r="H7278" s="1" t="s">
        <v>5842</v>
      </c>
      <c r="I7278" s="378">
        <v>46908</v>
      </c>
      <c r="J7278" s="1" t="s">
        <v>61</v>
      </c>
      <c r="K7278" s="380">
        <v>0.73178240740740996</v>
      </c>
      <c r="L7278" s="378">
        <v>46178</v>
      </c>
      <c r="M7278" s="1" t="s">
        <v>564</v>
      </c>
      <c r="N7278" s="1" t="s">
        <v>9093</v>
      </c>
    </row>
    <row r="7279" spans="1:14" x14ac:dyDescent="0.25">
      <c r="A7279" s="1" t="s">
        <v>563</v>
      </c>
      <c r="B7279" s="1" t="s">
        <v>87</v>
      </c>
      <c r="C7279" s="1" t="s">
        <v>81</v>
      </c>
      <c r="D7279" s="377">
        <v>12750</v>
      </c>
      <c r="E7279" s="1" t="s">
        <v>84</v>
      </c>
      <c r="F7279" s="378">
        <v>46178</v>
      </c>
      <c r="G7279" s="1" t="s">
        <v>9088</v>
      </c>
      <c r="H7279" s="1" t="s">
        <v>5842</v>
      </c>
      <c r="I7279" s="378">
        <v>46908</v>
      </c>
      <c r="J7279" s="1" t="s">
        <v>61</v>
      </c>
      <c r="K7279" s="380">
        <v>0.44081018518519</v>
      </c>
      <c r="L7279" s="378">
        <v>46178</v>
      </c>
      <c r="M7279" s="1" t="s">
        <v>564</v>
      </c>
      <c r="N7279" s="1" t="s">
        <v>9089</v>
      </c>
    </row>
    <row r="7280" spans="1:14" x14ac:dyDescent="0.25">
      <c r="A7280" s="1" t="s">
        <v>557</v>
      </c>
      <c r="B7280" s="1" t="s">
        <v>87</v>
      </c>
      <c r="C7280" s="1" t="s">
        <v>81</v>
      </c>
      <c r="D7280" s="377">
        <v>12750</v>
      </c>
      <c r="E7280" s="1" t="s">
        <v>84</v>
      </c>
      <c r="F7280" s="378">
        <v>46176</v>
      </c>
      <c r="G7280" s="1" t="s">
        <v>5730</v>
      </c>
      <c r="H7280" s="1" t="s">
        <v>5082</v>
      </c>
      <c r="I7280" s="378">
        <v>46906</v>
      </c>
      <c r="J7280" s="1" t="s">
        <v>61</v>
      </c>
      <c r="K7280" s="380">
        <v>0.47975694444444</v>
      </c>
      <c r="L7280" s="378">
        <v>46176</v>
      </c>
      <c r="M7280" s="1" t="s">
        <v>558</v>
      </c>
      <c r="N7280" s="1" t="s">
        <v>9094</v>
      </c>
    </row>
    <row r="7281" spans="1:14" x14ac:dyDescent="0.25">
      <c r="A7281" s="1" t="s">
        <v>557</v>
      </c>
      <c r="B7281" s="1" t="s">
        <v>87</v>
      </c>
      <c r="C7281" s="1" t="s">
        <v>81</v>
      </c>
      <c r="D7281" s="377">
        <v>12750</v>
      </c>
      <c r="E7281" s="1" t="s">
        <v>84</v>
      </c>
      <c r="F7281" s="378">
        <v>46176</v>
      </c>
      <c r="G7281" s="1" t="s">
        <v>5730</v>
      </c>
      <c r="H7281" s="1" t="s">
        <v>5082</v>
      </c>
      <c r="I7281" s="378">
        <v>46906</v>
      </c>
      <c r="J7281" s="1" t="s">
        <v>61</v>
      </c>
      <c r="K7281" s="380">
        <v>0.32767361111110999</v>
      </c>
      <c r="L7281" s="378">
        <v>46176</v>
      </c>
      <c r="M7281" s="1" t="s">
        <v>558</v>
      </c>
      <c r="N7281" s="1" t="s">
        <v>5732</v>
      </c>
    </row>
    <row r="7282" spans="1:14" x14ac:dyDescent="0.25">
      <c r="A7282" s="1" t="s">
        <v>557</v>
      </c>
      <c r="B7282" s="1" t="s">
        <v>87</v>
      </c>
      <c r="C7282" s="1" t="s">
        <v>81</v>
      </c>
      <c r="D7282" s="377">
        <v>12750</v>
      </c>
      <c r="E7282" s="1" t="s">
        <v>84</v>
      </c>
      <c r="F7282" s="378">
        <v>46176</v>
      </c>
      <c r="G7282" s="1" t="s">
        <v>5730</v>
      </c>
      <c r="H7282" s="1" t="s">
        <v>5082</v>
      </c>
      <c r="I7282" s="378">
        <v>46906</v>
      </c>
      <c r="J7282" s="1" t="s">
        <v>61</v>
      </c>
      <c r="K7282" s="380">
        <v>0.23493055555556</v>
      </c>
      <c r="L7282" s="378">
        <v>46176</v>
      </c>
      <c r="M7282" s="1" t="s">
        <v>558</v>
      </c>
      <c r="N7282" s="1" t="s">
        <v>5731</v>
      </c>
    </row>
    <row r="7283" spans="1:14" x14ac:dyDescent="0.25">
      <c r="A7283" s="1" t="s">
        <v>557</v>
      </c>
      <c r="B7283" s="1" t="s">
        <v>87</v>
      </c>
      <c r="C7283" s="1" t="s">
        <v>81</v>
      </c>
      <c r="D7283" s="377">
        <v>12750</v>
      </c>
      <c r="E7283" s="1" t="s">
        <v>84</v>
      </c>
      <c r="F7283" s="378">
        <v>46176</v>
      </c>
      <c r="G7283" s="1" t="s">
        <v>5730</v>
      </c>
      <c r="H7283" s="1" t="s">
        <v>5082</v>
      </c>
      <c r="I7283" s="378">
        <v>46906</v>
      </c>
      <c r="J7283" s="1" t="s">
        <v>61</v>
      </c>
      <c r="K7283" s="380">
        <v>0.68181712962963004</v>
      </c>
      <c r="L7283" s="378">
        <v>46176</v>
      </c>
      <c r="M7283" s="1" t="s">
        <v>558</v>
      </c>
      <c r="N7283" s="1" t="s">
        <v>9095</v>
      </c>
    </row>
    <row r="7284" spans="1:14" x14ac:dyDescent="0.25">
      <c r="A7284" s="1" t="s">
        <v>557</v>
      </c>
      <c r="B7284" s="1" t="s">
        <v>87</v>
      </c>
      <c r="C7284" s="1" t="s">
        <v>81</v>
      </c>
      <c r="D7284" s="377">
        <v>12750</v>
      </c>
      <c r="E7284" s="1" t="s">
        <v>84</v>
      </c>
      <c r="F7284" s="378">
        <v>46176</v>
      </c>
      <c r="G7284" s="1" t="s">
        <v>5030</v>
      </c>
      <c r="H7284" s="1" t="s">
        <v>5031</v>
      </c>
      <c r="I7284" s="378">
        <v>46906</v>
      </c>
      <c r="J7284" s="1" t="s">
        <v>61</v>
      </c>
      <c r="K7284" s="380">
        <v>3.4953703703699997E-2</v>
      </c>
      <c r="L7284" s="378">
        <v>46176</v>
      </c>
      <c r="M7284" s="1" t="s">
        <v>558</v>
      </c>
      <c r="N7284" s="1" t="s">
        <v>5729</v>
      </c>
    </row>
    <row r="7285" spans="1:14" x14ac:dyDescent="0.25">
      <c r="A7285" s="1" t="s">
        <v>557</v>
      </c>
      <c r="B7285" s="1" t="s">
        <v>87</v>
      </c>
      <c r="C7285" s="1" t="s">
        <v>81</v>
      </c>
      <c r="D7285" s="377">
        <v>12750</v>
      </c>
      <c r="E7285" s="1" t="s">
        <v>84</v>
      </c>
      <c r="F7285" s="378">
        <v>46175</v>
      </c>
      <c r="G7285" s="1" t="s">
        <v>5030</v>
      </c>
      <c r="H7285" s="1" t="s">
        <v>5031</v>
      </c>
      <c r="I7285" s="378">
        <v>46906</v>
      </c>
      <c r="J7285" s="1" t="s">
        <v>61</v>
      </c>
      <c r="K7285" s="380">
        <v>0.93607638888889</v>
      </c>
      <c r="L7285" s="378">
        <v>46175</v>
      </c>
      <c r="M7285" s="1" t="s">
        <v>558</v>
      </c>
      <c r="N7285" s="1" t="s">
        <v>5734</v>
      </c>
    </row>
    <row r="7286" spans="1:14" x14ac:dyDescent="0.25">
      <c r="A7286" s="1" t="s">
        <v>557</v>
      </c>
      <c r="B7286" s="1" t="s">
        <v>87</v>
      </c>
      <c r="C7286" s="1" t="s">
        <v>81</v>
      </c>
      <c r="D7286" s="377">
        <v>12750</v>
      </c>
      <c r="E7286" s="1" t="s">
        <v>84</v>
      </c>
      <c r="F7286" s="378">
        <v>46175</v>
      </c>
      <c r="G7286" s="1" t="s">
        <v>5030</v>
      </c>
      <c r="H7286" s="1" t="s">
        <v>5031</v>
      </c>
      <c r="I7286" s="378">
        <v>46906</v>
      </c>
      <c r="J7286" s="1" t="s">
        <v>61</v>
      </c>
      <c r="K7286" s="380">
        <v>0.72131944444443996</v>
      </c>
      <c r="L7286" s="378">
        <v>46175</v>
      </c>
      <c r="M7286" s="1" t="s">
        <v>558</v>
      </c>
      <c r="N7286" s="1" t="s">
        <v>5733</v>
      </c>
    </row>
    <row r="7287" spans="1:14" x14ac:dyDescent="0.25">
      <c r="A7287" s="1" t="s">
        <v>557</v>
      </c>
      <c r="B7287" s="1" t="s">
        <v>87</v>
      </c>
      <c r="C7287" s="1" t="s">
        <v>81</v>
      </c>
      <c r="D7287" s="377">
        <v>12750</v>
      </c>
      <c r="E7287" s="1" t="s">
        <v>84</v>
      </c>
      <c r="F7287" s="378">
        <v>46175</v>
      </c>
      <c r="G7287" s="1" t="s">
        <v>5030</v>
      </c>
      <c r="H7287" s="1" t="s">
        <v>5031</v>
      </c>
      <c r="I7287" s="378">
        <v>46906</v>
      </c>
      <c r="J7287" s="1" t="s">
        <v>61</v>
      </c>
      <c r="K7287" s="380">
        <v>0.53276620370369998</v>
      </c>
      <c r="L7287" s="378">
        <v>46175</v>
      </c>
      <c r="M7287" s="1" t="s">
        <v>558</v>
      </c>
      <c r="N7287" s="1" t="s">
        <v>5032</v>
      </c>
    </row>
    <row r="7288" spans="1:14" x14ac:dyDescent="0.25">
      <c r="A7288" s="1" t="s">
        <v>561</v>
      </c>
      <c r="B7288" s="1" t="s">
        <v>87</v>
      </c>
      <c r="C7288" s="1" t="s">
        <v>81</v>
      </c>
      <c r="D7288" s="377">
        <v>12750</v>
      </c>
      <c r="E7288" s="1" t="s">
        <v>84</v>
      </c>
      <c r="F7288" s="378">
        <v>46178</v>
      </c>
      <c r="G7288" s="1" t="s">
        <v>9096</v>
      </c>
      <c r="H7288" s="1" t="s">
        <v>5841</v>
      </c>
      <c r="I7288" s="378">
        <v>46908</v>
      </c>
      <c r="J7288" s="1" t="s">
        <v>61</v>
      </c>
      <c r="K7288" s="380">
        <v>5.6493055555560001E-2</v>
      </c>
      <c r="L7288" s="378">
        <v>46178</v>
      </c>
      <c r="M7288" s="1" t="s">
        <v>562</v>
      </c>
      <c r="N7288" s="1" t="s">
        <v>9097</v>
      </c>
    </row>
    <row r="7289" spans="1:14" x14ac:dyDescent="0.25">
      <c r="A7289" s="1" t="s">
        <v>561</v>
      </c>
      <c r="B7289" s="1" t="s">
        <v>87</v>
      </c>
      <c r="C7289" s="1" t="s">
        <v>81</v>
      </c>
      <c r="D7289" s="377">
        <v>12750</v>
      </c>
      <c r="E7289" s="1" t="s">
        <v>84</v>
      </c>
      <c r="F7289" s="378">
        <v>46177</v>
      </c>
      <c r="G7289" s="1" t="s">
        <v>9096</v>
      </c>
      <c r="H7289" s="1" t="s">
        <v>5841</v>
      </c>
      <c r="I7289" s="378">
        <v>46908</v>
      </c>
      <c r="J7289" s="1" t="s">
        <v>61</v>
      </c>
      <c r="K7289" s="380">
        <v>0.82218749999999996</v>
      </c>
      <c r="L7289" s="378">
        <v>46177</v>
      </c>
      <c r="M7289" s="1" t="s">
        <v>562</v>
      </c>
      <c r="N7289" s="1" t="s">
        <v>9098</v>
      </c>
    </row>
    <row r="7290" spans="1:14" x14ac:dyDescent="0.25">
      <c r="A7290" s="1" t="s">
        <v>561</v>
      </c>
      <c r="B7290" s="1" t="s">
        <v>87</v>
      </c>
      <c r="C7290" s="1" t="s">
        <v>81</v>
      </c>
      <c r="D7290" s="377">
        <v>12750</v>
      </c>
      <c r="E7290" s="1" t="s">
        <v>84</v>
      </c>
      <c r="F7290" s="378">
        <v>46177</v>
      </c>
      <c r="G7290" s="1" t="s">
        <v>9100</v>
      </c>
      <c r="H7290" s="1" t="s">
        <v>5840</v>
      </c>
      <c r="I7290" s="378">
        <v>46907</v>
      </c>
      <c r="J7290" s="1" t="s">
        <v>61</v>
      </c>
      <c r="K7290" s="380">
        <v>7.2581018518520002E-2</v>
      </c>
      <c r="L7290" s="378">
        <v>46177</v>
      </c>
      <c r="M7290" s="1" t="s">
        <v>562</v>
      </c>
      <c r="N7290" s="1" t="s">
        <v>9102</v>
      </c>
    </row>
    <row r="7291" spans="1:14" x14ac:dyDescent="0.25">
      <c r="A7291" s="1" t="s">
        <v>561</v>
      </c>
      <c r="B7291" s="1" t="s">
        <v>87</v>
      </c>
      <c r="C7291" s="1" t="s">
        <v>81</v>
      </c>
      <c r="D7291" s="377">
        <v>12750</v>
      </c>
      <c r="E7291" s="1" t="s">
        <v>84</v>
      </c>
      <c r="F7291" s="378">
        <v>46177</v>
      </c>
      <c r="G7291" s="1" t="s">
        <v>9096</v>
      </c>
      <c r="H7291" s="1" t="s">
        <v>5841</v>
      </c>
      <c r="I7291" s="378">
        <v>46908</v>
      </c>
      <c r="J7291" s="1" t="s">
        <v>61</v>
      </c>
      <c r="K7291" s="380">
        <v>0.92858796296295998</v>
      </c>
      <c r="L7291" s="378">
        <v>46177</v>
      </c>
      <c r="M7291" s="1" t="s">
        <v>562</v>
      </c>
      <c r="N7291" s="1" t="s">
        <v>9103</v>
      </c>
    </row>
    <row r="7292" spans="1:14" x14ac:dyDescent="0.25">
      <c r="A7292" s="1" t="s">
        <v>561</v>
      </c>
      <c r="B7292" s="1" t="s">
        <v>87</v>
      </c>
      <c r="C7292" s="1" t="s">
        <v>81</v>
      </c>
      <c r="D7292" s="377">
        <v>12750</v>
      </c>
      <c r="E7292" s="1" t="s">
        <v>84</v>
      </c>
      <c r="F7292" s="378">
        <v>46177</v>
      </c>
      <c r="G7292" s="1" t="s">
        <v>9096</v>
      </c>
      <c r="H7292" s="1" t="s">
        <v>5841</v>
      </c>
      <c r="I7292" s="378">
        <v>46908</v>
      </c>
      <c r="J7292" s="1" t="s">
        <v>61</v>
      </c>
      <c r="K7292" s="380">
        <v>0.59478009259259002</v>
      </c>
      <c r="L7292" s="378">
        <v>46177</v>
      </c>
      <c r="M7292" s="1" t="s">
        <v>562</v>
      </c>
      <c r="N7292" s="1" t="s">
        <v>9099</v>
      </c>
    </row>
    <row r="7293" spans="1:14" x14ac:dyDescent="0.25">
      <c r="A7293" s="1" t="s">
        <v>561</v>
      </c>
      <c r="B7293" s="1" t="s">
        <v>87</v>
      </c>
      <c r="C7293" s="1" t="s">
        <v>81</v>
      </c>
      <c r="D7293" s="377">
        <v>12750</v>
      </c>
      <c r="E7293" s="1" t="s">
        <v>84</v>
      </c>
      <c r="F7293" s="378">
        <v>46177</v>
      </c>
      <c r="G7293" s="1" t="s">
        <v>9100</v>
      </c>
      <c r="H7293" s="1" t="s">
        <v>5840</v>
      </c>
      <c r="I7293" s="378">
        <v>46907</v>
      </c>
      <c r="J7293" s="1" t="s">
        <v>61</v>
      </c>
      <c r="K7293" s="380">
        <v>0.23280092592592999</v>
      </c>
      <c r="L7293" s="378">
        <v>46177</v>
      </c>
      <c r="M7293" s="1" t="s">
        <v>562</v>
      </c>
      <c r="N7293" s="1" t="s">
        <v>9104</v>
      </c>
    </row>
    <row r="7294" spans="1:14" x14ac:dyDescent="0.25">
      <c r="A7294" s="1" t="s">
        <v>561</v>
      </c>
      <c r="B7294" s="1" t="s">
        <v>87</v>
      </c>
      <c r="C7294" s="1" t="s">
        <v>81</v>
      </c>
      <c r="D7294" s="377">
        <v>12750</v>
      </c>
      <c r="E7294" s="1" t="s">
        <v>84</v>
      </c>
      <c r="F7294" s="378">
        <v>46177</v>
      </c>
      <c r="G7294" s="1" t="s">
        <v>9100</v>
      </c>
      <c r="H7294" s="1" t="s">
        <v>5840</v>
      </c>
      <c r="I7294" s="378">
        <v>46907</v>
      </c>
      <c r="J7294" s="1" t="s">
        <v>61</v>
      </c>
      <c r="K7294" s="380">
        <v>0.39616898148148</v>
      </c>
      <c r="L7294" s="378">
        <v>46177</v>
      </c>
      <c r="M7294" s="1" t="s">
        <v>562</v>
      </c>
      <c r="N7294" s="1" t="s">
        <v>9101</v>
      </c>
    </row>
    <row r="7295" spans="1:14" x14ac:dyDescent="0.25">
      <c r="A7295" s="1" t="s">
        <v>561</v>
      </c>
      <c r="B7295" s="1" t="s">
        <v>87</v>
      </c>
      <c r="C7295" s="1" t="s">
        <v>81</v>
      </c>
      <c r="D7295" s="377">
        <v>12750</v>
      </c>
      <c r="E7295" s="1" t="s">
        <v>84</v>
      </c>
      <c r="F7295" s="378">
        <v>46176</v>
      </c>
      <c r="G7295" s="1" t="s">
        <v>9100</v>
      </c>
      <c r="H7295" s="1" t="s">
        <v>5840</v>
      </c>
      <c r="I7295" s="378">
        <v>46907</v>
      </c>
      <c r="J7295" s="1" t="s">
        <v>61</v>
      </c>
      <c r="K7295" s="380">
        <v>0.91854166666667003</v>
      </c>
      <c r="L7295" s="378">
        <v>46176</v>
      </c>
      <c r="M7295" s="1" t="s">
        <v>562</v>
      </c>
      <c r="N7295" s="1" t="s">
        <v>9105</v>
      </c>
    </row>
    <row r="7296" spans="1:14" x14ac:dyDescent="0.25">
      <c r="A7296" s="1" t="s">
        <v>216</v>
      </c>
      <c r="B7296" s="1" t="s">
        <v>87</v>
      </c>
      <c r="C7296" s="1" t="s">
        <v>81</v>
      </c>
      <c r="D7296" s="377">
        <v>12600</v>
      </c>
      <c r="E7296" s="1" t="s">
        <v>84</v>
      </c>
      <c r="F7296" s="378">
        <v>46185</v>
      </c>
      <c r="G7296" s="1" t="s">
        <v>14455</v>
      </c>
      <c r="H7296" s="1" t="s">
        <v>14177</v>
      </c>
      <c r="I7296" s="378">
        <v>47281</v>
      </c>
      <c r="J7296" s="1" t="s">
        <v>61</v>
      </c>
      <c r="K7296" s="380">
        <v>0.43295138888889001</v>
      </c>
      <c r="L7296" s="378">
        <v>46185</v>
      </c>
      <c r="M7296" s="1" t="s">
        <v>120</v>
      </c>
      <c r="N7296" s="1" t="s">
        <v>14456</v>
      </c>
    </row>
    <row r="7297" spans="1:14" x14ac:dyDescent="0.25">
      <c r="A7297" s="1" t="s">
        <v>216</v>
      </c>
      <c r="B7297" s="1" t="s">
        <v>87</v>
      </c>
      <c r="C7297" s="1" t="s">
        <v>81</v>
      </c>
      <c r="D7297" s="377">
        <v>12600</v>
      </c>
      <c r="E7297" s="1" t="s">
        <v>84</v>
      </c>
      <c r="F7297" s="378">
        <v>46185</v>
      </c>
      <c r="G7297" s="1" t="s">
        <v>13149</v>
      </c>
      <c r="H7297" s="1" t="s">
        <v>13150</v>
      </c>
      <c r="I7297" s="378">
        <v>47277</v>
      </c>
      <c r="J7297" s="1" t="s">
        <v>61</v>
      </c>
      <c r="K7297" s="380">
        <v>0.18482638888889</v>
      </c>
      <c r="L7297" s="378">
        <v>46185</v>
      </c>
      <c r="M7297" s="1" t="s">
        <v>120</v>
      </c>
      <c r="N7297" s="1" t="s">
        <v>14099</v>
      </c>
    </row>
    <row r="7298" spans="1:14" x14ac:dyDescent="0.25">
      <c r="A7298" s="1" t="s">
        <v>216</v>
      </c>
      <c r="B7298" s="1" t="s">
        <v>87</v>
      </c>
      <c r="C7298" s="1" t="s">
        <v>81</v>
      </c>
      <c r="D7298" s="377">
        <v>12600</v>
      </c>
      <c r="E7298" s="1" t="s">
        <v>84</v>
      </c>
      <c r="F7298" s="378">
        <v>46185</v>
      </c>
      <c r="G7298" s="1" t="s">
        <v>13149</v>
      </c>
      <c r="H7298" s="1" t="s">
        <v>13150</v>
      </c>
      <c r="I7298" s="378">
        <v>47277</v>
      </c>
      <c r="J7298" s="1" t="s">
        <v>61</v>
      </c>
      <c r="K7298" s="380">
        <v>6.0185185185189997E-2</v>
      </c>
      <c r="L7298" s="378">
        <v>46185</v>
      </c>
      <c r="M7298" s="1" t="s">
        <v>120</v>
      </c>
      <c r="N7298" s="1" t="s">
        <v>14097</v>
      </c>
    </row>
    <row r="7299" spans="1:14" x14ac:dyDescent="0.25">
      <c r="A7299" s="1" t="s">
        <v>216</v>
      </c>
      <c r="B7299" s="1" t="s">
        <v>87</v>
      </c>
      <c r="C7299" s="1" t="s">
        <v>81</v>
      </c>
      <c r="D7299" s="377">
        <v>12600</v>
      </c>
      <c r="E7299" s="1" t="s">
        <v>84</v>
      </c>
      <c r="F7299" s="378">
        <v>46185</v>
      </c>
      <c r="G7299" s="1" t="s">
        <v>13149</v>
      </c>
      <c r="H7299" s="1" t="s">
        <v>13150</v>
      </c>
      <c r="I7299" s="378">
        <v>47277</v>
      </c>
      <c r="J7299" s="1" t="s">
        <v>61</v>
      </c>
      <c r="K7299" s="380">
        <v>0.33667824074073999</v>
      </c>
      <c r="L7299" s="378">
        <v>46185</v>
      </c>
      <c r="M7299" s="1" t="s">
        <v>120</v>
      </c>
      <c r="N7299" s="1" t="s">
        <v>14096</v>
      </c>
    </row>
    <row r="7300" spans="1:14" x14ac:dyDescent="0.25">
      <c r="A7300" s="1" t="s">
        <v>216</v>
      </c>
      <c r="B7300" s="1" t="s">
        <v>87</v>
      </c>
      <c r="C7300" s="1" t="s">
        <v>81</v>
      </c>
      <c r="D7300" s="377">
        <v>12600</v>
      </c>
      <c r="E7300" s="1" t="s">
        <v>84</v>
      </c>
      <c r="F7300" s="378">
        <v>46185</v>
      </c>
      <c r="G7300" s="1" t="s">
        <v>13149</v>
      </c>
      <c r="H7300" s="1" t="s">
        <v>13150</v>
      </c>
      <c r="I7300" s="378">
        <v>47277</v>
      </c>
      <c r="J7300" s="1" t="s">
        <v>61</v>
      </c>
      <c r="K7300" s="380">
        <v>0.2387962962963</v>
      </c>
      <c r="L7300" s="378">
        <v>46185</v>
      </c>
      <c r="M7300" s="1" t="s">
        <v>120</v>
      </c>
      <c r="N7300" s="1" t="s">
        <v>14098</v>
      </c>
    </row>
    <row r="7301" spans="1:14" x14ac:dyDescent="0.25">
      <c r="A7301" s="1" t="s">
        <v>216</v>
      </c>
      <c r="B7301" s="1" t="s">
        <v>87</v>
      </c>
      <c r="C7301" s="1" t="s">
        <v>81</v>
      </c>
      <c r="D7301" s="377">
        <v>12600</v>
      </c>
      <c r="E7301" s="1" t="s">
        <v>84</v>
      </c>
      <c r="F7301" s="378">
        <v>46184</v>
      </c>
      <c r="G7301" s="1" t="s">
        <v>13149</v>
      </c>
      <c r="H7301" s="1" t="s">
        <v>13150</v>
      </c>
      <c r="I7301" s="378">
        <v>47277</v>
      </c>
      <c r="J7301" s="1" t="s">
        <v>61</v>
      </c>
      <c r="K7301" s="380">
        <v>0.99180555555556005</v>
      </c>
      <c r="L7301" s="378">
        <v>46184</v>
      </c>
      <c r="M7301" s="1" t="s">
        <v>120</v>
      </c>
      <c r="N7301" s="1" t="s">
        <v>14100</v>
      </c>
    </row>
    <row r="7302" spans="1:14" x14ac:dyDescent="0.25">
      <c r="A7302" s="1" t="s">
        <v>216</v>
      </c>
      <c r="B7302" s="1" t="s">
        <v>87</v>
      </c>
      <c r="C7302" s="1" t="s">
        <v>81</v>
      </c>
      <c r="D7302" s="377">
        <v>12600</v>
      </c>
      <c r="E7302" s="1" t="s">
        <v>84</v>
      </c>
      <c r="F7302" s="378">
        <v>46184</v>
      </c>
      <c r="G7302" s="1" t="s">
        <v>13149</v>
      </c>
      <c r="H7302" s="1" t="s">
        <v>13150</v>
      </c>
      <c r="I7302" s="378">
        <v>47277</v>
      </c>
      <c r="J7302" s="1" t="s">
        <v>61</v>
      </c>
      <c r="K7302" s="380">
        <v>0.41619212962962998</v>
      </c>
      <c r="L7302" s="378">
        <v>46184</v>
      </c>
      <c r="M7302" s="1" t="s">
        <v>120</v>
      </c>
      <c r="N7302" s="1" t="s">
        <v>13151</v>
      </c>
    </row>
    <row r="7303" spans="1:14" x14ac:dyDescent="0.25">
      <c r="A7303" s="1" t="s">
        <v>216</v>
      </c>
      <c r="B7303" s="1" t="s">
        <v>87</v>
      </c>
      <c r="C7303" s="1" t="s">
        <v>81</v>
      </c>
      <c r="D7303" s="377">
        <v>12600</v>
      </c>
      <c r="E7303" s="1" t="s">
        <v>84</v>
      </c>
      <c r="F7303" s="378">
        <v>46184</v>
      </c>
      <c r="G7303" s="1" t="s">
        <v>12958</v>
      </c>
      <c r="H7303" s="1" t="s">
        <v>11790</v>
      </c>
      <c r="I7303" s="378">
        <v>47278</v>
      </c>
      <c r="J7303" s="1" t="s">
        <v>61</v>
      </c>
      <c r="K7303" s="380">
        <v>0.185</v>
      </c>
      <c r="L7303" s="378">
        <v>46184</v>
      </c>
      <c r="M7303" s="1" t="s">
        <v>120</v>
      </c>
      <c r="N7303" s="1" t="s">
        <v>12961</v>
      </c>
    </row>
    <row r="7304" spans="1:14" x14ac:dyDescent="0.25">
      <c r="A7304" s="1" t="s">
        <v>216</v>
      </c>
      <c r="B7304" s="1" t="s">
        <v>87</v>
      </c>
      <c r="C7304" s="1" t="s">
        <v>81</v>
      </c>
      <c r="D7304" s="377">
        <v>12600</v>
      </c>
      <c r="E7304" s="1" t="s">
        <v>84</v>
      </c>
      <c r="F7304" s="378">
        <v>46184</v>
      </c>
      <c r="G7304" s="1" t="s">
        <v>13149</v>
      </c>
      <c r="H7304" s="1" t="s">
        <v>13150</v>
      </c>
      <c r="I7304" s="378">
        <v>47277</v>
      </c>
      <c r="J7304" s="1" t="s">
        <v>61</v>
      </c>
      <c r="K7304" s="380">
        <v>0.88328703703704003</v>
      </c>
      <c r="L7304" s="378">
        <v>46184</v>
      </c>
      <c r="M7304" s="1" t="s">
        <v>120</v>
      </c>
      <c r="N7304" s="1" t="s">
        <v>14104</v>
      </c>
    </row>
    <row r="7305" spans="1:14" x14ac:dyDescent="0.25">
      <c r="A7305" s="1" t="s">
        <v>216</v>
      </c>
      <c r="B7305" s="1" t="s">
        <v>87</v>
      </c>
      <c r="C7305" s="1" t="s">
        <v>81</v>
      </c>
      <c r="D7305" s="377">
        <v>12600</v>
      </c>
      <c r="E7305" s="1" t="s">
        <v>84</v>
      </c>
      <c r="F7305" s="378">
        <v>46184</v>
      </c>
      <c r="G7305" s="1" t="s">
        <v>13149</v>
      </c>
      <c r="H7305" s="1" t="s">
        <v>13150</v>
      </c>
      <c r="I7305" s="378">
        <v>47277</v>
      </c>
      <c r="J7305" s="1" t="s">
        <v>61</v>
      </c>
      <c r="K7305" s="380">
        <v>0.81651620370370004</v>
      </c>
      <c r="L7305" s="378">
        <v>46184</v>
      </c>
      <c r="M7305" s="1" t="s">
        <v>120</v>
      </c>
      <c r="N7305" s="1" t="s">
        <v>14103</v>
      </c>
    </row>
    <row r="7306" spans="1:14" x14ac:dyDescent="0.25">
      <c r="A7306" s="1" t="s">
        <v>216</v>
      </c>
      <c r="B7306" s="1" t="s">
        <v>87</v>
      </c>
      <c r="C7306" s="1" t="s">
        <v>81</v>
      </c>
      <c r="D7306" s="377">
        <v>12600</v>
      </c>
      <c r="E7306" s="1" t="s">
        <v>84</v>
      </c>
      <c r="F7306" s="378">
        <v>46184</v>
      </c>
      <c r="G7306" s="1" t="s">
        <v>12958</v>
      </c>
      <c r="H7306" s="1" t="s">
        <v>11790</v>
      </c>
      <c r="I7306" s="378">
        <v>47278</v>
      </c>
      <c r="J7306" s="1" t="s">
        <v>61</v>
      </c>
      <c r="K7306" s="380">
        <v>7.1030092592589994E-2</v>
      </c>
      <c r="L7306" s="378">
        <v>46184</v>
      </c>
      <c r="M7306" s="1" t="s">
        <v>120</v>
      </c>
      <c r="N7306" s="1" t="s">
        <v>12959</v>
      </c>
    </row>
    <row r="7307" spans="1:14" x14ac:dyDescent="0.25">
      <c r="A7307" s="1" t="s">
        <v>216</v>
      </c>
      <c r="B7307" s="1" t="s">
        <v>87</v>
      </c>
      <c r="C7307" s="1" t="s">
        <v>81</v>
      </c>
      <c r="D7307" s="377">
        <v>12600</v>
      </c>
      <c r="E7307" s="1" t="s">
        <v>84</v>
      </c>
      <c r="F7307" s="378">
        <v>46184</v>
      </c>
      <c r="G7307" s="1" t="s">
        <v>13149</v>
      </c>
      <c r="H7307" s="1" t="s">
        <v>13150</v>
      </c>
      <c r="I7307" s="378">
        <v>47277</v>
      </c>
      <c r="J7307" s="1" t="s">
        <v>61</v>
      </c>
      <c r="K7307" s="380">
        <v>0.71277777777777995</v>
      </c>
      <c r="L7307" s="378">
        <v>46184</v>
      </c>
      <c r="M7307" s="1" t="s">
        <v>120</v>
      </c>
      <c r="N7307" s="1" t="s">
        <v>14101</v>
      </c>
    </row>
    <row r="7308" spans="1:14" x14ac:dyDescent="0.25">
      <c r="A7308" s="1" t="s">
        <v>216</v>
      </c>
      <c r="B7308" s="1" t="s">
        <v>87</v>
      </c>
      <c r="C7308" s="1" t="s">
        <v>81</v>
      </c>
      <c r="D7308" s="377">
        <v>12600</v>
      </c>
      <c r="E7308" s="1" t="s">
        <v>84</v>
      </c>
      <c r="F7308" s="378">
        <v>46184</v>
      </c>
      <c r="G7308" s="1" t="s">
        <v>12958</v>
      </c>
      <c r="H7308" s="1" t="s">
        <v>11790</v>
      </c>
      <c r="I7308" s="378">
        <v>47278</v>
      </c>
      <c r="J7308" s="1" t="s">
        <v>61</v>
      </c>
      <c r="K7308" s="380">
        <v>0.22724537037036999</v>
      </c>
      <c r="L7308" s="378">
        <v>46184</v>
      </c>
      <c r="M7308" s="1" t="s">
        <v>120</v>
      </c>
      <c r="N7308" s="1" t="s">
        <v>12960</v>
      </c>
    </row>
    <row r="7309" spans="1:14" x14ac:dyDescent="0.25">
      <c r="A7309" s="1" t="s">
        <v>216</v>
      </c>
      <c r="B7309" s="1" t="s">
        <v>87</v>
      </c>
      <c r="C7309" s="1" t="s">
        <v>81</v>
      </c>
      <c r="D7309" s="377">
        <v>12600</v>
      </c>
      <c r="E7309" s="1" t="s">
        <v>84</v>
      </c>
      <c r="F7309" s="378">
        <v>46184</v>
      </c>
      <c r="G7309" s="1" t="s">
        <v>13149</v>
      </c>
      <c r="H7309" s="1" t="s">
        <v>13150</v>
      </c>
      <c r="I7309" s="378">
        <v>47277</v>
      </c>
      <c r="J7309" s="1" t="s">
        <v>61</v>
      </c>
      <c r="K7309" s="380">
        <v>0.73550925925926003</v>
      </c>
      <c r="L7309" s="378">
        <v>46184</v>
      </c>
      <c r="M7309" s="1" t="s">
        <v>120</v>
      </c>
      <c r="N7309" s="1" t="s">
        <v>14102</v>
      </c>
    </row>
    <row r="7310" spans="1:14" x14ac:dyDescent="0.25">
      <c r="A7310" s="1" t="s">
        <v>216</v>
      </c>
      <c r="B7310" s="1" t="s">
        <v>87</v>
      </c>
      <c r="C7310" s="1" t="s">
        <v>81</v>
      </c>
      <c r="D7310" s="377">
        <v>12600</v>
      </c>
      <c r="E7310" s="1" t="s">
        <v>84</v>
      </c>
      <c r="F7310" s="378">
        <v>46184</v>
      </c>
      <c r="G7310" s="1" t="s">
        <v>13149</v>
      </c>
      <c r="H7310" s="1" t="s">
        <v>13150</v>
      </c>
      <c r="I7310" s="378">
        <v>47277</v>
      </c>
      <c r="J7310" s="1" t="s">
        <v>61</v>
      </c>
      <c r="K7310" s="380">
        <v>0.67474537037036997</v>
      </c>
      <c r="L7310" s="378">
        <v>46184</v>
      </c>
      <c r="M7310" s="1" t="s">
        <v>120</v>
      </c>
      <c r="N7310" s="1" t="s">
        <v>13410</v>
      </c>
    </row>
    <row r="7311" spans="1:14" x14ac:dyDescent="0.25">
      <c r="A7311" s="1" t="s">
        <v>216</v>
      </c>
      <c r="B7311" s="1" t="s">
        <v>87</v>
      </c>
      <c r="C7311" s="1" t="s">
        <v>81</v>
      </c>
      <c r="D7311" s="377">
        <v>12600</v>
      </c>
      <c r="E7311" s="1" t="s">
        <v>84</v>
      </c>
      <c r="F7311" s="378">
        <v>46184</v>
      </c>
      <c r="G7311" s="1" t="s">
        <v>12958</v>
      </c>
      <c r="H7311" s="1" t="s">
        <v>11790</v>
      </c>
      <c r="I7311" s="378">
        <v>47278</v>
      </c>
      <c r="J7311" s="1" t="s">
        <v>61</v>
      </c>
      <c r="K7311" s="380">
        <v>0.33599537037036997</v>
      </c>
      <c r="L7311" s="378">
        <v>46184</v>
      </c>
      <c r="M7311" s="1" t="s">
        <v>120</v>
      </c>
      <c r="N7311" s="1" t="s">
        <v>13148</v>
      </c>
    </row>
    <row r="7312" spans="1:14" x14ac:dyDescent="0.25">
      <c r="A7312" s="1" t="s">
        <v>216</v>
      </c>
      <c r="B7312" s="1" t="s">
        <v>87</v>
      </c>
      <c r="C7312" s="1" t="s">
        <v>81</v>
      </c>
      <c r="D7312" s="377">
        <v>12600</v>
      </c>
      <c r="E7312" s="1" t="s">
        <v>84</v>
      </c>
      <c r="F7312" s="378">
        <v>46183</v>
      </c>
      <c r="G7312" s="1" t="s">
        <v>10465</v>
      </c>
      <c r="H7312" s="1" t="s">
        <v>9504</v>
      </c>
      <c r="I7312" s="378">
        <v>47277</v>
      </c>
      <c r="J7312" s="1" t="s">
        <v>61</v>
      </c>
      <c r="K7312" s="380">
        <v>0.33328703703703999</v>
      </c>
      <c r="L7312" s="378">
        <v>46183</v>
      </c>
      <c r="M7312" s="1" t="s">
        <v>120</v>
      </c>
      <c r="N7312" s="1" t="s">
        <v>11643</v>
      </c>
    </row>
    <row r="7313" spans="1:14" x14ac:dyDescent="0.25">
      <c r="A7313" s="1" t="s">
        <v>216</v>
      </c>
      <c r="B7313" s="1" t="s">
        <v>87</v>
      </c>
      <c r="C7313" s="1" t="s">
        <v>81</v>
      </c>
      <c r="D7313" s="377">
        <v>12600</v>
      </c>
      <c r="E7313" s="1" t="s">
        <v>84</v>
      </c>
      <c r="F7313" s="378">
        <v>46183</v>
      </c>
      <c r="G7313" s="1" t="s">
        <v>10465</v>
      </c>
      <c r="H7313" s="1" t="s">
        <v>9504</v>
      </c>
      <c r="I7313" s="378">
        <v>47277</v>
      </c>
      <c r="J7313" s="1" t="s">
        <v>61</v>
      </c>
      <c r="K7313" s="380">
        <v>4.2881944444439997E-2</v>
      </c>
      <c r="L7313" s="378">
        <v>46183</v>
      </c>
      <c r="M7313" s="1" t="s">
        <v>120</v>
      </c>
      <c r="N7313" s="1" t="s">
        <v>11640</v>
      </c>
    </row>
    <row r="7314" spans="1:14" x14ac:dyDescent="0.25">
      <c r="A7314" s="1" t="s">
        <v>216</v>
      </c>
      <c r="B7314" s="1" t="s">
        <v>87</v>
      </c>
      <c r="C7314" s="1" t="s">
        <v>81</v>
      </c>
      <c r="D7314" s="377">
        <v>12600</v>
      </c>
      <c r="E7314" s="1" t="s">
        <v>84</v>
      </c>
      <c r="F7314" s="378">
        <v>46183</v>
      </c>
      <c r="G7314" s="1" t="s">
        <v>12958</v>
      </c>
      <c r="H7314" s="1" t="s">
        <v>11790</v>
      </c>
      <c r="I7314" s="378">
        <v>47278</v>
      </c>
      <c r="J7314" s="1" t="s">
        <v>61</v>
      </c>
      <c r="K7314" s="380">
        <v>0.61890046296295997</v>
      </c>
      <c r="L7314" s="378">
        <v>46183</v>
      </c>
      <c r="M7314" s="1" t="s">
        <v>120</v>
      </c>
      <c r="N7314" s="1" t="s">
        <v>12962</v>
      </c>
    </row>
    <row r="7315" spans="1:14" x14ac:dyDescent="0.25">
      <c r="A7315" s="1" t="s">
        <v>216</v>
      </c>
      <c r="B7315" s="1" t="s">
        <v>87</v>
      </c>
      <c r="C7315" s="1" t="s">
        <v>81</v>
      </c>
      <c r="D7315" s="377">
        <v>12600</v>
      </c>
      <c r="E7315" s="1" t="s">
        <v>84</v>
      </c>
      <c r="F7315" s="378">
        <v>46183</v>
      </c>
      <c r="G7315" s="1" t="s">
        <v>12958</v>
      </c>
      <c r="H7315" s="1" t="s">
        <v>11790</v>
      </c>
      <c r="I7315" s="378">
        <v>47278</v>
      </c>
      <c r="J7315" s="1" t="s">
        <v>61</v>
      </c>
      <c r="K7315" s="380">
        <v>0.69233796296296002</v>
      </c>
      <c r="L7315" s="378">
        <v>46183</v>
      </c>
      <c r="M7315" s="1" t="s">
        <v>120</v>
      </c>
      <c r="N7315" s="1" t="s">
        <v>12964</v>
      </c>
    </row>
    <row r="7316" spans="1:14" x14ac:dyDescent="0.25">
      <c r="A7316" s="1" t="s">
        <v>216</v>
      </c>
      <c r="B7316" s="1" t="s">
        <v>87</v>
      </c>
      <c r="C7316" s="1" t="s">
        <v>81</v>
      </c>
      <c r="D7316" s="377">
        <v>12600</v>
      </c>
      <c r="E7316" s="1" t="s">
        <v>84</v>
      </c>
      <c r="F7316" s="378">
        <v>46183</v>
      </c>
      <c r="G7316" s="1" t="s">
        <v>12958</v>
      </c>
      <c r="H7316" s="1" t="s">
        <v>11790</v>
      </c>
      <c r="I7316" s="378">
        <v>47278</v>
      </c>
      <c r="J7316" s="1" t="s">
        <v>61</v>
      </c>
      <c r="K7316" s="380">
        <v>0.41378472222222001</v>
      </c>
      <c r="L7316" s="378">
        <v>46183</v>
      </c>
      <c r="M7316" s="1" t="s">
        <v>120</v>
      </c>
      <c r="N7316" s="1" t="s">
        <v>12968</v>
      </c>
    </row>
    <row r="7317" spans="1:14" x14ac:dyDescent="0.25">
      <c r="A7317" s="1" t="s">
        <v>216</v>
      </c>
      <c r="B7317" s="1" t="s">
        <v>87</v>
      </c>
      <c r="C7317" s="1" t="s">
        <v>81</v>
      </c>
      <c r="D7317" s="377">
        <v>12600</v>
      </c>
      <c r="E7317" s="1" t="s">
        <v>84</v>
      </c>
      <c r="F7317" s="378">
        <v>46183</v>
      </c>
      <c r="G7317" s="1" t="s">
        <v>10465</v>
      </c>
      <c r="H7317" s="1" t="s">
        <v>9504</v>
      </c>
      <c r="I7317" s="378">
        <v>47277</v>
      </c>
      <c r="J7317" s="1" t="s">
        <v>61</v>
      </c>
      <c r="K7317" s="380">
        <v>0.34851851851852</v>
      </c>
      <c r="L7317" s="378">
        <v>46183</v>
      </c>
      <c r="M7317" s="1" t="s">
        <v>120</v>
      </c>
      <c r="N7317" s="1" t="s">
        <v>11644</v>
      </c>
    </row>
    <row r="7318" spans="1:14" x14ac:dyDescent="0.25">
      <c r="A7318" s="1" t="s">
        <v>216</v>
      </c>
      <c r="B7318" s="1" t="s">
        <v>87</v>
      </c>
      <c r="C7318" s="1" t="s">
        <v>81</v>
      </c>
      <c r="D7318" s="377">
        <v>12600</v>
      </c>
      <c r="E7318" s="1" t="s">
        <v>84</v>
      </c>
      <c r="F7318" s="378">
        <v>46183</v>
      </c>
      <c r="G7318" s="1" t="s">
        <v>12958</v>
      </c>
      <c r="H7318" s="1" t="s">
        <v>11790</v>
      </c>
      <c r="I7318" s="378">
        <v>47278</v>
      </c>
      <c r="J7318" s="1" t="s">
        <v>61</v>
      </c>
      <c r="K7318" s="380">
        <v>0.95696759259259001</v>
      </c>
      <c r="L7318" s="378">
        <v>46183</v>
      </c>
      <c r="M7318" s="1" t="s">
        <v>120</v>
      </c>
      <c r="N7318" s="1" t="s">
        <v>12967</v>
      </c>
    </row>
    <row r="7319" spans="1:14" x14ac:dyDescent="0.25">
      <c r="A7319" s="1" t="s">
        <v>216</v>
      </c>
      <c r="B7319" s="1" t="s">
        <v>87</v>
      </c>
      <c r="C7319" s="1" t="s">
        <v>81</v>
      </c>
      <c r="D7319" s="377">
        <v>12600</v>
      </c>
      <c r="E7319" s="1" t="s">
        <v>84</v>
      </c>
      <c r="F7319" s="378">
        <v>46183</v>
      </c>
      <c r="G7319" s="1" t="s">
        <v>10465</v>
      </c>
      <c r="H7319" s="1" t="s">
        <v>9504</v>
      </c>
      <c r="I7319" s="378">
        <v>47277</v>
      </c>
      <c r="J7319" s="1" t="s">
        <v>61</v>
      </c>
      <c r="K7319" s="380">
        <v>0.22982638888889001</v>
      </c>
      <c r="L7319" s="378">
        <v>46183</v>
      </c>
      <c r="M7319" s="1" t="s">
        <v>120</v>
      </c>
      <c r="N7319" s="1" t="s">
        <v>11641</v>
      </c>
    </row>
    <row r="7320" spans="1:14" x14ac:dyDescent="0.25">
      <c r="A7320" s="1" t="s">
        <v>216</v>
      </c>
      <c r="B7320" s="1" t="s">
        <v>87</v>
      </c>
      <c r="C7320" s="1" t="s">
        <v>81</v>
      </c>
      <c r="D7320" s="377">
        <v>12600</v>
      </c>
      <c r="E7320" s="1" t="s">
        <v>84</v>
      </c>
      <c r="F7320" s="378">
        <v>46183</v>
      </c>
      <c r="G7320" s="1" t="s">
        <v>12958</v>
      </c>
      <c r="H7320" s="1" t="s">
        <v>11790</v>
      </c>
      <c r="I7320" s="378">
        <v>47278</v>
      </c>
      <c r="J7320" s="1" t="s">
        <v>61</v>
      </c>
      <c r="K7320" s="380">
        <v>0.55677083333333</v>
      </c>
      <c r="L7320" s="378">
        <v>46183</v>
      </c>
      <c r="M7320" s="1" t="s">
        <v>120</v>
      </c>
      <c r="N7320" s="1" t="s">
        <v>12963</v>
      </c>
    </row>
    <row r="7321" spans="1:14" x14ac:dyDescent="0.25">
      <c r="A7321" s="1" t="s">
        <v>216</v>
      </c>
      <c r="B7321" s="1" t="s">
        <v>87</v>
      </c>
      <c r="C7321" s="1" t="s">
        <v>81</v>
      </c>
      <c r="D7321" s="377">
        <v>12600</v>
      </c>
      <c r="E7321" s="1" t="s">
        <v>84</v>
      </c>
      <c r="F7321" s="378">
        <v>46183</v>
      </c>
      <c r="G7321" s="1" t="s">
        <v>12958</v>
      </c>
      <c r="H7321" s="1" t="s">
        <v>11790</v>
      </c>
      <c r="I7321" s="378">
        <v>47278</v>
      </c>
      <c r="J7321" s="1" t="s">
        <v>61</v>
      </c>
      <c r="K7321" s="380">
        <v>0.87370370370369999</v>
      </c>
      <c r="L7321" s="378">
        <v>46183</v>
      </c>
      <c r="M7321" s="1" t="s">
        <v>120</v>
      </c>
      <c r="N7321" s="1" t="s">
        <v>12966</v>
      </c>
    </row>
    <row r="7322" spans="1:14" x14ac:dyDescent="0.25">
      <c r="A7322" s="1" t="s">
        <v>216</v>
      </c>
      <c r="B7322" s="1" t="s">
        <v>87</v>
      </c>
      <c r="C7322" s="1" t="s">
        <v>81</v>
      </c>
      <c r="D7322" s="377">
        <v>12600</v>
      </c>
      <c r="E7322" s="1" t="s">
        <v>84</v>
      </c>
      <c r="F7322" s="378">
        <v>46183</v>
      </c>
      <c r="G7322" s="1" t="s">
        <v>10465</v>
      </c>
      <c r="H7322" s="1" t="s">
        <v>9504</v>
      </c>
      <c r="I7322" s="378">
        <v>47277</v>
      </c>
      <c r="J7322" s="1" t="s">
        <v>61</v>
      </c>
      <c r="K7322" s="380">
        <v>0.22866898148147999</v>
      </c>
      <c r="L7322" s="378">
        <v>46183</v>
      </c>
      <c r="M7322" s="1" t="s">
        <v>120</v>
      </c>
      <c r="N7322" s="1" t="s">
        <v>11642</v>
      </c>
    </row>
    <row r="7323" spans="1:14" x14ac:dyDescent="0.25">
      <c r="A7323" s="1" t="s">
        <v>216</v>
      </c>
      <c r="B7323" s="1" t="s">
        <v>87</v>
      </c>
      <c r="C7323" s="1" t="s">
        <v>81</v>
      </c>
      <c r="D7323" s="377">
        <v>12600</v>
      </c>
      <c r="E7323" s="1" t="s">
        <v>84</v>
      </c>
      <c r="F7323" s="378">
        <v>46183</v>
      </c>
      <c r="G7323" s="1" t="s">
        <v>12958</v>
      </c>
      <c r="H7323" s="1" t="s">
        <v>11790</v>
      </c>
      <c r="I7323" s="378">
        <v>47278</v>
      </c>
      <c r="J7323" s="1" t="s">
        <v>61</v>
      </c>
      <c r="K7323" s="380">
        <v>0.78381944444443996</v>
      </c>
      <c r="L7323" s="378">
        <v>46183</v>
      </c>
      <c r="M7323" s="1" t="s">
        <v>120</v>
      </c>
      <c r="N7323" s="1" t="s">
        <v>12965</v>
      </c>
    </row>
    <row r="7324" spans="1:14" x14ac:dyDescent="0.25">
      <c r="A7324" s="1" t="s">
        <v>216</v>
      </c>
      <c r="B7324" s="1" t="s">
        <v>87</v>
      </c>
      <c r="C7324" s="1" t="s">
        <v>81</v>
      </c>
      <c r="D7324" s="377">
        <v>12600</v>
      </c>
      <c r="E7324" s="1" t="s">
        <v>84</v>
      </c>
      <c r="F7324" s="378">
        <v>46182</v>
      </c>
      <c r="G7324" s="1" t="s">
        <v>10465</v>
      </c>
      <c r="H7324" s="1" t="s">
        <v>9504</v>
      </c>
      <c r="I7324" s="378">
        <v>47277</v>
      </c>
      <c r="J7324" s="1" t="s">
        <v>61</v>
      </c>
      <c r="K7324" s="380">
        <v>0.86377314814814998</v>
      </c>
      <c r="L7324" s="378">
        <v>46182</v>
      </c>
      <c r="M7324" s="1" t="s">
        <v>120</v>
      </c>
      <c r="N7324" s="1" t="s">
        <v>11646</v>
      </c>
    </row>
    <row r="7325" spans="1:14" x14ac:dyDescent="0.25">
      <c r="A7325" s="1" t="s">
        <v>216</v>
      </c>
      <c r="B7325" s="1" t="s">
        <v>87</v>
      </c>
      <c r="C7325" s="1" t="s">
        <v>81</v>
      </c>
      <c r="D7325" s="377">
        <v>12600</v>
      </c>
      <c r="E7325" s="1" t="s">
        <v>84</v>
      </c>
      <c r="F7325" s="378">
        <v>46182</v>
      </c>
      <c r="G7325" s="1" t="s">
        <v>10465</v>
      </c>
      <c r="H7325" s="1" t="s">
        <v>9504</v>
      </c>
      <c r="I7325" s="378">
        <v>47277</v>
      </c>
      <c r="J7325" s="1" t="s">
        <v>61</v>
      </c>
      <c r="K7325" s="380">
        <v>0.41545138888888999</v>
      </c>
      <c r="L7325" s="378">
        <v>46182</v>
      </c>
      <c r="M7325" s="1" t="s">
        <v>120</v>
      </c>
      <c r="N7325" s="1" t="s">
        <v>10857</v>
      </c>
    </row>
    <row r="7326" spans="1:14" x14ac:dyDescent="0.25">
      <c r="A7326" s="1" t="s">
        <v>216</v>
      </c>
      <c r="B7326" s="1" t="s">
        <v>87</v>
      </c>
      <c r="C7326" s="1" t="s">
        <v>81</v>
      </c>
      <c r="D7326" s="377">
        <v>12600</v>
      </c>
      <c r="E7326" s="1" t="s">
        <v>84</v>
      </c>
      <c r="F7326" s="378">
        <v>46182</v>
      </c>
      <c r="G7326" s="1" t="s">
        <v>10465</v>
      </c>
      <c r="H7326" s="1" t="s">
        <v>9504</v>
      </c>
      <c r="I7326" s="378">
        <v>47277</v>
      </c>
      <c r="J7326" s="1" t="s">
        <v>61</v>
      </c>
      <c r="K7326" s="380">
        <v>0.32989583333333</v>
      </c>
      <c r="L7326" s="378">
        <v>46182</v>
      </c>
      <c r="M7326" s="1" t="s">
        <v>120</v>
      </c>
      <c r="N7326" s="1" t="s">
        <v>10466</v>
      </c>
    </row>
    <row r="7327" spans="1:14" x14ac:dyDescent="0.25">
      <c r="A7327" s="1" t="s">
        <v>216</v>
      </c>
      <c r="B7327" s="1" t="s">
        <v>87</v>
      </c>
      <c r="C7327" s="1" t="s">
        <v>81</v>
      </c>
      <c r="D7327" s="377">
        <v>12600</v>
      </c>
      <c r="E7327" s="1" t="s">
        <v>84</v>
      </c>
      <c r="F7327" s="378">
        <v>46182</v>
      </c>
      <c r="G7327" s="1" t="s">
        <v>9448</v>
      </c>
      <c r="H7327" s="1" t="s">
        <v>9386</v>
      </c>
      <c r="I7327" s="378">
        <v>47274</v>
      </c>
      <c r="J7327" s="1" t="s">
        <v>61</v>
      </c>
      <c r="K7327" s="380">
        <v>0.27429398148147999</v>
      </c>
      <c r="L7327" s="378">
        <v>46182</v>
      </c>
      <c r="M7327" s="1" t="s">
        <v>120</v>
      </c>
      <c r="N7327" s="1" t="s">
        <v>10469</v>
      </c>
    </row>
    <row r="7328" spans="1:14" x14ac:dyDescent="0.25">
      <c r="A7328" s="1" t="s">
        <v>216</v>
      </c>
      <c r="B7328" s="1" t="s">
        <v>87</v>
      </c>
      <c r="C7328" s="1" t="s">
        <v>81</v>
      </c>
      <c r="D7328" s="377">
        <v>12600</v>
      </c>
      <c r="E7328" s="1" t="s">
        <v>84</v>
      </c>
      <c r="F7328" s="378">
        <v>46182</v>
      </c>
      <c r="G7328" s="1" t="s">
        <v>10465</v>
      </c>
      <c r="H7328" s="1" t="s">
        <v>9504</v>
      </c>
      <c r="I7328" s="378">
        <v>47277</v>
      </c>
      <c r="J7328" s="1" t="s">
        <v>61</v>
      </c>
      <c r="K7328" s="380">
        <v>0.50284722222222</v>
      </c>
      <c r="L7328" s="378">
        <v>46182</v>
      </c>
      <c r="M7328" s="1" t="s">
        <v>120</v>
      </c>
      <c r="N7328" s="1" t="s">
        <v>10856</v>
      </c>
    </row>
    <row r="7329" spans="1:14" x14ac:dyDescent="0.25">
      <c r="A7329" s="1" t="s">
        <v>216</v>
      </c>
      <c r="B7329" s="1" t="s">
        <v>87</v>
      </c>
      <c r="C7329" s="1" t="s">
        <v>81</v>
      </c>
      <c r="D7329" s="377">
        <v>12600</v>
      </c>
      <c r="E7329" s="1" t="s">
        <v>84</v>
      </c>
      <c r="F7329" s="378">
        <v>46182</v>
      </c>
      <c r="G7329" s="1" t="s">
        <v>10465</v>
      </c>
      <c r="H7329" s="1" t="s">
        <v>9504</v>
      </c>
      <c r="I7329" s="378">
        <v>47277</v>
      </c>
      <c r="J7329" s="1" t="s">
        <v>61</v>
      </c>
      <c r="K7329" s="380">
        <v>0.77225694444444004</v>
      </c>
      <c r="L7329" s="378">
        <v>46182</v>
      </c>
      <c r="M7329" s="1" t="s">
        <v>120</v>
      </c>
      <c r="N7329" s="1" t="s">
        <v>11645</v>
      </c>
    </row>
    <row r="7330" spans="1:14" x14ac:dyDescent="0.25">
      <c r="A7330" s="1" t="s">
        <v>216</v>
      </c>
      <c r="B7330" s="1" t="s">
        <v>87</v>
      </c>
      <c r="C7330" s="1" t="s">
        <v>81</v>
      </c>
      <c r="D7330" s="377">
        <v>12600</v>
      </c>
      <c r="E7330" s="1" t="s">
        <v>84</v>
      </c>
      <c r="F7330" s="378">
        <v>46182</v>
      </c>
      <c r="G7330" s="1" t="s">
        <v>9448</v>
      </c>
      <c r="H7330" s="1" t="s">
        <v>9386</v>
      </c>
      <c r="I7330" s="378">
        <v>47274</v>
      </c>
      <c r="J7330" s="1" t="s">
        <v>61</v>
      </c>
      <c r="K7330" s="380">
        <v>7.8726851851849994E-2</v>
      </c>
      <c r="L7330" s="378">
        <v>46182</v>
      </c>
      <c r="M7330" s="1" t="s">
        <v>120</v>
      </c>
      <c r="N7330" s="1" t="s">
        <v>10468</v>
      </c>
    </row>
    <row r="7331" spans="1:14" x14ac:dyDescent="0.25">
      <c r="A7331" s="1" t="s">
        <v>216</v>
      </c>
      <c r="B7331" s="1" t="s">
        <v>87</v>
      </c>
      <c r="C7331" s="1" t="s">
        <v>81</v>
      </c>
      <c r="D7331" s="377">
        <v>12600</v>
      </c>
      <c r="E7331" s="1" t="s">
        <v>84</v>
      </c>
      <c r="F7331" s="378">
        <v>46182</v>
      </c>
      <c r="G7331" s="1" t="s">
        <v>9448</v>
      </c>
      <c r="H7331" s="1" t="s">
        <v>9386</v>
      </c>
      <c r="I7331" s="378">
        <v>47274</v>
      </c>
      <c r="J7331" s="1" t="s">
        <v>61</v>
      </c>
      <c r="K7331" s="380">
        <v>0.18025462962962999</v>
      </c>
      <c r="L7331" s="378">
        <v>46182</v>
      </c>
      <c r="M7331" s="1" t="s">
        <v>120</v>
      </c>
      <c r="N7331" s="1" t="s">
        <v>10467</v>
      </c>
    </row>
    <row r="7332" spans="1:14" x14ac:dyDescent="0.25">
      <c r="A7332" s="1" t="s">
        <v>216</v>
      </c>
      <c r="B7332" s="1" t="s">
        <v>87</v>
      </c>
      <c r="C7332" s="1" t="s">
        <v>81</v>
      </c>
      <c r="D7332" s="377">
        <v>12600</v>
      </c>
      <c r="E7332" s="1" t="s">
        <v>84</v>
      </c>
      <c r="F7332" s="378">
        <v>46182</v>
      </c>
      <c r="G7332" s="1" t="s">
        <v>10465</v>
      </c>
      <c r="H7332" s="1" t="s">
        <v>9504</v>
      </c>
      <c r="I7332" s="378">
        <v>47277</v>
      </c>
      <c r="J7332" s="1" t="s">
        <v>61</v>
      </c>
      <c r="K7332" s="380">
        <v>0.60931712962963003</v>
      </c>
      <c r="L7332" s="378">
        <v>46182</v>
      </c>
      <c r="M7332" s="1" t="s">
        <v>120</v>
      </c>
      <c r="N7332" s="1" t="s">
        <v>10858</v>
      </c>
    </row>
    <row r="7333" spans="1:14" x14ac:dyDescent="0.25">
      <c r="A7333" s="1" t="s">
        <v>216</v>
      </c>
      <c r="B7333" s="1" t="s">
        <v>87</v>
      </c>
      <c r="C7333" s="1" t="s">
        <v>81</v>
      </c>
      <c r="D7333" s="377">
        <v>12600</v>
      </c>
      <c r="E7333" s="1" t="s">
        <v>84</v>
      </c>
      <c r="F7333" s="378">
        <v>46182</v>
      </c>
      <c r="G7333" s="1" t="s">
        <v>10465</v>
      </c>
      <c r="H7333" s="1" t="s">
        <v>9504</v>
      </c>
      <c r="I7333" s="378">
        <v>47277</v>
      </c>
      <c r="J7333" s="1" t="s">
        <v>61</v>
      </c>
      <c r="K7333" s="380">
        <v>0.67135416666667003</v>
      </c>
      <c r="L7333" s="378">
        <v>46182</v>
      </c>
      <c r="M7333" s="1" t="s">
        <v>120</v>
      </c>
      <c r="N7333" s="1" t="s">
        <v>10971</v>
      </c>
    </row>
    <row r="7334" spans="1:14" x14ac:dyDescent="0.25">
      <c r="A7334" s="1" t="s">
        <v>216</v>
      </c>
      <c r="B7334" s="1" t="s">
        <v>87</v>
      </c>
      <c r="C7334" s="1" t="s">
        <v>81</v>
      </c>
      <c r="D7334" s="377">
        <v>12600</v>
      </c>
      <c r="E7334" s="1" t="s">
        <v>84</v>
      </c>
      <c r="F7334" s="378">
        <v>46181</v>
      </c>
      <c r="G7334" s="1" t="s">
        <v>9448</v>
      </c>
      <c r="H7334" s="1" t="s">
        <v>9386</v>
      </c>
      <c r="I7334" s="378">
        <v>47274</v>
      </c>
      <c r="J7334" s="1" t="s">
        <v>61</v>
      </c>
      <c r="K7334" s="380">
        <v>0.65256944444443998</v>
      </c>
      <c r="L7334" s="378">
        <v>46181</v>
      </c>
      <c r="M7334" s="1" t="s">
        <v>120</v>
      </c>
      <c r="N7334" s="1" t="s">
        <v>10471</v>
      </c>
    </row>
    <row r="7335" spans="1:14" x14ac:dyDescent="0.25">
      <c r="A7335" s="1" t="s">
        <v>216</v>
      </c>
      <c r="B7335" s="1" t="s">
        <v>87</v>
      </c>
      <c r="C7335" s="1" t="s">
        <v>81</v>
      </c>
      <c r="D7335" s="377">
        <v>12600</v>
      </c>
      <c r="E7335" s="1" t="s">
        <v>84</v>
      </c>
      <c r="F7335" s="378">
        <v>46181</v>
      </c>
      <c r="G7335" s="1" t="s">
        <v>9448</v>
      </c>
      <c r="H7335" s="1" t="s">
        <v>9386</v>
      </c>
      <c r="I7335" s="378">
        <v>47274</v>
      </c>
      <c r="J7335" s="1" t="s">
        <v>61</v>
      </c>
      <c r="K7335" s="380">
        <v>0.77224537037037</v>
      </c>
      <c r="L7335" s="378">
        <v>46181</v>
      </c>
      <c r="M7335" s="1" t="s">
        <v>120</v>
      </c>
      <c r="N7335" s="1" t="s">
        <v>10472</v>
      </c>
    </row>
    <row r="7336" spans="1:14" x14ac:dyDescent="0.25">
      <c r="A7336" s="1" t="s">
        <v>216</v>
      </c>
      <c r="B7336" s="1" t="s">
        <v>87</v>
      </c>
      <c r="C7336" s="1" t="s">
        <v>81</v>
      </c>
      <c r="D7336" s="377">
        <v>12600</v>
      </c>
      <c r="E7336" s="1" t="s">
        <v>84</v>
      </c>
      <c r="F7336" s="378">
        <v>46181</v>
      </c>
      <c r="G7336" s="1" t="s">
        <v>9106</v>
      </c>
      <c r="H7336" s="1" t="s">
        <v>5893</v>
      </c>
      <c r="I7336" s="378">
        <v>47273</v>
      </c>
      <c r="J7336" s="1" t="s">
        <v>61</v>
      </c>
      <c r="K7336" s="380">
        <v>0.30265046296296</v>
      </c>
      <c r="L7336" s="378">
        <v>46181</v>
      </c>
      <c r="M7336" s="1" t="s">
        <v>120</v>
      </c>
      <c r="N7336" s="1" t="s">
        <v>9107</v>
      </c>
    </row>
    <row r="7337" spans="1:14" x14ac:dyDescent="0.25">
      <c r="A7337" s="1" t="s">
        <v>216</v>
      </c>
      <c r="B7337" s="1" t="s">
        <v>87</v>
      </c>
      <c r="C7337" s="1" t="s">
        <v>81</v>
      </c>
      <c r="D7337" s="377">
        <v>12600</v>
      </c>
      <c r="E7337" s="1" t="s">
        <v>84</v>
      </c>
      <c r="F7337" s="378">
        <v>46181</v>
      </c>
      <c r="G7337" s="1" t="s">
        <v>9448</v>
      </c>
      <c r="H7337" s="1" t="s">
        <v>9386</v>
      </c>
      <c r="I7337" s="378">
        <v>47274</v>
      </c>
      <c r="J7337" s="1" t="s">
        <v>61</v>
      </c>
      <c r="K7337" s="380">
        <v>0.47884259259258999</v>
      </c>
      <c r="L7337" s="378">
        <v>46181</v>
      </c>
      <c r="M7337" s="1" t="s">
        <v>120</v>
      </c>
      <c r="N7337" s="1" t="s">
        <v>9449</v>
      </c>
    </row>
    <row r="7338" spans="1:14" x14ac:dyDescent="0.25">
      <c r="A7338" s="1" t="s">
        <v>216</v>
      </c>
      <c r="B7338" s="1" t="s">
        <v>87</v>
      </c>
      <c r="C7338" s="1" t="s">
        <v>81</v>
      </c>
      <c r="D7338" s="377">
        <v>12600</v>
      </c>
      <c r="E7338" s="1" t="s">
        <v>84</v>
      </c>
      <c r="F7338" s="378">
        <v>46181</v>
      </c>
      <c r="G7338" s="1" t="s">
        <v>9448</v>
      </c>
      <c r="H7338" s="1" t="s">
        <v>9386</v>
      </c>
      <c r="I7338" s="378">
        <v>47274</v>
      </c>
      <c r="J7338" s="1" t="s">
        <v>61</v>
      </c>
      <c r="K7338" s="380">
        <v>0.94513888888888997</v>
      </c>
      <c r="L7338" s="378">
        <v>46181</v>
      </c>
      <c r="M7338" s="1" t="s">
        <v>120</v>
      </c>
      <c r="N7338" s="1" t="s">
        <v>10475</v>
      </c>
    </row>
    <row r="7339" spans="1:14" x14ac:dyDescent="0.25">
      <c r="A7339" s="1" t="s">
        <v>216</v>
      </c>
      <c r="B7339" s="1" t="s">
        <v>87</v>
      </c>
      <c r="C7339" s="1" t="s">
        <v>81</v>
      </c>
      <c r="D7339" s="377">
        <v>12600</v>
      </c>
      <c r="E7339" s="1" t="s">
        <v>84</v>
      </c>
      <c r="F7339" s="378">
        <v>46181</v>
      </c>
      <c r="G7339" s="1" t="s">
        <v>9106</v>
      </c>
      <c r="H7339" s="1" t="s">
        <v>5893</v>
      </c>
      <c r="I7339" s="378">
        <v>47273</v>
      </c>
      <c r="J7339" s="1" t="s">
        <v>61</v>
      </c>
      <c r="K7339" s="380">
        <v>0.49182870370370002</v>
      </c>
      <c r="L7339" s="378">
        <v>46181</v>
      </c>
      <c r="M7339" s="1" t="s">
        <v>120</v>
      </c>
      <c r="N7339" s="1" t="s">
        <v>10470</v>
      </c>
    </row>
    <row r="7340" spans="1:14" x14ac:dyDescent="0.25">
      <c r="A7340" s="1" t="s">
        <v>216</v>
      </c>
      <c r="B7340" s="1" t="s">
        <v>87</v>
      </c>
      <c r="C7340" s="1" t="s">
        <v>81</v>
      </c>
      <c r="D7340" s="377">
        <v>12600</v>
      </c>
      <c r="E7340" s="1" t="s">
        <v>84</v>
      </c>
      <c r="F7340" s="378">
        <v>46181</v>
      </c>
      <c r="G7340" s="1" t="s">
        <v>9448</v>
      </c>
      <c r="H7340" s="1" t="s">
        <v>9386</v>
      </c>
      <c r="I7340" s="378">
        <v>47274</v>
      </c>
      <c r="J7340" s="1" t="s">
        <v>61</v>
      </c>
      <c r="K7340" s="380">
        <v>0.89296296296295996</v>
      </c>
      <c r="L7340" s="378">
        <v>46181</v>
      </c>
      <c r="M7340" s="1" t="s">
        <v>120</v>
      </c>
      <c r="N7340" s="1" t="s">
        <v>10473</v>
      </c>
    </row>
    <row r="7341" spans="1:14" x14ac:dyDescent="0.25">
      <c r="A7341" s="1" t="s">
        <v>216</v>
      </c>
      <c r="B7341" s="1" t="s">
        <v>87</v>
      </c>
      <c r="C7341" s="1" t="s">
        <v>81</v>
      </c>
      <c r="D7341" s="377">
        <v>12600</v>
      </c>
      <c r="E7341" s="1" t="s">
        <v>84</v>
      </c>
      <c r="F7341" s="378">
        <v>46181</v>
      </c>
      <c r="G7341" s="1" t="s">
        <v>9448</v>
      </c>
      <c r="H7341" s="1" t="s">
        <v>9386</v>
      </c>
      <c r="I7341" s="378">
        <v>47274</v>
      </c>
      <c r="J7341" s="1" t="s">
        <v>61</v>
      </c>
      <c r="K7341" s="380">
        <v>0.58021990740741003</v>
      </c>
      <c r="L7341" s="378">
        <v>46181</v>
      </c>
      <c r="M7341" s="1" t="s">
        <v>120</v>
      </c>
      <c r="N7341" s="1" t="s">
        <v>10474</v>
      </c>
    </row>
    <row r="7342" spans="1:14" x14ac:dyDescent="0.25">
      <c r="A7342" s="1" t="s">
        <v>216</v>
      </c>
      <c r="B7342" s="1" t="s">
        <v>87</v>
      </c>
      <c r="C7342" s="1" t="s">
        <v>81</v>
      </c>
      <c r="D7342" s="377">
        <v>12600</v>
      </c>
      <c r="E7342" s="1" t="s">
        <v>84</v>
      </c>
      <c r="F7342" s="378">
        <v>46179</v>
      </c>
      <c r="G7342" s="1" t="s">
        <v>9106</v>
      </c>
      <c r="H7342" s="1" t="s">
        <v>5893</v>
      </c>
      <c r="I7342" s="378">
        <v>47273</v>
      </c>
      <c r="J7342" s="1" t="s">
        <v>61</v>
      </c>
      <c r="K7342" s="380">
        <v>0.15434027777778001</v>
      </c>
      <c r="L7342" s="378">
        <v>46179</v>
      </c>
      <c r="M7342" s="1" t="s">
        <v>120</v>
      </c>
      <c r="N7342" s="1" t="s">
        <v>9110</v>
      </c>
    </row>
    <row r="7343" spans="1:14" x14ac:dyDescent="0.25">
      <c r="A7343" s="1" t="s">
        <v>216</v>
      </c>
      <c r="B7343" s="1" t="s">
        <v>87</v>
      </c>
      <c r="C7343" s="1" t="s">
        <v>81</v>
      </c>
      <c r="D7343" s="377">
        <v>12600</v>
      </c>
      <c r="E7343" s="1" t="s">
        <v>84</v>
      </c>
      <c r="F7343" s="378">
        <v>46179</v>
      </c>
      <c r="G7343" s="1" t="s">
        <v>9106</v>
      </c>
      <c r="H7343" s="1" t="s">
        <v>5893</v>
      </c>
      <c r="I7343" s="378">
        <v>47273</v>
      </c>
      <c r="J7343" s="1" t="s">
        <v>61</v>
      </c>
      <c r="K7343" s="380">
        <v>0.15511574074074</v>
      </c>
      <c r="L7343" s="378">
        <v>46179</v>
      </c>
      <c r="M7343" s="1" t="s">
        <v>120</v>
      </c>
      <c r="N7343" s="1" t="s">
        <v>9108</v>
      </c>
    </row>
    <row r="7344" spans="1:14" x14ac:dyDescent="0.25">
      <c r="A7344" s="1" t="s">
        <v>216</v>
      </c>
      <c r="B7344" s="1" t="s">
        <v>87</v>
      </c>
      <c r="C7344" s="1" t="s">
        <v>81</v>
      </c>
      <c r="D7344" s="377">
        <v>12600</v>
      </c>
      <c r="E7344" s="1" t="s">
        <v>84</v>
      </c>
      <c r="F7344" s="378">
        <v>46179</v>
      </c>
      <c r="G7344" s="1" t="s">
        <v>9106</v>
      </c>
      <c r="H7344" s="1" t="s">
        <v>5893</v>
      </c>
      <c r="I7344" s="378">
        <v>47273</v>
      </c>
      <c r="J7344" s="1" t="s">
        <v>61</v>
      </c>
      <c r="K7344" s="380">
        <v>0.18950231481481</v>
      </c>
      <c r="L7344" s="378">
        <v>46179</v>
      </c>
      <c r="M7344" s="1" t="s">
        <v>120</v>
      </c>
      <c r="N7344" s="1" t="s">
        <v>9109</v>
      </c>
    </row>
    <row r="7345" spans="1:14" x14ac:dyDescent="0.25">
      <c r="A7345" s="1" t="s">
        <v>216</v>
      </c>
      <c r="B7345" s="1" t="s">
        <v>87</v>
      </c>
      <c r="C7345" s="1" t="s">
        <v>81</v>
      </c>
      <c r="D7345" s="377">
        <v>12600</v>
      </c>
      <c r="E7345" s="1" t="s">
        <v>84</v>
      </c>
      <c r="F7345" s="378">
        <v>46178</v>
      </c>
      <c r="G7345" s="1" t="s">
        <v>9106</v>
      </c>
      <c r="H7345" s="1" t="s">
        <v>5893</v>
      </c>
      <c r="I7345" s="378">
        <v>47273</v>
      </c>
      <c r="J7345" s="1" t="s">
        <v>61</v>
      </c>
      <c r="K7345" s="380">
        <v>0.80012731481481003</v>
      </c>
      <c r="L7345" s="378">
        <v>46178</v>
      </c>
      <c r="M7345" s="1" t="s">
        <v>120</v>
      </c>
      <c r="N7345" s="1" t="s">
        <v>9112</v>
      </c>
    </row>
    <row r="7346" spans="1:14" x14ac:dyDescent="0.25">
      <c r="A7346" s="1" t="s">
        <v>216</v>
      </c>
      <c r="B7346" s="1" t="s">
        <v>87</v>
      </c>
      <c r="C7346" s="1" t="s">
        <v>81</v>
      </c>
      <c r="D7346" s="377">
        <v>12600</v>
      </c>
      <c r="E7346" s="1" t="s">
        <v>84</v>
      </c>
      <c r="F7346" s="378">
        <v>46178</v>
      </c>
      <c r="G7346" s="1" t="s">
        <v>9106</v>
      </c>
      <c r="H7346" s="1" t="s">
        <v>5893</v>
      </c>
      <c r="I7346" s="378">
        <v>47273</v>
      </c>
      <c r="J7346" s="1" t="s">
        <v>61</v>
      </c>
      <c r="K7346" s="380">
        <v>0.91277777777778002</v>
      </c>
      <c r="L7346" s="378">
        <v>46178</v>
      </c>
      <c r="M7346" s="1" t="s">
        <v>120</v>
      </c>
      <c r="N7346" s="1" t="s">
        <v>9113</v>
      </c>
    </row>
    <row r="7347" spans="1:14" x14ac:dyDescent="0.25">
      <c r="A7347" s="1" t="s">
        <v>216</v>
      </c>
      <c r="B7347" s="1" t="s">
        <v>87</v>
      </c>
      <c r="C7347" s="1" t="s">
        <v>81</v>
      </c>
      <c r="D7347" s="377">
        <v>12600</v>
      </c>
      <c r="E7347" s="1" t="s">
        <v>84</v>
      </c>
      <c r="F7347" s="378">
        <v>46178</v>
      </c>
      <c r="G7347" s="1" t="s">
        <v>9106</v>
      </c>
      <c r="H7347" s="1" t="s">
        <v>5893</v>
      </c>
      <c r="I7347" s="378">
        <v>47273</v>
      </c>
      <c r="J7347" s="1" t="s">
        <v>61</v>
      </c>
      <c r="K7347" s="380">
        <v>0.71474537037037</v>
      </c>
      <c r="L7347" s="378">
        <v>46178</v>
      </c>
      <c r="M7347" s="1" t="s">
        <v>120</v>
      </c>
      <c r="N7347" s="1" t="s">
        <v>9114</v>
      </c>
    </row>
    <row r="7348" spans="1:14" x14ac:dyDescent="0.25">
      <c r="A7348" s="1" t="s">
        <v>216</v>
      </c>
      <c r="B7348" s="1" t="s">
        <v>87</v>
      </c>
      <c r="C7348" s="1" t="s">
        <v>81</v>
      </c>
      <c r="D7348" s="377">
        <v>12600</v>
      </c>
      <c r="E7348" s="1" t="s">
        <v>84</v>
      </c>
      <c r="F7348" s="378">
        <v>46178</v>
      </c>
      <c r="G7348" s="1" t="s">
        <v>9106</v>
      </c>
      <c r="H7348" s="1" t="s">
        <v>5893</v>
      </c>
      <c r="I7348" s="378">
        <v>47273</v>
      </c>
      <c r="J7348" s="1" t="s">
        <v>61</v>
      </c>
      <c r="K7348" s="380">
        <v>0.38004629629629999</v>
      </c>
      <c r="L7348" s="378">
        <v>46178</v>
      </c>
      <c r="M7348" s="1" t="s">
        <v>120</v>
      </c>
      <c r="N7348" s="1" t="s">
        <v>9116</v>
      </c>
    </row>
    <row r="7349" spans="1:14" x14ac:dyDescent="0.25">
      <c r="A7349" s="1" t="s">
        <v>216</v>
      </c>
      <c r="B7349" s="1" t="s">
        <v>87</v>
      </c>
      <c r="C7349" s="1" t="s">
        <v>81</v>
      </c>
      <c r="D7349" s="377">
        <v>12600</v>
      </c>
      <c r="E7349" s="1" t="s">
        <v>84</v>
      </c>
      <c r="F7349" s="378">
        <v>46178</v>
      </c>
      <c r="G7349" s="1" t="s">
        <v>9106</v>
      </c>
      <c r="H7349" s="1" t="s">
        <v>5893</v>
      </c>
      <c r="I7349" s="378">
        <v>47273</v>
      </c>
      <c r="J7349" s="1" t="s">
        <v>61</v>
      </c>
      <c r="K7349" s="380">
        <v>0.23896990740741</v>
      </c>
      <c r="L7349" s="378">
        <v>46178</v>
      </c>
      <c r="M7349" s="1" t="s">
        <v>120</v>
      </c>
      <c r="N7349" s="1" t="s">
        <v>9111</v>
      </c>
    </row>
    <row r="7350" spans="1:14" x14ac:dyDescent="0.25">
      <c r="A7350" s="1" t="s">
        <v>216</v>
      </c>
      <c r="B7350" s="1" t="s">
        <v>87</v>
      </c>
      <c r="C7350" s="1" t="s">
        <v>81</v>
      </c>
      <c r="D7350" s="377">
        <v>12600</v>
      </c>
      <c r="E7350" s="1" t="s">
        <v>84</v>
      </c>
      <c r="F7350" s="378">
        <v>46178</v>
      </c>
      <c r="G7350" s="1" t="s">
        <v>9106</v>
      </c>
      <c r="H7350" s="1" t="s">
        <v>5893</v>
      </c>
      <c r="I7350" s="378">
        <v>47273</v>
      </c>
      <c r="J7350" s="1" t="s">
        <v>61</v>
      </c>
      <c r="K7350" s="380">
        <v>0.71491898148148003</v>
      </c>
      <c r="L7350" s="378">
        <v>46178</v>
      </c>
      <c r="M7350" s="1" t="s">
        <v>120</v>
      </c>
      <c r="N7350" s="1" t="s">
        <v>9115</v>
      </c>
    </row>
    <row r="7351" spans="1:14" x14ac:dyDescent="0.25">
      <c r="A7351" s="1" t="s">
        <v>4403</v>
      </c>
      <c r="B7351" s="1" t="s">
        <v>87</v>
      </c>
      <c r="C7351" s="1" t="s">
        <v>81</v>
      </c>
      <c r="D7351" s="377">
        <v>12600</v>
      </c>
      <c r="E7351" s="1" t="s">
        <v>84</v>
      </c>
      <c r="F7351" s="378">
        <v>46176</v>
      </c>
      <c r="G7351" s="1" t="s">
        <v>4608</v>
      </c>
      <c r="H7351" s="1" t="s">
        <v>4406</v>
      </c>
      <c r="I7351" s="378">
        <v>47268</v>
      </c>
      <c r="J7351" s="1" t="s">
        <v>61</v>
      </c>
      <c r="K7351" s="380">
        <v>6.8310185185189998E-2</v>
      </c>
      <c r="L7351" s="378">
        <v>46176</v>
      </c>
      <c r="M7351" s="1" t="s">
        <v>4404</v>
      </c>
      <c r="N7351" s="1" t="s">
        <v>5735</v>
      </c>
    </row>
    <row r="7352" spans="1:14" x14ac:dyDescent="0.25">
      <c r="A7352" s="1" t="s">
        <v>4403</v>
      </c>
      <c r="B7352" s="1" t="s">
        <v>87</v>
      </c>
      <c r="C7352" s="1" t="s">
        <v>81</v>
      </c>
      <c r="D7352" s="377">
        <v>12600</v>
      </c>
      <c r="E7352" s="1" t="s">
        <v>84</v>
      </c>
      <c r="F7352" s="378">
        <v>46175</v>
      </c>
      <c r="G7352" s="1" t="s">
        <v>4608</v>
      </c>
      <c r="H7352" s="1" t="s">
        <v>4406</v>
      </c>
      <c r="I7352" s="378">
        <v>47268</v>
      </c>
      <c r="J7352" s="1" t="s">
        <v>61</v>
      </c>
      <c r="K7352" s="380">
        <v>0.92396990740741003</v>
      </c>
      <c r="L7352" s="378">
        <v>46175</v>
      </c>
      <c r="M7352" s="1" t="s">
        <v>4404</v>
      </c>
      <c r="N7352" s="1" t="s">
        <v>5738</v>
      </c>
    </row>
    <row r="7353" spans="1:14" x14ac:dyDescent="0.25">
      <c r="A7353" s="1" t="s">
        <v>4403</v>
      </c>
      <c r="B7353" s="1" t="s">
        <v>87</v>
      </c>
      <c r="C7353" s="1" t="s">
        <v>81</v>
      </c>
      <c r="D7353" s="377">
        <v>12600</v>
      </c>
      <c r="E7353" s="1" t="s">
        <v>84</v>
      </c>
      <c r="F7353" s="378">
        <v>46175</v>
      </c>
      <c r="G7353" s="1" t="s">
        <v>4608</v>
      </c>
      <c r="H7353" s="1" t="s">
        <v>4406</v>
      </c>
      <c r="I7353" s="378">
        <v>47268</v>
      </c>
      <c r="J7353" s="1" t="s">
        <v>61</v>
      </c>
      <c r="K7353" s="380">
        <v>0.38942129629630001</v>
      </c>
      <c r="L7353" s="378">
        <v>46175</v>
      </c>
      <c r="M7353" s="1" t="s">
        <v>4404</v>
      </c>
      <c r="N7353" s="1" t="s">
        <v>4609</v>
      </c>
    </row>
    <row r="7354" spans="1:14" x14ac:dyDescent="0.25">
      <c r="A7354" s="1" t="s">
        <v>4403</v>
      </c>
      <c r="B7354" s="1" t="s">
        <v>87</v>
      </c>
      <c r="C7354" s="1" t="s">
        <v>81</v>
      </c>
      <c r="D7354" s="377">
        <v>12600</v>
      </c>
      <c r="E7354" s="1" t="s">
        <v>84</v>
      </c>
      <c r="F7354" s="378">
        <v>46175</v>
      </c>
      <c r="G7354" s="1" t="s">
        <v>4608</v>
      </c>
      <c r="H7354" s="1" t="s">
        <v>4406</v>
      </c>
      <c r="I7354" s="378">
        <v>47268</v>
      </c>
      <c r="J7354" s="1" t="s">
        <v>61</v>
      </c>
      <c r="K7354" s="380">
        <v>0.93192129629630005</v>
      </c>
      <c r="L7354" s="378">
        <v>46175</v>
      </c>
      <c r="M7354" s="1" t="s">
        <v>4404</v>
      </c>
      <c r="N7354" s="1" t="s">
        <v>5736</v>
      </c>
    </row>
    <row r="7355" spans="1:14" x14ac:dyDescent="0.25">
      <c r="A7355" s="1" t="s">
        <v>4403</v>
      </c>
      <c r="B7355" s="1" t="s">
        <v>87</v>
      </c>
      <c r="C7355" s="1" t="s">
        <v>81</v>
      </c>
      <c r="D7355" s="377">
        <v>13680</v>
      </c>
      <c r="E7355" s="1" t="s">
        <v>84</v>
      </c>
      <c r="F7355" s="378">
        <v>46175</v>
      </c>
      <c r="G7355" s="1" t="s">
        <v>4579</v>
      </c>
      <c r="H7355" s="1" t="s">
        <v>4405</v>
      </c>
      <c r="I7355" s="378">
        <v>47267</v>
      </c>
      <c r="J7355" s="1" t="s">
        <v>61</v>
      </c>
      <c r="K7355" s="380">
        <v>0.35020833333333001</v>
      </c>
      <c r="L7355" s="378">
        <v>46175</v>
      </c>
      <c r="M7355" s="1" t="s">
        <v>4404</v>
      </c>
      <c r="N7355" s="1" t="s">
        <v>4580</v>
      </c>
    </row>
    <row r="7356" spans="1:14" x14ac:dyDescent="0.25">
      <c r="A7356" s="1" t="s">
        <v>4403</v>
      </c>
      <c r="B7356" s="1" t="s">
        <v>87</v>
      </c>
      <c r="C7356" s="1" t="s">
        <v>81</v>
      </c>
      <c r="D7356" s="377">
        <v>12600</v>
      </c>
      <c r="E7356" s="1" t="s">
        <v>84</v>
      </c>
      <c r="F7356" s="378">
        <v>46175</v>
      </c>
      <c r="G7356" s="1" t="s">
        <v>4608</v>
      </c>
      <c r="H7356" s="1" t="s">
        <v>4406</v>
      </c>
      <c r="I7356" s="378">
        <v>47268</v>
      </c>
      <c r="J7356" s="1" t="s">
        <v>61</v>
      </c>
      <c r="K7356" s="380">
        <v>0.66973379629630003</v>
      </c>
      <c r="L7356" s="378">
        <v>46175</v>
      </c>
      <c r="M7356" s="1" t="s">
        <v>4404</v>
      </c>
      <c r="N7356" s="1" t="s">
        <v>5737</v>
      </c>
    </row>
    <row r="7357" spans="1:14" x14ac:dyDescent="0.25">
      <c r="A7357" s="1" t="s">
        <v>4403</v>
      </c>
      <c r="B7357" s="1" t="s">
        <v>87</v>
      </c>
      <c r="C7357" s="1" t="s">
        <v>81</v>
      </c>
      <c r="D7357" s="377">
        <v>13680</v>
      </c>
      <c r="E7357" s="1" t="s">
        <v>84</v>
      </c>
      <c r="F7357" s="378">
        <v>46175</v>
      </c>
      <c r="G7357" s="1" t="s">
        <v>4579</v>
      </c>
      <c r="H7357" s="1" t="s">
        <v>4405</v>
      </c>
      <c r="I7357" s="378">
        <v>47267</v>
      </c>
      <c r="J7357" s="1" t="s">
        <v>61</v>
      </c>
      <c r="K7357" s="380">
        <v>0.34937499999999999</v>
      </c>
      <c r="L7357" s="378">
        <v>46175</v>
      </c>
      <c r="M7357" s="1" t="s">
        <v>4404</v>
      </c>
      <c r="N7357" s="1" t="s">
        <v>4581</v>
      </c>
    </row>
    <row r="7358" spans="1:14" x14ac:dyDescent="0.25">
      <c r="A7358" s="1" t="s">
        <v>4403</v>
      </c>
      <c r="B7358" s="1" t="s">
        <v>87</v>
      </c>
      <c r="C7358" s="1" t="s">
        <v>81</v>
      </c>
      <c r="D7358" s="377">
        <v>12600</v>
      </c>
      <c r="E7358" s="1" t="s">
        <v>84</v>
      </c>
      <c r="F7358" s="378">
        <v>46175</v>
      </c>
      <c r="G7358" s="1" t="s">
        <v>4608</v>
      </c>
      <c r="H7358" s="1" t="s">
        <v>4406</v>
      </c>
      <c r="I7358" s="378">
        <v>47268</v>
      </c>
      <c r="J7358" s="1" t="s">
        <v>61</v>
      </c>
      <c r="K7358" s="380">
        <v>0.58241898148147997</v>
      </c>
      <c r="L7358" s="378">
        <v>46175</v>
      </c>
      <c r="M7358" s="1" t="s">
        <v>4404</v>
      </c>
      <c r="N7358" s="1" t="s">
        <v>5033</v>
      </c>
    </row>
    <row r="7359" spans="1:14" x14ac:dyDescent="0.25">
      <c r="A7359" s="1" t="s">
        <v>4403</v>
      </c>
      <c r="B7359" s="1" t="s">
        <v>87</v>
      </c>
      <c r="C7359" s="1" t="s">
        <v>81</v>
      </c>
      <c r="D7359" s="377">
        <v>12600</v>
      </c>
      <c r="E7359" s="1" t="s">
        <v>84</v>
      </c>
      <c r="F7359" s="378">
        <v>46175</v>
      </c>
      <c r="G7359" s="1" t="s">
        <v>4608</v>
      </c>
      <c r="H7359" s="1" t="s">
        <v>4406</v>
      </c>
      <c r="I7359" s="378">
        <v>47268</v>
      </c>
      <c r="J7359" s="1" t="s">
        <v>61</v>
      </c>
      <c r="K7359" s="380">
        <v>0.61348379629630001</v>
      </c>
      <c r="L7359" s="378">
        <v>46175</v>
      </c>
      <c r="M7359" s="1" t="s">
        <v>4404</v>
      </c>
      <c r="N7359" s="1" t="s">
        <v>5034</v>
      </c>
    </row>
    <row r="7360" spans="1:14" x14ac:dyDescent="0.25">
      <c r="A7360" s="1" t="s">
        <v>578</v>
      </c>
      <c r="B7360" s="1" t="s">
        <v>87</v>
      </c>
      <c r="C7360" s="1" t="s">
        <v>81</v>
      </c>
      <c r="D7360" s="377">
        <v>45120</v>
      </c>
      <c r="E7360" s="1" t="s">
        <v>84</v>
      </c>
      <c r="F7360" s="378">
        <v>46177</v>
      </c>
      <c r="G7360" s="1" t="s">
        <v>9117</v>
      </c>
      <c r="H7360" s="1" t="s">
        <v>5878</v>
      </c>
      <c r="I7360" s="378">
        <v>46907</v>
      </c>
      <c r="J7360" s="1" t="s">
        <v>61</v>
      </c>
      <c r="K7360" s="380">
        <v>0.21249999999999999</v>
      </c>
      <c r="L7360" s="378">
        <v>46177</v>
      </c>
      <c r="M7360" s="1" t="s">
        <v>579</v>
      </c>
      <c r="N7360" s="1" t="s">
        <v>9118</v>
      </c>
    </row>
    <row r="7361" spans="1:14" x14ac:dyDescent="0.25">
      <c r="A7361" s="1" t="s">
        <v>578</v>
      </c>
      <c r="B7361" s="1" t="s">
        <v>87</v>
      </c>
      <c r="C7361" s="1" t="s">
        <v>81</v>
      </c>
      <c r="D7361" s="377">
        <v>45120</v>
      </c>
      <c r="E7361" s="1" t="s">
        <v>84</v>
      </c>
      <c r="F7361" s="378">
        <v>46177</v>
      </c>
      <c r="G7361" s="1" t="s">
        <v>9117</v>
      </c>
      <c r="H7361" s="1" t="s">
        <v>5878</v>
      </c>
      <c r="I7361" s="378">
        <v>46907</v>
      </c>
      <c r="J7361" s="1" t="s">
        <v>61</v>
      </c>
      <c r="K7361" s="380">
        <v>0.41041666666666998</v>
      </c>
      <c r="L7361" s="378">
        <v>46177</v>
      </c>
      <c r="M7361" s="1" t="s">
        <v>579</v>
      </c>
      <c r="N7361" s="1" t="s">
        <v>9119</v>
      </c>
    </row>
    <row r="7362" spans="1:14" x14ac:dyDescent="0.25">
      <c r="A7362" s="1" t="s">
        <v>578</v>
      </c>
      <c r="B7362" s="1" t="s">
        <v>87</v>
      </c>
      <c r="C7362" s="1" t="s">
        <v>81</v>
      </c>
      <c r="D7362" s="377">
        <v>45120</v>
      </c>
      <c r="E7362" s="1" t="s">
        <v>84</v>
      </c>
      <c r="F7362" s="378">
        <v>46176</v>
      </c>
      <c r="G7362" s="1" t="s">
        <v>5739</v>
      </c>
      <c r="H7362" s="1" t="s">
        <v>5102</v>
      </c>
      <c r="I7362" s="378">
        <v>46906</v>
      </c>
      <c r="J7362" s="1" t="s">
        <v>61</v>
      </c>
      <c r="K7362" s="380">
        <v>3.5995370370399998E-3</v>
      </c>
      <c r="L7362" s="378">
        <v>46176</v>
      </c>
      <c r="M7362" s="1" t="s">
        <v>579</v>
      </c>
      <c r="N7362" s="1" t="s">
        <v>5740</v>
      </c>
    </row>
    <row r="7363" spans="1:14" x14ac:dyDescent="0.25">
      <c r="A7363" s="1" t="s">
        <v>578</v>
      </c>
      <c r="B7363" s="1" t="s">
        <v>87</v>
      </c>
      <c r="C7363" s="1" t="s">
        <v>81</v>
      </c>
      <c r="D7363" s="377">
        <v>45120</v>
      </c>
      <c r="E7363" s="1" t="s">
        <v>84</v>
      </c>
      <c r="F7363" s="378">
        <v>46176</v>
      </c>
      <c r="G7363" s="1" t="s">
        <v>5739</v>
      </c>
      <c r="H7363" s="1" t="s">
        <v>5102</v>
      </c>
      <c r="I7363" s="378">
        <v>46906</v>
      </c>
      <c r="J7363" s="1" t="s">
        <v>61</v>
      </c>
      <c r="K7363" s="380">
        <v>0.67342592592592998</v>
      </c>
      <c r="L7363" s="378">
        <v>46176</v>
      </c>
      <c r="M7363" s="1" t="s">
        <v>579</v>
      </c>
      <c r="N7363" s="1" t="s">
        <v>9121</v>
      </c>
    </row>
    <row r="7364" spans="1:14" x14ac:dyDescent="0.25">
      <c r="A7364" s="1" t="s">
        <v>578</v>
      </c>
      <c r="B7364" s="1" t="s">
        <v>87</v>
      </c>
      <c r="C7364" s="1" t="s">
        <v>81</v>
      </c>
      <c r="D7364" s="377">
        <v>45120</v>
      </c>
      <c r="E7364" s="1" t="s">
        <v>84</v>
      </c>
      <c r="F7364" s="378">
        <v>46176</v>
      </c>
      <c r="G7364" s="1" t="s">
        <v>5739</v>
      </c>
      <c r="H7364" s="1" t="s">
        <v>5102</v>
      </c>
      <c r="I7364" s="378">
        <v>46906</v>
      </c>
      <c r="J7364" s="1" t="s">
        <v>61</v>
      </c>
      <c r="K7364" s="380">
        <v>0.31168981481481001</v>
      </c>
      <c r="L7364" s="378">
        <v>46176</v>
      </c>
      <c r="M7364" s="1" t="s">
        <v>579</v>
      </c>
      <c r="N7364" s="1" t="s">
        <v>5741</v>
      </c>
    </row>
    <row r="7365" spans="1:14" x14ac:dyDescent="0.25">
      <c r="A7365" s="1" t="s">
        <v>578</v>
      </c>
      <c r="B7365" s="1" t="s">
        <v>87</v>
      </c>
      <c r="C7365" s="1" t="s">
        <v>81</v>
      </c>
      <c r="D7365" s="377">
        <v>45120</v>
      </c>
      <c r="E7365" s="1" t="s">
        <v>84</v>
      </c>
      <c r="F7365" s="378">
        <v>46176</v>
      </c>
      <c r="G7365" s="1" t="s">
        <v>9117</v>
      </c>
      <c r="H7365" s="1" t="s">
        <v>5878</v>
      </c>
      <c r="I7365" s="378">
        <v>46907</v>
      </c>
      <c r="J7365" s="1" t="s">
        <v>61</v>
      </c>
      <c r="K7365" s="380">
        <v>0.90898148148147995</v>
      </c>
      <c r="L7365" s="378">
        <v>46176</v>
      </c>
      <c r="M7365" s="1" t="s">
        <v>579</v>
      </c>
      <c r="N7365" s="1" t="s">
        <v>9120</v>
      </c>
    </row>
    <row r="7366" spans="1:14" x14ac:dyDescent="0.25">
      <c r="A7366" s="1" t="s">
        <v>578</v>
      </c>
      <c r="B7366" s="1" t="s">
        <v>87</v>
      </c>
      <c r="C7366" s="1" t="s">
        <v>81</v>
      </c>
      <c r="D7366" s="377">
        <v>45120</v>
      </c>
      <c r="E7366" s="1" t="s">
        <v>84</v>
      </c>
      <c r="F7366" s="378">
        <v>46176</v>
      </c>
      <c r="G7366" s="1" t="s">
        <v>9117</v>
      </c>
      <c r="H7366" s="1" t="s">
        <v>5878</v>
      </c>
      <c r="I7366" s="378">
        <v>46907</v>
      </c>
      <c r="J7366" s="1" t="s">
        <v>61</v>
      </c>
      <c r="K7366" s="380">
        <v>0.68267361111111002</v>
      </c>
      <c r="L7366" s="378">
        <v>46176</v>
      </c>
      <c r="M7366" s="1" t="s">
        <v>579</v>
      </c>
      <c r="N7366" s="1" t="s">
        <v>9122</v>
      </c>
    </row>
    <row r="7367" spans="1:14" x14ac:dyDescent="0.25">
      <c r="A7367" s="1" t="s">
        <v>578</v>
      </c>
      <c r="B7367" s="1" t="s">
        <v>87</v>
      </c>
      <c r="C7367" s="1" t="s">
        <v>81</v>
      </c>
      <c r="D7367" s="377">
        <v>45120</v>
      </c>
      <c r="E7367" s="1" t="s">
        <v>84</v>
      </c>
      <c r="F7367" s="378">
        <v>46175</v>
      </c>
      <c r="G7367" s="1" t="s">
        <v>5739</v>
      </c>
      <c r="H7367" s="1" t="s">
        <v>5102</v>
      </c>
      <c r="I7367" s="378">
        <v>46906</v>
      </c>
      <c r="J7367" s="1" t="s">
        <v>61</v>
      </c>
      <c r="K7367" s="380">
        <v>0.73871527777778001</v>
      </c>
      <c r="L7367" s="378">
        <v>46175</v>
      </c>
      <c r="M7367" s="1" t="s">
        <v>579</v>
      </c>
      <c r="N7367" s="1" t="s">
        <v>5742</v>
      </c>
    </row>
    <row r="7368" spans="1:14" x14ac:dyDescent="0.25">
      <c r="A7368" s="1" t="s">
        <v>211</v>
      </c>
      <c r="B7368" s="1" t="s">
        <v>87</v>
      </c>
      <c r="C7368" s="1" t="s">
        <v>81</v>
      </c>
      <c r="D7368" s="377">
        <v>12600</v>
      </c>
      <c r="E7368" s="1" t="s">
        <v>84</v>
      </c>
      <c r="F7368" s="378">
        <v>46185</v>
      </c>
      <c r="G7368" s="1" t="s">
        <v>13152</v>
      </c>
      <c r="H7368" s="1" t="s">
        <v>13153</v>
      </c>
      <c r="I7368" s="378">
        <v>48010</v>
      </c>
      <c r="J7368" s="1" t="s">
        <v>61</v>
      </c>
      <c r="K7368" s="380">
        <v>0.19836805555556</v>
      </c>
      <c r="L7368" s="378">
        <v>46185</v>
      </c>
      <c r="M7368" s="1" t="s">
        <v>155</v>
      </c>
      <c r="N7368" s="1" t="s">
        <v>14108</v>
      </c>
    </row>
    <row r="7369" spans="1:14" x14ac:dyDescent="0.25">
      <c r="A7369" s="1" t="s">
        <v>211</v>
      </c>
      <c r="B7369" s="1" t="s">
        <v>87</v>
      </c>
      <c r="C7369" s="1" t="s">
        <v>81</v>
      </c>
      <c r="D7369" s="377">
        <v>12600</v>
      </c>
      <c r="E7369" s="1" t="s">
        <v>84</v>
      </c>
      <c r="F7369" s="378">
        <v>46185</v>
      </c>
      <c r="G7369" s="1" t="s">
        <v>14457</v>
      </c>
      <c r="H7369" s="1" t="s">
        <v>14183</v>
      </c>
      <c r="I7369" s="378">
        <v>48011</v>
      </c>
      <c r="J7369" s="1" t="s">
        <v>61</v>
      </c>
      <c r="K7369" s="380">
        <v>0.42260416666667</v>
      </c>
      <c r="L7369" s="378">
        <v>46185</v>
      </c>
      <c r="M7369" s="1" t="s">
        <v>155</v>
      </c>
      <c r="N7369" s="1" t="s">
        <v>14458</v>
      </c>
    </row>
    <row r="7370" spans="1:14" x14ac:dyDescent="0.25">
      <c r="A7370" s="1" t="s">
        <v>211</v>
      </c>
      <c r="B7370" s="1" t="s">
        <v>87</v>
      </c>
      <c r="C7370" s="1" t="s">
        <v>81</v>
      </c>
      <c r="D7370" s="377">
        <v>12600</v>
      </c>
      <c r="E7370" s="1" t="s">
        <v>84</v>
      </c>
      <c r="F7370" s="378">
        <v>46185</v>
      </c>
      <c r="G7370" s="1" t="s">
        <v>13152</v>
      </c>
      <c r="H7370" s="1" t="s">
        <v>13153</v>
      </c>
      <c r="I7370" s="378">
        <v>48010</v>
      </c>
      <c r="J7370" s="1" t="s">
        <v>61</v>
      </c>
      <c r="K7370" s="380">
        <v>0.31108796296295999</v>
      </c>
      <c r="L7370" s="378">
        <v>46185</v>
      </c>
      <c r="M7370" s="1" t="s">
        <v>155</v>
      </c>
      <c r="N7370" s="1" t="s">
        <v>14107</v>
      </c>
    </row>
    <row r="7371" spans="1:14" x14ac:dyDescent="0.25">
      <c r="A7371" s="1" t="s">
        <v>211</v>
      </c>
      <c r="B7371" s="1" t="s">
        <v>87</v>
      </c>
      <c r="C7371" s="1" t="s">
        <v>81</v>
      </c>
      <c r="D7371" s="377">
        <v>12600</v>
      </c>
      <c r="E7371" s="1" t="s">
        <v>84</v>
      </c>
      <c r="F7371" s="378">
        <v>46185</v>
      </c>
      <c r="G7371" s="1" t="s">
        <v>14457</v>
      </c>
      <c r="H7371" s="1" t="s">
        <v>14183</v>
      </c>
      <c r="I7371" s="378">
        <v>48011</v>
      </c>
      <c r="J7371" s="1" t="s">
        <v>61</v>
      </c>
      <c r="K7371" s="380">
        <v>0.48282407407407002</v>
      </c>
      <c r="L7371" s="378">
        <v>46185</v>
      </c>
      <c r="M7371" s="1" t="s">
        <v>155</v>
      </c>
      <c r="N7371" s="1" t="s">
        <v>14459</v>
      </c>
    </row>
    <row r="7372" spans="1:14" x14ac:dyDescent="0.25">
      <c r="A7372" s="1" t="s">
        <v>211</v>
      </c>
      <c r="B7372" s="1" t="s">
        <v>87</v>
      </c>
      <c r="C7372" s="1" t="s">
        <v>81</v>
      </c>
      <c r="D7372" s="377">
        <v>12600</v>
      </c>
      <c r="E7372" s="1" t="s">
        <v>84</v>
      </c>
      <c r="F7372" s="378">
        <v>46185</v>
      </c>
      <c r="G7372" s="1" t="s">
        <v>13152</v>
      </c>
      <c r="H7372" s="1" t="s">
        <v>13153</v>
      </c>
      <c r="I7372" s="378">
        <v>48010</v>
      </c>
      <c r="J7372" s="1" t="s">
        <v>61</v>
      </c>
      <c r="K7372" s="380">
        <v>1.489583333333E-2</v>
      </c>
      <c r="L7372" s="378">
        <v>46185</v>
      </c>
      <c r="M7372" s="1" t="s">
        <v>155</v>
      </c>
      <c r="N7372" s="1" t="s">
        <v>14106</v>
      </c>
    </row>
    <row r="7373" spans="1:14" x14ac:dyDescent="0.25">
      <c r="A7373" s="1" t="s">
        <v>211</v>
      </c>
      <c r="B7373" s="1" t="s">
        <v>87</v>
      </c>
      <c r="C7373" s="1" t="s">
        <v>81</v>
      </c>
      <c r="D7373" s="377">
        <v>12600</v>
      </c>
      <c r="E7373" s="1" t="s">
        <v>84</v>
      </c>
      <c r="F7373" s="378">
        <v>46185</v>
      </c>
      <c r="G7373" s="1" t="s">
        <v>14457</v>
      </c>
      <c r="H7373" s="1" t="s">
        <v>14183</v>
      </c>
      <c r="I7373" s="378">
        <v>48011</v>
      </c>
      <c r="J7373" s="1" t="s">
        <v>61</v>
      </c>
      <c r="K7373" s="380">
        <v>0.57831018518518995</v>
      </c>
      <c r="L7373" s="378">
        <v>46185</v>
      </c>
      <c r="M7373" s="1" t="s">
        <v>155</v>
      </c>
      <c r="N7373" s="1" t="s">
        <v>14460</v>
      </c>
    </row>
    <row r="7374" spans="1:14" x14ac:dyDescent="0.25">
      <c r="A7374" s="1" t="s">
        <v>211</v>
      </c>
      <c r="B7374" s="1" t="s">
        <v>87</v>
      </c>
      <c r="C7374" s="1" t="s">
        <v>81</v>
      </c>
      <c r="D7374" s="377">
        <v>12600</v>
      </c>
      <c r="E7374" s="1" t="s">
        <v>84</v>
      </c>
      <c r="F7374" s="378">
        <v>46185</v>
      </c>
      <c r="G7374" s="1" t="s">
        <v>13152</v>
      </c>
      <c r="H7374" s="1" t="s">
        <v>13153</v>
      </c>
      <c r="I7374" s="378">
        <v>48010</v>
      </c>
      <c r="J7374" s="1" t="s">
        <v>61</v>
      </c>
      <c r="K7374" s="380">
        <v>0.14171296296295999</v>
      </c>
      <c r="L7374" s="378">
        <v>46185</v>
      </c>
      <c r="M7374" s="1" t="s">
        <v>155</v>
      </c>
      <c r="N7374" s="1" t="s">
        <v>14105</v>
      </c>
    </row>
    <row r="7375" spans="1:14" x14ac:dyDescent="0.25">
      <c r="A7375" s="1" t="s">
        <v>211</v>
      </c>
      <c r="B7375" s="1" t="s">
        <v>87</v>
      </c>
      <c r="C7375" s="1" t="s">
        <v>81</v>
      </c>
      <c r="D7375" s="377">
        <v>12600</v>
      </c>
      <c r="E7375" s="1" t="s">
        <v>84</v>
      </c>
      <c r="F7375" s="378">
        <v>46184</v>
      </c>
      <c r="G7375" s="1" t="s">
        <v>13152</v>
      </c>
      <c r="H7375" s="1" t="s">
        <v>13153</v>
      </c>
      <c r="I7375" s="378">
        <v>48010</v>
      </c>
      <c r="J7375" s="1" t="s">
        <v>61</v>
      </c>
      <c r="K7375" s="380">
        <v>0.43170138888888998</v>
      </c>
      <c r="L7375" s="378">
        <v>46184</v>
      </c>
      <c r="M7375" s="1" t="s">
        <v>155</v>
      </c>
      <c r="N7375" s="1" t="s">
        <v>13154</v>
      </c>
    </row>
    <row r="7376" spans="1:14" x14ac:dyDescent="0.25">
      <c r="A7376" s="1" t="s">
        <v>211</v>
      </c>
      <c r="B7376" s="1" t="s">
        <v>87</v>
      </c>
      <c r="C7376" s="1" t="s">
        <v>81</v>
      </c>
      <c r="D7376" s="377">
        <v>12600</v>
      </c>
      <c r="E7376" s="1" t="s">
        <v>84</v>
      </c>
      <c r="F7376" s="378">
        <v>46184</v>
      </c>
      <c r="G7376" s="1" t="s">
        <v>13152</v>
      </c>
      <c r="H7376" s="1" t="s">
        <v>13153</v>
      </c>
      <c r="I7376" s="378">
        <v>48010</v>
      </c>
      <c r="J7376" s="1" t="s">
        <v>61</v>
      </c>
      <c r="K7376" s="380">
        <v>0.34583333333333</v>
      </c>
      <c r="L7376" s="378">
        <v>46184</v>
      </c>
      <c r="M7376" s="1" t="s">
        <v>155</v>
      </c>
      <c r="N7376" s="1" t="s">
        <v>13155</v>
      </c>
    </row>
    <row r="7377" spans="1:14" x14ac:dyDescent="0.25">
      <c r="A7377" s="1" t="s">
        <v>211</v>
      </c>
      <c r="B7377" s="1" t="s">
        <v>87</v>
      </c>
      <c r="C7377" s="1" t="s">
        <v>81</v>
      </c>
      <c r="D7377" s="377">
        <v>12600</v>
      </c>
      <c r="E7377" s="1" t="s">
        <v>84</v>
      </c>
      <c r="F7377" s="378">
        <v>46184</v>
      </c>
      <c r="G7377" s="1" t="s">
        <v>13152</v>
      </c>
      <c r="H7377" s="1" t="s">
        <v>13153</v>
      </c>
      <c r="I7377" s="378">
        <v>48010</v>
      </c>
      <c r="J7377" s="1" t="s">
        <v>61</v>
      </c>
      <c r="K7377" s="380">
        <v>0.81706018518518997</v>
      </c>
      <c r="L7377" s="378">
        <v>46184</v>
      </c>
      <c r="M7377" s="1" t="s">
        <v>155</v>
      </c>
      <c r="N7377" s="1" t="s">
        <v>14109</v>
      </c>
    </row>
    <row r="7378" spans="1:14" x14ac:dyDescent="0.25">
      <c r="A7378" s="1" t="s">
        <v>211</v>
      </c>
      <c r="B7378" s="1" t="s">
        <v>87</v>
      </c>
      <c r="C7378" s="1" t="s">
        <v>81</v>
      </c>
      <c r="D7378" s="377">
        <v>12600</v>
      </c>
      <c r="E7378" s="1" t="s">
        <v>84</v>
      </c>
      <c r="F7378" s="378">
        <v>46184</v>
      </c>
      <c r="G7378" s="1" t="s">
        <v>13152</v>
      </c>
      <c r="H7378" s="1" t="s">
        <v>13153</v>
      </c>
      <c r="I7378" s="378">
        <v>48010</v>
      </c>
      <c r="J7378" s="1" t="s">
        <v>61</v>
      </c>
      <c r="K7378" s="380">
        <v>0.59956018518519005</v>
      </c>
      <c r="L7378" s="378">
        <v>46184</v>
      </c>
      <c r="M7378" s="1" t="s">
        <v>155</v>
      </c>
      <c r="N7378" s="1" t="s">
        <v>13412</v>
      </c>
    </row>
    <row r="7379" spans="1:14" x14ac:dyDescent="0.25">
      <c r="A7379" s="1" t="s">
        <v>211</v>
      </c>
      <c r="B7379" s="1" t="s">
        <v>87</v>
      </c>
      <c r="C7379" s="1" t="s">
        <v>81</v>
      </c>
      <c r="D7379" s="377">
        <v>12600</v>
      </c>
      <c r="E7379" s="1" t="s">
        <v>84</v>
      </c>
      <c r="F7379" s="378">
        <v>46184</v>
      </c>
      <c r="G7379" s="1" t="s">
        <v>13152</v>
      </c>
      <c r="H7379" s="1" t="s">
        <v>13153</v>
      </c>
      <c r="I7379" s="378">
        <v>48010</v>
      </c>
      <c r="J7379" s="1" t="s">
        <v>61</v>
      </c>
      <c r="K7379" s="380">
        <v>0.91568287037036999</v>
      </c>
      <c r="L7379" s="378">
        <v>46184</v>
      </c>
      <c r="M7379" s="1" t="s">
        <v>155</v>
      </c>
      <c r="N7379" s="1" t="s">
        <v>14111</v>
      </c>
    </row>
    <row r="7380" spans="1:14" x14ac:dyDescent="0.25">
      <c r="A7380" s="1" t="s">
        <v>211</v>
      </c>
      <c r="B7380" s="1" t="s">
        <v>87</v>
      </c>
      <c r="C7380" s="1" t="s">
        <v>81</v>
      </c>
      <c r="D7380" s="377">
        <v>12600</v>
      </c>
      <c r="E7380" s="1" t="s">
        <v>84</v>
      </c>
      <c r="F7380" s="378">
        <v>46184</v>
      </c>
      <c r="G7380" s="1" t="s">
        <v>13152</v>
      </c>
      <c r="H7380" s="1" t="s">
        <v>13153</v>
      </c>
      <c r="I7380" s="378">
        <v>48010</v>
      </c>
      <c r="J7380" s="1" t="s">
        <v>61</v>
      </c>
      <c r="K7380" s="380">
        <v>0.66043981481480996</v>
      </c>
      <c r="L7380" s="378">
        <v>46184</v>
      </c>
      <c r="M7380" s="1" t="s">
        <v>155</v>
      </c>
      <c r="N7380" s="1" t="s">
        <v>13411</v>
      </c>
    </row>
    <row r="7381" spans="1:14" x14ac:dyDescent="0.25">
      <c r="A7381" s="1" t="s">
        <v>211</v>
      </c>
      <c r="B7381" s="1" t="s">
        <v>87</v>
      </c>
      <c r="C7381" s="1" t="s">
        <v>81</v>
      </c>
      <c r="D7381" s="377">
        <v>12600</v>
      </c>
      <c r="E7381" s="1" t="s">
        <v>84</v>
      </c>
      <c r="F7381" s="378">
        <v>46184</v>
      </c>
      <c r="G7381" s="1" t="s">
        <v>11647</v>
      </c>
      <c r="H7381" s="1" t="s">
        <v>11021</v>
      </c>
      <c r="I7381" s="378">
        <v>48008</v>
      </c>
      <c r="J7381" s="1" t="s">
        <v>61</v>
      </c>
      <c r="K7381" s="380">
        <v>0.14475694444444001</v>
      </c>
      <c r="L7381" s="378">
        <v>46184</v>
      </c>
      <c r="M7381" s="1" t="s">
        <v>155</v>
      </c>
      <c r="N7381" s="1" t="s">
        <v>12971</v>
      </c>
    </row>
    <row r="7382" spans="1:14" x14ac:dyDescent="0.25">
      <c r="A7382" s="1" t="s">
        <v>211</v>
      </c>
      <c r="B7382" s="1" t="s">
        <v>87</v>
      </c>
      <c r="C7382" s="1" t="s">
        <v>81</v>
      </c>
      <c r="D7382" s="377">
        <v>12600</v>
      </c>
      <c r="E7382" s="1" t="s">
        <v>84</v>
      </c>
      <c r="F7382" s="378">
        <v>46184</v>
      </c>
      <c r="G7382" s="1" t="s">
        <v>13152</v>
      </c>
      <c r="H7382" s="1" t="s">
        <v>13153</v>
      </c>
      <c r="I7382" s="378">
        <v>48010</v>
      </c>
      <c r="J7382" s="1" t="s">
        <v>61</v>
      </c>
      <c r="K7382" s="380">
        <v>0.72943287037036997</v>
      </c>
      <c r="L7382" s="378">
        <v>46184</v>
      </c>
      <c r="M7382" s="1" t="s">
        <v>155</v>
      </c>
      <c r="N7382" s="1" t="s">
        <v>14110</v>
      </c>
    </row>
    <row r="7383" spans="1:14" x14ac:dyDescent="0.25">
      <c r="A7383" s="1" t="s">
        <v>211</v>
      </c>
      <c r="B7383" s="1" t="s">
        <v>87</v>
      </c>
      <c r="C7383" s="1" t="s">
        <v>81</v>
      </c>
      <c r="D7383" s="377">
        <v>12600</v>
      </c>
      <c r="E7383" s="1" t="s">
        <v>84</v>
      </c>
      <c r="F7383" s="378">
        <v>46184</v>
      </c>
      <c r="G7383" s="1" t="s">
        <v>11647</v>
      </c>
      <c r="H7383" s="1" t="s">
        <v>11021</v>
      </c>
      <c r="I7383" s="378">
        <v>48008</v>
      </c>
      <c r="J7383" s="1" t="s">
        <v>61</v>
      </c>
      <c r="K7383" s="380">
        <v>6.3784722222219994E-2</v>
      </c>
      <c r="L7383" s="378">
        <v>46184</v>
      </c>
      <c r="M7383" s="1" t="s">
        <v>155</v>
      </c>
      <c r="N7383" s="1" t="s">
        <v>12970</v>
      </c>
    </row>
    <row r="7384" spans="1:14" x14ac:dyDescent="0.25">
      <c r="A7384" s="1" t="s">
        <v>211</v>
      </c>
      <c r="B7384" s="1" t="s">
        <v>87</v>
      </c>
      <c r="C7384" s="1" t="s">
        <v>81</v>
      </c>
      <c r="D7384" s="377">
        <v>12600</v>
      </c>
      <c r="E7384" s="1" t="s">
        <v>84</v>
      </c>
      <c r="F7384" s="378">
        <v>46184</v>
      </c>
      <c r="G7384" s="1" t="s">
        <v>11647</v>
      </c>
      <c r="H7384" s="1" t="s">
        <v>11021</v>
      </c>
      <c r="I7384" s="378">
        <v>48008</v>
      </c>
      <c r="J7384" s="1" t="s">
        <v>61</v>
      </c>
      <c r="K7384" s="380">
        <v>0.22612268518518999</v>
      </c>
      <c r="L7384" s="378">
        <v>46184</v>
      </c>
      <c r="M7384" s="1" t="s">
        <v>155</v>
      </c>
      <c r="N7384" s="1" t="s">
        <v>12969</v>
      </c>
    </row>
    <row r="7385" spans="1:14" x14ac:dyDescent="0.25">
      <c r="A7385" s="1" t="s">
        <v>211</v>
      </c>
      <c r="B7385" s="1" t="s">
        <v>87</v>
      </c>
      <c r="C7385" s="1" t="s">
        <v>81</v>
      </c>
      <c r="D7385" s="377">
        <v>12600</v>
      </c>
      <c r="E7385" s="1" t="s">
        <v>84</v>
      </c>
      <c r="F7385" s="378">
        <v>46183</v>
      </c>
      <c r="G7385" s="1" t="s">
        <v>11647</v>
      </c>
      <c r="H7385" s="1" t="s">
        <v>11021</v>
      </c>
      <c r="I7385" s="378">
        <v>48008</v>
      </c>
      <c r="J7385" s="1" t="s">
        <v>61</v>
      </c>
      <c r="K7385" s="380">
        <v>0.36981481481480999</v>
      </c>
      <c r="L7385" s="378">
        <v>46183</v>
      </c>
      <c r="M7385" s="1" t="s">
        <v>155</v>
      </c>
      <c r="N7385" s="1" t="s">
        <v>11724</v>
      </c>
    </row>
    <row r="7386" spans="1:14" x14ac:dyDescent="0.25">
      <c r="A7386" s="1" t="s">
        <v>211</v>
      </c>
      <c r="B7386" s="1" t="s">
        <v>87</v>
      </c>
      <c r="C7386" s="1" t="s">
        <v>81</v>
      </c>
      <c r="D7386" s="377">
        <v>12600</v>
      </c>
      <c r="E7386" s="1" t="s">
        <v>84</v>
      </c>
      <c r="F7386" s="378">
        <v>46183</v>
      </c>
      <c r="G7386" s="1" t="s">
        <v>11647</v>
      </c>
      <c r="H7386" s="1" t="s">
        <v>11021</v>
      </c>
      <c r="I7386" s="378">
        <v>48008</v>
      </c>
      <c r="J7386" s="1" t="s">
        <v>61</v>
      </c>
      <c r="K7386" s="380">
        <v>0.64490740740741004</v>
      </c>
      <c r="L7386" s="378">
        <v>46183</v>
      </c>
      <c r="M7386" s="1" t="s">
        <v>155</v>
      </c>
      <c r="N7386" s="1" t="s">
        <v>12976</v>
      </c>
    </row>
    <row r="7387" spans="1:14" x14ac:dyDescent="0.25">
      <c r="A7387" s="1" t="s">
        <v>211</v>
      </c>
      <c r="B7387" s="1" t="s">
        <v>87</v>
      </c>
      <c r="C7387" s="1" t="s">
        <v>81</v>
      </c>
      <c r="D7387" s="377">
        <v>12600</v>
      </c>
      <c r="E7387" s="1" t="s">
        <v>84</v>
      </c>
      <c r="F7387" s="378">
        <v>46183</v>
      </c>
      <c r="G7387" s="1" t="s">
        <v>11647</v>
      </c>
      <c r="H7387" s="1" t="s">
        <v>11021</v>
      </c>
      <c r="I7387" s="378">
        <v>48008</v>
      </c>
      <c r="J7387" s="1" t="s">
        <v>61</v>
      </c>
      <c r="K7387" s="380">
        <v>0.74266203703704003</v>
      </c>
      <c r="L7387" s="378">
        <v>46183</v>
      </c>
      <c r="M7387" s="1" t="s">
        <v>155</v>
      </c>
      <c r="N7387" s="1" t="s">
        <v>12975</v>
      </c>
    </row>
    <row r="7388" spans="1:14" x14ac:dyDescent="0.25">
      <c r="A7388" s="1" t="s">
        <v>211</v>
      </c>
      <c r="B7388" s="1" t="s">
        <v>87</v>
      </c>
      <c r="C7388" s="1" t="s">
        <v>81</v>
      </c>
      <c r="D7388" s="377">
        <v>12600</v>
      </c>
      <c r="E7388" s="1" t="s">
        <v>84</v>
      </c>
      <c r="F7388" s="378">
        <v>46183</v>
      </c>
      <c r="G7388" s="1" t="s">
        <v>11647</v>
      </c>
      <c r="H7388" s="1" t="s">
        <v>11021</v>
      </c>
      <c r="I7388" s="378">
        <v>48008</v>
      </c>
      <c r="J7388" s="1" t="s">
        <v>61</v>
      </c>
      <c r="K7388" s="380">
        <v>0.54203703703703998</v>
      </c>
      <c r="L7388" s="378">
        <v>46183</v>
      </c>
      <c r="M7388" s="1" t="s">
        <v>155</v>
      </c>
      <c r="N7388" s="1" t="s">
        <v>12974</v>
      </c>
    </row>
    <row r="7389" spans="1:14" x14ac:dyDescent="0.25">
      <c r="A7389" s="1" t="s">
        <v>211</v>
      </c>
      <c r="B7389" s="1" t="s">
        <v>87</v>
      </c>
      <c r="C7389" s="1" t="s">
        <v>81</v>
      </c>
      <c r="D7389" s="377">
        <v>12600</v>
      </c>
      <c r="E7389" s="1" t="s">
        <v>84</v>
      </c>
      <c r="F7389" s="378">
        <v>46183</v>
      </c>
      <c r="G7389" s="1" t="s">
        <v>11647</v>
      </c>
      <c r="H7389" s="1" t="s">
        <v>11021</v>
      </c>
      <c r="I7389" s="378">
        <v>48008</v>
      </c>
      <c r="J7389" s="1" t="s">
        <v>61</v>
      </c>
      <c r="K7389" s="380">
        <v>0.92642361111111005</v>
      </c>
      <c r="L7389" s="378">
        <v>46183</v>
      </c>
      <c r="M7389" s="1" t="s">
        <v>155</v>
      </c>
      <c r="N7389" s="1" t="s">
        <v>12977</v>
      </c>
    </row>
    <row r="7390" spans="1:14" x14ac:dyDescent="0.25">
      <c r="A7390" s="1" t="s">
        <v>211</v>
      </c>
      <c r="B7390" s="1" t="s">
        <v>87</v>
      </c>
      <c r="C7390" s="1" t="s">
        <v>81</v>
      </c>
      <c r="D7390" s="377">
        <v>12600</v>
      </c>
      <c r="E7390" s="1" t="s">
        <v>84</v>
      </c>
      <c r="F7390" s="378">
        <v>46183</v>
      </c>
      <c r="G7390" s="1" t="s">
        <v>10476</v>
      </c>
      <c r="H7390" s="1" t="s">
        <v>9537</v>
      </c>
      <c r="I7390" s="378">
        <v>48007</v>
      </c>
      <c r="J7390" s="1" t="s">
        <v>61</v>
      </c>
      <c r="K7390" s="380">
        <v>7.4351851851850004E-2</v>
      </c>
      <c r="L7390" s="378">
        <v>46183</v>
      </c>
      <c r="M7390" s="1" t="s">
        <v>155</v>
      </c>
      <c r="N7390" s="1" t="s">
        <v>11649</v>
      </c>
    </row>
    <row r="7391" spans="1:14" x14ac:dyDescent="0.25">
      <c r="A7391" s="1" t="s">
        <v>211</v>
      </c>
      <c r="B7391" s="1" t="s">
        <v>87</v>
      </c>
      <c r="C7391" s="1" t="s">
        <v>81</v>
      </c>
      <c r="D7391" s="377">
        <v>12600</v>
      </c>
      <c r="E7391" s="1" t="s">
        <v>84</v>
      </c>
      <c r="F7391" s="378">
        <v>46183</v>
      </c>
      <c r="G7391" s="1" t="s">
        <v>11647</v>
      </c>
      <c r="H7391" s="1" t="s">
        <v>11021</v>
      </c>
      <c r="I7391" s="378">
        <v>48008</v>
      </c>
      <c r="J7391" s="1" t="s">
        <v>61</v>
      </c>
      <c r="K7391" s="380">
        <v>0.46327546296296002</v>
      </c>
      <c r="L7391" s="378">
        <v>46183</v>
      </c>
      <c r="M7391" s="1" t="s">
        <v>155</v>
      </c>
      <c r="N7391" s="1" t="s">
        <v>12973</v>
      </c>
    </row>
    <row r="7392" spans="1:14" x14ac:dyDescent="0.25">
      <c r="A7392" s="1" t="s">
        <v>211</v>
      </c>
      <c r="B7392" s="1" t="s">
        <v>87</v>
      </c>
      <c r="C7392" s="1" t="s">
        <v>81</v>
      </c>
      <c r="D7392" s="377">
        <v>12600</v>
      </c>
      <c r="E7392" s="1" t="s">
        <v>84</v>
      </c>
      <c r="F7392" s="378">
        <v>46183</v>
      </c>
      <c r="G7392" s="1" t="s">
        <v>10476</v>
      </c>
      <c r="H7392" s="1" t="s">
        <v>9537</v>
      </c>
      <c r="I7392" s="378">
        <v>48007</v>
      </c>
      <c r="J7392" s="1" t="s">
        <v>61</v>
      </c>
      <c r="K7392" s="380">
        <v>0.2221412037037</v>
      </c>
      <c r="L7392" s="378">
        <v>46183</v>
      </c>
      <c r="M7392" s="1" t="s">
        <v>155</v>
      </c>
      <c r="N7392" s="1" t="s">
        <v>11650</v>
      </c>
    </row>
    <row r="7393" spans="1:14" x14ac:dyDescent="0.25">
      <c r="A7393" s="1" t="s">
        <v>211</v>
      </c>
      <c r="B7393" s="1" t="s">
        <v>87</v>
      </c>
      <c r="C7393" s="1" t="s">
        <v>81</v>
      </c>
      <c r="D7393" s="377">
        <v>12600</v>
      </c>
      <c r="E7393" s="1" t="s">
        <v>84</v>
      </c>
      <c r="F7393" s="378">
        <v>46183</v>
      </c>
      <c r="G7393" s="1" t="s">
        <v>11647</v>
      </c>
      <c r="H7393" s="1" t="s">
        <v>11021</v>
      </c>
      <c r="I7393" s="378">
        <v>48008</v>
      </c>
      <c r="J7393" s="1" t="s">
        <v>61</v>
      </c>
      <c r="K7393" s="380">
        <v>0.94850694444443995</v>
      </c>
      <c r="L7393" s="378">
        <v>46183</v>
      </c>
      <c r="M7393" s="1" t="s">
        <v>155</v>
      </c>
      <c r="N7393" s="1" t="s">
        <v>12972</v>
      </c>
    </row>
    <row r="7394" spans="1:14" x14ac:dyDescent="0.25">
      <c r="A7394" s="1" t="s">
        <v>211</v>
      </c>
      <c r="B7394" s="1" t="s">
        <v>87</v>
      </c>
      <c r="C7394" s="1" t="s">
        <v>81</v>
      </c>
      <c r="D7394" s="377">
        <v>12600</v>
      </c>
      <c r="E7394" s="1" t="s">
        <v>84</v>
      </c>
      <c r="F7394" s="378">
        <v>46183</v>
      </c>
      <c r="G7394" s="1" t="s">
        <v>11647</v>
      </c>
      <c r="H7394" s="1" t="s">
        <v>11021</v>
      </c>
      <c r="I7394" s="378">
        <v>48008</v>
      </c>
      <c r="J7394" s="1" t="s">
        <v>61</v>
      </c>
      <c r="K7394" s="380">
        <v>0.30700231481481</v>
      </c>
      <c r="L7394" s="378">
        <v>46183</v>
      </c>
      <c r="M7394" s="1" t="s">
        <v>155</v>
      </c>
      <c r="N7394" s="1" t="s">
        <v>11648</v>
      </c>
    </row>
    <row r="7395" spans="1:14" x14ac:dyDescent="0.25">
      <c r="A7395" s="1" t="s">
        <v>211</v>
      </c>
      <c r="B7395" s="1" t="s">
        <v>87</v>
      </c>
      <c r="C7395" s="1" t="s">
        <v>81</v>
      </c>
      <c r="D7395" s="377">
        <v>12600</v>
      </c>
      <c r="E7395" s="1" t="s">
        <v>84</v>
      </c>
      <c r="F7395" s="378">
        <v>46182</v>
      </c>
      <c r="G7395" s="1" t="s">
        <v>10476</v>
      </c>
      <c r="H7395" s="1" t="s">
        <v>9537</v>
      </c>
      <c r="I7395" s="378">
        <v>48007</v>
      </c>
      <c r="J7395" s="1" t="s">
        <v>61</v>
      </c>
      <c r="K7395" s="380">
        <v>0.98195601851851999</v>
      </c>
      <c r="L7395" s="378">
        <v>46182</v>
      </c>
      <c r="M7395" s="1" t="s">
        <v>155</v>
      </c>
      <c r="N7395" s="1" t="s">
        <v>11651</v>
      </c>
    </row>
    <row r="7396" spans="1:14" x14ac:dyDescent="0.25">
      <c r="A7396" s="1" t="s">
        <v>211</v>
      </c>
      <c r="B7396" s="1" t="s">
        <v>87</v>
      </c>
      <c r="C7396" s="1" t="s">
        <v>81</v>
      </c>
      <c r="D7396" s="377">
        <v>12600</v>
      </c>
      <c r="E7396" s="1" t="s">
        <v>84</v>
      </c>
      <c r="F7396" s="378">
        <v>46182</v>
      </c>
      <c r="G7396" s="1" t="s">
        <v>10476</v>
      </c>
      <c r="H7396" s="1" t="s">
        <v>9537</v>
      </c>
      <c r="I7396" s="378">
        <v>48007</v>
      </c>
      <c r="J7396" s="1" t="s">
        <v>61</v>
      </c>
      <c r="K7396" s="380">
        <v>0.50320601851851998</v>
      </c>
      <c r="L7396" s="378">
        <v>46182</v>
      </c>
      <c r="M7396" s="1" t="s">
        <v>155</v>
      </c>
      <c r="N7396" s="1" t="s">
        <v>10859</v>
      </c>
    </row>
    <row r="7397" spans="1:14" x14ac:dyDescent="0.25">
      <c r="A7397" s="1" t="s">
        <v>211</v>
      </c>
      <c r="B7397" s="1" t="s">
        <v>87</v>
      </c>
      <c r="C7397" s="1" t="s">
        <v>81</v>
      </c>
      <c r="D7397" s="377">
        <v>12600</v>
      </c>
      <c r="E7397" s="1" t="s">
        <v>84</v>
      </c>
      <c r="F7397" s="378">
        <v>46182</v>
      </c>
      <c r="G7397" s="1" t="s">
        <v>10476</v>
      </c>
      <c r="H7397" s="1" t="s">
        <v>9537</v>
      </c>
      <c r="I7397" s="378">
        <v>48007</v>
      </c>
      <c r="J7397" s="1" t="s">
        <v>61</v>
      </c>
      <c r="K7397" s="380">
        <v>0.88136574074074003</v>
      </c>
      <c r="L7397" s="378">
        <v>46182</v>
      </c>
      <c r="M7397" s="1" t="s">
        <v>155</v>
      </c>
      <c r="N7397" s="1" t="s">
        <v>11652</v>
      </c>
    </row>
    <row r="7398" spans="1:14" x14ac:dyDescent="0.25">
      <c r="A7398" s="1" t="s">
        <v>211</v>
      </c>
      <c r="B7398" s="1" t="s">
        <v>87</v>
      </c>
      <c r="C7398" s="1" t="s">
        <v>81</v>
      </c>
      <c r="D7398" s="377">
        <v>12600</v>
      </c>
      <c r="E7398" s="1" t="s">
        <v>84</v>
      </c>
      <c r="F7398" s="378">
        <v>46182</v>
      </c>
      <c r="G7398" s="1" t="s">
        <v>10476</v>
      </c>
      <c r="H7398" s="1" t="s">
        <v>9537</v>
      </c>
      <c r="I7398" s="378">
        <v>48007</v>
      </c>
      <c r="J7398" s="1" t="s">
        <v>61</v>
      </c>
      <c r="K7398" s="380">
        <v>0.40819444444443997</v>
      </c>
      <c r="L7398" s="378">
        <v>46182</v>
      </c>
      <c r="M7398" s="1" t="s">
        <v>155</v>
      </c>
      <c r="N7398" s="1" t="s">
        <v>10860</v>
      </c>
    </row>
    <row r="7399" spans="1:14" x14ac:dyDescent="0.25">
      <c r="A7399" s="1" t="s">
        <v>211</v>
      </c>
      <c r="B7399" s="1" t="s">
        <v>87</v>
      </c>
      <c r="C7399" s="1" t="s">
        <v>81</v>
      </c>
      <c r="D7399" s="377">
        <v>12600</v>
      </c>
      <c r="E7399" s="1" t="s">
        <v>84</v>
      </c>
      <c r="F7399" s="378">
        <v>46182</v>
      </c>
      <c r="G7399" s="1" t="s">
        <v>10476</v>
      </c>
      <c r="H7399" s="1" t="s">
        <v>9537</v>
      </c>
      <c r="I7399" s="378">
        <v>48007</v>
      </c>
      <c r="J7399" s="1" t="s">
        <v>61</v>
      </c>
      <c r="K7399" s="380">
        <v>0.69324074074074005</v>
      </c>
      <c r="L7399" s="378">
        <v>46182</v>
      </c>
      <c r="M7399" s="1" t="s">
        <v>155</v>
      </c>
      <c r="N7399" s="1" t="s">
        <v>10972</v>
      </c>
    </row>
    <row r="7400" spans="1:14" x14ac:dyDescent="0.25">
      <c r="A7400" s="1" t="s">
        <v>211</v>
      </c>
      <c r="B7400" s="1" t="s">
        <v>87</v>
      </c>
      <c r="C7400" s="1" t="s">
        <v>3537</v>
      </c>
      <c r="D7400" s="377">
        <v>-12600</v>
      </c>
      <c r="E7400" s="1" t="s">
        <v>84</v>
      </c>
      <c r="F7400" s="378">
        <v>46182</v>
      </c>
      <c r="G7400" s="1" t="s">
        <v>9142</v>
      </c>
      <c r="H7400" s="1" t="s">
        <v>5963</v>
      </c>
      <c r="I7400" s="378">
        <v>48002</v>
      </c>
      <c r="J7400" s="1" t="s">
        <v>61</v>
      </c>
      <c r="K7400" s="380">
        <v>0.34528935185185</v>
      </c>
      <c r="L7400" s="378">
        <v>46182</v>
      </c>
      <c r="M7400" s="1" t="s">
        <v>155</v>
      </c>
      <c r="N7400" s="1" t="s">
        <v>10481</v>
      </c>
    </row>
    <row r="7401" spans="1:14" x14ac:dyDescent="0.25">
      <c r="A7401" s="1" t="s">
        <v>211</v>
      </c>
      <c r="B7401" s="1" t="s">
        <v>87</v>
      </c>
      <c r="C7401" s="1" t="s">
        <v>81</v>
      </c>
      <c r="D7401" s="377">
        <v>12600</v>
      </c>
      <c r="E7401" s="1" t="s">
        <v>84</v>
      </c>
      <c r="F7401" s="378">
        <v>46182</v>
      </c>
      <c r="G7401" s="1" t="s">
        <v>9123</v>
      </c>
      <c r="H7401" s="1" t="s">
        <v>5966</v>
      </c>
      <c r="I7401" s="378">
        <v>48004</v>
      </c>
      <c r="J7401" s="1" t="s">
        <v>61</v>
      </c>
      <c r="K7401" s="380">
        <v>0.18821759259258999</v>
      </c>
      <c r="L7401" s="378">
        <v>46182</v>
      </c>
      <c r="M7401" s="1" t="s">
        <v>155</v>
      </c>
      <c r="N7401" s="1" t="s">
        <v>10478</v>
      </c>
    </row>
    <row r="7402" spans="1:14" x14ac:dyDescent="0.25">
      <c r="A7402" s="1" t="s">
        <v>211</v>
      </c>
      <c r="B7402" s="1" t="s">
        <v>87</v>
      </c>
      <c r="C7402" s="1" t="s">
        <v>81</v>
      </c>
      <c r="D7402" s="377">
        <v>12600</v>
      </c>
      <c r="E7402" s="1" t="s">
        <v>84</v>
      </c>
      <c r="F7402" s="378">
        <v>46182</v>
      </c>
      <c r="G7402" s="1" t="s">
        <v>10476</v>
      </c>
      <c r="H7402" s="1" t="s">
        <v>9537</v>
      </c>
      <c r="I7402" s="378">
        <v>48007</v>
      </c>
      <c r="J7402" s="1" t="s">
        <v>61</v>
      </c>
      <c r="K7402" s="380">
        <v>0.60041666666667004</v>
      </c>
      <c r="L7402" s="378">
        <v>46182</v>
      </c>
      <c r="M7402" s="1" t="s">
        <v>155</v>
      </c>
      <c r="N7402" s="1" t="s">
        <v>10861</v>
      </c>
    </row>
    <row r="7403" spans="1:14" x14ac:dyDescent="0.25">
      <c r="A7403" s="1" t="s">
        <v>211</v>
      </c>
      <c r="B7403" s="1" t="s">
        <v>87</v>
      </c>
      <c r="C7403" s="1" t="s">
        <v>81</v>
      </c>
      <c r="D7403" s="377">
        <v>12600</v>
      </c>
      <c r="E7403" s="1" t="s">
        <v>84</v>
      </c>
      <c r="F7403" s="378">
        <v>46182</v>
      </c>
      <c r="G7403" s="1" t="s">
        <v>10476</v>
      </c>
      <c r="H7403" s="1" t="s">
        <v>9537</v>
      </c>
      <c r="I7403" s="378">
        <v>48007</v>
      </c>
      <c r="J7403" s="1" t="s">
        <v>61</v>
      </c>
      <c r="K7403" s="380">
        <v>0.79407407407407005</v>
      </c>
      <c r="L7403" s="378">
        <v>46182</v>
      </c>
      <c r="M7403" s="1" t="s">
        <v>155</v>
      </c>
      <c r="N7403" s="1" t="s">
        <v>11653</v>
      </c>
    </row>
    <row r="7404" spans="1:14" x14ac:dyDescent="0.25">
      <c r="A7404" s="1" t="s">
        <v>211</v>
      </c>
      <c r="B7404" s="1" t="s">
        <v>87</v>
      </c>
      <c r="C7404" s="1" t="s">
        <v>81</v>
      </c>
      <c r="D7404" s="377">
        <v>12600</v>
      </c>
      <c r="E7404" s="1" t="s">
        <v>84</v>
      </c>
      <c r="F7404" s="378">
        <v>46182</v>
      </c>
      <c r="G7404" s="1" t="s">
        <v>10476</v>
      </c>
      <c r="H7404" s="1" t="s">
        <v>9537</v>
      </c>
      <c r="I7404" s="378">
        <v>48007</v>
      </c>
      <c r="J7404" s="1" t="s">
        <v>61</v>
      </c>
      <c r="K7404" s="380">
        <v>0.27412037037037001</v>
      </c>
      <c r="L7404" s="378">
        <v>46182</v>
      </c>
      <c r="M7404" s="1" t="s">
        <v>155</v>
      </c>
      <c r="N7404" s="1" t="s">
        <v>10477</v>
      </c>
    </row>
    <row r="7405" spans="1:14" x14ac:dyDescent="0.25">
      <c r="A7405" s="1" t="s">
        <v>211</v>
      </c>
      <c r="B7405" s="1" t="s">
        <v>87</v>
      </c>
      <c r="C7405" s="1" t="s">
        <v>81</v>
      </c>
      <c r="D7405" s="377">
        <v>12600</v>
      </c>
      <c r="E7405" s="1" t="s">
        <v>84</v>
      </c>
      <c r="F7405" s="378">
        <v>46182</v>
      </c>
      <c r="G7405" s="1" t="s">
        <v>9123</v>
      </c>
      <c r="H7405" s="1" t="s">
        <v>5966</v>
      </c>
      <c r="I7405" s="378">
        <v>48004</v>
      </c>
      <c r="J7405" s="1" t="s">
        <v>61</v>
      </c>
      <c r="K7405" s="380">
        <v>6.3935185185189994E-2</v>
      </c>
      <c r="L7405" s="378">
        <v>46182</v>
      </c>
      <c r="M7405" s="1" t="s">
        <v>155</v>
      </c>
      <c r="N7405" s="1" t="s">
        <v>10480</v>
      </c>
    </row>
    <row r="7406" spans="1:14" x14ac:dyDescent="0.25">
      <c r="A7406" s="1" t="s">
        <v>211</v>
      </c>
      <c r="B7406" s="1" t="s">
        <v>87</v>
      </c>
      <c r="C7406" s="1" t="s">
        <v>81</v>
      </c>
      <c r="D7406" s="377">
        <v>12600</v>
      </c>
      <c r="E7406" s="1" t="s">
        <v>84</v>
      </c>
      <c r="F7406" s="378">
        <v>46182</v>
      </c>
      <c r="G7406" s="1" t="s">
        <v>10476</v>
      </c>
      <c r="H7406" s="1" t="s">
        <v>9537</v>
      </c>
      <c r="I7406" s="378">
        <v>48007</v>
      </c>
      <c r="J7406" s="1" t="s">
        <v>61</v>
      </c>
      <c r="K7406" s="380">
        <v>0.31859953703704003</v>
      </c>
      <c r="L7406" s="378">
        <v>46182</v>
      </c>
      <c r="M7406" s="1" t="s">
        <v>155</v>
      </c>
      <c r="N7406" s="1" t="s">
        <v>10479</v>
      </c>
    </row>
    <row r="7407" spans="1:14" x14ac:dyDescent="0.25">
      <c r="A7407" s="1" t="s">
        <v>211</v>
      </c>
      <c r="B7407" s="1" t="s">
        <v>87</v>
      </c>
      <c r="C7407" s="1" t="s">
        <v>81</v>
      </c>
      <c r="D7407" s="377">
        <v>12600</v>
      </c>
      <c r="E7407" s="1" t="s">
        <v>84</v>
      </c>
      <c r="F7407" s="378">
        <v>46181</v>
      </c>
      <c r="G7407" s="1" t="s">
        <v>9123</v>
      </c>
      <c r="H7407" s="1" t="s">
        <v>5966</v>
      </c>
      <c r="I7407" s="378">
        <v>48004</v>
      </c>
      <c r="J7407" s="1" t="s">
        <v>61</v>
      </c>
      <c r="K7407" s="380">
        <v>0.94490740740740997</v>
      </c>
      <c r="L7407" s="378">
        <v>46181</v>
      </c>
      <c r="M7407" s="1" t="s">
        <v>155</v>
      </c>
      <c r="N7407" s="1" t="s">
        <v>10486</v>
      </c>
    </row>
    <row r="7408" spans="1:14" x14ac:dyDescent="0.25">
      <c r="A7408" s="1" t="s">
        <v>211</v>
      </c>
      <c r="B7408" s="1" t="s">
        <v>87</v>
      </c>
      <c r="C7408" s="1" t="s">
        <v>81</v>
      </c>
      <c r="D7408" s="377">
        <v>12600</v>
      </c>
      <c r="E7408" s="1" t="s">
        <v>84</v>
      </c>
      <c r="F7408" s="378">
        <v>46181</v>
      </c>
      <c r="G7408" s="1" t="s">
        <v>9123</v>
      </c>
      <c r="H7408" s="1" t="s">
        <v>5966</v>
      </c>
      <c r="I7408" s="378">
        <v>48004</v>
      </c>
      <c r="J7408" s="1" t="s">
        <v>61</v>
      </c>
      <c r="K7408" s="380">
        <v>0.49041666666667</v>
      </c>
      <c r="L7408" s="378">
        <v>46181</v>
      </c>
      <c r="M7408" s="1" t="s">
        <v>155</v>
      </c>
      <c r="N7408" s="1" t="s">
        <v>10487</v>
      </c>
    </row>
    <row r="7409" spans="1:14" x14ac:dyDescent="0.25">
      <c r="A7409" s="1" t="s">
        <v>211</v>
      </c>
      <c r="B7409" s="1" t="s">
        <v>87</v>
      </c>
      <c r="C7409" s="1" t="s">
        <v>81</v>
      </c>
      <c r="D7409" s="377">
        <v>12600</v>
      </c>
      <c r="E7409" s="1" t="s">
        <v>84</v>
      </c>
      <c r="F7409" s="378">
        <v>46181</v>
      </c>
      <c r="G7409" s="1" t="s">
        <v>9123</v>
      </c>
      <c r="H7409" s="1" t="s">
        <v>5966</v>
      </c>
      <c r="I7409" s="378">
        <v>48004</v>
      </c>
      <c r="J7409" s="1" t="s">
        <v>61</v>
      </c>
      <c r="K7409" s="380">
        <v>0.90179398148148004</v>
      </c>
      <c r="L7409" s="378">
        <v>46181</v>
      </c>
      <c r="M7409" s="1" t="s">
        <v>155</v>
      </c>
      <c r="N7409" s="1" t="s">
        <v>10483</v>
      </c>
    </row>
    <row r="7410" spans="1:14" x14ac:dyDescent="0.25">
      <c r="A7410" s="1" t="s">
        <v>211</v>
      </c>
      <c r="B7410" s="1" t="s">
        <v>87</v>
      </c>
      <c r="C7410" s="1" t="s">
        <v>81</v>
      </c>
      <c r="D7410" s="377">
        <v>12600</v>
      </c>
      <c r="E7410" s="1" t="s">
        <v>84</v>
      </c>
      <c r="F7410" s="378">
        <v>46181</v>
      </c>
      <c r="G7410" s="1" t="s">
        <v>9123</v>
      </c>
      <c r="H7410" s="1" t="s">
        <v>5966</v>
      </c>
      <c r="I7410" s="378">
        <v>48004</v>
      </c>
      <c r="J7410" s="1" t="s">
        <v>61</v>
      </c>
      <c r="K7410" s="380">
        <v>0.73912037037037004</v>
      </c>
      <c r="L7410" s="378">
        <v>46181</v>
      </c>
      <c r="M7410" s="1" t="s">
        <v>155</v>
      </c>
      <c r="N7410" s="1" t="s">
        <v>10482</v>
      </c>
    </row>
    <row r="7411" spans="1:14" x14ac:dyDescent="0.25">
      <c r="A7411" s="1" t="s">
        <v>211</v>
      </c>
      <c r="B7411" s="1" t="s">
        <v>87</v>
      </c>
      <c r="C7411" s="1" t="s">
        <v>81</v>
      </c>
      <c r="D7411" s="377">
        <v>12600</v>
      </c>
      <c r="E7411" s="1" t="s">
        <v>84</v>
      </c>
      <c r="F7411" s="378">
        <v>46181</v>
      </c>
      <c r="G7411" s="1" t="s">
        <v>9123</v>
      </c>
      <c r="H7411" s="1" t="s">
        <v>5966</v>
      </c>
      <c r="I7411" s="378">
        <v>48004</v>
      </c>
      <c r="J7411" s="1" t="s">
        <v>61</v>
      </c>
      <c r="K7411" s="380">
        <v>0.58009259259259005</v>
      </c>
      <c r="L7411" s="378">
        <v>46181</v>
      </c>
      <c r="M7411" s="1" t="s">
        <v>155</v>
      </c>
      <c r="N7411" s="1" t="s">
        <v>10485</v>
      </c>
    </row>
    <row r="7412" spans="1:14" x14ac:dyDescent="0.25">
      <c r="A7412" s="1" t="s">
        <v>211</v>
      </c>
      <c r="B7412" s="1" t="s">
        <v>87</v>
      </c>
      <c r="C7412" s="1" t="s">
        <v>81</v>
      </c>
      <c r="D7412" s="377">
        <v>12600</v>
      </c>
      <c r="E7412" s="1" t="s">
        <v>84</v>
      </c>
      <c r="F7412" s="378">
        <v>46181</v>
      </c>
      <c r="G7412" s="1" t="s">
        <v>9123</v>
      </c>
      <c r="H7412" s="1" t="s">
        <v>5966</v>
      </c>
      <c r="I7412" s="378">
        <v>48004</v>
      </c>
      <c r="J7412" s="1" t="s">
        <v>61</v>
      </c>
      <c r="K7412" s="380">
        <v>0.64805555555556005</v>
      </c>
      <c r="L7412" s="378">
        <v>46181</v>
      </c>
      <c r="M7412" s="1" t="s">
        <v>155</v>
      </c>
      <c r="N7412" s="1" t="s">
        <v>10484</v>
      </c>
    </row>
    <row r="7413" spans="1:14" x14ac:dyDescent="0.25">
      <c r="A7413" s="1" t="s">
        <v>211</v>
      </c>
      <c r="B7413" s="1" t="s">
        <v>87</v>
      </c>
      <c r="C7413" s="1" t="s">
        <v>81</v>
      </c>
      <c r="D7413" s="377">
        <v>12600</v>
      </c>
      <c r="E7413" s="1" t="s">
        <v>84</v>
      </c>
      <c r="F7413" s="378">
        <v>46181</v>
      </c>
      <c r="G7413" s="1" t="s">
        <v>9123</v>
      </c>
      <c r="H7413" s="1" t="s">
        <v>5966</v>
      </c>
      <c r="I7413" s="378">
        <v>48004</v>
      </c>
      <c r="J7413" s="1" t="s">
        <v>61</v>
      </c>
      <c r="K7413" s="380">
        <v>0.40239583333333001</v>
      </c>
      <c r="L7413" s="378">
        <v>46181</v>
      </c>
      <c r="M7413" s="1" t="s">
        <v>155</v>
      </c>
      <c r="N7413" s="1" t="s">
        <v>9370</v>
      </c>
    </row>
    <row r="7414" spans="1:14" x14ac:dyDescent="0.25">
      <c r="A7414" s="1" t="s">
        <v>211</v>
      </c>
      <c r="B7414" s="1" t="s">
        <v>87</v>
      </c>
      <c r="C7414" s="1" t="s">
        <v>81</v>
      </c>
      <c r="D7414" s="377">
        <v>12600</v>
      </c>
      <c r="E7414" s="1" t="s">
        <v>84</v>
      </c>
      <c r="F7414" s="378">
        <v>46179</v>
      </c>
      <c r="G7414" s="1" t="s">
        <v>9123</v>
      </c>
      <c r="H7414" s="1" t="s">
        <v>5966</v>
      </c>
      <c r="I7414" s="378">
        <v>48004</v>
      </c>
      <c r="J7414" s="1" t="s">
        <v>61</v>
      </c>
      <c r="K7414" s="380">
        <v>0.14768518518519</v>
      </c>
      <c r="L7414" s="378">
        <v>46179</v>
      </c>
      <c r="M7414" s="1" t="s">
        <v>155</v>
      </c>
      <c r="N7414" s="1" t="s">
        <v>9127</v>
      </c>
    </row>
    <row r="7415" spans="1:14" x14ac:dyDescent="0.25">
      <c r="A7415" s="1" t="s">
        <v>211</v>
      </c>
      <c r="B7415" s="1" t="s">
        <v>87</v>
      </c>
      <c r="C7415" s="1" t="s">
        <v>81</v>
      </c>
      <c r="D7415" s="377">
        <v>12600</v>
      </c>
      <c r="E7415" s="1" t="s">
        <v>84</v>
      </c>
      <c r="F7415" s="378">
        <v>46179</v>
      </c>
      <c r="G7415" s="1" t="s">
        <v>9125</v>
      </c>
      <c r="H7415" s="1" t="s">
        <v>5965</v>
      </c>
      <c r="I7415" s="378">
        <v>48003</v>
      </c>
      <c r="J7415" s="1" t="s">
        <v>61</v>
      </c>
      <c r="K7415" s="380">
        <v>3.6087962962959998E-2</v>
      </c>
      <c r="L7415" s="378">
        <v>46179</v>
      </c>
      <c r="M7415" s="1" t="s">
        <v>155</v>
      </c>
      <c r="N7415" s="1" t="s">
        <v>9126</v>
      </c>
    </row>
    <row r="7416" spans="1:14" x14ac:dyDescent="0.25">
      <c r="A7416" s="1" t="s">
        <v>211</v>
      </c>
      <c r="B7416" s="1" t="s">
        <v>87</v>
      </c>
      <c r="C7416" s="1" t="s">
        <v>81</v>
      </c>
      <c r="D7416" s="377">
        <v>12600</v>
      </c>
      <c r="E7416" s="1" t="s">
        <v>84</v>
      </c>
      <c r="F7416" s="378">
        <v>46179</v>
      </c>
      <c r="G7416" s="1" t="s">
        <v>9123</v>
      </c>
      <c r="H7416" s="1" t="s">
        <v>5966</v>
      </c>
      <c r="I7416" s="378">
        <v>48004</v>
      </c>
      <c r="J7416" s="1" t="s">
        <v>61</v>
      </c>
      <c r="K7416" s="380">
        <v>0.22961805555556</v>
      </c>
      <c r="L7416" s="378">
        <v>46179</v>
      </c>
      <c r="M7416" s="1" t="s">
        <v>155</v>
      </c>
      <c r="N7416" s="1" t="s">
        <v>9124</v>
      </c>
    </row>
    <row r="7417" spans="1:14" x14ac:dyDescent="0.25">
      <c r="A7417" s="1" t="s">
        <v>211</v>
      </c>
      <c r="B7417" s="1" t="s">
        <v>87</v>
      </c>
      <c r="C7417" s="1" t="s">
        <v>81</v>
      </c>
      <c r="D7417" s="377">
        <v>12600</v>
      </c>
      <c r="E7417" s="1" t="s">
        <v>84</v>
      </c>
      <c r="F7417" s="378">
        <v>46178</v>
      </c>
      <c r="G7417" s="1" t="s">
        <v>9130</v>
      </c>
      <c r="H7417" s="1" t="s">
        <v>5964</v>
      </c>
      <c r="I7417" s="378">
        <v>48002</v>
      </c>
      <c r="J7417" s="1" t="s">
        <v>61</v>
      </c>
      <c r="K7417" s="380">
        <v>4.0231481481480001E-2</v>
      </c>
      <c r="L7417" s="378">
        <v>46178</v>
      </c>
      <c r="M7417" s="1" t="s">
        <v>155</v>
      </c>
      <c r="N7417" s="1" t="s">
        <v>9136</v>
      </c>
    </row>
    <row r="7418" spans="1:14" x14ac:dyDescent="0.25">
      <c r="A7418" s="1" t="s">
        <v>211</v>
      </c>
      <c r="B7418" s="1" t="s">
        <v>87</v>
      </c>
      <c r="C7418" s="1" t="s">
        <v>81</v>
      </c>
      <c r="D7418" s="377">
        <v>12600</v>
      </c>
      <c r="E7418" s="1" t="s">
        <v>84</v>
      </c>
      <c r="F7418" s="378">
        <v>46178</v>
      </c>
      <c r="G7418" s="1" t="s">
        <v>9125</v>
      </c>
      <c r="H7418" s="1" t="s">
        <v>5965</v>
      </c>
      <c r="I7418" s="378">
        <v>48003</v>
      </c>
      <c r="J7418" s="1" t="s">
        <v>61</v>
      </c>
      <c r="K7418" s="380">
        <v>0.79612268518519003</v>
      </c>
      <c r="L7418" s="378">
        <v>46178</v>
      </c>
      <c r="M7418" s="1" t="s">
        <v>155</v>
      </c>
      <c r="N7418" s="1" t="s">
        <v>9134</v>
      </c>
    </row>
    <row r="7419" spans="1:14" x14ac:dyDescent="0.25">
      <c r="A7419" s="1" t="s">
        <v>211</v>
      </c>
      <c r="B7419" s="1" t="s">
        <v>87</v>
      </c>
      <c r="C7419" s="1" t="s">
        <v>81</v>
      </c>
      <c r="D7419" s="377">
        <v>12600</v>
      </c>
      <c r="E7419" s="1" t="s">
        <v>84</v>
      </c>
      <c r="F7419" s="378">
        <v>46178</v>
      </c>
      <c r="G7419" s="1" t="s">
        <v>9125</v>
      </c>
      <c r="H7419" s="1" t="s">
        <v>5965</v>
      </c>
      <c r="I7419" s="378">
        <v>48003</v>
      </c>
      <c r="J7419" s="1" t="s">
        <v>61</v>
      </c>
      <c r="K7419" s="380">
        <v>0.44484953703704</v>
      </c>
      <c r="L7419" s="378">
        <v>46178</v>
      </c>
      <c r="M7419" s="1" t="s">
        <v>155</v>
      </c>
      <c r="N7419" s="1" t="s">
        <v>9135</v>
      </c>
    </row>
    <row r="7420" spans="1:14" x14ac:dyDescent="0.25">
      <c r="A7420" s="1" t="s">
        <v>211</v>
      </c>
      <c r="B7420" s="1" t="s">
        <v>87</v>
      </c>
      <c r="C7420" s="1" t="s">
        <v>81</v>
      </c>
      <c r="D7420" s="377">
        <v>12600</v>
      </c>
      <c r="E7420" s="1" t="s">
        <v>84</v>
      </c>
      <c r="F7420" s="378">
        <v>46178</v>
      </c>
      <c r="G7420" s="1" t="s">
        <v>9130</v>
      </c>
      <c r="H7420" s="1" t="s">
        <v>5964</v>
      </c>
      <c r="I7420" s="378">
        <v>48002</v>
      </c>
      <c r="J7420" s="1" t="s">
        <v>61</v>
      </c>
      <c r="K7420" s="380">
        <v>0.14699074074074001</v>
      </c>
      <c r="L7420" s="378">
        <v>46178</v>
      </c>
      <c r="M7420" s="1" t="s">
        <v>155</v>
      </c>
      <c r="N7420" s="1" t="s">
        <v>9131</v>
      </c>
    </row>
    <row r="7421" spans="1:14" x14ac:dyDescent="0.25">
      <c r="A7421" s="1" t="s">
        <v>211</v>
      </c>
      <c r="B7421" s="1" t="s">
        <v>87</v>
      </c>
      <c r="C7421" s="1" t="s">
        <v>81</v>
      </c>
      <c r="D7421" s="377">
        <v>12600</v>
      </c>
      <c r="E7421" s="1" t="s">
        <v>84</v>
      </c>
      <c r="F7421" s="378">
        <v>46178</v>
      </c>
      <c r="G7421" s="1" t="s">
        <v>9125</v>
      </c>
      <c r="H7421" s="1" t="s">
        <v>5965</v>
      </c>
      <c r="I7421" s="378">
        <v>48003</v>
      </c>
      <c r="J7421" s="1" t="s">
        <v>61</v>
      </c>
      <c r="K7421" s="380">
        <v>0.67021990740741</v>
      </c>
      <c r="L7421" s="378">
        <v>46178</v>
      </c>
      <c r="M7421" s="1" t="s">
        <v>155</v>
      </c>
      <c r="N7421" s="1" t="s">
        <v>9137</v>
      </c>
    </row>
    <row r="7422" spans="1:14" x14ac:dyDescent="0.25">
      <c r="A7422" s="1" t="s">
        <v>211</v>
      </c>
      <c r="B7422" s="1" t="s">
        <v>87</v>
      </c>
      <c r="C7422" s="1" t="s">
        <v>81</v>
      </c>
      <c r="D7422" s="377">
        <v>12600</v>
      </c>
      <c r="E7422" s="1" t="s">
        <v>84</v>
      </c>
      <c r="F7422" s="378">
        <v>46178</v>
      </c>
      <c r="G7422" s="1" t="s">
        <v>9125</v>
      </c>
      <c r="H7422" s="1" t="s">
        <v>5965</v>
      </c>
      <c r="I7422" s="378">
        <v>48003</v>
      </c>
      <c r="J7422" s="1" t="s">
        <v>61</v>
      </c>
      <c r="K7422" s="380">
        <v>0.51634259259258997</v>
      </c>
      <c r="L7422" s="378">
        <v>46178</v>
      </c>
      <c r="M7422" s="1" t="s">
        <v>155</v>
      </c>
      <c r="N7422" s="1" t="s">
        <v>9133</v>
      </c>
    </row>
    <row r="7423" spans="1:14" x14ac:dyDescent="0.25">
      <c r="A7423" s="1" t="s">
        <v>211</v>
      </c>
      <c r="B7423" s="1" t="s">
        <v>87</v>
      </c>
      <c r="C7423" s="1" t="s">
        <v>81</v>
      </c>
      <c r="D7423" s="377">
        <v>12600</v>
      </c>
      <c r="E7423" s="1" t="s">
        <v>84</v>
      </c>
      <c r="F7423" s="378">
        <v>46178</v>
      </c>
      <c r="G7423" s="1" t="s">
        <v>9125</v>
      </c>
      <c r="H7423" s="1" t="s">
        <v>5965</v>
      </c>
      <c r="I7423" s="378">
        <v>48003</v>
      </c>
      <c r="J7423" s="1" t="s">
        <v>61</v>
      </c>
      <c r="K7423" s="380">
        <v>0.58715277777777997</v>
      </c>
      <c r="L7423" s="378">
        <v>46178</v>
      </c>
      <c r="M7423" s="1" t="s">
        <v>155</v>
      </c>
      <c r="N7423" s="1" t="s">
        <v>9132</v>
      </c>
    </row>
    <row r="7424" spans="1:14" x14ac:dyDescent="0.25">
      <c r="A7424" s="1" t="s">
        <v>211</v>
      </c>
      <c r="B7424" s="1" t="s">
        <v>87</v>
      </c>
      <c r="C7424" s="1" t="s">
        <v>81</v>
      </c>
      <c r="D7424" s="377">
        <v>12600</v>
      </c>
      <c r="E7424" s="1" t="s">
        <v>84</v>
      </c>
      <c r="F7424" s="378">
        <v>46178</v>
      </c>
      <c r="G7424" s="1" t="s">
        <v>9125</v>
      </c>
      <c r="H7424" s="1" t="s">
        <v>5965</v>
      </c>
      <c r="I7424" s="378">
        <v>48003</v>
      </c>
      <c r="J7424" s="1" t="s">
        <v>61</v>
      </c>
      <c r="K7424" s="380">
        <v>0.23927083333332999</v>
      </c>
      <c r="L7424" s="378">
        <v>46178</v>
      </c>
      <c r="M7424" s="1" t="s">
        <v>155</v>
      </c>
      <c r="N7424" s="1" t="s">
        <v>9138</v>
      </c>
    </row>
    <row r="7425" spans="1:14" x14ac:dyDescent="0.25">
      <c r="A7425" s="1" t="s">
        <v>211</v>
      </c>
      <c r="B7425" s="1" t="s">
        <v>87</v>
      </c>
      <c r="C7425" s="1" t="s">
        <v>81</v>
      </c>
      <c r="D7425" s="377">
        <v>12600</v>
      </c>
      <c r="E7425" s="1" t="s">
        <v>84</v>
      </c>
      <c r="F7425" s="378">
        <v>46178</v>
      </c>
      <c r="G7425" s="1" t="s">
        <v>9125</v>
      </c>
      <c r="H7425" s="1" t="s">
        <v>5965</v>
      </c>
      <c r="I7425" s="378">
        <v>48003</v>
      </c>
      <c r="J7425" s="1" t="s">
        <v>61</v>
      </c>
      <c r="K7425" s="380">
        <v>0.94207175925926001</v>
      </c>
      <c r="L7425" s="378">
        <v>46178</v>
      </c>
      <c r="M7425" s="1" t="s">
        <v>155</v>
      </c>
      <c r="N7425" s="1" t="s">
        <v>9128</v>
      </c>
    </row>
    <row r="7426" spans="1:14" x14ac:dyDescent="0.25">
      <c r="A7426" s="1" t="s">
        <v>211</v>
      </c>
      <c r="B7426" s="1" t="s">
        <v>87</v>
      </c>
      <c r="C7426" s="1" t="s">
        <v>81</v>
      </c>
      <c r="D7426" s="377">
        <v>12600</v>
      </c>
      <c r="E7426" s="1" t="s">
        <v>84</v>
      </c>
      <c r="F7426" s="378">
        <v>46178</v>
      </c>
      <c r="G7426" s="1" t="s">
        <v>9125</v>
      </c>
      <c r="H7426" s="1" t="s">
        <v>5965</v>
      </c>
      <c r="I7426" s="378">
        <v>48003</v>
      </c>
      <c r="J7426" s="1" t="s">
        <v>61</v>
      </c>
      <c r="K7426" s="380">
        <v>0.88718750000000002</v>
      </c>
      <c r="L7426" s="378">
        <v>46178</v>
      </c>
      <c r="M7426" s="1" t="s">
        <v>155</v>
      </c>
      <c r="N7426" s="1" t="s">
        <v>9129</v>
      </c>
    </row>
    <row r="7427" spans="1:14" x14ac:dyDescent="0.25">
      <c r="A7427" s="1" t="s">
        <v>211</v>
      </c>
      <c r="B7427" s="1" t="s">
        <v>87</v>
      </c>
      <c r="C7427" s="1" t="s">
        <v>81</v>
      </c>
      <c r="D7427" s="377">
        <v>12600</v>
      </c>
      <c r="E7427" s="1" t="s">
        <v>84</v>
      </c>
      <c r="F7427" s="378">
        <v>46178</v>
      </c>
      <c r="G7427" s="1" t="s">
        <v>9125</v>
      </c>
      <c r="H7427" s="1" t="s">
        <v>5965</v>
      </c>
      <c r="I7427" s="378">
        <v>48003</v>
      </c>
      <c r="J7427" s="1" t="s">
        <v>61</v>
      </c>
      <c r="K7427" s="380">
        <v>0.31836805555556003</v>
      </c>
      <c r="L7427" s="378">
        <v>46178</v>
      </c>
      <c r="M7427" s="1" t="s">
        <v>155</v>
      </c>
      <c r="N7427" s="1" t="s">
        <v>9139</v>
      </c>
    </row>
    <row r="7428" spans="1:14" x14ac:dyDescent="0.25">
      <c r="A7428" s="1" t="s">
        <v>211</v>
      </c>
      <c r="B7428" s="1" t="s">
        <v>87</v>
      </c>
      <c r="C7428" s="1" t="s">
        <v>81</v>
      </c>
      <c r="D7428" s="377">
        <v>12600</v>
      </c>
      <c r="E7428" s="1" t="s">
        <v>84</v>
      </c>
      <c r="F7428" s="378">
        <v>46177</v>
      </c>
      <c r="G7428" s="1" t="s">
        <v>9130</v>
      </c>
      <c r="H7428" s="1" t="s">
        <v>5964</v>
      </c>
      <c r="I7428" s="378">
        <v>48002</v>
      </c>
      <c r="J7428" s="1" t="s">
        <v>61</v>
      </c>
      <c r="K7428" s="380">
        <v>0.19609953703704</v>
      </c>
      <c r="L7428" s="378">
        <v>46177</v>
      </c>
      <c r="M7428" s="1" t="s">
        <v>155</v>
      </c>
      <c r="N7428" s="1" t="s">
        <v>9147</v>
      </c>
    </row>
    <row r="7429" spans="1:14" x14ac:dyDescent="0.25">
      <c r="A7429" s="1" t="s">
        <v>211</v>
      </c>
      <c r="B7429" s="1" t="s">
        <v>87</v>
      </c>
      <c r="C7429" s="1" t="s">
        <v>81</v>
      </c>
      <c r="D7429" s="377">
        <v>12600</v>
      </c>
      <c r="E7429" s="1" t="s">
        <v>84</v>
      </c>
      <c r="F7429" s="378">
        <v>46177</v>
      </c>
      <c r="G7429" s="1" t="s">
        <v>9130</v>
      </c>
      <c r="H7429" s="1" t="s">
        <v>5964</v>
      </c>
      <c r="I7429" s="378">
        <v>48002</v>
      </c>
      <c r="J7429" s="1" t="s">
        <v>61</v>
      </c>
      <c r="K7429" s="380">
        <v>0.38434027777778002</v>
      </c>
      <c r="L7429" s="378">
        <v>46177</v>
      </c>
      <c r="M7429" s="1" t="s">
        <v>155</v>
      </c>
      <c r="N7429" s="1" t="s">
        <v>9149</v>
      </c>
    </row>
    <row r="7430" spans="1:14" x14ac:dyDescent="0.25">
      <c r="A7430" s="1" t="s">
        <v>211</v>
      </c>
      <c r="B7430" s="1" t="s">
        <v>87</v>
      </c>
      <c r="C7430" s="1" t="s">
        <v>81</v>
      </c>
      <c r="D7430" s="377">
        <v>12600</v>
      </c>
      <c r="E7430" s="1" t="s">
        <v>84</v>
      </c>
      <c r="F7430" s="378">
        <v>46177</v>
      </c>
      <c r="G7430" s="1" t="s">
        <v>9130</v>
      </c>
      <c r="H7430" s="1" t="s">
        <v>5964</v>
      </c>
      <c r="I7430" s="378">
        <v>48002</v>
      </c>
      <c r="J7430" s="1" t="s">
        <v>61</v>
      </c>
      <c r="K7430" s="380">
        <v>0.82688657407406996</v>
      </c>
      <c r="L7430" s="378">
        <v>46177</v>
      </c>
      <c r="M7430" s="1" t="s">
        <v>155</v>
      </c>
      <c r="N7430" s="1" t="s">
        <v>9148</v>
      </c>
    </row>
    <row r="7431" spans="1:14" x14ac:dyDescent="0.25">
      <c r="A7431" s="1" t="s">
        <v>211</v>
      </c>
      <c r="B7431" s="1" t="s">
        <v>87</v>
      </c>
      <c r="C7431" s="1" t="s">
        <v>81</v>
      </c>
      <c r="D7431" s="377">
        <v>12600</v>
      </c>
      <c r="E7431" s="1" t="s">
        <v>84</v>
      </c>
      <c r="F7431" s="378">
        <v>46177</v>
      </c>
      <c r="G7431" s="1" t="s">
        <v>9130</v>
      </c>
      <c r="H7431" s="1" t="s">
        <v>5964</v>
      </c>
      <c r="I7431" s="378">
        <v>48002</v>
      </c>
      <c r="J7431" s="1" t="s">
        <v>61</v>
      </c>
      <c r="K7431" s="380">
        <v>0.69731481481480995</v>
      </c>
      <c r="L7431" s="378">
        <v>46177</v>
      </c>
      <c r="M7431" s="1" t="s">
        <v>155</v>
      </c>
      <c r="N7431" s="1" t="s">
        <v>9144</v>
      </c>
    </row>
    <row r="7432" spans="1:14" x14ac:dyDescent="0.25">
      <c r="A7432" s="1" t="s">
        <v>211</v>
      </c>
      <c r="B7432" s="1" t="s">
        <v>87</v>
      </c>
      <c r="C7432" s="1" t="s">
        <v>81</v>
      </c>
      <c r="D7432" s="377">
        <v>12600</v>
      </c>
      <c r="E7432" s="1" t="s">
        <v>84</v>
      </c>
      <c r="F7432" s="378">
        <v>46177</v>
      </c>
      <c r="G7432" s="1" t="s">
        <v>9142</v>
      </c>
      <c r="H7432" s="1" t="s">
        <v>5963</v>
      </c>
      <c r="I7432" s="378">
        <v>48002</v>
      </c>
      <c r="J7432" s="1" t="s">
        <v>61</v>
      </c>
      <c r="K7432" s="380">
        <v>0.14909722222221999</v>
      </c>
      <c r="L7432" s="378">
        <v>46177</v>
      </c>
      <c r="M7432" s="1" t="s">
        <v>155</v>
      </c>
      <c r="N7432" s="1" t="s">
        <v>9150</v>
      </c>
    </row>
    <row r="7433" spans="1:14" x14ac:dyDescent="0.25">
      <c r="A7433" s="1" t="s">
        <v>211</v>
      </c>
      <c r="B7433" s="1" t="s">
        <v>87</v>
      </c>
      <c r="C7433" s="1" t="s">
        <v>81</v>
      </c>
      <c r="D7433" s="377">
        <v>12600</v>
      </c>
      <c r="E7433" s="1" t="s">
        <v>84</v>
      </c>
      <c r="F7433" s="378">
        <v>46177</v>
      </c>
      <c r="G7433" s="1" t="s">
        <v>9130</v>
      </c>
      <c r="H7433" s="1" t="s">
        <v>5964</v>
      </c>
      <c r="I7433" s="378">
        <v>48002</v>
      </c>
      <c r="J7433" s="1" t="s">
        <v>61</v>
      </c>
      <c r="K7433" s="380">
        <v>0.88040509259259003</v>
      </c>
      <c r="L7433" s="378">
        <v>46177</v>
      </c>
      <c r="M7433" s="1" t="s">
        <v>155</v>
      </c>
      <c r="N7433" s="1" t="s">
        <v>9146</v>
      </c>
    </row>
    <row r="7434" spans="1:14" x14ac:dyDescent="0.25">
      <c r="A7434" s="1" t="s">
        <v>211</v>
      </c>
      <c r="B7434" s="1" t="s">
        <v>87</v>
      </c>
      <c r="C7434" s="1" t="s">
        <v>81</v>
      </c>
      <c r="D7434" s="377">
        <v>12600</v>
      </c>
      <c r="E7434" s="1" t="s">
        <v>84</v>
      </c>
      <c r="F7434" s="378">
        <v>46177</v>
      </c>
      <c r="G7434" s="1" t="s">
        <v>9130</v>
      </c>
      <c r="H7434" s="1" t="s">
        <v>5964</v>
      </c>
      <c r="I7434" s="378">
        <v>48002</v>
      </c>
      <c r="J7434" s="1" t="s">
        <v>61</v>
      </c>
      <c r="K7434" s="380">
        <v>0.58081018518519001</v>
      </c>
      <c r="L7434" s="378">
        <v>46177</v>
      </c>
      <c r="M7434" s="1" t="s">
        <v>155</v>
      </c>
      <c r="N7434" s="1" t="s">
        <v>9140</v>
      </c>
    </row>
    <row r="7435" spans="1:14" x14ac:dyDescent="0.25">
      <c r="A7435" s="1" t="s">
        <v>211</v>
      </c>
      <c r="B7435" s="1" t="s">
        <v>87</v>
      </c>
      <c r="C7435" s="1" t="s">
        <v>81</v>
      </c>
      <c r="D7435" s="377">
        <v>12600</v>
      </c>
      <c r="E7435" s="1" t="s">
        <v>84</v>
      </c>
      <c r="F7435" s="378">
        <v>46177</v>
      </c>
      <c r="G7435" s="1" t="s">
        <v>9130</v>
      </c>
      <c r="H7435" s="1" t="s">
        <v>5964</v>
      </c>
      <c r="I7435" s="378">
        <v>48002</v>
      </c>
      <c r="J7435" s="1" t="s">
        <v>61</v>
      </c>
      <c r="K7435" s="380">
        <v>0.93518518518519</v>
      </c>
      <c r="L7435" s="378">
        <v>46177</v>
      </c>
      <c r="M7435" s="1" t="s">
        <v>155</v>
      </c>
      <c r="N7435" s="1" t="s">
        <v>9145</v>
      </c>
    </row>
    <row r="7436" spans="1:14" x14ac:dyDescent="0.25">
      <c r="A7436" s="1" t="s">
        <v>211</v>
      </c>
      <c r="B7436" s="1" t="s">
        <v>87</v>
      </c>
      <c r="C7436" s="1" t="s">
        <v>81</v>
      </c>
      <c r="D7436" s="377">
        <v>12600</v>
      </c>
      <c r="E7436" s="1" t="s">
        <v>84</v>
      </c>
      <c r="F7436" s="378">
        <v>46177</v>
      </c>
      <c r="G7436" s="1" t="s">
        <v>9130</v>
      </c>
      <c r="H7436" s="1" t="s">
        <v>5964</v>
      </c>
      <c r="I7436" s="378">
        <v>48002</v>
      </c>
      <c r="J7436" s="1" t="s">
        <v>61</v>
      </c>
      <c r="K7436" s="380">
        <v>0.31884259259259001</v>
      </c>
      <c r="L7436" s="378">
        <v>46177</v>
      </c>
      <c r="M7436" s="1" t="s">
        <v>155</v>
      </c>
      <c r="N7436" s="1" t="s">
        <v>9141</v>
      </c>
    </row>
    <row r="7437" spans="1:14" x14ac:dyDescent="0.25">
      <c r="A7437" s="1" t="s">
        <v>211</v>
      </c>
      <c r="B7437" s="1" t="s">
        <v>87</v>
      </c>
      <c r="C7437" s="1" t="s">
        <v>81</v>
      </c>
      <c r="D7437" s="377">
        <v>12600</v>
      </c>
      <c r="E7437" s="1" t="s">
        <v>84</v>
      </c>
      <c r="F7437" s="378">
        <v>46177</v>
      </c>
      <c r="G7437" s="1" t="s">
        <v>9142</v>
      </c>
      <c r="H7437" s="1" t="s">
        <v>5963</v>
      </c>
      <c r="I7437" s="378">
        <v>48002</v>
      </c>
      <c r="J7437" s="1" t="s">
        <v>61</v>
      </c>
      <c r="K7437" s="380">
        <v>2.8923611111110002E-2</v>
      </c>
      <c r="L7437" s="378">
        <v>46177</v>
      </c>
      <c r="M7437" s="1" t="s">
        <v>155</v>
      </c>
      <c r="N7437" s="1" t="s">
        <v>9143</v>
      </c>
    </row>
    <row r="7438" spans="1:14" x14ac:dyDescent="0.25">
      <c r="A7438" s="1" t="s">
        <v>211</v>
      </c>
      <c r="B7438" s="1" t="s">
        <v>87</v>
      </c>
      <c r="C7438" s="1" t="s">
        <v>81</v>
      </c>
      <c r="D7438" s="377">
        <v>12600</v>
      </c>
      <c r="E7438" s="1" t="s">
        <v>84</v>
      </c>
      <c r="F7438" s="378">
        <v>46177</v>
      </c>
      <c r="G7438" s="1" t="s">
        <v>9130</v>
      </c>
      <c r="H7438" s="1" t="s">
        <v>5964</v>
      </c>
      <c r="I7438" s="378">
        <v>48002</v>
      </c>
      <c r="J7438" s="1" t="s">
        <v>61</v>
      </c>
      <c r="K7438" s="380">
        <v>0.48469907407406998</v>
      </c>
      <c r="L7438" s="378">
        <v>46177</v>
      </c>
      <c r="M7438" s="1" t="s">
        <v>155</v>
      </c>
      <c r="N7438" s="1" t="s">
        <v>9151</v>
      </c>
    </row>
    <row r="7439" spans="1:14" x14ac:dyDescent="0.25">
      <c r="A7439" s="1" t="s">
        <v>211</v>
      </c>
      <c r="B7439" s="1" t="s">
        <v>87</v>
      </c>
      <c r="C7439" s="1" t="s">
        <v>81</v>
      </c>
      <c r="D7439" s="377">
        <v>12600</v>
      </c>
      <c r="E7439" s="1" t="s">
        <v>84</v>
      </c>
      <c r="F7439" s="378">
        <v>46176</v>
      </c>
      <c r="G7439" s="1" t="s">
        <v>9142</v>
      </c>
      <c r="H7439" s="1" t="s">
        <v>5963</v>
      </c>
      <c r="I7439" s="378">
        <v>48002</v>
      </c>
      <c r="J7439" s="1" t="s">
        <v>61</v>
      </c>
      <c r="K7439" s="380">
        <v>0.74239583333333004</v>
      </c>
      <c r="L7439" s="378">
        <v>46176</v>
      </c>
      <c r="M7439" s="1" t="s">
        <v>155</v>
      </c>
      <c r="N7439" s="1" t="s">
        <v>9154</v>
      </c>
    </row>
    <row r="7440" spans="1:14" x14ac:dyDescent="0.25">
      <c r="A7440" s="1" t="s">
        <v>211</v>
      </c>
      <c r="B7440" s="1" t="s">
        <v>87</v>
      </c>
      <c r="C7440" s="1" t="s">
        <v>81</v>
      </c>
      <c r="D7440" s="377">
        <v>12600</v>
      </c>
      <c r="E7440" s="1" t="s">
        <v>84</v>
      </c>
      <c r="F7440" s="378">
        <v>46176</v>
      </c>
      <c r="G7440" s="1" t="s">
        <v>4582</v>
      </c>
      <c r="H7440" s="1" t="s">
        <v>4414</v>
      </c>
      <c r="I7440" s="378">
        <v>48001</v>
      </c>
      <c r="J7440" s="1" t="s">
        <v>61</v>
      </c>
      <c r="K7440" s="380">
        <v>3.5648148148149997E-2</v>
      </c>
      <c r="L7440" s="378">
        <v>46176</v>
      </c>
      <c r="M7440" s="1" t="s">
        <v>155</v>
      </c>
      <c r="N7440" s="1" t="s">
        <v>5744</v>
      </c>
    </row>
    <row r="7441" spans="1:14" x14ac:dyDescent="0.25">
      <c r="A7441" s="1" t="s">
        <v>211</v>
      </c>
      <c r="B7441" s="1" t="s">
        <v>87</v>
      </c>
      <c r="C7441" s="1" t="s">
        <v>81</v>
      </c>
      <c r="D7441" s="377">
        <v>12600</v>
      </c>
      <c r="E7441" s="1" t="s">
        <v>84</v>
      </c>
      <c r="F7441" s="378">
        <v>46176</v>
      </c>
      <c r="G7441" s="1" t="s">
        <v>9142</v>
      </c>
      <c r="H7441" s="1" t="s">
        <v>5963</v>
      </c>
      <c r="I7441" s="378">
        <v>48002</v>
      </c>
      <c r="J7441" s="1" t="s">
        <v>61</v>
      </c>
      <c r="K7441" s="380">
        <v>0.92306712962963</v>
      </c>
      <c r="L7441" s="378">
        <v>46176</v>
      </c>
      <c r="M7441" s="1" t="s">
        <v>155</v>
      </c>
      <c r="N7441" s="1" t="s">
        <v>9155</v>
      </c>
    </row>
    <row r="7442" spans="1:14" x14ac:dyDescent="0.25">
      <c r="A7442" s="1" t="s">
        <v>211</v>
      </c>
      <c r="B7442" s="1" t="s">
        <v>87</v>
      </c>
      <c r="C7442" s="1" t="s">
        <v>81</v>
      </c>
      <c r="D7442" s="377">
        <v>12600</v>
      </c>
      <c r="E7442" s="1" t="s">
        <v>84</v>
      </c>
      <c r="F7442" s="378">
        <v>46176</v>
      </c>
      <c r="G7442" s="1" t="s">
        <v>9142</v>
      </c>
      <c r="H7442" s="1" t="s">
        <v>5963</v>
      </c>
      <c r="I7442" s="378">
        <v>48002</v>
      </c>
      <c r="J7442" s="1" t="s">
        <v>61</v>
      </c>
      <c r="K7442" s="380">
        <v>0.42428240740741002</v>
      </c>
      <c r="L7442" s="378">
        <v>46176</v>
      </c>
      <c r="M7442" s="1" t="s">
        <v>155</v>
      </c>
      <c r="N7442" s="1" t="s">
        <v>9152</v>
      </c>
    </row>
    <row r="7443" spans="1:14" x14ac:dyDescent="0.25">
      <c r="A7443" s="1" t="s">
        <v>211</v>
      </c>
      <c r="B7443" s="1" t="s">
        <v>87</v>
      </c>
      <c r="C7443" s="1" t="s">
        <v>81</v>
      </c>
      <c r="D7443" s="377">
        <v>12600</v>
      </c>
      <c r="E7443" s="1" t="s">
        <v>84</v>
      </c>
      <c r="F7443" s="378">
        <v>46176</v>
      </c>
      <c r="G7443" s="1" t="s">
        <v>9142</v>
      </c>
      <c r="H7443" s="1" t="s">
        <v>5963</v>
      </c>
      <c r="I7443" s="378">
        <v>48002</v>
      </c>
      <c r="J7443" s="1" t="s">
        <v>61</v>
      </c>
      <c r="K7443" s="380">
        <v>0.88960648148148003</v>
      </c>
      <c r="L7443" s="378">
        <v>46176</v>
      </c>
      <c r="M7443" s="1" t="s">
        <v>155</v>
      </c>
      <c r="N7443" s="1" t="s">
        <v>9156</v>
      </c>
    </row>
    <row r="7444" spans="1:14" x14ac:dyDescent="0.25">
      <c r="A7444" s="1" t="s">
        <v>211</v>
      </c>
      <c r="B7444" s="1" t="s">
        <v>87</v>
      </c>
      <c r="C7444" s="1" t="s">
        <v>81</v>
      </c>
      <c r="D7444" s="377">
        <v>12600</v>
      </c>
      <c r="E7444" s="1" t="s">
        <v>84</v>
      </c>
      <c r="F7444" s="378">
        <v>46176</v>
      </c>
      <c r="G7444" s="1" t="s">
        <v>4582</v>
      </c>
      <c r="H7444" s="1" t="s">
        <v>4414</v>
      </c>
      <c r="I7444" s="378">
        <v>48001</v>
      </c>
      <c r="J7444" s="1" t="s">
        <v>61</v>
      </c>
      <c r="K7444" s="380">
        <v>0.16254629629629999</v>
      </c>
      <c r="L7444" s="378">
        <v>46176</v>
      </c>
      <c r="M7444" s="1" t="s">
        <v>155</v>
      </c>
      <c r="N7444" s="1" t="s">
        <v>5746</v>
      </c>
    </row>
    <row r="7445" spans="1:14" x14ac:dyDescent="0.25">
      <c r="A7445" s="1" t="s">
        <v>211</v>
      </c>
      <c r="B7445" s="1" t="s">
        <v>87</v>
      </c>
      <c r="C7445" s="1" t="s">
        <v>81</v>
      </c>
      <c r="D7445" s="377">
        <v>12600</v>
      </c>
      <c r="E7445" s="1" t="s">
        <v>84</v>
      </c>
      <c r="F7445" s="378">
        <v>46176</v>
      </c>
      <c r="G7445" s="1" t="s">
        <v>9142</v>
      </c>
      <c r="H7445" s="1" t="s">
        <v>5963</v>
      </c>
      <c r="I7445" s="378">
        <v>48002</v>
      </c>
      <c r="J7445" s="1" t="s">
        <v>61</v>
      </c>
      <c r="K7445" s="380">
        <v>0.42521990740741</v>
      </c>
      <c r="L7445" s="378">
        <v>46176</v>
      </c>
      <c r="M7445" s="1" t="s">
        <v>155</v>
      </c>
      <c r="N7445" s="1" t="s">
        <v>9153</v>
      </c>
    </row>
    <row r="7446" spans="1:14" x14ac:dyDescent="0.25">
      <c r="A7446" s="1" t="s">
        <v>211</v>
      </c>
      <c r="B7446" s="1" t="s">
        <v>87</v>
      </c>
      <c r="C7446" s="1" t="s">
        <v>81</v>
      </c>
      <c r="D7446" s="377">
        <v>12600</v>
      </c>
      <c r="E7446" s="1" t="s">
        <v>84</v>
      </c>
      <c r="F7446" s="378">
        <v>46176</v>
      </c>
      <c r="G7446" s="1" t="s">
        <v>4582</v>
      </c>
      <c r="H7446" s="1" t="s">
        <v>4414</v>
      </c>
      <c r="I7446" s="378">
        <v>48001</v>
      </c>
      <c r="J7446" s="1" t="s">
        <v>61</v>
      </c>
      <c r="K7446" s="380">
        <v>0.31138888888888999</v>
      </c>
      <c r="L7446" s="378">
        <v>46176</v>
      </c>
      <c r="M7446" s="1" t="s">
        <v>155</v>
      </c>
      <c r="N7446" s="1" t="s">
        <v>5745</v>
      </c>
    </row>
    <row r="7447" spans="1:14" x14ac:dyDescent="0.25">
      <c r="A7447" s="1" t="s">
        <v>211</v>
      </c>
      <c r="B7447" s="1" t="s">
        <v>87</v>
      </c>
      <c r="C7447" s="1" t="s">
        <v>81</v>
      </c>
      <c r="D7447" s="377">
        <v>12600</v>
      </c>
      <c r="E7447" s="1" t="s">
        <v>84</v>
      </c>
      <c r="F7447" s="378">
        <v>46176</v>
      </c>
      <c r="G7447" s="1" t="s">
        <v>4582</v>
      </c>
      <c r="H7447" s="1" t="s">
        <v>4414</v>
      </c>
      <c r="I7447" s="378">
        <v>48001</v>
      </c>
      <c r="J7447" s="1" t="s">
        <v>61</v>
      </c>
      <c r="K7447" s="380">
        <v>0.20349537037036999</v>
      </c>
      <c r="L7447" s="378">
        <v>46176</v>
      </c>
      <c r="M7447" s="1" t="s">
        <v>155</v>
      </c>
      <c r="N7447" s="1" t="s">
        <v>5743</v>
      </c>
    </row>
    <row r="7448" spans="1:14" x14ac:dyDescent="0.25">
      <c r="A7448" s="1" t="s">
        <v>211</v>
      </c>
      <c r="B7448" s="1" t="s">
        <v>87</v>
      </c>
      <c r="C7448" s="1" t="s">
        <v>81</v>
      </c>
      <c r="D7448" s="377">
        <v>12600</v>
      </c>
      <c r="E7448" s="1" t="s">
        <v>84</v>
      </c>
      <c r="F7448" s="378">
        <v>46175</v>
      </c>
      <c r="G7448" s="1" t="s">
        <v>4582</v>
      </c>
      <c r="H7448" s="1" t="s">
        <v>4414</v>
      </c>
      <c r="I7448" s="378">
        <v>48001</v>
      </c>
      <c r="J7448" s="1" t="s">
        <v>61</v>
      </c>
      <c r="K7448" s="380">
        <v>0.64408564814814995</v>
      </c>
      <c r="L7448" s="378">
        <v>46175</v>
      </c>
      <c r="M7448" s="1" t="s">
        <v>155</v>
      </c>
      <c r="N7448" s="1" t="s">
        <v>5036</v>
      </c>
    </row>
    <row r="7449" spans="1:14" x14ac:dyDescent="0.25">
      <c r="A7449" s="1" t="s">
        <v>211</v>
      </c>
      <c r="B7449" s="1" t="s">
        <v>87</v>
      </c>
      <c r="C7449" s="1" t="s">
        <v>81</v>
      </c>
      <c r="D7449" s="377">
        <v>12600</v>
      </c>
      <c r="E7449" s="1" t="s">
        <v>84</v>
      </c>
      <c r="F7449" s="378">
        <v>46175</v>
      </c>
      <c r="G7449" s="1" t="s">
        <v>4582</v>
      </c>
      <c r="H7449" s="1" t="s">
        <v>4414</v>
      </c>
      <c r="I7449" s="378">
        <v>48001</v>
      </c>
      <c r="J7449" s="1" t="s">
        <v>61</v>
      </c>
      <c r="K7449" s="380">
        <v>0.635625</v>
      </c>
      <c r="L7449" s="378">
        <v>46175</v>
      </c>
      <c r="M7449" s="1" t="s">
        <v>155</v>
      </c>
      <c r="N7449" s="1" t="s">
        <v>5037</v>
      </c>
    </row>
    <row r="7450" spans="1:14" x14ac:dyDescent="0.25">
      <c r="A7450" s="1" t="s">
        <v>211</v>
      </c>
      <c r="B7450" s="1" t="s">
        <v>87</v>
      </c>
      <c r="C7450" s="1" t="s">
        <v>81</v>
      </c>
      <c r="D7450" s="377">
        <v>12600</v>
      </c>
      <c r="E7450" s="1" t="s">
        <v>84</v>
      </c>
      <c r="F7450" s="378">
        <v>46175</v>
      </c>
      <c r="G7450" s="1" t="s">
        <v>4582</v>
      </c>
      <c r="H7450" s="1" t="s">
        <v>4414</v>
      </c>
      <c r="I7450" s="378">
        <v>48001</v>
      </c>
      <c r="J7450" s="1" t="s">
        <v>61</v>
      </c>
      <c r="K7450" s="380">
        <v>0.36837962962963</v>
      </c>
      <c r="L7450" s="378">
        <v>46175</v>
      </c>
      <c r="M7450" s="1" t="s">
        <v>155</v>
      </c>
      <c r="N7450" s="1" t="s">
        <v>4583</v>
      </c>
    </row>
    <row r="7451" spans="1:14" x14ac:dyDescent="0.25">
      <c r="A7451" s="1" t="s">
        <v>211</v>
      </c>
      <c r="B7451" s="1" t="s">
        <v>87</v>
      </c>
      <c r="C7451" s="1" t="s">
        <v>81</v>
      </c>
      <c r="D7451" s="377">
        <v>12600</v>
      </c>
      <c r="E7451" s="1" t="s">
        <v>84</v>
      </c>
      <c r="F7451" s="378">
        <v>46175</v>
      </c>
      <c r="G7451" s="1" t="s">
        <v>4582</v>
      </c>
      <c r="H7451" s="1" t="s">
        <v>4414</v>
      </c>
      <c r="I7451" s="378">
        <v>48001</v>
      </c>
      <c r="J7451" s="1" t="s">
        <v>61</v>
      </c>
      <c r="K7451" s="380">
        <v>0.87</v>
      </c>
      <c r="L7451" s="378">
        <v>46175</v>
      </c>
      <c r="M7451" s="1" t="s">
        <v>155</v>
      </c>
      <c r="N7451" s="1" t="s">
        <v>5747</v>
      </c>
    </row>
    <row r="7452" spans="1:14" x14ac:dyDescent="0.25">
      <c r="A7452" s="1" t="s">
        <v>211</v>
      </c>
      <c r="B7452" s="1" t="s">
        <v>87</v>
      </c>
      <c r="C7452" s="1" t="s">
        <v>81</v>
      </c>
      <c r="D7452" s="377">
        <v>12600</v>
      </c>
      <c r="E7452" s="1" t="s">
        <v>84</v>
      </c>
      <c r="F7452" s="378">
        <v>46175</v>
      </c>
      <c r="G7452" s="1" t="s">
        <v>4582</v>
      </c>
      <c r="H7452" s="1" t="s">
        <v>4414</v>
      </c>
      <c r="I7452" s="378">
        <v>48001</v>
      </c>
      <c r="J7452" s="1" t="s">
        <v>61</v>
      </c>
      <c r="K7452" s="380">
        <v>0.55082175925926002</v>
      </c>
      <c r="L7452" s="378">
        <v>46175</v>
      </c>
      <c r="M7452" s="1" t="s">
        <v>155</v>
      </c>
      <c r="N7452" s="1" t="s">
        <v>5035</v>
      </c>
    </row>
    <row r="7453" spans="1:14" x14ac:dyDescent="0.25">
      <c r="A7453" s="1" t="s">
        <v>211</v>
      </c>
      <c r="B7453" s="1" t="s">
        <v>87</v>
      </c>
      <c r="C7453" s="1" t="s">
        <v>81</v>
      </c>
      <c r="D7453" s="377">
        <v>12600</v>
      </c>
      <c r="E7453" s="1" t="s">
        <v>84</v>
      </c>
      <c r="F7453" s="378">
        <v>46175</v>
      </c>
      <c r="G7453" s="1" t="s">
        <v>4582</v>
      </c>
      <c r="H7453" s="1" t="s">
        <v>4414</v>
      </c>
      <c r="I7453" s="378">
        <v>48001</v>
      </c>
      <c r="J7453" s="1" t="s">
        <v>61</v>
      </c>
      <c r="K7453" s="380">
        <v>0.93629629629629996</v>
      </c>
      <c r="L7453" s="378">
        <v>46175</v>
      </c>
      <c r="M7453" s="1" t="s">
        <v>155</v>
      </c>
      <c r="N7453" s="1" t="s">
        <v>5748</v>
      </c>
    </row>
    <row r="7454" spans="1:14" x14ac:dyDescent="0.25">
      <c r="A7454" s="1" t="s">
        <v>211</v>
      </c>
      <c r="B7454" s="1" t="s">
        <v>87</v>
      </c>
      <c r="C7454" s="1" t="s">
        <v>81</v>
      </c>
      <c r="D7454" s="377">
        <v>12600</v>
      </c>
      <c r="E7454" s="1" t="s">
        <v>84</v>
      </c>
      <c r="F7454" s="378">
        <v>46175</v>
      </c>
      <c r="G7454" s="1" t="s">
        <v>4582</v>
      </c>
      <c r="H7454" s="1" t="s">
        <v>4414</v>
      </c>
      <c r="I7454" s="378">
        <v>48001</v>
      </c>
      <c r="J7454" s="1" t="s">
        <v>61</v>
      </c>
      <c r="K7454" s="380">
        <v>0.72157407407407004</v>
      </c>
      <c r="L7454" s="378">
        <v>46175</v>
      </c>
      <c r="M7454" s="1" t="s">
        <v>155</v>
      </c>
      <c r="N7454" s="1" t="s">
        <v>5749</v>
      </c>
    </row>
    <row r="7455" spans="1:14" x14ac:dyDescent="0.25">
      <c r="A7455" s="1" t="s">
        <v>149</v>
      </c>
      <c r="B7455" s="1" t="s">
        <v>87</v>
      </c>
      <c r="C7455" s="1" t="s">
        <v>81</v>
      </c>
      <c r="D7455" s="377">
        <v>84000</v>
      </c>
      <c r="E7455" s="1" t="s">
        <v>84</v>
      </c>
      <c r="F7455" s="378">
        <v>46185</v>
      </c>
      <c r="G7455" s="1" t="s">
        <v>14461</v>
      </c>
      <c r="H7455" s="1" t="s">
        <v>14168</v>
      </c>
      <c r="I7455" s="378">
        <v>46915</v>
      </c>
      <c r="J7455" s="1" t="s">
        <v>61</v>
      </c>
      <c r="K7455" s="380">
        <v>0.58209490740740999</v>
      </c>
      <c r="L7455" s="378">
        <v>46185</v>
      </c>
      <c r="M7455" s="1" t="s">
        <v>96</v>
      </c>
      <c r="N7455" s="1" t="s">
        <v>14462</v>
      </c>
    </row>
    <row r="7456" spans="1:14" x14ac:dyDescent="0.25">
      <c r="A7456" s="1" t="s">
        <v>149</v>
      </c>
      <c r="B7456" s="1" t="s">
        <v>87</v>
      </c>
      <c r="C7456" s="1" t="s">
        <v>81</v>
      </c>
      <c r="D7456" s="377">
        <v>84000</v>
      </c>
      <c r="E7456" s="1" t="s">
        <v>84</v>
      </c>
      <c r="F7456" s="378">
        <v>46185</v>
      </c>
      <c r="G7456" s="1" t="s">
        <v>14463</v>
      </c>
      <c r="H7456" s="1" t="s">
        <v>14169</v>
      </c>
      <c r="I7456" s="378">
        <v>46915</v>
      </c>
      <c r="J7456" s="1" t="s">
        <v>61</v>
      </c>
      <c r="K7456" s="380">
        <v>0.48635416666666997</v>
      </c>
      <c r="L7456" s="378">
        <v>46185</v>
      </c>
      <c r="M7456" s="1" t="s">
        <v>96</v>
      </c>
      <c r="N7456" s="1" t="s">
        <v>14464</v>
      </c>
    </row>
    <row r="7457" spans="1:14" x14ac:dyDescent="0.25">
      <c r="A7457" s="1" t="s">
        <v>149</v>
      </c>
      <c r="B7457" s="1" t="s">
        <v>87</v>
      </c>
      <c r="C7457" s="1" t="s">
        <v>81</v>
      </c>
      <c r="D7457" s="377">
        <v>84000</v>
      </c>
      <c r="E7457" s="1" t="s">
        <v>84</v>
      </c>
      <c r="F7457" s="378">
        <v>46184</v>
      </c>
      <c r="G7457" s="1" t="s">
        <v>13413</v>
      </c>
      <c r="H7457" s="1" t="s">
        <v>13414</v>
      </c>
      <c r="I7457" s="378">
        <v>46914</v>
      </c>
      <c r="J7457" s="1" t="s">
        <v>61</v>
      </c>
      <c r="K7457" s="380">
        <v>0.56951388888888999</v>
      </c>
      <c r="L7457" s="378">
        <v>46184</v>
      </c>
      <c r="M7457" s="1" t="s">
        <v>96</v>
      </c>
      <c r="N7457" s="1" t="s">
        <v>13415</v>
      </c>
    </row>
    <row r="7458" spans="1:14" x14ac:dyDescent="0.25">
      <c r="A7458" s="1" t="s">
        <v>149</v>
      </c>
      <c r="B7458" s="1" t="s">
        <v>87</v>
      </c>
      <c r="C7458" s="1" t="s">
        <v>81</v>
      </c>
      <c r="D7458" s="377">
        <v>84000</v>
      </c>
      <c r="E7458" s="1" t="s">
        <v>84</v>
      </c>
      <c r="F7458" s="378">
        <v>46184</v>
      </c>
      <c r="G7458" s="1" t="s">
        <v>14112</v>
      </c>
      <c r="H7458" s="1" t="s">
        <v>13445</v>
      </c>
      <c r="I7458" s="378">
        <v>46914</v>
      </c>
      <c r="J7458" s="1" t="s">
        <v>61</v>
      </c>
      <c r="K7458" s="380">
        <v>0.73137731481481005</v>
      </c>
      <c r="L7458" s="378">
        <v>46184</v>
      </c>
      <c r="M7458" s="1" t="s">
        <v>96</v>
      </c>
      <c r="N7458" s="1" t="s">
        <v>14114</v>
      </c>
    </row>
    <row r="7459" spans="1:14" x14ac:dyDescent="0.25">
      <c r="A7459" s="1" t="s">
        <v>149</v>
      </c>
      <c r="B7459" s="1" t="s">
        <v>87</v>
      </c>
      <c r="C7459" s="1" t="s">
        <v>81</v>
      </c>
      <c r="D7459" s="377">
        <v>84000</v>
      </c>
      <c r="E7459" s="1" t="s">
        <v>84</v>
      </c>
      <c r="F7459" s="378">
        <v>46184</v>
      </c>
      <c r="G7459" s="1" t="s">
        <v>14112</v>
      </c>
      <c r="H7459" s="1" t="s">
        <v>13445</v>
      </c>
      <c r="I7459" s="378">
        <v>46914</v>
      </c>
      <c r="J7459" s="1" t="s">
        <v>61</v>
      </c>
      <c r="K7459" s="380">
        <v>0.99054398148148004</v>
      </c>
      <c r="L7459" s="378">
        <v>46184</v>
      </c>
      <c r="M7459" s="1" t="s">
        <v>96</v>
      </c>
      <c r="N7459" s="1" t="s">
        <v>14113</v>
      </c>
    </row>
    <row r="7460" spans="1:14" x14ac:dyDescent="0.25">
      <c r="A7460" s="1" t="s">
        <v>149</v>
      </c>
      <c r="B7460" s="1" t="s">
        <v>87</v>
      </c>
      <c r="C7460" s="1" t="s">
        <v>81</v>
      </c>
      <c r="D7460" s="377">
        <v>84000</v>
      </c>
      <c r="E7460" s="1" t="s">
        <v>84</v>
      </c>
      <c r="F7460" s="378">
        <v>46184</v>
      </c>
      <c r="G7460" s="1" t="s">
        <v>13413</v>
      </c>
      <c r="H7460" s="1" t="s">
        <v>13414</v>
      </c>
      <c r="I7460" s="378">
        <v>46914</v>
      </c>
      <c r="J7460" s="1" t="s">
        <v>61</v>
      </c>
      <c r="K7460" s="380">
        <v>0.99034722222222005</v>
      </c>
      <c r="L7460" s="378">
        <v>46184</v>
      </c>
      <c r="M7460" s="1" t="s">
        <v>96</v>
      </c>
      <c r="N7460" s="1" t="s">
        <v>14115</v>
      </c>
    </row>
    <row r="7461" spans="1:14" x14ac:dyDescent="0.25">
      <c r="A7461" s="1" t="s">
        <v>149</v>
      </c>
      <c r="B7461" s="1" t="s">
        <v>87</v>
      </c>
      <c r="C7461" s="1" t="s">
        <v>81</v>
      </c>
      <c r="D7461" s="377">
        <v>84000</v>
      </c>
      <c r="E7461" s="1" t="s">
        <v>84</v>
      </c>
      <c r="F7461" s="378">
        <v>46183</v>
      </c>
      <c r="G7461" s="1" t="s">
        <v>12980</v>
      </c>
      <c r="H7461" s="1" t="s">
        <v>11750</v>
      </c>
      <c r="I7461" s="378">
        <v>46913</v>
      </c>
      <c r="J7461" s="1" t="s">
        <v>61</v>
      </c>
      <c r="K7461" s="380">
        <v>0.60049768518518998</v>
      </c>
      <c r="L7461" s="378">
        <v>46183</v>
      </c>
      <c r="M7461" s="1" t="s">
        <v>96</v>
      </c>
      <c r="N7461" s="1" t="s">
        <v>12981</v>
      </c>
    </row>
    <row r="7462" spans="1:14" x14ac:dyDescent="0.25">
      <c r="A7462" s="1" t="s">
        <v>149</v>
      </c>
      <c r="B7462" s="1" t="s">
        <v>87</v>
      </c>
      <c r="C7462" s="1" t="s">
        <v>81</v>
      </c>
      <c r="D7462" s="377">
        <v>84000</v>
      </c>
      <c r="E7462" s="1" t="s">
        <v>84</v>
      </c>
      <c r="F7462" s="378">
        <v>46183</v>
      </c>
      <c r="G7462" s="1" t="s">
        <v>12978</v>
      </c>
      <c r="H7462" s="1" t="s">
        <v>11751</v>
      </c>
      <c r="I7462" s="378">
        <v>46913</v>
      </c>
      <c r="J7462" s="1" t="s">
        <v>61</v>
      </c>
      <c r="K7462" s="380">
        <v>0.56182870370369997</v>
      </c>
      <c r="L7462" s="378">
        <v>46183</v>
      </c>
      <c r="M7462" s="1" t="s">
        <v>96</v>
      </c>
      <c r="N7462" s="1" t="s">
        <v>12979</v>
      </c>
    </row>
    <row r="7463" spans="1:14" x14ac:dyDescent="0.25">
      <c r="A7463" s="1" t="s">
        <v>149</v>
      </c>
      <c r="B7463" s="1" t="s">
        <v>87</v>
      </c>
      <c r="C7463" s="1" t="s">
        <v>81</v>
      </c>
      <c r="D7463" s="377">
        <v>84000</v>
      </c>
      <c r="E7463" s="1" t="s">
        <v>84</v>
      </c>
      <c r="F7463" s="378">
        <v>46183</v>
      </c>
      <c r="G7463" s="1" t="s">
        <v>12978</v>
      </c>
      <c r="H7463" s="1" t="s">
        <v>11751</v>
      </c>
      <c r="I7463" s="378">
        <v>46913</v>
      </c>
      <c r="J7463" s="1" t="s">
        <v>61</v>
      </c>
      <c r="K7463" s="380">
        <v>0.93802083333332997</v>
      </c>
      <c r="L7463" s="378">
        <v>46183</v>
      </c>
      <c r="M7463" s="1" t="s">
        <v>96</v>
      </c>
      <c r="N7463" s="1" t="s">
        <v>12983</v>
      </c>
    </row>
    <row r="7464" spans="1:14" x14ac:dyDescent="0.25">
      <c r="A7464" s="1" t="s">
        <v>149</v>
      </c>
      <c r="B7464" s="1" t="s">
        <v>87</v>
      </c>
      <c r="C7464" s="1" t="s">
        <v>81</v>
      </c>
      <c r="D7464" s="377">
        <v>84000</v>
      </c>
      <c r="E7464" s="1" t="s">
        <v>84</v>
      </c>
      <c r="F7464" s="378">
        <v>46183</v>
      </c>
      <c r="G7464" s="1" t="s">
        <v>12980</v>
      </c>
      <c r="H7464" s="1" t="s">
        <v>11750</v>
      </c>
      <c r="I7464" s="378">
        <v>46913</v>
      </c>
      <c r="J7464" s="1" t="s">
        <v>61</v>
      </c>
      <c r="K7464" s="380">
        <v>0.93827546296296005</v>
      </c>
      <c r="L7464" s="378">
        <v>46183</v>
      </c>
      <c r="M7464" s="1" t="s">
        <v>96</v>
      </c>
      <c r="N7464" s="1" t="s">
        <v>12982</v>
      </c>
    </row>
    <row r="7465" spans="1:14" x14ac:dyDescent="0.25">
      <c r="A7465" s="1" t="s">
        <v>149</v>
      </c>
      <c r="B7465" s="1" t="s">
        <v>87</v>
      </c>
      <c r="C7465" s="1" t="s">
        <v>81</v>
      </c>
      <c r="D7465" s="377">
        <v>84000</v>
      </c>
      <c r="E7465" s="1" t="s">
        <v>84</v>
      </c>
      <c r="F7465" s="378">
        <v>46182</v>
      </c>
      <c r="G7465" s="1" t="s">
        <v>10862</v>
      </c>
      <c r="H7465" s="1" t="s">
        <v>10863</v>
      </c>
      <c r="I7465" s="378">
        <v>46912</v>
      </c>
      <c r="J7465" s="1" t="s">
        <v>61</v>
      </c>
      <c r="K7465" s="380">
        <v>0.58236111111111</v>
      </c>
      <c r="L7465" s="378">
        <v>46182</v>
      </c>
      <c r="M7465" s="1" t="s">
        <v>96</v>
      </c>
      <c r="N7465" s="1" t="s">
        <v>10864</v>
      </c>
    </row>
    <row r="7466" spans="1:14" x14ac:dyDescent="0.25">
      <c r="A7466" s="1" t="s">
        <v>149</v>
      </c>
      <c r="B7466" s="1" t="s">
        <v>87</v>
      </c>
      <c r="C7466" s="1" t="s">
        <v>81</v>
      </c>
      <c r="D7466" s="377">
        <v>84000</v>
      </c>
      <c r="E7466" s="1" t="s">
        <v>84</v>
      </c>
      <c r="F7466" s="378">
        <v>46182</v>
      </c>
      <c r="G7466" s="1" t="s">
        <v>10862</v>
      </c>
      <c r="H7466" s="1" t="s">
        <v>10863</v>
      </c>
      <c r="I7466" s="378">
        <v>46912</v>
      </c>
      <c r="J7466" s="1" t="s">
        <v>61</v>
      </c>
      <c r="K7466" s="380">
        <v>0.96104166666667001</v>
      </c>
      <c r="L7466" s="378">
        <v>46182</v>
      </c>
      <c r="M7466" s="1" t="s">
        <v>96</v>
      </c>
      <c r="N7466" s="1" t="s">
        <v>11654</v>
      </c>
    </row>
    <row r="7467" spans="1:14" x14ac:dyDescent="0.25">
      <c r="A7467" s="1" t="s">
        <v>149</v>
      </c>
      <c r="B7467" s="1" t="s">
        <v>87</v>
      </c>
      <c r="C7467" s="1" t="s">
        <v>81</v>
      </c>
      <c r="D7467" s="377">
        <v>84000</v>
      </c>
      <c r="E7467" s="1" t="s">
        <v>84</v>
      </c>
      <c r="F7467" s="378">
        <v>46182</v>
      </c>
      <c r="G7467" s="1" t="s">
        <v>10865</v>
      </c>
      <c r="H7467" s="1" t="s">
        <v>10866</v>
      </c>
      <c r="I7467" s="378">
        <v>46912</v>
      </c>
      <c r="J7467" s="1" t="s">
        <v>61</v>
      </c>
      <c r="K7467" s="380">
        <v>0.95203703703704001</v>
      </c>
      <c r="L7467" s="378">
        <v>46182</v>
      </c>
      <c r="M7467" s="1" t="s">
        <v>96</v>
      </c>
      <c r="N7467" s="1" t="s">
        <v>11655</v>
      </c>
    </row>
    <row r="7468" spans="1:14" x14ac:dyDescent="0.25">
      <c r="A7468" s="1" t="s">
        <v>149</v>
      </c>
      <c r="B7468" s="1" t="s">
        <v>87</v>
      </c>
      <c r="C7468" s="1" t="s">
        <v>81</v>
      </c>
      <c r="D7468" s="377">
        <v>84000</v>
      </c>
      <c r="E7468" s="1" t="s">
        <v>84</v>
      </c>
      <c r="F7468" s="378">
        <v>46182</v>
      </c>
      <c r="G7468" s="1" t="s">
        <v>10865</v>
      </c>
      <c r="H7468" s="1" t="s">
        <v>10866</v>
      </c>
      <c r="I7468" s="378">
        <v>46912</v>
      </c>
      <c r="J7468" s="1" t="s">
        <v>61</v>
      </c>
      <c r="K7468" s="380">
        <v>0.58648148148148005</v>
      </c>
      <c r="L7468" s="378">
        <v>46182</v>
      </c>
      <c r="M7468" s="1" t="s">
        <v>96</v>
      </c>
      <c r="N7468" s="1" t="s">
        <v>10867</v>
      </c>
    </row>
    <row r="7469" spans="1:14" x14ac:dyDescent="0.25">
      <c r="A7469" s="1" t="s">
        <v>149</v>
      </c>
      <c r="B7469" s="1" t="s">
        <v>87</v>
      </c>
      <c r="C7469" s="1" t="s">
        <v>81</v>
      </c>
      <c r="D7469" s="377">
        <v>84000</v>
      </c>
      <c r="E7469" s="1" t="s">
        <v>84</v>
      </c>
      <c r="F7469" s="378">
        <v>46181</v>
      </c>
      <c r="G7469" s="1" t="s">
        <v>10488</v>
      </c>
      <c r="H7469" s="1" t="s">
        <v>9477</v>
      </c>
      <c r="I7469" s="378">
        <v>46912</v>
      </c>
      <c r="J7469" s="1" t="s">
        <v>61</v>
      </c>
      <c r="K7469" s="380">
        <v>0.65703703703703997</v>
      </c>
      <c r="L7469" s="378">
        <v>46181</v>
      </c>
      <c r="M7469" s="1" t="s">
        <v>96</v>
      </c>
      <c r="N7469" s="1" t="s">
        <v>10490</v>
      </c>
    </row>
    <row r="7470" spans="1:14" x14ac:dyDescent="0.25">
      <c r="A7470" s="1" t="s">
        <v>149</v>
      </c>
      <c r="B7470" s="1" t="s">
        <v>87</v>
      </c>
      <c r="C7470" s="1" t="s">
        <v>81</v>
      </c>
      <c r="D7470" s="377">
        <v>84000</v>
      </c>
      <c r="E7470" s="1" t="s">
        <v>84</v>
      </c>
      <c r="F7470" s="378">
        <v>46181</v>
      </c>
      <c r="G7470" s="1" t="s">
        <v>10488</v>
      </c>
      <c r="H7470" s="1" t="s">
        <v>9477</v>
      </c>
      <c r="I7470" s="378">
        <v>46912</v>
      </c>
      <c r="J7470" s="1" t="s">
        <v>61</v>
      </c>
      <c r="K7470" s="380">
        <v>0.98385416666667003</v>
      </c>
      <c r="L7470" s="378">
        <v>46181</v>
      </c>
      <c r="M7470" s="1" t="s">
        <v>96</v>
      </c>
      <c r="N7470" s="1" t="s">
        <v>10489</v>
      </c>
    </row>
    <row r="7471" spans="1:14" x14ac:dyDescent="0.25">
      <c r="A7471" s="1" t="s">
        <v>149</v>
      </c>
      <c r="B7471" s="1" t="s">
        <v>87</v>
      </c>
      <c r="C7471" s="1" t="s">
        <v>81</v>
      </c>
      <c r="D7471" s="377">
        <v>84000</v>
      </c>
      <c r="E7471" s="1" t="s">
        <v>84</v>
      </c>
      <c r="F7471" s="378">
        <v>46181</v>
      </c>
      <c r="G7471" s="1" t="s">
        <v>10491</v>
      </c>
      <c r="H7471" s="1" t="s">
        <v>9476</v>
      </c>
      <c r="I7471" s="378">
        <v>46909</v>
      </c>
      <c r="J7471" s="1" t="s">
        <v>61</v>
      </c>
      <c r="K7471" s="380">
        <v>0.58319444444444002</v>
      </c>
      <c r="L7471" s="378">
        <v>46181</v>
      </c>
      <c r="M7471" s="1" t="s">
        <v>96</v>
      </c>
      <c r="N7471" s="1" t="s">
        <v>10493</v>
      </c>
    </row>
    <row r="7472" spans="1:14" x14ac:dyDescent="0.25">
      <c r="A7472" s="1" t="s">
        <v>149</v>
      </c>
      <c r="B7472" s="1" t="s">
        <v>87</v>
      </c>
      <c r="C7472" s="1" t="s">
        <v>81</v>
      </c>
      <c r="D7472" s="377">
        <v>84000</v>
      </c>
      <c r="E7472" s="1" t="s">
        <v>84</v>
      </c>
      <c r="F7472" s="378">
        <v>46181</v>
      </c>
      <c r="G7472" s="1" t="s">
        <v>10491</v>
      </c>
      <c r="H7472" s="1" t="s">
        <v>9476</v>
      </c>
      <c r="I7472" s="378">
        <v>46909</v>
      </c>
      <c r="J7472" s="1" t="s">
        <v>61</v>
      </c>
      <c r="K7472" s="380">
        <v>0.98368055555556</v>
      </c>
      <c r="L7472" s="378">
        <v>46181</v>
      </c>
      <c r="M7472" s="1" t="s">
        <v>96</v>
      </c>
      <c r="N7472" s="1" t="s">
        <v>10492</v>
      </c>
    </row>
    <row r="7473" spans="1:14" x14ac:dyDescent="0.25">
      <c r="A7473" s="1" t="s">
        <v>149</v>
      </c>
      <c r="B7473" s="1" t="s">
        <v>87</v>
      </c>
      <c r="C7473" s="1" t="s">
        <v>81</v>
      </c>
      <c r="D7473" s="377">
        <v>84000</v>
      </c>
      <c r="E7473" s="1" t="s">
        <v>84</v>
      </c>
      <c r="F7473" s="378">
        <v>46178</v>
      </c>
      <c r="G7473" s="1" t="s">
        <v>9157</v>
      </c>
      <c r="H7473" s="1" t="s">
        <v>5829</v>
      </c>
      <c r="I7473" s="378">
        <v>46908</v>
      </c>
      <c r="J7473" s="1" t="s">
        <v>61</v>
      </c>
      <c r="K7473" s="380">
        <v>0.70040509259258998</v>
      </c>
      <c r="L7473" s="378">
        <v>46178</v>
      </c>
      <c r="M7473" s="1" t="s">
        <v>96</v>
      </c>
      <c r="N7473" s="1" t="s">
        <v>9158</v>
      </c>
    </row>
    <row r="7474" spans="1:14" x14ac:dyDescent="0.25">
      <c r="A7474" s="1" t="s">
        <v>149</v>
      </c>
      <c r="B7474" s="1" t="s">
        <v>87</v>
      </c>
      <c r="C7474" s="1" t="s">
        <v>81</v>
      </c>
      <c r="D7474" s="377">
        <v>84000</v>
      </c>
      <c r="E7474" s="1" t="s">
        <v>84</v>
      </c>
      <c r="F7474" s="378">
        <v>46178</v>
      </c>
      <c r="G7474" s="1" t="s">
        <v>9157</v>
      </c>
      <c r="H7474" s="1" t="s">
        <v>5829</v>
      </c>
      <c r="I7474" s="378">
        <v>46908</v>
      </c>
      <c r="J7474" s="1" t="s">
        <v>61</v>
      </c>
      <c r="K7474" s="380">
        <v>0.88616898148148004</v>
      </c>
      <c r="L7474" s="378">
        <v>46178</v>
      </c>
      <c r="M7474" s="1" t="s">
        <v>96</v>
      </c>
      <c r="N7474" s="1" t="s">
        <v>9159</v>
      </c>
    </row>
    <row r="7475" spans="1:14" x14ac:dyDescent="0.25">
      <c r="A7475" s="1" t="s">
        <v>149</v>
      </c>
      <c r="B7475" s="1" t="s">
        <v>87</v>
      </c>
      <c r="C7475" s="1" t="s">
        <v>81</v>
      </c>
      <c r="D7475" s="377">
        <v>84000</v>
      </c>
      <c r="E7475" s="1" t="s">
        <v>84</v>
      </c>
      <c r="F7475" s="378">
        <v>46177</v>
      </c>
      <c r="G7475" s="1" t="s">
        <v>9160</v>
      </c>
      <c r="H7475" s="1" t="s">
        <v>5828</v>
      </c>
      <c r="I7475" s="378">
        <v>46907</v>
      </c>
      <c r="J7475" s="1" t="s">
        <v>61</v>
      </c>
      <c r="K7475" s="380">
        <v>0.96324074074073995</v>
      </c>
      <c r="L7475" s="378">
        <v>46177</v>
      </c>
      <c r="M7475" s="1" t="s">
        <v>96</v>
      </c>
      <c r="N7475" s="1" t="s">
        <v>9161</v>
      </c>
    </row>
    <row r="7476" spans="1:14" x14ac:dyDescent="0.25">
      <c r="A7476" s="1" t="s">
        <v>149</v>
      </c>
      <c r="B7476" s="1" t="s">
        <v>87</v>
      </c>
      <c r="C7476" s="1" t="s">
        <v>81</v>
      </c>
      <c r="D7476" s="377">
        <v>84000</v>
      </c>
      <c r="E7476" s="1" t="s">
        <v>84</v>
      </c>
      <c r="F7476" s="378">
        <v>46177</v>
      </c>
      <c r="G7476" s="1" t="s">
        <v>9160</v>
      </c>
      <c r="H7476" s="1" t="s">
        <v>5828</v>
      </c>
      <c r="I7476" s="378">
        <v>46907</v>
      </c>
      <c r="J7476" s="1" t="s">
        <v>61</v>
      </c>
      <c r="K7476" s="380">
        <v>0.60879629629630005</v>
      </c>
      <c r="L7476" s="378">
        <v>46177</v>
      </c>
      <c r="M7476" s="1" t="s">
        <v>96</v>
      </c>
      <c r="N7476" s="1" t="s">
        <v>9164</v>
      </c>
    </row>
    <row r="7477" spans="1:14" x14ac:dyDescent="0.25">
      <c r="A7477" s="1" t="s">
        <v>149</v>
      </c>
      <c r="B7477" s="1" t="s">
        <v>87</v>
      </c>
      <c r="C7477" s="1" t="s">
        <v>81</v>
      </c>
      <c r="D7477" s="377">
        <v>84000</v>
      </c>
      <c r="E7477" s="1" t="s">
        <v>84</v>
      </c>
      <c r="F7477" s="378">
        <v>46177</v>
      </c>
      <c r="G7477" s="1" t="s">
        <v>9162</v>
      </c>
      <c r="H7477" s="1" t="s">
        <v>5827</v>
      </c>
      <c r="I7477" s="378">
        <v>46906</v>
      </c>
      <c r="J7477" s="1" t="s">
        <v>61</v>
      </c>
      <c r="K7477" s="380">
        <v>1.8171296296300001E-3</v>
      </c>
      <c r="L7477" s="378">
        <v>46177</v>
      </c>
      <c r="M7477" s="1" t="s">
        <v>96</v>
      </c>
      <c r="N7477" s="1" t="s">
        <v>9163</v>
      </c>
    </row>
    <row r="7478" spans="1:14" x14ac:dyDescent="0.25">
      <c r="A7478" s="1" t="s">
        <v>149</v>
      </c>
      <c r="B7478" s="1" t="s">
        <v>87</v>
      </c>
      <c r="C7478" s="1" t="s">
        <v>81</v>
      </c>
      <c r="D7478" s="377">
        <v>84000</v>
      </c>
      <c r="E7478" s="1" t="s">
        <v>84</v>
      </c>
      <c r="F7478" s="378">
        <v>46176</v>
      </c>
      <c r="G7478" s="1" t="s">
        <v>9162</v>
      </c>
      <c r="H7478" s="1" t="s">
        <v>5827</v>
      </c>
      <c r="I7478" s="378">
        <v>46906</v>
      </c>
      <c r="J7478" s="1" t="s">
        <v>61</v>
      </c>
      <c r="K7478" s="380">
        <v>0.61896990740740998</v>
      </c>
      <c r="L7478" s="378">
        <v>46176</v>
      </c>
      <c r="M7478" s="1" t="s">
        <v>96</v>
      </c>
      <c r="N7478" s="1" t="s">
        <v>9165</v>
      </c>
    </row>
    <row r="7479" spans="1:14" x14ac:dyDescent="0.25">
      <c r="A7479" s="1" t="s">
        <v>149</v>
      </c>
      <c r="B7479" s="1" t="s">
        <v>87</v>
      </c>
      <c r="C7479" s="1" t="s">
        <v>81</v>
      </c>
      <c r="D7479" s="377">
        <v>84000</v>
      </c>
      <c r="E7479" s="1" t="s">
        <v>84</v>
      </c>
      <c r="F7479" s="378">
        <v>46175</v>
      </c>
      <c r="G7479" s="1" t="s">
        <v>5750</v>
      </c>
      <c r="H7479" s="1" t="s">
        <v>5080</v>
      </c>
      <c r="I7479" s="378">
        <v>46902</v>
      </c>
      <c r="J7479" s="1" t="s">
        <v>61</v>
      </c>
      <c r="K7479" s="380">
        <v>0.98391203703704</v>
      </c>
      <c r="L7479" s="378">
        <v>46175</v>
      </c>
      <c r="M7479" s="1" t="s">
        <v>96</v>
      </c>
      <c r="N7479" s="1" t="s">
        <v>5751</v>
      </c>
    </row>
    <row r="7480" spans="1:14" x14ac:dyDescent="0.25">
      <c r="A7480" s="1" t="s">
        <v>149</v>
      </c>
      <c r="B7480" s="1" t="s">
        <v>87</v>
      </c>
      <c r="C7480" s="1" t="s">
        <v>81</v>
      </c>
      <c r="D7480" s="377">
        <v>84000</v>
      </c>
      <c r="E7480" s="1" t="s">
        <v>84</v>
      </c>
      <c r="F7480" s="378">
        <v>46175</v>
      </c>
      <c r="G7480" s="1" t="s">
        <v>5750</v>
      </c>
      <c r="H7480" s="1" t="s">
        <v>5080</v>
      </c>
      <c r="I7480" s="378">
        <v>46902</v>
      </c>
      <c r="J7480" s="1" t="s">
        <v>61</v>
      </c>
      <c r="K7480" s="380">
        <v>0.98353009259259006</v>
      </c>
      <c r="L7480" s="378">
        <v>46175</v>
      </c>
      <c r="M7480" s="1" t="s">
        <v>96</v>
      </c>
      <c r="N7480" s="1" t="s">
        <v>5752</v>
      </c>
    </row>
    <row r="7481" spans="1:14" x14ac:dyDescent="0.25">
      <c r="A7481" s="1" t="s">
        <v>149</v>
      </c>
      <c r="B7481" s="1" t="s">
        <v>87</v>
      </c>
      <c r="C7481" s="1" t="s">
        <v>81</v>
      </c>
      <c r="D7481" s="377">
        <v>84000</v>
      </c>
      <c r="E7481" s="1" t="s">
        <v>84</v>
      </c>
      <c r="F7481" s="378">
        <v>46175</v>
      </c>
      <c r="G7481" s="1" t="s">
        <v>5038</v>
      </c>
      <c r="H7481" s="1" t="s">
        <v>5039</v>
      </c>
      <c r="I7481" s="378">
        <v>46902</v>
      </c>
      <c r="J7481" s="1" t="s">
        <v>61</v>
      </c>
      <c r="K7481" s="380">
        <v>0.98370370370369997</v>
      </c>
      <c r="L7481" s="378">
        <v>46175</v>
      </c>
      <c r="M7481" s="1" t="s">
        <v>96</v>
      </c>
      <c r="N7481" s="1" t="s">
        <v>5753</v>
      </c>
    </row>
    <row r="7482" spans="1:14" x14ac:dyDescent="0.25">
      <c r="A7482" s="1" t="s">
        <v>149</v>
      </c>
      <c r="B7482" s="1" t="s">
        <v>87</v>
      </c>
      <c r="C7482" s="1" t="s">
        <v>81</v>
      </c>
      <c r="D7482" s="377">
        <v>84000</v>
      </c>
      <c r="E7482" s="1" t="s">
        <v>84</v>
      </c>
      <c r="F7482" s="378">
        <v>46175</v>
      </c>
      <c r="G7482" s="1" t="s">
        <v>4584</v>
      </c>
      <c r="H7482" s="1" t="s">
        <v>4381</v>
      </c>
      <c r="I7482" s="378">
        <v>46902</v>
      </c>
      <c r="J7482" s="1" t="s">
        <v>61</v>
      </c>
      <c r="K7482" s="380">
        <v>0.36469907407406998</v>
      </c>
      <c r="L7482" s="378">
        <v>46175</v>
      </c>
      <c r="M7482" s="1" t="s">
        <v>96</v>
      </c>
      <c r="N7482" s="1" t="s">
        <v>4585</v>
      </c>
    </row>
    <row r="7483" spans="1:14" x14ac:dyDescent="0.25">
      <c r="A7483" s="1" t="s">
        <v>149</v>
      </c>
      <c r="B7483" s="1" t="s">
        <v>87</v>
      </c>
      <c r="C7483" s="1" t="s">
        <v>81</v>
      </c>
      <c r="D7483" s="377">
        <v>84000</v>
      </c>
      <c r="E7483" s="1" t="s">
        <v>84</v>
      </c>
      <c r="F7483" s="378">
        <v>46175</v>
      </c>
      <c r="G7483" s="1" t="s">
        <v>5038</v>
      </c>
      <c r="H7483" s="1" t="s">
        <v>5039</v>
      </c>
      <c r="I7483" s="378">
        <v>46902</v>
      </c>
      <c r="J7483" s="1" t="s">
        <v>61</v>
      </c>
      <c r="K7483" s="380">
        <v>0.44415509259259001</v>
      </c>
      <c r="L7483" s="378">
        <v>46175</v>
      </c>
      <c r="M7483" s="1" t="s">
        <v>96</v>
      </c>
      <c r="N7483" s="1" t="s">
        <v>5040</v>
      </c>
    </row>
    <row r="7484" spans="1:14" x14ac:dyDescent="0.25">
      <c r="A7484" s="1" t="s">
        <v>526</v>
      </c>
      <c r="B7484" s="1" t="s">
        <v>87</v>
      </c>
      <c r="C7484" s="1" t="s">
        <v>81</v>
      </c>
      <c r="D7484" s="377">
        <v>84000</v>
      </c>
      <c r="E7484" s="1" t="s">
        <v>84</v>
      </c>
      <c r="F7484" s="378">
        <v>46182</v>
      </c>
      <c r="G7484" s="1" t="s">
        <v>11656</v>
      </c>
      <c r="H7484" s="1" t="s">
        <v>10994</v>
      </c>
      <c r="I7484" s="378">
        <v>47277</v>
      </c>
      <c r="J7484" s="1" t="s">
        <v>61</v>
      </c>
      <c r="K7484" s="380">
        <v>0.73545138888888995</v>
      </c>
      <c r="L7484" s="378">
        <v>46182</v>
      </c>
      <c r="M7484" s="1" t="s">
        <v>527</v>
      </c>
      <c r="N7484" s="1" t="s">
        <v>11657</v>
      </c>
    </row>
    <row r="7485" spans="1:14" x14ac:dyDescent="0.25">
      <c r="A7485" s="1" t="s">
        <v>526</v>
      </c>
      <c r="B7485" s="1" t="s">
        <v>87</v>
      </c>
      <c r="C7485" s="1" t="s">
        <v>81</v>
      </c>
      <c r="D7485" s="377">
        <v>84000</v>
      </c>
      <c r="E7485" s="1" t="s">
        <v>84</v>
      </c>
      <c r="F7485" s="378">
        <v>46182</v>
      </c>
      <c r="G7485" s="1" t="s">
        <v>11656</v>
      </c>
      <c r="H7485" s="1" t="s">
        <v>10994</v>
      </c>
      <c r="I7485" s="378">
        <v>47277</v>
      </c>
      <c r="J7485" s="1" t="s">
        <v>61</v>
      </c>
      <c r="K7485" s="380">
        <v>0.73452546296295995</v>
      </c>
      <c r="L7485" s="378">
        <v>46182</v>
      </c>
      <c r="M7485" s="1" t="s">
        <v>527</v>
      </c>
      <c r="N7485" s="1" t="s">
        <v>11658</v>
      </c>
    </row>
    <row r="7486" spans="1:14" x14ac:dyDescent="0.25">
      <c r="A7486" s="1" t="s">
        <v>528</v>
      </c>
      <c r="B7486" s="1" t="s">
        <v>87</v>
      </c>
      <c r="C7486" s="1" t="s">
        <v>81</v>
      </c>
      <c r="D7486" s="377">
        <v>84000</v>
      </c>
      <c r="E7486" s="1" t="s">
        <v>84</v>
      </c>
      <c r="F7486" s="378">
        <v>46177</v>
      </c>
      <c r="G7486" s="1" t="s">
        <v>9166</v>
      </c>
      <c r="H7486" s="1" t="s">
        <v>5865</v>
      </c>
      <c r="I7486" s="378">
        <v>47272</v>
      </c>
      <c r="J7486" s="1" t="s">
        <v>61</v>
      </c>
      <c r="K7486" s="380">
        <v>1.4571759259260001E-2</v>
      </c>
      <c r="L7486" s="378">
        <v>46177</v>
      </c>
      <c r="M7486" s="1" t="s">
        <v>529</v>
      </c>
      <c r="N7486" s="1" t="s">
        <v>9167</v>
      </c>
    </row>
    <row r="7487" spans="1:14" x14ac:dyDescent="0.25">
      <c r="A7487" s="1" t="s">
        <v>2967</v>
      </c>
      <c r="B7487" s="1" t="s">
        <v>87</v>
      </c>
      <c r="C7487" s="1" t="s">
        <v>81</v>
      </c>
      <c r="D7487" s="377">
        <v>45120</v>
      </c>
      <c r="E7487" s="1" t="s">
        <v>84</v>
      </c>
      <c r="F7487" s="378">
        <v>46183</v>
      </c>
      <c r="G7487" s="1" t="s">
        <v>12985</v>
      </c>
      <c r="H7487" s="1" t="s">
        <v>11853</v>
      </c>
      <c r="I7487" s="378">
        <v>47279</v>
      </c>
      <c r="J7487" s="1" t="s">
        <v>61</v>
      </c>
      <c r="K7487" s="380">
        <v>0.93145833333332995</v>
      </c>
      <c r="L7487" s="378">
        <v>46183</v>
      </c>
      <c r="M7487" s="1" t="s">
        <v>2968</v>
      </c>
      <c r="N7487" s="1" t="s">
        <v>12986</v>
      </c>
    </row>
    <row r="7488" spans="1:14" x14ac:dyDescent="0.25">
      <c r="A7488" s="1" t="s">
        <v>2967</v>
      </c>
      <c r="B7488" s="1" t="s">
        <v>87</v>
      </c>
      <c r="C7488" s="1" t="s">
        <v>81</v>
      </c>
      <c r="D7488" s="377">
        <v>45120</v>
      </c>
      <c r="E7488" s="1" t="s">
        <v>84</v>
      </c>
      <c r="F7488" s="378">
        <v>46183</v>
      </c>
      <c r="G7488" s="1" t="s">
        <v>12985</v>
      </c>
      <c r="H7488" s="1" t="s">
        <v>11853</v>
      </c>
      <c r="I7488" s="378">
        <v>47279</v>
      </c>
      <c r="J7488" s="1" t="s">
        <v>61</v>
      </c>
      <c r="K7488" s="380">
        <v>0.67508101851851998</v>
      </c>
      <c r="L7488" s="378">
        <v>46183</v>
      </c>
      <c r="M7488" s="1" t="s">
        <v>2968</v>
      </c>
      <c r="N7488" s="1" t="s">
        <v>12987</v>
      </c>
    </row>
    <row r="7489" spans="1:14" x14ac:dyDescent="0.25">
      <c r="A7489" s="1" t="s">
        <v>2967</v>
      </c>
      <c r="B7489" s="1" t="s">
        <v>87</v>
      </c>
      <c r="C7489" s="1" t="s">
        <v>81</v>
      </c>
      <c r="D7489" s="377">
        <v>45120</v>
      </c>
      <c r="E7489" s="1" t="s">
        <v>84</v>
      </c>
      <c r="F7489" s="378">
        <v>46183</v>
      </c>
      <c r="G7489" s="1" t="s">
        <v>10973</v>
      </c>
      <c r="H7489" s="1" t="s">
        <v>10974</v>
      </c>
      <c r="I7489" s="378">
        <v>47278</v>
      </c>
      <c r="J7489" s="1" t="s">
        <v>61</v>
      </c>
      <c r="K7489" s="380">
        <v>0.42342592592592998</v>
      </c>
      <c r="L7489" s="378">
        <v>46183</v>
      </c>
      <c r="M7489" s="1" t="s">
        <v>2968</v>
      </c>
      <c r="N7489" s="1" t="s">
        <v>12984</v>
      </c>
    </row>
    <row r="7490" spans="1:14" x14ac:dyDescent="0.25">
      <c r="A7490" s="1" t="s">
        <v>2967</v>
      </c>
      <c r="B7490" s="1" t="s">
        <v>87</v>
      </c>
      <c r="C7490" s="1" t="s">
        <v>81</v>
      </c>
      <c r="D7490" s="377">
        <v>45120</v>
      </c>
      <c r="E7490" s="1" t="s">
        <v>84</v>
      </c>
      <c r="F7490" s="378">
        <v>46183</v>
      </c>
      <c r="G7490" s="1" t="s">
        <v>10973</v>
      </c>
      <c r="H7490" s="1" t="s">
        <v>10974</v>
      </c>
      <c r="I7490" s="378">
        <v>47278</v>
      </c>
      <c r="J7490" s="1" t="s">
        <v>61</v>
      </c>
      <c r="K7490" s="380">
        <v>0.22151620370370001</v>
      </c>
      <c r="L7490" s="378">
        <v>46183</v>
      </c>
      <c r="M7490" s="1" t="s">
        <v>2968</v>
      </c>
      <c r="N7490" s="1" t="s">
        <v>11659</v>
      </c>
    </row>
    <row r="7491" spans="1:14" x14ac:dyDescent="0.25">
      <c r="A7491" s="1" t="s">
        <v>2967</v>
      </c>
      <c r="B7491" s="1" t="s">
        <v>87</v>
      </c>
      <c r="C7491" s="1" t="s">
        <v>81</v>
      </c>
      <c r="D7491" s="377">
        <v>45120</v>
      </c>
      <c r="E7491" s="1" t="s">
        <v>84</v>
      </c>
      <c r="F7491" s="378">
        <v>46182</v>
      </c>
      <c r="G7491" s="1" t="s">
        <v>10973</v>
      </c>
      <c r="H7491" s="1" t="s">
        <v>10974</v>
      </c>
      <c r="I7491" s="378">
        <v>47278</v>
      </c>
      <c r="J7491" s="1" t="s">
        <v>61</v>
      </c>
      <c r="K7491" s="380">
        <v>0.65193287037036995</v>
      </c>
      <c r="L7491" s="378">
        <v>46182</v>
      </c>
      <c r="M7491" s="1" t="s">
        <v>2968</v>
      </c>
      <c r="N7491" s="1" t="s">
        <v>10975</v>
      </c>
    </row>
    <row r="7492" spans="1:14" x14ac:dyDescent="0.25">
      <c r="A7492" s="1" t="s">
        <v>2967</v>
      </c>
      <c r="B7492" s="1" t="s">
        <v>87</v>
      </c>
      <c r="C7492" s="1" t="s">
        <v>81</v>
      </c>
      <c r="D7492" s="377">
        <v>45120</v>
      </c>
      <c r="E7492" s="1" t="s">
        <v>84</v>
      </c>
      <c r="F7492" s="378">
        <v>46182</v>
      </c>
      <c r="G7492" s="1" t="s">
        <v>10494</v>
      </c>
      <c r="H7492" s="1" t="s">
        <v>9531</v>
      </c>
      <c r="I7492" s="378">
        <v>47277</v>
      </c>
      <c r="J7492" s="1" t="s">
        <v>61</v>
      </c>
      <c r="K7492" s="380">
        <v>0.41224537037037001</v>
      </c>
      <c r="L7492" s="378">
        <v>46182</v>
      </c>
      <c r="M7492" s="1" t="s">
        <v>2968</v>
      </c>
      <c r="N7492" s="1" t="s">
        <v>10868</v>
      </c>
    </row>
    <row r="7493" spans="1:14" x14ac:dyDescent="0.25">
      <c r="A7493" s="1" t="s">
        <v>2967</v>
      </c>
      <c r="B7493" s="1" t="s">
        <v>87</v>
      </c>
      <c r="C7493" s="1" t="s">
        <v>81</v>
      </c>
      <c r="D7493" s="377">
        <v>45120</v>
      </c>
      <c r="E7493" s="1" t="s">
        <v>84</v>
      </c>
      <c r="F7493" s="378">
        <v>46182</v>
      </c>
      <c r="G7493" s="1" t="s">
        <v>10973</v>
      </c>
      <c r="H7493" s="1" t="s">
        <v>10974</v>
      </c>
      <c r="I7493" s="378">
        <v>47278</v>
      </c>
      <c r="J7493" s="1" t="s">
        <v>61</v>
      </c>
      <c r="K7493" s="380">
        <v>0.92311342592593004</v>
      </c>
      <c r="L7493" s="378">
        <v>46182</v>
      </c>
      <c r="M7493" s="1" t="s">
        <v>2968</v>
      </c>
      <c r="N7493" s="1" t="s">
        <v>11660</v>
      </c>
    </row>
    <row r="7494" spans="1:14" x14ac:dyDescent="0.25">
      <c r="A7494" s="1" t="s">
        <v>2967</v>
      </c>
      <c r="B7494" s="1" t="s">
        <v>87</v>
      </c>
      <c r="C7494" s="1" t="s">
        <v>81</v>
      </c>
      <c r="D7494" s="377">
        <v>45120</v>
      </c>
      <c r="E7494" s="1" t="s">
        <v>84</v>
      </c>
      <c r="F7494" s="378">
        <v>46182</v>
      </c>
      <c r="G7494" s="1" t="s">
        <v>10494</v>
      </c>
      <c r="H7494" s="1" t="s">
        <v>9531</v>
      </c>
      <c r="I7494" s="378">
        <v>47277</v>
      </c>
      <c r="J7494" s="1" t="s">
        <v>61</v>
      </c>
      <c r="K7494" s="380">
        <v>0.18724537037037001</v>
      </c>
      <c r="L7494" s="378">
        <v>46182</v>
      </c>
      <c r="M7494" s="1" t="s">
        <v>2968</v>
      </c>
      <c r="N7494" s="1" t="s">
        <v>10495</v>
      </c>
    </row>
    <row r="7495" spans="1:14" x14ac:dyDescent="0.25">
      <c r="A7495" s="1" t="s">
        <v>212</v>
      </c>
      <c r="B7495" s="1" t="s">
        <v>87</v>
      </c>
      <c r="C7495" s="1" t="s">
        <v>81</v>
      </c>
      <c r="D7495" s="377">
        <v>84480</v>
      </c>
      <c r="E7495" s="1" t="s">
        <v>84</v>
      </c>
      <c r="F7495" s="378">
        <v>46185</v>
      </c>
      <c r="G7495" s="1" t="s">
        <v>14465</v>
      </c>
      <c r="H7495" s="1" t="s">
        <v>14170</v>
      </c>
      <c r="I7495" s="378">
        <v>46915</v>
      </c>
      <c r="J7495" s="1" t="s">
        <v>61</v>
      </c>
      <c r="K7495" s="380">
        <v>0.44945601851852002</v>
      </c>
      <c r="L7495" s="378">
        <v>46185</v>
      </c>
      <c r="M7495" s="1" t="s">
        <v>112</v>
      </c>
      <c r="N7495" s="1" t="s">
        <v>14466</v>
      </c>
    </row>
    <row r="7496" spans="1:14" x14ac:dyDescent="0.25">
      <c r="A7496" s="1" t="s">
        <v>212</v>
      </c>
      <c r="B7496" s="1" t="s">
        <v>87</v>
      </c>
      <c r="C7496" s="1" t="s">
        <v>81</v>
      </c>
      <c r="D7496" s="377">
        <v>84480</v>
      </c>
      <c r="E7496" s="1" t="s">
        <v>84</v>
      </c>
      <c r="F7496" s="378">
        <v>46185</v>
      </c>
      <c r="G7496" s="1" t="s">
        <v>14116</v>
      </c>
      <c r="H7496" s="1" t="s">
        <v>13446</v>
      </c>
      <c r="I7496" s="378">
        <v>46915</v>
      </c>
      <c r="J7496" s="1" t="s">
        <v>61</v>
      </c>
      <c r="K7496" s="380">
        <v>1.355324074074E-2</v>
      </c>
      <c r="L7496" s="378">
        <v>46185</v>
      </c>
      <c r="M7496" s="1" t="s">
        <v>112</v>
      </c>
      <c r="N7496" s="1" t="s">
        <v>14118</v>
      </c>
    </row>
    <row r="7497" spans="1:14" x14ac:dyDescent="0.25">
      <c r="A7497" s="1" t="s">
        <v>212</v>
      </c>
      <c r="B7497" s="1" t="s">
        <v>87</v>
      </c>
      <c r="C7497" s="1" t="s">
        <v>81</v>
      </c>
      <c r="D7497" s="377">
        <v>84480</v>
      </c>
      <c r="E7497" s="1" t="s">
        <v>84</v>
      </c>
      <c r="F7497" s="378">
        <v>46185</v>
      </c>
      <c r="G7497" s="1" t="s">
        <v>14116</v>
      </c>
      <c r="H7497" s="1" t="s">
        <v>13446</v>
      </c>
      <c r="I7497" s="378">
        <v>46915</v>
      </c>
      <c r="J7497" s="1" t="s">
        <v>61</v>
      </c>
      <c r="K7497" s="380">
        <v>0.22402777777777999</v>
      </c>
      <c r="L7497" s="378">
        <v>46185</v>
      </c>
      <c r="M7497" s="1" t="s">
        <v>112</v>
      </c>
      <c r="N7497" s="1" t="s">
        <v>14117</v>
      </c>
    </row>
    <row r="7498" spans="1:14" x14ac:dyDescent="0.25">
      <c r="A7498" s="1" t="s">
        <v>212</v>
      </c>
      <c r="B7498" s="1" t="s">
        <v>87</v>
      </c>
      <c r="C7498" s="1" t="s">
        <v>81</v>
      </c>
      <c r="D7498" s="377">
        <v>84480</v>
      </c>
      <c r="E7498" s="1" t="s">
        <v>84</v>
      </c>
      <c r="F7498" s="378">
        <v>46184</v>
      </c>
      <c r="G7498" s="1" t="s">
        <v>14116</v>
      </c>
      <c r="H7498" s="1" t="s">
        <v>13446</v>
      </c>
      <c r="I7498" s="378">
        <v>46915</v>
      </c>
      <c r="J7498" s="1" t="s">
        <v>61</v>
      </c>
      <c r="K7498" s="380">
        <v>0.71858796296296001</v>
      </c>
      <c r="L7498" s="378">
        <v>46184</v>
      </c>
      <c r="M7498" s="1" t="s">
        <v>112</v>
      </c>
      <c r="N7498" s="1" t="s">
        <v>14120</v>
      </c>
    </row>
    <row r="7499" spans="1:14" x14ac:dyDescent="0.25">
      <c r="A7499" s="1" t="s">
        <v>212</v>
      </c>
      <c r="B7499" s="1" t="s">
        <v>87</v>
      </c>
      <c r="C7499" s="1" t="s">
        <v>81</v>
      </c>
      <c r="D7499" s="377">
        <v>84480</v>
      </c>
      <c r="E7499" s="1" t="s">
        <v>84</v>
      </c>
      <c r="F7499" s="378">
        <v>46184</v>
      </c>
      <c r="G7499" s="1" t="s">
        <v>14116</v>
      </c>
      <c r="H7499" s="1" t="s">
        <v>13446</v>
      </c>
      <c r="I7499" s="378">
        <v>46915</v>
      </c>
      <c r="J7499" s="1" t="s">
        <v>61</v>
      </c>
      <c r="K7499" s="380">
        <v>0.94803240740741002</v>
      </c>
      <c r="L7499" s="378">
        <v>46184</v>
      </c>
      <c r="M7499" s="1" t="s">
        <v>112</v>
      </c>
      <c r="N7499" s="1" t="s">
        <v>14119</v>
      </c>
    </row>
    <row r="7500" spans="1:14" x14ac:dyDescent="0.25">
      <c r="A7500" s="1" t="s">
        <v>212</v>
      </c>
      <c r="B7500" s="1" t="s">
        <v>87</v>
      </c>
      <c r="C7500" s="1" t="s">
        <v>81</v>
      </c>
      <c r="D7500" s="377">
        <v>84480</v>
      </c>
      <c r="E7500" s="1" t="s">
        <v>84</v>
      </c>
      <c r="F7500" s="378">
        <v>46184</v>
      </c>
      <c r="G7500" s="1" t="s">
        <v>12988</v>
      </c>
      <c r="H7500" s="1" t="s">
        <v>11752</v>
      </c>
      <c r="I7500" s="378">
        <v>46914</v>
      </c>
      <c r="J7500" s="1" t="s">
        <v>61</v>
      </c>
      <c r="K7500" s="380">
        <v>0.44564814814815001</v>
      </c>
      <c r="L7500" s="378">
        <v>46184</v>
      </c>
      <c r="M7500" s="1" t="s">
        <v>112</v>
      </c>
      <c r="N7500" s="1" t="s">
        <v>13156</v>
      </c>
    </row>
    <row r="7501" spans="1:14" x14ac:dyDescent="0.25">
      <c r="A7501" s="1" t="s">
        <v>212</v>
      </c>
      <c r="B7501" s="1" t="s">
        <v>87</v>
      </c>
      <c r="C7501" s="1" t="s">
        <v>81</v>
      </c>
      <c r="D7501" s="377">
        <v>84480</v>
      </c>
      <c r="E7501" s="1" t="s">
        <v>84</v>
      </c>
      <c r="F7501" s="378">
        <v>46184</v>
      </c>
      <c r="G7501" s="1" t="s">
        <v>12988</v>
      </c>
      <c r="H7501" s="1" t="s">
        <v>11752</v>
      </c>
      <c r="I7501" s="378">
        <v>46914</v>
      </c>
      <c r="J7501" s="1" t="s">
        <v>61</v>
      </c>
      <c r="K7501" s="380">
        <v>6.3969907407410001E-2</v>
      </c>
      <c r="L7501" s="378">
        <v>46184</v>
      </c>
      <c r="M7501" s="1" t="s">
        <v>112</v>
      </c>
      <c r="N7501" s="1" t="s">
        <v>12989</v>
      </c>
    </row>
    <row r="7502" spans="1:14" x14ac:dyDescent="0.25">
      <c r="A7502" s="1" t="s">
        <v>212</v>
      </c>
      <c r="B7502" s="1" t="s">
        <v>87</v>
      </c>
      <c r="C7502" s="1" t="s">
        <v>81</v>
      </c>
      <c r="D7502" s="377">
        <v>84480</v>
      </c>
      <c r="E7502" s="1" t="s">
        <v>84</v>
      </c>
      <c r="F7502" s="378">
        <v>46183</v>
      </c>
      <c r="G7502" s="1" t="s">
        <v>11661</v>
      </c>
      <c r="H7502" s="1" t="s">
        <v>10983</v>
      </c>
      <c r="I7502" s="378">
        <v>46913</v>
      </c>
      <c r="J7502" s="1" t="s">
        <v>61</v>
      </c>
      <c r="K7502" s="380">
        <v>0.38293981481480999</v>
      </c>
      <c r="L7502" s="378">
        <v>46183</v>
      </c>
      <c r="M7502" s="1" t="s">
        <v>112</v>
      </c>
      <c r="N7502" s="1" t="s">
        <v>11725</v>
      </c>
    </row>
    <row r="7503" spans="1:14" x14ac:dyDescent="0.25">
      <c r="A7503" s="1" t="s">
        <v>212</v>
      </c>
      <c r="B7503" s="1" t="s">
        <v>87</v>
      </c>
      <c r="C7503" s="1" t="s">
        <v>81</v>
      </c>
      <c r="D7503" s="377">
        <v>84480</v>
      </c>
      <c r="E7503" s="1" t="s">
        <v>84</v>
      </c>
      <c r="F7503" s="378">
        <v>46183</v>
      </c>
      <c r="G7503" s="1" t="s">
        <v>12988</v>
      </c>
      <c r="H7503" s="1" t="s">
        <v>11752</v>
      </c>
      <c r="I7503" s="378">
        <v>46914</v>
      </c>
      <c r="J7503" s="1" t="s">
        <v>61</v>
      </c>
      <c r="K7503" s="380">
        <v>0.60546296296295998</v>
      </c>
      <c r="L7503" s="378">
        <v>46183</v>
      </c>
      <c r="M7503" s="1" t="s">
        <v>112</v>
      </c>
      <c r="N7503" s="1" t="s">
        <v>12990</v>
      </c>
    </row>
    <row r="7504" spans="1:14" x14ac:dyDescent="0.25">
      <c r="A7504" s="1" t="s">
        <v>212</v>
      </c>
      <c r="B7504" s="1" t="s">
        <v>87</v>
      </c>
      <c r="C7504" s="1" t="s">
        <v>81</v>
      </c>
      <c r="D7504" s="377">
        <v>84480</v>
      </c>
      <c r="E7504" s="1" t="s">
        <v>84</v>
      </c>
      <c r="F7504" s="378">
        <v>46183</v>
      </c>
      <c r="G7504" s="1" t="s">
        <v>12988</v>
      </c>
      <c r="H7504" s="1" t="s">
        <v>11752</v>
      </c>
      <c r="I7504" s="378">
        <v>46914</v>
      </c>
      <c r="J7504" s="1" t="s">
        <v>61</v>
      </c>
      <c r="K7504" s="380">
        <v>0.86688657407406999</v>
      </c>
      <c r="L7504" s="378">
        <v>46183</v>
      </c>
      <c r="M7504" s="1" t="s">
        <v>112</v>
      </c>
      <c r="N7504" s="1" t="s">
        <v>12991</v>
      </c>
    </row>
    <row r="7505" spans="1:14" x14ac:dyDescent="0.25">
      <c r="A7505" s="1" t="s">
        <v>212</v>
      </c>
      <c r="B7505" s="1" t="s">
        <v>87</v>
      </c>
      <c r="C7505" s="1" t="s">
        <v>81</v>
      </c>
      <c r="D7505" s="377">
        <v>84480</v>
      </c>
      <c r="E7505" s="1" t="s">
        <v>84</v>
      </c>
      <c r="F7505" s="378">
        <v>46183</v>
      </c>
      <c r="G7505" s="1" t="s">
        <v>11661</v>
      </c>
      <c r="H7505" s="1" t="s">
        <v>10983</v>
      </c>
      <c r="I7505" s="378">
        <v>46913</v>
      </c>
      <c r="J7505" s="1" t="s">
        <v>61</v>
      </c>
      <c r="K7505" s="380">
        <v>0.1987962962963</v>
      </c>
      <c r="L7505" s="378">
        <v>46183</v>
      </c>
      <c r="M7505" s="1" t="s">
        <v>112</v>
      </c>
      <c r="N7505" s="1" t="s">
        <v>11662</v>
      </c>
    </row>
    <row r="7506" spans="1:14" x14ac:dyDescent="0.25">
      <c r="A7506" s="1" t="s">
        <v>212</v>
      </c>
      <c r="B7506" s="1" t="s">
        <v>87</v>
      </c>
      <c r="C7506" s="1" t="s">
        <v>81</v>
      </c>
      <c r="D7506" s="377">
        <v>84480</v>
      </c>
      <c r="E7506" s="1" t="s">
        <v>84</v>
      </c>
      <c r="F7506" s="378">
        <v>46182</v>
      </c>
      <c r="G7506" s="1" t="s">
        <v>9170</v>
      </c>
      <c r="H7506" s="1" t="s">
        <v>5836</v>
      </c>
      <c r="I7506" s="378">
        <v>46909</v>
      </c>
      <c r="J7506" s="1" t="s">
        <v>61</v>
      </c>
      <c r="K7506" s="380">
        <v>0.23320601851851999</v>
      </c>
      <c r="L7506" s="378">
        <v>46182</v>
      </c>
      <c r="M7506" s="1" t="s">
        <v>112</v>
      </c>
      <c r="N7506" s="1" t="s">
        <v>10497</v>
      </c>
    </row>
    <row r="7507" spans="1:14" x14ac:dyDescent="0.25">
      <c r="A7507" s="1" t="s">
        <v>212</v>
      </c>
      <c r="B7507" s="1" t="s">
        <v>87</v>
      </c>
      <c r="C7507" s="1" t="s">
        <v>81</v>
      </c>
      <c r="D7507" s="377">
        <v>84480</v>
      </c>
      <c r="E7507" s="1" t="s">
        <v>84</v>
      </c>
      <c r="F7507" s="378">
        <v>46182</v>
      </c>
      <c r="G7507" s="1" t="s">
        <v>9170</v>
      </c>
      <c r="H7507" s="1" t="s">
        <v>5836</v>
      </c>
      <c r="I7507" s="378">
        <v>46909</v>
      </c>
      <c r="J7507" s="1" t="s">
        <v>61</v>
      </c>
      <c r="K7507" s="380">
        <v>5.6481481481499996E-3</v>
      </c>
      <c r="L7507" s="378">
        <v>46182</v>
      </c>
      <c r="M7507" s="1" t="s">
        <v>112</v>
      </c>
      <c r="N7507" s="1" t="s">
        <v>10496</v>
      </c>
    </row>
    <row r="7508" spans="1:14" x14ac:dyDescent="0.25">
      <c r="A7508" s="1" t="s">
        <v>212</v>
      </c>
      <c r="B7508" s="1" t="s">
        <v>87</v>
      </c>
      <c r="C7508" s="1" t="s">
        <v>81</v>
      </c>
      <c r="D7508" s="377">
        <v>84480</v>
      </c>
      <c r="E7508" s="1" t="s">
        <v>84</v>
      </c>
      <c r="F7508" s="378">
        <v>46182</v>
      </c>
      <c r="G7508" s="1" t="s">
        <v>9170</v>
      </c>
      <c r="H7508" s="1" t="s">
        <v>5836</v>
      </c>
      <c r="I7508" s="378">
        <v>46909</v>
      </c>
      <c r="J7508" s="1" t="s">
        <v>61</v>
      </c>
      <c r="K7508" s="380">
        <v>0.45806712962962998</v>
      </c>
      <c r="L7508" s="378">
        <v>46182</v>
      </c>
      <c r="M7508" s="1" t="s">
        <v>112</v>
      </c>
      <c r="N7508" s="1" t="s">
        <v>10869</v>
      </c>
    </row>
    <row r="7509" spans="1:14" x14ac:dyDescent="0.25">
      <c r="A7509" s="1" t="s">
        <v>212</v>
      </c>
      <c r="B7509" s="1" t="s">
        <v>87</v>
      </c>
      <c r="C7509" s="1" t="s">
        <v>81</v>
      </c>
      <c r="D7509" s="377">
        <v>84480</v>
      </c>
      <c r="E7509" s="1" t="s">
        <v>84</v>
      </c>
      <c r="F7509" s="378">
        <v>46182</v>
      </c>
      <c r="G7509" s="1" t="s">
        <v>11661</v>
      </c>
      <c r="H7509" s="1" t="s">
        <v>10983</v>
      </c>
      <c r="I7509" s="378">
        <v>46913</v>
      </c>
      <c r="J7509" s="1" t="s">
        <v>61</v>
      </c>
      <c r="K7509" s="380">
        <v>0.71594907407407005</v>
      </c>
      <c r="L7509" s="378">
        <v>46182</v>
      </c>
      <c r="M7509" s="1" t="s">
        <v>112</v>
      </c>
      <c r="N7509" s="1" t="s">
        <v>11664</v>
      </c>
    </row>
    <row r="7510" spans="1:14" x14ac:dyDescent="0.25">
      <c r="A7510" s="1" t="s">
        <v>212</v>
      </c>
      <c r="B7510" s="1" t="s">
        <v>87</v>
      </c>
      <c r="C7510" s="1" t="s">
        <v>81</v>
      </c>
      <c r="D7510" s="377">
        <v>84480</v>
      </c>
      <c r="E7510" s="1" t="s">
        <v>84</v>
      </c>
      <c r="F7510" s="378">
        <v>46182</v>
      </c>
      <c r="G7510" s="1" t="s">
        <v>11661</v>
      </c>
      <c r="H7510" s="1" t="s">
        <v>10983</v>
      </c>
      <c r="I7510" s="378">
        <v>46913</v>
      </c>
      <c r="J7510" s="1" t="s">
        <v>61</v>
      </c>
      <c r="K7510" s="380">
        <v>0.91898148148147996</v>
      </c>
      <c r="L7510" s="378">
        <v>46182</v>
      </c>
      <c r="M7510" s="1" t="s">
        <v>112</v>
      </c>
      <c r="N7510" s="1" t="s">
        <v>11663</v>
      </c>
    </row>
    <row r="7511" spans="1:14" x14ac:dyDescent="0.25">
      <c r="A7511" s="1" t="s">
        <v>212</v>
      </c>
      <c r="B7511" s="1" t="s">
        <v>87</v>
      </c>
      <c r="C7511" s="1" t="s">
        <v>81</v>
      </c>
      <c r="D7511" s="377">
        <v>84480</v>
      </c>
      <c r="E7511" s="1" t="s">
        <v>84</v>
      </c>
      <c r="F7511" s="378">
        <v>46179</v>
      </c>
      <c r="G7511" s="1" t="s">
        <v>9170</v>
      </c>
      <c r="H7511" s="1" t="s">
        <v>5836</v>
      </c>
      <c r="I7511" s="378">
        <v>46909</v>
      </c>
      <c r="J7511" s="1" t="s">
        <v>61</v>
      </c>
      <c r="K7511" s="380">
        <v>0.14715277777777999</v>
      </c>
      <c r="L7511" s="378">
        <v>46179</v>
      </c>
      <c r="M7511" s="1" t="s">
        <v>112</v>
      </c>
      <c r="N7511" s="1" t="s">
        <v>9171</v>
      </c>
    </row>
    <row r="7512" spans="1:14" x14ac:dyDescent="0.25">
      <c r="A7512" s="1" t="s">
        <v>212</v>
      </c>
      <c r="B7512" s="1" t="s">
        <v>87</v>
      </c>
      <c r="C7512" s="1" t="s">
        <v>81</v>
      </c>
      <c r="D7512" s="377">
        <v>16896</v>
      </c>
      <c r="E7512" s="1" t="s">
        <v>84</v>
      </c>
      <c r="F7512" s="378">
        <v>46179</v>
      </c>
      <c r="G7512" s="1" t="s">
        <v>9168</v>
      </c>
      <c r="H7512" s="1" t="s">
        <v>5834</v>
      </c>
      <c r="I7512" s="378">
        <v>46908</v>
      </c>
      <c r="J7512" s="1" t="s">
        <v>61</v>
      </c>
      <c r="K7512" s="380">
        <v>0.26378472222221999</v>
      </c>
      <c r="L7512" s="378">
        <v>46179</v>
      </c>
      <c r="M7512" s="1" t="s">
        <v>112</v>
      </c>
      <c r="N7512" s="1" t="s">
        <v>9169</v>
      </c>
    </row>
    <row r="7513" spans="1:14" x14ac:dyDescent="0.25">
      <c r="A7513" s="1" t="s">
        <v>212</v>
      </c>
      <c r="B7513" s="1" t="s">
        <v>87</v>
      </c>
      <c r="C7513" s="1" t="s">
        <v>81</v>
      </c>
      <c r="D7513" s="377">
        <v>84480</v>
      </c>
      <c r="E7513" s="1" t="s">
        <v>84</v>
      </c>
      <c r="F7513" s="378">
        <v>46179</v>
      </c>
      <c r="G7513" s="1" t="s">
        <v>9168</v>
      </c>
      <c r="H7513" s="1" t="s">
        <v>5834</v>
      </c>
      <c r="I7513" s="378">
        <v>46908</v>
      </c>
      <c r="J7513" s="1" t="s">
        <v>61</v>
      </c>
      <c r="K7513" s="380">
        <v>0.14582175925926</v>
      </c>
      <c r="L7513" s="378">
        <v>46179</v>
      </c>
      <c r="M7513" s="1" t="s">
        <v>112</v>
      </c>
      <c r="N7513" s="1" t="s">
        <v>9172</v>
      </c>
    </row>
    <row r="7514" spans="1:14" x14ac:dyDescent="0.25">
      <c r="A7514" s="1" t="s">
        <v>212</v>
      </c>
      <c r="B7514" s="1" t="s">
        <v>87</v>
      </c>
      <c r="C7514" s="1" t="s">
        <v>81</v>
      </c>
      <c r="D7514" s="377">
        <v>84480</v>
      </c>
      <c r="E7514" s="1" t="s">
        <v>84</v>
      </c>
      <c r="F7514" s="378">
        <v>46178</v>
      </c>
      <c r="G7514" s="1" t="s">
        <v>9176</v>
      </c>
      <c r="H7514" s="1" t="s">
        <v>5833</v>
      </c>
      <c r="I7514" s="378">
        <v>46908</v>
      </c>
      <c r="J7514" s="1" t="s">
        <v>61</v>
      </c>
      <c r="K7514" s="380">
        <v>0.22631944444443999</v>
      </c>
      <c r="L7514" s="378">
        <v>46178</v>
      </c>
      <c r="M7514" s="1" t="s">
        <v>112</v>
      </c>
      <c r="N7514" s="1" t="s">
        <v>9177</v>
      </c>
    </row>
    <row r="7515" spans="1:14" x14ac:dyDescent="0.25">
      <c r="A7515" s="1" t="s">
        <v>212</v>
      </c>
      <c r="B7515" s="1" t="s">
        <v>87</v>
      </c>
      <c r="C7515" s="1" t="s">
        <v>81</v>
      </c>
      <c r="D7515" s="377">
        <v>84480</v>
      </c>
      <c r="E7515" s="1" t="s">
        <v>84</v>
      </c>
      <c r="F7515" s="378">
        <v>46178</v>
      </c>
      <c r="G7515" s="1" t="s">
        <v>9173</v>
      </c>
      <c r="H7515" s="1" t="s">
        <v>5835</v>
      </c>
      <c r="I7515" s="378">
        <v>46908</v>
      </c>
      <c r="J7515" s="1" t="s">
        <v>61</v>
      </c>
      <c r="K7515" s="380">
        <v>0.95679398148147998</v>
      </c>
      <c r="L7515" s="378">
        <v>46178</v>
      </c>
      <c r="M7515" s="1" t="s">
        <v>112</v>
      </c>
      <c r="N7515" s="1" t="s">
        <v>9174</v>
      </c>
    </row>
    <row r="7516" spans="1:14" x14ac:dyDescent="0.25">
      <c r="A7516" s="1" t="s">
        <v>212</v>
      </c>
      <c r="B7516" s="1" t="s">
        <v>87</v>
      </c>
      <c r="C7516" s="1" t="s">
        <v>81</v>
      </c>
      <c r="D7516" s="377">
        <v>84480</v>
      </c>
      <c r="E7516" s="1" t="s">
        <v>84</v>
      </c>
      <c r="F7516" s="378">
        <v>46178</v>
      </c>
      <c r="G7516" s="1" t="s">
        <v>9173</v>
      </c>
      <c r="H7516" s="1" t="s">
        <v>5835</v>
      </c>
      <c r="I7516" s="378">
        <v>46908</v>
      </c>
      <c r="J7516" s="1" t="s">
        <v>61</v>
      </c>
      <c r="K7516" s="380">
        <v>0.46425925925925998</v>
      </c>
      <c r="L7516" s="378">
        <v>46178</v>
      </c>
      <c r="M7516" s="1" t="s">
        <v>112</v>
      </c>
      <c r="N7516" s="1" t="s">
        <v>9180</v>
      </c>
    </row>
    <row r="7517" spans="1:14" x14ac:dyDescent="0.25">
      <c r="A7517" s="1" t="s">
        <v>212</v>
      </c>
      <c r="B7517" s="1" t="s">
        <v>87</v>
      </c>
      <c r="C7517" s="1" t="s">
        <v>81</v>
      </c>
      <c r="D7517" s="377">
        <v>84480</v>
      </c>
      <c r="E7517" s="1" t="s">
        <v>84</v>
      </c>
      <c r="F7517" s="378">
        <v>46178</v>
      </c>
      <c r="G7517" s="1" t="s">
        <v>9173</v>
      </c>
      <c r="H7517" s="1" t="s">
        <v>5835</v>
      </c>
      <c r="I7517" s="378">
        <v>46908</v>
      </c>
      <c r="J7517" s="1" t="s">
        <v>61</v>
      </c>
      <c r="K7517" s="380">
        <v>0.22613425925926001</v>
      </c>
      <c r="L7517" s="378">
        <v>46178</v>
      </c>
      <c r="M7517" s="1" t="s">
        <v>112</v>
      </c>
      <c r="N7517" s="1" t="s">
        <v>9178</v>
      </c>
    </row>
    <row r="7518" spans="1:14" x14ac:dyDescent="0.25">
      <c r="A7518" s="1" t="s">
        <v>212</v>
      </c>
      <c r="B7518" s="1" t="s">
        <v>87</v>
      </c>
      <c r="C7518" s="1" t="s">
        <v>81</v>
      </c>
      <c r="D7518" s="377">
        <v>84480</v>
      </c>
      <c r="E7518" s="1" t="s">
        <v>84</v>
      </c>
      <c r="F7518" s="378">
        <v>46178</v>
      </c>
      <c r="G7518" s="1" t="s">
        <v>9168</v>
      </c>
      <c r="H7518" s="1" t="s">
        <v>5834</v>
      </c>
      <c r="I7518" s="378">
        <v>46908</v>
      </c>
      <c r="J7518" s="1" t="s">
        <v>61</v>
      </c>
      <c r="K7518" s="380">
        <v>0.40753472222221998</v>
      </c>
      <c r="L7518" s="378">
        <v>46178</v>
      </c>
      <c r="M7518" s="1" t="s">
        <v>112</v>
      </c>
      <c r="N7518" s="1" t="s">
        <v>9175</v>
      </c>
    </row>
    <row r="7519" spans="1:14" x14ac:dyDescent="0.25">
      <c r="A7519" s="1" t="s">
        <v>212</v>
      </c>
      <c r="B7519" s="1" t="s">
        <v>87</v>
      </c>
      <c r="C7519" s="1" t="s">
        <v>81</v>
      </c>
      <c r="D7519" s="377">
        <v>84480</v>
      </c>
      <c r="E7519" s="1" t="s">
        <v>84</v>
      </c>
      <c r="F7519" s="378">
        <v>46178</v>
      </c>
      <c r="G7519" s="1" t="s">
        <v>9168</v>
      </c>
      <c r="H7519" s="1" t="s">
        <v>5834</v>
      </c>
      <c r="I7519" s="378">
        <v>46908</v>
      </c>
      <c r="J7519" s="1" t="s">
        <v>61</v>
      </c>
      <c r="K7519" s="380">
        <v>0.71832175925926001</v>
      </c>
      <c r="L7519" s="378">
        <v>46178</v>
      </c>
      <c r="M7519" s="1" t="s">
        <v>112</v>
      </c>
      <c r="N7519" s="1" t="s">
        <v>9179</v>
      </c>
    </row>
    <row r="7520" spans="1:14" x14ac:dyDescent="0.25">
      <c r="A7520" s="1" t="s">
        <v>212</v>
      </c>
      <c r="B7520" s="1" t="s">
        <v>87</v>
      </c>
      <c r="C7520" s="1" t="s">
        <v>81</v>
      </c>
      <c r="D7520" s="377">
        <v>84480</v>
      </c>
      <c r="E7520" s="1" t="s">
        <v>84</v>
      </c>
      <c r="F7520" s="378">
        <v>46178</v>
      </c>
      <c r="G7520" s="1" t="s">
        <v>9173</v>
      </c>
      <c r="H7520" s="1" t="s">
        <v>5835</v>
      </c>
      <c r="I7520" s="378">
        <v>46908</v>
      </c>
      <c r="J7520" s="1" t="s">
        <v>61</v>
      </c>
      <c r="K7520" s="380">
        <v>0.79243055555555997</v>
      </c>
      <c r="L7520" s="378">
        <v>46178</v>
      </c>
      <c r="M7520" s="1" t="s">
        <v>112</v>
      </c>
      <c r="N7520" s="1" t="s">
        <v>9181</v>
      </c>
    </row>
    <row r="7521" spans="1:14" x14ac:dyDescent="0.25">
      <c r="A7521" s="1" t="s">
        <v>212</v>
      </c>
      <c r="B7521" s="1" t="s">
        <v>87</v>
      </c>
      <c r="C7521" s="1" t="s">
        <v>81</v>
      </c>
      <c r="D7521" s="377">
        <v>84480</v>
      </c>
      <c r="E7521" s="1" t="s">
        <v>84</v>
      </c>
      <c r="F7521" s="378">
        <v>46178</v>
      </c>
      <c r="G7521" s="1" t="s">
        <v>9168</v>
      </c>
      <c r="H7521" s="1" t="s">
        <v>5834</v>
      </c>
      <c r="I7521" s="378">
        <v>46908</v>
      </c>
      <c r="J7521" s="1" t="s">
        <v>61</v>
      </c>
      <c r="K7521" s="380">
        <v>0.91899305555555999</v>
      </c>
      <c r="L7521" s="378">
        <v>46178</v>
      </c>
      <c r="M7521" s="1" t="s">
        <v>112</v>
      </c>
      <c r="N7521" s="1" t="s">
        <v>9182</v>
      </c>
    </row>
    <row r="7522" spans="1:14" x14ac:dyDescent="0.25">
      <c r="A7522" s="1" t="s">
        <v>212</v>
      </c>
      <c r="B7522" s="1" t="s">
        <v>87</v>
      </c>
      <c r="C7522" s="1" t="s">
        <v>81</v>
      </c>
      <c r="D7522" s="377">
        <v>84480</v>
      </c>
      <c r="E7522" s="1" t="s">
        <v>84</v>
      </c>
      <c r="F7522" s="378">
        <v>46177</v>
      </c>
      <c r="G7522" s="1" t="s">
        <v>9176</v>
      </c>
      <c r="H7522" s="1" t="s">
        <v>5833</v>
      </c>
      <c r="I7522" s="378">
        <v>46908</v>
      </c>
      <c r="J7522" s="1" t="s">
        <v>61</v>
      </c>
      <c r="K7522" s="380">
        <v>0.59460648148147999</v>
      </c>
      <c r="L7522" s="378">
        <v>46177</v>
      </c>
      <c r="M7522" s="1" t="s">
        <v>112</v>
      </c>
      <c r="N7522" s="1" t="s">
        <v>9190</v>
      </c>
    </row>
    <row r="7523" spans="1:14" x14ac:dyDescent="0.25">
      <c r="A7523" s="1" t="s">
        <v>212</v>
      </c>
      <c r="B7523" s="1" t="s">
        <v>87</v>
      </c>
      <c r="C7523" s="1" t="s">
        <v>81</v>
      </c>
      <c r="D7523" s="377">
        <v>84480</v>
      </c>
      <c r="E7523" s="1" t="s">
        <v>84</v>
      </c>
      <c r="F7523" s="378">
        <v>46177</v>
      </c>
      <c r="G7523" s="1" t="s">
        <v>9185</v>
      </c>
      <c r="H7523" s="1" t="s">
        <v>5831</v>
      </c>
      <c r="I7523" s="378">
        <v>46906</v>
      </c>
      <c r="J7523" s="1" t="s">
        <v>61</v>
      </c>
      <c r="K7523" s="380">
        <v>5.1550925925929997E-2</v>
      </c>
      <c r="L7523" s="378">
        <v>46177</v>
      </c>
      <c r="M7523" s="1" t="s">
        <v>112</v>
      </c>
      <c r="N7523" s="1" t="s">
        <v>9186</v>
      </c>
    </row>
    <row r="7524" spans="1:14" x14ac:dyDescent="0.25">
      <c r="A7524" s="1" t="s">
        <v>212</v>
      </c>
      <c r="B7524" s="1" t="s">
        <v>87</v>
      </c>
      <c r="C7524" s="1" t="s">
        <v>81</v>
      </c>
      <c r="D7524" s="377">
        <v>84480</v>
      </c>
      <c r="E7524" s="1" t="s">
        <v>84</v>
      </c>
      <c r="F7524" s="378">
        <v>46177</v>
      </c>
      <c r="G7524" s="1" t="s">
        <v>9176</v>
      </c>
      <c r="H7524" s="1" t="s">
        <v>5833</v>
      </c>
      <c r="I7524" s="378">
        <v>46908</v>
      </c>
      <c r="J7524" s="1" t="s">
        <v>61</v>
      </c>
      <c r="K7524" s="380">
        <v>0.95603009259258998</v>
      </c>
      <c r="L7524" s="378">
        <v>46177</v>
      </c>
      <c r="M7524" s="1" t="s">
        <v>112</v>
      </c>
      <c r="N7524" s="1" t="s">
        <v>9193</v>
      </c>
    </row>
    <row r="7525" spans="1:14" x14ac:dyDescent="0.25">
      <c r="A7525" s="1" t="s">
        <v>212</v>
      </c>
      <c r="B7525" s="1" t="s">
        <v>87</v>
      </c>
      <c r="C7525" s="1" t="s">
        <v>81</v>
      </c>
      <c r="D7525" s="377">
        <v>84480</v>
      </c>
      <c r="E7525" s="1" t="s">
        <v>84</v>
      </c>
      <c r="F7525" s="378">
        <v>46177</v>
      </c>
      <c r="G7525" s="1" t="s">
        <v>9183</v>
      </c>
      <c r="H7525" s="1" t="s">
        <v>5832</v>
      </c>
      <c r="I7525" s="378">
        <v>46908</v>
      </c>
      <c r="J7525" s="1" t="s">
        <v>61</v>
      </c>
      <c r="K7525" s="380">
        <v>0.99061342592593005</v>
      </c>
      <c r="L7525" s="378">
        <v>46177</v>
      </c>
      <c r="M7525" s="1" t="s">
        <v>112</v>
      </c>
      <c r="N7525" s="1" t="s">
        <v>9192</v>
      </c>
    </row>
    <row r="7526" spans="1:14" x14ac:dyDescent="0.25">
      <c r="A7526" s="1" t="s">
        <v>212</v>
      </c>
      <c r="B7526" s="1" t="s">
        <v>87</v>
      </c>
      <c r="C7526" s="1" t="s">
        <v>81</v>
      </c>
      <c r="D7526" s="377">
        <v>84480</v>
      </c>
      <c r="E7526" s="1" t="s">
        <v>84</v>
      </c>
      <c r="F7526" s="378">
        <v>46177</v>
      </c>
      <c r="G7526" s="1" t="s">
        <v>9188</v>
      </c>
      <c r="H7526" s="1" t="s">
        <v>5830</v>
      </c>
      <c r="I7526" s="378">
        <v>46906</v>
      </c>
      <c r="J7526" s="1" t="s">
        <v>61</v>
      </c>
      <c r="K7526" s="380">
        <v>6.238425925926E-2</v>
      </c>
      <c r="L7526" s="378">
        <v>46177</v>
      </c>
      <c r="M7526" s="1" t="s">
        <v>112</v>
      </c>
      <c r="N7526" s="1" t="s">
        <v>9189</v>
      </c>
    </row>
    <row r="7527" spans="1:14" x14ac:dyDescent="0.25">
      <c r="A7527" s="1" t="s">
        <v>212</v>
      </c>
      <c r="B7527" s="1" t="s">
        <v>87</v>
      </c>
      <c r="C7527" s="1" t="s">
        <v>81</v>
      </c>
      <c r="D7527" s="377">
        <v>84480</v>
      </c>
      <c r="E7527" s="1" t="s">
        <v>84</v>
      </c>
      <c r="F7527" s="378">
        <v>46177</v>
      </c>
      <c r="G7527" s="1" t="s">
        <v>9183</v>
      </c>
      <c r="H7527" s="1" t="s">
        <v>5832</v>
      </c>
      <c r="I7527" s="378">
        <v>46908</v>
      </c>
      <c r="J7527" s="1" t="s">
        <v>61</v>
      </c>
      <c r="K7527" s="380">
        <v>0.36114583333333</v>
      </c>
      <c r="L7527" s="378">
        <v>46177</v>
      </c>
      <c r="M7527" s="1" t="s">
        <v>112</v>
      </c>
      <c r="N7527" s="1" t="s">
        <v>9184</v>
      </c>
    </row>
    <row r="7528" spans="1:14" x14ac:dyDescent="0.25">
      <c r="A7528" s="1" t="s">
        <v>212</v>
      </c>
      <c r="B7528" s="1" t="s">
        <v>87</v>
      </c>
      <c r="C7528" s="1" t="s">
        <v>81</v>
      </c>
      <c r="D7528" s="377">
        <v>84480</v>
      </c>
      <c r="E7528" s="1" t="s">
        <v>84</v>
      </c>
      <c r="F7528" s="378">
        <v>46177</v>
      </c>
      <c r="G7528" s="1" t="s">
        <v>9183</v>
      </c>
      <c r="H7528" s="1" t="s">
        <v>5832</v>
      </c>
      <c r="I7528" s="378">
        <v>46908</v>
      </c>
      <c r="J7528" s="1" t="s">
        <v>61</v>
      </c>
      <c r="K7528" s="380">
        <v>0.82650462962963001</v>
      </c>
      <c r="L7528" s="378">
        <v>46177</v>
      </c>
      <c r="M7528" s="1" t="s">
        <v>112</v>
      </c>
      <c r="N7528" s="1" t="s">
        <v>9194</v>
      </c>
    </row>
    <row r="7529" spans="1:14" x14ac:dyDescent="0.25">
      <c r="A7529" s="1" t="s">
        <v>212</v>
      </c>
      <c r="B7529" s="1" t="s">
        <v>87</v>
      </c>
      <c r="C7529" s="1" t="s">
        <v>81</v>
      </c>
      <c r="D7529" s="377">
        <v>84480</v>
      </c>
      <c r="E7529" s="1" t="s">
        <v>84</v>
      </c>
      <c r="F7529" s="378">
        <v>46177</v>
      </c>
      <c r="G7529" s="1" t="s">
        <v>9188</v>
      </c>
      <c r="H7529" s="1" t="s">
        <v>5830</v>
      </c>
      <c r="I7529" s="378">
        <v>46906</v>
      </c>
      <c r="J7529" s="1" t="s">
        <v>61</v>
      </c>
      <c r="K7529" s="380">
        <v>0.31849537037037001</v>
      </c>
      <c r="L7529" s="378">
        <v>46177</v>
      </c>
      <c r="M7529" s="1" t="s">
        <v>112</v>
      </c>
      <c r="N7529" s="1" t="s">
        <v>9191</v>
      </c>
    </row>
    <row r="7530" spans="1:14" x14ac:dyDescent="0.25">
      <c r="A7530" s="1" t="s">
        <v>212</v>
      </c>
      <c r="B7530" s="1" t="s">
        <v>87</v>
      </c>
      <c r="C7530" s="1" t="s">
        <v>81</v>
      </c>
      <c r="D7530" s="377">
        <v>84480</v>
      </c>
      <c r="E7530" s="1" t="s">
        <v>84</v>
      </c>
      <c r="F7530" s="378">
        <v>46177</v>
      </c>
      <c r="G7530" s="1" t="s">
        <v>9183</v>
      </c>
      <c r="H7530" s="1" t="s">
        <v>5832</v>
      </c>
      <c r="I7530" s="378">
        <v>46908</v>
      </c>
      <c r="J7530" s="1" t="s">
        <v>61</v>
      </c>
      <c r="K7530" s="380">
        <v>0.67500000000000004</v>
      </c>
      <c r="L7530" s="378">
        <v>46177</v>
      </c>
      <c r="M7530" s="1" t="s">
        <v>112</v>
      </c>
      <c r="N7530" s="1" t="s">
        <v>9187</v>
      </c>
    </row>
    <row r="7531" spans="1:14" x14ac:dyDescent="0.25">
      <c r="A7531" s="1" t="s">
        <v>212</v>
      </c>
      <c r="B7531" s="1" t="s">
        <v>87</v>
      </c>
      <c r="C7531" s="1" t="s">
        <v>81</v>
      </c>
      <c r="D7531" s="377">
        <v>84480</v>
      </c>
      <c r="E7531" s="1" t="s">
        <v>84</v>
      </c>
      <c r="F7531" s="378">
        <v>46177</v>
      </c>
      <c r="G7531" s="1" t="s">
        <v>9176</v>
      </c>
      <c r="H7531" s="1" t="s">
        <v>5833</v>
      </c>
      <c r="I7531" s="378">
        <v>46908</v>
      </c>
      <c r="J7531" s="1" t="s">
        <v>61</v>
      </c>
      <c r="K7531" s="380">
        <v>0.82716435185185</v>
      </c>
      <c r="L7531" s="378">
        <v>46177</v>
      </c>
      <c r="M7531" s="1" t="s">
        <v>112</v>
      </c>
      <c r="N7531" s="1" t="s">
        <v>9195</v>
      </c>
    </row>
    <row r="7532" spans="1:14" x14ac:dyDescent="0.25">
      <c r="A7532" s="1" t="s">
        <v>212</v>
      </c>
      <c r="B7532" s="1" t="s">
        <v>87</v>
      </c>
      <c r="C7532" s="1" t="s">
        <v>81</v>
      </c>
      <c r="D7532" s="377">
        <v>84480</v>
      </c>
      <c r="E7532" s="1" t="s">
        <v>84</v>
      </c>
      <c r="F7532" s="378">
        <v>46176</v>
      </c>
      <c r="G7532" s="1" t="s">
        <v>9185</v>
      </c>
      <c r="H7532" s="1" t="s">
        <v>5831</v>
      </c>
      <c r="I7532" s="378">
        <v>46906</v>
      </c>
      <c r="J7532" s="1" t="s">
        <v>61</v>
      </c>
      <c r="K7532" s="380">
        <v>0.60840277777777996</v>
      </c>
      <c r="L7532" s="378">
        <v>46176</v>
      </c>
      <c r="M7532" s="1" t="s">
        <v>112</v>
      </c>
      <c r="N7532" s="1" t="s">
        <v>9197</v>
      </c>
    </row>
    <row r="7533" spans="1:14" x14ac:dyDescent="0.25">
      <c r="A7533" s="1" t="s">
        <v>212</v>
      </c>
      <c r="B7533" s="1" t="s">
        <v>87</v>
      </c>
      <c r="C7533" s="1" t="s">
        <v>81</v>
      </c>
      <c r="D7533" s="377">
        <v>84480</v>
      </c>
      <c r="E7533" s="1" t="s">
        <v>84</v>
      </c>
      <c r="F7533" s="378">
        <v>46176</v>
      </c>
      <c r="G7533" s="1" t="s">
        <v>5041</v>
      </c>
      <c r="H7533" s="1" t="s">
        <v>5042</v>
      </c>
      <c r="I7533" s="378">
        <v>46906</v>
      </c>
      <c r="J7533" s="1" t="s">
        <v>61</v>
      </c>
      <c r="K7533" s="380">
        <v>0.22097222222221999</v>
      </c>
      <c r="L7533" s="378">
        <v>46176</v>
      </c>
      <c r="M7533" s="1" t="s">
        <v>112</v>
      </c>
      <c r="N7533" s="1" t="s">
        <v>5754</v>
      </c>
    </row>
    <row r="7534" spans="1:14" x14ac:dyDescent="0.25">
      <c r="A7534" s="1" t="s">
        <v>212</v>
      </c>
      <c r="B7534" s="1" t="s">
        <v>87</v>
      </c>
      <c r="C7534" s="1" t="s">
        <v>81</v>
      </c>
      <c r="D7534" s="377">
        <v>84480</v>
      </c>
      <c r="E7534" s="1" t="s">
        <v>84</v>
      </c>
      <c r="F7534" s="378">
        <v>46176</v>
      </c>
      <c r="G7534" s="1" t="s">
        <v>9188</v>
      </c>
      <c r="H7534" s="1" t="s">
        <v>5830</v>
      </c>
      <c r="I7534" s="378">
        <v>46906</v>
      </c>
      <c r="J7534" s="1" t="s">
        <v>61</v>
      </c>
      <c r="K7534" s="380">
        <v>0.61935185185185004</v>
      </c>
      <c r="L7534" s="378">
        <v>46176</v>
      </c>
      <c r="M7534" s="1" t="s">
        <v>112</v>
      </c>
      <c r="N7534" s="1" t="s">
        <v>9198</v>
      </c>
    </row>
    <row r="7535" spans="1:14" x14ac:dyDescent="0.25">
      <c r="A7535" s="1" t="s">
        <v>212</v>
      </c>
      <c r="B7535" s="1" t="s">
        <v>87</v>
      </c>
      <c r="C7535" s="1" t="s">
        <v>81</v>
      </c>
      <c r="D7535" s="377">
        <v>84480</v>
      </c>
      <c r="E7535" s="1" t="s">
        <v>84</v>
      </c>
      <c r="F7535" s="378">
        <v>46176</v>
      </c>
      <c r="G7535" s="1" t="s">
        <v>9185</v>
      </c>
      <c r="H7535" s="1" t="s">
        <v>5831</v>
      </c>
      <c r="I7535" s="378">
        <v>46906</v>
      </c>
      <c r="J7535" s="1" t="s">
        <v>61</v>
      </c>
      <c r="K7535" s="380">
        <v>0.44401620370369999</v>
      </c>
      <c r="L7535" s="378">
        <v>46176</v>
      </c>
      <c r="M7535" s="1" t="s">
        <v>112</v>
      </c>
      <c r="N7535" s="1" t="s">
        <v>9196</v>
      </c>
    </row>
    <row r="7536" spans="1:14" x14ac:dyDescent="0.25">
      <c r="A7536" s="1" t="s">
        <v>212</v>
      </c>
      <c r="B7536" s="1" t="s">
        <v>87</v>
      </c>
      <c r="C7536" s="1" t="s">
        <v>81</v>
      </c>
      <c r="D7536" s="377">
        <v>84480</v>
      </c>
      <c r="E7536" s="1" t="s">
        <v>84</v>
      </c>
      <c r="F7536" s="378">
        <v>46176</v>
      </c>
      <c r="G7536" s="1" t="s">
        <v>9185</v>
      </c>
      <c r="H7536" s="1" t="s">
        <v>5831</v>
      </c>
      <c r="I7536" s="378">
        <v>46906</v>
      </c>
      <c r="J7536" s="1" t="s">
        <v>61</v>
      </c>
      <c r="K7536" s="380">
        <v>0.90920138888889002</v>
      </c>
      <c r="L7536" s="378">
        <v>46176</v>
      </c>
      <c r="M7536" s="1" t="s">
        <v>112</v>
      </c>
      <c r="N7536" s="1" t="s">
        <v>9200</v>
      </c>
    </row>
    <row r="7537" spans="1:14" x14ac:dyDescent="0.25">
      <c r="A7537" s="1" t="s">
        <v>212</v>
      </c>
      <c r="B7537" s="1" t="s">
        <v>87</v>
      </c>
      <c r="C7537" s="1" t="s">
        <v>81</v>
      </c>
      <c r="D7537" s="377">
        <v>84480</v>
      </c>
      <c r="E7537" s="1" t="s">
        <v>84</v>
      </c>
      <c r="F7537" s="378">
        <v>46176</v>
      </c>
      <c r="G7537" s="1" t="s">
        <v>9188</v>
      </c>
      <c r="H7537" s="1" t="s">
        <v>5830</v>
      </c>
      <c r="I7537" s="378">
        <v>46906</v>
      </c>
      <c r="J7537" s="1" t="s">
        <v>61</v>
      </c>
      <c r="K7537" s="380">
        <v>0.93090277777777997</v>
      </c>
      <c r="L7537" s="378">
        <v>46176</v>
      </c>
      <c r="M7537" s="1" t="s">
        <v>112</v>
      </c>
      <c r="N7537" s="1" t="s">
        <v>9199</v>
      </c>
    </row>
    <row r="7538" spans="1:14" x14ac:dyDescent="0.25">
      <c r="A7538" s="1" t="s">
        <v>212</v>
      </c>
      <c r="B7538" s="1" t="s">
        <v>87</v>
      </c>
      <c r="C7538" s="1" t="s">
        <v>81</v>
      </c>
      <c r="D7538" s="377">
        <v>84480</v>
      </c>
      <c r="E7538" s="1" t="s">
        <v>84</v>
      </c>
      <c r="F7538" s="378">
        <v>46175</v>
      </c>
      <c r="G7538" s="1" t="s">
        <v>5041</v>
      </c>
      <c r="H7538" s="1" t="s">
        <v>5042</v>
      </c>
      <c r="I7538" s="378">
        <v>46906</v>
      </c>
      <c r="J7538" s="1" t="s">
        <v>61</v>
      </c>
      <c r="K7538" s="380">
        <v>0.59410879629629998</v>
      </c>
      <c r="L7538" s="378">
        <v>46175</v>
      </c>
      <c r="M7538" s="1" t="s">
        <v>112</v>
      </c>
      <c r="N7538" s="1" t="s">
        <v>5043</v>
      </c>
    </row>
    <row r="7539" spans="1:14" x14ac:dyDescent="0.25">
      <c r="A7539" s="1" t="s">
        <v>212</v>
      </c>
      <c r="B7539" s="1" t="s">
        <v>87</v>
      </c>
      <c r="C7539" s="1" t="s">
        <v>81</v>
      </c>
      <c r="D7539" s="377">
        <v>84480</v>
      </c>
      <c r="E7539" s="1" t="s">
        <v>84</v>
      </c>
      <c r="F7539" s="378">
        <v>46175</v>
      </c>
      <c r="G7539" s="1" t="s">
        <v>5041</v>
      </c>
      <c r="H7539" s="1" t="s">
        <v>5042</v>
      </c>
      <c r="I7539" s="378">
        <v>46906</v>
      </c>
      <c r="J7539" s="1" t="s">
        <v>61</v>
      </c>
      <c r="K7539" s="380">
        <v>0.96060185185184999</v>
      </c>
      <c r="L7539" s="378">
        <v>46175</v>
      </c>
      <c r="M7539" s="1" t="s">
        <v>112</v>
      </c>
      <c r="N7539" s="1" t="s">
        <v>5755</v>
      </c>
    </row>
    <row r="7540" spans="1:14" x14ac:dyDescent="0.25">
      <c r="A7540" s="1" t="s">
        <v>212</v>
      </c>
      <c r="B7540" s="1" t="s">
        <v>87</v>
      </c>
      <c r="C7540" s="1" t="s">
        <v>81</v>
      </c>
      <c r="D7540" s="377">
        <v>84480</v>
      </c>
      <c r="E7540" s="1" t="s">
        <v>84</v>
      </c>
      <c r="F7540" s="378">
        <v>46175</v>
      </c>
      <c r="G7540" s="1" t="s">
        <v>5041</v>
      </c>
      <c r="H7540" s="1" t="s">
        <v>5042</v>
      </c>
      <c r="I7540" s="378">
        <v>46906</v>
      </c>
      <c r="J7540" s="1" t="s">
        <v>61</v>
      </c>
      <c r="K7540" s="380">
        <v>0.71255787037036999</v>
      </c>
      <c r="L7540" s="378">
        <v>46175</v>
      </c>
      <c r="M7540" s="1" t="s">
        <v>112</v>
      </c>
      <c r="N7540" s="1" t="s">
        <v>5756</v>
      </c>
    </row>
    <row r="7541" spans="1:14" x14ac:dyDescent="0.25">
      <c r="A7541" s="1" t="s">
        <v>9489</v>
      </c>
      <c r="B7541" s="1" t="s">
        <v>87</v>
      </c>
      <c r="C7541" s="1" t="s">
        <v>81</v>
      </c>
      <c r="D7541" s="377">
        <v>84000</v>
      </c>
      <c r="E7541" s="1" t="s">
        <v>84</v>
      </c>
      <c r="F7541" s="378">
        <v>46182</v>
      </c>
      <c r="G7541" s="1" t="s">
        <v>10498</v>
      </c>
      <c r="H7541" s="1" t="s">
        <v>9490</v>
      </c>
      <c r="I7541" s="378">
        <v>47274</v>
      </c>
      <c r="J7541" s="1" t="s">
        <v>61</v>
      </c>
      <c r="K7541" s="380">
        <v>6.3576388888890001E-2</v>
      </c>
      <c r="L7541" s="378">
        <v>46182</v>
      </c>
      <c r="M7541" s="1" t="s">
        <v>525</v>
      </c>
      <c r="N7541" s="1" t="s">
        <v>10500</v>
      </c>
    </row>
    <row r="7542" spans="1:14" x14ac:dyDescent="0.25">
      <c r="A7542" s="1" t="s">
        <v>9489</v>
      </c>
      <c r="B7542" s="1" t="s">
        <v>87</v>
      </c>
      <c r="C7542" s="1" t="s">
        <v>81</v>
      </c>
      <c r="D7542" s="377">
        <v>75600</v>
      </c>
      <c r="E7542" s="1" t="s">
        <v>84</v>
      </c>
      <c r="F7542" s="378">
        <v>46182</v>
      </c>
      <c r="G7542" s="1" t="s">
        <v>10498</v>
      </c>
      <c r="H7542" s="1" t="s">
        <v>9490</v>
      </c>
      <c r="I7542" s="378">
        <v>47274</v>
      </c>
      <c r="J7542" s="1" t="s">
        <v>61</v>
      </c>
      <c r="K7542" s="380">
        <v>0.27084490740741002</v>
      </c>
      <c r="L7542" s="378">
        <v>46182</v>
      </c>
      <c r="M7542" s="1" t="s">
        <v>525</v>
      </c>
      <c r="N7542" s="1" t="s">
        <v>10499</v>
      </c>
    </row>
    <row r="7543" spans="1:14" x14ac:dyDescent="0.25">
      <c r="A7543" s="1" t="s">
        <v>9489</v>
      </c>
      <c r="B7543" s="1" t="s">
        <v>87</v>
      </c>
      <c r="C7543" s="1" t="s">
        <v>81</v>
      </c>
      <c r="D7543" s="377">
        <v>84000</v>
      </c>
      <c r="E7543" s="1" t="s">
        <v>84</v>
      </c>
      <c r="F7543" s="378">
        <v>46181</v>
      </c>
      <c r="G7543" s="1" t="s">
        <v>10498</v>
      </c>
      <c r="H7543" s="1" t="s">
        <v>9490</v>
      </c>
      <c r="I7543" s="378">
        <v>47274</v>
      </c>
      <c r="J7543" s="1" t="s">
        <v>61</v>
      </c>
      <c r="K7543" s="380">
        <v>0.60604166666667003</v>
      </c>
      <c r="L7543" s="378">
        <v>46181</v>
      </c>
      <c r="M7543" s="1" t="s">
        <v>525</v>
      </c>
      <c r="N7543" s="1" t="s">
        <v>10502</v>
      </c>
    </row>
    <row r="7544" spans="1:14" x14ac:dyDescent="0.25">
      <c r="A7544" s="1" t="s">
        <v>9489</v>
      </c>
      <c r="B7544" s="1" t="s">
        <v>87</v>
      </c>
      <c r="C7544" s="1" t="s">
        <v>81</v>
      </c>
      <c r="D7544" s="377">
        <v>84000</v>
      </c>
      <c r="E7544" s="1" t="s">
        <v>84</v>
      </c>
      <c r="F7544" s="378">
        <v>46181</v>
      </c>
      <c r="G7544" s="1" t="s">
        <v>10498</v>
      </c>
      <c r="H7544" s="1" t="s">
        <v>9490</v>
      </c>
      <c r="I7544" s="378">
        <v>47274</v>
      </c>
      <c r="J7544" s="1" t="s">
        <v>61</v>
      </c>
      <c r="K7544" s="380">
        <v>0.92717592592593001</v>
      </c>
      <c r="L7544" s="378">
        <v>46181</v>
      </c>
      <c r="M7544" s="1" t="s">
        <v>525</v>
      </c>
      <c r="N7544" s="1" t="s">
        <v>10501</v>
      </c>
    </row>
    <row r="7545" spans="1:14" x14ac:dyDescent="0.25">
      <c r="A7545" s="1" t="s">
        <v>5044</v>
      </c>
      <c r="B7545" s="1" t="s">
        <v>87</v>
      </c>
      <c r="C7545" s="1" t="s">
        <v>81</v>
      </c>
      <c r="D7545" s="377">
        <v>84480</v>
      </c>
      <c r="E7545" s="1" t="s">
        <v>84</v>
      </c>
      <c r="F7545" s="378">
        <v>46176</v>
      </c>
      <c r="G7545" s="1" t="s">
        <v>5045</v>
      </c>
      <c r="H7545" s="1" t="s">
        <v>5046</v>
      </c>
      <c r="I7545" s="378">
        <v>47268</v>
      </c>
      <c r="J7545" s="1" t="s">
        <v>61</v>
      </c>
      <c r="K7545" s="380">
        <v>0.45555555555555999</v>
      </c>
      <c r="L7545" s="378">
        <v>46176</v>
      </c>
      <c r="M7545" s="1" t="s">
        <v>1953</v>
      </c>
      <c r="N7545" s="1" t="s">
        <v>9201</v>
      </c>
    </row>
    <row r="7546" spans="1:14" x14ac:dyDescent="0.25">
      <c r="A7546" s="1" t="s">
        <v>5044</v>
      </c>
      <c r="B7546" s="1" t="s">
        <v>87</v>
      </c>
      <c r="C7546" s="1" t="s">
        <v>81</v>
      </c>
      <c r="D7546" s="377">
        <v>84480</v>
      </c>
      <c r="E7546" s="1" t="s">
        <v>84</v>
      </c>
      <c r="F7546" s="378">
        <v>46176</v>
      </c>
      <c r="G7546" s="1" t="s">
        <v>5045</v>
      </c>
      <c r="H7546" s="1" t="s">
        <v>5046</v>
      </c>
      <c r="I7546" s="378">
        <v>47268</v>
      </c>
      <c r="J7546" s="1" t="s">
        <v>61</v>
      </c>
      <c r="K7546" s="380">
        <v>0.16432870370370001</v>
      </c>
      <c r="L7546" s="378">
        <v>46176</v>
      </c>
      <c r="M7546" s="1" t="s">
        <v>1953</v>
      </c>
      <c r="N7546" s="1" t="s">
        <v>5757</v>
      </c>
    </row>
    <row r="7547" spans="1:14" x14ac:dyDescent="0.25">
      <c r="A7547" s="1" t="s">
        <v>5044</v>
      </c>
      <c r="B7547" s="1" t="s">
        <v>87</v>
      </c>
      <c r="C7547" s="1" t="s">
        <v>81</v>
      </c>
      <c r="D7547" s="377">
        <v>84480</v>
      </c>
      <c r="E7547" s="1" t="s">
        <v>84</v>
      </c>
      <c r="F7547" s="378">
        <v>46175</v>
      </c>
      <c r="G7547" s="1" t="s">
        <v>5045</v>
      </c>
      <c r="H7547" s="1" t="s">
        <v>5046</v>
      </c>
      <c r="I7547" s="378">
        <v>47268</v>
      </c>
      <c r="J7547" s="1" t="s">
        <v>61</v>
      </c>
      <c r="K7547" s="380">
        <v>0.65328703703704005</v>
      </c>
      <c r="L7547" s="378">
        <v>46175</v>
      </c>
      <c r="M7547" s="1" t="s">
        <v>1953</v>
      </c>
      <c r="N7547" s="1" t="s">
        <v>5047</v>
      </c>
    </row>
    <row r="7548" spans="1:14" x14ac:dyDescent="0.25">
      <c r="A7548" s="1" t="s">
        <v>5044</v>
      </c>
      <c r="B7548" s="1" t="s">
        <v>87</v>
      </c>
      <c r="C7548" s="1" t="s">
        <v>81</v>
      </c>
      <c r="D7548" s="377">
        <v>84480</v>
      </c>
      <c r="E7548" s="1" t="s">
        <v>84</v>
      </c>
      <c r="F7548" s="378">
        <v>46175</v>
      </c>
      <c r="G7548" s="1" t="s">
        <v>5045</v>
      </c>
      <c r="H7548" s="1" t="s">
        <v>5046</v>
      </c>
      <c r="I7548" s="378">
        <v>47268</v>
      </c>
      <c r="J7548" s="1" t="s">
        <v>61</v>
      </c>
      <c r="K7548" s="380">
        <v>0.93998842592593002</v>
      </c>
      <c r="L7548" s="378">
        <v>46175</v>
      </c>
      <c r="M7548" s="1" t="s">
        <v>1953</v>
      </c>
      <c r="N7548" s="1" t="s">
        <v>5758</v>
      </c>
    </row>
    <row r="7549" spans="1:14" x14ac:dyDescent="0.25">
      <c r="A7549" s="1" t="s">
        <v>441</v>
      </c>
      <c r="B7549" s="1" t="s">
        <v>87</v>
      </c>
      <c r="C7549" s="1" t="s">
        <v>81</v>
      </c>
      <c r="D7549" s="377">
        <v>45120</v>
      </c>
      <c r="E7549" s="1" t="s">
        <v>84</v>
      </c>
      <c r="F7549" s="378">
        <v>46185</v>
      </c>
      <c r="G7549" s="1" t="s">
        <v>14121</v>
      </c>
      <c r="H7549" s="1" t="s">
        <v>13456</v>
      </c>
      <c r="I7549" s="378">
        <v>46915</v>
      </c>
      <c r="J7549" s="1" t="s">
        <v>61</v>
      </c>
      <c r="K7549" s="380">
        <v>0.23932870370369999</v>
      </c>
      <c r="L7549" s="378">
        <v>46185</v>
      </c>
      <c r="M7549" s="1" t="s">
        <v>442</v>
      </c>
      <c r="N7549" s="1" t="s">
        <v>14122</v>
      </c>
    </row>
    <row r="7550" spans="1:14" x14ac:dyDescent="0.25">
      <c r="A7550" s="1" t="s">
        <v>441</v>
      </c>
      <c r="B7550" s="1" t="s">
        <v>87</v>
      </c>
      <c r="C7550" s="1" t="s">
        <v>81</v>
      </c>
      <c r="D7550" s="377">
        <v>45120</v>
      </c>
      <c r="E7550" s="1" t="s">
        <v>84</v>
      </c>
      <c r="F7550" s="378">
        <v>46185</v>
      </c>
      <c r="G7550" s="1" t="s">
        <v>14121</v>
      </c>
      <c r="H7550" s="1" t="s">
        <v>13456</v>
      </c>
      <c r="I7550" s="378">
        <v>46915</v>
      </c>
      <c r="J7550" s="1" t="s">
        <v>61</v>
      </c>
      <c r="K7550" s="380">
        <v>0.47099537037036998</v>
      </c>
      <c r="L7550" s="378">
        <v>46185</v>
      </c>
      <c r="M7550" s="1" t="s">
        <v>442</v>
      </c>
      <c r="N7550" s="1" t="s">
        <v>14467</v>
      </c>
    </row>
    <row r="7551" spans="1:14" x14ac:dyDescent="0.25">
      <c r="A7551" s="1" t="s">
        <v>441</v>
      </c>
      <c r="B7551" s="1" t="s">
        <v>87</v>
      </c>
      <c r="C7551" s="1" t="s">
        <v>81</v>
      </c>
      <c r="D7551" s="377">
        <v>45120</v>
      </c>
      <c r="E7551" s="1" t="s">
        <v>84</v>
      </c>
      <c r="F7551" s="378">
        <v>46184</v>
      </c>
      <c r="G7551" s="1" t="s">
        <v>14121</v>
      </c>
      <c r="H7551" s="1" t="s">
        <v>13456</v>
      </c>
      <c r="I7551" s="378">
        <v>46915</v>
      </c>
      <c r="J7551" s="1" t="s">
        <v>61</v>
      </c>
      <c r="K7551" s="380">
        <v>0.70212962962962999</v>
      </c>
      <c r="L7551" s="378">
        <v>46184</v>
      </c>
      <c r="M7551" s="1" t="s">
        <v>442</v>
      </c>
      <c r="N7551" s="1" t="s">
        <v>14124</v>
      </c>
    </row>
    <row r="7552" spans="1:14" x14ac:dyDescent="0.25">
      <c r="A7552" s="1" t="s">
        <v>441</v>
      </c>
      <c r="B7552" s="1" t="s">
        <v>87</v>
      </c>
      <c r="C7552" s="1" t="s">
        <v>81</v>
      </c>
      <c r="D7552" s="377">
        <v>45120</v>
      </c>
      <c r="E7552" s="1" t="s">
        <v>84</v>
      </c>
      <c r="F7552" s="378">
        <v>46184</v>
      </c>
      <c r="G7552" s="1" t="s">
        <v>14121</v>
      </c>
      <c r="H7552" s="1" t="s">
        <v>13456</v>
      </c>
      <c r="I7552" s="378">
        <v>46915</v>
      </c>
      <c r="J7552" s="1" t="s">
        <v>61</v>
      </c>
      <c r="K7552" s="380">
        <v>0.99141203703703995</v>
      </c>
      <c r="L7552" s="378">
        <v>46184</v>
      </c>
      <c r="M7552" s="1" t="s">
        <v>442</v>
      </c>
      <c r="N7552" s="1" t="s">
        <v>14123</v>
      </c>
    </row>
    <row r="7553" spans="1:14" x14ac:dyDescent="0.25">
      <c r="A7553" s="1" t="s">
        <v>441</v>
      </c>
      <c r="B7553" s="1" t="s">
        <v>87</v>
      </c>
      <c r="C7553" s="1" t="s">
        <v>81</v>
      </c>
      <c r="D7553" s="377">
        <v>45120</v>
      </c>
      <c r="E7553" s="1" t="s">
        <v>84</v>
      </c>
      <c r="F7553" s="378">
        <v>46184</v>
      </c>
      <c r="G7553" s="1" t="s">
        <v>12992</v>
      </c>
      <c r="H7553" s="1" t="s">
        <v>11786</v>
      </c>
      <c r="I7553" s="378">
        <v>46914</v>
      </c>
      <c r="J7553" s="1" t="s">
        <v>61</v>
      </c>
      <c r="K7553" s="380">
        <v>0.23861111111111</v>
      </c>
      <c r="L7553" s="378">
        <v>46184</v>
      </c>
      <c r="M7553" s="1" t="s">
        <v>442</v>
      </c>
      <c r="N7553" s="1" t="s">
        <v>12993</v>
      </c>
    </row>
    <row r="7554" spans="1:14" x14ac:dyDescent="0.25">
      <c r="A7554" s="1" t="s">
        <v>441</v>
      </c>
      <c r="B7554" s="1" t="s">
        <v>87</v>
      </c>
      <c r="C7554" s="1" t="s">
        <v>81</v>
      </c>
      <c r="D7554" s="377">
        <v>45120</v>
      </c>
      <c r="E7554" s="1" t="s">
        <v>84</v>
      </c>
      <c r="F7554" s="378">
        <v>46184</v>
      </c>
      <c r="G7554" s="1" t="s">
        <v>12992</v>
      </c>
      <c r="H7554" s="1" t="s">
        <v>11786</v>
      </c>
      <c r="I7554" s="378">
        <v>46914</v>
      </c>
      <c r="J7554" s="1" t="s">
        <v>61</v>
      </c>
      <c r="K7554" s="380">
        <v>0.46150462962963001</v>
      </c>
      <c r="L7554" s="378">
        <v>46184</v>
      </c>
      <c r="M7554" s="1" t="s">
        <v>442</v>
      </c>
      <c r="N7554" s="1" t="s">
        <v>13416</v>
      </c>
    </row>
    <row r="7555" spans="1:14" x14ac:dyDescent="0.25">
      <c r="A7555" s="1" t="s">
        <v>452</v>
      </c>
      <c r="B7555" s="1" t="s">
        <v>87</v>
      </c>
      <c r="C7555" s="1" t="s">
        <v>81</v>
      </c>
      <c r="D7555" s="377">
        <v>12600</v>
      </c>
      <c r="E7555" s="1" t="s">
        <v>84</v>
      </c>
      <c r="F7555" s="378">
        <v>46178</v>
      </c>
      <c r="G7555" s="1" t="s">
        <v>9202</v>
      </c>
      <c r="H7555" s="1" t="s">
        <v>5896</v>
      </c>
      <c r="I7555" s="378">
        <v>47272</v>
      </c>
      <c r="J7555" s="1" t="s">
        <v>61</v>
      </c>
      <c r="K7555" s="380">
        <v>1.386574074074E-2</v>
      </c>
      <c r="L7555" s="378">
        <v>46178</v>
      </c>
      <c r="M7555" s="1" t="s">
        <v>453</v>
      </c>
      <c r="N7555" s="1" t="s">
        <v>9203</v>
      </c>
    </row>
    <row r="7556" spans="1:14" x14ac:dyDescent="0.25">
      <c r="A7556" s="1" t="s">
        <v>452</v>
      </c>
      <c r="B7556" s="1" t="s">
        <v>87</v>
      </c>
      <c r="C7556" s="1" t="s">
        <v>81</v>
      </c>
      <c r="D7556" s="377">
        <v>12600</v>
      </c>
      <c r="E7556" s="1" t="s">
        <v>84</v>
      </c>
      <c r="F7556" s="378">
        <v>46178</v>
      </c>
      <c r="G7556" s="1" t="s">
        <v>9202</v>
      </c>
      <c r="H7556" s="1" t="s">
        <v>5896</v>
      </c>
      <c r="I7556" s="378">
        <v>47272</v>
      </c>
      <c r="J7556" s="1" t="s">
        <v>61</v>
      </c>
      <c r="K7556" s="380">
        <v>0.17128472222221999</v>
      </c>
      <c r="L7556" s="378">
        <v>46178</v>
      </c>
      <c r="M7556" s="1" t="s">
        <v>453</v>
      </c>
      <c r="N7556" s="1" t="s">
        <v>9204</v>
      </c>
    </row>
    <row r="7557" spans="1:14" x14ac:dyDescent="0.25">
      <c r="A7557" s="1" t="s">
        <v>452</v>
      </c>
      <c r="B7557" s="1" t="s">
        <v>87</v>
      </c>
      <c r="C7557" s="1" t="s">
        <v>81</v>
      </c>
      <c r="D7557" s="377">
        <v>12600</v>
      </c>
      <c r="E7557" s="1" t="s">
        <v>84</v>
      </c>
      <c r="F7557" s="378">
        <v>46177</v>
      </c>
      <c r="G7557" s="1" t="s">
        <v>9202</v>
      </c>
      <c r="H7557" s="1" t="s">
        <v>5896</v>
      </c>
      <c r="I7557" s="378">
        <v>47272</v>
      </c>
      <c r="J7557" s="1" t="s">
        <v>61</v>
      </c>
      <c r="K7557" s="380">
        <v>0.60153935185185003</v>
      </c>
      <c r="L7557" s="378">
        <v>46177</v>
      </c>
      <c r="M7557" s="1" t="s">
        <v>453</v>
      </c>
      <c r="N7557" s="1" t="s">
        <v>9212</v>
      </c>
    </row>
    <row r="7558" spans="1:14" x14ac:dyDescent="0.25">
      <c r="A7558" s="1" t="s">
        <v>452</v>
      </c>
      <c r="B7558" s="1" t="s">
        <v>87</v>
      </c>
      <c r="C7558" s="1" t="s">
        <v>81</v>
      </c>
      <c r="D7558" s="377">
        <v>12600</v>
      </c>
      <c r="E7558" s="1" t="s">
        <v>84</v>
      </c>
      <c r="F7558" s="378">
        <v>46177</v>
      </c>
      <c r="G7558" s="1" t="s">
        <v>9202</v>
      </c>
      <c r="H7558" s="1" t="s">
        <v>5896</v>
      </c>
      <c r="I7558" s="378">
        <v>47272</v>
      </c>
      <c r="J7558" s="1" t="s">
        <v>61</v>
      </c>
      <c r="K7558" s="380">
        <v>0.26292824074074</v>
      </c>
      <c r="L7558" s="378">
        <v>46177</v>
      </c>
      <c r="M7558" s="1" t="s">
        <v>453</v>
      </c>
      <c r="N7558" s="1" t="s">
        <v>9206</v>
      </c>
    </row>
    <row r="7559" spans="1:14" x14ac:dyDescent="0.25">
      <c r="A7559" s="1" t="s">
        <v>452</v>
      </c>
      <c r="B7559" s="1" t="s">
        <v>87</v>
      </c>
      <c r="C7559" s="1" t="s">
        <v>81</v>
      </c>
      <c r="D7559" s="377">
        <v>12600</v>
      </c>
      <c r="E7559" s="1" t="s">
        <v>84</v>
      </c>
      <c r="F7559" s="378">
        <v>46177</v>
      </c>
      <c r="G7559" s="1" t="s">
        <v>9202</v>
      </c>
      <c r="H7559" s="1" t="s">
        <v>5896</v>
      </c>
      <c r="I7559" s="378">
        <v>47272</v>
      </c>
      <c r="J7559" s="1" t="s">
        <v>61</v>
      </c>
      <c r="K7559" s="380">
        <v>0.66596064814815004</v>
      </c>
      <c r="L7559" s="378">
        <v>46177</v>
      </c>
      <c r="M7559" s="1" t="s">
        <v>453</v>
      </c>
      <c r="N7559" s="1" t="s">
        <v>9214</v>
      </c>
    </row>
    <row r="7560" spans="1:14" x14ac:dyDescent="0.25">
      <c r="A7560" s="1" t="s">
        <v>452</v>
      </c>
      <c r="B7560" s="1" t="s">
        <v>87</v>
      </c>
      <c r="C7560" s="1" t="s">
        <v>81</v>
      </c>
      <c r="D7560" s="377">
        <v>12600</v>
      </c>
      <c r="E7560" s="1" t="s">
        <v>84</v>
      </c>
      <c r="F7560" s="378">
        <v>46177</v>
      </c>
      <c r="G7560" s="1" t="s">
        <v>9202</v>
      </c>
      <c r="H7560" s="1" t="s">
        <v>5896</v>
      </c>
      <c r="I7560" s="378">
        <v>47272</v>
      </c>
      <c r="J7560" s="1" t="s">
        <v>61</v>
      </c>
      <c r="K7560" s="380">
        <v>0.82320601851852004</v>
      </c>
      <c r="L7560" s="378">
        <v>46177</v>
      </c>
      <c r="M7560" s="1" t="s">
        <v>453</v>
      </c>
      <c r="N7560" s="1" t="s">
        <v>9211</v>
      </c>
    </row>
    <row r="7561" spans="1:14" x14ac:dyDescent="0.25">
      <c r="A7561" s="1" t="s">
        <v>452</v>
      </c>
      <c r="B7561" s="1" t="s">
        <v>87</v>
      </c>
      <c r="C7561" s="1" t="s">
        <v>81</v>
      </c>
      <c r="D7561" s="377">
        <v>12600</v>
      </c>
      <c r="E7561" s="1" t="s">
        <v>84</v>
      </c>
      <c r="F7561" s="378">
        <v>46177</v>
      </c>
      <c r="G7561" s="1" t="s">
        <v>5759</v>
      </c>
      <c r="H7561" s="1" t="s">
        <v>5106</v>
      </c>
      <c r="I7561" s="378">
        <v>47271</v>
      </c>
      <c r="J7561" s="1" t="s">
        <v>61</v>
      </c>
      <c r="K7561" s="380">
        <v>0.14181712962963</v>
      </c>
      <c r="L7561" s="378">
        <v>46177</v>
      </c>
      <c r="M7561" s="1" t="s">
        <v>453</v>
      </c>
      <c r="N7561" s="1" t="s">
        <v>9208</v>
      </c>
    </row>
    <row r="7562" spans="1:14" x14ac:dyDescent="0.25">
      <c r="A7562" s="1" t="s">
        <v>452</v>
      </c>
      <c r="B7562" s="1" t="s">
        <v>87</v>
      </c>
      <c r="C7562" s="1" t="s">
        <v>81</v>
      </c>
      <c r="D7562" s="377">
        <v>12600</v>
      </c>
      <c r="E7562" s="1" t="s">
        <v>84</v>
      </c>
      <c r="F7562" s="378">
        <v>46177</v>
      </c>
      <c r="G7562" s="1" t="s">
        <v>9202</v>
      </c>
      <c r="H7562" s="1" t="s">
        <v>5896</v>
      </c>
      <c r="I7562" s="378">
        <v>47272</v>
      </c>
      <c r="J7562" s="1" t="s">
        <v>61</v>
      </c>
      <c r="K7562" s="380">
        <v>0.48443287037036997</v>
      </c>
      <c r="L7562" s="378">
        <v>46177</v>
      </c>
      <c r="M7562" s="1" t="s">
        <v>453</v>
      </c>
      <c r="N7562" s="1" t="s">
        <v>9207</v>
      </c>
    </row>
    <row r="7563" spans="1:14" x14ac:dyDescent="0.25">
      <c r="A7563" s="1" t="s">
        <v>452</v>
      </c>
      <c r="B7563" s="1" t="s">
        <v>87</v>
      </c>
      <c r="C7563" s="1" t="s">
        <v>81</v>
      </c>
      <c r="D7563" s="377">
        <v>12600</v>
      </c>
      <c r="E7563" s="1" t="s">
        <v>84</v>
      </c>
      <c r="F7563" s="378">
        <v>46177</v>
      </c>
      <c r="G7563" s="1" t="s">
        <v>9202</v>
      </c>
      <c r="H7563" s="1" t="s">
        <v>5896</v>
      </c>
      <c r="I7563" s="378">
        <v>47272</v>
      </c>
      <c r="J7563" s="1" t="s">
        <v>61</v>
      </c>
      <c r="K7563" s="380">
        <v>0.21228009259259001</v>
      </c>
      <c r="L7563" s="378">
        <v>46177</v>
      </c>
      <c r="M7563" s="1" t="s">
        <v>453</v>
      </c>
      <c r="N7563" s="1" t="s">
        <v>9209</v>
      </c>
    </row>
    <row r="7564" spans="1:14" x14ac:dyDescent="0.25">
      <c r="A7564" s="1" t="s">
        <v>452</v>
      </c>
      <c r="B7564" s="1" t="s">
        <v>87</v>
      </c>
      <c r="C7564" s="1" t="s">
        <v>81</v>
      </c>
      <c r="D7564" s="377">
        <v>12600</v>
      </c>
      <c r="E7564" s="1" t="s">
        <v>84</v>
      </c>
      <c r="F7564" s="378">
        <v>46177</v>
      </c>
      <c r="G7564" s="1" t="s">
        <v>9202</v>
      </c>
      <c r="H7564" s="1" t="s">
        <v>5896</v>
      </c>
      <c r="I7564" s="378">
        <v>47272</v>
      </c>
      <c r="J7564" s="1" t="s">
        <v>61</v>
      </c>
      <c r="K7564" s="380">
        <v>0.99048611111110996</v>
      </c>
      <c r="L7564" s="378">
        <v>46177</v>
      </c>
      <c r="M7564" s="1" t="s">
        <v>453</v>
      </c>
      <c r="N7564" s="1" t="s">
        <v>9213</v>
      </c>
    </row>
    <row r="7565" spans="1:14" x14ac:dyDescent="0.25">
      <c r="A7565" s="1" t="s">
        <v>452</v>
      </c>
      <c r="B7565" s="1" t="s">
        <v>87</v>
      </c>
      <c r="C7565" s="1" t="s">
        <v>81</v>
      </c>
      <c r="D7565" s="377">
        <v>12600</v>
      </c>
      <c r="E7565" s="1" t="s">
        <v>84</v>
      </c>
      <c r="F7565" s="378">
        <v>46177</v>
      </c>
      <c r="G7565" s="1" t="s">
        <v>9202</v>
      </c>
      <c r="H7565" s="1" t="s">
        <v>5896</v>
      </c>
      <c r="I7565" s="378">
        <v>47272</v>
      </c>
      <c r="J7565" s="1" t="s">
        <v>61</v>
      </c>
      <c r="K7565" s="380">
        <v>0.88554398148147995</v>
      </c>
      <c r="L7565" s="378">
        <v>46177</v>
      </c>
      <c r="M7565" s="1" t="s">
        <v>453</v>
      </c>
      <c r="N7565" s="1" t="s">
        <v>9205</v>
      </c>
    </row>
    <row r="7566" spans="1:14" x14ac:dyDescent="0.25">
      <c r="A7566" s="1" t="s">
        <v>452</v>
      </c>
      <c r="B7566" s="1" t="s">
        <v>87</v>
      </c>
      <c r="C7566" s="1" t="s">
        <v>81</v>
      </c>
      <c r="D7566" s="377">
        <v>12600</v>
      </c>
      <c r="E7566" s="1" t="s">
        <v>84</v>
      </c>
      <c r="F7566" s="378">
        <v>46177</v>
      </c>
      <c r="G7566" s="1" t="s">
        <v>9202</v>
      </c>
      <c r="H7566" s="1" t="s">
        <v>5896</v>
      </c>
      <c r="I7566" s="378">
        <v>47272</v>
      </c>
      <c r="J7566" s="1" t="s">
        <v>61</v>
      </c>
      <c r="K7566" s="380">
        <v>0.37877314814815</v>
      </c>
      <c r="L7566" s="378">
        <v>46177</v>
      </c>
      <c r="M7566" s="1" t="s">
        <v>453</v>
      </c>
      <c r="N7566" s="1" t="s">
        <v>9210</v>
      </c>
    </row>
    <row r="7567" spans="1:14" x14ac:dyDescent="0.25">
      <c r="A7567" s="1" t="s">
        <v>452</v>
      </c>
      <c r="B7567" s="1" t="s">
        <v>87</v>
      </c>
      <c r="C7567" s="1" t="s">
        <v>81</v>
      </c>
      <c r="D7567" s="377">
        <v>12600</v>
      </c>
      <c r="E7567" s="1" t="s">
        <v>84</v>
      </c>
      <c r="F7567" s="378">
        <v>46176</v>
      </c>
      <c r="G7567" s="1" t="s">
        <v>5759</v>
      </c>
      <c r="H7567" s="1" t="s">
        <v>5106</v>
      </c>
      <c r="I7567" s="378">
        <v>47271</v>
      </c>
      <c r="J7567" s="1" t="s">
        <v>61</v>
      </c>
      <c r="K7567" s="380">
        <v>0.54077546296295997</v>
      </c>
      <c r="L7567" s="378">
        <v>46176</v>
      </c>
      <c r="M7567" s="1" t="s">
        <v>453</v>
      </c>
      <c r="N7567" s="1" t="s">
        <v>9219</v>
      </c>
    </row>
    <row r="7568" spans="1:14" x14ac:dyDescent="0.25">
      <c r="A7568" s="1" t="s">
        <v>452</v>
      </c>
      <c r="B7568" s="1" t="s">
        <v>87</v>
      </c>
      <c r="C7568" s="1" t="s">
        <v>81</v>
      </c>
      <c r="D7568" s="377">
        <v>12600</v>
      </c>
      <c r="E7568" s="1" t="s">
        <v>84</v>
      </c>
      <c r="F7568" s="378">
        <v>46176</v>
      </c>
      <c r="G7568" s="1" t="s">
        <v>5759</v>
      </c>
      <c r="H7568" s="1" t="s">
        <v>5106</v>
      </c>
      <c r="I7568" s="378">
        <v>47271</v>
      </c>
      <c r="J7568" s="1" t="s">
        <v>61</v>
      </c>
      <c r="K7568" s="380">
        <v>0.47333333333333</v>
      </c>
      <c r="L7568" s="378">
        <v>46176</v>
      </c>
      <c r="M7568" s="1" t="s">
        <v>453</v>
      </c>
      <c r="N7568" s="1" t="s">
        <v>9220</v>
      </c>
    </row>
    <row r="7569" spans="1:14" x14ac:dyDescent="0.25">
      <c r="A7569" s="1" t="s">
        <v>452</v>
      </c>
      <c r="B7569" s="1" t="s">
        <v>87</v>
      </c>
      <c r="C7569" s="1" t="s">
        <v>81</v>
      </c>
      <c r="D7569" s="377">
        <v>12600</v>
      </c>
      <c r="E7569" s="1" t="s">
        <v>84</v>
      </c>
      <c r="F7569" s="378">
        <v>46176</v>
      </c>
      <c r="G7569" s="1" t="s">
        <v>5759</v>
      </c>
      <c r="H7569" s="1" t="s">
        <v>5106</v>
      </c>
      <c r="I7569" s="378">
        <v>47271</v>
      </c>
      <c r="J7569" s="1" t="s">
        <v>61</v>
      </c>
      <c r="K7569" s="380">
        <v>0.68204861111111004</v>
      </c>
      <c r="L7569" s="378">
        <v>46176</v>
      </c>
      <c r="M7569" s="1" t="s">
        <v>453</v>
      </c>
      <c r="N7569" s="1" t="s">
        <v>9215</v>
      </c>
    </row>
    <row r="7570" spans="1:14" x14ac:dyDescent="0.25">
      <c r="A7570" s="1" t="s">
        <v>452</v>
      </c>
      <c r="B7570" s="1" t="s">
        <v>87</v>
      </c>
      <c r="C7570" s="1" t="s">
        <v>81</v>
      </c>
      <c r="D7570" s="377">
        <v>12600</v>
      </c>
      <c r="E7570" s="1" t="s">
        <v>84</v>
      </c>
      <c r="F7570" s="378">
        <v>46176</v>
      </c>
      <c r="G7570" s="1" t="s">
        <v>5759</v>
      </c>
      <c r="H7570" s="1" t="s">
        <v>5106</v>
      </c>
      <c r="I7570" s="378">
        <v>47271</v>
      </c>
      <c r="J7570" s="1" t="s">
        <v>61</v>
      </c>
      <c r="K7570" s="380">
        <v>0.45928240740741</v>
      </c>
      <c r="L7570" s="378">
        <v>46176</v>
      </c>
      <c r="M7570" s="1" t="s">
        <v>453</v>
      </c>
      <c r="N7570" s="1" t="s">
        <v>9221</v>
      </c>
    </row>
    <row r="7571" spans="1:14" x14ac:dyDescent="0.25">
      <c r="A7571" s="1" t="s">
        <v>452</v>
      </c>
      <c r="B7571" s="1" t="s">
        <v>87</v>
      </c>
      <c r="C7571" s="1" t="s">
        <v>81</v>
      </c>
      <c r="D7571" s="377">
        <v>12600</v>
      </c>
      <c r="E7571" s="1" t="s">
        <v>84</v>
      </c>
      <c r="F7571" s="378">
        <v>46176</v>
      </c>
      <c r="G7571" s="1" t="s">
        <v>5759</v>
      </c>
      <c r="H7571" s="1" t="s">
        <v>5106</v>
      </c>
      <c r="I7571" s="378">
        <v>47271</v>
      </c>
      <c r="J7571" s="1" t="s">
        <v>61</v>
      </c>
      <c r="K7571" s="380">
        <v>0.78993055555556002</v>
      </c>
      <c r="L7571" s="378">
        <v>46176</v>
      </c>
      <c r="M7571" s="1" t="s">
        <v>453</v>
      </c>
      <c r="N7571" s="1" t="s">
        <v>9216</v>
      </c>
    </row>
    <row r="7572" spans="1:14" x14ac:dyDescent="0.25">
      <c r="A7572" s="1" t="s">
        <v>452</v>
      </c>
      <c r="B7572" s="1" t="s">
        <v>87</v>
      </c>
      <c r="C7572" s="1" t="s">
        <v>81</v>
      </c>
      <c r="D7572" s="377">
        <v>12600</v>
      </c>
      <c r="E7572" s="1" t="s">
        <v>84</v>
      </c>
      <c r="F7572" s="378">
        <v>46176</v>
      </c>
      <c r="G7572" s="1" t="s">
        <v>5759</v>
      </c>
      <c r="H7572" s="1" t="s">
        <v>5106</v>
      </c>
      <c r="I7572" s="378">
        <v>47271</v>
      </c>
      <c r="J7572" s="1" t="s">
        <v>61</v>
      </c>
      <c r="K7572" s="380">
        <v>0.25604166666667</v>
      </c>
      <c r="L7572" s="378">
        <v>46176</v>
      </c>
      <c r="M7572" s="1" t="s">
        <v>453</v>
      </c>
      <c r="N7572" s="1" t="s">
        <v>5760</v>
      </c>
    </row>
    <row r="7573" spans="1:14" x14ac:dyDescent="0.25">
      <c r="A7573" s="1" t="s">
        <v>452</v>
      </c>
      <c r="B7573" s="1" t="s">
        <v>87</v>
      </c>
      <c r="C7573" s="1" t="s">
        <v>81</v>
      </c>
      <c r="D7573" s="377">
        <v>12600</v>
      </c>
      <c r="E7573" s="1" t="s">
        <v>84</v>
      </c>
      <c r="F7573" s="378">
        <v>46176</v>
      </c>
      <c r="G7573" s="1" t="s">
        <v>5759</v>
      </c>
      <c r="H7573" s="1" t="s">
        <v>5106</v>
      </c>
      <c r="I7573" s="378">
        <v>47271</v>
      </c>
      <c r="J7573" s="1" t="s">
        <v>61</v>
      </c>
      <c r="K7573" s="380">
        <v>0.86331018518518998</v>
      </c>
      <c r="L7573" s="378">
        <v>46176</v>
      </c>
      <c r="M7573" s="1" t="s">
        <v>453</v>
      </c>
      <c r="N7573" s="1" t="s">
        <v>9222</v>
      </c>
    </row>
    <row r="7574" spans="1:14" x14ac:dyDescent="0.25">
      <c r="A7574" s="1" t="s">
        <v>452</v>
      </c>
      <c r="B7574" s="1" t="s">
        <v>87</v>
      </c>
      <c r="C7574" s="1" t="s">
        <v>81</v>
      </c>
      <c r="D7574" s="377">
        <v>12600</v>
      </c>
      <c r="E7574" s="1" t="s">
        <v>84</v>
      </c>
      <c r="F7574" s="378">
        <v>46176</v>
      </c>
      <c r="G7574" s="1" t="s">
        <v>5759</v>
      </c>
      <c r="H7574" s="1" t="s">
        <v>5106</v>
      </c>
      <c r="I7574" s="378">
        <v>47271</v>
      </c>
      <c r="J7574" s="1" t="s">
        <v>61</v>
      </c>
      <c r="K7574" s="380">
        <v>0.99157407407407006</v>
      </c>
      <c r="L7574" s="378">
        <v>46176</v>
      </c>
      <c r="M7574" s="1" t="s">
        <v>453</v>
      </c>
      <c r="N7574" s="1" t="s">
        <v>9217</v>
      </c>
    </row>
    <row r="7575" spans="1:14" x14ac:dyDescent="0.25">
      <c r="A7575" s="1" t="s">
        <v>452</v>
      </c>
      <c r="B7575" s="1" t="s">
        <v>87</v>
      </c>
      <c r="C7575" s="1" t="s">
        <v>81</v>
      </c>
      <c r="D7575" s="377">
        <v>12600</v>
      </c>
      <c r="E7575" s="1" t="s">
        <v>84</v>
      </c>
      <c r="F7575" s="378">
        <v>46176</v>
      </c>
      <c r="G7575" s="1" t="s">
        <v>5759</v>
      </c>
      <c r="H7575" s="1" t="s">
        <v>5106</v>
      </c>
      <c r="I7575" s="378">
        <v>47271</v>
      </c>
      <c r="J7575" s="1" t="s">
        <v>61</v>
      </c>
      <c r="K7575" s="380">
        <v>0.20261574074074001</v>
      </c>
      <c r="L7575" s="378">
        <v>46176</v>
      </c>
      <c r="M7575" s="1" t="s">
        <v>453</v>
      </c>
      <c r="N7575" s="1" t="s">
        <v>5761</v>
      </c>
    </row>
    <row r="7576" spans="1:14" x14ac:dyDescent="0.25">
      <c r="A7576" s="1" t="s">
        <v>452</v>
      </c>
      <c r="B7576" s="1" t="s">
        <v>87</v>
      </c>
      <c r="C7576" s="1" t="s">
        <v>81</v>
      </c>
      <c r="D7576" s="377">
        <v>12600</v>
      </c>
      <c r="E7576" s="1" t="s">
        <v>84</v>
      </c>
      <c r="F7576" s="378">
        <v>46176</v>
      </c>
      <c r="G7576" s="1" t="s">
        <v>5759</v>
      </c>
      <c r="H7576" s="1" t="s">
        <v>5106</v>
      </c>
      <c r="I7576" s="378">
        <v>47271</v>
      </c>
      <c r="J7576" s="1" t="s">
        <v>61</v>
      </c>
      <c r="K7576" s="380">
        <v>0.99215277777777999</v>
      </c>
      <c r="L7576" s="378">
        <v>46176</v>
      </c>
      <c r="M7576" s="1" t="s">
        <v>453</v>
      </c>
      <c r="N7576" s="1" t="s">
        <v>9218</v>
      </c>
    </row>
    <row r="7577" spans="1:14" x14ac:dyDescent="0.25">
      <c r="A7577" s="1" t="s">
        <v>213</v>
      </c>
      <c r="B7577" s="1" t="s">
        <v>87</v>
      </c>
      <c r="C7577" s="1" t="s">
        <v>3537</v>
      </c>
      <c r="D7577" s="377">
        <v>-45120</v>
      </c>
      <c r="E7577" s="1" t="s">
        <v>84</v>
      </c>
      <c r="F7577" s="378">
        <v>46181</v>
      </c>
      <c r="G7577" s="1" t="s">
        <v>9223</v>
      </c>
      <c r="H7577" s="1" t="s">
        <v>5877</v>
      </c>
      <c r="I7577" s="378">
        <v>46909</v>
      </c>
      <c r="J7577" s="1" t="s">
        <v>61</v>
      </c>
      <c r="K7577" s="380">
        <v>0.51136574074074004</v>
      </c>
      <c r="L7577" s="378">
        <v>46181</v>
      </c>
      <c r="M7577" s="1" t="s">
        <v>126</v>
      </c>
      <c r="N7577" s="1" t="s">
        <v>10506</v>
      </c>
    </row>
    <row r="7578" spans="1:14" x14ac:dyDescent="0.25">
      <c r="A7578" s="1" t="s">
        <v>213</v>
      </c>
      <c r="B7578" s="1" t="s">
        <v>87</v>
      </c>
      <c r="C7578" s="1" t="s">
        <v>81</v>
      </c>
      <c r="D7578" s="377">
        <v>45120</v>
      </c>
      <c r="E7578" s="1" t="s">
        <v>84</v>
      </c>
      <c r="F7578" s="378">
        <v>46181</v>
      </c>
      <c r="G7578" s="1" t="s">
        <v>9223</v>
      </c>
      <c r="H7578" s="1" t="s">
        <v>5877</v>
      </c>
      <c r="I7578" s="378">
        <v>46909</v>
      </c>
      <c r="J7578" s="1" t="s">
        <v>61</v>
      </c>
      <c r="K7578" s="380">
        <v>0.35686342592593001</v>
      </c>
      <c r="L7578" s="378">
        <v>46181</v>
      </c>
      <c r="M7578" s="1" t="s">
        <v>126</v>
      </c>
      <c r="N7578" s="1" t="s">
        <v>9224</v>
      </c>
    </row>
    <row r="7579" spans="1:14" x14ac:dyDescent="0.25">
      <c r="A7579" s="1" t="s">
        <v>213</v>
      </c>
      <c r="B7579" s="1" t="s">
        <v>87</v>
      </c>
      <c r="C7579" s="1" t="s">
        <v>81</v>
      </c>
      <c r="D7579" s="377">
        <v>45120</v>
      </c>
      <c r="E7579" s="1" t="s">
        <v>84</v>
      </c>
      <c r="F7579" s="378">
        <v>46181</v>
      </c>
      <c r="G7579" s="1" t="s">
        <v>9223</v>
      </c>
      <c r="H7579" s="1" t="s">
        <v>5877</v>
      </c>
      <c r="I7579" s="378">
        <v>46909</v>
      </c>
      <c r="J7579" s="1" t="s">
        <v>61</v>
      </c>
      <c r="K7579" s="380">
        <v>0.35806712962963</v>
      </c>
      <c r="L7579" s="378">
        <v>46181</v>
      </c>
      <c r="M7579" s="1" t="s">
        <v>126</v>
      </c>
      <c r="N7579" s="1" t="s">
        <v>9225</v>
      </c>
    </row>
    <row r="7580" spans="1:14" x14ac:dyDescent="0.25">
      <c r="A7580" s="1" t="s">
        <v>213</v>
      </c>
      <c r="B7580" s="1" t="s">
        <v>87</v>
      </c>
      <c r="C7580" s="1" t="s">
        <v>81</v>
      </c>
      <c r="D7580" s="377">
        <v>45120</v>
      </c>
      <c r="E7580" s="1" t="s">
        <v>84</v>
      </c>
      <c r="F7580" s="378">
        <v>46181</v>
      </c>
      <c r="G7580" s="1" t="s">
        <v>10503</v>
      </c>
      <c r="H7580" s="1" t="s">
        <v>9500</v>
      </c>
      <c r="I7580" s="378">
        <v>46912</v>
      </c>
      <c r="J7580" s="1" t="s">
        <v>61</v>
      </c>
      <c r="K7580" s="380">
        <v>0.68733796296296001</v>
      </c>
      <c r="L7580" s="378">
        <v>46181</v>
      </c>
      <c r="M7580" s="1" t="s">
        <v>126</v>
      </c>
      <c r="N7580" s="1" t="s">
        <v>10504</v>
      </c>
    </row>
    <row r="7581" spans="1:14" x14ac:dyDescent="0.25">
      <c r="A7581" s="1" t="s">
        <v>213</v>
      </c>
      <c r="B7581" s="1" t="s">
        <v>87</v>
      </c>
      <c r="C7581" s="1" t="s">
        <v>81</v>
      </c>
      <c r="D7581" s="377">
        <v>45120</v>
      </c>
      <c r="E7581" s="1" t="s">
        <v>84</v>
      </c>
      <c r="F7581" s="378">
        <v>46181</v>
      </c>
      <c r="G7581" s="1" t="s">
        <v>10503</v>
      </c>
      <c r="H7581" s="1" t="s">
        <v>9500</v>
      </c>
      <c r="I7581" s="378">
        <v>46912</v>
      </c>
      <c r="J7581" s="1" t="s">
        <v>61</v>
      </c>
      <c r="K7581" s="380">
        <v>0.89770833333333</v>
      </c>
      <c r="L7581" s="378">
        <v>46181</v>
      </c>
      <c r="M7581" s="1" t="s">
        <v>126</v>
      </c>
      <c r="N7581" s="1" t="s">
        <v>10505</v>
      </c>
    </row>
    <row r="7582" spans="1:14" x14ac:dyDescent="0.25">
      <c r="A7582" s="1" t="s">
        <v>213</v>
      </c>
      <c r="B7582" s="1" t="s">
        <v>87</v>
      </c>
      <c r="C7582" s="1" t="s">
        <v>81</v>
      </c>
      <c r="D7582" s="377">
        <v>45120</v>
      </c>
      <c r="E7582" s="1" t="s">
        <v>84</v>
      </c>
      <c r="F7582" s="378">
        <v>46179</v>
      </c>
      <c r="G7582" s="1" t="s">
        <v>9223</v>
      </c>
      <c r="H7582" s="1" t="s">
        <v>5877</v>
      </c>
      <c r="I7582" s="378">
        <v>46909</v>
      </c>
      <c r="J7582" s="1" t="s">
        <v>61</v>
      </c>
      <c r="K7582" s="380">
        <v>0.15495370370370001</v>
      </c>
      <c r="L7582" s="378">
        <v>46179</v>
      </c>
      <c r="M7582" s="1" t="s">
        <v>126</v>
      </c>
      <c r="N7582" s="1" t="s">
        <v>9226</v>
      </c>
    </row>
    <row r="7583" spans="1:14" x14ac:dyDescent="0.25">
      <c r="A7583" s="1" t="s">
        <v>213</v>
      </c>
      <c r="B7583" s="1" t="s">
        <v>87</v>
      </c>
      <c r="C7583" s="1" t="s">
        <v>81</v>
      </c>
      <c r="D7583" s="377">
        <v>45120</v>
      </c>
      <c r="E7583" s="1" t="s">
        <v>84</v>
      </c>
      <c r="F7583" s="378">
        <v>46178</v>
      </c>
      <c r="G7583" s="1" t="s">
        <v>9227</v>
      </c>
      <c r="H7583" s="1" t="s">
        <v>5876</v>
      </c>
      <c r="I7583" s="378">
        <v>46907</v>
      </c>
      <c r="J7583" s="1" t="s">
        <v>61</v>
      </c>
      <c r="K7583" s="380">
        <v>0.22649305555556001</v>
      </c>
      <c r="L7583" s="378">
        <v>46178</v>
      </c>
      <c r="M7583" s="1" t="s">
        <v>126</v>
      </c>
      <c r="N7583" s="1" t="s">
        <v>9228</v>
      </c>
    </row>
    <row r="7584" spans="1:14" x14ac:dyDescent="0.25">
      <c r="A7584" s="1" t="s">
        <v>213</v>
      </c>
      <c r="B7584" s="1" t="s">
        <v>87</v>
      </c>
      <c r="C7584" s="1" t="s">
        <v>81</v>
      </c>
      <c r="D7584" s="377">
        <v>45120</v>
      </c>
      <c r="E7584" s="1" t="s">
        <v>84</v>
      </c>
      <c r="F7584" s="378">
        <v>46178</v>
      </c>
      <c r="G7584" s="1" t="s">
        <v>9227</v>
      </c>
      <c r="H7584" s="1" t="s">
        <v>5876</v>
      </c>
      <c r="I7584" s="378">
        <v>46907</v>
      </c>
      <c r="J7584" s="1" t="s">
        <v>61</v>
      </c>
      <c r="K7584" s="380">
        <v>0.88657407407406996</v>
      </c>
      <c r="L7584" s="378">
        <v>46178</v>
      </c>
      <c r="M7584" s="1" t="s">
        <v>126</v>
      </c>
      <c r="N7584" s="1" t="s">
        <v>9229</v>
      </c>
    </row>
    <row r="7585" spans="1:14" x14ac:dyDescent="0.25">
      <c r="A7585" s="1" t="s">
        <v>213</v>
      </c>
      <c r="B7585" s="1" t="s">
        <v>87</v>
      </c>
      <c r="C7585" s="1" t="s">
        <v>81</v>
      </c>
      <c r="D7585" s="377">
        <v>45120</v>
      </c>
      <c r="E7585" s="1" t="s">
        <v>84</v>
      </c>
      <c r="F7585" s="378">
        <v>46177</v>
      </c>
      <c r="G7585" s="1" t="s">
        <v>9227</v>
      </c>
      <c r="H7585" s="1" t="s">
        <v>5876</v>
      </c>
      <c r="I7585" s="378">
        <v>46907</v>
      </c>
      <c r="J7585" s="1" t="s">
        <v>61</v>
      </c>
      <c r="K7585" s="380">
        <v>0.95961805555556001</v>
      </c>
      <c r="L7585" s="378">
        <v>46177</v>
      </c>
      <c r="M7585" s="1" t="s">
        <v>126</v>
      </c>
      <c r="N7585" s="1" t="s">
        <v>9231</v>
      </c>
    </row>
    <row r="7586" spans="1:14" x14ac:dyDescent="0.25">
      <c r="A7586" s="1" t="s">
        <v>213</v>
      </c>
      <c r="B7586" s="1" t="s">
        <v>87</v>
      </c>
      <c r="C7586" s="1" t="s">
        <v>81</v>
      </c>
      <c r="D7586" s="377">
        <v>45120</v>
      </c>
      <c r="E7586" s="1" t="s">
        <v>84</v>
      </c>
      <c r="F7586" s="378">
        <v>46177</v>
      </c>
      <c r="G7586" s="1" t="s">
        <v>9227</v>
      </c>
      <c r="H7586" s="1" t="s">
        <v>5876</v>
      </c>
      <c r="I7586" s="378">
        <v>46907</v>
      </c>
      <c r="J7586" s="1" t="s">
        <v>61</v>
      </c>
      <c r="K7586" s="380">
        <v>0.89890046296296</v>
      </c>
      <c r="L7586" s="378">
        <v>46177</v>
      </c>
      <c r="M7586" s="1" t="s">
        <v>126</v>
      </c>
      <c r="N7586" s="1" t="s">
        <v>9230</v>
      </c>
    </row>
    <row r="7587" spans="1:14" x14ac:dyDescent="0.25">
      <c r="A7587" s="1" t="s">
        <v>3799</v>
      </c>
      <c r="B7587" s="1" t="s">
        <v>80</v>
      </c>
      <c r="C7587" s="1" t="s">
        <v>81</v>
      </c>
      <c r="D7587" s="377">
        <v>8985</v>
      </c>
      <c r="E7587" s="1" t="s">
        <v>82</v>
      </c>
      <c r="F7587" s="378">
        <v>46184</v>
      </c>
      <c r="G7587" s="1" t="s">
        <v>14125</v>
      </c>
      <c r="H7587" s="1" t="s">
        <v>13449</v>
      </c>
      <c r="I7587" s="378">
        <v>46276</v>
      </c>
      <c r="J7587" s="1" t="s">
        <v>61</v>
      </c>
      <c r="K7587" s="380">
        <v>0.87502314814814997</v>
      </c>
      <c r="L7587" s="378">
        <v>46184</v>
      </c>
      <c r="M7587" s="1" t="s">
        <v>3800</v>
      </c>
      <c r="N7587" s="1" t="s">
        <v>14126</v>
      </c>
    </row>
    <row r="7588" spans="1:14" x14ac:dyDescent="0.25">
      <c r="A7588" s="1" t="s">
        <v>10870</v>
      </c>
      <c r="B7588" s="1" t="s">
        <v>80</v>
      </c>
      <c r="C7588" s="1" t="s">
        <v>81</v>
      </c>
      <c r="D7588" s="377">
        <v>2500</v>
      </c>
      <c r="E7588" s="1" t="s">
        <v>82</v>
      </c>
      <c r="F7588" s="378">
        <v>46183</v>
      </c>
      <c r="G7588" s="1" t="s">
        <v>12994</v>
      </c>
      <c r="H7588" s="1" t="s">
        <v>11965</v>
      </c>
      <c r="I7588" s="378">
        <v>46273</v>
      </c>
      <c r="J7588" s="1" t="s">
        <v>61</v>
      </c>
      <c r="K7588" s="380">
        <v>0.92346064814814999</v>
      </c>
      <c r="L7588" s="378">
        <v>46183</v>
      </c>
      <c r="M7588" s="1" t="s">
        <v>10873</v>
      </c>
      <c r="N7588" s="1" t="s">
        <v>12995</v>
      </c>
    </row>
    <row r="7589" spans="1:14" x14ac:dyDescent="0.25">
      <c r="A7589" s="1" t="s">
        <v>10870</v>
      </c>
      <c r="B7589" s="1" t="s">
        <v>80</v>
      </c>
      <c r="C7589" s="1" t="s">
        <v>81</v>
      </c>
      <c r="D7589" s="377">
        <v>2508</v>
      </c>
      <c r="E7589" s="1" t="s">
        <v>82</v>
      </c>
      <c r="F7589" s="378">
        <v>46182</v>
      </c>
      <c r="G7589" s="1" t="s">
        <v>10871</v>
      </c>
      <c r="H7589" s="1" t="s">
        <v>10872</v>
      </c>
      <c r="I7589" s="378">
        <v>46272</v>
      </c>
      <c r="J7589" s="1" t="s">
        <v>61</v>
      </c>
      <c r="K7589" s="380">
        <v>0.58271990740740998</v>
      </c>
      <c r="L7589" s="378">
        <v>46182</v>
      </c>
      <c r="M7589" s="1" t="s">
        <v>10873</v>
      </c>
      <c r="N7589" s="1" t="s">
        <v>10874</v>
      </c>
    </row>
    <row r="7590" spans="1:14" x14ac:dyDescent="0.25">
      <c r="A7590" s="1" t="s">
        <v>10870</v>
      </c>
      <c r="B7590" s="1" t="s">
        <v>80</v>
      </c>
      <c r="C7590" s="1" t="s">
        <v>81</v>
      </c>
      <c r="D7590" s="377">
        <v>2500</v>
      </c>
      <c r="E7590" s="1" t="s">
        <v>82</v>
      </c>
      <c r="F7590" s="378">
        <v>46182</v>
      </c>
      <c r="G7590" s="1" t="s">
        <v>10875</v>
      </c>
      <c r="H7590" s="1" t="s">
        <v>10876</v>
      </c>
      <c r="I7590" s="378">
        <v>46272</v>
      </c>
      <c r="J7590" s="1" t="s">
        <v>61</v>
      </c>
      <c r="K7590" s="380">
        <v>0.40821759259259</v>
      </c>
      <c r="L7590" s="378">
        <v>46182</v>
      </c>
      <c r="M7590" s="1" t="s">
        <v>10873</v>
      </c>
      <c r="N7590" s="1" t="s">
        <v>10877</v>
      </c>
    </row>
    <row r="7591" spans="1:14" x14ac:dyDescent="0.25">
      <c r="A7591" s="1" t="s">
        <v>5127</v>
      </c>
      <c r="B7591" s="1" t="s">
        <v>80</v>
      </c>
      <c r="C7591" s="1" t="s">
        <v>81</v>
      </c>
      <c r="D7591" s="377">
        <v>488</v>
      </c>
      <c r="E7591" s="1" t="s">
        <v>82</v>
      </c>
      <c r="F7591" s="378">
        <v>46175</v>
      </c>
      <c r="G7591" s="1" t="s">
        <v>5762</v>
      </c>
      <c r="H7591" s="1" t="s">
        <v>5129</v>
      </c>
      <c r="I7591" s="378">
        <v>46205</v>
      </c>
      <c r="J7591" s="1" t="s">
        <v>61</v>
      </c>
      <c r="K7591" s="380">
        <v>0.78497685185184995</v>
      </c>
      <c r="L7591" s="378">
        <v>46175</v>
      </c>
      <c r="M7591" s="1" t="s">
        <v>5128</v>
      </c>
      <c r="N7591" s="1" t="s">
        <v>5763</v>
      </c>
    </row>
    <row r="7592" spans="1:14" x14ac:dyDescent="0.25">
      <c r="A7592" s="1" t="s">
        <v>5048</v>
      </c>
      <c r="B7592" s="1" t="s">
        <v>80</v>
      </c>
      <c r="C7592" s="1" t="s">
        <v>81</v>
      </c>
      <c r="D7592" s="377">
        <v>489</v>
      </c>
      <c r="E7592" s="1" t="s">
        <v>82</v>
      </c>
      <c r="F7592" s="378">
        <v>46175</v>
      </c>
      <c r="G7592" s="1" t="s">
        <v>5053</v>
      </c>
      <c r="H7592" s="1" t="s">
        <v>5054</v>
      </c>
      <c r="I7592" s="378">
        <v>46205</v>
      </c>
      <c r="J7592" s="1" t="s">
        <v>61</v>
      </c>
      <c r="K7592" s="380">
        <v>0.65532407407407001</v>
      </c>
      <c r="L7592" s="378">
        <v>46175</v>
      </c>
      <c r="M7592" s="1" t="s">
        <v>5051</v>
      </c>
      <c r="N7592" s="1" t="s">
        <v>5055</v>
      </c>
    </row>
    <row r="7593" spans="1:14" x14ac:dyDescent="0.25">
      <c r="A7593" s="1" t="s">
        <v>5048</v>
      </c>
      <c r="B7593" s="1" t="s">
        <v>80</v>
      </c>
      <c r="C7593" s="1" t="s">
        <v>81</v>
      </c>
      <c r="D7593" s="377">
        <v>983</v>
      </c>
      <c r="E7593" s="1" t="s">
        <v>82</v>
      </c>
      <c r="F7593" s="378">
        <v>46175</v>
      </c>
      <c r="G7593" s="1" t="s">
        <v>5049</v>
      </c>
      <c r="H7593" s="1" t="s">
        <v>5050</v>
      </c>
      <c r="I7593" s="378">
        <v>46205</v>
      </c>
      <c r="J7593" s="1" t="s">
        <v>61</v>
      </c>
      <c r="K7593" s="380">
        <v>0.60951388888889002</v>
      </c>
      <c r="L7593" s="378">
        <v>46175</v>
      </c>
      <c r="M7593" s="1" t="s">
        <v>5051</v>
      </c>
      <c r="N7593" s="1" t="s">
        <v>5052</v>
      </c>
    </row>
    <row r="7594" spans="1:14" x14ac:dyDescent="0.25">
      <c r="A7594" s="1" t="s">
        <v>11038</v>
      </c>
      <c r="B7594" s="1" t="s">
        <v>80</v>
      </c>
      <c r="C7594" s="1" t="s">
        <v>81</v>
      </c>
      <c r="D7594" s="377">
        <v>485</v>
      </c>
      <c r="E7594" s="1" t="s">
        <v>82</v>
      </c>
      <c r="F7594" s="378">
        <v>46182</v>
      </c>
      <c r="G7594" s="1" t="s">
        <v>11665</v>
      </c>
      <c r="H7594" s="1" t="s">
        <v>11040</v>
      </c>
      <c r="I7594" s="378">
        <v>46212</v>
      </c>
      <c r="J7594" s="1" t="s">
        <v>61</v>
      </c>
      <c r="K7594" s="380">
        <v>0.79569444444444004</v>
      </c>
      <c r="L7594" s="378">
        <v>46182</v>
      </c>
      <c r="M7594" s="1" t="s">
        <v>11039</v>
      </c>
      <c r="N7594" s="1" t="s">
        <v>11666</v>
      </c>
    </row>
    <row r="7595" spans="1:14" x14ac:dyDescent="0.25">
      <c r="A7595" s="1" t="s">
        <v>5986</v>
      </c>
      <c r="B7595" s="1" t="s">
        <v>80</v>
      </c>
      <c r="C7595" s="1" t="s">
        <v>81</v>
      </c>
      <c r="D7595" s="377">
        <v>971</v>
      </c>
      <c r="E7595" s="1" t="s">
        <v>82</v>
      </c>
      <c r="F7595" s="378">
        <v>46178</v>
      </c>
      <c r="G7595" s="1" t="s">
        <v>9232</v>
      </c>
      <c r="H7595" s="1" t="s">
        <v>5988</v>
      </c>
      <c r="I7595" s="378">
        <v>46208</v>
      </c>
      <c r="J7595" s="1" t="s">
        <v>61</v>
      </c>
      <c r="K7595" s="380">
        <v>0.67627314814814998</v>
      </c>
      <c r="L7595" s="378">
        <v>46178</v>
      </c>
      <c r="M7595" s="1" t="s">
        <v>5987</v>
      </c>
      <c r="N7595" s="1" t="s">
        <v>9233</v>
      </c>
    </row>
    <row r="7596" spans="1:14" x14ac:dyDescent="0.25">
      <c r="A7596" s="1" t="s">
        <v>5986</v>
      </c>
      <c r="B7596" s="1" t="s">
        <v>80</v>
      </c>
      <c r="C7596" s="1" t="s">
        <v>81</v>
      </c>
      <c r="D7596" s="377">
        <v>487</v>
      </c>
      <c r="E7596" s="1" t="s">
        <v>82</v>
      </c>
      <c r="F7596" s="378">
        <v>46177</v>
      </c>
      <c r="G7596" s="1" t="s">
        <v>9234</v>
      </c>
      <c r="H7596" s="1" t="s">
        <v>5989</v>
      </c>
      <c r="I7596" s="378">
        <v>46207</v>
      </c>
      <c r="J7596" s="1" t="s">
        <v>61</v>
      </c>
      <c r="K7596" s="380">
        <v>0.60387731481481</v>
      </c>
      <c r="L7596" s="378">
        <v>46177</v>
      </c>
      <c r="M7596" s="1" t="s">
        <v>5987</v>
      </c>
      <c r="N7596" s="1" t="s">
        <v>9235</v>
      </c>
    </row>
    <row r="7597" spans="1:14" x14ac:dyDescent="0.25">
      <c r="A7597" s="1" t="s">
        <v>5977</v>
      </c>
      <c r="B7597" s="1" t="s">
        <v>80</v>
      </c>
      <c r="C7597" s="1" t="s">
        <v>81</v>
      </c>
      <c r="D7597" s="377">
        <v>486</v>
      </c>
      <c r="E7597" s="1" t="s">
        <v>82</v>
      </c>
      <c r="F7597" s="378">
        <v>46178</v>
      </c>
      <c r="G7597" s="1" t="s">
        <v>9236</v>
      </c>
      <c r="H7597" s="1" t="s">
        <v>5979</v>
      </c>
      <c r="I7597" s="378">
        <v>46208</v>
      </c>
      <c r="J7597" s="1" t="s">
        <v>61</v>
      </c>
      <c r="K7597" s="380">
        <v>0.42311342592592999</v>
      </c>
      <c r="L7597" s="378">
        <v>46178</v>
      </c>
      <c r="M7597" s="1" t="s">
        <v>5978</v>
      </c>
      <c r="N7597" s="1" t="s">
        <v>9237</v>
      </c>
    </row>
    <row r="7598" spans="1:14" x14ac:dyDescent="0.25">
      <c r="A7598" s="1" t="s">
        <v>5999</v>
      </c>
      <c r="B7598" s="1" t="s">
        <v>80</v>
      </c>
      <c r="C7598" s="1" t="s">
        <v>81</v>
      </c>
      <c r="D7598" s="377">
        <v>490</v>
      </c>
      <c r="E7598" s="1" t="s">
        <v>82</v>
      </c>
      <c r="F7598" s="378">
        <v>46178</v>
      </c>
      <c r="G7598" s="1" t="s">
        <v>9238</v>
      </c>
      <c r="H7598" s="1" t="s">
        <v>6001</v>
      </c>
      <c r="I7598" s="378">
        <v>46208</v>
      </c>
      <c r="J7598" s="1" t="s">
        <v>61</v>
      </c>
      <c r="K7598" s="380">
        <v>0.77946759259259002</v>
      </c>
      <c r="L7598" s="378">
        <v>46178</v>
      </c>
      <c r="M7598" s="1" t="s">
        <v>6000</v>
      </c>
      <c r="N7598" s="1" t="s">
        <v>9239</v>
      </c>
    </row>
    <row r="7599" spans="1:14" x14ac:dyDescent="0.25">
      <c r="A7599" s="1" t="s">
        <v>10878</v>
      </c>
      <c r="B7599" s="1" t="s">
        <v>80</v>
      </c>
      <c r="C7599" s="1" t="s">
        <v>81</v>
      </c>
      <c r="D7599" s="377">
        <v>484</v>
      </c>
      <c r="E7599" s="1" t="s">
        <v>82</v>
      </c>
      <c r="F7599" s="378">
        <v>46182</v>
      </c>
      <c r="G7599" s="1" t="s">
        <v>10879</v>
      </c>
      <c r="H7599" s="1" t="s">
        <v>10880</v>
      </c>
      <c r="I7599" s="378">
        <v>46212</v>
      </c>
      <c r="J7599" s="1" t="s">
        <v>61</v>
      </c>
      <c r="K7599" s="380">
        <v>0.59336805555556005</v>
      </c>
      <c r="L7599" s="378">
        <v>46182</v>
      </c>
      <c r="M7599" s="1" t="s">
        <v>10881</v>
      </c>
      <c r="N7599" s="1" t="s">
        <v>10882</v>
      </c>
    </row>
    <row r="7600" spans="1:14" x14ac:dyDescent="0.25">
      <c r="A7600" s="1" t="s">
        <v>5980</v>
      </c>
      <c r="B7600" s="1" t="s">
        <v>80</v>
      </c>
      <c r="C7600" s="1" t="s">
        <v>81</v>
      </c>
      <c r="D7600" s="377">
        <v>982</v>
      </c>
      <c r="E7600" s="1" t="s">
        <v>82</v>
      </c>
      <c r="F7600" s="378">
        <v>46178</v>
      </c>
      <c r="G7600" s="1" t="s">
        <v>9240</v>
      </c>
      <c r="H7600" s="1" t="s">
        <v>5982</v>
      </c>
      <c r="I7600" s="378">
        <v>46208</v>
      </c>
      <c r="J7600" s="1" t="s">
        <v>61</v>
      </c>
      <c r="K7600" s="380">
        <v>0.92260416666667</v>
      </c>
      <c r="L7600" s="378">
        <v>46178</v>
      </c>
      <c r="M7600" s="1" t="s">
        <v>5981</v>
      </c>
      <c r="N7600" s="1" t="s">
        <v>9241</v>
      </c>
    </row>
    <row r="7601" spans="1:14" x14ac:dyDescent="0.25">
      <c r="A7601" s="1" t="s">
        <v>5983</v>
      </c>
      <c r="B7601" s="1" t="s">
        <v>80</v>
      </c>
      <c r="C7601" s="1" t="s">
        <v>81</v>
      </c>
      <c r="D7601" s="377">
        <v>481</v>
      </c>
      <c r="E7601" s="1" t="s">
        <v>82</v>
      </c>
      <c r="F7601" s="378">
        <v>46178</v>
      </c>
      <c r="G7601" s="1" t="s">
        <v>9242</v>
      </c>
      <c r="H7601" s="1" t="s">
        <v>5985</v>
      </c>
      <c r="I7601" s="378">
        <v>46208</v>
      </c>
      <c r="J7601" s="1" t="s">
        <v>61</v>
      </c>
      <c r="K7601" s="380">
        <v>0.64261574074074002</v>
      </c>
      <c r="L7601" s="378">
        <v>46178</v>
      </c>
      <c r="M7601" s="1" t="s">
        <v>5984</v>
      </c>
      <c r="N7601" s="1" t="s">
        <v>9243</v>
      </c>
    </row>
    <row r="7602" spans="1:14" x14ac:dyDescent="0.25">
      <c r="A7602" s="1" t="s">
        <v>5130</v>
      </c>
      <c r="B7602" s="1" t="s">
        <v>80</v>
      </c>
      <c r="C7602" s="1" t="s">
        <v>81</v>
      </c>
      <c r="D7602" s="377">
        <v>491</v>
      </c>
      <c r="E7602" s="1" t="s">
        <v>82</v>
      </c>
      <c r="F7602" s="378">
        <v>46175</v>
      </c>
      <c r="G7602" s="1" t="s">
        <v>5764</v>
      </c>
      <c r="H7602" s="1" t="s">
        <v>5132</v>
      </c>
      <c r="I7602" s="378">
        <v>46205</v>
      </c>
      <c r="J7602" s="1" t="s">
        <v>61</v>
      </c>
      <c r="K7602" s="380">
        <v>0.93770833333333004</v>
      </c>
      <c r="L7602" s="378">
        <v>46175</v>
      </c>
      <c r="M7602" s="1" t="s">
        <v>5131</v>
      </c>
      <c r="N7602" s="1" t="s">
        <v>5765</v>
      </c>
    </row>
    <row r="7603" spans="1:14" x14ac:dyDescent="0.25">
      <c r="A7603" s="1" t="s">
        <v>5990</v>
      </c>
      <c r="B7603" s="1" t="s">
        <v>80</v>
      </c>
      <c r="C7603" s="1" t="s">
        <v>81</v>
      </c>
      <c r="D7603" s="377">
        <v>487</v>
      </c>
      <c r="E7603" s="1" t="s">
        <v>82</v>
      </c>
      <c r="F7603" s="378">
        <v>46176</v>
      </c>
      <c r="G7603" s="1" t="s">
        <v>9244</v>
      </c>
      <c r="H7603" s="1" t="s">
        <v>5992</v>
      </c>
      <c r="I7603" s="378">
        <v>46206</v>
      </c>
      <c r="J7603" s="1" t="s">
        <v>61</v>
      </c>
      <c r="K7603" s="380">
        <v>0.85947916666667001</v>
      </c>
      <c r="L7603" s="378">
        <v>46176</v>
      </c>
      <c r="M7603" s="1" t="s">
        <v>5991</v>
      </c>
      <c r="N7603" s="1" t="s">
        <v>9245</v>
      </c>
    </row>
    <row r="7604" spans="1:14" x14ac:dyDescent="0.25">
      <c r="A7604" s="1" t="s">
        <v>5993</v>
      </c>
      <c r="B7604" s="1" t="s">
        <v>80</v>
      </c>
      <c r="C7604" s="1" t="s">
        <v>81</v>
      </c>
      <c r="D7604" s="377">
        <v>483</v>
      </c>
      <c r="E7604" s="1" t="s">
        <v>82</v>
      </c>
      <c r="F7604" s="378">
        <v>46176</v>
      </c>
      <c r="G7604" s="1" t="s">
        <v>9246</v>
      </c>
      <c r="H7604" s="1" t="s">
        <v>5995</v>
      </c>
      <c r="I7604" s="378">
        <v>46206</v>
      </c>
      <c r="J7604" s="1" t="s">
        <v>61</v>
      </c>
      <c r="K7604" s="380">
        <v>0.60733796296296005</v>
      </c>
      <c r="L7604" s="378">
        <v>46176</v>
      </c>
      <c r="M7604" s="1" t="s">
        <v>5994</v>
      </c>
      <c r="N7604" s="1" t="s">
        <v>9247</v>
      </c>
    </row>
    <row r="7605" spans="1:14" x14ac:dyDescent="0.25">
      <c r="A7605" s="1" t="s">
        <v>5996</v>
      </c>
      <c r="B7605" s="1" t="s">
        <v>80</v>
      </c>
      <c r="C7605" s="1" t="s">
        <v>81</v>
      </c>
      <c r="D7605" s="377">
        <v>491</v>
      </c>
      <c r="E7605" s="1" t="s">
        <v>82</v>
      </c>
      <c r="F7605" s="378">
        <v>46176</v>
      </c>
      <c r="G7605" s="1" t="s">
        <v>9248</v>
      </c>
      <c r="H7605" s="1" t="s">
        <v>5998</v>
      </c>
      <c r="I7605" s="378">
        <v>46206</v>
      </c>
      <c r="J7605" s="1" t="s">
        <v>61</v>
      </c>
      <c r="K7605" s="380">
        <v>0.75424768518519003</v>
      </c>
      <c r="L7605" s="378">
        <v>46176</v>
      </c>
      <c r="M7605" s="1" t="s">
        <v>5997</v>
      </c>
      <c r="N7605" s="1" t="s">
        <v>9249</v>
      </c>
    </row>
    <row r="7606" spans="1:14" x14ac:dyDescent="0.25">
      <c r="A7606" s="1" t="s">
        <v>14171</v>
      </c>
      <c r="B7606" s="1" t="s">
        <v>80</v>
      </c>
      <c r="C7606" s="1" t="s">
        <v>81</v>
      </c>
      <c r="D7606" s="377">
        <v>1915</v>
      </c>
      <c r="E7606" s="1" t="s">
        <v>82</v>
      </c>
      <c r="F7606" s="378">
        <v>46185</v>
      </c>
      <c r="G7606" s="1" t="s">
        <v>14468</v>
      </c>
      <c r="H7606" s="1" t="s">
        <v>14173</v>
      </c>
      <c r="I7606" s="378">
        <v>46277</v>
      </c>
      <c r="J7606" s="1" t="s">
        <v>61</v>
      </c>
      <c r="K7606" s="380">
        <v>0.54033564814815005</v>
      </c>
      <c r="L7606" s="378">
        <v>46185</v>
      </c>
      <c r="M7606" s="1" t="s">
        <v>14172</v>
      </c>
      <c r="N7606" s="1" t="s">
        <v>14469</v>
      </c>
    </row>
    <row r="7607" spans="1:14" x14ac:dyDescent="0.25">
      <c r="A7607" s="1" t="s">
        <v>11001</v>
      </c>
      <c r="B7607" s="1" t="s">
        <v>80</v>
      </c>
      <c r="C7607" s="1" t="s">
        <v>81</v>
      </c>
      <c r="D7607" s="377">
        <v>2919</v>
      </c>
      <c r="E7607" s="1" t="s">
        <v>82</v>
      </c>
      <c r="F7607" s="378">
        <v>46183</v>
      </c>
      <c r="G7607" s="1" t="s">
        <v>11669</v>
      </c>
      <c r="H7607" s="1" t="s">
        <v>11004</v>
      </c>
      <c r="I7607" s="378">
        <v>46275</v>
      </c>
      <c r="J7607" s="1" t="s">
        <v>61</v>
      </c>
      <c r="K7607" s="380">
        <v>0.32212962962962999</v>
      </c>
      <c r="L7607" s="378">
        <v>46183</v>
      </c>
      <c r="M7607" s="1" t="s">
        <v>11002</v>
      </c>
      <c r="N7607" s="1" t="s">
        <v>11670</v>
      </c>
    </row>
    <row r="7608" spans="1:14" x14ac:dyDescent="0.25">
      <c r="A7608" s="1" t="s">
        <v>11001</v>
      </c>
      <c r="B7608" s="1" t="s">
        <v>80</v>
      </c>
      <c r="C7608" s="1" t="s">
        <v>81</v>
      </c>
      <c r="D7608" s="377">
        <v>2851</v>
      </c>
      <c r="E7608" s="1" t="s">
        <v>82</v>
      </c>
      <c r="F7608" s="378">
        <v>46183</v>
      </c>
      <c r="G7608" s="1" t="s">
        <v>11667</v>
      </c>
      <c r="H7608" s="1" t="s">
        <v>11003</v>
      </c>
      <c r="I7608" s="378">
        <v>46275</v>
      </c>
      <c r="J7608" s="1" t="s">
        <v>61</v>
      </c>
      <c r="K7608" s="380">
        <v>0.14063657407406999</v>
      </c>
      <c r="L7608" s="378">
        <v>46183</v>
      </c>
      <c r="M7608" s="1" t="s">
        <v>11002</v>
      </c>
      <c r="N7608" s="1" t="s">
        <v>11668</v>
      </c>
    </row>
    <row r="7609" spans="1:14" x14ac:dyDescent="0.25">
      <c r="A7609" s="1" t="s">
        <v>11001</v>
      </c>
      <c r="B7609" s="1" t="s">
        <v>80</v>
      </c>
      <c r="C7609" s="1" t="s">
        <v>81</v>
      </c>
      <c r="D7609" s="377">
        <v>2976</v>
      </c>
      <c r="E7609" s="1" t="s">
        <v>82</v>
      </c>
      <c r="F7609" s="378">
        <v>46183</v>
      </c>
      <c r="G7609" s="1" t="s">
        <v>12998</v>
      </c>
      <c r="H7609" s="1" t="s">
        <v>11812</v>
      </c>
      <c r="I7609" s="378">
        <v>46275</v>
      </c>
      <c r="J7609" s="1" t="s">
        <v>61</v>
      </c>
      <c r="K7609" s="380">
        <v>0.43872685185185001</v>
      </c>
      <c r="L7609" s="378">
        <v>46183</v>
      </c>
      <c r="M7609" s="1" t="s">
        <v>11002</v>
      </c>
      <c r="N7609" s="1" t="s">
        <v>12999</v>
      </c>
    </row>
    <row r="7610" spans="1:14" x14ac:dyDescent="0.25">
      <c r="A7610" s="1" t="s">
        <v>11001</v>
      </c>
      <c r="B7610" s="1" t="s">
        <v>80</v>
      </c>
      <c r="C7610" s="1" t="s">
        <v>81</v>
      </c>
      <c r="D7610" s="377">
        <v>3030</v>
      </c>
      <c r="E7610" s="1" t="s">
        <v>82</v>
      </c>
      <c r="F7610" s="378">
        <v>46183</v>
      </c>
      <c r="G7610" s="1" t="s">
        <v>12996</v>
      </c>
      <c r="H7610" s="1" t="s">
        <v>11814</v>
      </c>
      <c r="I7610" s="378">
        <v>46275</v>
      </c>
      <c r="J7610" s="1" t="s">
        <v>61</v>
      </c>
      <c r="K7610" s="380">
        <v>0.82918981481481002</v>
      </c>
      <c r="L7610" s="378">
        <v>46183</v>
      </c>
      <c r="M7610" s="1" t="s">
        <v>11002</v>
      </c>
      <c r="N7610" s="1" t="s">
        <v>12997</v>
      </c>
    </row>
    <row r="7611" spans="1:14" x14ac:dyDescent="0.25">
      <c r="A7611" s="1" t="s">
        <v>11001</v>
      </c>
      <c r="B7611" s="1" t="s">
        <v>80</v>
      </c>
      <c r="C7611" s="1" t="s">
        <v>81</v>
      </c>
      <c r="D7611" s="377">
        <v>2983</v>
      </c>
      <c r="E7611" s="1" t="s">
        <v>82</v>
      </c>
      <c r="F7611" s="378">
        <v>46183</v>
      </c>
      <c r="G7611" s="1" t="s">
        <v>13000</v>
      </c>
      <c r="H7611" s="1" t="s">
        <v>11813</v>
      </c>
      <c r="I7611" s="378">
        <v>46275</v>
      </c>
      <c r="J7611" s="1" t="s">
        <v>61</v>
      </c>
      <c r="K7611" s="380">
        <v>0.69144675925926002</v>
      </c>
      <c r="L7611" s="378">
        <v>46183</v>
      </c>
      <c r="M7611" s="1" t="s">
        <v>11002</v>
      </c>
      <c r="N7611" s="1" t="s">
        <v>13001</v>
      </c>
    </row>
    <row r="7612" spans="1:14" x14ac:dyDescent="0.25">
      <c r="A7612" s="1" t="s">
        <v>214</v>
      </c>
      <c r="B7612" s="1" t="s">
        <v>80</v>
      </c>
      <c r="C7612" s="1" t="s">
        <v>81</v>
      </c>
      <c r="D7612" s="377">
        <v>2480</v>
      </c>
      <c r="E7612" s="1" t="s">
        <v>82</v>
      </c>
      <c r="F7612" s="378">
        <v>46185</v>
      </c>
      <c r="G7612" s="1" t="s">
        <v>14470</v>
      </c>
      <c r="H7612" s="1" t="s">
        <v>14179</v>
      </c>
      <c r="I7612" s="378">
        <v>46277</v>
      </c>
      <c r="J7612" s="1" t="s">
        <v>61</v>
      </c>
      <c r="K7612" s="380">
        <v>0.38486111111110999</v>
      </c>
      <c r="L7612" s="378">
        <v>46185</v>
      </c>
      <c r="M7612" s="1" t="s">
        <v>108</v>
      </c>
      <c r="N7612" s="1" t="s">
        <v>14471</v>
      </c>
    </row>
    <row r="7613" spans="1:14" x14ac:dyDescent="0.25">
      <c r="A7613" s="1" t="s">
        <v>214</v>
      </c>
      <c r="B7613" s="1" t="s">
        <v>80</v>
      </c>
      <c r="C7613" s="1" t="s">
        <v>81</v>
      </c>
      <c r="D7613" s="377">
        <v>2500</v>
      </c>
      <c r="E7613" s="1" t="s">
        <v>82</v>
      </c>
      <c r="F7613" s="378">
        <v>46184</v>
      </c>
      <c r="G7613" s="1" t="s">
        <v>14127</v>
      </c>
      <c r="H7613" s="1" t="s">
        <v>13460</v>
      </c>
      <c r="I7613" s="378">
        <v>46276</v>
      </c>
      <c r="J7613" s="1" t="s">
        <v>61</v>
      </c>
      <c r="K7613" s="380">
        <v>0.82906250000000004</v>
      </c>
      <c r="L7613" s="378">
        <v>46184</v>
      </c>
      <c r="M7613" s="1" t="s">
        <v>108</v>
      </c>
      <c r="N7613" s="1" t="s">
        <v>14128</v>
      </c>
    </row>
    <row r="7614" spans="1:14" x14ac:dyDescent="0.25">
      <c r="A7614" s="1" t="s">
        <v>214</v>
      </c>
      <c r="B7614" s="1" t="s">
        <v>80</v>
      </c>
      <c r="C7614" s="1" t="s">
        <v>81</v>
      </c>
      <c r="D7614" s="377">
        <v>2480</v>
      </c>
      <c r="E7614" s="1" t="s">
        <v>82</v>
      </c>
      <c r="F7614" s="378">
        <v>46182</v>
      </c>
      <c r="G7614" s="1" t="s">
        <v>11671</v>
      </c>
      <c r="H7614" s="1" t="s">
        <v>11000</v>
      </c>
      <c r="I7614" s="378">
        <v>46274</v>
      </c>
      <c r="J7614" s="1" t="s">
        <v>61</v>
      </c>
      <c r="K7614" s="380">
        <v>0.76533564814815003</v>
      </c>
      <c r="L7614" s="378">
        <v>46182</v>
      </c>
      <c r="M7614" s="1" t="s">
        <v>108</v>
      </c>
      <c r="N7614" s="1" t="s">
        <v>11672</v>
      </c>
    </row>
    <row r="7615" spans="1:14" x14ac:dyDescent="0.25">
      <c r="A7615" s="1" t="s">
        <v>214</v>
      </c>
      <c r="B7615" s="1" t="s">
        <v>80</v>
      </c>
      <c r="C7615" s="1" t="s">
        <v>81</v>
      </c>
      <c r="D7615" s="377">
        <v>2500</v>
      </c>
      <c r="E7615" s="1" t="s">
        <v>82</v>
      </c>
      <c r="F7615" s="378">
        <v>46178</v>
      </c>
      <c r="G7615" s="1" t="s">
        <v>9250</v>
      </c>
      <c r="H7615" s="1" t="s">
        <v>5898</v>
      </c>
      <c r="I7615" s="378">
        <v>46270</v>
      </c>
      <c r="J7615" s="1" t="s">
        <v>61</v>
      </c>
      <c r="K7615" s="380">
        <v>0.77071759259258998</v>
      </c>
      <c r="L7615" s="378">
        <v>46178</v>
      </c>
      <c r="M7615" s="1" t="s">
        <v>108</v>
      </c>
      <c r="N7615" s="1" t="s">
        <v>9251</v>
      </c>
    </row>
    <row r="7616" spans="1:14" x14ac:dyDescent="0.25">
      <c r="A7616" s="1" t="s">
        <v>214</v>
      </c>
      <c r="B7616" s="1" t="s">
        <v>80</v>
      </c>
      <c r="C7616" s="1" t="s">
        <v>81</v>
      </c>
      <c r="D7616" s="377">
        <v>2475</v>
      </c>
      <c r="E7616" s="1" t="s">
        <v>82</v>
      </c>
      <c r="F7616" s="378">
        <v>46178</v>
      </c>
      <c r="G7616" s="1" t="s">
        <v>9252</v>
      </c>
      <c r="H7616" s="1" t="s">
        <v>5897</v>
      </c>
      <c r="I7616" s="378">
        <v>46270</v>
      </c>
      <c r="J7616" s="1" t="s">
        <v>61</v>
      </c>
      <c r="K7616" s="380">
        <v>0.60084490740741003</v>
      </c>
      <c r="L7616" s="378">
        <v>46178</v>
      </c>
      <c r="M7616" s="1" t="s">
        <v>108</v>
      </c>
      <c r="N7616" s="1" t="s">
        <v>9253</v>
      </c>
    </row>
    <row r="7617" spans="1:14" x14ac:dyDescent="0.25">
      <c r="A7617" s="1" t="s">
        <v>4081</v>
      </c>
      <c r="B7617" s="1" t="s">
        <v>80</v>
      </c>
      <c r="C7617" s="1" t="s">
        <v>81</v>
      </c>
      <c r="D7617" s="377">
        <v>2953</v>
      </c>
      <c r="E7617" s="1" t="s">
        <v>82</v>
      </c>
      <c r="F7617" s="378">
        <v>46184</v>
      </c>
      <c r="G7617" s="1" t="s">
        <v>13160</v>
      </c>
      <c r="H7617" s="1" t="s">
        <v>13161</v>
      </c>
      <c r="I7617" s="378">
        <v>46276</v>
      </c>
      <c r="J7617" s="1" t="s">
        <v>61</v>
      </c>
      <c r="K7617" s="380">
        <v>0.38694444444443998</v>
      </c>
      <c r="L7617" s="378">
        <v>46184</v>
      </c>
      <c r="M7617" s="1" t="s">
        <v>4082</v>
      </c>
      <c r="N7617" s="1" t="s">
        <v>13162</v>
      </c>
    </row>
    <row r="7618" spans="1:14" x14ac:dyDescent="0.25">
      <c r="A7618" s="1" t="s">
        <v>4081</v>
      </c>
      <c r="B7618" s="1" t="s">
        <v>80</v>
      </c>
      <c r="C7618" s="1" t="s">
        <v>81</v>
      </c>
      <c r="D7618" s="377">
        <v>2983</v>
      </c>
      <c r="E7618" s="1" t="s">
        <v>82</v>
      </c>
      <c r="F7618" s="378">
        <v>46184</v>
      </c>
      <c r="G7618" s="1" t="s">
        <v>13417</v>
      </c>
      <c r="H7618" s="1" t="s">
        <v>13418</v>
      </c>
      <c r="I7618" s="378">
        <v>46276</v>
      </c>
      <c r="J7618" s="1" t="s">
        <v>61</v>
      </c>
      <c r="K7618" s="380">
        <v>0.65797453703704001</v>
      </c>
      <c r="L7618" s="378">
        <v>46184</v>
      </c>
      <c r="M7618" s="1" t="s">
        <v>4082</v>
      </c>
      <c r="N7618" s="1" t="s">
        <v>13419</v>
      </c>
    </row>
    <row r="7619" spans="1:14" x14ac:dyDescent="0.25">
      <c r="A7619" s="1" t="s">
        <v>4081</v>
      </c>
      <c r="B7619" s="1" t="s">
        <v>80</v>
      </c>
      <c r="C7619" s="1" t="s">
        <v>81</v>
      </c>
      <c r="D7619" s="377">
        <v>2998</v>
      </c>
      <c r="E7619" s="1" t="s">
        <v>82</v>
      </c>
      <c r="F7619" s="378">
        <v>46184</v>
      </c>
      <c r="G7619" s="1" t="s">
        <v>13420</v>
      </c>
      <c r="H7619" s="1" t="s">
        <v>13421</v>
      </c>
      <c r="I7619" s="378">
        <v>46276</v>
      </c>
      <c r="J7619" s="1" t="s">
        <v>61</v>
      </c>
      <c r="K7619" s="380">
        <v>0.56054398148147999</v>
      </c>
      <c r="L7619" s="378">
        <v>46184</v>
      </c>
      <c r="M7619" s="1" t="s">
        <v>4082</v>
      </c>
      <c r="N7619" s="1" t="s">
        <v>13422</v>
      </c>
    </row>
    <row r="7620" spans="1:14" x14ac:dyDescent="0.25">
      <c r="A7620" s="1" t="s">
        <v>4081</v>
      </c>
      <c r="B7620" s="1" t="s">
        <v>80</v>
      </c>
      <c r="C7620" s="1" t="s">
        <v>81</v>
      </c>
      <c r="D7620" s="377">
        <v>2840</v>
      </c>
      <c r="E7620" s="1" t="s">
        <v>82</v>
      </c>
      <c r="F7620" s="378">
        <v>46184</v>
      </c>
      <c r="G7620" s="1" t="s">
        <v>13002</v>
      </c>
      <c r="H7620" s="1" t="s">
        <v>11809</v>
      </c>
      <c r="I7620" s="378">
        <v>46276</v>
      </c>
      <c r="J7620" s="1" t="s">
        <v>61</v>
      </c>
      <c r="K7620" s="380">
        <v>0.22956018518519</v>
      </c>
      <c r="L7620" s="378">
        <v>46184</v>
      </c>
      <c r="M7620" s="1" t="s">
        <v>4082</v>
      </c>
      <c r="N7620" s="1" t="s">
        <v>13003</v>
      </c>
    </row>
    <row r="7621" spans="1:14" x14ac:dyDescent="0.25">
      <c r="A7621" s="1" t="s">
        <v>4081</v>
      </c>
      <c r="B7621" s="1" t="s">
        <v>80</v>
      </c>
      <c r="C7621" s="1" t="s">
        <v>81</v>
      </c>
      <c r="D7621" s="377">
        <v>3095</v>
      </c>
      <c r="E7621" s="1" t="s">
        <v>82</v>
      </c>
      <c r="F7621" s="378">
        <v>46184</v>
      </c>
      <c r="G7621" s="1" t="s">
        <v>13157</v>
      </c>
      <c r="H7621" s="1" t="s">
        <v>13158</v>
      </c>
      <c r="I7621" s="378">
        <v>46276</v>
      </c>
      <c r="J7621" s="1" t="s">
        <v>61</v>
      </c>
      <c r="K7621" s="380">
        <v>0.44687500000000002</v>
      </c>
      <c r="L7621" s="378">
        <v>46184</v>
      </c>
      <c r="M7621" s="1" t="s">
        <v>4082</v>
      </c>
      <c r="N7621" s="1" t="s">
        <v>13159</v>
      </c>
    </row>
    <row r="7622" spans="1:14" x14ac:dyDescent="0.25">
      <c r="A7622" s="1" t="s">
        <v>4081</v>
      </c>
      <c r="B7622" s="1" t="s">
        <v>80</v>
      </c>
      <c r="C7622" s="1" t="s">
        <v>81</v>
      </c>
      <c r="D7622" s="377">
        <v>2969</v>
      </c>
      <c r="E7622" s="1" t="s">
        <v>82</v>
      </c>
      <c r="F7622" s="378">
        <v>46175</v>
      </c>
      <c r="G7622" s="1" t="s">
        <v>5766</v>
      </c>
      <c r="H7622" s="1" t="s">
        <v>5107</v>
      </c>
      <c r="I7622" s="378">
        <v>46267</v>
      </c>
      <c r="J7622" s="1" t="s">
        <v>61</v>
      </c>
      <c r="K7622" s="380">
        <v>0.68531249999999999</v>
      </c>
      <c r="L7622" s="378">
        <v>46175</v>
      </c>
      <c r="M7622" s="1" t="s">
        <v>4082</v>
      </c>
      <c r="N7622" s="1" t="s">
        <v>5767</v>
      </c>
    </row>
    <row r="7623" spans="1:14" x14ac:dyDescent="0.25">
      <c r="A7623" s="1" t="s">
        <v>4081</v>
      </c>
      <c r="B7623" s="1" t="s">
        <v>80</v>
      </c>
      <c r="C7623" s="1" t="s">
        <v>81</v>
      </c>
      <c r="D7623" s="377">
        <v>2977</v>
      </c>
      <c r="E7623" s="1" t="s">
        <v>82</v>
      </c>
      <c r="F7623" s="378">
        <v>46175</v>
      </c>
      <c r="G7623" s="1" t="s">
        <v>5062</v>
      </c>
      <c r="H7623" s="1" t="s">
        <v>5063</v>
      </c>
      <c r="I7623" s="378">
        <v>46267</v>
      </c>
      <c r="J7623" s="1" t="s">
        <v>61</v>
      </c>
      <c r="K7623" s="380">
        <v>0.59645833333332998</v>
      </c>
      <c r="L7623" s="378">
        <v>46175</v>
      </c>
      <c r="M7623" s="1" t="s">
        <v>4082</v>
      </c>
      <c r="N7623" s="1" t="s">
        <v>5064</v>
      </c>
    </row>
    <row r="7624" spans="1:14" x14ac:dyDescent="0.25">
      <c r="A7624" s="1" t="s">
        <v>4081</v>
      </c>
      <c r="B7624" s="1" t="s">
        <v>80</v>
      </c>
      <c r="C7624" s="1" t="s">
        <v>81</v>
      </c>
      <c r="D7624" s="377">
        <v>2824</v>
      </c>
      <c r="E7624" s="1" t="s">
        <v>82</v>
      </c>
      <c r="F7624" s="378">
        <v>46175</v>
      </c>
      <c r="G7624" s="1" t="s">
        <v>5056</v>
      </c>
      <c r="H7624" s="1" t="s">
        <v>5057</v>
      </c>
      <c r="I7624" s="378">
        <v>46267</v>
      </c>
      <c r="J7624" s="1" t="s">
        <v>61</v>
      </c>
      <c r="K7624" s="380">
        <v>0.39938657407407002</v>
      </c>
      <c r="L7624" s="378">
        <v>46175</v>
      </c>
      <c r="M7624" s="1" t="s">
        <v>4082</v>
      </c>
      <c r="N7624" s="1" t="s">
        <v>5058</v>
      </c>
    </row>
    <row r="7625" spans="1:14" x14ac:dyDescent="0.25">
      <c r="A7625" s="1" t="s">
        <v>4081</v>
      </c>
      <c r="B7625" s="1" t="s">
        <v>80</v>
      </c>
      <c r="C7625" s="1" t="s">
        <v>81</v>
      </c>
      <c r="D7625" s="377">
        <v>3023</v>
      </c>
      <c r="E7625" s="1" t="s">
        <v>82</v>
      </c>
      <c r="F7625" s="378">
        <v>46175</v>
      </c>
      <c r="G7625" s="1" t="s">
        <v>5768</v>
      </c>
      <c r="H7625" s="1" t="s">
        <v>5108</v>
      </c>
      <c r="I7625" s="378">
        <v>46267</v>
      </c>
      <c r="J7625" s="1" t="s">
        <v>61</v>
      </c>
      <c r="K7625" s="380">
        <v>0.76831018518519001</v>
      </c>
      <c r="L7625" s="378">
        <v>46175</v>
      </c>
      <c r="M7625" s="1" t="s">
        <v>4082</v>
      </c>
      <c r="N7625" s="1" t="s">
        <v>5769</v>
      </c>
    </row>
    <row r="7626" spans="1:14" x14ac:dyDescent="0.25">
      <c r="A7626" s="1" t="s">
        <v>4081</v>
      </c>
      <c r="B7626" s="1" t="s">
        <v>80</v>
      </c>
      <c r="C7626" s="1" t="s">
        <v>81</v>
      </c>
      <c r="D7626" s="377">
        <v>2966</v>
      </c>
      <c r="E7626" s="1" t="s">
        <v>82</v>
      </c>
      <c r="F7626" s="378">
        <v>46175</v>
      </c>
      <c r="G7626" s="1" t="s">
        <v>5059</v>
      </c>
      <c r="H7626" s="1" t="s">
        <v>5060</v>
      </c>
      <c r="I7626" s="378">
        <v>46267</v>
      </c>
      <c r="J7626" s="1" t="s">
        <v>61</v>
      </c>
      <c r="K7626" s="380">
        <v>0.53931712962962997</v>
      </c>
      <c r="L7626" s="378">
        <v>46175</v>
      </c>
      <c r="M7626" s="1" t="s">
        <v>4082</v>
      </c>
      <c r="N7626" s="1" t="s">
        <v>5061</v>
      </c>
    </row>
    <row r="7627" spans="1:14" x14ac:dyDescent="0.25">
      <c r="A7627" s="1" t="s">
        <v>5065</v>
      </c>
      <c r="B7627" s="1" t="s">
        <v>80</v>
      </c>
      <c r="C7627" s="1" t="s">
        <v>81</v>
      </c>
      <c r="D7627" s="377">
        <v>483</v>
      </c>
      <c r="E7627" s="1" t="s">
        <v>82</v>
      </c>
      <c r="F7627" s="378">
        <v>46181</v>
      </c>
      <c r="G7627" s="1" t="s">
        <v>10509</v>
      </c>
      <c r="H7627" s="1" t="s">
        <v>9506</v>
      </c>
      <c r="I7627" s="378">
        <v>46273</v>
      </c>
      <c r="J7627" s="1" t="s">
        <v>61</v>
      </c>
      <c r="K7627" s="380">
        <v>0.67521990740741</v>
      </c>
      <c r="L7627" s="378">
        <v>46181</v>
      </c>
      <c r="M7627" s="1" t="s">
        <v>5068</v>
      </c>
      <c r="N7627" s="1" t="s">
        <v>10510</v>
      </c>
    </row>
    <row r="7628" spans="1:14" x14ac:dyDescent="0.25">
      <c r="A7628" s="1" t="s">
        <v>5065</v>
      </c>
      <c r="B7628" s="1" t="s">
        <v>80</v>
      </c>
      <c r="C7628" s="1" t="s">
        <v>81</v>
      </c>
      <c r="D7628" s="377">
        <v>1944</v>
      </c>
      <c r="E7628" s="1" t="s">
        <v>82</v>
      </c>
      <c r="F7628" s="378">
        <v>46181</v>
      </c>
      <c r="G7628" s="1" t="s">
        <v>10507</v>
      </c>
      <c r="H7628" s="1" t="s">
        <v>9505</v>
      </c>
      <c r="I7628" s="378">
        <v>46273</v>
      </c>
      <c r="J7628" s="1" t="s">
        <v>61</v>
      </c>
      <c r="K7628" s="380">
        <v>0.56504629629629999</v>
      </c>
      <c r="L7628" s="378">
        <v>46181</v>
      </c>
      <c r="M7628" s="1" t="s">
        <v>5068</v>
      </c>
      <c r="N7628" s="1" t="s">
        <v>10508</v>
      </c>
    </row>
    <row r="7629" spans="1:14" x14ac:dyDescent="0.25">
      <c r="A7629" s="1" t="s">
        <v>5065</v>
      </c>
      <c r="B7629" s="1" t="s">
        <v>80</v>
      </c>
      <c r="C7629" s="1" t="s">
        <v>81</v>
      </c>
      <c r="D7629" s="377">
        <v>958</v>
      </c>
      <c r="E7629" s="1" t="s">
        <v>82</v>
      </c>
      <c r="F7629" s="378">
        <v>46175</v>
      </c>
      <c r="G7629" s="1" t="s">
        <v>5066</v>
      </c>
      <c r="H7629" s="1" t="s">
        <v>5067</v>
      </c>
      <c r="I7629" s="378">
        <v>46267</v>
      </c>
      <c r="J7629" s="1" t="s">
        <v>61</v>
      </c>
      <c r="K7629" s="380">
        <v>0.44054398148148</v>
      </c>
      <c r="L7629" s="378">
        <v>46175</v>
      </c>
      <c r="M7629" s="1" t="s">
        <v>5068</v>
      </c>
      <c r="N7629" s="1" t="s">
        <v>5069</v>
      </c>
    </row>
    <row r="7630" spans="1:14" x14ac:dyDescent="0.25">
      <c r="A7630" s="1" t="s">
        <v>5065</v>
      </c>
      <c r="B7630" s="1" t="s">
        <v>80</v>
      </c>
      <c r="C7630" s="1" t="s">
        <v>81</v>
      </c>
      <c r="D7630" s="377">
        <v>481</v>
      </c>
      <c r="E7630" s="1" t="s">
        <v>82</v>
      </c>
      <c r="F7630" s="378">
        <v>46175</v>
      </c>
      <c r="G7630" s="1" t="s">
        <v>5070</v>
      </c>
      <c r="H7630" s="1" t="s">
        <v>5071</v>
      </c>
      <c r="I7630" s="378">
        <v>46267</v>
      </c>
      <c r="J7630" s="1" t="s">
        <v>61</v>
      </c>
      <c r="K7630" s="380">
        <v>0.43934027777778001</v>
      </c>
      <c r="L7630" s="378">
        <v>46175</v>
      </c>
      <c r="M7630" s="1" t="s">
        <v>5068</v>
      </c>
      <c r="N7630" s="1" t="s">
        <v>5072</v>
      </c>
    </row>
    <row r="7631" spans="1:14" x14ac:dyDescent="0.25">
      <c r="A7631" s="1" t="s">
        <v>5899</v>
      </c>
      <c r="B7631" s="1" t="s">
        <v>80</v>
      </c>
      <c r="C7631" s="1" t="s">
        <v>81</v>
      </c>
      <c r="D7631" s="377">
        <v>481</v>
      </c>
      <c r="E7631" s="1" t="s">
        <v>82</v>
      </c>
      <c r="F7631" s="378">
        <v>46177</v>
      </c>
      <c r="G7631" s="1" t="s">
        <v>9254</v>
      </c>
      <c r="H7631" s="1" t="s">
        <v>5904</v>
      </c>
      <c r="I7631" s="378">
        <v>46269</v>
      </c>
      <c r="J7631" s="1" t="s">
        <v>61</v>
      </c>
      <c r="K7631" s="380">
        <v>0.41836805555556</v>
      </c>
      <c r="L7631" s="378">
        <v>46177</v>
      </c>
      <c r="M7631" s="1" t="s">
        <v>5900</v>
      </c>
      <c r="N7631" s="1" t="s">
        <v>9255</v>
      </c>
    </row>
    <row r="7632" spans="1:14" x14ac:dyDescent="0.25">
      <c r="A7632" s="1" t="s">
        <v>5899</v>
      </c>
      <c r="B7632" s="1" t="s">
        <v>80</v>
      </c>
      <c r="C7632" s="1" t="s">
        <v>81</v>
      </c>
      <c r="D7632" s="377">
        <v>1969</v>
      </c>
      <c r="E7632" s="1" t="s">
        <v>82</v>
      </c>
      <c r="F7632" s="378">
        <v>46177</v>
      </c>
      <c r="G7632" s="1" t="s">
        <v>9256</v>
      </c>
      <c r="H7632" s="1" t="s">
        <v>5903</v>
      </c>
      <c r="I7632" s="378">
        <v>46269</v>
      </c>
      <c r="J7632" s="1" t="s">
        <v>61</v>
      </c>
      <c r="K7632" s="380">
        <v>0.50916666666666999</v>
      </c>
      <c r="L7632" s="378">
        <v>46177</v>
      </c>
      <c r="M7632" s="1" t="s">
        <v>5900</v>
      </c>
      <c r="N7632" s="1" t="s">
        <v>9257</v>
      </c>
    </row>
    <row r="7633" spans="1:14" x14ac:dyDescent="0.25">
      <c r="A7633" s="1" t="s">
        <v>5899</v>
      </c>
      <c r="B7633" s="1" t="s">
        <v>80</v>
      </c>
      <c r="C7633" s="1" t="s">
        <v>81</v>
      </c>
      <c r="D7633" s="377">
        <v>481</v>
      </c>
      <c r="E7633" s="1" t="s">
        <v>82</v>
      </c>
      <c r="F7633" s="378">
        <v>46176</v>
      </c>
      <c r="G7633" s="1" t="s">
        <v>9258</v>
      </c>
      <c r="H7633" s="1" t="s">
        <v>5902</v>
      </c>
      <c r="I7633" s="378">
        <v>46268</v>
      </c>
      <c r="J7633" s="1" t="s">
        <v>61</v>
      </c>
      <c r="K7633" s="380">
        <v>0.42318287037037</v>
      </c>
      <c r="L7633" s="378">
        <v>46176</v>
      </c>
      <c r="M7633" s="1" t="s">
        <v>5900</v>
      </c>
      <c r="N7633" s="1" t="s">
        <v>9259</v>
      </c>
    </row>
    <row r="7634" spans="1:14" x14ac:dyDescent="0.25">
      <c r="A7634" s="1" t="s">
        <v>5899</v>
      </c>
      <c r="B7634" s="1" t="s">
        <v>80</v>
      </c>
      <c r="C7634" s="1" t="s">
        <v>81</v>
      </c>
      <c r="D7634" s="377">
        <v>1955</v>
      </c>
      <c r="E7634" s="1" t="s">
        <v>82</v>
      </c>
      <c r="F7634" s="378">
        <v>46176</v>
      </c>
      <c r="G7634" s="1" t="s">
        <v>9260</v>
      </c>
      <c r="H7634" s="1" t="s">
        <v>5901</v>
      </c>
      <c r="I7634" s="378">
        <v>46268</v>
      </c>
      <c r="J7634" s="1" t="s">
        <v>61</v>
      </c>
      <c r="K7634" s="380">
        <v>0.51519675925926001</v>
      </c>
      <c r="L7634" s="378">
        <v>46176</v>
      </c>
      <c r="M7634" s="1" t="s">
        <v>5900</v>
      </c>
      <c r="N7634" s="1" t="s">
        <v>9261</v>
      </c>
    </row>
    <row r="7635" spans="1:14" x14ac:dyDescent="0.25">
      <c r="A7635" s="1" t="s">
        <v>9507</v>
      </c>
      <c r="B7635" s="1" t="s">
        <v>80</v>
      </c>
      <c r="C7635" s="1" t="s">
        <v>81</v>
      </c>
      <c r="D7635" s="377">
        <v>479</v>
      </c>
      <c r="E7635" s="1" t="s">
        <v>82</v>
      </c>
      <c r="F7635" s="378">
        <v>46183</v>
      </c>
      <c r="G7635" s="1" t="s">
        <v>13004</v>
      </c>
      <c r="H7635" s="1" t="s">
        <v>11816</v>
      </c>
      <c r="I7635" s="378">
        <v>46275</v>
      </c>
      <c r="J7635" s="1" t="s">
        <v>61</v>
      </c>
      <c r="K7635" s="380">
        <v>0.93842592592592999</v>
      </c>
      <c r="L7635" s="378">
        <v>46183</v>
      </c>
      <c r="M7635" s="1" t="s">
        <v>9508</v>
      </c>
      <c r="N7635" s="1" t="s">
        <v>13005</v>
      </c>
    </row>
    <row r="7636" spans="1:14" x14ac:dyDescent="0.25">
      <c r="A7636" s="1" t="s">
        <v>9507</v>
      </c>
      <c r="B7636" s="1" t="s">
        <v>80</v>
      </c>
      <c r="C7636" s="1" t="s">
        <v>81</v>
      </c>
      <c r="D7636" s="377">
        <v>488</v>
      </c>
      <c r="E7636" s="1" t="s">
        <v>82</v>
      </c>
      <c r="F7636" s="378">
        <v>46183</v>
      </c>
      <c r="G7636" s="1" t="s">
        <v>13006</v>
      </c>
      <c r="H7636" s="1" t="s">
        <v>11815</v>
      </c>
      <c r="I7636" s="378">
        <v>46275</v>
      </c>
      <c r="J7636" s="1" t="s">
        <v>61</v>
      </c>
      <c r="K7636" s="380">
        <v>0.79074074074073997</v>
      </c>
      <c r="L7636" s="378">
        <v>46183</v>
      </c>
      <c r="M7636" s="1" t="s">
        <v>9508</v>
      </c>
      <c r="N7636" s="1" t="s">
        <v>13007</v>
      </c>
    </row>
    <row r="7637" spans="1:14" x14ac:dyDescent="0.25">
      <c r="A7637" s="1" t="s">
        <v>9507</v>
      </c>
      <c r="B7637" s="1" t="s">
        <v>80</v>
      </c>
      <c r="C7637" s="1" t="s">
        <v>81</v>
      </c>
      <c r="D7637" s="377">
        <v>1947</v>
      </c>
      <c r="E7637" s="1" t="s">
        <v>82</v>
      </c>
      <c r="F7637" s="378">
        <v>46182</v>
      </c>
      <c r="G7637" s="1" t="s">
        <v>11673</v>
      </c>
      <c r="H7637" s="1" t="s">
        <v>11005</v>
      </c>
      <c r="I7637" s="378">
        <v>46274</v>
      </c>
      <c r="J7637" s="1" t="s">
        <v>61</v>
      </c>
      <c r="K7637" s="380">
        <v>0.71206018518518999</v>
      </c>
      <c r="L7637" s="378">
        <v>46182</v>
      </c>
      <c r="M7637" s="1" t="s">
        <v>9508</v>
      </c>
      <c r="N7637" s="1" t="s">
        <v>11674</v>
      </c>
    </row>
    <row r="7638" spans="1:14" x14ac:dyDescent="0.25">
      <c r="A7638" s="1" t="s">
        <v>9507</v>
      </c>
      <c r="B7638" s="1" t="s">
        <v>80</v>
      </c>
      <c r="C7638" s="1" t="s">
        <v>81</v>
      </c>
      <c r="D7638" s="377">
        <v>1965</v>
      </c>
      <c r="E7638" s="1" t="s">
        <v>82</v>
      </c>
      <c r="F7638" s="378">
        <v>46181</v>
      </c>
      <c r="G7638" s="1" t="s">
        <v>10511</v>
      </c>
      <c r="H7638" s="1" t="s">
        <v>9509</v>
      </c>
      <c r="I7638" s="378">
        <v>46273</v>
      </c>
      <c r="J7638" s="1" t="s">
        <v>61</v>
      </c>
      <c r="K7638" s="380">
        <v>0.69843750000000004</v>
      </c>
      <c r="L7638" s="378">
        <v>46181</v>
      </c>
      <c r="M7638" s="1" t="s">
        <v>9508</v>
      </c>
      <c r="N7638" s="1" t="s">
        <v>10512</v>
      </c>
    </row>
    <row r="7639" spans="1:14" x14ac:dyDescent="0.25">
      <c r="A7639" s="1" t="s">
        <v>11817</v>
      </c>
      <c r="B7639" s="1" t="s">
        <v>80</v>
      </c>
      <c r="C7639" s="1" t="s">
        <v>81</v>
      </c>
      <c r="D7639" s="377">
        <v>481</v>
      </c>
      <c r="E7639" s="1" t="s">
        <v>82</v>
      </c>
      <c r="F7639" s="378">
        <v>46184</v>
      </c>
      <c r="G7639" s="1" t="s">
        <v>14129</v>
      </c>
      <c r="H7639" s="1" t="s">
        <v>13461</v>
      </c>
      <c r="I7639" s="378">
        <v>46276</v>
      </c>
      <c r="J7639" s="1" t="s">
        <v>61</v>
      </c>
      <c r="K7639" s="380">
        <v>0.92973379629630004</v>
      </c>
      <c r="L7639" s="378">
        <v>46184</v>
      </c>
      <c r="M7639" s="1" t="s">
        <v>11818</v>
      </c>
      <c r="N7639" s="1" t="s">
        <v>14130</v>
      </c>
    </row>
    <row r="7640" spans="1:14" x14ac:dyDescent="0.25">
      <c r="A7640" s="1" t="s">
        <v>11817</v>
      </c>
      <c r="B7640" s="1" t="s">
        <v>80</v>
      </c>
      <c r="C7640" s="1" t="s">
        <v>81</v>
      </c>
      <c r="D7640" s="377">
        <v>1933</v>
      </c>
      <c r="E7640" s="1" t="s">
        <v>82</v>
      </c>
      <c r="F7640" s="378">
        <v>46184</v>
      </c>
      <c r="G7640" s="1" t="s">
        <v>13423</v>
      </c>
      <c r="H7640" s="1" t="s">
        <v>13424</v>
      </c>
      <c r="I7640" s="378">
        <v>46276</v>
      </c>
      <c r="J7640" s="1" t="s">
        <v>61</v>
      </c>
      <c r="K7640" s="380">
        <v>0.65422453703703998</v>
      </c>
      <c r="L7640" s="378">
        <v>46184</v>
      </c>
      <c r="M7640" s="1" t="s">
        <v>11818</v>
      </c>
      <c r="N7640" s="1" t="s">
        <v>13425</v>
      </c>
    </row>
    <row r="7641" spans="1:14" x14ac:dyDescent="0.25">
      <c r="A7641" s="1" t="s">
        <v>11817</v>
      </c>
      <c r="B7641" s="1" t="s">
        <v>80</v>
      </c>
      <c r="C7641" s="1" t="s">
        <v>81</v>
      </c>
      <c r="D7641" s="377">
        <v>1964</v>
      </c>
      <c r="E7641" s="1" t="s">
        <v>82</v>
      </c>
      <c r="F7641" s="378">
        <v>46183</v>
      </c>
      <c r="G7641" s="1" t="s">
        <v>13008</v>
      </c>
      <c r="H7641" s="1" t="s">
        <v>11819</v>
      </c>
      <c r="I7641" s="378">
        <v>46275</v>
      </c>
      <c r="J7641" s="1" t="s">
        <v>61</v>
      </c>
      <c r="K7641" s="380">
        <v>0.88377314814815</v>
      </c>
      <c r="L7641" s="378">
        <v>46183</v>
      </c>
      <c r="M7641" s="1" t="s">
        <v>11818</v>
      </c>
      <c r="N7641" s="1" t="s">
        <v>13009</v>
      </c>
    </row>
    <row r="7642" spans="1:14" x14ac:dyDescent="0.25">
      <c r="A7642" s="1" t="s">
        <v>2316</v>
      </c>
      <c r="B7642" s="1" t="s">
        <v>80</v>
      </c>
      <c r="C7642" s="1" t="s">
        <v>81</v>
      </c>
      <c r="D7642" s="377">
        <v>2464</v>
      </c>
      <c r="E7642" s="1" t="s">
        <v>82</v>
      </c>
      <c r="F7642" s="378">
        <v>46183</v>
      </c>
      <c r="G7642" s="1" t="s">
        <v>13010</v>
      </c>
      <c r="H7642" s="1" t="s">
        <v>11760</v>
      </c>
      <c r="I7642" s="378">
        <v>46275</v>
      </c>
      <c r="J7642" s="1" t="s">
        <v>61</v>
      </c>
      <c r="K7642" s="380">
        <v>0.76168981481481002</v>
      </c>
      <c r="L7642" s="378">
        <v>46183</v>
      </c>
      <c r="M7642" s="1" t="s">
        <v>2317</v>
      </c>
      <c r="N7642" s="1" t="s">
        <v>13011</v>
      </c>
    </row>
    <row r="7643" spans="1:14" x14ac:dyDescent="0.25">
      <c r="A7643" s="1" t="s">
        <v>2316</v>
      </c>
      <c r="B7643" s="1" t="s">
        <v>80</v>
      </c>
      <c r="C7643" s="1" t="s">
        <v>3537</v>
      </c>
      <c r="D7643" s="377">
        <v>-2489</v>
      </c>
      <c r="E7643" s="1" t="s">
        <v>82</v>
      </c>
      <c r="F7643" s="378">
        <v>46177</v>
      </c>
      <c r="G7643" s="1" t="s">
        <v>5770</v>
      </c>
      <c r="H7643" s="1" t="s">
        <v>5092</v>
      </c>
      <c r="I7643" s="378">
        <v>46267</v>
      </c>
      <c r="J7643" s="1" t="s">
        <v>61</v>
      </c>
      <c r="K7643" s="380">
        <v>0.26215277777778001</v>
      </c>
      <c r="L7643" s="378">
        <v>46177</v>
      </c>
      <c r="M7643" s="1" t="s">
        <v>2317</v>
      </c>
      <c r="N7643" s="1" t="s">
        <v>9263</v>
      </c>
    </row>
    <row r="7644" spans="1:14" x14ac:dyDescent="0.25">
      <c r="A7644" s="1" t="s">
        <v>2316</v>
      </c>
      <c r="B7644" s="1" t="s">
        <v>80</v>
      </c>
      <c r="C7644" s="1" t="s">
        <v>81</v>
      </c>
      <c r="D7644" s="377">
        <v>2489</v>
      </c>
      <c r="E7644" s="1" t="s">
        <v>82</v>
      </c>
      <c r="F7644" s="378">
        <v>46177</v>
      </c>
      <c r="G7644" s="1" t="s">
        <v>5770</v>
      </c>
      <c r="H7644" s="1" t="s">
        <v>5092</v>
      </c>
      <c r="I7644" s="378">
        <v>46267</v>
      </c>
      <c r="J7644" s="1" t="s">
        <v>61</v>
      </c>
      <c r="K7644" s="380">
        <v>0.26101851851851998</v>
      </c>
      <c r="L7644" s="378">
        <v>46177</v>
      </c>
      <c r="M7644" s="1" t="s">
        <v>2317</v>
      </c>
      <c r="N7644" s="1" t="s">
        <v>9262</v>
      </c>
    </row>
    <row r="7645" spans="1:14" x14ac:dyDescent="0.25">
      <c r="A7645" s="1" t="s">
        <v>2316</v>
      </c>
      <c r="B7645" s="1" t="s">
        <v>80</v>
      </c>
      <c r="C7645" s="1" t="s">
        <v>81</v>
      </c>
      <c r="D7645" s="377">
        <v>2489</v>
      </c>
      <c r="E7645" s="1" t="s">
        <v>82</v>
      </c>
      <c r="F7645" s="378">
        <v>46175</v>
      </c>
      <c r="G7645" s="1" t="s">
        <v>5770</v>
      </c>
      <c r="H7645" s="1" t="s">
        <v>5092</v>
      </c>
      <c r="I7645" s="378">
        <v>46267</v>
      </c>
      <c r="J7645" s="1" t="s">
        <v>61</v>
      </c>
      <c r="K7645" s="380">
        <v>0.77484953703703996</v>
      </c>
      <c r="L7645" s="378">
        <v>46175</v>
      </c>
      <c r="M7645" s="1" t="s">
        <v>2317</v>
      </c>
      <c r="N7645" s="1" t="s">
        <v>5771</v>
      </c>
    </row>
    <row r="7646" spans="1:14" x14ac:dyDescent="0.25">
      <c r="A7646" s="1" t="s">
        <v>2316</v>
      </c>
      <c r="B7646" s="1" t="s">
        <v>80</v>
      </c>
      <c r="C7646" s="1" t="s">
        <v>81</v>
      </c>
      <c r="D7646" s="377">
        <v>2490</v>
      </c>
      <c r="E7646" s="1" t="s">
        <v>82</v>
      </c>
      <c r="F7646" s="378">
        <v>46175</v>
      </c>
      <c r="G7646" s="1" t="s">
        <v>5076</v>
      </c>
      <c r="H7646" s="1" t="s">
        <v>5077</v>
      </c>
      <c r="I7646" s="378">
        <v>46267</v>
      </c>
      <c r="J7646" s="1" t="s">
        <v>61</v>
      </c>
      <c r="K7646" s="380">
        <v>0.55283564814815001</v>
      </c>
      <c r="L7646" s="378">
        <v>46175</v>
      </c>
      <c r="M7646" s="1" t="s">
        <v>2317</v>
      </c>
      <c r="N7646" s="1" t="s">
        <v>5078</v>
      </c>
    </row>
    <row r="7647" spans="1:14" x14ac:dyDescent="0.25">
      <c r="A7647" s="1" t="s">
        <v>2316</v>
      </c>
      <c r="B7647" s="1" t="s">
        <v>80</v>
      </c>
      <c r="C7647" s="1" t="s">
        <v>81</v>
      </c>
      <c r="D7647" s="377">
        <v>2480</v>
      </c>
      <c r="E7647" s="1" t="s">
        <v>82</v>
      </c>
      <c r="F7647" s="378">
        <v>46175</v>
      </c>
      <c r="G7647" s="1" t="s">
        <v>5073</v>
      </c>
      <c r="H7647" s="1" t="s">
        <v>5074</v>
      </c>
      <c r="I7647" s="378">
        <v>46267</v>
      </c>
      <c r="J7647" s="1" t="s">
        <v>61</v>
      </c>
      <c r="K7647" s="380">
        <v>0.39620370370370001</v>
      </c>
      <c r="L7647" s="378">
        <v>46175</v>
      </c>
      <c r="M7647" s="1" t="s">
        <v>2317</v>
      </c>
      <c r="N7647" s="1" t="s">
        <v>5075</v>
      </c>
    </row>
    <row r="7648" spans="1:14" x14ac:dyDescent="0.25">
      <c r="A7648" s="1" t="s">
        <v>3723</v>
      </c>
      <c r="B7648" s="1" t="s">
        <v>80</v>
      </c>
      <c r="C7648" s="1" t="s">
        <v>81</v>
      </c>
      <c r="D7648" s="377">
        <v>2942</v>
      </c>
      <c r="E7648" s="1" t="s">
        <v>82</v>
      </c>
      <c r="F7648" s="378">
        <v>46182</v>
      </c>
      <c r="G7648" s="1" t="s">
        <v>10886</v>
      </c>
      <c r="H7648" s="1" t="s">
        <v>10887</v>
      </c>
      <c r="I7648" s="378">
        <v>46365</v>
      </c>
      <c r="J7648" s="1" t="s">
        <v>61</v>
      </c>
      <c r="K7648" s="380">
        <v>0.52769675925925996</v>
      </c>
      <c r="L7648" s="378">
        <v>46182</v>
      </c>
      <c r="M7648" s="1" t="s">
        <v>3724</v>
      </c>
      <c r="N7648" s="1" t="s">
        <v>10888</v>
      </c>
    </row>
    <row r="7649" spans="1:14" x14ac:dyDescent="0.25">
      <c r="A7649" s="1" t="s">
        <v>3723</v>
      </c>
      <c r="B7649" s="1" t="s">
        <v>80</v>
      </c>
      <c r="C7649" s="1" t="s">
        <v>81</v>
      </c>
      <c r="D7649" s="377">
        <v>2904</v>
      </c>
      <c r="E7649" s="1" t="s">
        <v>82</v>
      </c>
      <c r="F7649" s="378">
        <v>46182</v>
      </c>
      <c r="G7649" s="1" t="s">
        <v>10883</v>
      </c>
      <c r="H7649" s="1" t="s">
        <v>10884</v>
      </c>
      <c r="I7649" s="378">
        <v>46365</v>
      </c>
      <c r="J7649" s="1" t="s">
        <v>61</v>
      </c>
      <c r="K7649" s="380">
        <v>0.40953703703703997</v>
      </c>
      <c r="L7649" s="378">
        <v>46182</v>
      </c>
      <c r="M7649" s="1" t="s">
        <v>3724</v>
      </c>
      <c r="N7649" s="1" t="s">
        <v>10885</v>
      </c>
    </row>
    <row r="7650" spans="1:14" x14ac:dyDescent="0.25">
      <c r="A7650" s="1" t="s">
        <v>3723</v>
      </c>
      <c r="B7650" s="1" t="s">
        <v>80</v>
      </c>
      <c r="C7650" s="1" t="s">
        <v>81</v>
      </c>
      <c r="D7650" s="377">
        <v>2982</v>
      </c>
      <c r="E7650" s="1" t="s">
        <v>82</v>
      </c>
      <c r="F7650" s="378">
        <v>46182</v>
      </c>
      <c r="G7650" s="1" t="s">
        <v>10513</v>
      </c>
      <c r="H7650" s="1" t="s">
        <v>9521</v>
      </c>
      <c r="I7650" s="378">
        <v>46365</v>
      </c>
      <c r="J7650" s="1" t="s">
        <v>61</v>
      </c>
      <c r="K7650" s="380">
        <v>7.092592592593E-2</v>
      </c>
      <c r="L7650" s="378">
        <v>46182</v>
      </c>
      <c r="M7650" s="1" t="s">
        <v>3724</v>
      </c>
      <c r="N7650" s="1" t="s">
        <v>10514</v>
      </c>
    </row>
    <row r="7651" spans="1:14" x14ac:dyDescent="0.25">
      <c r="A7651" s="1" t="s">
        <v>3723</v>
      </c>
      <c r="B7651" s="1" t="s">
        <v>80</v>
      </c>
      <c r="C7651" s="1" t="s">
        <v>81</v>
      </c>
      <c r="D7651" s="377">
        <v>2940</v>
      </c>
      <c r="E7651" s="1" t="s">
        <v>82</v>
      </c>
      <c r="F7651" s="378">
        <v>46182</v>
      </c>
      <c r="G7651" s="1" t="s">
        <v>10889</v>
      </c>
      <c r="H7651" s="1" t="s">
        <v>10890</v>
      </c>
      <c r="I7651" s="378">
        <v>46365</v>
      </c>
      <c r="J7651" s="1" t="s">
        <v>61</v>
      </c>
      <c r="K7651" s="380">
        <v>0.58222222222221998</v>
      </c>
      <c r="L7651" s="378">
        <v>46182</v>
      </c>
      <c r="M7651" s="1" t="s">
        <v>3724</v>
      </c>
      <c r="N7651" s="1" t="s">
        <v>10891</v>
      </c>
    </row>
    <row r="7652" spans="1:14" x14ac:dyDescent="0.25">
      <c r="A7652" s="1" t="s">
        <v>3723</v>
      </c>
      <c r="B7652" s="1" t="s">
        <v>80</v>
      </c>
      <c r="C7652" s="1" t="s">
        <v>81</v>
      </c>
      <c r="D7652" s="377">
        <v>2956</v>
      </c>
      <c r="E7652" s="1" t="s">
        <v>82</v>
      </c>
      <c r="F7652" s="378">
        <v>46181</v>
      </c>
      <c r="G7652" s="1" t="s">
        <v>10521</v>
      </c>
      <c r="H7652" s="1" t="s">
        <v>9515</v>
      </c>
      <c r="I7652" s="378">
        <v>46364</v>
      </c>
      <c r="J7652" s="1" t="s">
        <v>61</v>
      </c>
      <c r="K7652" s="380">
        <v>0.49554398148147999</v>
      </c>
      <c r="L7652" s="378">
        <v>46181</v>
      </c>
      <c r="M7652" s="1" t="s">
        <v>3724</v>
      </c>
      <c r="N7652" s="1" t="s">
        <v>10522</v>
      </c>
    </row>
    <row r="7653" spans="1:14" x14ac:dyDescent="0.25">
      <c r="A7653" s="1" t="s">
        <v>3723</v>
      </c>
      <c r="B7653" s="1" t="s">
        <v>80</v>
      </c>
      <c r="C7653" s="1" t="s">
        <v>81</v>
      </c>
      <c r="D7653" s="377">
        <v>2896</v>
      </c>
      <c r="E7653" s="1" t="s">
        <v>82</v>
      </c>
      <c r="F7653" s="378">
        <v>46181</v>
      </c>
      <c r="G7653" s="1" t="s">
        <v>10517</v>
      </c>
      <c r="H7653" s="1" t="s">
        <v>9519</v>
      </c>
      <c r="I7653" s="378">
        <v>46364</v>
      </c>
      <c r="J7653" s="1" t="s">
        <v>61</v>
      </c>
      <c r="K7653" s="380">
        <v>0.92033564814815005</v>
      </c>
      <c r="L7653" s="378">
        <v>46181</v>
      </c>
      <c r="M7653" s="1" t="s">
        <v>3724</v>
      </c>
      <c r="N7653" s="1" t="s">
        <v>10518</v>
      </c>
    </row>
    <row r="7654" spans="1:14" x14ac:dyDescent="0.25">
      <c r="A7654" s="1" t="s">
        <v>3723</v>
      </c>
      <c r="B7654" s="1" t="s">
        <v>80</v>
      </c>
      <c r="C7654" s="1" t="s">
        <v>81</v>
      </c>
      <c r="D7654" s="377">
        <v>2935</v>
      </c>
      <c r="E7654" s="1" t="s">
        <v>82</v>
      </c>
      <c r="F7654" s="378">
        <v>46181</v>
      </c>
      <c r="G7654" s="1" t="s">
        <v>9371</v>
      </c>
      <c r="H7654" s="1" t="s">
        <v>9372</v>
      </c>
      <c r="I7654" s="378">
        <v>46364</v>
      </c>
      <c r="J7654" s="1" t="s">
        <v>61</v>
      </c>
      <c r="K7654" s="380">
        <v>0.39275462962962998</v>
      </c>
      <c r="L7654" s="378">
        <v>46181</v>
      </c>
      <c r="M7654" s="1" t="s">
        <v>3724</v>
      </c>
      <c r="N7654" s="1" t="s">
        <v>9373</v>
      </c>
    </row>
    <row r="7655" spans="1:14" x14ac:dyDescent="0.25">
      <c r="A7655" s="1" t="s">
        <v>3723</v>
      </c>
      <c r="B7655" s="1" t="s">
        <v>80</v>
      </c>
      <c r="C7655" s="1" t="s">
        <v>81</v>
      </c>
      <c r="D7655" s="377">
        <v>2978</v>
      </c>
      <c r="E7655" s="1" t="s">
        <v>82</v>
      </c>
      <c r="F7655" s="378">
        <v>46181</v>
      </c>
      <c r="G7655" s="1" t="s">
        <v>10525</v>
      </c>
      <c r="H7655" s="1" t="s">
        <v>9517</v>
      </c>
      <c r="I7655" s="378">
        <v>46364</v>
      </c>
      <c r="J7655" s="1" t="s">
        <v>61</v>
      </c>
      <c r="K7655" s="380">
        <v>0.67681712962963003</v>
      </c>
      <c r="L7655" s="378">
        <v>46181</v>
      </c>
      <c r="M7655" s="1" t="s">
        <v>3724</v>
      </c>
      <c r="N7655" s="1" t="s">
        <v>10526</v>
      </c>
    </row>
    <row r="7656" spans="1:14" x14ac:dyDescent="0.25">
      <c r="A7656" s="1" t="s">
        <v>3723</v>
      </c>
      <c r="B7656" s="1" t="s">
        <v>80</v>
      </c>
      <c r="C7656" s="1" t="s">
        <v>81</v>
      </c>
      <c r="D7656" s="377">
        <v>2967</v>
      </c>
      <c r="E7656" s="1" t="s">
        <v>82</v>
      </c>
      <c r="F7656" s="378">
        <v>46181</v>
      </c>
      <c r="G7656" s="1" t="s">
        <v>10515</v>
      </c>
      <c r="H7656" s="1" t="s">
        <v>9516</v>
      </c>
      <c r="I7656" s="378">
        <v>46364</v>
      </c>
      <c r="J7656" s="1" t="s">
        <v>61</v>
      </c>
      <c r="K7656" s="380">
        <v>0.56626157407406996</v>
      </c>
      <c r="L7656" s="378">
        <v>46181</v>
      </c>
      <c r="M7656" s="1" t="s">
        <v>3724</v>
      </c>
      <c r="N7656" s="1" t="s">
        <v>10516</v>
      </c>
    </row>
    <row r="7657" spans="1:14" x14ac:dyDescent="0.25">
      <c r="A7657" s="1" t="s">
        <v>3723</v>
      </c>
      <c r="B7657" s="1" t="s">
        <v>80</v>
      </c>
      <c r="C7657" s="1" t="s">
        <v>81</v>
      </c>
      <c r="D7657" s="377">
        <v>2938</v>
      </c>
      <c r="E7657" s="1" t="s">
        <v>82</v>
      </c>
      <c r="F7657" s="378">
        <v>46181</v>
      </c>
      <c r="G7657" s="1" t="s">
        <v>10523</v>
      </c>
      <c r="H7657" s="1" t="s">
        <v>9518</v>
      </c>
      <c r="I7657" s="378">
        <v>46364</v>
      </c>
      <c r="J7657" s="1" t="s">
        <v>61</v>
      </c>
      <c r="K7657" s="380">
        <v>0.76364583333333003</v>
      </c>
      <c r="L7657" s="378">
        <v>46181</v>
      </c>
      <c r="M7657" s="1" t="s">
        <v>3724</v>
      </c>
      <c r="N7657" s="1" t="s">
        <v>10524</v>
      </c>
    </row>
    <row r="7658" spans="1:14" x14ac:dyDescent="0.25">
      <c r="A7658" s="1" t="s">
        <v>3723</v>
      </c>
      <c r="B7658" s="1" t="s">
        <v>80</v>
      </c>
      <c r="C7658" s="1" t="s">
        <v>81</v>
      </c>
      <c r="D7658" s="377">
        <v>2920</v>
      </c>
      <c r="E7658" s="1" t="s">
        <v>82</v>
      </c>
      <c r="F7658" s="378">
        <v>46181</v>
      </c>
      <c r="G7658" s="1" t="s">
        <v>10519</v>
      </c>
      <c r="H7658" s="1" t="s">
        <v>9520</v>
      </c>
      <c r="I7658" s="378">
        <v>46364</v>
      </c>
      <c r="J7658" s="1" t="s">
        <v>61</v>
      </c>
      <c r="K7658" s="380">
        <v>0.92173611111110998</v>
      </c>
      <c r="L7658" s="378">
        <v>46181</v>
      </c>
      <c r="M7658" s="1" t="s">
        <v>3724</v>
      </c>
      <c r="N7658" s="1" t="s">
        <v>10520</v>
      </c>
    </row>
    <row r="7659" spans="1:14" x14ac:dyDescent="0.25">
      <c r="A7659" s="1" t="s">
        <v>3723</v>
      </c>
      <c r="B7659" s="1" t="s">
        <v>80</v>
      </c>
      <c r="C7659" s="1" t="s">
        <v>81</v>
      </c>
      <c r="D7659" s="377">
        <v>3013</v>
      </c>
      <c r="E7659" s="1" t="s">
        <v>82</v>
      </c>
      <c r="F7659" s="378">
        <v>46179</v>
      </c>
      <c r="G7659" s="1" t="s">
        <v>9266</v>
      </c>
      <c r="H7659" s="1" t="s">
        <v>5952</v>
      </c>
      <c r="I7659" s="378">
        <v>46362</v>
      </c>
      <c r="J7659" s="1" t="s">
        <v>61</v>
      </c>
      <c r="K7659" s="380">
        <v>0.10708333333333001</v>
      </c>
      <c r="L7659" s="378">
        <v>46179</v>
      </c>
      <c r="M7659" s="1" t="s">
        <v>3724</v>
      </c>
      <c r="N7659" s="1" t="s">
        <v>9267</v>
      </c>
    </row>
    <row r="7660" spans="1:14" x14ac:dyDescent="0.25">
      <c r="A7660" s="1" t="s">
        <v>3723</v>
      </c>
      <c r="B7660" s="1" t="s">
        <v>80</v>
      </c>
      <c r="C7660" s="1" t="s">
        <v>81</v>
      </c>
      <c r="D7660" s="377">
        <v>3052</v>
      </c>
      <c r="E7660" s="1" t="s">
        <v>82</v>
      </c>
      <c r="F7660" s="378">
        <v>46179</v>
      </c>
      <c r="G7660" s="1" t="s">
        <v>9264</v>
      </c>
      <c r="H7660" s="1" t="s">
        <v>5951</v>
      </c>
      <c r="I7660" s="378">
        <v>46362</v>
      </c>
      <c r="J7660" s="1" t="s">
        <v>61</v>
      </c>
      <c r="K7660" s="380">
        <v>6.2962962963E-3</v>
      </c>
      <c r="L7660" s="378">
        <v>46179</v>
      </c>
      <c r="M7660" s="1" t="s">
        <v>3724</v>
      </c>
      <c r="N7660" s="1" t="s">
        <v>9265</v>
      </c>
    </row>
    <row r="7661" spans="1:14" x14ac:dyDescent="0.25">
      <c r="A7661" s="1" t="s">
        <v>3723</v>
      </c>
      <c r="B7661" s="1" t="s">
        <v>80</v>
      </c>
      <c r="C7661" s="1" t="s">
        <v>81</v>
      </c>
      <c r="D7661" s="377">
        <v>2941</v>
      </c>
      <c r="E7661" s="1" t="s">
        <v>82</v>
      </c>
      <c r="F7661" s="378">
        <v>46178</v>
      </c>
      <c r="G7661" s="1" t="s">
        <v>9268</v>
      </c>
      <c r="H7661" s="1" t="s">
        <v>5947</v>
      </c>
      <c r="I7661" s="378">
        <v>46361</v>
      </c>
      <c r="J7661" s="1" t="s">
        <v>61</v>
      </c>
      <c r="K7661" s="380">
        <v>0.59635416666666996</v>
      </c>
      <c r="L7661" s="378">
        <v>46178</v>
      </c>
      <c r="M7661" s="1" t="s">
        <v>3724</v>
      </c>
      <c r="N7661" s="1" t="s">
        <v>9269</v>
      </c>
    </row>
    <row r="7662" spans="1:14" x14ac:dyDescent="0.25">
      <c r="A7662" s="1" t="s">
        <v>3723</v>
      </c>
      <c r="B7662" s="1" t="s">
        <v>80</v>
      </c>
      <c r="C7662" s="1" t="s">
        <v>81</v>
      </c>
      <c r="D7662" s="377">
        <v>2991</v>
      </c>
      <c r="E7662" s="1" t="s">
        <v>82</v>
      </c>
      <c r="F7662" s="378">
        <v>46178</v>
      </c>
      <c r="G7662" s="1" t="s">
        <v>9274</v>
      </c>
      <c r="H7662" s="1" t="s">
        <v>5948</v>
      </c>
      <c r="I7662" s="378">
        <v>46361</v>
      </c>
      <c r="J7662" s="1" t="s">
        <v>61</v>
      </c>
      <c r="K7662" s="380">
        <v>0.74679398148148002</v>
      </c>
      <c r="L7662" s="378">
        <v>46178</v>
      </c>
      <c r="M7662" s="1" t="s">
        <v>3724</v>
      </c>
      <c r="N7662" s="1" t="s">
        <v>9275</v>
      </c>
    </row>
    <row r="7663" spans="1:14" x14ac:dyDescent="0.25">
      <c r="A7663" s="1" t="s">
        <v>3723</v>
      </c>
      <c r="B7663" s="1" t="s">
        <v>80</v>
      </c>
      <c r="C7663" s="1" t="s">
        <v>81</v>
      </c>
      <c r="D7663" s="377">
        <v>2977</v>
      </c>
      <c r="E7663" s="1" t="s">
        <v>82</v>
      </c>
      <c r="F7663" s="378">
        <v>46178</v>
      </c>
      <c r="G7663" s="1" t="s">
        <v>9276</v>
      </c>
      <c r="H7663" s="1" t="s">
        <v>5945</v>
      </c>
      <c r="I7663" s="378">
        <v>46361</v>
      </c>
      <c r="J7663" s="1" t="s">
        <v>61</v>
      </c>
      <c r="K7663" s="380">
        <v>6.6851851851849997E-2</v>
      </c>
      <c r="L7663" s="378">
        <v>46178</v>
      </c>
      <c r="M7663" s="1" t="s">
        <v>3724</v>
      </c>
      <c r="N7663" s="1" t="s">
        <v>9277</v>
      </c>
    </row>
    <row r="7664" spans="1:14" x14ac:dyDescent="0.25">
      <c r="A7664" s="1" t="s">
        <v>3723</v>
      </c>
      <c r="B7664" s="1" t="s">
        <v>80</v>
      </c>
      <c r="C7664" s="1" t="s">
        <v>81</v>
      </c>
      <c r="D7664" s="377">
        <v>2977</v>
      </c>
      <c r="E7664" s="1" t="s">
        <v>82</v>
      </c>
      <c r="F7664" s="378">
        <v>46178</v>
      </c>
      <c r="G7664" s="1" t="s">
        <v>9270</v>
      </c>
      <c r="H7664" s="1" t="s">
        <v>5949</v>
      </c>
      <c r="I7664" s="378">
        <v>46361</v>
      </c>
      <c r="J7664" s="1" t="s">
        <v>61</v>
      </c>
      <c r="K7664" s="380">
        <v>0.87515046296295995</v>
      </c>
      <c r="L7664" s="378">
        <v>46178</v>
      </c>
      <c r="M7664" s="1" t="s">
        <v>3724</v>
      </c>
      <c r="N7664" s="1" t="s">
        <v>9271</v>
      </c>
    </row>
    <row r="7665" spans="1:14" x14ac:dyDescent="0.25">
      <c r="A7665" s="1" t="s">
        <v>3723</v>
      </c>
      <c r="B7665" s="1" t="s">
        <v>80</v>
      </c>
      <c r="C7665" s="1" t="s">
        <v>81</v>
      </c>
      <c r="D7665" s="377">
        <v>2994</v>
      </c>
      <c r="E7665" s="1" t="s">
        <v>82</v>
      </c>
      <c r="F7665" s="378">
        <v>46178</v>
      </c>
      <c r="G7665" s="1" t="s">
        <v>9278</v>
      </c>
      <c r="H7665" s="1" t="s">
        <v>5950</v>
      </c>
      <c r="I7665" s="378">
        <v>46361</v>
      </c>
      <c r="J7665" s="1" t="s">
        <v>61</v>
      </c>
      <c r="K7665" s="380">
        <v>0.92407407407407005</v>
      </c>
      <c r="L7665" s="378">
        <v>46178</v>
      </c>
      <c r="M7665" s="1" t="s">
        <v>3724</v>
      </c>
      <c r="N7665" s="1" t="s">
        <v>9279</v>
      </c>
    </row>
    <row r="7666" spans="1:14" x14ac:dyDescent="0.25">
      <c r="A7666" s="1" t="s">
        <v>3723</v>
      </c>
      <c r="B7666" s="1" t="s">
        <v>80</v>
      </c>
      <c r="C7666" s="1" t="s">
        <v>81</v>
      </c>
      <c r="D7666" s="377">
        <v>3008</v>
      </c>
      <c r="E7666" s="1" t="s">
        <v>82</v>
      </c>
      <c r="F7666" s="378">
        <v>46178</v>
      </c>
      <c r="G7666" s="1" t="s">
        <v>9272</v>
      </c>
      <c r="H7666" s="1" t="s">
        <v>5946</v>
      </c>
      <c r="I7666" s="378">
        <v>46361</v>
      </c>
      <c r="J7666" s="1" t="s">
        <v>61</v>
      </c>
      <c r="K7666" s="380">
        <v>0.20208333333333001</v>
      </c>
      <c r="L7666" s="378">
        <v>46178</v>
      </c>
      <c r="M7666" s="1" t="s">
        <v>3724</v>
      </c>
      <c r="N7666" s="1" t="s">
        <v>9273</v>
      </c>
    </row>
    <row r="7667" spans="1:14" x14ac:dyDescent="0.25">
      <c r="A7667" s="1" t="s">
        <v>3723</v>
      </c>
      <c r="B7667" s="1" t="s">
        <v>80</v>
      </c>
      <c r="C7667" s="1" t="s">
        <v>81</v>
      </c>
      <c r="D7667" s="377">
        <v>2982</v>
      </c>
      <c r="E7667" s="1" t="s">
        <v>82</v>
      </c>
      <c r="F7667" s="378">
        <v>46177</v>
      </c>
      <c r="G7667" s="1" t="s">
        <v>9282</v>
      </c>
      <c r="H7667" s="1" t="s">
        <v>5944</v>
      </c>
      <c r="I7667" s="378">
        <v>46360</v>
      </c>
      <c r="J7667" s="1" t="s">
        <v>61</v>
      </c>
      <c r="K7667" s="380">
        <v>0.95599537037036997</v>
      </c>
      <c r="L7667" s="378">
        <v>46177</v>
      </c>
      <c r="M7667" s="1" t="s">
        <v>3724</v>
      </c>
      <c r="N7667" s="1" t="s">
        <v>9283</v>
      </c>
    </row>
    <row r="7668" spans="1:14" x14ac:dyDescent="0.25">
      <c r="A7668" s="1" t="s">
        <v>3723</v>
      </c>
      <c r="B7668" s="1" t="s">
        <v>80</v>
      </c>
      <c r="C7668" s="1" t="s">
        <v>81</v>
      </c>
      <c r="D7668" s="377">
        <v>3037</v>
      </c>
      <c r="E7668" s="1" t="s">
        <v>82</v>
      </c>
      <c r="F7668" s="378">
        <v>46177</v>
      </c>
      <c r="G7668" s="1" t="s">
        <v>9296</v>
      </c>
      <c r="H7668" s="1" t="s">
        <v>5940</v>
      </c>
      <c r="I7668" s="378">
        <v>46360</v>
      </c>
      <c r="J7668" s="1" t="s">
        <v>61</v>
      </c>
      <c r="K7668" s="380">
        <v>0.5828587962963</v>
      </c>
      <c r="L7668" s="378">
        <v>46177</v>
      </c>
      <c r="M7668" s="1" t="s">
        <v>3724</v>
      </c>
      <c r="N7668" s="1" t="s">
        <v>9297</v>
      </c>
    </row>
    <row r="7669" spans="1:14" x14ac:dyDescent="0.25">
      <c r="A7669" s="1" t="s">
        <v>3723</v>
      </c>
      <c r="B7669" s="1" t="s">
        <v>80</v>
      </c>
      <c r="C7669" s="1" t="s">
        <v>81</v>
      </c>
      <c r="D7669" s="377">
        <v>1000</v>
      </c>
      <c r="E7669" s="1" t="s">
        <v>82</v>
      </c>
      <c r="F7669" s="378">
        <v>46177</v>
      </c>
      <c r="G7669" s="1" t="s">
        <v>9288</v>
      </c>
      <c r="H7669" s="1" t="s">
        <v>5932</v>
      </c>
      <c r="I7669" s="378">
        <v>46359</v>
      </c>
      <c r="J7669" s="1" t="s">
        <v>61</v>
      </c>
      <c r="K7669" s="380">
        <v>0.56086805555555996</v>
      </c>
      <c r="L7669" s="378">
        <v>46177</v>
      </c>
      <c r="M7669" s="1" t="s">
        <v>3724</v>
      </c>
      <c r="N7669" s="1" t="s">
        <v>9289</v>
      </c>
    </row>
    <row r="7670" spans="1:14" x14ac:dyDescent="0.25">
      <c r="A7670" s="1" t="s">
        <v>3723</v>
      </c>
      <c r="B7670" s="1" t="s">
        <v>80</v>
      </c>
      <c r="C7670" s="1" t="s">
        <v>81</v>
      </c>
      <c r="D7670" s="377">
        <v>3028</v>
      </c>
      <c r="E7670" s="1" t="s">
        <v>82</v>
      </c>
      <c r="F7670" s="378">
        <v>46177</v>
      </c>
      <c r="G7670" s="1" t="s">
        <v>9290</v>
      </c>
      <c r="H7670" s="1" t="s">
        <v>5942</v>
      </c>
      <c r="I7670" s="378">
        <v>46360</v>
      </c>
      <c r="J7670" s="1" t="s">
        <v>61</v>
      </c>
      <c r="K7670" s="380">
        <v>0.77991898148147998</v>
      </c>
      <c r="L7670" s="378">
        <v>46177</v>
      </c>
      <c r="M7670" s="1" t="s">
        <v>3724</v>
      </c>
      <c r="N7670" s="1" t="s">
        <v>9291</v>
      </c>
    </row>
    <row r="7671" spans="1:14" x14ac:dyDescent="0.25">
      <c r="A7671" s="1" t="s">
        <v>3723</v>
      </c>
      <c r="B7671" s="1" t="s">
        <v>80</v>
      </c>
      <c r="C7671" s="1" t="s">
        <v>81</v>
      </c>
      <c r="D7671" s="377">
        <v>2961</v>
      </c>
      <c r="E7671" s="1" t="s">
        <v>82</v>
      </c>
      <c r="F7671" s="378">
        <v>46177</v>
      </c>
      <c r="G7671" s="1" t="s">
        <v>9284</v>
      </c>
      <c r="H7671" s="1" t="s">
        <v>5935</v>
      </c>
      <c r="I7671" s="378">
        <v>46360</v>
      </c>
      <c r="J7671" s="1" t="s">
        <v>61</v>
      </c>
      <c r="K7671" s="380">
        <v>4.9074074074099997E-3</v>
      </c>
      <c r="L7671" s="378">
        <v>46177</v>
      </c>
      <c r="M7671" s="1" t="s">
        <v>3724</v>
      </c>
      <c r="N7671" s="1" t="s">
        <v>9285</v>
      </c>
    </row>
    <row r="7672" spans="1:14" x14ac:dyDescent="0.25">
      <c r="A7672" s="1" t="s">
        <v>3723</v>
      </c>
      <c r="B7672" s="1" t="s">
        <v>80</v>
      </c>
      <c r="C7672" s="1" t="s">
        <v>81</v>
      </c>
      <c r="D7672" s="377">
        <v>2929</v>
      </c>
      <c r="E7672" s="1" t="s">
        <v>82</v>
      </c>
      <c r="F7672" s="378">
        <v>46177</v>
      </c>
      <c r="G7672" s="1" t="s">
        <v>9300</v>
      </c>
      <c r="H7672" s="1" t="s">
        <v>5937</v>
      </c>
      <c r="I7672" s="378">
        <v>46360</v>
      </c>
      <c r="J7672" s="1" t="s">
        <v>61</v>
      </c>
      <c r="K7672" s="380">
        <v>0.20961805555556001</v>
      </c>
      <c r="L7672" s="378">
        <v>46177</v>
      </c>
      <c r="M7672" s="1" t="s">
        <v>3724</v>
      </c>
      <c r="N7672" s="1" t="s">
        <v>9301</v>
      </c>
    </row>
    <row r="7673" spans="1:14" x14ac:dyDescent="0.25">
      <c r="A7673" s="1" t="s">
        <v>3723</v>
      </c>
      <c r="B7673" s="1" t="s">
        <v>80</v>
      </c>
      <c r="C7673" s="1" t="s">
        <v>81</v>
      </c>
      <c r="D7673" s="377">
        <v>2969</v>
      </c>
      <c r="E7673" s="1" t="s">
        <v>82</v>
      </c>
      <c r="F7673" s="378">
        <v>46177</v>
      </c>
      <c r="G7673" s="1" t="s">
        <v>9280</v>
      </c>
      <c r="H7673" s="1" t="s">
        <v>5941</v>
      </c>
      <c r="I7673" s="378">
        <v>46360</v>
      </c>
      <c r="J7673" s="1" t="s">
        <v>61</v>
      </c>
      <c r="K7673" s="380">
        <v>0.72546296296295998</v>
      </c>
      <c r="L7673" s="378">
        <v>46177</v>
      </c>
      <c r="M7673" s="1" t="s">
        <v>3724</v>
      </c>
      <c r="N7673" s="1" t="s">
        <v>9281</v>
      </c>
    </row>
    <row r="7674" spans="1:14" x14ac:dyDescent="0.25">
      <c r="A7674" s="1" t="s">
        <v>3723</v>
      </c>
      <c r="B7674" s="1" t="s">
        <v>80</v>
      </c>
      <c r="C7674" s="1" t="s">
        <v>81</v>
      </c>
      <c r="D7674" s="377">
        <v>2948</v>
      </c>
      <c r="E7674" s="1" t="s">
        <v>82</v>
      </c>
      <c r="F7674" s="378">
        <v>46177</v>
      </c>
      <c r="G7674" s="1" t="s">
        <v>9298</v>
      </c>
      <c r="H7674" s="1" t="s">
        <v>5938</v>
      </c>
      <c r="I7674" s="378">
        <v>46360</v>
      </c>
      <c r="J7674" s="1" t="s">
        <v>61</v>
      </c>
      <c r="K7674" s="380">
        <v>0.41844907407407</v>
      </c>
      <c r="L7674" s="378">
        <v>46177</v>
      </c>
      <c r="M7674" s="1" t="s">
        <v>3724</v>
      </c>
      <c r="N7674" s="1" t="s">
        <v>9299</v>
      </c>
    </row>
    <row r="7675" spans="1:14" x14ac:dyDescent="0.25">
      <c r="A7675" s="1" t="s">
        <v>3723</v>
      </c>
      <c r="B7675" s="1" t="s">
        <v>80</v>
      </c>
      <c r="C7675" s="1" t="s">
        <v>81</v>
      </c>
      <c r="D7675" s="377">
        <v>3030</v>
      </c>
      <c r="E7675" s="1" t="s">
        <v>82</v>
      </c>
      <c r="F7675" s="378">
        <v>46177</v>
      </c>
      <c r="G7675" s="1" t="s">
        <v>9294</v>
      </c>
      <c r="H7675" s="1" t="s">
        <v>5939</v>
      </c>
      <c r="I7675" s="378">
        <v>46360</v>
      </c>
      <c r="J7675" s="1" t="s">
        <v>61</v>
      </c>
      <c r="K7675" s="380">
        <v>0.58339120370370001</v>
      </c>
      <c r="L7675" s="378">
        <v>46177</v>
      </c>
      <c r="M7675" s="1" t="s">
        <v>3724</v>
      </c>
      <c r="N7675" s="1" t="s">
        <v>9295</v>
      </c>
    </row>
    <row r="7676" spans="1:14" x14ac:dyDescent="0.25">
      <c r="A7676" s="1" t="s">
        <v>3723</v>
      </c>
      <c r="B7676" s="1" t="s">
        <v>80</v>
      </c>
      <c r="C7676" s="1" t="s">
        <v>81</v>
      </c>
      <c r="D7676" s="377">
        <v>3011</v>
      </c>
      <c r="E7676" s="1" t="s">
        <v>82</v>
      </c>
      <c r="F7676" s="378">
        <v>46177</v>
      </c>
      <c r="G7676" s="1" t="s">
        <v>9292</v>
      </c>
      <c r="H7676" s="1" t="s">
        <v>5943</v>
      </c>
      <c r="I7676" s="378">
        <v>46360</v>
      </c>
      <c r="J7676" s="1" t="s">
        <v>61</v>
      </c>
      <c r="K7676" s="380">
        <v>0.87253472222221995</v>
      </c>
      <c r="L7676" s="378">
        <v>46177</v>
      </c>
      <c r="M7676" s="1" t="s">
        <v>3724</v>
      </c>
      <c r="N7676" s="1" t="s">
        <v>9293</v>
      </c>
    </row>
    <row r="7677" spans="1:14" x14ac:dyDescent="0.25">
      <c r="A7677" s="1" t="s">
        <v>3723</v>
      </c>
      <c r="B7677" s="1" t="s">
        <v>80</v>
      </c>
      <c r="C7677" s="1" t="s">
        <v>81</v>
      </c>
      <c r="D7677" s="377">
        <v>2919</v>
      </c>
      <c r="E7677" s="1" t="s">
        <v>82</v>
      </c>
      <c r="F7677" s="378">
        <v>46177</v>
      </c>
      <c r="G7677" s="1" t="s">
        <v>9286</v>
      </c>
      <c r="H7677" s="1" t="s">
        <v>5936</v>
      </c>
      <c r="I7677" s="378">
        <v>46360</v>
      </c>
      <c r="J7677" s="1" t="s">
        <v>61</v>
      </c>
      <c r="K7677" s="380">
        <v>7.008101851852E-2</v>
      </c>
      <c r="L7677" s="378">
        <v>46177</v>
      </c>
      <c r="M7677" s="1" t="s">
        <v>3724</v>
      </c>
      <c r="N7677" s="1" t="s">
        <v>9287</v>
      </c>
    </row>
    <row r="7678" spans="1:14" x14ac:dyDescent="0.25">
      <c r="A7678" s="1" t="s">
        <v>3723</v>
      </c>
      <c r="B7678" s="1" t="s">
        <v>80</v>
      </c>
      <c r="C7678" s="1" t="s">
        <v>81</v>
      </c>
      <c r="D7678" s="377">
        <v>2962</v>
      </c>
      <c r="E7678" s="1" t="s">
        <v>82</v>
      </c>
      <c r="F7678" s="378">
        <v>46176</v>
      </c>
      <c r="G7678" s="1" t="s">
        <v>9311</v>
      </c>
      <c r="H7678" s="1" t="s">
        <v>5930</v>
      </c>
      <c r="I7678" s="378">
        <v>46359</v>
      </c>
      <c r="J7678" s="1" t="s">
        <v>61</v>
      </c>
      <c r="K7678" s="380">
        <v>0.51998842592592998</v>
      </c>
      <c r="L7678" s="378">
        <v>46176</v>
      </c>
      <c r="M7678" s="1" t="s">
        <v>3724</v>
      </c>
      <c r="N7678" s="1" t="s">
        <v>9312</v>
      </c>
    </row>
    <row r="7679" spans="1:14" x14ac:dyDescent="0.25">
      <c r="A7679" s="1" t="s">
        <v>3723</v>
      </c>
      <c r="B7679" s="1" t="s">
        <v>80</v>
      </c>
      <c r="C7679" s="1" t="s">
        <v>81</v>
      </c>
      <c r="D7679" s="377">
        <v>3005</v>
      </c>
      <c r="E7679" s="1" t="s">
        <v>82</v>
      </c>
      <c r="F7679" s="378">
        <v>46176</v>
      </c>
      <c r="G7679" s="1" t="s">
        <v>9302</v>
      </c>
      <c r="H7679" s="1" t="s">
        <v>5929</v>
      </c>
      <c r="I7679" s="378">
        <v>46359</v>
      </c>
      <c r="J7679" s="1" t="s">
        <v>61</v>
      </c>
      <c r="K7679" s="380">
        <v>0.42055555555556001</v>
      </c>
      <c r="L7679" s="378">
        <v>46176</v>
      </c>
      <c r="M7679" s="1" t="s">
        <v>3724</v>
      </c>
      <c r="N7679" s="1" t="s">
        <v>9303</v>
      </c>
    </row>
    <row r="7680" spans="1:14" x14ac:dyDescent="0.25">
      <c r="A7680" s="1" t="s">
        <v>3723</v>
      </c>
      <c r="B7680" s="1" t="s">
        <v>80</v>
      </c>
      <c r="C7680" s="1" t="s">
        <v>81</v>
      </c>
      <c r="D7680" s="377">
        <v>1979</v>
      </c>
      <c r="E7680" s="1" t="s">
        <v>82</v>
      </c>
      <c r="F7680" s="378">
        <v>46176</v>
      </c>
      <c r="G7680" s="1" t="s">
        <v>9288</v>
      </c>
      <c r="H7680" s="1" t="s">
        <v>5932</v>
      </c>
      <c r="I7680" s="378">
        <v>46359</v>
      </c>
      <c r="J7680" s="1" t="s">
        <v>61</v>
      </c>
      <c r="K7680" s="380">
        <v>0.71626157407406998</v>
      </c>
      <c r="L7680" s="378">
        <v>46176</v>
      </c>
      <c r="M7680" s="1" t="s">
        <v>3724</v>
      </c>
      <c r="N7680" s="1" t="s">
        <v>9310</v>
      </c>
    </row>
    <row r="7681" spans="1:14" x14ac:dyDescent="0.25">
      <c r="A7681" s="1" t="s">
        <v>3723</v>
      </c>
      <c r="B7681" s="1" t="s">
        <v>80</v>
      </c>
      <c r="C7681" s="1" t="s">
        <v>81</v>
      </c>
      <c r="D7681" s="377">
        <v>2954</v>
      </c>
      <c r="E7681" s="1" t="s">
        <v>82</v>
      </c>
      <c r="F7681" s="378">
        <v>46176</v>
      </c>
      <c r="G7681" s="1" t="s">
        <v>9306</v>
      </c>
      <c r="H7681" s="1" t="s">
        <v>5931</v>
      </c>
      <c r="I7681" s="378">
        <v>46359</v>
      </c>
      <c r="J7681" s="1" t="s">
        <v>61</v>
      </c>
      <c r="K7681" s="380">
        <v>0.60788194444443999</v>
      </c>
      <c r="L7681" s="378">
        <v>46176</v>
      </c>
      <c r="M7681" s="1" t="s">
        <v>3724</v>
      </c>
      <c r="N7681" s="1" t="s">
        <v>9307</v>
      </c>
    </row>
    <row r="7682" spans="1:14" x14ac:dyDescent="0.25">
      <c r="A7682" s="1" t="s">
        <v>3723</v>
      </c>
      <c r="B7682" s="1" t="s">
        <v>80</v>
      </c>
      <c r="C7682" s="1" t="s">
        <v>81</v>
      </c>
      <c r="D7682" s="377">
        <v>2973</v>
      </c>
      <c r="E7682" s="1" t="s">
        <v>82</v>
      </c>
      <c r="F7682" s="378">
        <v>46176</v>
      </c>
      <c r="G7682" s="1" t="s">
        <v>9304</v>
      </c>
      <c r="H7682" s="1" t="s">
        <v>5928</v>
      </c>
      <c r="I7682" s="378">
        <v>46359</v>
      </c>
      <c r="J7682" s="1" t="s">
        <v>61</v>
      </c>
      <c r="K7682" s="380">
        <v>0.37186342592593002</v>
      </c>
      <c r="L7682" s="378">
        <v>46176</v>
      </c>
      <c r="M7682" s="1" t="s">
        <v>3724</v>
      </c>
      <c r="N7682" s="1" t="s">
        <v>9305</v>
      </c>
    </row>
    <row r="7683" spans="1:14" x14ac:dyDescent="0.25">
      <c r="A7683" s="1" t="s">
        <v>3723</v>
      </c>
      <c r="B7683" s="1" t="s">
        <v>80</v>
      </c>
      <c r="C7683" s="1" t="s">
        <v>81</v>
      </c>
      <c r="D7683" s="377">
        <v>3015</v>
      </c>
      <c r="E7683" s="1" t="s">
        <v>82</v>
      </c>
      <c r="F7683" s="378">
        <v>46176</v>
      </c>
      <c r="G7683" s="1" t="s">
        <v>5774</v>
      </c>
      <c r="H7683" s="1" t="s">
        <v>5116</v>
      </c>
      <c r="I7683" s="378">
        <v>46359</v>
      </c>
      <c r="J7683" s="1" t="s">
        <v>61</v>
      </c>
      <c r="K7683" s="380">
        <v>0.2505787037037</v>
      </c>
      <c r="L7683" s="378">
        <v>46176</v>
      </c>
      <c r="M7683" s="1" t="s">
        <v>3724</v>
      </c>
      <c r="N7683" s="1" t="s">
        <v>5775</v>
      </c>
    </row>
    <row r="7684" spans="1:14" x14ac:dyDescent="0.25">
      <c r="A7684" s="1" t="s">
        <v>3723</v>
      </c>
      <c r="B7684" s="1" t="s">
        <v>80</v>
      </c>
      <c r="C7684" s="1" t="s">
        <v>81</v>
      </c>
      <c r="D7684" s="377">
        <v>2900</v>
      </c>
      <c r="E7684" s="1" t="s">
        <v>82</v>
      </c>
      <c r="F7684" s="378">
        <v>46176</v>
      </c>
      <c r="G7684" s="1" t="s">
        <v>5772</v>
      </c>
      <c r="H7684" s="1" t="s">
        <v>5115</v>
      </c>
      <c r="I7684" s="378">
        <v>46359</v>
      </c>
      <c r="J7684" s="1" t="s">
        <v>61</v>
      </c>
      <c r="K7684" s="380">
        <v>0.17320601851851999</v>
      </c>
      <c r="L7684" s="378">
        <v>46176</v>
      </c>
      <c r="M7684" s="1" t="s">
        <v>3724</v>
      </c>
      <c r="N7684" s="1" t="s">
        <v>5773</v>
      </c>
    </row>
    <row r="7685" spans="1:14" x14ac:dyDescent="0.25">
      <c r="A7685" s="1" t="s">
        <v>3723</v>
      </c>
      <c r="B7685" s="1" t="s">
        <v>80</v>
      </c>
      <c r="C7685" s="1" t="s">
        <v>81</v>
      </c>
      <c r="D7685" s="377">
        <v>2961</v>
      </c>
      <c r="E7685" s="1" t="s">
        <v>82</v>
      </c>
      <c r="F7685" s="378">
        <v>46176</v>
      </c>
      <c r="G7685" s="1" t="s">
        <v>9313</v>
      </c>
      <c r="H7685" s="1" t="s">
        <v>5934</v>
      </c>
      <c r="I7685" s="378">
        <v>46359</v>
      </c>
      <c r="J7685" s="1" t="s">
        <v>61</v>
      </c>
      <c r="K7685" s="380">
        <v>0.92548611111111001</v>
      </c>
      <c r="L7685" s="378">
        <v>46176</v>
      </c>
      <c r="M7685" s="1" t="s">
        <v>3724</v>
      </c>
      <c r="N7685" s="1" t="s">
        <v>9314</v>
      </c>
    </row>
    <row r="7686" spans="1:14" x14ac:dyDescent="0.25">
      <c r="A7686" s="1" t="s">
        <v>3723</v>
      </c>
      <c r="B7686" s="1" t="s">
        <v>80</v>
      </c>
      <c r="C7686" s="1" t="s">
        <v>81</v>
      </c>
      <c r="D7686" s="377">
        <v>2982</v>
      </c>
      <c r="E7686" s="1" t="s">
        <v>82</v>
      </c>
      <c r="F7686" s="378">
        <v>46176</v>
      </c>
      <c r="G7686" s="1" t="s">
        <v>9308</v>
      </c>
      <c r="H7686" s="1" t="s">
        <v>5933</v>
      </c>
      <c r="I7686" s="378">
        <v>46359</v>
      </c>
      <c r="J7686" s="1" t="s">
        <v>61</v>
      </c>
      <c r="K7686" s="380">
        <v>0.80539351851852004</v>
      </c>
      <c r="L7686" s="378">
        <v>46176</v>
      </c>
      <c r="M7686" s="1" t="s">
        <v>3724</v>
      </c>
      <c r="N7686" s="1" t="s">
        <v>9309</v>
      </c>
    </row>
    <row r="7687" spans="1:14" x14ac:dyDescent="0.25">
      <c r="A7687" s="1" t="s">
        <v>11010</v>
      </c>
      <c r="B7687" s="1" t="s">
        <v>80</v>
      </c>
      <c r="C7687" s="1" t="s">
        <v>81</v>
      </c>
      <c r="D7687" s="377">
        <v>3011</v>
      </c>
      <c r="E7687" s="1" t="s">
        <v>82</v>
      </c>
      <c r="F7687" s="378">
        <v>46185</v>
      </c>
      <c r="G7687" s="1" t="s">
        <v>14472</v>
      </c>
      <c r="H7687" s="1" t="s">
        <v>14181</v>
      </c>
      <c r="I7687" s="378">
        <v>46368</v>
      </c>
      <c r="J7687" s="1" t="s">
        <v>61</v>
      </c>
      <c r="K7687" s="380">
        <v>0.44284722222222</v>
      </c>
      <c r="L7687" s="378">
        <v>46185</v>
      </c>
      <c r="M7687" s="1" t="s">
        <v>11011</v>
      </c>
      <c r="N7687" s="1" t="s">
        <v>14473</v>
      </c>
    </row>
    <row r="7688" spans="1:14" x14ac:dyDescent="0.25">
      <c r="A7688" s="1" t="s">
        <v>11010</v>
      </c>
      <c r="B7688" s="1" t="s">
        <v>80</v>
      </c>
      <c r="C7688" s="1" t="s">
        <v>81</v>
      </c>
      <c r="D7688" s="377">
        <v>2980</v>
      </c>
      <c r="E7688" s="1" t="s">
        <v>82</v>
      </c>
      <c r="F7688" s="378">
        <v>46185</v>
      </c>
      <c r="G7688" s="1" t="s">
        <v>14474</v>
      </c>
      <c r="H7688" s="1" t="s">
        <v>14182</v>
      </c>
      <c r="I7688" s="378">
        <v>46368</v>
      </c>
      <c r="J7688" s="1" t="s">
        <v>61</v>
      </c>
      <c r="K7688" s="380">
        <v>0.60553240740740999</v>
      </c>
      <c r="L7688" s="378">
        <v>46185</v>
      </c>
      <c r="M7688" s="1" t="s">
        <v>11011</v>
      </c>
      <c r="N7688" s="1" t="s">
        <v>14475</v>
      </c>
    </row>
    <row r="7689" spans="1:14" x14ac:dyDescent="0.25">
      <c r="A7689" s="1" t="s">
        <v>11010</v>
      </c>
      <c r="B7689" s="1" t="s">
        <v>80</v>
      </c>
      <c r="C7689" s="1" t="s">
        <v>81</v>
      </c>
      <c r="D7689" s="377">
        <v>2957</v>
      </c>
      <c r="E7689" s="1" t="s">
        <v>82</v>
      </c>
      <c r="F7689" s="378">
        <v>46185</v>
      </c>
      <c r="G7689" s="1" t="s">
        <v>14137</v>
      </c>
      <c r="H7689" s="1" t="s">
        <v>13464</v>
      </c>
      <c r="I7689" s="378">
        <v>46368</v>
      </c>
      <c r="J7689" s="1" t="s">
        <v>61</v>
      </c>
      <c r="K7689" s="380">
        <v>0.17974537037037</v>
      </c>
      <c r="L7689" s="378">
        <v>46185</v>
      </c>
      <c r="M7689" s="1" t="s">
        <v>11011</v>
      </c>
      <c r="N7689" s="1" t="s">
        <v>14138</v>
      </c>
    </row>
    <row r="7690" spans="1:14" x14ac:dyDescent="0.25">
      <c r="A7690" s="1" t="s">
        <v>11010</v>
      </c>
      <c r="B7690" s="1" t="s">
        <v>80</v>
      </c>
      <c r="C7690" s="1" t="s">
        <v>81</v>
      </c>
      <c r="D7690" s="377">
        <v>2938</v>
      </c>
      <c r="E7690" s="1" t="s">
        <v>82</v>
      </c>
      <c r="F7690" s="378">
        <v>46185</v>
      </c>
      <c r="G7690" s="1" t="s">
        <v>14133</v>
      </c>
      <c r="H7690" s="1" t="s">
        <v>13463</v>
      </c>
      <c r="I7690" s="378">
        <v>46368</v>
      </c>
      <c r="J7690" s="1" t="s">
        <v>61</v>
      </c>
      <c r="K7690" s="380">
        <v>6.6400462962959997E-2</v>
      </c>
      <c r="L7690" s="378">
        <v>46185</v>
      </c>
      <c r="M7690" s="1" t="s">
        <v>11011</v>
      </c>
      <c r="N7690" s="1" t="s">
        <v>14134</v>
      </c>
    </row>
    <row r="7691" spans="1:14" x14ac:dyDescent="0.25">
      <c r="A7691" s="1" t="s">
        <v>11010</v>
      </c>
      <c r="B7691" s="1" t="s">
        <v>80</v>
      </c>
      <c r="C7691" s="1" t="s">
        <v>81</v>
      </c>
      <c r="D7691" s="377">
        <v>2917</v>
      </c>
      <c r="E7691" s="1" t="s">
        <v>82</v>
      </c>
      <c r="F7691" s="378">
        <v>46185</v>
      </c>
      <c r="G7691" s="1" t="s">
        <v>14131</v>
      </c>
      <c r="H7691" s="1" t="s">
        <v>13466</v>
      </c>
      <c r="I7691" s="378">
        <v>46368</v>
      </c>
      <c r="J7691" s="1" t="s">
        <v>61</v>
      </c>
      <c r="K7691" s="380">
        <v>0.34532407407407001</v>
      </c>
      <c r="L7691" s="378">
        <v>46185</v>
      </c>
      <c r="M7691" s="1" t="s">
        <v>11011</v>
      </c>
      <c r="N7691" s="1" t="s">
        <v>14132</v>
      </c>
    </row>
    <row r="7692" spans="1:14" x14ac:dyDescent="0.25">
      <c r="A7692" s="1" t="s">
        <v>11010</v>
      </c>
      <c r="B7692" s="1" t="s">
        <v>80</v>
      </c>
      <c r="C7692" s="1" t="s">
        <v>81</v>
      </c>
      <c r="D7692" s="377">
        <v>2901</v>
      </c>
      <c r="E7692" s="1" t="s">
        <v>82</v>
      </c>
      <c r="F7692" s="378">
        <v>46185</v>
      </c>
      <c r="G7692" s="1" t="s">
        <v>14135</v>
      </c>
      <c r="H7692" s="1" t="s">
        <v>13465</v>
      </c>
      <c r="I7692" s="378">
        <v>46368</v>
      </c>
      <c r="J7692" s="1" t="s">
        <v>61</v>
      </c>
      <c r="K7692" s="380">
        <v>0.25940972222221997</v>
      </c>
      <c r="L7692" s="378">
        <v>46185</v>
      </c>
      <c r="M7692" s="1" t="s">
        <v>11011</v>
      </c>
      <c r="N7692" s="1" t="s">
        <v>14136</v>
      </c>
    </row>
    <row r="7693" spans="1:14" x14ac:dyDescent="0.25">
      <c r="A7693" s="1" t="s">
        <v>11010</v>
      </c>
      <c r="B7693" s="1" t="s">
        <v>80</v>
      </c>
      <c r="C7693" s="1" t="s">
        <v>81</v>
      </c>
      <c r="D7693" s="377">
        <v>2901</v>
      </c>
      <c r="E7693" s="1" t="s">
        <v>82</v>
      </c>
      <c r="F7693" s="378">
        <v>46184</v>
      </c>
      <c r="G7693" s="1" t="s">
        <v>14139</v>
      </c>
      <c r="H7693" s="1" t="s">
        <v>13462</v>
      </c>
      <c r="I7693" s="378">
        <v>46367</v>
      </c>
      <c r="J7693" s="1" t="s">
        <v>61</v>
      </c>
      <c r="K7693" s="380">
        <v>0.98635416666666997</v>
      </c>
      <c r="L7693" s="378">
        <v>46184</v>
      </c>
      <c r="M7693" s="1" t="s">
        <v>11011</v>
      </c>
      <c r="N7693" s="1" t="s">
        <v>14140</v>
      </c>
    </row>
    <row r="7694" spans="1:14" x14ac:dyDescent="0.25">
      <c r="A7694" s="1" t="s">
        <v>11010</v>
      </c>
      <c r="B7694" s="1" t="s">
        <v>80</v>
      </c>
      <c r="C7694" s="1" t="s">
        <v>81</v>
      </c>
      <c r="D7694" s="377">
        <v>3000</v>
      </c>
      <c r="E7694" s="1" t="s">
        <v>82</v>
      </c>
      <c r="F7694" s="378">
        <v>46182</v>
      </c>
      <c r="G7694" s="1" t="s">
        <v>11675</v>
      </c>
      <c r="H7694" s="1" t="s">
        <v>11013</v>
      </c>
      <c r="I7694" s="378">
        <v>46365</v>
      </c>
      <c r="J7694" s="1" t="s">
        <v>61</v>
      </c>
      <c r="K7694" s="380">
        <v>0.82782407407406999</v>
      </c>
      <c r="L7694" s="378">
        <v>46182</v>
      </c>
      <c r="M7694" s="1" t="s">
        <v>11011</v>
      </c>
      <c r="N7694" s="1" t="s">
        <v>11676</v>
      </c>
    </row>
    <row r="7695" spans="1:14" x14ac:dyDescent="0.25">
      <c r="A7695" s="1" t="s">
        <v>11010</v>
      </c>
      <c r="B7695" s="1" t="s">
        <v>80</v>
      </c>
      <c r="C7695" s="1" t="s">
        <v>81</v>
      </c>
      <c r="D7695" s="377">
        <v>2868</v>
      </c>
      <c r="E7695" s="1" t="s">
        <v>82</v>
      </c>
      <c r="F7695" s="378">
        <v>46182</v>
      </c>
      <c r="G7695" s="1" t="s">
        <v>11677</v>
      </c>
      <c r="H7695" s="1" t="s">
        <v>11012</v>
      </c>
      <c r="I7695" s="378">
        <v>46365</v>
      </c>
      <c r="J7695" s="1" t="s">
        <v>61</v>
      </c>
      <c r="K7695" s="380">
        <v>0.75261574074074</v>
      </c>
      <c r="L7695" s="378">
        <v>46182</v>
      </c>
      <c r="M7695" s="1" t="s">
        <v>11011</v>
      </c>
      <c r="N7695" s="1" t="s">
        <v>11678</v>
      </c>
    </row>
    <row r="7696" spans="1:14" x14ac:dyDescent="0.25">
      <c r="A7696" s="1" t="s">
        <v>2272</v>
      </c>
      <c r="B7696" s="1" t="s">
        <v>87</v>
      </c>
      <c r="C7696" s="1" t="s">
        <v>81</v>
      </c>
      <c r="D7696" s="377">
        <v>50688</v>
      </c>
      <c r="E7696" s="1" t="s">
        <v>84</v>
      </c>
      <c r="F7696" s="378">
        <v>46184</v>
      </c>
      <c r="G7696" s="1" t="s">
        <v>13426</v>
      </c>
      <c r="H7696" s="1" t="s">
        <v>4586</v>
      </c>
      <c r="I7696" s="378">
        <v>47271</v>
      </c>
      <c r="J7696" s="1" t="s">
        <v>61</v>
      </c>
      <c r="K7696" s="380">
        <v>0.47429398148148</v>
      </c>
      <c r="L7696" s="378">
        <v>46184</v>
      </c>
      <c r="M7696" s="1" t="s">
        <v>3020</v>
      </c>
      <c r="N7696" s="1" t="s">
        <v>13427</v>
      </c>
    </row>
    <row r="7697" spans="1:14" x14ac:dyDescent="0.25">
      <c r="A7697" s="1" t="s">
        <v>2537</v>
      </c>
      <c r="B7697" s="1" t="s">
        <v>87</v>
      </c>
      <c r="C7697" s="1" t="s">
        <v>81</v>
      </c>
      <c r="D7697" s="377">
        <v>50688</v>
      </c>
      <c r="E7697" s="1" t="s">
        <v>84</v>
      </c>
      <c r="F7697" s="378">
        <v>46183</v>
      </c>
      <c r="G7697" s="1" t="s">
        <v>11679</v>
      </c>
      <c r="H7697" s="1" t="s">
        <v>9328</v>
      </c>
      <c r="I7697" s="378">
        <v>47277</v>
      </c>
      <c r="J7697" s="1" t="s">
        <v>61</v>
      </c>
      <c r="K7697" s="380">
        <v>0.46892361111110997</v>
      </c>
      <c r="L7697" s="378">
        <v>46183</v>
      </c>
      <c r="M7697" s="1" t="s">
        <v>2964</v>
      </c>
      <c r="N7697" s="1" t="s">
        <v>13012</v>
      </c>
    </row>
    <row r="7698" spans="1:14" x14ac:dyDescent="0.25">
      <c r="A7698" s="1" t="s">
        <v>2537</v>
      </c>
      <c r="B7698" s="1" t="s">
        <v>87</v>
      </c>
      <c r="C7698" s="1" t="s">
        <v>81</v>
      </c>
      <c r="D7698" s="377">
        <v>50688</v>
      </c>
      <c r="E7698" s="1" t="s">
        <v>84</v>
      </c>
      <c r="F7698" s="378">
        <v>46182</v>
      </c>
      <c r="G7698" s="1" t="s">
        <v>11679</v>
      </c>
      <c r="H7698" s="1" t="s">
        <v>9328</v>
      </c>
      <c r="I7698" s="378">
        <v>47277</v>
      </c>
      <c r="J7698" s="1" t="s">
        <v>61</v>
      </c>
      <c r="K7698" s="380">
        <v>0.95184027777778002</v>
      </c>
      <c r="L7698" s="378">
        <v>46182</v>
      </c>
      <c r="M7698" s="1" t="s">
        <v>2964</v>
      </c>
      <c r="N7698" s="1" t="s">
        <v>11680</v>
      </c>
    </row>
    <row r="7699" spans="1:14" x14ac:dyDescent="0.25">
      <c r="A7699" s="1" t="s">
        <v>2537</v>
      </c>
      <c r="B7699" s="1" t="s">
        <v>87</v>
      </c>
      <c r="C7699" s="1" t="s">
        <v>81</v>
      </c>
      <c r="D7699" s="377">
        <v>50688</v>
      </c>
      <c r="E7699" s="1" t="s">
        <v>84</v>
      </c>
      <c r="F7699" s="378">
        <v>46182</v>
      </c>
      <c r="G7699" s="1" t="s">
        <v>10527</v>
      </c>
      <c r="H7699" s="1" t="s">
        <v>6032</v>
      </c>
      <c r="I7699" s="378">
        <v>47274</v>
      </c>
      <c r="J7699" s="1" t="s">
        <v>61</v>
      </c>
      <c r="K7699" s="380">
        <v>0.38902777777778003</v>
      </c>
      <c r="L7699" s="378">
        <v>46182</v>
      </c>
      <c r="M7699" s="1" t="s">
        <v>2964</v>
      </c>
      <c r="N7699" s="1" t="s">
        <v>10892</v>
      </c>
    </row>
    <row r="7700" spans="1:14" x14ac:dyDescent="0.25">
      <c r="A7700" s="1" t="s">
        <v>2537</v>
      </c>
      <c r="B7700" s="1" t="s">
        <v>87</v>
      </c>
      <c r="C7700" s="1" t="s">
        <v>81</v>
      </c>
      <c r="D7700" s="377">
        <v>50688</v>
      </c>
      <c r="E7700" s="1" t="s">
        <v>84</v>
      </c>
      <c r="F7700" s="378">
        <v>46181</v>
      </c>
      <c r="G7700" s="1" t="s">
        <v>10527</v>
      </c>
      <c r="H7700" s="1" t="s">
        <v>6032</v>
      </c>
      <c r="I7700" s="378">
        <v>47274</v>
      </c>
      <c r="J7700" s="1" t="s">
        <v>61</v>
      </c>
      <c r="K7700" s="380">
        <v>0.71289351851852001</v>
      </c>
      <c r="L7700" s="378">
        <v>46181</v>
      </c>
      <c r="M7700" s="1" t="s">
        <v>2964</v>
      </c>
      <c r="N7700" s="1" t="s">
        <v>10528</v>
      </c>
    </row>
    <row r="7701" spans="1:14" x14ac:dyDescent="0.25">
      <c r="A7701" s="1" t="s">
        <v>2537</v>
      </c>
      <c r="B7701" s="1" t="s">
        <v>87</v>
      </c>
      <c r="C7701" s="1" t="s">
        <v>81</v>
      </c>
      <c r="D7701" s="377">
        <v>50688</v>
      </c>
      <c r="E7701" s="1" t="s">
        <v>84</v>
      </c>
      <c r="F7701" s="378">
        <v>46178</v>
      </c>
      <c r="G7701" s="1" t="s">
        <v>9315</v>
      </c>
      <c r="H7701" s="1" t="s">
        <v>5776</v>
      </c>
      <c r="I7701" s="378">
        <v>47272</v>
      </c>
      <c r="J7701" s="1" t="s">
        <v>61</v>
      </c>
      <c r="K7701" s="380">
        <v>0.97890046296295996</v>
      </c>
      <c r="L7701" s="378">
        <v>46178</v>
      </c>
      <c r="M7701" s="1" t="s">
        <v>2964</v>
      </c>
      <c r="N7701" s="1" t="s">
        <v>9317</v>
      </c>
    </row>
    <row r="7702" spans="1:14" x14ac:dyDescent="0.25">
      <c r="A7702" s="1" t="s">
        <v>2537</v>
      </c>
      <c r="B7702" s="1" t="s">
        <v>87</v>
      </c>
      <c r="C7702" s="1" t="s">
        <v>81</v>
      </c>
      <c r="D7702" s="377">
        <v>50688</v>
      </c>
      <c r="E7702" s="1" t="s">
        <v>84</v>
      </c>
      <c r="F7702" s="378">
        <v>46178</v>
      </c>
      <c r="G7702" s="1" t="s">
        <v>9315</v>
      </c>
      <c r="H7702" s="1" t="s">
        <v>5776</v>
      </c>
      <c r="I7702" s="378">
        <v>47272</v>
      </c>
      <c r="J7702" s="1" t="s">
        <v>61</v>
      </c>
      <c r="K7702" s="380">
        <v>0.97870370370369997</v>
      </c>
      <c r="L7702" s="378">
        <v>46178</v>
      </c>
      <c r="M7702" s="1" t="s">
        <v>2964</v>
      </c>
      <c r="N7702" s="1" t="s">
        <v>9316</v>
      </c>
    </row>
    <row r="7703" spans="1:14" x14ac:dyDescent="0.25">
      <c r="A7703" s="1" t="s">
        <v>3512</v>
      </c>
      <c r="B7703" s="1" t="s">
        <v>87</v>
      </c>
      <c r="C7703" s="1" t="s">
        <v>81</v>
      </c>
      <c r="D7703" s="377">
        <v>50688</v>
      </c>
      <c r="E7703" s="1" t="s">
        <v>84</v>
      </c>
      <c r="F7703" s="378">
        <v>46184</v>
      </c>
      <c r="G7703" s="1" t="s">
        <v>13163</v>
      </c>
      <c r="H7703" s="1" t="s">
        <v>10530</v>
      </c>
      <c r="I7703" s="378">
        <v>47278</v>
      </c>
      <c r="J7703" s="1" t="s">
        <v>61</v>
      </c>
      <c r="K7703" s="380">
        <v>0.44576388888889001</v>
      </c>
      <c r="L7703" s="378">
        <v>46184</v>
      </c>
      <c r="M7703" s="1" t="s">
        <v>3513</v>
      </c>
      <c r="N7703" s="1" t="s">
        <v>13164</v>
      </c>
    </row>
    <row r="7704" spans="1:14" x14ac:dyDescent="0.25">
      <c r="A7704" s="1" t="s">
        <v>3512</v>
      </c>
      <c r="B7704" s="1" t="s">
        <v>87</v>
      </c>
      <c r="C7704" s="1" t="s">
        <v>81</v>
      </c>
      <c r="D7704" s="377">
        <v>50688</v>
      </c>
      <c r="E7704" s="1" t="s">
        <v>84</v>
      </c>
      <c r="F7704" s="378">
        <v>46184</v>
      </c>
      <c r="G7704" s="1" t="s">
        <v>13163</v>
      </c>
      <c r="H7704" s="1" t="s">
        <v>10530</v>
      </c>
      <c r="I7704" s="378">
        <v>47278</v>
      </c>
      <c r="J7704" s="1" t="s">
        <v>61</v>
      </c>
      <c r="K7704" s="380">
        <v>0.44519675925926</v>
      </c>
      <c r="L7704" s="378">
        <v>46184</v>
      </c>
      <c r="M7704" s="1" t="s">
        <v>3513</v>
      </c>
      <c r="N7704" s="1" t="s">
        <v>13165</v>
      </c>
    </row>
    <row r="7705" spans="1:14" x14ac:dyDescent="0.25">
      <c r="A7705" s="1" t="s">
        <v>9318</v>
      </c>
      <c r="B7705" s="1" t="s">
        <v>80</v>
      </c>
      <c r="C7705" s="1" t="s">
        <v>81</v>
      </c>
      <c r="D7705" s="377">
        <v>10490</v>
      </c>
      <c r="E7705" s="1" t="s">
        <v>82</v>
      </c>
      <c r="F7705" s="378">
        <v>46176</v>
      </c>
      <c r="G7705" s="1" t="s">
        <v>61</v>
      </c>
      <c r="H7705" s="1" t="s">
        <v>9319</v>
      </c>
      <c r="I7705" s="378">
        <v>46535</v>
      </c>
      <c r="J7705" s="1" t="s">
        <v>9320</v>
      </c>
      <c r="K7705" s="380">
        <v>0.47180555555555997</v>
      </c>
      <c r="L7705" s="378">
        <v>46176</v>
      </c>
      <c r="M7705" s="1" t="s">
        <v>9321</v>
      </c>
      <c r="N7705" s="1" t="s">
        <v>9322</v>
      </c>
    </row>
    <row r="7706" spans="1:14" x14ac:dyDescent="0.25">
      <c r="A7706" s="1" t="s">
        <v>9323</v>
      </c>
      <c r="B7706" s="1" t="s">
        <v>80</v>
      </c>
      <c r="C7706" s="1" t="s">
        <v>81</v>
      </c>
      <c r="D7706" s="377">
        <v>13280</v>
      </c>
      <c r="E7706" s="1" t="s">
        <v>82</v>
      </c>
      <c r="F7706" s="378">
        <v>46176</v>
      </c>
      <c r="G7706" s="1" t="s">
        <v>61</v>
      </c>
      <c r="H7706" s="1" t="s">
        <v>9324</v>
      </c>
      <c r="I7706" s="378">
        <v>46536</v>
      </c>
      <c r="J7706" s="1" t="s">
        <v>9325</v>
      </c>
      <c r="K7706" s="380">
        <v>0.47428240740741001</v>
      </c>
      <c r="L7706" s="378">
        <v>46176</v>
      </c>
      <c r="M7706" s="1" t="s">
        <v>9326</v>
      </c>
      <c r="N7706" s="1" t="s">
        <v>9327</v>
      </c>
    </row>
    <row r="7707" spans="1:14" x14ac:dyDescent="0.25">
      <c r="A7707" s="1" t="s">
        <v>13428</v>
      </c>
      <c r="B7707" s="1" t="s">
        <v>80</v>
      </c>
      <c r="C7707" s="1" t="s">
        <v>81</v>
      </c>
      <c r="D7707" s="377">
        <v>336</v>
      </c>
      <c r="E7707" s="1" t="s">
        <v>83</v>
      </c>
      <c r="F7707" s="378">
        <v>46185</v>
      </c>
      <c r="G7707" s="1" t="s">
        <v>13429</v>
      </c>
      <c r="H7707" s="1" t="s">
        <v>13013</v>
      </c>
      <c r="I7707" s="378">
        <v>47280</v>
      </c>
      <c r="J7707" s="1" t="s">
        <v>61</v>
      </c>
      <c r="K7707" s="380">
        <v>0.44694444444443998</v>
      </c>
      <c r="L7707" s="378">
        <v>46185</v>
      </c>
      <c r="M7707" s="1" t="s">
        <v>13430</v>
      </c>
      <c r="N7707" s="1" t="s">
        <v>14476</v>
      </c>
    </row>
    <row r="7708" spans="1:14" x14ac:dyDescent="0.25">
      <c r="A7708" s="1" t="s">
        <v>13428</v>
      </c>
      <c r="B7708" s="1" t="s">
        <v>80</v>
      </c>
      <c r="C7708" s="1" t="s">
        <v>81</v>
      </c>
      <c r="D7708" s="377">
        <v>7</v>
      </c>
      <c r="E7708" s="1" t="s">
        <v>83</v>
      </c>
      <c r="F7708" s="378">
        <v>46185</v>
      </c>
      <c r="G7708" s="1" t="s">
        <v>13429</v>
      </c>
      <c r="H7708" s="1" t="s">
        <v>13013</v>
      </c>
      <c r="I7708" s="378">
        <v>47280</v>
      </c>
      <c r="J7708" s="1" t="s">
        <v>61</v>
      </c>
      <c r="K7708" s="380">
        <v>1.2581018518520001E-2</v>
      </c>
      <c r="L7708" s="378">
        <v>46185</v>
      </c>
      <c r="M7708" s="1" t="s">
        <v>13430</v>
      </c>
      <c r="N7708" s="1" t="s">
        <v>14141</v>
      </c>
    </row>
    <row r="7709" spans="1:14" x14ac:dyDescent="0.25">
      <c r="A7709" s="1" t="s">
        <v>13428</v>
      </c>
      <c r="B7709" s="1" t="s">
        <v>80</v>
      </c>
      <c r="C7709" s="1" t="s">
        <v>81</v>
      </c>
      <c r="D7709" s="377">
        <v>336</v>
      </c>
      <c r="E7709" s="1" t="s">
        <v>83</v>
      </c>
      <c r="F7709" s="378">
        <v>46185</v>
      </c>
      <c r="G7709" s="1" t="s">
        <v>14477</v>
      </c>
      <c r="H7709" s="1" t="s">
        <v>13703</v>
      </c>
      <c r="I7709" s="378">
        <v>47281</v>
      </c>
      <c r="J7709" s="1" t="s">
        <v>61</v>
      </c>
      <c r="K7709" s="380">
        <v>0.54729166666666995</v>
      </c>
      <c r="L7709" s="378">
        <v>46185</v>
      </c>
      <c r="M7709" s="1" t="s">
        <v>13430</v>
      </c>
      <c r="N7709" s="1" t="s">
        <v>14478</v>
      </c>
    </row>
    <row r="7710" spans="1:14" x14ac:dyDescent="0.25">
      <c r="A7710" s="1" t="s">
        <v>13428</v>
      </c>
      <c r="B7710" s="1" t="s">
        <v>80</v>
      </c>
      <c r="C7710" s="1" t="s">
        <v>81</v>
      </c>
      <c r="D7710" s="377">
        <v>336</v>
      </c>
      <c r="E7710" s="1" t="s">
        <v>83</v>
      </c>
      <c r="F7710" s="378">
        <v>46185</v>
      </c>
      <c r="G7710" s="1" t="s">
        <v>13429</v>
      </c>
      <c r="H7710" s="1" t="s">
        <v>13013</v>
      </c>
      <c r="I7710" s="378">
        <v>47280</v>
      </c>
      <c r="J7710" s="1" t="s">
        <v>61</v>
      </c>
      <c r="K7710" s="380">
        <v>0.53481481481480997</v>
      </c>
      <c r="L7710" s="378">
        <v>46185</v>
      </c>
      <c r="M7710" s="1" t="s">
        <v>13430</v>
      </c>
      <c r="N7710" s="1" t="s">
        <v>14479</v>
      </c>
    </row>
    <row r="7711" spans="1:14" x14ac:dyDescent="0.25">
      <c r="A7711" s="1" t="s">
        <v>13428</v>
      </c>
      <c r="B7711" s="1" t="s">
        <v>80</v>
      </c>
      <c r="C7711" s="1" t="s">
        <v>81</v>
      </c>
      <c r="D7711" s="377">
        <v>336</v>
      </c>
      <c r="E7711" s="1" t="s">
        <v>83</v>
      </c>
      <c r="F7711" s="378">
        <v>46185</v>
      </c>
      <c r="G7711" s="1" t="s">
        <v>13429</v>
      </c>
      <c r="H7711" s="1" t="s">
        <v>13013</v>
      </c>
      <c r="I7711" s="378">
        <v>47280</v>
      </c>
      <c r="J7711" s="1" t="s">
        <v>61</v>
      </c>
      <c r="K7711" s="380">
        <v>0.38484953703704</v>
      </c>
      <c r="L7711" s="378">
        <v>46185</v>
      </c>
      <c r="M7711" s="1" t="s">
        <v>13430</v>
      </c>
      <c r="N7711" s="1" t="s">
        <v>14480</v>
      </c>
    </row>
    <row r="7712" spans="1:14" x14ac:dyDescent="0.25">
      <c r="A7712" s="1" t="s">
        <v>13428</v>
      </c>
      <c r="B7712" s="1" t="s">
        <v>80</v>
      </c>
      <c r="C7712" s="1" t="s">
        <v>81</v>
      </c>
      <c r="D7712" s="377">
        <v>336</v>
      </c>
      <c r="E7712" s="1" t="s">
        <v>83</v>
      </c>
      <c r="F7712" s="378">
        <v>46185</v>
      </c>
      <c r="G7712" s="1" t="s">
        <v>13429</v>
      </c>
      <c r="H7712" s="1" t="s">
        <v>13013</v>
      </c>
      <c r="I7712" s="378">
        <v>47280</v>
      </c>
      <c r="J7712" s="1" t="s">
        <v>61</v>
      </c>
      <c r="K7712" s="380">
        <v>0.53450231481481003</v>
      </c>
      <c r="L7712" s="378">
        <v>46185</v>
      </c>
      <c r="M7712" s="1" t="s">
        <v>13430</v>
      </c>
      <c r="N7712" s="1" t="s">
        <v>14481</v>
      </c>
    </row>
    <row r="7713" spans="1:14" x14ac:dyDescent="0.25">
      <c r="A7713" s="1" t="s">
        <v>13428</v>
      </c>
      <c r="B7713" s="1" t="s">
        <v>80</v>
      </c>
      <c r="C7713" s="1" t="s">
        <v>81</v>
      </c>
      <c r="D7713" s="377">
        <v>336</v>
      </c>
      <c r="E7713" s="1" t="s">
        <v>83</v>
      </c>
      <c r="F7713" s="378">
        <v>46185</v>
      </c>
      <c r="G7713" s="1" t="s">
        <v>13429</v>
      </c>
      <c r="H7713" s="1" t="s">
        <v>13013</v>
      </c>
      <c r="I7713" s="378">
        <v>47280</v>
      </c>
      <c r="J7713" s="1" t="s">
        <v>61</v>
      </c>
      <c r="K7713" s="380">
        <v>0.38494212962962998</v>
      </c>
      <c r="L7713" s="378">
        <v>46185</v>
      </c>
      <c r="M7713" s="1" t="s">
        <v>13430</v>
      </c>
      <c r="N7713" s="1" t="s">
        <v>14482</v>
      </c>
    </row>
    <row r="7714" spans="1:14" x14ac:dyDescent="0.25">
      <c r="A7714" s="1" t="s">
        <v>13428</v>
      </c>
      <c r="B7714" s="1" t="s">
        <v>80</v>
      </c>
      <c r="C7714" s="1" t="s">
        <v>81</v>
      </c>
      <c r="D7714" s="377">
        <v>336</v>
      </c>
      <c r="E7714" s="1" t="s">
        <v>83</v>
      </c>
      <c r="F7714" s="378">
        <v>46185</v>
      </c>
      <c r="G7714" s="1" t="s">
        <v>13429</v>
      </c>
      <c r="H7714" s="1" t="s">
        <v>13013</v>
      </c>
      <c r="I7714" s="378">
        <v>47280</v>
      </c>
      <c r="J7714" s="1" t="s">
        <v>61</v>
      </c>
      <c r="K7714" s="380">
        <v>0.44054398148148</v>
      </c>
      <c r="L7714" s="378">
        <v>46185</v>
      </c>
      <c r="M7714" s="1" t="s">
        <v>13430</v>
      </c>
      <c r="N7714" s="1" t="s">
        <v>14483</v>
      </c>
    </row>
    <row r="7715" spans="1:14" x14ac:dyDescent="0.25">
      <c r="A7715" s="1" t="s">
        <v>13428</v>
      </c>
      <c r="B7715" s="1" t="s">
        <v>80</v>
      </c>
      <c r="C7715" s="1" t="s">
        <v>81</v>
      </c>
      <c r="D7715" s="377">
        <v>336</v>
      </c>
      <c r="E7715" s="1" t="s">
        <v>83</v>
      </c>
      <c r="F7715" s="378">
        <v>46184</v>
      </c>
      <c r="G7715" s="1" t="s">
        <v>13429</v>
      </c>
      <c r="H7715" s="1" t="s">
        <v>13013</v>
      </c>
      <c r="I7715" s="378">
        <v>47280</v>
      </c>
      <c r="J7715" s="1" t="s">
        <v>61</v>
      </c>
      <c r="K7715" s="380">
        <v>0.65870370370370002</v>
      </c>
      <c r="L7715" s="378">
        <v>46184</v>
      </c>
      <c r="M7715" s="1" t="s">
        <v>13430</v>
      </c>
      <c r="N7715" s="1" t="s">
        <v>13433</v>
      </c>
    </row>
    <row r="7716" spans="1:14" x14ac:dyDescent="0.25">
      <c r="A7716" s="1" t="s">
        <v>13428</v>
      </c>
      <c r="B7716" s="1" t="s">
        <v>80</v>
      </c>
      <c r="C7716" s="1" t="s">
        <v>81</v>
      </c>
      <c r="D7716" s="377">
        <v>336</v>
      </c>
      <c r="E7716" s="1" t="s">
        <v>83</v>
      </c>
      <c r="F7716" s="378">
        <v>46184</v>
      </c>
      <c r="G7716" s="1" t="s">
        <v>13429</v>
      </c>
      <c r="H7716" s="1" t="s">
        <v>13013</v>
      </c>
      <c r="I7716" s="378">
        <v>47280</v>
      </c>
      <c r="J7716" s="1" t="s">
        <v>61</v>
      </c>
      <c r="K7716" s="380">
        <v>0.65825231481480995</v>
      </c>
      <c r="L7716" s="378">
        <v>46184</v>
      </c>
      <c r="M7716" s="1" t="s">
        <v>13430</v>
      </c>
      <c r="N7716" s="1" t="s">
        <v>13432</v>
      </c>
    </row>
    <row r="7717" spans="1:14" x14ac:dyDescent="0.25">
      <c r="A7717" s="1" t="s">
        <v>13428</v>
      </c>
      <c r="B7717" s="1" t="s">
        <v>80</v>
      </c>
      <c r="C7717" s="1" t="s">
        <v>81</v>
      </c>
      <c r="D7717" s="377">
        <v>336</v>
      </c>
      <c r="E7717" s="1" t="s">
        <v>83</v>
      </c>
      <c r="F7717" s="378">
        <v>46184</v>
      </c>
      <c r="G7717" s="1" t="s">
        <v>13429</v>
      </c>
      <c r="H7717" s="1" t="s">
        <v>13013</v>
      </c>
      <c r="I7717" s="378">
        <v>47280</v>
      </c>
      <c r="J7717" s="1" t="s">
        <v>61</v>
      </c>
      <c r="K7717" s="380">
        <v>0.66283564814814999</v>
      </c>
      <c r="L7717" s="378">
        <v>46184</v>
      </c>
      <c r="M7717" s="1" t="s">
        <v>13430</v>
      </c>
      <c r="N7717" s="1" t="s">
        <v>13434</v>
      </c>
    </row>
    <row r="7718" spans="1:14" x14ac:dyDescent="0.25">
      <c r="A7718" s="1" t="s">
        <v>13428</v>
      </c>
      <c r="B7718" s="1" t="s">
        <v>80</v>
      </c>
      <c r="C7718" s="1" t="s">
        <v>81</v>
      </c>
      <c r="D7718" s="377">
        <v>336</v>
      </c>
      <c r="E7718" s="1" t="s">
        <v>83</v>
      </c>
      <c r="F7718" s="378">
        <v>46184</v>
      </c>
      <c r="G7718" s="1" t="s">
        <v>13429</v>
      </c>
      <c r="H7718" s="1" t="s">
        <v>13013</v>
      </c>
      <c r="I7718" s="378">
        <v>47280</v>
      </c>
      <c r="J7718" s="1" t="s">
        <v>61</v>
      </c>
      <c r="K7718" s="380">
        <v>0.65754629629630001</v>
      </c>
      <c r="L7718" s="378">
        <v>46184</v>
      </c>
      <c r="M7718" s="1" t="s">
        <v>13430</v>
      </c>
      <c r="N7718" s="1" t="s">
        <v>13431</v>
      </c>
    </row>
  </sheetData>
  <sortState xmlns:xlrd2="http://schemas.microsoft.com/office/spreadsheetml/2017/richdata2" ref="A2:N28303">
    <sortCondition ref="F2:F28303"/>
  </sortState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C33F-8F92-434A-AB3A-F2609B482B23}">
  <sheetPr codeName="Planilha13">
    <tabColor theme="9"/>
  </sheetPr>
  <dimension ref="A1:V264"/>
  <sheetViews>
    <sheetView showGridLines="0" zoomScale="55" zoomScaleNormal="55" workbookViewId="0">
      <pane ySplit="1" topLeftCell="A2" activePane="bottomLeft" state="frozen"/>
      <selection activeCell="M66" sqref="M66"/>
      <selection pane="bottomLeft" activeCell="I23" sqref="I23"/>
    </sheetView>
  </sheetViews>
  <sheetFormatPr defaultRowHeight="15" x14ac:dyDescent="0.25"/>
  <cols>
    <col min="1" max="1" width="6" style="1" bestFit="1" customWidth="1"/>
    <col min="2" max="2" width="9" style="1" bestFit="1" customWidth="1"/>
    <col min="3" max="3" width="16" style="1" bestFit="1" customWidth="1"/>
    <col min="4" max="4" width="42" style="1" bestFit="1" customWidth="1"/>
    <col min="5" max="5" width="16" style="1" bestFit="1" customWidth="1"/>
    <col min="6" max="6" width="10" style="1" bestFit="1" customWidth="1"/>
    <col min="7" max="7" width="5" style="1" bestFit="1" customWidth="1"/>
    <col min="8" max="9" width="8" style="1" bestFit="1" customWidth="1"/>
    <col min="10" max="10" width="17" style="1" bestFit="1" customWidth="1"/>
    <col min="11" max="11" width="13" style="1" bestFit="1" customWidth="1"/>
    <col min="12" max="12" width="22" style="1" bestFit="1" customWidth="1"/>
    <col min="13" max="13" width="21" style="1" bestFit="1" customWidth="1"/>
    <col min="14" max="14" width="19" style="1" bestFit="1" customWidth="1"/>
    <col min="15" max="15" width="18" style="1" bestFit="1" customWidth="1"/>
    <col min="16" max="16" width="15" style="1" bestFit="1" customWidth="1"/>
    <col min="17" max="17" width="17" style="1" bestFit="1" customWidth="1"/>
    <col min="18" max="18" width="42" style="1" bestFit="1" customWidth="1"/>
    <col min="19" max="19" width="21" style="1" bestFit="1" customWidth="1"/>
    <col min="20" max="20" width="12" style="1" customWidth="1"/>
    <col min="21" max="21" width="6" style="1" bestFit="1" customWidth="1"/>
    <col min="22" max="22" width="20.42578125" bestFit="1" customWidth="1"/>
  </cols>
  <sheetData>
    <row r="1" spans="1:22" ht="75" x14ac:dyDescent="0.25">
      <c r="A1" s="376" t="s">
        <v>859</v>
      </c>
      <c r="B1" s="191" t="s">
        <v>31</v>
      </c>
      <c r="C1" s="191" t="s">
        <v>860</v>
      </c>
      <c r="D1" s="191" t="s">
        <v>36</v>
      </c>
      <c r="E1" s="376" t="s">
        <v>861</v>
      </c>
      <c r="F1" s="191" t="s">
        <v>14</v>
      </c>
      <c r="G1" s="376" t="s">
        <v>862</v>
      </c>
      <c r="H1" s="376" t="s">
        <v>863</v>
      </c>
      <c r="I1" s="376" t="s">
        <v>864</v>
      </c>
      <c r="J1" s="191" t="s">
        <v>865</v>
      </c>
      <c r="K1" s="376" t="s">
        <v>866</v>
      </c>
      <c r="L1" s="191" t="s">
        <v>867</v>
      </c>
      <c r="M1" s="191" t="s">
        <v>868</v>
      </c>
      <c r="N1" s="191" t="s">
        <v>869</v>
      </c>
      <c r="O1" s="191" t="s">
        <v>870</v>
      </c>
      <c r="P1" s="191" t="s">
        <v>871</v>
      </c>
      <c r="Q1" s="191" t="s">
        <v>872</v>
      </c>
      <c r="R1" s="191" t="s">
        <v>873</v>
      </c>
      <c r="S1" s="191" t="s">
        <v>874</v>
      </c>
      <c r="T1" s="191" t="s">
        <v>2278</v>
      </c>
      <c r="U1" s="376" t="s">
        <v>859</v>
      </c>
      <c r="V1" s="358" t="s">
        <v>14484</v>
      </c>
    </row>
    <row r="2" spans="1:22" x14ac:dyDescent="0.25">
      <c r="A2" s="1" t="s">
        <v>273</v>
      </c>
      <c r="B2" s="1">
        <v>1965710</v>
      </c>
      <c r="C2" s="1" t="s">
        <v>747</v>
      </c>
      <c r="D2" s="1" t="s">
        <v>748</v>
      </c>
      <c r="E2" s="1" t="s">
        <v>84</v>
      </c>
      <c r="F2" s="1" t="s">
        <v>61</v>
      </c>
      <c r="G2" s="1" t="s">
        <v>875</v>
      </c>
      <c r="H2" s="377">
        <v>47500</v>
      </c>
      <c r="I2" s="377">
        <v>0</v>
      </c>
      <c r="J2" s="378">
        <v>46193</v>
      </c>
      <c r="K2" s="378">
        <v>46193</v>
      </c>
      <c r="L2" s="380">
        <v>0.55694444444444002</v>
      </c>
      <c r="M2" s="380">
        <v>0.76311342592593001</v>
      </c>
      <c r="N2" s="1" t="s">
        <v>61</v>
      </c>
      <c r="O2" s="378"/>
      <c r="P2" s="378"/>
      <c r="Q2" s="380">
        <v>0</v>
      </c>
      <c r="R2" s="1" t="s">
        <v>876</v>
      </c>
      <c r="S2" s="378">
        <v>46193</v>
      </c>
      <c r="T2" s="1" t="s">
        <v>61</v>
      </c>
      <c r="U2" s="1" t="s">
        <v>273</v>
      </c>
    </row>
    <row r="3" spans="1:22" x14ac:dyDescent="0.25">
      <c r="A3" s="1" t="s">
        <v>272</v>
      </c>
      <c r="B3" s="1">
        <v>1964976</v>
      </c>
      <c r="C3" s="1" t="s">
        <v>471</v>
      </c>
      <c r="D3" s="1" t="s">
        <v>472</v>
      </c>
      <c r="E3" s="1" t="s">
        <v>84</v>
      </c>
      <c r="F3" s="1" t="s">
        <v>61</v>
      </c>
      <c r="G3" s="1" t="s">
        <v>875</v>
      </c>
      <c r="H3" s="377">
        <v>47500</v>
      </c>
      <c r="I3" s="377">
        <v>0</v>
      </c>
      <c r="J3" s="378">
        <v>46186</v>
      </c>
      <c r="K3" s="378">
        <v>46186</v>
      </c>
      <c r="L3" s="380">
        <v>0.71388888888889002</v>
      </c>
      <c r="M3" s="380">
        <v>0.92533564814814995</v>
      </c>
      <c r="N3" s="1" t="s">
        <v>61</v>
      </c>
      <c r="O3" s="378"/>
      <c r="P3" s="378"/>
      <c r="Q3" s="380">
        <v>0</v>
      </c>
      <c r="R3" s="1" t="s">
        <v>876</v>
      </c>
      <c r="S3" s="378">
        <v>46186</v>
      </c>
      <c r="T3" s="1" t="s">
        <v>61</v>
      </c>
      <c r="U3" s="1" t="s">
        <v>272</v>
      </c>
    </row>
    <row r="4" spans="1:22" x14ac:dyDescent="0.25">
      <c r="A4" s="1" t="s">
        <v>10529</v>
      </c>
      <c r="B4" s="1">
        <v>1965639</v>
      </c>
      <c r="C4" s="1" t="s">
        <v>181</v>
      </c>
      <c r="D4" s="1" t="s">
        <v>182</v>
      </c>
      <c r="E4" s="1" t="s">
        <v>84</v>
      </c>
      <c r="F4" s="1" t="s">
        <v>61</v>
      </c>
      <c r="G4" s="1" t="s">
        <v>875</v>
      </c>
      <c r="H4" s="377">
        <v>118750</v>
      </c>
      <c r="I4" s="377">
        <v>0</v>
      </c>
      <c r="J4" s="378">
        <v>46192</v>
      </c>
      <c r="K4" s="378">
        <v>46193</v>
      </c>
      <c r="L4" s="380">
        <v>6.8055555555560004E-2</v>
      </c>
      <c r="M4" s="380">
        <v>0.59667824074074005</v>
      </c>
      <c r="N4" s="1" t="s">
        <v>61</v>
      </c>
      <c r="O4" s="378"/>
      <c r="P4" s="378"/>
      <c r="Q4" s="380">
        <v>0</v>
      </c>
      <c r="R4" s="1" t="s">
        <v>876</v>
      </c>
      <c r="S4" s="378">
        <v>46193</v>
      </c>
      <c r="T4" s="1" t="s">
        <v>61</v>
      </c>
      <c r="U4" s="1" t="s">
        <v>10529</v>
      </c>
    </row>
    <row r="5" spans="1:22" x14ac:dyDescent="0.25">
      <c r="A5" s="1" t="s">
        <v>10529</v>
      </c>
      <c r="B5" s="1">
        <v>1965640</v>
      </c>
      <c r="C5" s="1" t="s">
        <v>181</v>
      </c>
      <c r="D5" s="1" t="s">
        <v>182</v>
      </c>
      <c r="E5" s="1" t="s">
        <v>84</v>
      </c>
      <c r="F5" s="1" t="s">
        <v>61</v>
      </c>
      <c r="G5" s="1" t="s">
        <v>875</v>
      </c>
      <c r="H5" s="377">
        <v>118750</v>
      </c>
      <c r="I5" s="377">
        <v>0</v>
      </c>
      <c r="J5" s="378">
        <v>46193</v>
      </c>
      <c r="K5" s="378">
        <v>46194</v>
      </c>
      <c r="L5" s="380">
        <v>0.63819444444443996</v>
      </c>
      <c r="M5" s="380">
        <v>0.16681712962963</v>
      </c>
      <c r="N5" s="1" t="s">
        <v>61</v>
      </c>
      <c r="O5" s="378"/>
      <c r="P5" s="378"/>
      <c r="Q5" s="380">
        <v>0</v>
      </c>
      <c r="R5" s="1" t="s">
        <v>876</v>
      </c>
      <c r="S5" s="378">
        <v>46193</v>
      </c>
      <c r="T5" s="1" t="s">
        <v>61</v>
      </c>
      <c r="U5" s="1" t="s">
        <v>10529</v>
      </c>
    </row>
    <row r="6" spans="1:22" x14ac:dyDescent="0.25">
      <c r="A6" s="1" t="s">
        <v>273</v>
      </c>
      <c r="B6" s="1">
        <v>1965711</v>
      </c>
      <c r="C6" s="1" t="s">
        <v>813</v>
      </c>
      <c r="D6" s="1" t="s">
        <v>814</v>
      </c>
      <c r="E6" s="1" t="s">
        <v>84</v>
      </c>
      <c r="F6" s="1" t="s">
        <v>61</v>
      </c>
      <c r="G6" s="1" t="s">
        <v>875</v>
      </c>
      <c r="H6" s="377">
        <v>47500</v>
      </c>
      <c r="I6" s="377">
        <v>0</v>
      </c>
      <c r="J6" s="378">
        <v>46193</v>
      </c>
      <c r="K6" s="378">
        <v>46194</v>
      </c>
      <c r="L6" s="380">
        <v>0.80416666666667003</v>
      </c>
      <c r="M6" s="380">
        <v>1.033564814815E-2</v>
      </c>
      <c r="N6" s="1" t="s">
        <v>61</v>
      </c>
      <c r="O6" s="378"/>
      <c r="P6" s="378"/>
      <c r="Q6" s="380">
        <v>0</v>
      </c>
      <c r="R6" s="1" t="s">
        <v>876</v>
      </c>
      <c r="S6" s="378">
        <v>46193</v>
      </c>
      <c r="T6" s="1" t="s">
        <v>61</v>
      </c>
      <c r="U6" s="1" t="s">
        <v>273</v>
      </c>
    </row>
    <row r="7" spans="1:22" x14ac:dyDescent="0.25">
      <c r="A7" s="1" t="s">
        <v>273</v>
      </c>
      <c r="B7" s="1">
        <v>1965712</v>
      </c>
      <c r="C7" s="1" t="s">
        <v>199</v>
      </c>
      <c r="D7" s="1" t="s">
        <v>200</v>
      </c>
      <c r="E7" s="1" t="s">
        <v>84</v>
      </c>
      <c r="F7" s="1" t="s">
        <v>61</v>
      </c>
      <c r="G7" s="1" t="s">
        <v>875</v>
      </c>
      <c r="H7" s="377">
        <v>47500</v>
      </c>
      <c r="I7" s="377">
        <v>0</v>
      </c>
      <c r="J7" s="378">
        <v>46195</v>
      </c>
      <c r="K7" s="378">
        <v>46195</v>
      </c>
      <c r="L7" s="380">
        <v>0.52500000000000002</v>
      </c>
      <c r="M7" s="380">
        <v>0.73116898148148002</v>
      </c>
      <c r="N7" s="1" t="s">
        <v>61</v>
      </c>
      <c r="O7" s="378"/>
      <c r="P7" s="378"/>
      <c r="Q7" s="380">
        <v>0</v>
      </c>
      <c r="R7" s="1" t="s">
        <v>876</v>
      </c>
      <c r="S7" s="378">
        <v>46195</v>
      </c>
      <c r="T7" s="1" t="s">
        <v>61</v>
      </c>
      <c r="U7" s="1" t="s">
        <v>273</v>
      </c>
    </row>
    <row r="8" spans="1:22" x14ac:dyDescent="0.25">
      <c r="A8" s="1" t="s">
        <v>273</v>
      </c>
      <c r="B8" s="1">
        <v>1965361</v>
      </c>
      <c r="C8" s="1" t="s">
        <v>90</v>
      </c>
      <c r="D8" s="1" t="s">
        <v>278</v>
      </c>
      <c r="E8" s="1" t="s">
        <v>84</v>
      </c>
      <c r="F8" s="1" t="s">
        <v>13013</v>
      </c>
      <c r="G8" s="1" t="s">
        <v>875</v>
      </c>
      <c r="H8" s="377">
        <v>71250</v>
      </c>
      <c r="I8" s="377">
        <v>64800</v>
      </c>
      <c r="J8" s="378">
        <v>46185</v>
      </c>
      <c r="K8" s="378">
        <v>46185</v>
      </c>
      <c r="L8" s="380">
        <v>0.30972222222222001</v>
      </c>
      <c r="M8" s="380">
        <v>0.61896990740740998</v>
      </c>
      <c r="N8" s="1" t="s">
        <v>61</v>
      </c>
      <c r="O8" s="378">
        <v>46185</v>
      </c>
      <c r="P8" s="378">
        <v>46185</v>
      </c>
      <c r="Q8" s="380">
        <v>0.35206018518519</v>
      </c>
      <c r="R8" s="1" t="s">
        <v>14149</v>
      </c>
      <c r="S8" s="378">
        <v>46185</v>
      </c>
      <c r="T8" s="1" t="s">
        <v>61</v>
      </c>
      <c r="U8" s="1" t="s">
        <v>273</v>
      </c>
    </row>
    <row r="9" spans="1:22" x14ac:dyDescent="0.25">
      <c r="A9" s="1" t="s">
        <v>10529</v>
      </c>
      <c r="B9" s="1">
        <v>1965634</v>
      </c>
      <c r="C9" s="1" t="s">
        <v>493</v>
      </c>
      <c r="D9" s="1" t="s">
        <v>494</v>
      </c>
      <c r="E9" s="1" t="s">
        <v>84</v>
      </c>
      <c r="F9" s="1" t="s">
        <v>61</v>
      </c>
      <c r="G9" s="1" t="s">
        <v>875</v>
      </c>
      <c r="H9" s="377">
        <v>47500</v>
      </c>
      <c r="I9" s="377">
        <v>0</v>
      </c>
      <c r="J9" s="378">
        <v>46195</v>
      </c>
      <c r="K9" s="378">
        <v>46195</v>
      </c>
      <c r="L9" s="380">
        <v>0.27777777777778001</v>
      </c>
      <c r="M9" s="380">
        <v>0.48922453703704</v>
      </c>
      <c r="N9" s="1" t="s">
        <v>61</v>
      </c>
      <c r="O9" s="378"/>
      <c r="P9" s="378"/>
      <c r="Q9" s="380">
        <v>0</v>
      </c>
      <c r="R9" s="1" t="s">
        <v>876</v>
      </c>
      <c r="S9" s="378">
        <v>46195</v>
      </c>
      <c r="T9" s="1" t="s">
        <v>61</v>
      </c>
      <c r="U9" s="1" t="s">
        <v>10529</v>
      </c>
    </row>
    <row r="10" spans="1:22" x14ac:dyDescent="0.25">
      <c r="A10" s="1" t="s">
        <v>273</v>
      </c>
      <c r="B10" s="1">
        <v>1965713</v>
      </c>
      <c r="C10" s="1" t="s">
        <v>495</v>
      </c>
      <c r="D10" s="1" t="s">
        <v>496</v>
      </c>
      <c r="E10" s="1" t="s">
        <v>84</v>
      </c>
      <c r="F10" s="1" t="s">
        <v>61</v>
      </c>
      <c r="G10" s="1" t="s">
        <v>875</v>
      </c>
      <c r="H10" s="377">
        <v>47500</v>
      </c>
      <c r="I10" s="377">
        <v>0</v>
      </c>
      <c r="J10" s="378">
        <v>46193</v>
      </c>
      <c r="K10" s="378">
        <v>46193</v>
      </c>
      <c r="L10" s="380">
        <v>0.30972222222222001</v>
      </c>
      <c r="M10" s="380">
        <v>0.51589120370370001</v>
      </c>
      <c r="N10" s="1" t="s">
        <v>61</v>
      </c>
      <c r="O10" s="378"/>
      <c r="P10" s="378"/>
      <c r="Q10" s="380">
        <v>0</v>
      </c>
      <c r="R10" s="1" t="s">
        <v>876</v>
      </c>
      <c r="S10" s="378">
        <v>46193</v>
      </c>
      <c r="T10" s="1" t="s">
        <v>61</v>
      </c>
      <c r="U10" s="1" t="s">
        <v>273</v>
      </c>
    </row>
    <row r="11" spans="1:22" x14ac:dyDescent="0.25">
      <c r="A11" s="1" t="s">
        <v>10529</v>
      </c>
      <c r="B11" s="1">
        <v>1965645</v>
      </c>
      <c r="C11" s="1" t="s">
        <v>251</v>
      </c>
      <c r="D11" s="1" t="s">
        <v>252</v>
      </c>
      <c r="E11" s="1" t="s">
        <v>84</v>
      </c>
      <c r="F11" s="1" t="s">
        <v>61</v>
      </c>
      <c r="G11" s="1" t="s">
        <v>875</v>
      </c>
      <c r="H11" s="377">
        <v>118750</v>
      </c>
      <c r="I11" s="377">
        <v>0</v>
      </c>
      <c r="J11" s="378">
        <v>46195</v>
      </c>
      <c r="K11" s="378">
        <v>46196</v>
      </c>
      <c r="L11" s="380">
        <v>0.53055555555556</v>
      </c>
      <c r="M11" s="380">
        <v>5.9178240740739997E-2</v>
      </c>
      <c r="N11" s="1" t="s">
        <v>61</v>
      </c>
      <c r="O11" s="378"/>
      <c r="P11" s="378"/>
      <c r="Q11" s="380">
        <v>0</v>
      </c>
      <c r="R11" s="1" t="s">
        <v>876</v>
      </c>
      <c r="S11" s="378">
        <v>46195</v>
      </c>
      <c r="T11" s="1" t="s">
        <v>61</v>
      </c>
      <c r="U11" s="1" t="s">
        <v>10529</v>
      </c>
    </row>
    <row r="12" spans="1:22" x14ac:dyDescent="0.25">
      <c r="A12" s="1" t="s">
        <v>10529</v>
      </c>
      <c r="B12" s="1">
        <v>1965646</v>
      </c>
      <c r="C12" s="1" t="s">
        <v>251</v>
      </c>
      <c r="D12" s="1" t="s">
        <v>252</v>
      </c>
      <c r="E12" s="1" t="s">
        <v>84</v>
      </c>
      <c r="F12" s="1" t="s">
        <v>61</v>
      </c>
      <c r="G12" s="1" t="s">
        <v>875</v>
      </c>
      <c r="H12" s="377">
        <v>118750</v>
      </c>
      <c r="I12" s="377">
        <v>0</v>
      </c>
      <c r="J12" s="378">
        <v>46195</v>
      </c>
      <c r="K12" s="378">
        <v>46196</v>
      </c>
      <c r="L12" s="380">
        <v>0.10069444444444001</v>
      </c>
      <c r="M12" s="380">
        <v>0.62931712962963005</v>
      </c>
      <c r="N12" s="1" t="s">
        <v>61</v>
      </c>
      <c r="O12" s="378"/>
      <c r="P12" s="378"/>
      <c r="Q12" s="380">
        <v>0</v>
      </c>
      <c r="R12" s="1" t="s">
        <v>876</v>
      </c>
      <c r="S12" s="378">
        <v>46196</v>
      </c>
      <c r="T12" s="1" t="s">
        <v>61</v>
      </c>
      <c r="U12" s="1" t="s">
        <v>10529</v>
      </c>
    </row>
    <row r="13" spans="1:22" x14ac:dyDescent="0.25">
      <c r="A13" s="1" t="s">
        <v>10529</v>
      </c>
      <c r="B13" s="1">
        <v>1965647</v>
      </c>
      <c r="C13" s="1" t="s">
        <v>251</v>
      </c>
      <c r="D13" s="1" t="s">
        <v>252</v>
      </c>
      <c r="E13" s="1" t="s">
        <v>84</v>
      </c>
      <c r="F13" s="1" t="s">
        <v>61</v>
      </c>
      <c r="G13" s="1" t="s">
        <v>875</v>
      </c>
      <c r="H13" s="377">
        <v>118750</v>
      </c>
      <c r="I13" s="377">
        <v>0</v>
      </c>
      <c r="J13" s="378">
        <v>46196</v>
      </c>
      <c r="K13" s="378">
        <v>46197</v>
      </c>
      <c r="L13" s="380">
        <v>0.67083333333332995</v>
      </c>
      <c r="M13" s="380">
        <v>0.19945601851851999</v>
      </c>
      <c r="N13" s="1" t="s">
        <v>61</v>
      </c>
      <c r="O13" s="378"/>
      <c r="P13" s="378"/>
      <c r="Q13" s="380">
        <v>0</v>
      </c>
      <c r="R13" s="1" t="s">
        <v>876</v>
      </c>
      <c r="S13" s="378">
        <v>46196</v>
      </c>
      <c r="T13" s="1" t="s">
        <v>61</v>
      </c>
      <c r="U13" s="1" t="s">
        <v>10529</v>
      </c>
    </row>
    <row r="14" spans="1:22" x14ac:dyDescent="0.25">
      <c r="A14" s="1" t="s">
        <v>10529</v>
      </c>
      <c r="B14" s="1">
        <v>1965648</v>
      </c>
      <c r="C14" s="1" t="s">
        <v>251</v>
      </c>
      <c r="D14" s="1" t="s">
        <v>252</v>
      </c>
      <c r="E14" s="1" t="s">
        <v>84</v>
      </c>
      <c r="F14" s="1" t="s">
        <v>61</v>
      </c>
      <c r="G14" s="1" t="s">
        <v>875</v>
      </c>
      <c r="H14" s="377">
        <v>118750</v>
      </c>
      <c r="I14" s="377">
        <v>0</v>
      </c>
      <c r="J14" s="378">
        <v>46196</v>
      </c>
      <c r="K14" s="378">
        <v>46197</v>
      </c>
      <c r="L14" s="380">
        <v>0.24097222222222001</v>
      </c>
      <c r="M14" s="380">
        <v>0.76959490740740999</v>
      </c>
      <c r="N14" s="1" t="s">
        <v>61</v>
      </c>
      <c r="O14" s="378"/>
      <c r="P14" s="378"/>
      <c r="Q14" s="380">
        <v>0</v>
      </c>
      <c r="R14" s="1" t="s">
        <v>876</v>
      </c>
      <c r="S14" s="378">
        <v>46197</v>
      </c>
      <c r="T14" s="1" t="s">
        <v>61</v>
      </c>
      <c r="U14" s="1" t="s">
        <v>10529</v>
      </c>
    </row>
    <row r="15" spans="1:22" x14ac:dyDescent="0.25">
      <c r="A15" s="1" t="s">
        <v>10529</v>
      </c>
      <c r="B15" s="1">
        <v>1965649</v>
      </c>
      <c r="C15" s="1" t="s">
        <v>251</v>
      </c>
      <c r="D15" s="1" t="s">
        <v>252</v>
      </c>
      <c r="E15" s="1" t="s">
        <v>84</v>
      </c>
      <c r="F15" s="1" t="s">
        <v>61</v>
      </c>
      <c r="G15" s="1" t="s">
        <v>875</v>
      </c>
      <c r="H15" s="377">
        <v>95000</v>
      </c>
      <c r="I15" s="377">
        <v>0</v>
      </c>
      <c r="J15" s="378">
        <v>46197</v>
      </c>
      <c r="K15" s="378">
        <v>46198</v>
      </c>
      <c r="L15" s="380">
        <v>0.81111111111111001</v>
      </c>
      <c r="M15" s="380">
        <v>0.23400462962963001</v>
      </c>
      <c r="N15" s="1" t="s">
        <v>61</v>
      </c>
      <c r="O15" s="378"/>
      <c r="P15" s="378"/>
      <c r="Q15" s="380">
        <v>0</v>
      </c>
      <c r="R15" s="1" t="s">
        <v>876</v>
      </c>
      <c r="S15" s="378">
        <v>46197</v>
      </c>
      <c r="T15" s="1" t="s">
        <v>61</v>
      </c>
      <c r="U15" s="1" t="s">
        <v>10529</v>
      </c>
    </row>
    <row r="16" spans="1:22" x14ac:dyDescent="0.25">
      <c r="A16" s="1" t="s">
        <v>273</v>
      </c>
      <c r="B16" s="1">
        <v>1965714</v>
      </c>
      <c r="C16" s="1" t="s">
        <v>781</v>
      </c>
      <c r="D16" s="1" t="s">
        <v>782</v>
      </c>
      <c r="E16" s="1" t="s">
        <v>84</v>
      </c>
      <c r="F16" s="1" t="s">
        <v>61</v>
      </c>
      <c r="G16" s="1" t="s">
        <v>875</v>
      </c>
      <c r="H16" s="377">
        <v>47500</v>
      </c>
      <c r="I16" s="377">
        <v>0</v>
      </c>
      <c r="J16" s="378">
        <v>46195</v>
      </c>
      <c r="K16" s="378">
        <v>46195</v>
      </c>
      <c r="L16" s="380">
        <v>0.27777777777778001</v>
      </c>
      <c r="M16" s="380">
        <v>0.48394675925926001</v>
      </c>
      <c r="N16" s="1" t="s">
        <v>61</v>
      </c>
      <c r="O16" s="378"/>
      <c r="P16" s="378"/>
      <c r="Q16" s="380">
        <v>0</v>
      </c>
      <c r="R16" s="1" t="s">
        <v>876</v>
      </c>
      <c r="S16" s="378">
        <v>46195</v>
      </c>
      <c r="T16" s="1" t="s">
        <v>61</v>
      </c>
      <c r="U16" s="1" t="s">
        <v>273</v>
      </c>
    </row>
    <row r="17" spans="1:21" x14ac:dyDescent="0.25">
      <c r="A17" s="1" t="s">
        <v>272</v>
      </c>
      <c r="B17" s="1">
        <v>1964977</v>
      </c>
      <c r="C17" s="1" t="s">
        <v>675</v>
      </c>
      <c r="D17" s="1" t="s">
        <v>676</v>
      </c>
      <c r="E17" s="1" t="s">
        <v>84</v>
      </c>
      <c r="F17" s="1" t="s">
        <v>61</v>
      </c>
      <c r="G17" s="1" t="s">
        <v>875</v>
      </c>
      <c r="H17" s="377">
        <v>47500</v>
      </c>
      <c r="I17" s="377">
        <v>0</v>
      </c>
      <c r="J17" s="378">
        <v>46186</v>
      </c>
      <c r="K17" s="378">
        <v>46187</v>
      </c>
      <c r="L17" s="380">
        <v>0.96666666666667</v>
      </c>
      <c r="M17" s="380">
        <v>0.17811342592592999</v>
      </c>
      <c r="N17" s="1" t="s">
        <v>61</v>
      </c>
      <c r="O17" s="378"/>
      <c r="P17" s="378"/>
      <c r="Q17" s="380">
        <v>0</v>
      </c>
      <c r="R17" s="1" t="s">
        <v>876</v>
      </c>
      <c r="S17" s="378">
        <v>46186</v>
      </c>
      <c r="T17" s="1" t="s">
        <v>61</v>
      </c>
      <c r="U17" s="1" t="s">
        <v>272</v>
      </c>
    </row>
    <row r="18" spans="1:21" x14ac:dyDescent="0.25">
      <c r="A18" s="1" t="s">
        <v>272</v>
      </c>
      <c r="B18" s="1">
        <v>1964978</v>
      </c>
      <c r="C18" s="1" t="s">
        <v>239</v>
      </c>
      <c r="D18" s="1" t="s">
        <v>240</v>
      </c>
      <c r="E18" s="1" t="s">
        <v>84</v>
      </c>
      <c r="F18" s="1" t="s">
        <v>61</v>
      </c>
      <c r="G18" s="1" t="s">
        <v>875</v>
      </c>
      <c r="H18" s="377">
        <v>47500</v>
      </c>
      <c r="I18" s="377">
        <v>0</v>
      </c>
      <c r="J18" s="378">
        <v>46188</v>
      </c>
      <c r="K18" s="378">
        <v>46189</v>
      </c>
      <c r="L18" s="380">
        <v>0.10069444444444001</v>
      </c>
      <c r="M18" s="380">
        <v>0.31214120370370002</v>
      </c>
      <c r="N18" s="1" t="s">
        <v>61</v>
      </c>
      <c r="O18" s="378"/>
      <c r="P18" s="378"/>
      <c r="Q18" s="380">
        <v>0</v>
      </c>
      <c r="R18" s="1" t="s">
        <v>876</v>
      </c>
      <c r="S18" s="378">
        <v>46189</v>
      </c>
      <c r="T18" s="1" t="s">
        <v>61</v>
      </c>
      <c r="U18" s="1" t="s">
        <v>272</v>
      </c>
    </row>
    <row r="19" spans="1:21" x14ac:dyDescent="0.25">
      <c r="A19" s="1" t="s">
        <v>273</v>
      </c>
      <c r="B19" s="1">
        <v>1965364</v>
      </c>
      <c r="C19" s="1" t="s">
        <v>801</v>
      </c>
      <c r="D19" s="1" t="s">
        <v>802</v>
      </c>
      <c r="E19" s="1" t="s">
        <v>84</v>
      </c>
      <c r="F19" s="1" t="s">
        <v>13013</v>
      </c>
      <c r="G19" s="1" t="s">
        <v>875</v>
      </c>
      <c r="H19" s="377">
        <v>95000</v>
      </c>
      <c r="I19" s="377">
        <v>99036</v>
      </c>
      <c r="J19" s="378">
        <v>46184</v>
      </c>
      <c r="K19" s="378">
        <v>46185</v>
      </c>
      <c r="L19" s="380">
        <v>0.66260416666666999</v>
      </c>
      <c r="M19" s="380">
        <v>1.8680555555559999E-2</v>
      </c>
      <c r="N19" s="1" t="s">
        <v>61</v>
      </c>
      <c r="O19" s="378">
        <v>46184</v>
      </c>
      <c r="P19" s="378">
        <v>46185</v>
      </c>
      <c r="Q19" s="380">
        <v>0.66260416666666999</v>
      </c>
      <c r="R19" s="1" t="s">
        <v>3110</v>
      </c>
      <c r="S19" s="378">
        <v>46184</v>
      </c>
      <c r="T19" s="1" t="s">
        <v>61</v>
      </c>
      <c r="U19" s="1" t="s">
        <v>273</v>
      </c>
    </row>
    <row r="20" spans="1:21" x14ac:dyDescent="0.25">
      <c r="A20" s="1" t="s">
        <v>272</v>
      </c>
      <c r="B20" s="1">
        <v>1963543</v>
      </c>
      <c r="C20" s="1" t="s">
        <v>473</v>
      </c>
      <c r="D20" s="1" t="s">
        <v>474</v>
      </c>
      <c r="E20" s="1" t="s">
        <v>84</v>
      </c>
      <c r="F20" s="1" t="s">
        <v>61</v>
      </c>
      <c r="G20" s="1" t="s">
        <v>875</v>
      </c>
      <c r="H20" s="377">
        <v>118750</v>
      </c>
      <c r="I20" s="377">
        <v>0</v>
      </c>
      <c r="J20" s="378">
        <v>46191</v>
      </c>
      <c r="K20" s="378">
        <v>46192</v>
      </c>
      <c r="L20" s="380">
        <v>0.67500000000000004</v>
      </c>
      <c r="M20" s="380">
        <v>0.20362268518519</v>
      </c>
      <c r="N20" s="1" t="s">
        <v>61</v>
      </c>
      <c r="O20" s="378"/>
      <c r="P20" s="378"/>
      <c r="Q20" s="380">
        <v>0</v>
      </c>
      <c r="R20" s="1" t="s">
        <v>876</v>
      </c>
      <c r="S20" s="378">
        <v>46191</v>
      </c>
      <c r="T20" s="1" t="s">
        <v>61</v>
      </c>
      <c r="U20" s="1" t="s">
        <v>272</v>
      </c>
    </row>
    <row r="21" spans="1:21" x14ac:dyDescent="0.25">
      <c r="A21" s="1" t="s">
        <v>272</v>
      </c>
      <c r="B21" s="1">
        <v>1963544</v>
      </c>
      <c r="C21" s="1" t="s">
        <v>473</v>
      </c>
      <c r="D21" s="1" t="s">
        <v>474</v>
      </c>
      <c r="E21" s="1" t="s">
        <v>84</v>
      </c>
      <c r="F21" s="1" t="s">
        <v>61</v>
      </c>
      <c r="G21" s="1" t="s">
        <v>875</v>
      </c>
      <c r="H21" s="377">
        <v>118750</v>
      </c>
      <c r="I21" s="377">
        <v>0</v>
      </c>
      <c r="J21" s="378">
        <v>46191</v>
      </c>
      <c r="K21" s="378">
        <v>46192</v>
      </c>
      <c r="L21" s="380">
        <v>0.24513888888888999</v>
      </c>
      <c r="M21" s="380">
        <v>0.77376157407406998</v>
      </c>
      <c r="N21" s="1" t="s">
        <v>61</v>
      </c>
      <c r="O21" s="378"/>
      <c r="P21" s="378"/>
      <c r="Q21" s="380">
        <v>0</v>
      </c>
      <c r="R21" s="1" t="s">
        <v>876</v>
      </c>
      <c r="S21" s="378">
        <v>46192</v>
      </c>
      <c r="T21" s="1" t="s">
        <v>61</v>
      </c>
      <c r="U21" s="1" t="s">
        <v>272</v>
      </c>
    </row>
    <row r="22" spans="1:21" x14ac:dyDescent="0.25">
      <c r="A22" s="1" t="s">
        <v>275</v>
      </c>
      <c r="B22" s="1">
        <v>1964994</v>
      </c>
      <c r="C22" s="1" t="s">
        <v>55</v>
      </c>
      <c r="D22" s="1" t="s">
        <v>56</v>
      </c>
      <c r="E22" s="1" t="s">
        <v>84</v>
      </c>
      <c r="F22" s="1" t="s">
        <v>13013</v>
      </c>
      <c r="G22" s="1" t="s">
        <v>875</v>
      </c>
      <c r="H22" s="377">
        <v>105260</v>
      </c>
      <c r="I22" s="377">
        <v>11232</v>
      </c>
      <c r="J22" s="378">
        <v>46185</v>
      </c>
      <c r="K22" s="378">
        <v>46190</v>
      </c>
      <c r="L22" s="380">
        <v>0.39266203703704</v>
      </c>
      <c r="M22" s="380">
        <v>0.30908564814814998</v>
      </c>
      <c r="N22" s="1" t="s">
        <v>61</v>
      </c>
      <c r="O22" s="378">
        <v>46185</v>
      </c>
      <c r="P22" s="378">
        <v>46185</v>
      </c>
      <c r="Q22" s="380">
        <v>0.53694444444444001</v>
      </c>
      <c r="R22" s="1" t="s">
        <v>3518</v>
      </c>
      <c r="S22" s="378">
        <v>46185</v>
      </c>
      <c r="T22" s="1" t="s">
        <v>61</v>
      </c>
      <c r="U22" s="1" t="s">
        <v>275</v>
      </c>
    </row>
    <row r="23" spans="1:21" x14ac:dyDescent="0.25">
      <c r="A23" s="1" t="s">
        <v>275</v>
      </c>
      <c r="B23" s="1">
        <v>1965767</v>
      </c>
      <c r="C23" s="1" t="s">
        <v>55</v>
      </c>
      <c r="D23" s="1" t="s">
        <v>56</v>
      </c>
      <c r="E23" s="1" t="s">
        <v>84</v>
      </c>
      <c r="F23" s="1" t="s">
        <v>61</v>
      </c>
      <c r="G23" s="1" t="s">
        <v>875</v>
      </c>
      <c r="H23" s="377">
        <v>31578</v>
      </c>
      <c r="I23" s="377">
        <v>0</v>
      </c>
      <c r="J23" s="378">
        <v>46190</v>
      </c>
      <c r="K23" s="378">
        <v>46191</v>
      </c>
      <c r="L23" s="380">
        <v>0.30555555555556002</v>
      </c>
      <c r="M23" s="380">
        <v>0.34993055555556002</v>
      </c>
      <c r="N23" s="1" t="s">
        <v>61</v>
      </c>
      <c r="O23" s="378"/>
      <c r="P23" s="378"/>
      <c r="Q23" s="380">
        <v>0</v>
      </c>
      <c r="R23" s="1" t="s">
        <v>876</v>
      </c>
      <c r="S23" s="378">
        <v>46190</v>
      </c>
      <c r="T23" s="1" t="s">
        <v>61</v>
      </c>
      <c r="U23" s="1" t="s">
        <v>275</v>
      </c>
    </row>
    <row r="24" spans="1:21" x14ac:dyDescent="0.25">
      <c r="A24" s="1" t="s">
        <v>275</v>
      </c>
      <c r="B24" s="1">
        <v>1965898</v>
      </c>
      <c r="C24" s="1" t="s">
        <v>55</v>
      </c>
      <c r="D24" s="1" t="s">
        <v>56</v>
      </c>
      <c r="E24" s="1" t="s">
        <v>84</v>
      </c>
      <c r="F24" s="1" t="s">
        <v>61</v>
      </c>
      <c r="G24" s="1" t="s">
        <v>875</v>
      </c>
      <c r="H24" s="377">
        <v>15789</v>
      </c>
      <c r="I24" s="377">
        <v>0</v>
      </c>
      <c r="J24" s="378">
        <v>46190</v>
      </c>
      <c r="K24" s="378">
        <v>46190</v>
      </c>
      <c r="L24" s="380">
        <v>0.27777777777778001</v>
      </c>
      <c r="M24" s="380">
        <v>0.47357638888888998</v>
      </c>
      <c r="N24" s="1" t="s">
        <v>61</v>
      </c>
      <c r="O24" s="378"/>
      <c r="P24" s="378"/>
      <c r="Q24" s="380">
        <v>0</v>
      </c>
      <c r="R24" s="1" t="s">
        <v>876</v>
      </c>
      <c r="S24" s="378">
        <v>46190</v>
      </c>
      <c r="T24" s="1" t="s">
        <v>61</v>
      </c>
      <c r="U24" s="1" t="s">
        <v>275</v>
      </c>
    </row>
    <row r="25" spans="1:21" x14ac:dyDescent="0.25">
      <c r="A25" s="1" t="s">
        <v>275</v>
      </c>
      <c r="B25" s="1">
        <v>1964993</v>
      </c>
      <c r="C25" s="1" t="s">
        <v>51</v>
      </c>
      <c r="D25" s="1" t="s">
        <v>4182</v>
      </c>
      <c r="E25" s="1" t="s">
        <v>84</v>
      </c>
      <c r="F25" s="1" t="s">
        <v>10530</v>
      </c>
      <c r="G25" s="1" t="s">
        <v>875</v>
      </c>
      <c r="H25" s="377">
        <v>42104</v>
      </c>
      <c r="I25" s="377">
        <v>40032</v>
      </c>
      <c r="J25" s="378">
        <v>46183</v>
      </c>
      <c r="K25" s="378">
        <v>46184</v>
      </c>
      <c r="L25" s="380">
        <v>0.65478009259258996</v>
      </c>
      <c r="M25" s="380">
        <v>0.59097222222222001</v>
      </c>
      <c r="N25" s="1" t="s">
        <v>61</v>
      </c>
      <c r="O25" s="378">
        <v>46183</v>
      </c>
      <c r="P25" s="378">
        <v>46184</v>
      </c>
      <c r="Q25" s="380">
        <v>0.65478009259258996</v>
      </c>
      <c r="R25" s="1" t="s">
        <v>3518</v>
      </c>
      <c r="S25" s="378">
        <v>46183</v>
      </c>
      <c r="T25" s="1" t="s">
        <v>61</v>
      </c>
      <c r="U25" s="1" t="s">
        <v>275</v>
      </c>
    </row>
    <row r="26" spans="1:21" x14ac:dyDescent="0.25">
      <c r="A26" s="1" t="s">
        <v>275</v>
      </c>
      <c r="B26" s="1">
        <v>1965005</v>
      </c>
      <c r="C26" s="1" t="s">
        <v>12</v>
      </c>
      <c r="D26" s="1" t="s">
        <v>13</v>
      </c>
      <c r="E26" s="1" t="s">
        <v>84</v>
      </c>
      <c r="F26" s="1" t="s">
        <v>61</v>
      </c>
      <c r="G26" s="1" t="s">
        <v>875</v>
      </c>
      <c r="H26" s="377">
        <v>52630</v>
      </c>
      <c r="I26" s="377">
        <v>0</v>
      </c>
      <c r="J26" s="378">
        <v>46191</v>
      </c>
      <c r="K26" s="378">
        <v>46193</v>
      </c>
      <c r="L26" s="380">
        <v>0.34930555555555998</v>
      </c>
      <c r="M26" s="380">
        <v>0.30751157407406998</v>
      </c>
      <c r="N26" s="1" t="s">
        <v>61</v>
      </c>
      <c r="O26" s="378"/>
      <c r="P26" s="378"/>
      <c r="Q26" s="380">
        <v>0</v>
      </c>
      <c r="R26" s="1" t="s">
        <v>876</v>
      </c>
      <c r="S26" s="378">
        <v>46191</v>
      </c>
      <c r="T26" s="1" t="s">
        <v>61</v>
      </c>
      <c r="U26" s="1" t="s">
        <v>275</v>
      </c>
    </row>
    <row r="27" spans="1:21" x14ac:dyDescent="0.25">
      <c r="A27" s="1" t="s">
        <v>275</v>
      </c>
      <c r="B27" s="1">
        <v>1965006</v>
      </c>
      <c r="C27" s="1" t="s">
        <v>12</v>
      </c>
      <c r="D27" s="1" t="s">
        <v>13</v>
      </c>
      <c r="E27" s="1" t="s">
        <v>84</v>
      </c>
      <c r="F27" s="1" t="s">
        <v>61</v>
      </c>
      <c r="G27" s="1" t="s">
        <v>875</v>
      </c>
      <c r="H27" s="377">
        <v>52630</v>
      </c>
      <c r="I27" s="377">
        <v>0</v>
      </c>
      <c r="J27" s="378">
        <v>46196</v>
      </c>
      <c r="K27" s="378">
        <v>46198</v>
      </c>
      <c r="L27" s="380">
        <v>0.52361111111111003</v>
      </c>
      <c r="M27" s="380">
        <v>0.48181712962963003</v>
      </c>
      <c r="N27" s="1" t="s">
        <v>61</v>
      </c>
      <c r="O27" s="378"/>
      <c r="P27" s="378"/>
      <c r="Q27" s="380">
        <v>0</v>
      </c>
      <c r="R27" s="1" t="s">
        <v>876</v>
      </c>
      <c r="S27" s="378">
        <v>46196</v>
      </c>
      <c r="T27" s="1" t="s">
        <v>61</v>
      </c>
      <c r="U27" s="1" t="s">
        <v>275</v>
      </c>
    </row>
    <row r="28" spans="1:21" x14ac:dyDescent="0.25">
      <c r="A28" s="1" t="s">
        <v>275</v>
      </c>
      <c r="B28" s="1">
        <v>1965007</v>
      </c>
      <c r="C28" s="1" t="s">
        <v>12</v>
      </c>
      <c r="D28" s="1" t="s">
        <v>13</v>
      </c>
      <c r="E28" s="1" t="s">
        <v>84</v>
      </c>
      <c r="F28" s="1" t="s">
        <v>61</v>
      </c>
      <c r="G28" s="1" t="s">
        <v>875</v>
      </c>
      <c r="H28" s="377">
        <v>52630</v>
      </c>
      <c r="I28" s="377">
        <v>0</v>
      </c>
      <c r="J28" s="378">
        <v>46198</v>
      </c>
      <c r="K28" s="378">
        <v>46200</v>
      </c>
      <c r="L28" s="380">
        <v>0.52291666666667003</v>
      </c>
      <c r="M28" s="380">
        <v>0.48112268518519002</v>
      </c>
      <c r="N28" s="1" t="s">
        <v>61</v>
      </c>
      <c r="O28" s="378"/>
      <c r="P28" s="378"/>
      <c r="Q28" s="380">
        <v>0</v>
      </c>
      <c r="R28" s="1" t="s">
        <v>876</v>
      </c>
      <c r="S28" s="378">
        <v>46198</v>
      </c>
      <c r="T28" s="1" t="s">
        <v>61</v>
      </c>
      <c r="U28" s="1" t="s">
        <v>275</v>
      </c>
    </row>
    <row r="29" spans="1:21" x14ac:dyDescent="0.25">
      <c r="A29" s="1" t="s">
        <v>275</v>
      </c>
      <c r="B29" s="1">
        <v>1965008</v>
      </c>
      <c r="C29" s="1" t="s">
        <v>12</v>
      </c>
      <c r="D29" s="1" t="s">
        <v>13</v>
      </c>
      <c r="E29" s="1" t="s">
        <v>84</v>
      </c>
      <c r="F29" s="1" t="s">
        <v>61</v>
      </c>
      <c r="G29" s="1" t="s">
        <v>875</v>
      </c>
      <c r="H29" s="377">
        <v>52630</v>
      </c>
      <c r="I29" s="377">
        <v>0</v>
      </c>
      <c r="J29" s="378">
        <v>46200</v>
      </c>
      <c r="K29" s="378">
        <v>46203</v>
      </c>
      <c r="L29" s="380">
        <v>0.52222222222222003</v>
      </c>
      <c r="M29" s="380">
        <v>0.48042824074073998</v>
      </c>
      <c r="N29" s="1" t="s">
        <v>61</v>
      </c>
      <c r="O29" s="378"/>
      <c r="P29" s="378"/>
      <c r="Q29" s="380">
        <v>0</v>
      </c>
      <c r="R29" s="1" t="s">
        <v>876</v>
      </c>
      <c r="S29" s="378">
        <v>46200</v>
      </c>
      <c r="T29" s="1" t="s">
        <v>61</v>
      </c>
      <c r="U29" s="1" t="s">
        <v>275</v>
      </c>
    </row>
    <row r="30" spans="1:21" x14ac:dyDescent="0.25">
      <c r="A30" s="1" t="s">
        <v>275</v>
      </c>
      <c r="B30" s="1">
        <v>1965009</v>
      </c>
      <c r="C30" s="1" t="s">
        <v>12</v>
      </c>
      <c r="D30" s="1" t="s">
        <v>13</v>
      </c>
      <c r="E30" s="1" t="s">
        <v>84</v>
      </c>
      <c r="F30" s="1" t="s">
        <v>61</v>
      </c>
      <c r="G30" s="1" t="s">
        <v>875</v>
      </c>
      <c r="H30" s="377">
        <v>52630</v>
      </c>
      <c r="I30" s="377">
        <v>0</v>
      </c>
      <c r="J30" s="378">
        <v>46203</v>
      </c>
      <c r="K30" s="378">
        <v>46205</v>
      </c>
      <c r="L30" s="380">
        <v>0.52152777777778003</v>
      </c>
      <c r="M30" s="380">
        <v>0.47973379629629997</v>
      </c>
      <c r="N30" s="1" t="s">
        <v>61</v>
      </c>
      <c r="O30" s="378"/>
      <c r="P30" s="378"/>
      <c r="Q30" s="380">
        <v>0</v>
      </c>
      <c r="R30" s="1" t="s">
        <v>876</v>
      </c>
      <c r="S30" s="378">
        <v>46203</v>
      </c>
      <c r="T30" s="1" t="s">
        <v>61</v>
      </c>
      <c r="U30" s="1" t="s">
        <v>275</v>
      </c>
    </row>
    <row r="31" spans="1:21" x14ac:dyDescent="0.25">
      <c r="A31" s="1" t="s">
        <v>275</v>
      </c>
      <c r="B31" s="1">
        <v>1965010</v>
      </c>
      <c r="C31" s="1" t="s">
        <v>12</v>
      </c>
      <c r="D31" s="1" t="s">
        <v>13</v>
      </c>
      <c r="E31" s="1" t="s">
        <v>84</v>
      </c>
      <c r="F31" s="1" t="s">
        <v>61</v>
      </c>
      <c r="G31" s="1" t="s">
        <v>875</v>
      </c>
      <c r="H31" s="377">
        <v>52630</v>
      </c>
      <c r="I31" s="377">
        <v>0</v>
      </c>
      <c r="J31" s="378">
        <v>46205</v>
      </c>
      <c r="K31" s="378">
        <v>46207</v>
      </c>
      <c r="L31" s="380">
        <v>0.52083333333333004</v>
      </c>
      <c r="M31" s="380">
        <v>0.47903935185184998</v>
      </c>
      <c r="N31" s="1" t="s">
        <v>61</v>
      </c>
      <c r="O31" s="378"/>
      <c r="P31" s="378"/>
      <c r="Q31" s="380">
        <v>0</v>
      </c>
      <c r="R31" s="1" t="s">
        <v>876</v>
      </c>
      <c r="S31" s="378">
        <v>46205</v>
      </c>
      <c r="T31" s="1" t="s">
        <v>61</v>
      </c>
      <c r="U31" s="1" t="s">
        <v>275</v>
      </c>
    </row>
    <row r="32" spans="1:21" x14ac:dyDescent="0.25">
      <c r="A32" s="1" t="s">
        <v>275</v>
      </c>
      <c r="B32" s="1">
        <v>1965011</v>
      </c>
      <c r="C32" s="1" t="s">
        <v>12</v>
      </c>
      <c r="D32" s="1" t="s">
        <v>13</v>
      </c>
      <c r="E32" s="1" t="s">
        <v>84</v>
      </c>
      <c r="F32" s="1" t="s">
        <v>61</v>
      </c>
      <c r="G32" s="1" t="s">
        <v>875</v>
      </c>
      <c r="H32" s="377">
        <v>52630</v>
      </c>
      <c r="I32" s="377">
        <v>0</v>
      </c>
      <c r="J32" s="378">
        <v>46207</v>
      </c>
      <c r="K32" s="378">
        <v>46210</v>
      </c>
      <c r="L32" s="380">
        <v>0.52013888888889004</v>
      </c>
      <c r="M32" s="380">
        <v>0.47834490740740998</v>
      </c>
      <c r="N32" s="1" t="s">
        <v>61</v>
      </c>
      <c r="O32" s="378"/>
      <c r="P32" s="378"/>
      <c r="Q32" s="380">
        <v>0</v>
      </c>
      <c r="R32" s="1" t="s">
        <v>876</v>
      </c>
      <c r="S32" s="378">
        <v>46207</v>
      </c>
      <c r="T32" s="1" t="s">
        <v>61</v>
      </c>
      <c r="U32" s="1" t="s">
        <v>275</v>
      </c>
    </row>
    <row r="33" spans="1:21" x14ac:dyDescent="0.25">
      <c r="A33" s="1" t="s">
        <v>275</v>
      </c>
      <c r="B33" s="1">
        <v>1965012</v>
      </c>
      <c r="C33" s="1" t="s">
        <v>12</v>
      </c>
      <c r="D33" s="1" t="s">
        <v>13</v>
      </c>
      <c r="E33" s="1" t="s">
        <v>84</v>
      </c>
      <c r="F33" s="1" t="s">
        <v>61</v>
      </c>
      <c r="G33" s="1" t="s">
        <v>875</v>
      </c>
      <c r="H33" s="377">
        <v>52630</v>
      </c>
      <c r="I33" s="377">
        <v>0</v>
      </c>
      <c r="J33" s="378">
        <v>46210</v>
      </c>
      <c r="K33" s="378">
        <v>46212</v>
      </c>
      <c r="L33" s="380">
        <v>0.51944444444444005</v>
      </c>
      <c r="M33" s="380">
        <v>0.47765046296295999</v>
      </c>
      <c r="N33" s="1" t="s">
        <v>61</v>
      </c>
      <c r="O33" s="378"/>
      <c r="P33" s="378"/>
      <c r="Q33" s="380">
        <v>0</v>
      </c>
      <c r="R33" s="1" t="s">
        <v>876</v>
      </c>
      <c r="S33" s="378">
        <v>46210</v>
      </c>
      <c r="T33" s="1" t="s">
        <v>61</v>
      </c>
      <c r="U33" s="1" t="s">
        <v>275</v>
      </c>
    </row>
    <row r="34" spans="1:21" x14ac:dyDescent="0.25">
      <c r="A34" s="1" t="s">
        <v>275</v>
      </c>
      <c r="B34" s="1">
        <v>1965013</v>
      </c>
      <c r="C34" s="1" t="s">
        <v>12</v>
      </c>
      <c r="D34" s="1" t="s">
        <v>13</v>
      </c>
      <c r="E34" s="1" t="s">
        <v>84</v>
      </c>
      <c r="F34" s="1" t="s">
        <v>61</v>
      </c>
      <c r="G34" s="1" t="s">
        <v>875</v>
      </c>
      <c r="H34" s="377">
        <v>52630</v>
      </c>
      <c r="I34" s="377">
        <v>0</v>
      </c>
      <c r="J34" s="378">
        <v>46212</v>
      </c>
      <c r="K34" s="378">
        <v>46214</v>
      </c>
      <c r="L34" s="380">
        <v>0.51875000000000004</v>
      </c>
      <c r="M34" s="380">
        <v>0.47695601851851999</v>
      </c>
      <c r="N34" s="1" t="s">
        <v>61</v>
      </c>
      <c r="O34" s="378"/>
      <c r="P34" s="378"/>
      <c r="Q34" s="380">
        <v>0</v>
      </c>
      <c r="R34" s="1" t="s">
        <v>876</v>
      </c>
      <c r="S34" s="378">
        <v>46212</v>
      </c>
      <c r="T34" s="1" t="s">
        <v>61</v>
      </c>
      <c r="U34" s="1" t="s">
        <v>275</v>
      </c>
    </row>
    <row r="35" spans="1:21" x14ac:dyDescent="0.25">
      <c r="A35" s="1" t="s">
        <v>275</v>
      </c>
      <c r="B35" s="1">
        <v>1965014</v>
      </c>
      <c r="C35" s="1" t="s">
        <v>12</v>
      </c>
      <c r="D35" s="1" t="s">
        <v>13</v>
      </c>
      <c r="E35" s="1" t="s">
        <v>84</v>
      </c>
      <c r="F35" s="1" t="s">
        <v>61</v>
      </c>
      <c r="G35" s="1" t="s">
        <v>875</v>
      </c>
      <c r="H35" s="377">
        <v>52630</v>
      </c>
      <c r="I35" s="377">
        <v>0</v>
      </c>
      <c r="J35" s="378">
        <v>46214</v>
      </c>
      <c r="K35" s="378">
        <v>46217</v>
      </c>
      <c r="L35" s="380">
        <v>0.51805555555556004</v>
      </c>
      <c r="M35" s="380">
        <v>0.47626157407406999</v>
      </c>
      <c r="N35" s="1" t="s">
        <v>61</v>
      </c>
      <c r="O35" s="378"/>
      <c r="P35" s="378"/>
      <c r="Q35" s="380">
        <v>0</v>
      </c>
      <c r="R35" s="1" t="s">
        <v>876</v>
      </c>
      <c r="S35" s="378">
        <v>46214</v>
      </c>
      <c r="T35" s="1" t="s">
        <v>61</v>
      </c>
      <c r="U35" s="1" t="s">
        <v>275</v>
      </c>
    </row>
    <row r="36" spans="1:21" x14ac:dyDescent="0.25">
      <c r="A36" s="1" t="s">
        <v>273</v>
      </c>
      <c r="B36" s="1">
        <v>1965715</v>
      </c>
      <c r="C36" s="1" t="s">
        <v>192</v>
      </c>
      <c r="D36" s="1" t="s">
        <v>193</v>
      </c>
      <c r="E36" s="1" t="s">
        <v>84</v>
      </c>
      <c r="F36" s="1" t="s">
        <v>61</v>
      </c>
      <c r="G36" s="1" t="s">
        <v>875</v>
      </c>
      <c r="H36" s="377">
        <v>47500</v>
      </c>
      <c r="I36" s="377">
        <v>0</v>
      </c>
      <c r="J36" s="378">
        <v>46195</v>
      </c>
      <c r="K36" s="378">
        <v>46195</v>
      </c>
      <c r="L36" s="380">
        <v>0.77222222222222003</v>
      </c>
      <c r="M36" s="380">
        <v>0.97839120370370003</v>
      </c>
      <c r="N36" s="1" t="s">
        <v>61</v>
      </c>
      <c r="O36" s="378"/>
      <c r="P36" s="378"/>
      <c r="Q36" s="380">
        <v>0</v>
      </c>
      <c r="R36" s="1" t="s">
        <v>876</v>
      </c>
      <c r="S36" s="378">
        <v>46195</v>
      </c>
      <c r="T36" s="1" t="s">
        <v>61</v>
      </c>
      <c r="U36" s="1" t="s">
        <v>273</v>
      </c>
    </row>
    <row r="37" spans="1:21" x14ac:dyDescent="0.25">
      <c r="A37" s="1" t="s">
        <v>273</v>
      </c>
      <c r="B37" s="1">
        <v>1965716</v>
      </c>
      <c r="C37" s="1" t="s">
        <v>823</v>
      </c>
      <c r="D37" s="1" t="s">
        <v>824</v>
      </c>
      <c r="E37" s="1" t="s">
        <v>84</v>
      </c>
      <c r="F37" s="1" t="s">
        <v>61</v>
      </c>
      <c r="G37" s="1" t="s">
        <v>875</v>
      </c>
      <c r="H37" s="377">
        <v>47500</v>
      </c>
      <c r="I37" s="377">
        <v>0</v>
      </c>
      <c r="J37" s="378">
        <v>46192</v>
      </c>
      <c r="K37" s="378">
        <v>46192</v>
      </c>
      <c r="L37" s="380">
        <v>0.56805555555555998</v>
      </c>
      <c r="M37" s="380">
        <v>0.77422453703703997</v>
      </c>
      <c r="N37" s="1" t="s">
        <v>61</v>
      </c>
      <c r="O37" s="378"/>
      <c r="P37" s="378"/>
      <c r="Q37" s="380">
        <v>0</v>
      </c>
      <c r="R37" s="1" t="s">
        <v>876</v>
      </c>
      <c r="S37" s="378">
        <v>46192</v>
      </c>
      <c r="T37" s="1" t="s">
        <v>61</v>
      </c>
      <c r="U37" s="1" t="s">
        <v>273</v>
      </c>
    </row>
    <row r="38" spans="1:21" x14ac:dyDescent="0.25">
      <c r="A38" s="1" t="s">
        <v>272</v>
      </c>
      <c r="B38" s="1">
        <v>1963527</v>
      </c>
      <c r="C38" s="1" t="s">
        <v>1172</v>
      </c>
      <c r="D38" s="1" t="s">
        <v>1173</v>
      </c>
      <c r="E38" s="1" t="s">
        <v>84</v>
      </c>
      <c r="F38" s="1" t="s">
        <v>61</v>
      </c>
      <c r="G38" s="1" t="s">
        <v>875</v>
      </c>
      <c r="H38" s="377">
        <v>47500</v>
      </c>
      <c r="I38" s="377">
        <v>0</v>
      </c>
      <c r="J38" s="378">
        <v>46185</v>
      </c>
      <c r="K38" s="378">
        <v>46186</v>
      </c>
      <c r="L38" s="380">
        <v>0.20833333333333001</v>
      </c>
      <c r="M38" s="380">
        <v>0.41978009259259003</v>
      </c>
      <c r="N38" s="1" t="s">
        <v>61</v>
      </c>
      <c r="O38" s="378"/>
      <c r="P38" s="378"/>
      <c r="Q38" s="380">
        <v>0</v>
      </c>
      <c r="R38" s="1" t="s">
        <v>876</v>
      </c>
      <c r="S38" s="378">
        <v>46186</v>
      </c>
      <c r="T38" s="1" t="s">
        <v>61</v>
      </c>
      <c r="U38" s="1" t="s">
        <v>272</v>
      </c>
    </row>
    <row r="39" spans="1:21" x14ac:dyDescent="0.25">
      <c r="A39" s="1" t="s">
        <v>272</v>
      </c>
      <c r="B39" s="1">
        <v>1962855</v>
      </c>
      <c r="C39" s="1" t="s">
        <v>1183</v>
      </c>
      <c r="D39" s="1" t="s">
        <v>1184</v>
      </c>
      <c r="E39" s="1" t="s">
        <v>84</v>
      </c>
      <c r="F39" s="1" t="s">
        <v>61</v>
      </c>
      <c r="G39" s="1" t="s">
        <v>875</v>
      </c>
      <c r="H39" s="377">
        <v>47500</v>
      </c>
      <c r="I39" s="377">
        <v>0</v>
      </c>
      <c r="J39" s="378">
        <v>46186</v>
      </c>
      <c r="K39" s="378">
        <v>46186</v>
      </c>
      <c r="L39" s="380">
        <v>0.46111111111110997</v>
      </c>
      <c r="M39" s="380">
        <v>0.67255787037036996</v>
      </c>
      <c r="N39" s="1" t="s">
        <v>61</v>
      </c>
      <c r="O39" s="378"/>
      <c r="P39" s="378"/>
      <c r="Q39" s="380">
        <v>0</v>
      </c>
      <c r="R39" s="1" t="s">
        <v>876</v>
      </c>
      <c r="S39" s="378">
        <v>46186</v>
      </c>
      <c r="T39" s="1" t="s">
        <v>61</v>
      </c>
      <c r="U39" s="1" t="s">
        <v>272</v>
      </c>
    </row>
    <row r="40" spans="1:21" x14ac:dyDescent="0.25">
      <c r="A40" s="1" t="s">
        <v>272</v>
      </c>
      <c r="B40" s="1">
        <v>1963524</v>
      </c>
      <c r="C40" s="1" t="s">
        <v>887</v>
      </c>
      <c r="D40" s="1" t="s">
        <v>888</v>
      </c>
      <c r="E40" s="1" t="s">
        <v>84</v>
      </c>
      <c r="F40" s="1" t="s">
        <v>13013</v>
      </c>
      <c r="G40" s="1" t="s">
        <v>875</v>
      </c>
      <c r="H40" s="377">
        <v>47500</v>
      </c>
      <c r="I40" s="377">
        <v>48576</v>
      </c>
      <c r="J40" s="378">
        <v>46184</v>
      </c>
      <c r="K40" s="378">
        <v>46185</v>
      </c>
      <c r="L40" s="380">
        <v>0.88055555555555998</v>
      </c>
      <c r="M40" s="380">
        <v>9.2002314814809999E-2</v>
      </c>
      <c r="N40" s="1" t="s">
        <v>61</v>
      </c>
      <c r="O40" s="378">
        <v>46184</v>
      </c>
      <c r="P40" s="378">
        <v>46185</v>
      </c>
      <c r="Q40" s="380">
        <v>0.95215277777777996</v>
      </c>
      <c r="R40" s="1" t="s">
        <v>3110</v>
      </c>
      <c r="S40" s="378">
        <v>46184</v>
      </c>
      <c r="T40" s="1" t="s">
        <v>61</v>
      </c>
      <c r="U40" s="1" t="s">
        <v>272</v>
      </c>
    </row>
    <row r="41" spans="1:21" x14ac:dyDescent="0.25">
      <c r="A41" s="1" t="s">
        <v>273</v>
      </c>
      <c r="B41" s="1">
        <v>1963738</v>
      </c>
      <c r="C41" s="1" t="s">
        <v>386</v>
      </c>
      <c r="D41" s="1" t="s">
        <v>387</v>
      </c>
      <c r="E41" s="1" t="s">
        <v>84</v>
      </c>
      <c r="F41" s="1" t="s">
        <v>61</v>
      </c>
      <c r="G41" s="1" t="s">
        <v>875</v>
      </c>
      <c r="H41" s="377">
        <v>47500</v>
      </c>
      <c r="I41" s="377">
        <v>0</v>
      </c>
      <c r="J41" s="378">
        <v>46195</v>
      </c>
      <c r="K41" s="378">
        <v>46196</v>
      </c>
      <c r="L41" s="380">
        <v>0.26666666666666999</v>
      </c>
      <c r="M41" s="380">
        <v>0.47283564814814999</v>
      </c>
      <c r="N41" s="1" t="s">
        <v>61</v>
      </c>
      <c r="O41" s="378"/>
      <c r="P41" s="378"/>
      <c r="Q41" s="380">
        <v>0</v>
      </c>
      <c r="R41" s="1" t="s">
        <v>876</v>
      </c>
      <c r="S41" s="378">
        <v>46196</v>
      </c>
      <c r="T41" s="1" t="s">
        <v>61</v>
      </c>
      <c r="U41" s="1" t="s">
        <v>273</v>
      </c>
    </row>
    <row r="42" spans="1:21" x14ac:dyDescent="0.25">
      <c r="A42" s="1" t="s">
        <v>273</v>
      </c>
      <c r="B42" s="1">
        <v>1963739</v>
      </c>
      <c r="C42" s="1" t="s">
        <v>392</v>
      </c>
      <c r="D42" s="1" t="s">
        <v>393</v>
      </c>
      <c r="E42" s="1" t="s">
        <v>84</v>
      </c>
      <c r="F42" s="1" t="s">
        <v>61</v>
      </c>
      <c r="G42" s="1" t="s">
        <v>875</v>
      </c>
      <c r="H42" s="377">
        <v>47500</v>
      </c>
      <c r="I42" s="377">
        <v>0</v>
      </c>
      <c r="J42" s="378">
        <v>46196</v>
      </c>
      <c r="K42" s="378">
        <v>46196</v>
      </c>
      <c r="L42" s="380">
        <v>0.51388888888888995</v>
      </c>
      <c r="M42" s="380">
        <v>0.72005787037036995</v>
      </c>
      <c r="N42" s="1" t="s">
        <v>61</v>
      </c>
      <c r="O42" s="378"/>
      <c r="P42" s="378"/>
      <c r="Q42" s="380">
        <v>0</v>
      </c>
      <c r="R42" s="1" t="s">
        <v>876</v>
      </c>
      <c r="S42" s="378">
        <v>46196</v>
      </c>
      <c r="T42" s="1" t="s">
        <v>61</v>
      </c>
      <c r="U42" s="1" t="s">
        <v>273</v>
      </c>
    </row>
    <row r="43" spans="1:21" x14ac:dyDescent="0.25">
      <c r="A43" s="1" t="s">
        <v>272</v>
      </c>
      <c r="B43" s="1">
        <v>1964979</v>
      </c>
      <c r="C43" s="1" t="s">
        <v>733</v>
      </c>
      <c r="D43" s="1" t="s">
        <v>734</v>
      </c>
      <c r="E43" s="1" t="s">
        <v>84</v>
      </c>
      <c r="F43" s="1" t="s">
        <v>61</v>
      </c>
      <c r="G43" s="1" t="s">
        <v>875</v>
      </c>
      <c r="H43" s="377">
        <v>47500</v>
      </c>
      <c r="I43" s="377">
        <v>0</v>
      </c>
      <c r="J43" s="378">
        <v>46188</v>
      </c>
      <c r="K43" s="378">
        <v>46189</v>
      </c>
      <c r="L43" s="380">
        <v>0.84791666666666998</v>
      </c>
      <c r="M43" s="380">
        <v>5.9363425925929997E-2</v>
      </c>
      <c r="N43" s="1" t="s">
        <v>61</v>
      </c>
      <c r="O43" s="378"/>
      <c r="P43" s="378"/>
      <c r="Q43" s="380">
        <v>0</v>
      </c>
      <c r="R43" s="1" t="s">
        <v>876</v>
      </c>
      <c r="S43" s="378">
        <v>46188</v>
      </c>
      <c r="T43" s="1" t="s">
        <v>61</v>
      </c>
      <c r="U43" s="1" t="s">
        <v>272</v>
      </c>
    </row>
    <row r="44" spans="1:21" x14ac:dyDescent="0.25">
      <c r="A44" s="1" t="s">
        <v>273</v>
      </c>
      <c r="B44" s="1">
        <v>1965717</v>
      </c>
      <c r="C44" s="1" t="s">
        <v>806</v>
      </c>
      <c r="D44" s="1" t="s">
        <v>807</v>
      </c>
      <c r="E44" s="1" t="s">
        <v>84</v>
      </c>
      <c r="F44" s="1" t="s">
        <v>61</v>
      </c>
      <c r="G44" s="1" t="s">
        <v>875</v>
      </c>
      <c r="H44" s="377">
        <v>47500</v>
      </c>
      <c r="I44" s="377">
        <v>0</v>
      </c>
      <c r="J44" s="378">
        <v>46195</v>
      </c>
      <c r="K44" s="378">
        <v>46196</v>
      </c>
      <c r="L44" s="380">
        <v>1.944444444444E-2</v>
      </c>
      <c r="M44" s="380">
        <v>0.22561342592593001</v>
      </c>
      <c r="N44" s="1" t="s">
        <v>61</v>
      </c>
      <c r="O44" s="378"/>
      <c r="P44" s="378"/>
      <c r="Q44" s="380">
        <v>0</v>
      </c>
      <c r="R44" s="1" t="s">
        <v>876</v>
      </c>
      <c r="S44" s="378">
        <v>46196</v>
      </c>
      <c r="T44" s="1" t="s">
        <v>61</v>
      </c>
      <c r="U44" s="1" t="s">
        <v>273</v>
      </c>
    </row>
    <row r="45" spans="1:21" x14ac:dyDescent="0.25">
      <c r="A45" s="1" t="s">
        <v>273</v>
      </c>
      <c r="B45" s="1">
        <v>1965855</v>
      </c>
      <c r="C45" s="1" t="s">
        <v>2627</v>
      </c>
      <c r="D45" s="1" t="s">
        <v>2628</v>
      </c>
      <c r="E45" s="1" t="s">
        <v>84</v>
      </c>
      <c r="F45" s="1" t="s">
        <v>61</v>
      </c>
      <c r="G45" s="1" t="s">
        <v>875</v>
      </c>
      <c r="H45" s="377">
        <v>47500</v>
      </c>
      <c r="I45" s="377">
        <v>0</v>
      </c>
      <c r="J45" s="378">
        <v>46192</v>
      </c>
      <c r="K45" s="378">
        <v>46192</v>
      </c>
      <c r="L45" s="380">
        <v>0.32986111111110999</v>
      </c>
      <c r="M45" s="380">
        <v>0.52657407407406998</v>
      </c>
      <c r="N45" s="1" t="s">
        <v>61</v>
      </c>
      <c r="O45" s="378"/>
      <c r="P45" s="378"/>
      <c r="Q45" s="380">
        <v>0</v>
      </c>
      <c r="R45" s="1" t="s">
        <v>876</v>
      </c>
      <c r="S45" s="378">
        <v>46192</v>
      </c>
      <c r="T45" s="1" t="s">
        <v>61</v>
      </c>
      <c r="U45" s="1" t="s">
        <v>273</v>
      </c>
    </row>
    <row r="46" spans="1:21" x14ac:dyDescent="0.25">
      <c r="A46" s="1" t="s">
        <v>272</v>
      </c>
      <c r="B46" s="1">
        <v>1963528</v>
      </c>
      <c r="C46" s="1" t="s">
        <v>702</v>
      </c>
      <c r="D46" s="1" t="s">
        <v>703</v>
      </c>
      <c r="E46" s="1" t="s">
        <v>84</v>
      </c>
      <c r="F46" s="1" t="s">
        <v>13013</v>
      </c>
      <c r="G46" s="1" t="s">
        <v>875</v>
      </c>
      <c r="H46" s="377">
        <v>47500</v>
      </c>
      <c r="I46" s="377">
        <v>50322</v>
      </c>
      <c r="J46" s="378">
        <v>46184</v>
      </c>
      <c r="K46" s="378">
        <v>46184</v>
      </c>
      <c r="L46" s="380">
        <v>0.62777777777777999</v>
      </c>
      <c r="M46" s="380">
        <v>0.83922453703704003</v>
      </c>
      <c r="N46" s="1" t="s">
        <v>61</v>
      </c>
      <c r="O46" s="378">
        <v>46184</v>
      </c>
      <c r="P46" s="378">
        <v>46184</v>
      </c>
      <c r="Q46" s="380">
        <v>0.65902777777777999</v>
      </c>
      <c r="R46" s="1" t="s">
        <v>3110</v>
      </c>
      <c r="S46" s="378">
        <v>46184</v>
      </c>
      <c r="T46" s="1" t="s">
        <v>61</v>
      </c>
      <c r="U46" s="1" t="s">
        <v>272</v>
      </c>
    </row>
    <row r="47" spans="1:21" x14ac:dyDescent="0.25">
      <c r="A47" s="1" t="s">
        <v>272</v>
      </c>
      <c r="B47" s="1">
        <v>1963526</v>
      </c>
      <c r="C47" s="1" t="s">
        <v>694</v>
      </c>
      <c r="D47" s="1" t="s">
        <v>695</v>
      </c>
      <c r="E47" s="1" t="s">
        <v>84</v>
      </c>
      <c r="F47" s="1" t="s">
        <v>11683</v>
      </c>
      <c r="G47" s="1" t="s">
        <v>875</v>
      </c>
      <c r="H47" s="377">
        <v>47500</v>
      </c>
      <c r="I47" s="377">
        <v>49380</v>
      </c>
      <c r="J47" s="378">
        <v>46184</v>
      </c>
      <c r="K47" s="378">
        <v>46184</v>
      </c>
      <c r="L47" s="380">
        <v>0.375</v>
      </c>
      <c r="M47" s="380">
        <v>0.58644675925926004</v>
      </c>
      <c r="N47" s="1" t="s">
        <v>61</v>
      </c>
      <c r="O47" s="378">
        <v>46184</v>
      </c>
      <c r="P47" s="378">
        <v>46184</v>
      </c>
      <c r="Q47" s="380">
        <v>0.35604166666666998</v>
      </c>
      <c r="R47" s="1" t="s">
        <v>9331</v>
      </c>
      <c r="S47" s="378">
        <v>46184</v>
      </c>
      <c r="T47" s="1" t="s">
        <v>61</v>
      </c>
      <c r="U47" s="1" t="s">
        <v>272</v>
      </c>
    </row>
    <row r="48" spans="1:21" x14ac:dyDescent="0.25">
      <c r="A48" s="1" t="s">
        <v>273</v>
      </c>
      <c r="B48" s="1">
        <v>1965719</v>
      </c>
      <c r="C48" s="1" t="s">
        <v>751</v>
      </c>
      <c r="D48" s="1" t="s">
        <v>752</v>
      </c>
      <c r="E48" s="1" t="s">
        <v>84</v>
      </c>
      <c r="F48" s="1" t="s">
        <v>61</v>
      </c>
      <c r="G48" s="1" t="s">
        <v>875</v>
      </c>
      <c r="H48" s="377">
        <v>47500</v>
      </c>
      <c r="I48" s="377">
        <v>0</v>
      </c>
      <c r="J48" s="378">
        <v>46192</v>
      </c>
      <c r="K48" s="378">
        <v>46193</v>
      </c>
      <c r="L48" s="380">
        <v>6.25E-2</v>
      </c>
      <c r="M48" s="380">
        <v>0.26866898148148</v>
      </c>
      <c r="N48" s="1" t="s">
        <v>61</v>
      </c>
      <c r="O48" s="378"/>
      <c r="P48" s="378"/>
      <c r="Q48" s="380">
        <v>0</v>
      </c>
      <c r="R48" s="1" t="s">
        <v>876</v>
      </c>
      <c r="S48" s="378">
        <v>46193</v>
      </c>
      <c r="T48" s="1" t="s">
        <v>61</v>
      </c>
      <c r="U48" s="1" t="s">
        <v>273</v>
      </c>
    </row>
    <row r="49" spans="1:21" x14ac:dyDescent="0.25">
      <c r="A49" s="1" t="s">
        <v>275</v>
      </c>
      <c r="B49" s="1">
        <v>1965768</v>
      </c>
      <c r="C49" s="1" t="s">
        <v>1804</v>
      </c>
      <c r="D49" s="1" t="s">
        <v>1805</v>
      </c>
      <c r="E49" s="1" t="s">
        <v>84</v>
      </c>
      <c r="F49" s="1" t="s">
        <v>61</v>
      </c>
      <c r="G49" s="1" t="s">
        <v>875</v>
      </c>
      <c r="H49" s="377">
        <v>63156</v>
      </c>
      <c r="I49" s="377">
        <v>0</v>
      </c>
      <c r="J49" s="378">
        <v>46191</v>
      </c>
      <c r="K49" s="378">
        <v>46193</v>
      </c>
      <c r="L49" s="380">
        <v>0.39444444444443999</v>
      </c>
      <c r="M49" s="380">
        <v>0.48318287037037</v>
      </c>
      <c r="N49" s="1" t="s">
        <v>61</v>
      </c>
      <c r="O49" s="378"/>
      <c r="P49" s="378"/>
      <c r="Q49" s="380">
        <v>0</v>
      </c>
      <c r="R49" s="1" t="s">
        <v>876</v>
      </c>
      <c r="S49" s="378">
        <v>46191</v>
      </c>
      <c r="T49" s="1" t="s">
        <v>61</v>
      </c>
      <c r="U49" s="1" t="s">
        <v>275</v>
      </c>
    </row>
    <row r="50" spans="1:21" x14ac:dyDescent="0.25">
      <c r="A50" s="1" t="s">
        <v>3012</v>
      </c>
      <c r="B50" s="1">
        <v>1963042</v>
      </c>
      <c r="C50" s="1" t="s">
        <v>2548</v>
      </c>
      <c r="D50" s="1" t="s">
        <v>2549</v>
      </c>
      <c r="E50" s="1" t="s">
        <v>84</v>
      </c>
      <c r="F50" s="1" t="s">
        <v>61</v>
      </c>
      <c r="G50" s="1" t="s">
        <v>875</v>
      </c>
      <c r="H50" s="377">
        <v>45000</v>
      </c>
      <c r="I50" s="377">
        <v>0</v>
      </c>
      <c r="J50" s="378">
        <v>46203</v>
      </c>
      <c r="K50" s="378">
        <v>46203</v>
      </c>
      <c r="L50" s="380">
        <v>0</v>
      </c>
      <c r="M50" s="380">
        <v>0</v>
      </c>
      <c r="N50" s="1" t="s">
        <v>61</v>
      </c>
      <c r="O50" s="378"/>
      <c r="P50" s="378"/>
      <c r="Q50" s="380">
        <v>0</v>
      </c>
      <c r="R50" s="1" t="s">
        <v>876</v>
      </c>
      <c r="S50" s="378">
        <v>46203</v>
      </c>
      <c r="T50" s="1" t="s">
        <v>61</v>
      </c>
      <c r="U50" s="1" t="s">
        <v>3012</v>
      </c>
    </row>
    <row r="51" spans="1:21" x14ac:dyDescent="0.25">
      <c r="A51" s="1" t="s">
        <v>273</v>
      </c>
      <c r="B51" s="1">
        <v>1965144</v>
      </c>
      <c r="C51" s="1" t="s">
        <v>2912</v>
      </c>
      <c r="D51" s="1" t="s">
        <v>2913</v>
      </c>
      <c r="E51" s="1" t="s">
        <v>84</v>
      </c>
      <c r="F51" s="1" t="s">
        <v>61</v>
      </c>
      <c r="G51" s="1" t="s">
        <v>875</v>
      </c>
      <c r="H51" s="377">
        <v>118750</v>
      </c>
      <c r="I51" s="377">
        <v>0</v>
      </c>
      <c r="J51" s="378">
        <v>46209</v>
      </c>
      <c r="K51" s="378">
        <v>46209</v>
      </c>
      <c r="L51" s="380">
        <v>0.27777777777778001</v>
      </c>
      <c r="M51" s="380">
        <v>0.77456018518518999</v>
      </c>
      <c r="N51" s="1" t="s">
        <v>61</v>
      </c>
      <c r="O51" s="378"/>
      <c r="P51" s="378"/>
      <c r="Q51" s="380">
        <v>0</v>
      </c>
      <c r="R51" s="1" t="s">
        <v>876</v>
      </c>
      <c r="S51" s="378">
        <v>46209</v>
      </c>
      <c r="T51" s="1" t="s">
        <v>61</v>
      </c>
      <c r="U51" s="1" t="s">
        <v>273</v>
      </c>
    </row>
    <row r="52" spans="1:21" x14ac:dyDescent="0.25">
      <c r="A52" s="1" t="s">
        <v>273</v>
      </c>
      <c r="B52" s="1">
        <v>1965145</v>
      </c>
      <c r="C52" s="1" t="s">
        <v>2912</v>
      </c>
      <c r="D52" s="1" t="s">
        <v>2913</v>
      </c>
      <c r="E52" s="1" t="s">
        <v>84</v>
      </c>
      <c r="F52" s="1" t="s">
        <v>61</v>
      </c>
      <c r="G52" s="1" t="s">
        <v>875</v>
      </c>
      <c r="H52" s="377">
        <v>118750</v>
      </c>
      <c r="I52" s="377">
        <v>0</v>
      </c>
      <c r="J52" s="378">
        <v>46209</v>
      </c>
      <c r="K52" s="378">
        <v>46210</v>
      </c>
      <c r="L52" s="380">
        <v>0.81597222222221999</v>
      </c>
      <c r="M52" s="380">
        <v>0.31275462962963002</v>
      </c>
      <c r="N52" s="1" t="s">
        <v>61</v>
      </c>
      <c r="O52" s="378"/>
      <c r="P52" s="378"/>
      <c r="Q52" s="380">
        <v>0</v>
      </c>
      <c r="R52" s="1" t="s">
        <v>876</v>
      </c>
      <c r="S52" s="378">
        <v>46209</v>
      </c>
      <c r="T52" s="1" t="s">
        <v>61</v>
      </c>
      <c r="U52" s="1" t="s">
        <v>273</v>
      </c>
    </row>
    <row r="53" spans="1:21" x14ac:dyDescent="0.25">
      <c r="A53" s="1" t="s">
        <v>273</v>
      </c>
      <c r="B53" s="1">
        <v>1965146</v>
      </c>
      <c r="C53" s="1" t="s">
        <v>2912</v>
      </c>
      <c r="D53" s="1" t="s">
        <v>2913</v>
      </c>
      <c r="E53" s="1" t="s">
        <v>84</v>
      </c>
      <c r="F53" s="1" t="s">
        <v>61</v>
      </c>
      <c r="G53" s="1" t="s">
        <v>875</v>
      </c>
      <c r="H53" s="377">
        <v>118750</v>
      </c>
      <c r="I53" s="377">
        <v>0</v>
      </c>
      <c r="J53" s="378">
        <v>46210</v>
      </c>
      <c r="K53" s="378">
        <v>46210</v>
      </c>
      <c r="L53" s="380">
        <v>0.35416666666667002</v>
      </c>
      <c r="M53" s="380">
        <v>0.85094907407407006</v>
      </c>
      <c r="N53" s="1" t="s">
        <v>61</v>
      </c>
      <c r="O53" s="378"/>
      <c r="P53" s="378"/>
      <c r="Q53" s="380">
        <v>0</v>
      </c>
      <c r="R53" s="1" t="s">
        <v>876</v>
      </c>
      <c r="S53" s="378">
        <v>46210</v>
      </c>
      <c r="T53" s="1" t="s">
        <v>61</v>
      </c>
      <c r="U53" s="1" t="s">
        <v>273</v>
      </c>
    </row>
    <row r="54" spans="1:21" x14ac:dyDescent="0.25">
      <c r="A54" s="1" t="s">
        <v>273</v>
      </c>
      <c r="B54" s="1">
        <v>1965147</v>
      </c>
      <c r="C54" s="1" t="s">
        <v>2912</v>
      </c>
      <c r="D54" s="1" t="s">
        <v>2913</v>
      </c>
      <c r="E54" s="1" t="s">
        <v>84</v>
      </c>
      <c r="F54" s="1" t="s">
        <v>61</v>
      </c>
      <c r="G54" s="1" t="s">
        <v>875</v>
      </c>
      <c r="H54" s="377">
        <v>118750</v>
      </c>
      <c r="I54" s="377">
        <v>0</v>
      </c>
      <c r="J54" s="378">
        <v>46210</v>
      </c>
      <c r="K54" s="378">
        <v>46211</v>
      </c>
      <c r="L54" s="380">
        <v>0.89236111111111005</v>
      </c>
      <c r="M54" s="380">
        <v>0.38914351851852003</v>
      </c>
      <c r="N54" s="1" t="s">
        <v>61</v>
      </c>
      <c r="O54" s="378"/>
      <c r="P54" s="378"/>
      <c r="Q54" s="380">
        <v>0</v>
      </c>
      <c r="R54" s="1" t="s">
        <v>876</v>
      </c>
      <c r="S54" s="378">
        <v>46210</v>
      </c>
      <c r="T54" s="1" t="s">
        <v>61</v>
      </c>
      <c r="U54" s="1" t="s">
        <v>273</v>
      </c>
    </row>
    <row r="55" spans="1:21" x14ac:dyDescent="0.25">
      <c r="A55" s="1" t="s">
        <v>273</v>
      </c>
      <c r="B55" s="1">
        <v>1965163</v>
      </c>
      <c r="C55" s="1" t="s">
        <v>2908</v>
      </c>
      <c r="D55" s="1" t="s">
        <v>2909</v>
      </c>
      <c r="E55" s="1" t="s">
        <v>84</v>
      </c>
      <c r="F55" s="1" t="s">
        <v>61</v>
      </c>
      <c r="G55" s="1" t="s">
        <v>875</v>
      </c>
      <c r="H55" s="377">
        <v>166250</v>
      </c>
      <c r="I55" s="377">
        <v>0</v>
      </c>
      <c r="J55" s="378">
        <v>46211</v>
      </c>
      <c r="K55" s="378">
        <v>46212</v>
      </c>
      <c r="L55" s="380">
        <v>0.43055555555556002</v>
      </c>
      <c r="M55" s="380">
        <v>0.12604166666666999</v>
      </c>
      <c r="N55" s="1" t="s">
        <v>61</v>
      </c>
      <c r="O55" s="378"/>
      <c r="P55" s="378"/>
      <c r="Q55" s="380">
        <v>0</v>
      </c>
      <c r="R55" s="1" t="s">
        <v>876</v>
      </c>
      <c r="S55" s="378">
        <v>46211</v>
      </c>
      <c r="T55" s="1" t="s">
        <v>61</v>
      </c>
      <c r="U55" s="1" t="s">
        <v>273</v>
      </c>
    </row>
    <row r="56" spans="1:21" x14ac:dyDescent="0.25">
      <c r="A56" s="1" t="s">
        <v>273</v>
      </c>
      <c r="B56" s="1">
        <v>1965164</v>
      </c>
      <c r="C56" s="1" t="s">
        <v>2908</v>
      </c>
      <c r="D56" s="1" t="s">
        <v>2909</v>
      </c>
      <c r="E56" s="1" t="s">
        <v>84</v>
      </c>
      <c r="F56" s="1" t="s">
        <v>61</v>
      </c>
      <c r="G56" s="1" t="s">
        <v>875</v>
      </c>
      <c r="H56" s="377">
        <v>166250</v>
      </c>
      <c r="I56" s="377">
        <v>0</v>
      </c>
      <c r="J56" s="378">
        <v>46211</v>
      </c>
      <c r="K56" s="378">
        <v>46212</v>
      </c>
      <c r="L56" s="380">
        <v>0.16736111111110999</v>
      </c>
      <c r="M56" s="380">
        <v>0.86284722222221999</v>
      </c>
      <c r="N56" s="1" t="s">
        <v>61</v>
      </c>
      <c r="O56" s="378"/>
      <c r="P56" s="378"/>
      <c r="Q56" s="380">
        <v>0</v>
      </c>
      <c r="R56" s="1" t="s">
        <v>876</v>
      </c>
      <c r="S56" s="378">
        <v>46212</v>
      </c>
      <c r="T56" s="1" t="s">
        <v>61</v>
      </c>
      <c r="U56" s="1" t="s">
        <v>273</v>
      </c>
    </row>
    <row r="57" spans="1:21" x14ac:dyDescent="0.25">
      <c r="A57" s="1" t="s">
        <v>273</v>
      </c>
      <c r="B57" s="1">
        <v>1965165</v>
      </c>
      <c r="C57" s="1" t="s">
        <v>2916</v>
      </c>
      <c r="D57" s="1" t="s">
        <v>2917</v>
      </c>
      <c r="E57" s="1" t="s">
        <v>84</v>
      </c>
      <c r="F57" s="1" t="s">
        <v>61</v>
      </c>
      <c r="G57" s="1" t="s">
        <v>875</v>
      </c>
      <c r="H57" s="377">
        <v>130625</v>
      </c>
      <c r="I57" s="377">
        <v>0</v>
      </c>
      <c r="J57" s="378">
        <v>46212</v>
      </c>
      <c r="K57" s="378">
        <v>46213</v>
      </c>
      <c r="L57" s="380">
        <v>0.90416666666667</v>
      </c>
      <c r="M57" s="380">
        <v>0.450625</v>
      </c>
      <c r="N57" s="1" t="s">
        <v>61</v>
      </c>
      <c r="O57" s="378"/>
      <c r="P57" s="378"/>
      <c r="Q57" s="380">
        <v>0</v>
      </c>
      <c r="R57" s="1" t="s">
        <v>876</v>
      </c>
      <c r="S57" s="378">
        <v>46212</v>
      </c>
      <c r="T57" s="1" t="s">
        <v>61</v>
      </c>
      <c r="U57" s="1" t="s">
        <v>273</v>
      </c>
    </row>
    <row r="58" spans="1:21" x14ac:dyDescent="0.25">
      <c r="A58" s="1" t="s">
        <v>273</v>
      </c>
      <c r="B58" s="1">
        <v>1965166</v>
      </c>
      <c r="C58" s="1" t="s">
        <v>2916</v>
      </c>
      <c r="D58" s="1" t="s">
        <v>2917</v>
      </c>
      <c r="E58" s="1" t="s">
        <v>84</v>
      </c>
      <c r="F58" s="1" t="s">
        <v>61</v>
      </c>
      <c r="G58" s="1" t="s">
        <v>875</v>
      </c>
      <c r="H58" s="377">
        <v>130625</v>
      </c>
      <c r="I58" s="377">
        <v>0</v>
      </c>
      <c r="J58" s="378">
        <v>46213</v>
      </c>
      <c r="K58" s="378">
        <v>46214</v>
      </c>
      <c r="L58" s="380">
        <v>0.49166666666667003</v>
      </c>
      <c r="M58" s="380">
        <v>3.8124999999999999E-2</v>
      </c>
      <c r="N58" s="1" t="s">
        <v>61</v>
      </c>
      <c r="O58" s="378"/>
      <c r="P58" s="378"/>
      <c r="Q58" s="380">
        <v>0</v>
      </c>
      <c r="R58" s="1" t="s">
        <v>876</v>
      </c>
      <c r="S58" s="378">
        <v>46213</v>
      </c>
      <c r="T58" s="1" t="s">
        <v>61</v>
      </c>
      <c r="U58" s="1" t="s">
        <v>273</v>
      </c>
    </row>
    <row r="59" spans="1:21" x14ac:dyDescent="0.25">
      <c r="A59" s="1" t="s">
        <v>273</v>
      </c>
      <c r="B59" s="1">
        <v>1965169</v>
      </c>
      <c r="C59" s="1" t="s">
        <v>2920</v>
      </c>
      <c r="D59" s="1" t="s">
        <v>2921</v>
      </c>
      <c r="E59" s="1" t="s">
        <v>84</v>
      </c>
      <c r="F59" s="1" t="s">
        <v>61</v>
      </c>
      <c r="G59" s="1" t="s">
        <v>875</v>
      </c>
      <c r="H59" s="377">
        <v>130625</v>
      </c>
      <c r="I59" s="377">
        <v>0</v>
      </c>
      <c r="J59" s="378">
        <v>46197</v>
      </c>
      <c r="K59" s="378">
        <v>46198</v>
      </c>
      <c r="L59" s="380">
        <v>0.93611111111111001</v>
      </c>
      <c r="M59" s="380">
        <v>0.48256944444444</v>
      </c>
      <c r="N59" s="1" t="s">
        <v>61</v>
      </c>
      <c r="O59" s="378"/>
      <c r="P59" s="378"/>
      <c r="Q59" s="380">
        <v>0</v>
      </c>
      <c r="R59" s="1" t="s">
        <v>876</v>
      </c>
      <c r="S59" s="378">
        <v>46197</v>
      </c>
      <c r="T59" s="1" t="s">
        <v>61</v>
      </c>
      <c r="U59" s="1" t="s">
        <v>273</v>
      </c>
    </row>
    <row r="60" spans="1:21" x14ac:dyDescent="0.25">
      <c r="A60" s="1" t="s">
        <v>273</v>
      </c>
      <c r="B60" s="1">
        <v>1965170</v>
      </c>
      <c r="C60" s="1" t="s">
        <v>2920</v>
      </c>
      <c r="D60" s="1" t="s">
        <v>2921</v>
      </c>
      <c r="E60" s="1" t="s">
        <v>84</v>
      </c>
      <c r="F60" s="1" t="s">
        <v>61</v>
      </c>
      <c r="G60" s="1" t="s">
        <v>875</v>
      </c>
      <c r="H60" s="377">
        <v>130625</v>
      </c>
      <c r="I60" s="377">
        <v>0</v>
      </c>
      <c r="J60" s="378">
        <v>46198</v>
      </c>
      <c r="K60" s="378">
        <v>46199</v>
      </c>
      <c r="L60" s="380">
        <v>0.52361111111111003</v>
      </c>
      <c r="M60" s="380">
        <v>7.0069444444439993E-2</v>
      </c>
      <c r="N60" s="1" t="s">
        <v>61</v>
      </c>
      <c r="O60" s="378"/>
      <c r="P60" s="378"/>
      <c r="Q60" s="380">
        <v>0</v>
      </c>
      <c r="R60" s="1" t="s">
        <v>876</v>
      </c>
      <c r="S60" s="378">
        <v>46198</v>
      </c>
      <c r="T60" s="1" t="s">
        <v>61</v>
      </c>
      <c r="U60" s="1" t="s">
        <v>273</v>
      </c>
    </row>
    <row r="61" spans="1:21" x14ac:dyDescent="0.25">
      <c r="A61" s="1" t="s">
        <v>273</v>
      </c>
      <c r="B61" s="1">
        <v>1965148</v>
      </c>
      <c r="C61" s="1" t="s">
        <v>2924</v>
      </c>
      <c r="D61" s="1" t="s">
        <v>2925</v>
      </c>
      <c r="E61" s="1" t="s">
        <v>84</v>
      </c>
      <c r="F61" s="1" t="s">
        <v>61</v>
      </c>
      <c r="G61" s="1" t="s">
        <v>875</v>
      </c>
      <c r="H61" s="377">
        <v>118750</v>
      </c>
      <c r="I61" s="377">
        <v>0</v>
      </c>
      <c r="J61" s="378">
        <v>46204</v>
      </c>
      <c r="K61" s="378">
        <v>46204</v>
      </c>
      <c r="L61" s="380">
        <v>0.43055555555556002</v>
      </c>
      <c r="M61" s="380">
        <v>0.92733796296296001</v>
      </c>
      <c r="N61" s="1" t="s">
        <v>61</v>
      </c>
      <c r="O61" s="378"/>
      <c r="P61" s="378"/>
      <c r="Q61" s="380">
        <v>0</v>
      </c>
      <c r="R61" s="1" t="s">
        <v>876</v>
      </c>
      <c r="S61" s="378">
        <v>46204</v>
      </c>
      <c r="T61" s="1" t="s">
        <v>61</v>
      </c>
      <c r="U61" s="1" t="s">
        <v>273</v>
      </c>
    </row>
    <row r="62" spans="1:21" x14ac:dyDescent="0.25">
      <c r="A62" s="1" t="s">
        <v>273</v>
      </c>
      <c r="B62" s="1">
        <v>1965149</v>
      </c>
      <c r="C62" s="1" t="s">
        <v>2924</v>
      </c>
      <c r="D62" s="1" t="s">
        <v>2925</v>
      </c>
      <c r="E62" s="1" t="s">
        <v>84</v>
      </c>
      <c r="F62" s="1" t="s">
        <v>61</v>
      </c>
      <c r="G62" s="1" t="s">
        <v>875</v>
      </c>
      <c r="H62" s="377">
        <v>118750</v>
      </c>
      <c r="I62" s="377">
        <v>0</v>
      </c>
      <c r="J62" s="378">
        <v>46204</v>
      </c>
      <c r="K62" s="378">
        <v>46205</v>
      </c>
      <c r="L62" s="380">
        <v>0.96875</v>
      </c>
      <c r="M62" s="380">
        <v>0.46553240740740998</v>
      </c>
      <c r="N62" s="1" t="s">
        <v>61</v>
      </c>
      <c r="O62" s="378"/>
      <c r="P62" s="378"/>
      <c r="Q62" s="380">
        <v>0</v>
      </c>
      <c r="R62" s="1" t="s">
        <v>876</v>
      </c>
      <c r="S62" s="378">
        <v>46204</v>
      </c>
      <c r="T62" s="1" t="s">
        <v>61</v>
      </c>
      <c r="U62" s="1" t="s">
        <v>273</v>
      </c>
    </row>
    <row r="63" spans="1:21" x14ac:dyDescent="0.25">
      <c r="A63" s="1" t="s">
        <v>273</v>
      </c>
      <c r="B63" s="1">
        <v>1965150</v>
      </c>
      <c r="C63" s="1" t="s">
        <v>2924</v>
      </c>
      <c r="D63" s="1" t="s">
        <v>2925</v>
      </c>
      <c r="E63" s="1" t="s">
        <v>84</v>
      </c>
      <c r="F63" s="1" t="s">
        <v>61</v>
      </c>
      <c r="G63" s="1" t="s">
        <v>875</v>
      </c>
      <c r="H63" s="377">
        <v>118750</v>
      </c>
      <c r="I63" s="377">
        <v>0</v>
      </c>
      <c r="J63" s="378">
        <v>46205</v>
      </c>
      <c r="K63" s="378">
        <v>46206</v>
      </c>
      <c r="L63" s="380">
        <v>0.50694444444443998</v>
      </c>
      <c r="M63" s="380">
        <v>3.72685185185E-3</v>
      </c>
      <c r="N63" s="1" t="s">
        <v>61</v>
      </c>
      <c r="O63" s="378"/>
      <c r="P63" s="378"/>
      <c r="Q63" s="380">
        <v>0</v>
      </c>
      <c r="R63" s="1" t="s">
        <v>876</v>
      </c>
      <c r="S63" s="378">
        <v>46205</v>
      </c>
      <c r="T63" s="1" t="s">
        <v>61</v>
      </c>
      <c r="U63" s="1" t="s">
        <v>273</v>
      </c>
    </row>
    <row r="64" spans="1:21" x14ac:dyDescent="0.25">
      <c r="A64" s="1" t="s">
        <v>273</v>
      </c>
      <c r="B64" s="1">
        <v>1965151</v>
      </c>
      <c r="C64" s="1" t="s">
        <v>2928</v>
      </c>
      <c r="D64" s="1" t="s">
        <v>2929</v>
      </c>
      <c r="E64" s="1" t="s">
        <v>84</v>
      </c>
      <c r="F64" s="1" t="s">
        <v>61</v>
      </c>
      <c r="G64" s="1" t="s">
        <v>875</v>
      </c>
      <c r="H64" s="377">
        <v>118750</v>
      </c>
      <c r="I64" s="377">
        <v>0</v>
      </c>
      <c r="J64" s="378">
        <v>46205</v>
      </c>
      <c r="K64" s="378">
        <v>46206</v>
      </c>
      <c r="L64" s="380">
        <v>4.5138888888889998E-2</v>
      </c>
      <c r="M64" s="380">
        <v>0.54192129629630004</v>
      </c>
      <c r="N64" s="1" t="s">
        <v>61</v>
      </c>
      <c r="O64" s="378"/>
      <c r="P64" s="378"/>
      <c r="Q64" s="380">
        <v>0</v>
      </c>
      <c r="R64" s="1" t="s">
        <v>876</v>
      </c>
      <c r="S64" s="378">
        <v>46206</v>
      </c>
      <c r="T64" s="1" t="s">
        <v>61</v>
      </c>
      <c r="U64" s="1" t="s">
        <v>273</v>
      </c>
    </row>
    <row r="65" spans="1:21" x14ac:dyDescent="0.25">
      <c r="A65" s="1" t="s">
        <v>273</v>
      </c>
      <c r="B65" s="1">
        <v>1965152</v>
      </c>
      <c r="C65" s="1" t="s">
        <v>2928</v>
      </c>
      <c r="D65" s="1" t="s">
        <v>2929</v>
      </c>
      <c r="E65" s="1" t="s">
        <v>84</v>
      </c>
      <c r="F65" s="1" t="s">
        <v>61</v>
      </c>
      <c r="G65" s="1" t="s">
        <v>875</v>
      </c>
      <c r="H65" s="377">
        <v>118750</v>
      </c>
      <c r="I65" s="377">
        <v>0</v>
      </c>
      <c r="J65" s="378">
        <v>46206</v>
      </c>
      <c r="K65" s="378">
        <v>46207</v>
      </c>
      <c r="L65" s="380">
        <v>0.58333333333333004</v>
      </c>
      <c r="M65" s="380">
        <v>8.0115740740740002E-2</v>
      </c>
      <c r="N65" s="1" t="s">
        <v>61</v>
      </c>
      <c r="O65" s="378"/>
      <c r="P65" s="378"/>
      <c r="Q65" s="380">
        <v>0</v>
      </c>
      <c r="R65" s="1" t="s">
        <v>876</v>
      </c>
      <c r="S65" s="378">
        <v>46206</v>
      </c>
      <c r="T65" s="1" t="s">
        <v>61</v>
      </c>
      <c r="U65" s="1" t="s">
        <v>273</v>
      </c>
    </row>
    <row r="66" spans="1:21" x14ac:dyDescent="0.25">
      <c r="A66" s="1" t="s">
        <v>273</v>
      </c>
      <c r="B66" s="1">
        <v>1965153</v>
      </c>
      <c r="C66" s="1" t="s">
        <v>2928</v>
      </c>
      <c r="D66" s="1" t="s">
        <v>2929</v>
      </c>
      <c r="E66" s="1" t="s">
        <v>84</v>
      </c>
      <c r="F66" s="1" t="s">
        <v>61</v>
      </c>
      <c r="G66" s="1" t="s">
        <v>875</v>
      </c>
      <c r="H66" s="377">
        <v>118750</v>
      </c>
      <c r="I66" s="377">
        <v>0</v>
      </c>
      <c r="J66" s="378">
        <v>46206</v>
      </c>
      <c r="K66" s="378">
        <v>46207</v>
      </c>
      <c r="L66" s="380">
        <v>0.12152777777778</v>
      </c>
      <c r="M66" s="380">
        <v>0.61831018518518999</v>
      </c>
      <c r="N66" s="1" t="s">
        <v>61</v>
      </c>
      <c r="O66" s="378"/>
      <c r="P66" s="378"/>
      <c r="Q66" s="380">
        <v>0</v>
      </c>
      <c r="R66" s="1" t="s">
        <v>876</v>
      </c>
      <c r="S66" s="378">
        <v>46207</v>
      </c>
      <c r="T66" s="1" t="s">
        <v>61</v>
      </c>
      <c r="U66" s="1" t="s">
        <v>273</v>
      </c>
    </row>
    <row r="67" spans="1:21" x14ac:dyDescent="0.25">
      <c r="A67" s="1" t="s">
        <v>273</v>
      </c>
      <c r="B67" s="1">
        <v>1965154</v>
      </c>
      <c r="C67" s="1" t="s">
        <v>2928</v>
      </c>
      <c r="D67" s="1" t="s">
        <v>2929</v>
      </c>
      <c r="E67" s="1" t="s">
        <v>84</v>
      </c>
      <c r="F67" s="1" t="s">
        <v>61</v>
      </c>
      <c r="G67" s="1" t="s">
        <v>875</v>
      </c>
      <c r="H67" s="377">
        <v>118750</v>
      </c>
      <c r="I67" s="377">
        <v>0</v>
      </c>
      <c r="J67" s="378">
        <v>46207</v>
      </c>
      <c r="K67" s="378">
        <v>46208</v>
      </c>
      <c r="L67" s="380">
        <v>0.65972222222221999</v>
      </c>
      <c r="M67" s="380">
        <v>0.15650462962962999</v>
      </c>
      <c r="N67" s="1" t="s">
        <v>61</v>
      </c>
      <c r="O67" s="378"/>
      <c r="P67" s="378"/>
      <c r="Q67" s="380">
        <v>0</v>
      </c>
      <c r="R67" s="1" t="s">
        <v>876</v>
      </c>
      <c r="S67" s="378">
        <v>46207</v>
      </c>
      <c r="T67" s="1" t="s">
        <v>61</v>
      </c>
      <c r="U67" s="1" t="s">
        <v>273</v>
      </c>
    </row>
    <row r="68" spans="1:21" x14ac:dyDescent="0.25">
      <c r="A68" s="1" t="s">
        <v>273</v>
      </c>
      <c r="B68" s="1">
        <v>1965167</v>
      </c>
      <c r="C68" s="1" t="s">
        <v>2932</v>
      </c>
      <c r="D68" s="1" t="s">
        <v>2933</v>
      </c>
      <c r="E68" s="1" t="s">
        <v>84</v>
      </c>
      <c r="F68" s="1" t="s">
        <v>61</v>
      </c>
      <c r="G68" s="1" t="s">
        <v>875</v>
      </c>
      <c r="H68" s="377">
        <v>130625</v>
      </c>
      <c r="I68" s="377">
        <v>0</v>
      </c>
      <c r="J68" s="378">
        <v>46196</v>
      </c>
      <c r="K68" s="378">
        <v>46197</v>
      </c>
      <c r="L68" s="380">
        <v>0.76111111111110996</v>
      </c>
      <c r="M68" s="380">
        <v>0.30756944444444001</v>
      </c>
      <c r="N68" s="1" t="s">
        <v>61</v>
      </c>
      <c r="O68" s="378"/>
      <c r="P68" s="378"/>
      <c r="Q68" s="380">
        <v>0</v>
      </c>
      <c r="R68" s="1" t="s">
        <v>876</v>
      </c>
      <c r="S68" s="378">
        <v>46196</v>
      </c>
      <c r="T68" s="1" t="s">
        <v>61</v>
      </c>
      <c r="U68" s="1" t="s">
        <v>273</v>
      </c>
    </row>
    <row r="69" spans="1:21" x14ac:dyDescent="0.25">
      <c r="A69" s="1" t="s">
        <v>273</v>
      </c>
      <c r="B69" s="1">
        <v>1965168</v>
      </c>
      <c r="C69" s="1" t="s">
        <v>2932</v>
      </c>
      <c r="D69" s="1" t="s">
        <v>2933</v>
      </c>
      <c r="E69" s="1" t="s">
        <v>84</v>
      </c>
      <c r="F69" s="1" t="s">
        <v>61</v>
      </c>
      <c r="G69" s="1" t="s">
        <v>875</v>
      </c>
      <c r="H69" s="377">
        <v>130625</v>
      </c>
      <c r="I69" s="377">
        <v>0</v>
      </c>
      <c r="J69" s="378">
        <v>46197</v>
      </c>
      <c r="K69" s="378">
        <v>46197</v>
      </c>
      <c r="L69" s="380">
        <v>0.34861111111110998</v>
      </c>
      <c r="M69" s="380">
        <v>0.89506944444444003</v>
      </c>
      <c r="N69" s="1" t="s">
        <v>61</v>
      </c>
      <c r="O69" s="378"/>
      <c r="P69" s="378"/>
      <c r="Q69" s="380">
        <v>0</v>
      </c>
      <c r="R69" s="1" t="s">
        <v>876</v>
      </c>
      <c r="S69" s="378">
        <v>46197</v>
      </c>
      <c r="T69" s="1" t="s">
        <v>61</v>
      </c>
      <c r="U69" s="1" t="s">
        <v>273</v>
      </c>
    </row>
    <row r="70" spans="1:21" x14ac:dyDescent="0.25">
      <c r="A70" s="1" t="s">
        <v>273</v>
      </c>
      <c r="B70" s="1">
        <v>1965155</v>
      </c>
      <c r="C70" s="1" t="s">
        <v>2936</v>
      </c>
      <c r="D70" s="1" t="s">
        <v>2937</v>
      </c>
      <c r="E70" s="1" t="s">
        <v>84</v>
      </c>
      <c r="F70" s="1" t="s">
        <v>61</v>
      </c>
      <c r="G70" s="1" t="s">
        <v>875</v>
      </c>
      <c r="H70" s="377">
        <v>118750</v>
      </c>
      <c r="I70" s="377">
        <v>0</v>
      </c>
      <c r="J70" s="378">
        <v>46202</v>
      </c>
      <c r="K70" s="378">
        <v>46202</v>
      </c>
      <c r="L70" s="380">
        <v>0.27777777777778001</v>
      </c>
      <c r="M70" s="380">
        <v>0.77456018518518999</v>
      </c>
      <c r="N70" s="1" t="s">
        <v>61</v>
      </c>
      <c r="O70" s="378"/>
      <c r="P70" s="378"/>
      <c r="Q70" s="380">
        <v>0</v>
      </c>
      <c r="R70" s="1" t="s">
        <v>876</v>
      </c>
      <c r="S70" s="378">
        <v>46202</v>
      </c>
      <c r="T70" s="1" t="s">
        <v>61</v>
      </c>
      <c r="U70" s="1" t="s">
        <v>273</v>
      </c>
    </row>
    <row r="71" spans="1:21" x14ac:dyDescent="0.25">
      <c r="A71" s="1" t="s">
        <v>273</v>
      </c>
      <c r="B71" s="1">
        <v>1965156</v>
      </c>
      <c r="C71" s="1" t="s">
        <v>2936</v>
      </c>
      <c r="D71" s="1" t="s">
        <v>2937</v>
      </c>
      <c r="E71" s="1" t="s">
        <v>84</v>
      </c>
      <c r="F71" s="1" t="s">
        <v>61</v>
      </c>
      <c r="G71" s="1" t="s">
        <v>875</v>
      </c>
      <c r="H71" s="377">
        <v>118750</v>
      </c>
      <c r="I71" s="377">
        <v>0</v>
      </c>
      <c r="J71" s="378">
        <v>46202</v>
      </c>
      <c r="K71" s="378">
        <v>46203</v>
      </c>
      <c r="L71" s="380">
        <v>0.81597222222221999</v>
      </c>
      <c r="M71" s="380">
        <v>0.31275462962963002</v>
      </c>
      <c r="N71" s="1" t="s">
        <v>61</v>
      </c>
      <c r="O71" s="378"/>
      <c r="P71" s="378"/>
      <c r="Q71" s="380">
        <v>0</v>
      </c>
      <c r="R71" s="1" t="s">
        <v>876</v>
      </c>
      <c r="S71" s="378">
        <v>46202</v>
      </c>
      <c r="T71" s="1" t="s">
        <v>61</v>
      </c>
      <c r="U71" s="1" t="s">
        <v>273</v>
      </c>
    </row>
    <row r="72" spans="1:21" x14ac:dyDescent="0.25">
      <c r="A72" s="1" t="s">
        <v>273</v>
      </c>
      <c r="B72" s="1">
        <v>1965157</v>
      </c>
      <c r="C72" s="1" t="s">
        <v>2936</v>
      </c>
      <c r="D72" s="1" t="s">
        <v>2937</v>
      </c>
      <c r="E72" s="1" t="s">
        <v>84</v>
      </c>
      <c r="F72" s="1" t="s">
        <v>61</v>
      </c>
      <c r="G72" s="1" t="s">
        <v>875</v>
      </c>
      <c r="H72" s="377">
        <v>118750</v>
      </c>
      <c r="I72" s="377">
        <v>0</v>
      </c>
      <c r="J72" s="378">
        <v>46203</v>
      </c>
      <c r="K72" s="378">
        <v>46203</v>
      </c>
      <c r="L72" s="380">
        <v>0.35416666666667002</v>
      </c>
      <c r="M72" s="380">
        <v>0.85094907407407006</v>
      </c>
      <c r="N72" s="1" t="s">
        <v>61</v>
      </c>
      <c r="O72" s="378"/>
      <c r="P72" s="378"/>
      <c r="Q72" s="380">
        <v>0</v>
      </c>
      <c r="R72" s="1" t="s">
        <v>876</v>
      </c>
      <c r="S72" s="378">
        <v>46203</v>
      </c>
      <c r="T72" s="1" t="s">
        <v>61</v>
      </c>
      <c r="U72" s="1" t="s">
        <v>273</v>
      </c>
    </row>
    <row r="73" spans="1:21" x14ac:dyDescent="0.25">
      <c r="A73" s="1" t="s">
        <v>273</v>
      </c>
      <c r="B73" s="1">
        <v>1965158</v>
      </c>
      <c r="C73" s="1" t="s">
        <v>2936</v>
      </c>
      <c r="D73" s="1" t="s">
        <v>2937</v>
      </c>
      <c r="E73" s="1" t="s">
        <v>84</v>
      </c>
      <c r="F73" s="1" t="s">
        <v>61</v>
      </c>
      <c r="G73" s="1" t="s">
        <v>875</v>
      </c>
      <c r="H73" s="377">
        <v>118750</v>
      </c>
      <c r="I73" s="377">
        <v>0</v>
      </c>
      <c r="J73" s="378">
        <v>46203</v>
      </c>
      <c r="K73" s="378">
        <v>46204</v>
      </c>
      <c r="L73" s="380">
        <v>0.89236111111111005</v>
      </c>
      <c r="M73" s="380">
        <v>0.38914351851852003</v>
      </c>
      <c r="N73" s="1" t="s">
        <v>61</v>
      </c>
      <c r="O73" s="378"/>
      <c r="P73" s="378"/>
      <c r="Q73" s="380">
        <v>0</v>
      </c>
      <c r="R73" s="1" t="s">
        <v>876</v>
      </c>
      <c r="S73" s="378">
        <v>46203</v>
      </c>
      <c r="T73" s="1" t="s">
        <v>61</v>
      </c>
      <c r="U73" s="1" t="s">
        <v>273</v>
      </c>
    </row>
    <row r="74" spans="1:21" x14ac:dyDescent="0.25">
      <c r="A74" s="1" t="s">
        <v>273</v>
      </c>
      <c r="B74" s="1">
        <v>1965159</v>
      </c>
      <c r="C74" s="1" t="s">
        <v>2940</v>
      </c>
      <c r="D74" s="1" t="s">
        <v>2941</v>
      </c>
      <c r="E74" s="1" t="s">
        <v>84</v>
      </c>
      <c r="F74" s="1" t="s">
        <v>61</v>
      </c>
      <c r="G74" s="1" t="s">
        <v>875</v>
      </c>
      <c r="H74" s="377">
        <v>118750</v>
      </c>
      <c r="I74" s="377">
        <v>0</v>
      </c>
      <c r="J74" s="378">
        <v>46198</v>
      </c>
      <c r="K74" s="378">
        <v>46199</v>
      </c>
      <c r="L74" s="380">
        <v>0.11111111111110999</v>
      </c>
      <c r="M74" s="380">
        <v>0.60789351851852003</v>
      </c>
      <c r="N74" s="1" t="s">
        <v>61</v>
      </c>
      <c r="O74" s="378"/>
      <c r="P74" s="378"/>
      <c r="Q74" s="380">
        <v>0</v>
      </c>
      <c r="R74" s="1" t="s">
        <v>876</v>
      </c>
      <c r="S74" s="378">
        <v>46199</v>
      </c>
      <c r="T74" s="1" t="s">
        <v>61</v>
      </c>
      <c r="U74" s="1" t="s">
        <v>273</v>
      </c>
    </row>
    <row r="75" spans="1:21" x14ac:dyDescent="0.25">
      <c r="A75" s="1" t="s">
        <v>273</v>
      </c>
      <c r="B75" s="1">
        <v>1965160</v>
      </c>
      <c r="C75" s="1" t="s">
        <v>2940</v>
      </c>
      <c r="D75" s="1" t="s">
        <v>2941</v>
      </c>
      <c r="E75" s="1" t="s">
        <v>84</v>
      </c>
      <c r="F75" s="1" t="s">
        <v>61</v>
      </c>
      <c r="G75" s="1" t="s">
        <v>875</v>
      </c>
      <c r="H75" s="377">
        <v>118750</v>
      </c>
      <c r="I75" s="377">
        <v>0</v>
      </c>
      <c r="J75" s="378">
        <v>46199</v>
      </c>
      <c r="K75" s="378">
        <v>46200</v>
      </c>
      <c r="L75" s="380">
        <v>0.64930555555556002</v>
      </c>
      <c r="M75" s="380">
        <v>0.14608796296296001</v>
      </c>
      <c r="N75" s="1" t="s">
        <v>61</v>
      </c>
      <c r="O75" s="378"/>
      <c r="P75" s="378"/>
      <c r="Q75" s="380">
        <v>0</v>
      </c>
      <c r="R75" s="1" t="s">
        <v>876</v>
      </c>
      <c r="S75" s="378">
        <v>46199</v>
      </c>
      <c r="T75" s="1" t="s">
        <v>61</v>
      </c>
      <c r="U75" s="1" t="s">
        <v>273</v>
      </c>
    </row>
    <row r="76" spans="1:21" x14ac:dyDescent="0.25">
      <c r="A76" s="1" t="s">
        <v>273</v>
      </c>
      <c r="B76" s="1">
        <v>1965161</v>
      </c>
      <c r="C76" s="1" t="s">
        <v>2940</v>
      </c>
      <c r="D76" s="1" t="s">
        <v>2941</v>
      </c>
      <c r="E76" s="1" t="s">
        <v>84</v>
      </c>
      <c r="F76" s="1" t="s">
        <v>61</v>
      </c>
      <c r="G76" s="1" t="s">
        <v>875</v>
      </c>
      <c r="H76" s="377">
        <v>118750</v>
      </c>
      <c r="I76" s="377">
        <v>0</v>
      </c>
      <c r="J76" s="378">
        <v>46199</v>
      </c>
      <c r="K76" s="378">
        <v>46200</v>
      </c>
      <c r="L76" s="380">
        <v>0.1875</v>
      </c>
      <c r="M76" s="380">
        <v>0.68428240740740998</v>
      </c>
      <c r="N76" s="1" t="s">
        <v>61</v>
      </c>
      <c r="O76" s="378"/>
      <c r="P76" s="378"/>
      <c r="Q76" s="380">
        <v>0</v>
      </c>
      <c r="R76" s="1" t="s">
        <v>876</v>
      </c>
      <c r="S76" s="378">
        <v>46200</v>
      </c>
      <c r="T76" s="1" t="s">
        <v>61</v>
      </c>
      <c r="U76" s="1" t="s">
        <v>273</v>
      </c>
    </row>
    <row r="77" spans="1:21" x14ac:dyDescent="0.25">
      <c r="A77" s="1" t="s">
        <v>273</v>
      </c>
      <c r="B77" s="1">
        <v>1965162</v>
      </c>
      <c r="C77" s="1" t="s">
        <v>2940</v>
      </c>
      <c r="D77" s="1" t="s">
        <v>2941</v>
      </c>
      <c r="E77" s="1" t="s">
        <v>84</v>
      </c>
      <c r="F77" s="1" t="s">
        <v>61</v>
      </c>
      <c r="G77" s="1" t="s">
        <v>875</v>
      </c>
      <c r="H77" s="377">
        <v>118750</v>
      </c>
      <c r="I77" s="377">
        <v>0</v>
      </c>
      <c r="J77" s="378">
        <v>46200</v>
      </c>
      <c r="K77" s="378">
        <v>46201</v>
      </c>
      <c r="L77" s="380">
        <v>0.72569444444443998</v>
      </c>
      <c r="M77" s="380">
        <v>0.22247685185185001</v>
      </c>
      <c r="N77" s="1" t="s">
        <v>61</v>
      </c>
      <c r="O77" s="378"/>
      <c r="P77" s="378"/>
      <c r="Q77" s="380">
        <v>0</v>
      </c>
      <c r="R77" s="1" t="s">
        <v>876</v>
      </c>
      <c r="S77" s="378">
        <v>46200</v>
      </c>
      <c r="T77" s="1" t="s">
        <v>61</v>
      </c>
      <c r="U77" s="1" t="s">
        <v>273</v>
      </c>
    </row>
    <row r="78" spans="1:21" x14ac:dyDescent="0.25">
      <c r="A78" s="1" t="s">
        <v>877</v>
      </c>
      <c r="B78" s="1">
        <v>1963501</v>
      </c>
      <c r="C78" s="1" t="s">
        <v>883</v>
      </c>
      <c r="D78" s="1" t="s">
        <v>60</v>
      </c>
      <c r="E78" s="1" t="s">
        <v>82</v>
      </c>
      <c r="F78" s="1" t="s">
        <v>3827</v>
      </c>
      <c r="G78" s="1" t="s">
        <v>875</v>
      </c>
      <c r="H78" s="377">
        <v>1</v>
      </c>
      <c r="I78" s="377">
        <v>0</v>
      </c>
      <c r="J78" s="378">
        <v>46184</v>
      </c>
      <c r="K78" s="378">
        <v>46184</v>
      </c>
      <c r="L78" s="380">
        <v>0.57998842592593003</v>
      </c>
      <c r="M78" s="380">
        <v>0.58019675925925995</v>
      </c>
      <c r="N78" s="1" t="s">
        <v>61</v>
      </c>
      <c r="O78" s="378"/>
      <c r="P78" s="378"/>
      <c r="Q78" s="380">
        <v>0</v>
      </c>
      <c r="R78" s="1" t="s">
        <v>2501</v>
      </c>
      <c r="S78" s="378">
        <v>46184</v>
      </c>
      <c r="T78" s="1" t="s">
        <v>61</v>
      </c>
      <c r="U78" s="1" t="s">
        <v>877</v>
      </c>
    </row>
    <row r="79" spans="1:21" x14ac:dyDescent="0.25">
      <c r="A79" s="1" t="s">
        <v>877</v>
      </c>
      <c r="B79" s="1">
        <v>1935923</v>
      </c>
      <c r="C79" s="1" t="s">
        <v>883</v>
      </c>
      <c r="D79" s="1" t="s">
        <v>60</v>
      </c>
      <c r="E79" s="1" t="s">
        <v>82</v>
      </c>
      <c r="F79" s="1" t="s">
        <v>2557</v>
      </c>
      <c r="G79" s="1" t="s">
        <v>875</v>
      </c>
      <c r="H79" s="377">
        <v>1</v>
      </c>
      <c r="I79" s="377">
        <v>0</v>
      </c>
      <c r="J79" s="378">
        <v>46192</v>
      </c>
      <c r="K79" s="378">
        <v>46192</v>
      </c>
      <c r="L79" s="380">
        <v>0.27777777777778001</v>
      </c>
      <c r="M79" s="380">
        <v>0.27798611111110999</v>
      </c>
      <c r="N79" s="1" t="s">
        <v>61</v>
      </c>
      <c r="O79" s="378"/>
      <c r="P79" s="378"/>
      <c r="Q79" s="380">
        <v>0</v>
      </c>
      <c r="R79" s="1" t="s">
        <v>2550</v>
      </c>
      <c r="S79" s="378">
        <v>46192</v>
      </c>
      <c r="T79" s="1" t="s">
        <v>61</v>
      </c>
      <c r="U79" s="1" t="s">
        <v>877</v>
      </c>
    </row>
    <row r="80" spans="1:21" x14ac:dyDescent="0.25">
      <c r="A80" s="1" t="s">
        <v>877</v>
      </c>
      <c r="B80" s="1">
        <v>1935924</v>
      </c>
      <c r="C80" s="1" t="s">
        <v>883</v>
      </c>
      <c r="D80" s="1" t="s">
        <v>60</v>
      </c>
      <c r="E80" s="1" t="s">
        <v>82</v>
      </c>
      <c r="F80" s="1" t="s">
        <v>14142</v>
      </c>
      <c r="G80" s="1" t="s">
        <v>875</v>
      </c>
      <c r="H80" s="377">
        <v>1</v>
      </c>
      <c r="I80" s="377">
        <v>0</v>
      </c>
      <c r="J80" s="378">
        <v>46221</v>
      </c>
      <c r="K80" s="378">
        <v>46221</v>
      </c>
      <c r="L80" s="380">
        <v>0.27777777777778001</v>
      </c>
      <c r="M80" s="380">
        <v>0.27798611111110999</v>
      </c>
      <c r="N80" s="1" t="s">
        <v>61</v>
      </c>
      <c r="O80" s="378"/>
      <c r="P80" s="378"/>
      <c r="Q80" s="380">
        <v>0</v>
      </c>
      <c r="R80" s="1" t="s">
        <v>2550</v>
      </c>
      <c r="S80" s="378">
        <v>46221</v>
      </c>
      <c r="T80" s="1" t="s">
        <v>61</v>
      </c>
      <c r="U80" s="1" t="s">
        <v>877</v>
      </c>
    </row>
    <row r="81" spans="1:21" x14ac:dyDescent="0.25">
      <c r="A81" s="1" t="s">
        <v>877</v>
      </c>
      <c r="B81" s="1">
        <v>1935925</v>
      </c>
      <c r="C81" s="1" t="s">
        <v>883</v>
      </c>
      <c r="D81" s="1" t="s">
        <v>60</v>
      </c>
      <c r="E81" s="1" t="s">
        <v>82</v>
      </c>
      <c r="F81" s="1" t="s">
        <v>14143</v>
      </c>
      <c r="G81" s="1" t="s">
        <v>875</v>
      </c>
      <c r="H81" s="377">
        <v>1</v>
      </c>
      <c r="I81" s="377">
        <v>0</v>
      </c>
      <c r="J81" s="378">
        <v>46252</v>
      </c>
      <c r="K81" s="378">
        <v>46252</v>
      </c>
      <c r="L81" s="380">
        <v>0.27777777777778001</v>
      </c>
      <c r="M81" s="380">
        <v>0.27798611111110999</v>
      </c>
      <c r="N81" s="1" t="s">
        <v>61</v>
      </c>
      <c r="O81" s="378"/>
      <c r="P81" s="378"/>
      <c r="Q81" s="380">
        <v>0</v>
      </c>
      <c r="R81" s="1" t="s">
        <v>2550</v>
      </c>
      <c r="S81" s="378">
        <v>46252</v>
      </c>
      <c r="T81" s="1" t="s">
        <v>61</v>
      </c>
      <c r="U81" s="1" t="s">
        <v>877</v>
      </c>
    </row>
    <row r="82" spans="1:21" x14ac:dyDescent="0.25">
      <c r="A82" s="1" t="s">
        <v>877</v>
      </c>
      <c r="B82" s="1">
        <v>1935926</v>
      </c>
      <c r="C82" s="1" t="s">
        <v>883</v>
      </c>
      <c r="D82" s="1" t="s">
        <v>60</v>
      </c>
      <c r="E82" s="1" t="s">
        <v>82</v>
      </c>
      <c r="F82" s="1" t="s">
        <v>14144</v>
      </c>
      <c r="G82" s="1" t="s">
        <v>875</v>
      </c>
      <c r="H82" s="377">
        <v>1</v>
      </c>
      <c r="I82" s="377">
        <v>0</v>
      </c>
      <c r="J82" s="378">
        <v>46282</v>
      </c>
      <c r="K82" s="378">
        <v>46282</v>
      </c>
      <c r="L82" s="380">
        <v>0.27777777777778001</v>
      </c>
      <c r="M82" s="380">
        <v>0.27798611111110999</v>
      </c>
      <c r="N82" s="1" t="s">
        <v>61</v>
      </c>
      <c r="O82" s="378"/>
      <c r="P82" s="378"/>
      <c r="Q82" s="380">
        <v>0</v>
      </c>
      <c r="R82" s="1" t="s">
        <v>2550</v>
      </c>
      <c r="S82" s="378">
        <v>46282</v>
      </c>
      <c r="T82" s="1" t="s">
        <v>61</v>
      </c>
      <c r="U82" s="1" t="s">
        <v>877</v>
      </c>
    </row>
    <row r="83" spans="1:21" x14ac:dyDescent="0.25">
      <c r="A83" s="1" t="s">
        <v>877</v>
      </c>
      <c r="B83" s="1">
        <v>1935927</v>
      </c>
      <c r="C83" s="1" t="s">
        <v>883</v>
      </c>
      <c r="D83" s="1" t="s">
        <v>60</v>
      </c>
      <c r="E83" s="1" t="s">
        <v>82</v>
      </c>
      <c r="F83" s="1" t="s">
        <v>14145</v>
      </c>
      <c r="G83" s="1" t="s">
        <v>875</v>
      </c>
      <c r="H83" s="377">
        <v>1</v>
      </c>
      <c r="I83" s="377">
        <v>0</v>
      </c>
      <c r="J83" s="378">
        <v>46312</v>
      </c>
      <c r="K83" s="378">
        <v>46312</v>
      </c>
      <c r="L83" s="380">
        <v>0.27777777777778001</v>
      </c>
      <c r="M83" s="380">
        <v>0.27798611111110999</v>
      </c>
      <c r="N83" s="1" t="s">
        <v>61</v>
      </c>
      <c r="O83" s="378"/>
      <c r="P83" s="378"/>
      <c r="Q83" s="380">
        <v>0</v>
      </c>
      <c r="R83" s="1" t="s">
        <v>2550</v>
      </c>
      <c r="S83" s="378">
        <v>46312</v>
      </c>
      <c r="T83" s="1" t="s">
        <v>61</v>
      </c>
      <c r="U83" s="1" t="s">
        <v>877</v>
      </c>
    </row>
    <row r="84" spans="1:21" x14ac:dyDescent="0.25">
      <c r="A84" s="1" t="s">
        <v>877</v>
      </c>
      <c r="B84" s="1">
        <v>1935928</v>
      </c>
      <c r="C84" s="1" t="s">
        <v>883</v>
      </c>
      <c r="D84" s="1" t="s">
        <v>60</v>
      </c>
      <c r="E84" s="1" t="s">
        <v>82</v>
      </c>
      <c r="F84" s="1" t="s">
        <v>14146</v>
      </c>
      <c r="G84" s="1" t="s">
        <v>875</v>
      </c>
      <c r="H84" s="377">
        <v>1</v>
      </c>
      <c r="I84" s="377">
        <v>0</v>
      </c>
      <c r="J84" s="378">
        <v>46342</v>
      </c>
      <c r="K84" s="378">
        <v>46342</v>
      </c>
      <c r="L84" s="380">
        <v>0.27777777777778001</v>
      </c>
      <c r="M84" s="380">
        <v>0.27798611111110999</v>
      </c>
      <c r="N84" s="1" t="s">
        <v>61</v>
      </c>
      <c r="O84" s="378"/>
      <c r="P84" s="378"/>
      <c r="Q84" s="380">
        <v>0</v>
      </c>
      <c r="R84" s="1" t="s">
        <v>14147</v>
      </c>
      <c r="S84" s="378">
        <v>46342</v>
      </c>
      <c r="T84" s="1" t="s">
        <v>61</v>
      </c>
      <c r="U84" s="1" t="s">
        <v>877</v>
      </c>
    </row>
    <row r="85" spans="1:21" x14ac:dyDescent="0.25">
      <c r="A85" s="1" t="s">
        <v>877</v>
      </c>
      <c r="B85" s="1">
        <v>1935929</v>
      </c>
      <c r="C85" s="1" t="s">
        <v>883</v>
      </c>
      <c r="D85" s="1" t="s">
        <v>60</v>
      </c>
      <c r="E85" s="1" t="s">
        <v>82</v>
      </c>
      <c r="F85" s="1" t="s">
        <v>14148</v>
      </c>
      <c r="G85" s="1" t="s">
        <v>875</v>
      </c>
      <c r="H85" s="377">
        <v>1</v>
      </c>
      <c r="I85" s="377">
        <v>0</v>
      </c>
      <c r="J85" s="378">
        <v>46372</v>
      </c>
      <c r="K85" s="378">
        <v>46372</v>
      </c>
      <c r="L85" s="380">
        <v>0.27777777777778001</v>
      </c>
      <c r="M85" s="380">
        <v>0.27798611111110999</v>
      </c>
      <c r="N85" s="1" t="s">
        <v>61</v>
      </c>
      <c r="O85" s="378"/>
      <c r="P85" s="378"/>
      <c r="Q85" s="380">
        <v>0</v>
      </c>
      <c r="R85" s="1" t="s">
        <v>2550</v>
      </c>
      <c r="S85" s="378">
        <v>46372</v>
      </c>
      <c r="T85" s="1" t="s">
        <v>61</v>
      </c>
      <c r="U85" s="1" t="s">
        <v>877</v>
      </c>
    </row>
    <row r="86" spans="1:21" x14ac:dyDescent="0.25">
      <c r="A86" s="1" t="s">
        <v>877</v>
      </c>
      <c r="B86" s="1">
        <v>1965174</v>
      </c>
      <c r="C86" s="1" t="s">
        <v>127</v>
      </c>
      <c r="D86" s="1" t="s">
        <v>23</v>
      </c>
      <c r="E86" s="1" t="s">
        <v>82</v>
      </c>
      <c r="F86" s="1" t="s">
        <v>4326</v>
      </c>
      <c r="G86" s="1" t="s">
        <v>875</v>
      </c>
      <c r="H86" s="377">
        <v>150</v>
      </c>
      <c r="I86" s="377">
        <v>0</v>
      </c>
      <c r="J86" s="378">
        <v>46185</v>
      </c>
      <c r="K86" s="378">
        <v>46185</v>
      </c>
      <c r="L86" s="380">
        <v>0.27777777777778001</v>
      </c>
      <c r="M86" s="380">
        <v>0.31944444444443998</v>
      </c>
      <c r="N86" s="1" t="s">
        <v>61</v>
      </c>
      <c r="O86" s="378"/>
      <c r="P86" s="378"/>
      <c r="Q86" s="380">
        <v>0</v>
      </c>
      <c r="R86" s="1" t="s">
        <v>2582</v>
      </c>
      <c r="S86" s="378">
        <v>46185</v>
      </c>
      <c r="T86" s="1" t="s">
        <v>61</v>
      </c>
      <c r="U86" s="1" t="s">
        <v>877</v>
      </c>
    </row>
    <row r="87" spans="1:21" x14ac:dyDescent="0.25">
      <c r="A87" s="1" t="s">
        <v>877</v>
      </c>
      <c r="B87" s="1">
        <v>1965175</v>
      </c>
      <c r="C87" s="1" t="s">
        <v>127</v>
      </c>
      <c r="D87" s="1" t="s">
        <v>23</v>
      </c>
      <c r="E87" s="1" t="s">
        <v>82</v>
      </c>
      <c r="F87" s="1" t="s">
        <v>4327</v>
      </c>
      <c r="G87" s="1" t="s">
        <v>875</v>
      </c>
      <c r="H87" s="377">
        <v>150</v>
      </c>
      <c r="I87" s="377">
        <v>0</v>
      </c>
      <c r="J87" s="378">
        <v>46186</v>
      </c>
      <c r="K87" s="378">
        <v>46186</v>
      </c>
      <c r="L87" s="380">
        <v>0.27777777777778001</v>
      </c>
      <c r="M87" s="380">
        <v>0.31944444444443998</v>
      </c>
      <c r="N87" s="1" t="s">
        <v>61</v>
      </c>
      <c r="O87" s="378"/>
      <c r="P87" s="378"/>
      <c r="Q87" s="380">
        <v>0</v>
      </c>
      <c r="R87" s="1" t="s">
        <v>2582</v>
      </c>
      <c r="S87" s="378">
        <v>46186</v>
      </c>
      <c r="T87" s="1" t="s">
        <v>61</v>
      </c>
      <c r="U87" s="1" t="s">
        <v>877</v>
      </c>
    </row>
    <row r="88" spans="1:21" x14ac:dyDescent="0.25">
      <c r="A88" s="1" t="s">
        <v>877</v>
      </c>
      <c r="B88" s="1">
        <v>1965176</v>
      </c>
      <c r="C88" s="1" t="s">
        <v>127</v>
      </c>
      <c r="D88" s="1" t="s">
        <v>23</v>
      </c>
      <c r="E88" s="1" t="s">
        <v>82</v>
      </c>
      <c r="F88" s="1" t="s">
        <v>4328</v>
      </c>
      <c r="G88" s="1" t="s">
        <v>875</v>
      </c>
      <c r="H88" s="377">
        <v>150</v>
      </c>
      <c r="I88" s="377">
        <v>0</v>
      </c>
      <c r="J88" s="378">
        <v>46186</v>
      </c>
      <c r="K88" s="378">
        <v>46186</v>
      </c>
      <c r="L88" s="380">
        <v>0.27777777777778001</v>
      </c>
      <c r="M88" s="380">
        <v>0.31944444444443998</v>
      </c>
      <c r="N88" s="1" t="s">
        <v>61</v>
      </c>
      <c r="O88" s="378"/>
      <c r="P88" s="378"/>
      <c r="Q88" s="380">
        <v>0</v>
      </c>
      <c r="R88" s="1" t="s">
        <v>2582</v>
      </c>
      <c r="S88" s="378">
        <v>46186</v>
      </c>
      <c r="T88" s="1" t="s">
        <v>61</v>
      </c>
      <c r="U88" s="1" t="s">
        <v>877</v>
      </c>
    </row>
    <row r="89" spans="1:21" x14ac:dyDescent="0.25">
      <c r="A89" s="1" t="s">
        <v>877</v>
      </c>
      <c r="B89" s="1">
        <v>1965177</v>
      </c>
      <c r="C89" s="1" t="s">
        <v>127</v>
      </c>
      <c r="D89" s="1" t="s">
        <v>23</v>
      </c>
      <c r="E89" s="1" t="s">
        <v>82</v>
      </c>
      <c r="F89" s="1" t="s">
        <v>4329</v>
      </c>
      <c r="G89" s="1" t="s">
        <v>875</v>
      </c>
      <c r="H89" s="377">
        <v>150</v>
      </c>
      <c r="I89" s="377">
        <v>0</v>
      </c>
      <c r="J89" s="378">
        <v>46188</v>
      </c>
      <c r="K89" s="378">
        <v>46188</v>
      </c>
      <c r="L89" s="380">
        <v>0.27777777777778001</v>
      </c>
      <c r="M89" s="380">
        <v>0.31944444444443998</v>
      </c>
      <c r="N89" s="1" t="s">
        <v>61</v>
      </c>
      <c r="O89" s="378"/>
      <c r="P89" s="378"/>
      <c r="Q89" s="380">
        <v>0</v>
      </c>
      <c r="R89" s="1" t="s">
        <v>2582</v>
      </c>
      <c r="S89" s="378">
        <v>46188</v>
      </c>
      <c r="T89" s="1" t="s">
        <v>61</v>
      </c>
      <c r="U89" s="1" t="s">
        <v>877</v>
      </c>
    </row>
    <row r="90" spans="1:21" x14ac:dyDescent="0.25">
      <c r="A90" s="1" t="s">
        <v>877</v>
      </c>
      <c r="B90" s="1">
        <v>1965897</v>
      </c>
      <c r="C90" s="1" t="s">
        <v>127</v>
      </c>
      <c r="D90" s="1" t="s">
        <v>23</v>
      </c>
      <c r="E90" s="1" t="s">
        <v>82</v>
      </c>
      <c r="F90" s="1" t="s">
        <v>14485</v>
      </c>
      <c r="G90" s="1" t="s">
        <v>875</v>
      </c>
      <c r="H90" s="377">
        <v>150</v>
      </c>
      <c r="I90" s="377">
        <v>0</v>
      </c>
      <c r="J90" s="378">
        <v>46190</v>
      </c>
      <c r="K90" s="378">
        <v>46190</v>
      </c>
      <c r="L90" s="380">
        <v>0.27777777777778001</v>
      </c>
      <c r="M90" s="380">
        <v>0.31944444444443998</v>
      </c>
      <c r="N90" s="1" t="s">
        <v>61</v>
      </c>
      <c r="O90" s="378"/>
      <c r="P90" s="378"/>
      <c r="Q90" s="380">
        <v>0</v>
      </c>
      <c r="R90" s="1" t="s">
        <v>10531</v>
      </c>
      <c r="S90" s="378">
        <v>46190</v>
      </c>
      <c r="T90" s="1" t="s">
        <v>61</v>
      </c>
      <c r="U90" s="1" t="s">
        <v>877</v>
      </c>
    </row>
    <row r="91" spans="1:21" x14ac:dyDescent="0.25">
      <c r="A91" s="1" t="s">
        <v>877</v>
      </c>
      <c r="B91" s="1">
        <v>1965784</v>
      </c>
      <c r="C91" s="1" t="s">
        <v>127</v>
      </c>
      <c r="D91" s="1" t="s">
        <v>23</v>
      </c>
      <c r="E91" s="1" t="s">
        <v>82</v>
      </c>
      <c r="F91" s="1" t="s">
        <v>11742</v>
      </c>
      <c r="G91" s="1" t="s">
        <v>875</v>
      </c>
      <c r="H91" s="377">
        <v>150</v>
      </c>
      <c r="I91" s="377">
        <v>0</v>
      </c>
      <c r="J91" s="378">
        <v>46191</v>
      </c>
      <c r="K91" s="378">
        <v>46191</v>
      </c>
      <c r="L91" s="380">
        <v>0.27777777777778001</v>
      </c>
      <c r="M91" s="380">
        <v>0.31944444444443998</v>
      </c>
      <c r="N91" s="1" t="s">
        <v>61</v>
      </c>
      <c r="O91" s="378"/>
      <c r="P91" s="378"/>
      <c r="Q91" s="380">
        <v>0</v>
      </c>
      <c r="R91" s="1" t="s">
        <v>2501</v>
      </c>
      <c r="S91" s="378">
        <v>46191</v>
      </c>
      <c r="T91" s="1" t="s">
        <v>61</v>
      </c>
      <c r="U91" s="1" t="s">
        <v>877</v>
      </c>
    </row>
    <row r="92" spans="1:21" x14ac:dyDescent="0.25">
      <c r="A92" s="1" t="s">
        <v>877</v>
      </c>
      <c r="B92" s="1">
        <v>1963239</v>
      </c>
      <c r="C92" s="1" t="s">
        <v>128</v>
      </c>
      <c r="D92" s="1" t="s">
        <v>22</v>
      </c>
      <c r="E92" s="1" t="s">
        <v>82</v>
      </c>
      <c r="F92" s="1" t="s">
        <v>3788</v>
      </c>
      <c r="G92" s="1" t="s">
        <v>875</v>
      </c>
      <c r="H92" s="377">
        <v>3500</v>
      </c>
      <c r="I92" s="377">
        <v>0</v>
      </c>
      <c r="J92" s="378">
        <v>46184</v>
      </c>
      <c r="K92" s="378">
        <v>46184</v>
      </c>
      <c r="L92" s="380">
        <v>0.27777777777778001</v>
      </c>
      <c r="M92" s="380">
        <v>0.42361111111110999</v>
      </c>
      <c r="N92" s="1" t="s">
        <v>61</v>
      </c>
      <c r="O92" s="378"/>
      <c r="P92" s="378"/>
      <c r="Q92" s="380">
        <v>0</v>
      </c>
      <c r="R92" s="1" t="s">
        <v>3095</v>
      </c>
      <c r="S92" s="378">
        <v>46184</v>
      </c>
      <c r="T92" s="1" t="s">
        <v>61</v>
      </c>
      <c r="U92" s="1" t="s">
        <v>877</v>
      </c>
    </row>
    <row r="93" spans="1:21" x14ac:dyDescent="0.25">
      <c r="A93" s="1" t="s">
        <v>877</v>
      </c>
      <c r="B93" s="1">
        <v>1963242</v>
      </c>
      <c r="C93" s="1" t="s">
        <v>128</v>
      </c>
      <c r="D93" s="1" t="s">
        <v>22</v>
      </c>
      <c r="E93" s="1" t="s">
        <v>82</v>
      </c>
      <c r="F93" s="1" t="s">
        <v>3790</v>
      </c>
      <c r="G93" s="1" t="s">
        <v>875</v>
      </c>
      <c r="H93" s="377">
        <v>3500</v>
      </c>
      <c r="I93" s="377">
        <v>0</v>
      </c>
      <c r="J93" s="378">
        <v>46185</v>
      </c>
      <c r="K93" s="378">
        <v>46185</v>
      </c>
      <c r="L93" s="380">
        <v>0.27777777777778001</v>
      </c>
      <c r="M93" s="380">
        <v>0.42361111111110999</v>
      </c>
      <c r="N93" s="1" t="s">
        <v>61</v>
      </c>
      <c r="O93" s="378"/>
      <c r="P93" s="378"/>
      <c r="Q93" s="380">
        <v>0</v>
      </c>
      <c r="R93" s="1" t="s">
        <v>3095</v>
      </c>
      <c r="S93" s="378">
        <v>46185</v>
      </c>
      <c r="T93" s="1" t="s">
        <v>61</v>
      </c>
      <c r="U93" s="1" t="s">
        <v>877</v>
      </c>
    </row>
    <row r="94" spans="1:21" x14ac:dyDescent="0.25">
      <c r="A94" s="1" t="s">
        <v>877</v>
      </c>
      <c r="B94" s="1">
        <v>1963243</v>
      </c>
      <c r="C94" s="1" t="s">
        <v>128</v>
      </c>
      <c r="D94" s="1" t="s">
        <v>22</v>
      </c>
      <c r="E94" s="1" t="s">
        <v>82</v>
      </c>
      <c r="F94" s="1" t="s">
        <v>3791</v>
      </c>
      <c r="G94" s="1" t="s">
        <v>875</v>
      </c>
      <c r="H94" s="377">
        <v>3500</v>
      </c>
      <c r="I94" s="377">
        <v>0</v>
      </c>
      <c r="J94" s="378">
        <v>46186</v>
      </c>
      <c r="K94" s="378">
        <v>46186</v>
      </c>
      <c r="L94" s="380">
        <v>0.27777777777778001</v>
      </c>
      <c r="M94" s="380">
        <v>0.42361111111110999</v>
      </c>
      <c r="N94" s="1" t="s">
        <v>61</v>
      </c>
      <c r="O94" s="378"/>
      <c r="P94" s="378"/>
      <c r="Q94" s="380">
        <v>0</v>
      </c>
      <c r="R94" s="1" t="s">
        <v>2574</v>
      </c>
      <c r="S94" s="378">
        <v>46186</v>
      </c>
      <c r="T94" s="1" t="s">
        <v>61</v>
      </c>
      <c r="U94" s="1" t="s">
        <v>877</v>
      </c>
    </row>
    <row r="95" spans="1:21" x14ac:dyDescent="0.25">
      <c r="A95" s="1" t="s">
        <v>877</v>
      </c>
      <c r="B95" s="1">
        <v>1965018</v>
      </c>
      <c r="C95" s="1" t="s">
        <v>128</v>
      </c>
      <c r="D95" s="1" t="s">
        <v>22</v>
      </c>
      <c r="E95" s="1" t="s">
        <v>82</v>
      </c>
      <c r="F95" s="1" t="s">
        <v>4218</v>
      </c>
      <c r="G95" s="1" t="s">
        <v>875</v>
      </c>
      <c r="H95" s="377">
        <v>3500</v>
      </c>
      <c r="I95" s="377">
        <v>0</v>
      </c>
      <c r="J95" s="378">
        <v>46186</v>
      </c>
      <c r="K95" s="378">
        <v>46186</v>
      </c>
      <c r="L95" s="380">
        <v>0.27777777777778001</v>
      </c>
      <c r="M95" s="380">
        <v>0.42361111111110999</v>
      </c>
      <c r="N95" s="1" t="s">
        <v>61</v>
      </c>
      <c r="O95" s="378"/>
      <c r="P95" s="378"/>
      <c r="Q95" s="380">
        <v>0</v>
      </c>
      <c r="R95" s="1" t="s">
        <v>2501</v>
      </c>
      <c r="S95" s="378">
        <v>46186</v>
      </c>
      <c r="T95" s="1" t="s">
        <v>61</v>
      </c>
      <c r="U95" s="1" t="s">
        <v>877</v>
      </c>
    </row>
    <row r="96" spans="1:21" x14ac:dyDescent="0.25">
      <c r="A96" s="1" t="s">
        <v>877</v>
      </c>
      <c r="B96" s="1">
        <v>1965019</v>
      </c>
      <c r="C96" s="1" t="s">
        <v>128</v>
      </c>
      <c r="D96" s="1" t="s">
        <v>22</v>
      </c>
      <c r="E96" s="1" t="s">
        <v>82</v>
      </c>
      <c r="F96" s="1" t="s">
        <v>4219</v>
      </c>
      <c r="G96" s="1" t="s">
        <v>875</v>
      </c>
      <c r="H96" s="377">
        <v>3500</v>
      </c>
      <c r="I96" s="377">
        <v>0</v>
      </c>
      <c r="J96" s="378">
        <v>46188</v>
      </c>
      <c r="K96" s="378">
        <v>46188</v>
      </c>
      <c r="L96" s="380">
        <v>0.27777777777778001</v>
      </c>
      <c r="M96" s="380">
        <v>0.42361111111110999</v>
      </c>
      <c r="N96" s="1" t="s">
        <v>61</v>
      </c>
      <c r="O96" s="378"/>
      <c r="P96" s="378"/>
      <c r="Q96" s="380">
        <v>0</v>
      </c>
      <c r="R96" s="1" t="s">
        <v>2501</v>
      </c>
      <c r="S96" s="378">
        <v>46188</v>
      </c>
      <c r="T96" s="1" t="s">
        <v>61</v>
      </c>
      <c r="U96" s="1" t="s">
        <v>877</v>
      </c>
    </row>
    <row r="97" spans="1:21" x14ac:dyDescent="0.25">
      <c r="A97" s="1" t="s">
        <v>877</v>
      </c>
      <c r="B97" s="1">
        <v>1965020</v>
      </c>
      <c r="C97" s="1" t="s">
        <v>128</v>
      </c>
      <c r="D97" s="1" t="s">
        <v>22</v>
      </c>
      <c r="E97" s="1" t="s">
        <v>82</v>
      </c>
      <c r="F97" s="1" t="s">
        <v>4220</v>
      </c>
      <c r="G97" s="1" t="s">
        <v>875</v>
      </c>
      <c r="H97" s="377">
        <v>3500</v>
      </c>
      <c r="I97" s="377">
        <v>0</v>
      </c>
      <c r="J97" s="378">
        <v>46188</v>
      </c>
      <c r="K97" s="378">
        <v>46188</v>
      </c>
      <c r="L97" s="380">
        <v>0.27777777777778001</v>
      </c>
      <c r="M97" s="380">
        <v>0.42361111111110999</v>
      </c>
      <c r="N97" s="1" t="s">
        <v>61</v>
      </c>
      <c r="O97" s="378"/>
      <c r="P97" s="378"/>
      <c r="Q97" s="380">
        <v>0</v>
      </c>
      <c r="R97" s="1" t="s">
        <v>2501</v>
      </c>
      <c r="S97" s="378">
        <v>46188</v>
      </c>
      <c r="T97" s="1" t="s">
        <v>61</v>
      </c>
      <c r="U97" s="1" t="s">
        <v>877</v>
      </c>
    </row>
    <row r="98" spans="1:21" x14ac:dyDescent="0.25">
      <c r="A98" s="1" t="s">
        <v>877</v>
      </c>
      <c r="B98" s="1">
        <v>1965021</v>
      </c>
      <c r="C98" s="1" t="s">
        <v>128</v>
      </c>
      <c r="D98" s="1" t="s">
        <v>22</v>
      </c>
      <c r="E98" s="1" t="s">
        <v>82</v>
      </c>
      <c r="F98" s="1" t="s">
        <v>4221</v>
      </c>
      <c r="G98" s="1" t="s">
        <v>875</v>
      </c>
      <c r="H98" s="377">
        <v>3500</v>
      </c>
      <c r="I98" s="377">
        <v>0</v>
      </c>
      <c r="J98" s="378">
        <v>46189</v>
      </c>
      <c r="K98" s="378">
        <v>46189</v>
      </c>
      <c r="L98" s="380">
        <v>0.27777777777778001</v>
      </c>
      <c r="M98" s="380">
        <v>0.42361111111110999</v>
      </c>
      <c r="N98" s="1" t="s">
        <v>61</v>
      </c>
      <c r="O98" s="378"/>
      <c r="P98" s="378"/>
      <c r="Q98" s="380">
        <v>0</v>
      </c>
      <c r="R98" s="1" t="s">
        <v>2574</v>
      </c>
      <c r="S98" s="378">
        <v>46189</v>
      </c>
      <c r="T98" s="1" t="s">
        <v>61</v>
      </c>
      <c r="U98" s="1" t="s">
        <v>877</v>
      </c>
    </row>
    <row r="99" spans="1:21" x14ac:dyDescent="0.25">
      <c r="A99" s="1" t="s">
        <v>877</v>
      </c>
      <c r="B99" s="1">
        <v>1965022</v>
      </c>
      <c r="C99" s="1" t="s">
        <v>128</v>
      </c>
      <c r="D99" s="1" t="s">
        <v>22</v>
      </c>
      <c r="E99" s="1" t="s">
        <v>82</v>
      </c>
      <c r="F99" s="1" t="s">
        <v>4222</v>
      </c>
      <c r="G99" s="1" t="s">
        <v>875</v>
      </c>
      <c r="H99" s="377">
        <v>3500</v>
      </c>
      <c r="I99" s="377">
        <v>0</v>
      </c>
      <c r="J99" s="378">
        <v>46189</v>
      </c>
      <c r="K99" s="378">
        <v>46189</v>
      </c>
      <c r="L99" s="380">
        <v>0.27777777777778001</v>
      </c>
      <c r="M99" s="380">
        <v>0.42361111111110999</v>
      </c>
      <c r="N99" s="1" t="s">
        <v>61</v>
      </c>
      <c r="O99" s="378"/>
      <c r="P99" s="378"/>
      <c r="Q99" s="380">
        <v>0</v>
      </c>
      <c r="R99" s="1" t="s">
        <v>2574</v>
      </c>
      <c r="S99" s="378">
        <v>46189</v>
      </c>
      <c r="T99" s="1" t="s">
        <v>61</v>
      </c>
      <c r="U99" s="1" t="s">
        <v>877</v>
      </c>
    </row>
    <row r="100" spans="1:21" x14ac:dyDescent="0.25">
      <c r="A100" s="1" t="s">
        <v>877</v>
      </c>
      <c r="B100" s="1">
        <v>1965023</v>
      </c>
      <c r="C100" s="1" t="s">
        <v>128</v>
      </c>
      <c r="D100" s="1" t="s">
        <v>22</v>
      </c>
      <c r="E100" s="1" t="s">
        <v>82</v>
      </c>
      <c r="F100" s="1" t="s">
        <v>4223</v>
      </c>
      <c r="G100" s="1" t="s">
        <v>875</v>
      </c>
      <c r="H100" s="377">
        <v>3500</v>
      </c>
      <c r="I100" s="377">
        <v>0</v>
      </c>
      <c r="J100" s="378">
        <v>46190</v>
      </c>
      <c r="K100" s="378">
        <v>46190</v>
      </c>
      <c r="L100" s="380">
        <v>0.27777777777778001</v>
      </c>
      <c r="M100" s="380">
        <v>0.42361111111110999</v>
      </c>
      <c r="N100" s="1" t="s">
        <v>61</v>
      </c>
      <c r="O100" s="378"/>
      <c r="P100" s="378"/>
      <c r="Q100" s="380">
        <v>0</v>
      </c>
      <c r="R100" s="1" t="s">
        <v>2574</v>
      </c>
      <c r="S100" s="378">
        <v>46190</v>
      </c>
      <c r="T100" s="1" t="s">
        <v>61</v>
      </c>
      <c r="U100" s="1" t="s">
        <v>877</v>
      </c>
    </row>
    <row r="101" spans="1:21" x14ac:dyDescent="0.25">
      <c r="A101" s="1" t="s">
        <v>877</v>
      </c>
      <c r="B101" s="1">
        <v>1965328</v>
      </c>
      <c r="C101" s="1" t="s">
        <v>128</v>
      </c>
      <c r="D101" s="1" t="s">
        <v>22</v>
      </c>
      <c r="E101" s="1" t="s">
        <v>82</v>
      </c>
      <c r="F101" s="1" t="s">
        <v>4616</v>
      </c>
      <c r="G101" s="1" t="s">
        <v>875</v>
      </c>
      <c r="H101" s="377">
        <v>3500</v>
      </c>
      <c r="I101" s="377">
        <v>0</v>
      </c>
      <c r="J101" s="378">
        <v>46190</v>
      </c>
      <c r="K101" s="378">
        <v>46190</v>
      </c>
      <c r="L101" s="380">
        <v>0.27777777777778001</v>
      </c>
      <c r="M101" s="380">
        <v>0.42361111111110999</v>
      </c>
      <c r="N101" s="1" t="s">
        <v>61</v>
      </c>
      <c r="O101" s="378"/>
      <c r="P101" s="378"/>
      <c r="Q101" s="380">
        <v>0</v>
      </c>
      <c r="R101" s="1" t="s">
        <v>2501</v>
      </c>
      <c r="S101" s="378">
        <v>46190</v>
      </c>
      <c r="T101" s="1" t="s">
        <v>61</v>
      </c>
      <c r="U101" s="1" t="s">
        <v>877</v>
      </c>
    </row>
    <row r="102" spans="1:21" x14ac:dyDescent="0.25">
      <c r="A102" s="1" t="s">
        <v>877</v>
      </c>
      <c r="B102" s="1">
        <v>1965329</v>
      </c>
      <c r="C102" s="1" t="s">
        <v>128</v>
      </c>
      <c r="D102" s="1" t="s">
        <v>22</v>
      </c>
      <c r="E102" s="1" t="s">
        <v>82</v>
      </c>
      <c r="F102" s="1" t="s">
        <v>4617</v>
      </c>
      <c r="G102" s="1" t="s">
        <v>875</v>
      </c>
      <c r="H102" s="377">
        <v>3500</v>
      </c>
      <c r="I102" s="377">
        <v>0</v>
      </c>
      <c r="J102" s="378">
        <v>46191</v>
      </c>
      <c r="K102" s="378">
        <v>46191</v>
      </c>
      <c r="L102" s="380">
        <v>0.27777777777778001</v>
      </c>
      <c r="M102" s="380">
        <v>0.42361111111110999</v>
      </c>
      <c r="N102" s="1" t="s">
        <v>61</v>
      </c>
      <c r="O102" s="378"/>
      <c r="P102" s="378"/>
      <c r="Q102" s="380">
        <v>0</v>
      </c>
      <c r="R102" s="1" t="s">
        <v>2501</v>
      </c>
      <c r="S102" s="378">
        <v>46191</v>
      </c>
      <c r="T102" s="1" t="s">
        <v>61</v>
      </c>
      <c r="U102" s="1" t="s">
        <v>877</v>
      </c>
    </row>
    <row r="103" spans="1:21" x14ac:dyDescent="0.25">
      <c r="A103" s="1" t="s">
        <v>877</v>
      </c>
      <c r="B103" s="1">
        <v>1965330</v>
      </c>
      <c r="C103" s="1" t="s">
        <v>128</v>
      </c>
      <c r="D103" s="1" t="s">
        <v>22</v>
      </c>
      <c r="E103" s="1" t="s">
        <v>82</v>
      </c>
      <c r="F103" s="1" t="s">
        <v>4618</v>
      </c>
      <c r="G103" s="1" t="s">
        <v>875</v>
      </c>
      <c r="H103" s="377">
        <v>3500</v>
      </c>
      <c r="I103" s="377">
        <v>0</v>
      </c>
      <c r="J103" s="378">
        <v>46191</v>
      </c>
      <c r="K103" s="378">
        <v>46191</v>
      </c>
      <c r="L103" s="380">
        <v>0.27777777777778001</v>
      </c>
      <c r="M103" s="380">
        <v>0.42361111111110999</v>
      </c>
      <c r="N103" s="1" t="s">
        <v>61</v>
      </c>
      <c r="O103" s="378"/>
      <c r="P103" s="378"/>
      <c r="Q103" s="380">
        <v>0</v>
      </c>
      <c r="R103" s="1" t="s">
        <v>2574</v>
      </c>
      <c r="S103" s="378">
        <v>46191</v>
      </c>
      <c r="T103" s="1" t="s">
        <v>61</v>
      </c>
      <c r="U103" s="1" t="s">
        <v>877</v>
      </c>
    </row>
    <row r="104" spans="1:21" x14ac:dyDescent="0.25">
      <c r="A104" s="1" t="s">
        <v>877</v>
      </c>
      <c r="B104" s="1">
        <v>1965331</v>
      </c>
      <c r="C104" s="1" t="s">
        <v>128</v>
      </c>
      <c r="D104" s="1" t="s">
        <v>22</v>
      </c>
      <c r="E104" s="1" t="s">
        <v>82</v>
      </c>
      <c r="F104" s="1" t="s">
        <v>4619</v>
      </c>
      <c r="G104" s="1" t="s">
        <v>875</v>
      </c>
      <c r="H104" s="377">
        <v>3500</v>
      </c>
      <c r="I104" s="377">
        <v>0</v>
      </c>
      <c r="J104" s="378">
        <v>46192</v>
      </c>
      <c r="K104" s="378">
        <v>46192</v>
      </c>
      <c r="L104" s="380">
        <v>0.27777777777778001</v>
      </c>
      <c r="M104" s="380">
        <v>0.42361111111110999</v>
      </c>
      <c r="N104" s="1" t="s">
        <v>61</v>
      </c>
      <c r="O104" s="378"/>
      <c r="P104" s="378"/>
      <c r="Q104" s="380">
        <v>0</v>
      </c>
      <c r="R104" s="1" t="s">
        <v>2574</v>
      </c>
      <c r="S104" s="378">
        <v>46192</v>
      </c>
      <c r="T104" s="1" t="s">
        <v>61</v>
      </c>
      <c r="U104" s="1" t="s">
        <v>877</v>
      </c>
    </row>
    <row r="105" spans="1:21" x14ac:dyDescent="0.25">
      <c r="A105" s="1" t="s">
        <v>877</v>
      </c>
      <c r="B105" s="1">
        <v>1965332</v>
      </c>
      <c r="C105" s="1" t="s">
        <v>128</v>
      </c>
      <c r="D105" s="1" t="s">
        <v>22</v>
      </c>
      <c r="E105" s="1" t="s">
        <v>82</v>
      </c>
      <c r="F105" s="1" t="s">
        <v>4620</v>
      </c>
      <c r="G105" s="1" t="s">
        <v>875</v>
      </c>
      <c r="H105" s="377">
        <v>3500</v>
      </c>
      <c r="I105" s="377">
        <v>0</v>
      </c>
      <c r="J105" s="378">
        <v>46192</v>
      </c>
      <c r="K105" s="378">
        <v>46192</v>
      </c>
      <c r="L105" s="380">
        <v>0.27777777777778001</v>
      </c>
      <c r="M105" s="380">
        <v>0.42361111111110999</v>
      </c>
      <c r="N105" s="1" t="s">
        <v>61</v>
      </c>
      <c r="O105" s="378"/>
      <c r="P105" s="378"/>
      <c r="Q105" s="380">
        <v>0</v>
      </c>
      <c r="R105" s="1" t="s">
        <v>2574</v>
      </c>
      <c r="S105" s="378">
        <v>46192</v>
      </c>
      <c r="T105" s="1" t="s">
        <v>61</v>
      </c>
      <c r="U105" s="1" t="s">
        <v>877</v>
      </c>
    </row>
    <row r="106" spans="1:21" x14ac:dyDescent="0.25">
      <c r="A106" s="1" t="s">
        <v>877</v>
      </c>
      <c r="B106" s="1">
        <v>1965779</v>
      </c>
      <c r="C106" s="1" t="s">
        <v>128</v>
      </c>
      <c r="D106" s="1" t="s">
        <v>22</v>
      </c>
      <c r="E106" s="1" t="s">
        <v>82</v>
      </c>
      <c r="F106" s="1" t="s">
        <v>11738</v>
      </c>
      <c r="G106" s="1" t="s">
        <v>875</v>
      </c>
      <c r="H106" s="377">
        <v>3500</v>
      </c>
      <c r="I106" s="377">
        <v>0</v>
      </c>
      <c r="J106" s="378">
        <v>46193</v>
      </c>
      <c r="K106" s="378">
        <v>46193</v>
      </c>
      <c r="L106" s="380">
        <v>0.27777777777778001</v>
      </c>
      <c r="M106" s="380">
        <v>0.42361111111110999</v>
      </c>
      <c r="N106" s="1" t="s">
        <v>61</v>
      </c>
      <c r="O106" s="378"/>
      <c r="P106" s="378"/>
      <c r="Q106" s="380">
        <v>0</v>
      </c>
      <c r="R106" s="1" t="s">
        <v>2501</v>
      </c>
      <c r="S106" s="378">
        <v>46193</v>
      </c>
      <c r="T106" s="1" t="s">
        <v>61</v>
      </c>
      <c r="U106" s="1" t="s">
        <v>877</v>
      </c>
    </row>
    <row r="107" spans="1:21" x14ac:dyDescent="0.25">
      <c r="A107" s="1" t="s">
        <v>877</v>
      </c>
      <c r="B107" s="1">
        <v>1965780</v>
      </c>
      <c r="C107" s="1" t="s">
        <v>128</v>
      </c>
      <c r="D107" s="1" t="s">
        <v>22</v>
      </c>
      <c r="E107" s="1" t="s">
        <v>82</v>
      </c>
      <c r="F107" s="1" t="s">
        <v>11739</v>
      </c>
      <c r="G107" s="1" t="s">
        <v>875</v>
      </c>
      <c r="H107" s="377">
        <v>3500</v>
      </c>
      <c r="I107" s="377">
        <v>0</v>
      </c>
      <c r="J107" s="378">
        <v>46193</v>
      </c>
      <c r="K107" s="378">
        <v>46193</v>
      </c>
      <c r="L107" s="380">
        <v>0.27777777777778001</v>
      </c>
      <c r="M107" s="380">
        <v>0.42361111111110999</v>
      </c>
      <c r="N107" s="1" t="s">
        <v>61</v>
      </c>
      <c r="O107" s="378"/>
      <c r="P107" s="378"/>
      <c r="Q107" s="380">
        <v>0</v>
      </c>
      <c r="R107" s="1" t="s">
        <v>10531</v>
      </c>
      <c r="S107" s="378">
        <v>46193</v>
      </c>
      <c r="T107" s="1" t="s">
        <v>61</v>
      </c>
      <c r="U107" s="1" t="s">
        <v>877</v>
      </c>
    </row>
    <row r="108" spans="1:21" x14ac:dyDescent="0.25">
      <c r="A108" s="1" t="s">
        <v>877</v>
      </c>
      <c r="B108" s="1">
        <v>1965781</v>
      </c>
      <c r="C108" s="1" t="s">
        <v>128</v>
      </c>
      <c r="D108" s="1" t="s">
        <v>22</v>
      </c>
      <c r="E108" s="1" t="s">
        <v>82</v>
      </c>
      <c r="F108" s="1" t="s">
        <v>11740</v>
      </c>
      <c r="G108" s="1" t="s">
        <v>875</v>
      </c>
      <c r="H108" s="377">
        <v>3500</v>
      </c>
      <c r="I108" s="377">
        <v>0</v>
      </c>
      <c r="J108" s="378">
        <v>46195</v>
      </c>
      <c r="K108" s="378">
        <v>46195</v>
      </c>
      <c r="L108" s="380">
        <v>0.27777777777778001</v>
      </c>
      <c r="M108" s="380">
        <v>0.42361111111110999</v>
      </c>
      <c r="N108" s="1" t="s">
        <v>61</v>
      </c>
      <c r="O108" s="378"/>
      <c r="P108" s="378"/>
      <c r="Q108" s="380">
        <v>0</v>
      </c>
      <c r="R108" s="1" t="s">
        <v>2501</v>
      </c>
      <c r="S108" s="378">
        <v>46195</v>
      </c>
      <c r="T108" s="1" t="s">
        <v>61</v>
      </c>
      <c r="U108" s="1" t="s">
        <v>877</v>
      </c>
    </row>
    <row r="109" spans="1:21" x14ac:dyDescent="0.25">
      <c r="A109" s="1" t="s">
        <v>877</v>
      </c>
      <c r="B109" s="1">
        <v>1965782</v>
      </c>
      <c r="C109" s="1" t="s">
        <v>128</v>
      </c>
      <c r="D109" s="1" t="s">
        <v>22</v>
      </c>
      <c r="E109" s="1" t="s">
        <v>82</v>
      </c>
      <c r="F109" s="1" t="s">
        <v>11741</v>
      </c>
      <c r="G109" s="1" t="s">
        <v>875</v>
      </c>
      <c r="H109" s="377">
        <v>3500</v>
      </c>
      <c r="I109" s="377">
        <v>0</v>
      </c>
      <c r="J109" s="378">
        <v>46195</v>
      </c>
      <c r="K109" s="378">
        <v>46195</v>
      </c>
      <c r="L109" s="380">
        <v>0.27777777777778001</v>
      </c>
      <c r="M109" s="380">
        <v>0.42361111111110999</v>
      </c>
      <c r="N109" s="1" t="s">
        <v>61</v>
      </c>
      <c r="O109" s="378"/>
      <c r="P109" s="378"/>
      <c r="Q109" s="380">
        <v>0</v>
      </c>
      <c r="R109" s="1" t="s">
        <v>2501</v>
      </c>
      <c r="S109" s="378">
        <v>46195</v>
      </c>
      <c r="T109" s="1" t="s">
        <v>61</v>
      </c>
      <c r="U109" s="1" t="s">
        <v>877</v>
      </c>
    </row>
    <row r="110" spans="1:21" x14ac:dyDescent="0.25">
      <c r="A110" s="1" t="s">
        <v>877</v>
      </c>
      <c r="B110" s="1">
        <v>1965651</v>
      </c>
      <c r="C110" s="1" t="s">
        <v>130</v>
      </c>
      <c r="D110" s="1" t="s">
        <v>43</v>
      </c>
      <c r="E110" s="1" t="s">
        <v>82</v>
      </c>
      <c r="F110" s="1" t="s">
        <v>9464</v>
      </c>
      <c r="G110" s="1" t="s">
        <v>875</v>
      </c>
      <c r="H110" s="377">
        <v>40</v>
      </c>
      <c r="I110" s="377">
        <v>0</v>
      </c>
      <c r="J110" s="378">
        <v>46189</v>
      </c>
      <c r="K110" s="378">
        <v>46189</v>
      </c>
      <c r="L110" s="380">
        <v>0.27777777777778001</v>
      </c>
      <c r="M110" s="380">
        <v>0.28888888888889003</v>
      </c>
      <c r="N110" s="1" t="s">
        <v>61</v>
      </c>
      <c r="O110" s="378"/>
      <c r="P110" s="378"/>
      <c r="Q110" s="380">
        <v>0</v>
      </c>
      <c r="R110" s="1" t="s">
        <v>2582</v>
      </c>
      <c r="S110" s="378">
        <v>46189</v>
      </c>
      <c r="T110" s="1" t="s">
        <v>61</v>
      </c>
      <c r="U110" s="1" t="s">
        <v>877</v>
      </c>
    </row>
    <row r="111" spans="1:21" x14ac:dyDescent="0.25">
      <c r="A111" s="1" t="s">
        <v>877</v>
      </c>
      <c r="B111" s="1">
        <v>1965896</v>
      </c>
      <c r="C111" s="1" t="s">
        <v>130</v>
      </c>
      <c r="D111" s="1" t="s">
        <v>43</v>
      </c>
      <c r="E111" s="1" t="s">
        <v>82</v>
      </c>
      <c r="F111" s="1" t="s">
        <v>14165</v>
      </c>
      <c r="G111" s="1" t="s">
        <v>875</v>
      </c>
      <c r="H111" s="377">
        <v>100</v>
      </c>
      <c r="I111" s="377">
        <v>0</v>
      </c>
      <c r="J111" s="378">
        <v>46190</v>
      </c>
      <c r="K111" s="378">
        <v>46190</v>
      </c>
      <c r="L111" s="380">
        <v>0.27777777777778001</v>
      </c>
      <c r="M111" s="380">
        <v>0.30555555555556002</v>
      </c>
      <c r="N111" s="1" t="s">
        <v>61</v>
      </c>
      <c r="O111" s="378"/>
      <c r="P111" s="378"/>
      <c r="Q111" s="380">
        <v>0</v>
      </c>
      <c r="R111" s="1" t="s">
        <v>10531</v>
      </c>
      <c r="S111" s="378">
        <v>46190</v>
      </c>
      <c r="T111" s="1" t="s">
        <v>61</v>
      </c>
      <c r="U111" s="1" t="s">
        <v>877</v>
      </c>
    </row>
    <row r="112" spans="1:21" x14ac:dyDescent="0.25">
      <c r="A112" s="1" t="s">
        <v>878</v>
      </c>
      <c r="B112" s="1">
        <v>1965629</v>
      </c>
      <c r="C112" s="1" t="s">
        <v>10532</v>
      </c>
      <c r="D112" s="1" t="s">
        <v>125</v>
      </c>
      <c r="E112" s="1" t="s">
        <v>82</v>
      </c>
      <c r="F112" s="1" t="s">
        <v>9458</v>
      </c>
      <c r="G112" s="1" t="s">
        <v>875</v>
      </c>
      <c r="H112" s="377">
        <v>1000</v>
      </c>
      <c r="I112" s="377">
        <v>0</v>
      </c>
      <c r="J112" s="378">
        <v>46189</v>
      </c>
      <c r="K112" s="378">
        <v>46189</v>
      </c>
      <c r="L112" s="380">
        <v>0.27777777777778001</v>
      </c>
      <c r="M112" s="380">
        <v>0.29861111111110999</v>
      </c>
      <c r="N112" s="1" t="s">
        <v>61</v>
      </c>
      <c r="O112" s="378"/>
      <c r="P112" s="378"/>
      <c r="Q112" s="380">
        <v>0</v>
      </c>
      <c r="R112" s="1" t="s">
        <v>2582</v>
      </c>
      <c r="S112" s="378">
        <v>46189</v>
      </c>
      <c r="T112" s="1" t="s">
        <v>61</v>
      </c>
      <c r="U112" s="1" t="s">
        <v>878</v>
      </c>
    </row>
    <row r="113" spans="1:21" x14ac:dyDescent="0.25">
      <c r="A113" s="1" t="s">
        <v>878</v>
      </c>
      <c r="B113" s="1">
        <v>1965630</v>
      </c>
      <c r="C113" s="1" t="s">
        <v>10532</v>
      </c>
      <c r="D113" s="1" t="s">
        <v>125</v>
      </c>
      <c r="E113" s="1" t="s">
        <v>82</v>
      </c>
      <c r="F113" s="1" t="s">
        <v>9459</v>
      </c>
      <c r="G113" s="1" t="s">
        <v>875</v>
      </c>
      <c r="H113" s="377">
        <v>1000</v>
      </c>
      <c r="I113" s="377">
        <v>0</v>
      </c>
      <c r="J113" s="378">
        <v>46190</v>
      </c>
      <c r="K113" s="378">
        <v>46190</v>
      </c>
      <c r="L113" s="380">
        <v>0.27777777777778001</v>
      </c>
      <c r="M113" s="380">
        <v>0.29861111111110999</v>
      </c>
      <c r="N113" s="1" t="s">
        <v>61</v>
      </c>
      <c r="O113" s="378"/>
      <c r="P113" s="378"/>
      <c r="Q113" s="380">
        <v>0</v>
      </c>
      <c r="R113" s="1" t="s">
        <v>2582</v>
      </c>
      <c r="S113" s="378">
        <v>46190</v>
      </c>
      <c r="T113" s="1" t="s">
        <v>61</v>
      </c>
      <c r="U113" s="1" t="s">
        <v>878</v>
      </c>
    </row>
    <row r="114" spans="1:21" x14ac:dyDescent="0.25">
      <c r="A114" s="1" t="s">
        <v>878</v>
      </c>
      <c r="B114" s="1">
        <v>1965631</v>
      </c>
      <c r="C114" s="1" t="s">
        <v>10532</v>
      </c>
      <c r="D114" s="1" t="s">
        <v>125</v>
      </c>
      <c r="E114" s="1" t="s">
        <v>82</v>
      </c>
      <c r="F114" s="1" t="s">
        <v>9460</v>
      </c>
      <c r="G114" s="1" t="s">
        <v>875</v>
      </c>
      <c r="H114" s="377">
        <v>1000</v>
      </c>
      <c r="I114" s="377">
        <v>0</v>
      </c>
      <c r="J114" s="378">
        <v>46190</v>
      </c>
      <c r="K114" s="378">
        <v>46190</v>
      </c>
      <c r="L114" s="380">
        <v>0.27777777777778001</v>
      </c>
      <c r="M114" s="380">
        <v>0.29861111111110999</v>
      </c>
      <c r="N114" s="1" t="s">
        <v>61</v>
      </c>
      <c r="O114" s="378"/>
      <c r="P114" s="378"/>
      <c r="Q114" s="380">
        <v>0</v>
      </c>
      <c r="R114" s="1" t="s">
        <v>2582</v>
      </c>
      <c r="S114" s="378">
        <v>46190</v>
      </c>
      <c r="T114" s="1" t="s">
        <v>61</v>
      </c>
      <c r="U114" s="1" t="s">
        <v>878</v>
      </c>
    </row>
    <row r="115" spans="1:21" x14ac:dyDescent="0.25">
      <c r="A115" s="1" t="s">
        <v>878</v>
      </c>
      <c r="B115" s="1">
        <v>1965632</v>
      </c>
      <c r="C115" s="1" t="s">
        <v>10532</v>
      </c>
      <c r="D115" s="1" t="s">
        <v>125</v>
      </c>
      <c r="E115" s="1" t="s">
        <v>82</v>
      </c>
      <c r="F115" s="1" t="s">
        <v>9461</v>
      </c>
      <c r="G115" s="1" t="s">
        <v>875</v>
      </c>
      <c r="H115" s="377">
        <v>1000</v>
      </c>
      <c r="I115" s="377">
        <v>0</v>
      </c>
      <c r="J115" s="378">
        <v>46191</v>
      </c>
      <c r="K115" s="378">
        <v>46191</v>
      </c>
      <c r="L115" s="380">
        <v>0.27777777777778001</v>
      </c>
      <c r="M115" s="380">
        <v>0.29861111111110999</v>
      </c>
      <c r="N115" s="1" t="s">
        <v>61</v>
      </c>
      <c r="O115" s="378"/>
      <c r="P115" s="378"/>
      <c r="Q115" s="380">
        <v>0</v>
      </c>
      <c r="R115" s="1" t="s">
        <v>2501</v>
      </c>
      <c r="S115" s="378">
        <v>46191</v>
      </c>
      <c r="T115" s="1" t="s">
        <v>61</v>
      </c>
      <c r="U115" s="1" t="s">
        <v>878</v>
      </c>
    </row>
    <row r="116" spans="1:21" x14ac:dyDescent="0.25">
      <c r="A116" s="1" t="s">
        <v>878</v>
      </c>
      <c r="B116" s="1">
        <v>1965633</v>
      </c>
      <c r="C116" s="1" t="s">
        <v>10532</v>
      </c>
      <c r="D116" s="1" t="s">
        <v>125</v>
      </c>
      <c r="E116" s="1" t="s">
        <v>82</v>
      </c>
      <c r="F116" s="1" t="s">
        <v>9462</v>
      </c>
      <c r="G116" s="1" t="s">
        <v>875</v>
      </c>
      <c r="H116" s="377">
        <v>800</v>
      </c>
      <c r="I116" s="377">
        <v>0</v>
      </c>
      <c r="J116" s="378">
        <v>46191</v>
      </c>
      <c r="K116" s="378">
        <v>46191</v>
      </c>
      <c r="L116" s="380">
        <v>0.27777777777778001</v>
      </c>
      <c r="M116" s="380">
        <v>0.29444444444444001</v>
      </c>
      <c r="N116" s="1" t="s">
        <v>61</v>
      </c>
      <c r="O116" s="378"/>
      <c r="P116" s="378"/>
      <c r="Q116" s="380">
        <v>0</v>
      </c>
      <c r="R116" s="1" t="s">
        <v>2501</v>
      </c>
      <c r="S116" s="378">
        <v>46191</v>
      </c>
      <c r="T116" s="1" t="s">
        <v>61</v>
      </c>
      <c r="U116" s="1" t="s">
        <v>878</v>
      </c>
    </row>
    <row r="117" spans="1:21" x14ac:dyDescent="0.25">
      <c r="A117" s="1" t="s">
        <v>878</v>
      </c>
      <c r="B117" s="1">
        <v>1962581</v>
      </c>
      <c r="C117" s="1" t="s">
        <v>205</v>
      </c>
      <c r="D117" s="1" t="s">
        <v>1949</v>
      </c>
      <c r="E117" s="1" t="s">
        <v>82</v>
      </c>
      <c r="F117" s="1" t="s">
        <v>3550</v>
      </c>
      <c r="G117" s="1" t="s">
        <v>875</v>
      </c>
      <c r="H117" s="377">
        <v>700</v>
      </c>
      <c r="I117" s="377">
        <v>0</v>
      </c>
      <c r="J117" s="378">
        <v>46184</v>
      </c>
      <c r="K117" s="378">
        <v>46184</v>
      </c>
      <c r="L117" s="380">
        <v>0.48628472222222002</v>
      </c>
      <c r="M117" s="380">
        <v>0.70503472222221997</v>
      </c>
      <c r="N117" s="1" t="s">
        <v>61</v>
      </c>
      <c r="O117" s="378"/>
      <c r="P117" s="378"/>
      <c r="Q117" s="380">
        <v>0</v>
      </c>
      <c r="R117" s="1" t="s">
        <v>3095</v>
      </c>
      <c r="S117" s="378">
        <v>46184</v>
      </c>
      <c r="T117" s="1" t="s">
        <v>61</v>
      </c>
      <c r="U117" s="1" t="s">
        <v>878</v>
      </c>
    </row>
    <row r="118" spans="1:21" x14ac:dyDescent="0.25">
      <c r="A118" s="1" t="s">
        <v>878</v>
      </c>
      <c r="B118" s="1">
        <v>1962582</v>
      </c>
      <c r="C118" s="1" t="s">
        <v>205</v>
      </c>
      <c r="D118" s="1" t="s">
        <v>1949</v>
      </c>
      <c r="E118" s="1" t="s">
        <v>82</v>
      </c>
      <c r="F118" s="1" t="s">
        <v>3551</v>
      </c>
      <c r="G118" s="1" t="s">
        <v>875</v>
      </c>
      <c r="H118" s="377">
        <v>700</v>
      </c>
      <c r="I118" s="377">
        <v>0</v>
      </c>
      <c r="J118" s="378">
        <v>46185</v>
      </c>
      <c r="K118" s="378">
        <v>46185</v>
      </c>
      <c r="L118" s="380">
        <v>0.27777777777778001</v>
      </c>
      <c r="M118" s="380">
        <v>0.49652777777778001</v>
      </c>
      <c r="N118" s="1" t="s">
        <v>61</v>
      </c>
      <c r="O118" s="378"/>
      <c r="P118" s="378"/>
      <c r="Q118" s="380">
        <v>0</v>
      </c>
      <c r="R118" s="1" t="s">
        <v>3095</v>
      </c>
      <c r="S118" s="378">
        <v>46185</v>
      </c>
      <c r="T118" s="1" t="s">
        <v>61</v>
      </c>
      <c r="U118" s="1" t="s">
        <v>878</v>
      </c>
    </row>
    <row r="119" spans="1:21" x14ac:dyDescent="0.25">
      <c r="A119" s="1" t="s">
        <v>878</v>
      </c>
      <c r="B119" s="1">
        <v>1962583</v>
      </c>
      <c r="C119" s="1" t="s">
        <v>205</v>
      </c>
      <c r="D119" s="1" t="s">
        <v>1949</v>
      </c>
      <c r="E119" s="1" t="s">
        <v>82</v>
      </c>
      <c r="F119" s="1" t="s">
        <v>3552</v>
      </c>
      <c r="G119" s="1" t="s">
        <v>875</v>
      </c>
      <c r="H119" s="377">
        <v>700</v>
      </c>
      <c r="I119" s="377">
        <v>0</v>
      </c>
      <c r="J119" s="378">
        <v>46185</v>
      </c>
      <c r="K119" s="378">
        <v>46185</v>
      </c>
      <c r="L119" s="380">
        <v>0.27777777777778001</v>
      </c>
      <c r="M119" s="380">
        <v>0.49652777777778001</v>
      </c>
      <c r="N119" s="1" t="s">
        <v>61</v>
      </c>
      <c r="O119" s="378"/>
      <c r="P119" s="378"/>
      <c r="Q119" s="380">
        <v>0</v>
      </c>
      <c r="R119" s="1" t="s">
        <v>9333</v>
      </c>
      <c r="S119" s="378">
        <v>46185</v>
      </c>
      <c r="T119" s="1" t="s">
        <v>61</v>
      </c>
      <c r="U119" s="1" t="s">
        <v>878</v>
      </c>
    </row>
    <row r="120" spans="1:21" x14ac:dyDescent="0.25">
      <c r="A120" s="1" t="s">
        <v>878</v>
      </c>
      <c r="B120" s="1">
        <v>1962584</v>
      </c>
      <c r="C120" s="1" t="s">
        <v>205</v>
      </c>
      <c r="D120" s="1" t="s">
        <v>1949</v>
      </c>
      <c r="E120" s="1" t="s">
        <v>82</v>
      </c>
      <c r="F120" s="1" t="s">
        <v>3553</v>
      </c>
      <c r="G120" s="1" t="s">
        <v>875</v>
      </c>
      <c r="H120" s="377">
        <v>700</v>
      </c>
      <c r="I120" s="377">
        <v>0</v>
      </c>
      <c r="J120" s="378">
        <v>46186</v>
      </c>
      <c r="K120" s="378">
        <v>46186</v>
      </c>
      <c r="L120" s="380">
        <v>0.27777777777778001</v>
      </c>
      <c r="M120" s="380">
        <v>0.49652777777778001</v>
      </c>
      <c r="N120" s="1" t="s">
        <v>61</v>
      </c>
      <c r="O120" s="378"/>
      <c r="P120" s="378"/>
      <c r="Q120" s="380">
        <v>0</v>
      </c>
      <c r="R120" s="1" t="s">
        <v>2574</v>
      </c>
      <c r="S120" s="378">
        <v>46186</v>
      </c>
      <c r="T120" s="1" t="s">
        <v>61</v>
      </c>
      <c r="U120" s="1" t="s">
        <v>878</v>
      </c>
    </row>
    <row r="121" spans="1:21" x14ac:dyDescent="0.25">
      <c r="A121" s="1" t="s">
        <v>878</v>
      </c>
      <c r="B121" s="1">
        <v>1963202</v>
      </c>
      <c r="C121" s="1" t="s">
        <v>205</v>
      </c>
      <c r="D121" s="1" t="s">
        <v>1949</v>
      </c>
      <c r="E121" s="1" t="s">
        <v>82</v>
      </c>
      <c r="F121" s="1" t="s">
        <v>3780</v>
      </c>
      <c r="G121" s="1" t="s">
        <v>875</v>
      </c>
      <c r="H121" s="377">
        <v>700</v>
      </c>
      <c r="I121" s="377">
        <v>0</v>
      </c>
      <c r="J121" s="378">
        <v>46186</v>
      </c>
      <c r="K121" s="378">
        <v>46186</v>
      </c>
      <c r="L121" s="380">
        <v>0.27777777777778001</v>
      </c>
      <c r="M121" s="380">
        <v>0.49652777777778001</v>
      </c>
      <c r="N121" s="1" t="s">
        <v>61</v>
      </c>
      <c r="O121" s="378"/>
      <c r="P121" s="378"/>
      <c r="Q121" s="380">
        <v>0</v>
      </c>
      <c r="R121" s="1" t="s">
        <v>2574</v>
      </c>
      <c r="S121" s="378">
        <v>46186</v>
      </c>
      <c r="T121" s="1" t="s">
        <v>61</v>
      </c>
      <c r="U121" s="1" t="s">
        <v>878</v>
      </c>
    </row>
    <row r="122" spans="1:21" x14ac:dyDescent="0.25">
      <c r="A122" s="1" t="s">
        <v>878</v>
      </c>
      <c r="B122" s="1">
        <v>1963203</v>
      </c>
      <c r="C122" s="1" t="s">
        <v>205</v>
      </c>
      <c r="D122" s="1" t="s">
        <v>1949</v>
      </c>
      <c r="E122" s="1" t="s">
        <v>82</v>
      </c>
      <c r="F122" s="1" t="s">
        <v>3781</v>
      </c>
      <c r="G122" s="1" t="s">
        <v>875</v>
      </c>
      <c r="H122" s="377">
        <v>700</v>
      </c>
      <c r="I122" s="377">
        <v>0</v>
      </c>
      <c r="J122" s="378">
        <v>46188</v>
      </c>
      <c r="K122" s="378">
        <v>46188</v>
      </c>
      <c r="L122" s="380">
        <v>0.27777777777778001</v>
      </c>
      <c r="M122" s="380">
        <v>0.49652777777778001</v>
      </c>
      <c r="N122" s="1" t="s">
        <v>61</v>
      </c>
      <c r="O122" s="378"/>
      <c r="P122" s="378"/>
      <c r="Q122" s="380">
        <v>0</v>
      </c>
      <c r="R122" s="1" t="s">
        <v>2574</v>
      </c>
      <c r="S122" s="378">
        <v>46188</v>
      </c>
      <c r="T122" s="1" t="s">
        <v>61</v>
      </c>
      <c r="U122" s="1" t="s">
        <v>878</v>
      </c>
    </row>
    <row r="123" spans="1:21" x14ac:dyDescent="0.25">
      <c r="A123" s="1" t="s">
        <v>878</v>
      </c>
      <c r="B123" s="1">
        <v>1963204</v>
      </c>
      <c r="C123" s="1" t="s">
        <v>205</v>
      </c>
      <c r="D123" s="1" t="s">
        <v>1949</v>
      </c>
      <c r="E123" s="1" t="s">
        <v>82</v>
      </c>
      <c r="F123" s="1" t="s">
        <v>3782</v>
      </c>
      <c r="G123" s="1" t="s">
        <v>875</v>
      </c>
      <c r="H123" s="377">
        <v>700</v>
      </c>
      <c r="I123" s="377">
        <v>0</v>
      </c>
      <c r="J123" s="378">
        <v>46188</v>
      </c>
      <c r="K123" s="378">
        <v>46188</v>
      </c>
      <c r="L123" s="380">
        <v>0.27777777777778001</v>
      </c>
      <c r="M123" s="380">
        <v>0.49652777777778001</v>
      </c>
      <c r="N123" s="1" t="s">
        <v>61</v>
      </c>
      <c r="O123" s="378"/>
      <c r="P123" s="378"/>
      <c r="Q123" s="380">
        <v>0</v>
      </c>
      <c r="R123" s="1" t="s">
        <v>2574</v>
      </c>
      <c r="S123" s="378">
        <v>46188</v>
      </c>
      <c r="T123" s="1" t="s">
        <v>61</v>
      </c>
      <c r="U123" s="1" t="s">
        <v>878</v>
      </c>
    </row>
    <row r="124" spans="1:21" x14ac:dyDescent="0.25">
      <c r="A124" s="1" t="s">
        <v>878</v>
      </c>
      <c r="B124" s="1">
        <v>1963205</v>
      </c>
      <c r="C124" s="1" t="s">
        <v>205</v>
      </c>
      <c r="D124" s="1" t="s">
        <v>1949</v>
      </c>
      <c r="E124" s="1" t="s">
        <v>82</v>
      </c>
      <c r="F124" s="1" t="s">
        <v>3783</v>
      </c>
      <c r="G124" s="1" t="s">
        <v>875</v>
      </c>
      <c r="H124" s="377">
        <v>700</v>
      </c>
      <c r="I124" s="377">
        <v>0</v>
      </c>
      <c r="J124" s="378">
        <v>46189</v>
      </c>
      <c r="K124" s="378">
        <v>46189</v>
      </c>
      <c r="L124" s="380">
        <v>0.27777777777778001</v>
      </c>
      <c r="M124" s="380">
        <v>0.49652777777778001</v>
      </c>
      <c r="N124" s="1" t="s">
        <v>61</v>
      </c>
      <c r="O124" s="378"/>
      <c r="P124" s="378"/>
      <c r="Q124" s="380">
        <v>0</v>
      </c>
      <c r="R124" s="1" t="s">
        <v>2574</v>
      </c>
      <c r="S124" s="378">
        <v>46189</v>
      </c>
      <c r="T124" s="1" t="s">
        <v>61</v>
      </c>
      <c r="U124" s="1" t="s">
        <v>878</v>
      </c>
    </row>
    <row r="125" spans="1:21" x14ac:dyDescent="0.25">
      <c r="A125" s="1" t="s">
        <v>878</v>
      </c>
      <c r="B125" s="1">
        <v>1963206</v>
      </c>
      <c r="C125" s="1" t="s">
        <v>205</v>
      </c>
      <c r="D125" s="1" t="s">
        <v>1949</v>
      </c>
      <c r="E125" s="1" t="s">
        <v>82</v>
      </c>
      <c r="F125" s="1" t="s">
        <v>3784</v>
      </c>
      <c r="G125" s="1" t="s">
        <v>875</v>
      </c>
      <c r="H125" s="377">
        <v>700</v>
      </c>
      <c r="I125" s="377">
        <v>0</v>
      </c>
      <c r="J125" s="378">
        <v>46189</v>
      </c>
      <c r="K125" s="378">
        <v>46189</v>
      </c>
      <c r="L125" s="380">
        <v>0.27777777777778001</v>
      </c>
      <c r="M125" s="380">
        <v>0.49652777777778001</v>
      </c>
      <c r="N125" s="1" t="s">
        <v>61</v>
      </c>
      <c r="O125" s="378"/>
      <c r="P125" s="378"/>
      <c r="Q125" s="380">
        <v>0</v>
      </c>
      <c r="R125" s="1" t="s">
        <v>2574</v>
      </c>
      <c r="S125" s="378">
        <v>46189</v>
      </c>
      <c r="T125" s="1" t="s">
        <v>61</v>
      </c>
      <c r="U125" s="1" t="s">
        <v>878</v>
      </c>
    </row>
    <row r="126" spans="1:21" x14ac:dyDescent="0.25">
      <c r="A126" s="1" t="s">
        <v>878</v>
      </c>
      <c r="B126" s="1">
        <v>1963207</v>
      </c>
      <c r="C126" s="1" t="s">
        <v>205</v>
      </c>
      <c r="D126" s="1" t="s">
        <v>1949</v>
      </c>
      <c r="E126" s="1" t="s">
        <v>82</v>
      </c>
      <c r="F126" s="1" t="s">
        <v>3785</v>
      </c>
      <c r="G126" s="1" t="s">
        <v>875</v>
      </c>
      <c r="H126" s="377">
        <v>700</v>
      </c>
      <c r="I126" s="377">
        <v>0</v>
      </c>
      <c r="J126" s="378">
        <v>46190</v>
      </c>
      <c r="K126" s="378">
        <v>46190</v>
      </c>
      <c r="L126" s="380">
        <v>0.27777777777778001</v>
      </c>
      <c r="M126" s="380">
        <v>0.49652777777778001</v>
      </c>
      <c r="N126" s="1" t="s">
        <v>61</v>
      </c>
      <c r="O126" s="378"/>
      <c r="P126" s="378"/>
      <c r="Q126" s="380">
        <v>0</v>
      </c>
      <c r="R126" s="1" t="s">
        <v>2574</v>
      </c>
      <c r="S126" s="378">
        <v>46190</v>
      </c>
      <c r="T126" s="1" t="s">
        <v>61</v>
      </c>
      <c r="U126" s="1" t="s">
        <v>878</v>
      </c>
    </row>
    <row r="127" spans="1:21" x14ac:dyDescent="0.25">
      <c r="A127" s="1" t="s">
        <v>878</v>
      </c>
      <c r="B127" s="1">
        <v>1963208</v>
      </c>
      <c r="C127" s="1" t="s">
        <v>205</v>
      </c>
      <c r="D127" s="1" t="s">
        <v>1949</v>
      </c>
      <c r="E127" s="1" t="s">
        <v>82</v>
      </c>
      <c r="F127" s="1" t="s">
        <v>3786</v>
      </c>
      <c r="G127" s="1" t="s">
        <v>875</v>
      </c>
      <c r="H127" s="377">
        <v>700</v>
      </c>
      <c r="I127" s="377">
        <v>0</v>
      </c>
      <c r="J127" s="378">
        <v>46190</v>
      </c>
      <c r="K127" s="378">
        <v>46190</v>
      </c>
      <c r="L127" s="380">
        <v>0.27777777777778001</v>
      </c>
      <c r="M127" s="380">
        <v>0.49652777777778001</v>
      </c>
      <c r="N127" s="1" t="s">
        <v>61</v>
      </c>
      <c r="O127" s="378"/>
      <c r="P127" s="378"/>
      <c r="Q127" s="380">
        <v>0</v>
      </c>
      <c r="R127" s="1" t="s">
        <v>2574</v>
      </c>
      <c r="S127" s="378">
        <v>46190</v>
      </c>
      <c r="T127" s="1" t="s">
        <v>61</v>
      </c>
      <c r="U127" s="1" t="s">
        <v>878</v>
      </c>
    </row>
    <row r="128" spans="1:21" x14ac:dyDescent="0.25">
      <c r="A128" s="1" t="s">
        <v>878</v>
      </c>
      <c r="B128" s="1">
        <v>1963209</v>
      </c>
      <c r="C128" s="1" t="s">
        <v>205</v>
      </c>
      <c r="D128" s="1" t="s">
        <v>1949</v>
      </c>
      <c r="E128" s="1" t="s">
        <v>82</v>
      </c>
      <c r="F128" s="1" t="s">
        <v>3787</v>
      </c>
      <c r="G128" s="1" t="s">
        <v>875</v>
      </c>
      <c r="H128" s="377">
        <v>700</v>
      </c>
      <c r="I128" s="377">
        <v>0</v>
      </c>
      <c r="J128" s="378">
        <v>46191</v>
      </c>
      <c r="K128" s="378">
        <v>46191</v>
      </c>
      <c r="L128" s="380">
        <v>0.27777777777778001</v>
      </c>
      <c r="M128" s="380">
        <v>0.49652777777778001</v>
      </c>
      <c r="N128" s="1" t="s">
        <v>61</v>
      </c>
      <c r="O128" s="378"/>
      <c r="P128" s="378"/>
      <c r="Q128" s="380">
        <v>0</v>
      </c>
      <c r="R128" s="1" t="s">
        <v>2574</v>
      </c>
      <c r="S128" s="378">
        <v>46191</v>
      </c>
      <c r="T128" s="1" t="s">
        <v>61</v>
      </c>
      <c r="U128" s="1" t="s">
        <v>878</v>
      </c>
    </row>
    <row r="129" spans="1:21" x14ac:dyDescent="0.25">
      <c r="A129" s="1" t="s">
        <v>878</v>
      </c>
      <c r="B129" s="1">
        <v>1965015</v>
      </c>
      <c r="C129" s="1" t="s">
        <v>205</v>
      </c>
      <c r="D129" s="1" t="s">
        <v>1949</v>
      </c>
      <c r="E129" s="1" t="s">
        <v>82</v>
      </c>
      <c r="F129" s="1" t="s">
        <v>4215</v>
      </c>
      <c r="G129" s="1" t="s">
        <v>875</v>
      </c>
      <c r="H129" s="377">
        <v>700</v>
      </c>
      <c r="I129" s="377">
        <v>0</v>
      </c>
      <c r="J129" s="378">
        <v>46191</v>
      </c>
      <c r="K129" s="378">
        <v>46191</v>
      </c>
      <c r="L129" s="380">
        <v>0.27777777777778001</v>
      </c>
      <c r="M129" s="380">
        <v>0.49652777777778001</v>
      </c>
      <c r="N129" s="1" t="s">
        <v>61</v>
      </c>
      <c r="O129" s="378"/>
      <c r="P129" s="378"/>
      <c r="Q129" s="380">
        <v>0</v>
      </c>
      <c r="R129" s="1" t="s">
        <v>2501</v>
      </c>
      <c r="S129" s="378">
        <v>46191</v>
      </c>
      <c r="T129" s="1" t="s">
        <v>61</v>
      </c>
      <c r="U129" s="1" t="s">
        <v>878</v>
      </c>
    </row>
    <row r="130" spans="1:21" x14ac:dyDescent="0.25">
      <c r="A130" s="1" t="s">
        <v>878</v>
      </c>
      <c r="B130" s="1">
        <v>1965016</v>
      </c>
      <c r="C130" s="1" t="s">
        <v>205</v>
      </c>
      <c r="D130" s="1" t="s">
        <v>1949</v>
      </c>
      <c r="E130" s="1" t="s">
        <v>82</v>
      </c>
      <c r="F130" s="1" t="s">
        <v>4216</v>
      </c>
      <c r="G130" s="1" t="s">
        <v>875</v>
      </c>
      <c r="H130" s="377">
        <v>700</v>
      </c>
      <c r="I130" s="377">
        <v>0</v>
      </c>
      <c r="J130" s="378">
        <v>46192</v>
      </c>
      <c r="K130" s="378">
        <v>46192</v>
      </c>
      <c r="L130" s="380">
        <v>0.27777777777778001</v>
      </c>
      <c r="M130" s="380">
        <v>0.49652777777778001</v>
      </c>
      <c r="N130" s="1" t="s">
        <v>61</v>
      </c>
      <c r="O130" s="378"/>
      <c r="P130" s="378"/>
      <c r="Q130" s="380">
        <v>0</v>
      </c>
      <c r="R130" s="1" t="s">
        <v>2501</v>
      </c>
      <c r="S130" s="378">
        <v>46192</v>
      </c>
      <c r="T130" s="1" t="s">
        <v>61</v>
      </c>
      <c r="U130" s="1" t="s">
        <v>878</v>
      </c>
    </row>
    <row r="131" spans="1:21" x14ac:dyDescent="0.25">
      <c r="A131" s="1" t="s">
        <v>878</v>
      </c>
      <c r="B131" s="1">
        <v>1965017</v>
      </c>
      <c r="C131" s="1" t="s">
        <v>205</v>
      </c>
      <c r="D131" s="1" t="s">
        <v>1949</v>
      </c>
      <c r="E131" s="1" t="s">
        <v>82</v>
      </c>
      <c r="F131" s="1" t="s">
        <v>4217</v>
      </c>
      <c r="G131" s="1" t="s">
        <v>875</v>
      </c>
      <c r="H131" s="377">
        <v>700</v>
      </c>
      <c r="I131" s="377">
        <v>0</v>
      </c>
      <c r="J131" s="378">
        <v>46192</v>
      </c>
      <c r="K131" s="378">
        <v>46192</v>
      </c>
      <c r="L131" s="380">
        <v>0.27777777777778001</v>
      </c>
      <c r="M131" s="380">
        <v>0.49652777777778001</v>
      </c>
      <c r="N131" s="1" t="s">
        <v>61</v>
      </c>
      <c r="O131" s="378"/>
      <c r="P131" s="378"/>
      <c r="Q131" s="380">
        <v>0</v>
      </c>
      <c r="R131" s="1" t="s">
        <v>2501</v>
      </c>
      <c r="S131" s="378">
        <v>46192</v>
      </c>
      <c r="T131" s="1" t="s">
        <v>61</v>
      </c>
      <c r="U131" s="1" t="s">
        <v>878</v>
      </c>
    </row>
    <row r="132" spans="1:21" x14ac:dyDescent="0.25">
      <c r="A132" s="1" t="s">
        <v>878</v>
      </c>
      <c r="B132" s="1">
        <v>1965323</v>
      </c>
      <c r="C132" s="1" t="s">
        <v>205</v>
      </c>
      <c r="D132" s="1" t="s">
        <v>1949</v>
      </c>
      <c r="E132" s="1" t="s">
        <v>82</v>
      </c>
      <c r="F132" s="1" t="s">
        <v>4611</v>
      </c>
      <c r="G132" s="1" t="s">
        <v>875</v>
      </c>
      <c r="H132" s="377">
        <v>700</v>
      </c>
      <c r="I132" s="377">
        <v>0</v>
      </c>
      <c r="J132" s="378">
        <v>46193</v>
      </c>
      <c r="K132" s="378">
        <v>46193</v>
      </c>
      <c r="L132" s="380">
        <v>0.27777777777778001</v>
      </c>
      <c r="M132" s="380">
        <v>0.49652777777778001</v>
      </c>
      <c r="N132" s="1" t="s">
        <v>61</v>
      </c>
      <c r="O132" s="378"/>
      <c r="P132" s="378"/>
      <c r="Q132" s="380">
        <v>0</v>
      </c>
      <c r="R132" s="1" t="s">
        <v>2501</v>
      </c>
      <c r="S132" s="378">
        <v>46193</v>
      </c>
      <c r="T132" s="1" t="s">
        <v>61</v>
      </c>
      <c r="U132" s="1" t="s">
        <v>878</v>
      </c>
    </row>
    <row r="133" spans="1:21" x14ac:dyDescent="0.25">
      <c r="A133" s="1" t="s">
        <v>878</v>
      </c>
      <c r="B133" s="1">
        <v>1965324</v>
      </c>
      <c r="C133" s="1" t="s">
        <v>205</v>
      </c>
      <c r="D133" s="1" t="s">
        <v>1949</v>
      </c>
      <c r="E133" s="1" t="s">
        <v>82</v>
      </c>
      <c r="F133" s="1" t="s">
        <v>4612</v>
      </c>
      <c r="G133" s="1" t="s">
        <v>875</v>
      </c>
      <c r="H133" s="377">
        <v>700</v>
      </c>
      <c r="I133" s="377">
        <v>0</v>
      </c>
      <c r="J133" s="378">
        <v>46193</v>
      </c>
      <c r="K133" s="378">
        <v>46193</v>
      </c>
      <c r="L133" s="380">
        <v>0.27777777777778001</v>
      </c>
      <c r="M133" s="380">
        <v>0.49652777777778001</v>
      </c>
      <c r="N133" s="1" t="s">
        <v>61</v>
      </c>
      <c r="O133" s="378"/>
      <c r="P133" s="378"/>
      <c r="Q133" s="380">
        <v>0</v>
      </c>
      <c r="R133" s="1" t="s">
        <v>2501</v>
      </c>
      <c r="S133" s="378">
        <v>46193</v>
      </c>
      <c r="T133" s="1" t="s">
        <v>61</v>
      </c>
      <c r="U133" s="1" t="s">
        <v>878</v>
      </c>
    </row>
    <row r="134" spans="1:21" x14ac:dyDescent="0.25">
      <c r="A134" s="1" t="s">
        <v>878</v>
      </c>
      <c r="B134" s="1">
        <v>1965325</v>
      </c>
      <c r="C134" s="1" t="s">
        <v>205</v>
      </c>
      <c r="D134" s="1" t="s">
        <v>1949</v>
      </c>
      <c r="E134" s="1" t="s">
        <v>82</v>
      </c>
      <c r="F134" s="1" t="s">
        <v>4613</v>
      </c>
      <c r="G134" s="1" t="s">
        <v>875</v>
      </c>
      <c r="H134" s="377">
        <v>700</v>
      </c>
      <c r="I134" s="377">
        <v>0</v>
      </c>
      <c r="J134" s="378">
        <v>46195</v>
      </c>
      <c r="K134" s="378">
        <v>46195</v>
      </c>
      <c r="L134" s="380">
        <v>0.27777777777778001</v>
      </c>
      <c r="M134" s="380">
        <v>0.49652777777778001</v>
      </c>
      <c r="N134" s="1" t="s">
        <v>61</v>
      </c>
      <c r="O134" s="378"/>
      <c r="P134" s="378"/>
      <c r="Q134" s="380">
        <v>0</v>
      </c>
      <c r="R134" s="1" t="s">
        <v>2501</v>
      </c>
      <c r="S134" s="378">
        <v>46195</v>
      </c>
      <c r="T134" s="1" t="s">
        <v>61</v>
      </c>
      <c r="U134" s="1" t="s">
        <v>878</v>
      </c>
    </row>
    <row r="135" spans="1:21" x14ac:dyDescent="0.25">
      <c r="A135" s="1" t="s">
        <v>878</v>
      </c>
      <c r="B135" s="1">
        <v>1965326</v>
      </c>
      <c r="C135" s="1" t="s">
        <v>205</v>
      </c>
      <c r="D135" s="1" t="s">
        <v>1949</v>
      </c>
      <c r="E135" s="1" t="s">
        <v>82</v>
      </c>
      <c r="F135" s="1" t="s">
        <v>4614</v>
      </c>
      <c r="G135" s="1" t="s">
        <v>875</v>
      </c>
      <c r="H135" s="377">
        <v>700</v>
      </c>
      <c r="I135" s="377">
        <v>0</v>
      </c>
      <c r="J135" s="378">
        <v>46195</v>
      </c>
      <c r="K135" s="378">
        <v>46195</v>
      </c>
      <c r="L135" s="380">
        <v>0.27777777777778001</v>
      </c>
      <c r="M135" s="380">
        <v>0.49652777777778001</v>
      </c>
      <c r="N135" s="1" t="s">
        <v>61</v>
      </c>
      <c r="O135" s="378"/>
      <c r="P135" s="378"/>
      <c r="Q135" s="380">
        <v>0</v>
      </c>
      <c r="R135" s="1" t="s">
        <v>2501</v>
      </c>
      <c r="S135" s="378">
        <v>46195</v>
      </c>
      <c r="T135" s="1" t="s">
        <v>61</v>
      </c>
      <c r="U135" s="1" t="s">
        <v>878</v>
      </c>
    </row>
    <row r="136" spans="1:21" x14ac:dyDescent="0.25">
      <c r="A136" s="1" t="s">
        <v>878</v>
      </c>
      <c r="B136" s="1">
        <v>1965327</v>
      </c>
      <c r="C136" s="1" t="s">
        <v>205</v>
      </c>
      <c r="D136" s="1" t="s">
        <v>1949</v>
      </c>
      <c r="E136" s="1" t="s">
        <v>82</v>
      </c>
      <c r="F136" s="1" t="s">
        <v>4615</v>
      </c>
      <c r="G136" s="1" t="s">
        <v>875</v>
      </c>
      <c r="H136" s="377">
        <v>700</v>
      </c>
      <c r="I136" s="377">
        <v>0</v>
      </c>
      <c r="J136" s="378">
        <v>46196</v>
      </c>
      <c r="K136" s="378">
        <v>46196</v>
      </c>
      <c r="L136" s="380">
        <v>0.27777777777778001</v>
      </c>
      <c r="M136" s="380">
        <v>0.49652777777778001</v>
      </c>
      <c r="N136" s="1" t="s">
        <v>61</v>
      </c>
      <c r="O136" s="378"/>
      <c r="P136" s="378"/>
      <c r="Q136" s="380">
        <v>0</v>
      </c>
      <c r="R136" s="1" t="s">
        <v>2501</v>
      </c>
      <c r="S136" s="378">
        <v>46196</v>
      </c>
      <c r="T136" s="1" t="s">
        <v>61</v>
      </c>
      <c r="U136" s="1" t="s">
        <v>878</v>
      </c>
    </row>
    <row r="137" spans="1:21" x14ac:dyDescent="0.25">
      <c r="A137" s="1" t="s">
        <v>878</v>
      </c>
      <c r="B137" s="1">
        <v>1965769</v>
      </c>
      <c r="C137" s="1" t="s">
        <v>205</v>
      </c>
      <c r="D137" s="1" t="s">
        <v>1949</v>
      </c>
      <c r="E137" s="1" t="s">
        <v>82</v>
      </c>
      <c r="F137" s="1" t="s">
        <v>11728</v>
      </c>
      <c r="G137" s="1" t="s">
        <v>875</v>
      </c>
      <c r="H137" s="377">
        <v>700</v>
      </c>
      <c r="I137" s="377">
        <v>0</v>
      </c>
      <c r="J137" s="378">
        <v>46196</v>
      </c>
      <c r="K137" s="378">
        <v>46196</v>
      </c>
      <c r="L137" s="380">
        <v>0.27777777777778001</v>
      </c>
      <c r="M137" s="380">
        <v>0.49652777777778001</v>
      </c>
      <c r="N137" s="1" t="s">
        <v>61</v>
      </c>
      <c r="O137" s="378"/>
      <c r="P137" s="378"/>
      <c r="Q137" s="380">
        <v>0</v>
      </c>
      <c r="R137" s="1" t="s">
        <v>2501</v>
      </c>
      <c r="S137" s="378">
        <v>46196</v>
      </c>
      <c r="T137" s="1" t="s">
        <v>61</v>
      </c>
      <c r="U137" s="1" t="s">
        <v>878</v>
      </c>
    </row>
    <row r="138" spans="1:21" x14ac:dyDescent="0.25">
      <c r="A138" s="1" t="s">
        <v>878</v>
      </c>
      <c r="B138" s="1">
        <v>1965770</v>
      </c>
      <c r="C138" s="1" t="s">
        <v>205</v>
      </c>
      <c r="D138" s="1" t="s">
        <v>1949</v>
      </c>
      <c r="E138" s="1" t="s">
        <v>82</v>
      </c>
      <c r="F138" s="1" t="s">
        <v>11729</v>
      </c>
      <c r="G138" s="1" t="s">
        <v>875</v>
      </c>
      <c r="H138" s="377">
        <v>700</v>
      </c>
      <c r="I138" s="377">
        <v>0</v>
      </c>
      <c r="J138" s="378">
        <v>46197</v>
      </c>
      <c r="K138" s="378">
        <v>46197</v>
      </c>
      <c r="L138" s="380">
        <v>0.27777777777778001</v>
      </c>
      <c r="M138" s="380">
        <v>0.49652777777778001</v>
      </c>
      <c r="N138" s="1" t="s">
        <v>61</v>
      </c>
      <c r="O138" s="378"/>
      <c r="P138" s="378"/>
      <c r="Q138" s="380">
        <v>0</v>
      </c>
      <c r="R138" s="1" t="s">
        <v>2501</v>
      </c>
      <c r="S138" s="378">
        <v>46197</v>
      </c>
      <c r="T138" s="1" t="s">
        <v>61</v>
      </c>
      <c r="U138" s="1" t="s">
        <v>878</v>
      </c>
    </row>
    <row r="139" spans="1:21" x14ac:dyDescent="0.25">
      <c r="A139" s="1" t="s">
        <v>878</v>
      </c>
      <c r="B139" s="1">
        <v>1965771</v>
      </c>
      <c r="C139" s="1" t="s">
        <v>205</v>
      </c>
      <c r="D139" s="1" t="s">
        <v>1949</v>
      </c>
      <c r="E139" s="1" t="s">
        <v>82</v>
      </c>
      <c r="F139" s="1" t="s">
        <v>11730</v>
      </c>
      <c r="G139" s="1" t="s">
        <v>875</v>
      </c>
      <c r="H139" s="377">
        <v>700</v>
      </c>
      <c r="I139" s="377">
        <v>0</v>
      </c>
      <c r="J139" s="378">
        <v>46197</v>
      </c>
      <c r="K139" s="378">
        <v>46197</v>
      </c>
      <c r="L139" s="380">
        <v>0.27777777777778001</v>
      </c>
      <c r="M139" s="380">
        <v>0.49652777777778001</v>
      </c>
      <c r="N139" s="1" t="s">
        <v>61</v>
      </c>
      <c r="O139" s="378"/>
      <c r="P139" s="378"/>
      <c r="Q139" s="380">
        <v>0</v>
      </c>
      <c r="R139" s="1" t="s">
        <v>2501</v>
      </c>
      <c r="S139" s="378">
        <v>46197</v>
      </c>
      <c r="T139" s="1" t="s">
        <v>61</v>
      </c>
      <c r="U139" s="1" t="s">
        <v>878</v>
      </c>
    </row>
    <row r="140" spans="1:21" x14ac:dyDescent="0.25">
      <c r="A140" s="1" t="s">
        <v>878</v>
      </c>
      <c r="B140" s="1">
        <v>1965772</v>
      </c>
      <c r="C140" s="1" t="s">
        <v>205</v>
      </c>
      <c r="D140" s="1" t="s">
        <v>1949</v>
      </c>
      <c r="E140" s="1" t="s">
        <v>82</v>
      </c>
      <c r="F140" s="1" t="s">
        <v>11731</v>
      </c>
      <c r="G140" s="1" t="s">
        <v>875</v>
      </c>
      <c r="H140" s="377">
        <v>700</v>
      </c>
      <c r="I140" s="377">
        <v>0</v>
      </c>
      <c r="J140" s="378">
        <v>46198</v>
      </c>
      <c r="K140" s="378">
        <v>46198</v>
      </c>
      <c r="L140" s="380">
        <v>0.27777777777778001</v>
      </c>
      <c r="M140" s="380">
        <v>0.49652777777778001</v>
      </c>
      <c r="N140" s="1" t="s">
        <v>61</v>
      </c>
      <c r="O140" s="378"/>
      <c r="P140" s="378"/>
      <c r="Q140" s="380">
        <v>0</v>
      </c>
      <c r="R140" s="1" t="s">
        <v>2501</v>
      </c>
      <c r="S140" s="378">
        <v>46198</v>
      </c>
      <c r="T140" s="1" t="s">
        <v>61</v>
      </c>
      <c r="U140" s="1" t="s">
        <v>878</v>
      </c>
    </row>
    <row r="141" spans="1:21" x14ac:dyDescent="0.25">
      <c r="A141" s="1" t="s">
        <v>878</v>
      </c>
      <c r="B141" s="1">
        <v>1965773</v>
      </c>
      <c r="C141" s="1" t="s">
        <v>205</v>
      </c>
      <c r="D141" s="1" t="s">
        <v>1949</v>
      </c>
      <c r="E141" s="1" t="s">
        <v>82</v>
      </c>
      <c r="F141" s="1" t="s">
        <v>11732</v>
      </c>
      <c r="G141" s="1" t="s">
        <v>875</v>
      </c>
      <c r="H141" s="377">
        <v>700</v>
      </c>
      <c r="I141" s="377">
        <v>0</v>
      </c>
      <c r="J141" s="378">
        <v>46198</v>
      </c>
      <c r="K141" s="378">
        <v>46198</v>
      </c>
      <c r="L141" s="380">
        <v>0.27777777777778001</v>
      </c>
      <c r="M141" s="380">
        <v>0.49652777777778001</v>
      </c>
      <c r="N141" s="1" t="s">
        <v>61</v>
      </c>
      <c r="O141" s="378"/>
      <c r="P141" s="378"/>
      <c r="Q141" s="380">
        <v>0</v>
      </c>
      <c r="R141" s="1" t="s">
        <v>2501</v>
      </c>
      <c r="S141" s="378">
        <v>46198</v>
      </c>
      <c r="T141" s="1" t="s">
        <v>61</v>
      </c>
      <c r="U141" s="1" t="s">
        <v>878</v>
      </c>
    </row>
    <row r="142" spans="1:21" x14ac:dyDescent="0.25">
      <c r="A142" s="1" t="s">
        <v>878</v>
      </c>
      <c r="B142" s="1">
        <v>1965774</v>
      </c>
      <c r="C142" s="1" t="s">
        <v>205</v>
      </c>
      <c r="D142" s="1" t="s">
        <v>1949</v>
      </c>
      <c r="E142" s="1" t="s">
        <v>82</v>
      </c>
      <c r="F142" s="1" t="s">
        <v>11733</v>
      </c>
      <c r="G142" s="1" t="s">
        <v>875</v>
      </c>
      <c r="H142" s="377">
        <v>700</v>
      </c>
      <c r="I142" s="377">
        <v>0</v>
      </c>
      <c r="J142" s="378">
        <v>46199</v>
      </c>
      <c r="K142" s="378">
        <v>46199</v>
      </c>
      <c r="L142" s="380">
        <v>0.27777777777778001</v>
      </c>
      <c r="M142" s="380">
        <v>0.49652777777778001</v>
      </c>
      <c r="N142" s="1" t="s">
        <v>61</v>
      </c>
      <c r="O142" s="378"/>
      <c r="P142" s="378"/>
      <c r="Q142" s="380">
        <v>0</v>
      </c>
      <c r="R142" s="1" t="s">
        <v>2501</v>
      </c>
      <c r="S142" s="378">
        <v>46199</v>
      </c>
      <c r="T142" s="1" t="s">
        <v>61</v>
      </c>
      <c r="U142" s="1" t="s">
        <v>878</v>
      </c>
    </row>
    <row r="143" spans="1:21" x14ac:dyDescent="0.25">
      <c r="A143" s="1" t="s">
        <v>878</v>
      </c>
      <c r="B143" s="1">
        <v>1965775</v>
      </c>
      <c r="C143" s="1" t="s">
        <v>205</v>
      </c>
      <c r="D143" s="1" t="s">
        <v>1949</v>
      </c>
      <c r="E143" s="1" t="s">
        <v>82</v>
      </c>
      <c r="F143" s="1" t="s">
        <v>11734</v>
      </c>
      <c r="G143" s="1" t="s">
        <v>875</v>
      </c>
      <c r="H143" s="377">
        <v>700</v>
      </c>
      <c r="I143" s="377">
        <v>0</v>
      </c>
      <c r="J143" s="378">
        <v>46199</v>
      </c>
      <c r="K143" s="378">
        <v>46199</v>
      </c>
      <c r="L143" s="380">
        <v>0.27777777777778001</v>
      </c>
      <c r="M143" s="380">
        <v>0.49652777777778001</v>
      </c>
      <c r="N143" s="1" t="s">
        <v>61</v>
      </c>
      <c r="O143" s="378"/>
      <c r="P143" s="378"/>
      <c r="Q143" s="380">
        <v>0</v>
      </c>
      <c r="R143" s="1" t="s">
        <v>2501</v>
      </c>
      <c r="S143" s="378">
        <v>46199</v>
      </c>
      <c r="T143" s="1" t="s">
        <v>61</v>
      </c>
      <c r="U143" s="1" t="s">
        <v>878</v>
      </c>
    </row>
    <row r="144" spans="1:21" x14ac:dyDescent="0.25">
      <c r="A144" s="1" t="s">
        <v>878</v>
      </c>
      <c r="B144" s="1">
        <v>1965776</v>
      </c>
      <c r="C144" s="1" t="s">
        <v>205</v>
      </c>
      <c r="D144" s="1" t="s">
        <v>1949</v>
      </c>
      <c r="E144" s="1" t="s">
        <v>82</v>
      </c>
      <c r="F144" s="1" t="s">
        <v>11735</v>
      </c>
      <c r="G144" s="1" t="s">
        <v>875</v>
      </c>
      <c r="H144" s="377">
        <v>700</v>
      </c>
      <c r="I144" s="377">
        <v>0</v>
      </c>
      <c r="J144" s="378">
        <v>46200</v>
      </c>
      <c r="K144" s="378">
        <v>46200</v>
      </c>
      <c r="L144" s="380">
        <v>0.27777777777778001</v>
      </c>
      <c r="M144" s="380">
        <v>0.49652777777778001</v>
      </c>
      <c r="N144" s="1" t="s">
        <v>61</v>
      </c>
      <c r="O144" s="378"/>
      <c r="P144" s="378"/>
      <c r="Q144" s="380">
        <v>0</v>
      </c>
      <c r="R144" s="1" t="s">
        <v>2501</v>
      </c>
      <c r="S144" s="378">
        <v>46200</v>
      </c>
      <c r="T144" s="1" t="s">
        <v>61</v>
      </c>
      <c r="U144" s="1" t="s">
        <v>878</v>
      </c>
    </row>
    <row r="145" spans="1:21" x14ac:dyDescent="0.25">
      <c r="A145" s="1" t="s">
        <v>878</v>
      </c>
      <c r="B145" s="1">
        <v>1965777</v>
      </c>
      <c r="C145" s="1" t="s">
        <v>205</v>
      </c>
      <c r="D145" s="1" t="s">
        <v>1949</v>
      </c>
      <c r="E145" s="1" t="s">
        <v>82</v>
      </c>
      <c r="F145" s="1" t="s">
        <v>11736</v>
      </c>
      <c r="G145" s="1" t="s">
        <v>875</v>
      </c>
      <c r="H145" s="377">
        <v>700</v>
      </c>
      <c r="I145" s="377">
        <v>0</v>
      </c>
      <c r="J145" s="378">
        <v>46200</v>
      </c>
      <c r="K145" s="378">
        <v>46200</v>
      </c>
      <c r="L145" s="380">
        <v>0.27777777777778001</v>
      </c>
      <c r="M145" s="380">
        <v>0.49652777777778001</v>
      </c>
      <c r="N145" s="1" t="s">
        <v>61</v>
      </c>
      <c r="O145" s="378"/>
      <c r="P145" s="378"/>
      <c r="Q145" s="380">
        <v>0</v>
      </c>
      <c r="R145" s="1" t="s">
        <v>2501</v>
      </c>
      <c r="S145" s="378">
        <v>46200</v>
      </c>
      <c r="T145" s="1" t="s">
        <v>61</v>
      </c>
      <c r="U145" s="1" t="s">
        <v>878</v>
      </c>
    </row>
    <row r="146" spans="1:21" x14ac:dyDescent="0.25">
      <c r="A146" s="1" t="s">
        <v>878</v>
      </c>
      <c r="B146" s="1">
        <v>1965778</v>
      </c>
      <c r="C146" s="1" t="s">
        <v>205</v>
      </c>
      <c r="D146" s="1" t="s">
        <v>1949</v>
      </c>
      <c r="E146" s="1" t="s">
        <v>82</v>
      </c>
      <c r="F146" s="1" t="s">
        <v>11737</v>
      </c>
      <c r="G146" s="1" t="s">
        <v>875</v>
      </c>
      <c r="H146" s="377">
        <v>700</v>
      </c>
      <c r="I146" s="377">
        <v>0</v>
      </c>
      <c r="J146" s="378">
        <v>46202</v>
      </c>
      <c r="K146" s="378">
        <v>46202</v>
      </c>
      <c r="L146" s="380">
        <v>0.27777777777778001</v>
      </c>
      <c r="M146" s="380">
        <v>0.49652777777778001</v>
      </c>
      <c r="N146" s="1" t="s">
        <v>61</v>
      </c>
      <c r="O146" s="378"/>
      <c r="P146" s="378"/>
      <c r="Q146" s="380">
        <v>0</v>
      </c>
      <c r="R146" s="1" t="s">
        <v>2501</v>
      </c>
      <c r="S146" s="378">
        <v>46202</v>
      </c>
      <c r="T146" s="1" t="s">
        <v>61</v>
      </c>
      <c r="U146" s="1" t="s">
        <v>878</v>
      </c>
    </row>
    <row r="147" spans="1:21" x14ac:dyDescent="0.25">
      <c r="A147" s="1" t="s">
        <v>2867</v>
      </c>
      <c r="B147" s="1">
        <v>1965850</v>
      </c>
      <c r="C147" s="1" t="s">
        <v>13440</v>
      </c>
      <c r="D147" s="1" t="s">
        <v>117</v>
      </c>
      <c r="E147" s="1" t="s">
        <v>82</v>
      </c>
      <c r="F147" s="1" t="s">
        <v>13182</v>
      </c>
      <c r="G147" s="1" t="s">
        <v>875</v>
      </c>
      <c r="H147" s="377">
        <v>600</v>
      </c>
      <c r="I147" s="377">
        <v>0</v>
      </c>
      <c r="J147" s="378">
        <v>46188</v>
      </c>
      <c r="K147" s="378">
        <v>46188</v>
      </c>
      <c r="L147" s="380">
        <v>0.27777777777778001</v>
      </c>
      <c r="M147" s="380">
        <v>0.29027777777778002</v>
      </c>
      <c r="N147" s="1" t="s">
        <v>61</v>
      </c>
      <c r="O147" s="378"/>
      <c r="P147" s="378"/>
      <c r="Q147" s="380">
        <v>0</v>
      </c>
      <c r="R147" s="1" t="s">
        <v>10531</v>
      </c>
      <c r="S147" s="378">
        <v>46188</v>
      </c>
      <c r="T147" s="1" t="s">
        <v>61</v>
      </c>
      <c r="U147" s="1" t="s">
        <v>2867</v>
      </c>
    </row>
    <row r="148" spans="1:21" x14ac:dyDescent="0.25">
      <c r="A148" s="1" t="s">
        <v>2867</v>
      </c>
      <c r="B148" s="1">
        <v>1965699</v>
      </c>
      <c r="C148" s="1" t="s">
        <v>3582</v>
      </c>
      <c r="D148" s="1" t="s">
        <v>95</v>
      </c>
      <c r="E148" s="1" t="s">
        <v>82</v>
      </c>
      <c r="F148" s="1" t="s">
        <v>10541</v>
      </c>
      <c r="G148" s="1" t="s">
        <v>875</v>
      </c>
      <c r="H148" s="377">
        <v>400</v>
      </c>
      <c r="I148" s="377">
        <v>0</v>
      </c>
      <c r="J148" s="378">
        <v>46185</v>
      </c>
      <c r="K148" s="378">
        <v>46185</v>
      </c>
      <c r="L148" s="380">
        <v>0.27777777777778001</v>
      </c>
      <c r="M148" s="380">
        <v>0.28611111111110998</v>
      </c>
      <c r="N148" s="1" t="s">
        <v>61</v>
      </c>
      <c r="O148" s="378"/>
      <c r="P148" s="378"/>
      <c r="Q148" s="380">
        <v>0</v>
      </c>
      <c r="R148" s="1" t="s">
        <v>2582</v>
      </c>
      <c r="S148" s="378">
        <v>46185</v>
      </c>
      <c r="T148" s="1" t="s">
        <v>61</v>
      </c>
      <c r="U148" s="1" t="s">
        <v>2867</v>
      </c>
    </row>
    <row r="149" spans="1:21" x14ac:dyDescent="0.25">
      <c r="A149" s="1" t="s">
        <v>2867</v>
      </c>
      <c r="B149" s="1">
        <v>1965851</v>
      </c>
      <c r="C149" s="1" t="s">
        <v>13441</v>
      </c>
      <c r="D149" s="1" t="s">
        <v>290</v>
      </c>
      <c r="E149" s="1" t="s">
        <v>82</v>
      </c>
      <c r="F149" s="1" t="s">
        <v>13183</v>
      </c>
      <c r="G149" s="1" t="s">
        <v>875</v>
      </c>
      <c r="H149" s="377">
        <v>600</v>
      </c>
      <c r="I149" s="377">
        <v>0</v>
      </c>
      <c r="J149" s="378">
        <v>46188</v>
      </c>
      <c r="K149" s="378">
        <v>46188</v>
      </c>
      <c r="L149" s="380">
        <v>0.27777777777778001</v>
      </c>
      <c r="M149" s="380">
        <v>0.29027777777778002</v>
      </c>
      <c r="N149" s="1" t="s">
        <v>61</v>
      </c>
      <c r="O149" s="378"/>
      <c r="P149" s="378"/>
      <c r="Q149" s="380">
        <v>0</v>
      </c>
      <c r="R149" s="1" t="s">
        <v>13442</v>
      </c>
      <c r="S149" s="378">
        <v>46188</v>
      </c>
      <c r="T149" s="1" t="s">
        <v>61</v>
      </c>
      <c r="U149" s="1" t="s">
        <v>2867</v>
      </c>
    </row>
    <row r="150" spans="1:21" x14ac:dyDescent="0.25">
      <c r="A150" s="1" t="s">
        <v>2867</v>
      </c>
      <c r="B150" s="1">
        <v>1965700</v>
      </c>
      <c r="C150" s="1" t="s">
        <v>10533</v>
      </c>
      <c r="D150" s="1" t="s">
        <v>123</v>
      </c>
      <c r="E150" s="1" t="s">
        <v>82</v>
      </c>
      <c r="F150" s="1" t="s">
        <v>10542</v>
      </c>
      <c r="G150" s="1" t="s">
        <v>875</v>
      </c>
      <c r="H150" s="377">
        <v>400</v>
      </c>
      <c r="I150" s="377">
        <v>0</v>
      </c>
      <c r="J150" s="378">
        <v>46186</v>
      </c>
      <c r="K150" s="378">
        <v>46186</v>
      </c>
      <c r="L150" s="380">
        <v>0.27777777777778001</v>
      </c>
      <c r="M150" s="380">
        <v>0.28611111111110998</v>
      </c>
      <c r="N150" s="1" t="s">
        <v>61</v>
      </c>
      <c r="O150" s="378"/>
      <c r="P150" s="378"/>
      <c r="Q150" s="380">
        <v>0</v>
      </c>
      <c r="R150" s="1" t="s">
        <v>2582</v>
      </c>
      <c r="S150" s="378">
        <v>46186</v>
      </c>
      <c r="T150" s="1" t="s">
        <v>61</v>
      </c>
      <c r="U150" s="1" t="s">
        <v>2867</v>
      </c>
    </row>
    <row r="151" spans="1:21" x14ac:dyDescent="0.25">
      <c r="A151" s="1" t="s">
        <v>2867</v>
      </c>
      <c r="B151" s="1">
        <v>1964975</v>
      </c>
      <c r="C151" s="1" t="s">
        <v>3175</v>
      </c>
      <c r="D151" s="1" t="s">
        <v>288</v>
      </c>
      <c r="E151" s="1" t="s">
        <v>82</v>
      </c>
      <c r="F151" s="1" t="s">
        <v>4175</v>
      </c>
      <c r="G151" s="1" t="s">
        <v>875</v>
      </c>
      <c r="H151" s="377">
        <v>1000</v>
      </c>
      <c r="I151" s="377">
        <v>0</v>
      </c>
      <c r="J151" s="378">
        <v>46184</v>
      </c>
      <c r="K151" s="378">
        <v>46184</v>
      </c>
      <c r="L151" s="380">
        <v>0.48574074074073997</v>
      </c>
      <c r="M151" s="380">
        <v>0.50657407407406996</v>
      </c>
      <c r="N151" s="1" t="s">
        <v>61</v>
      </c>
      <c r="O151" s="378"/>
      <c r="P151" s="378"/>
      <c r="Q151" s="380">
        <v>0</v>
      </c>
      <c r="R151" s="1" t="s">
        <v>3095</v>
      </c>
      <c r="S151" s="378">
        <v>46184</v>
      </c>
      <c r="T151" s="1" t="s">
        <v>61</v>
      </c>
      <c r="U151" s="1" t="s">
        <v>2867</v>
      </c>
    </row>
    <row r="152" spans="1:21" x14ac:dyDescent="0.25">
      <c r="A152" s="1" t="s">
        <v>879</v>
      </c>
      <c r="B152" s="1">
        <v>1964995</v>
      </c>
      <c r="C152" s="1" t="s">
        <v>4228</v>
      </c>
      <c r="D152" s="1" t="s">
        <v>307</v>
      </c>
      <c r="E152" s="1" t="s">
        <v>82</v>
      </c>
      <c r="F152" s="1" t="s">
        <v>4200</v>
      </c>
      <c r="G152" s="1" t="s">
        <v>875</v>
      </c>
      <c r="H152" s="377">
        <v>500</v>
      </c>
      <c r="I152" s="377">
        <v>0</v>
      </c>
      <c r="J152" s="378">
        <v>46184</v>
      </c>
      <c r="K152" s="378">
        <v>46184</v>
      </c>
      <c r="L152" s="380">
        <v>0.48364583333333</v>
      </c>
      <c r="M152" s="380">
        <v>0.49406250000000002</v>
      </c>
      <c r="N152" s="1" t="s">
        <v>61</v>
      </c>
      <c r="O152" s="378"/>
      <c r="P152" s="378"/>
      <c r="Q152" s="380">
        <v>0</v>
      </c>
      <c r="R152" s="1" t="s">
        <v>2501</v>
      </c>
      <c r="S152" s="378">
        <v>46184</v>
      </c>
      <c r="T152" s="1" t="s">
        <v>61</v>
      </c>
      <c r="U152" s="1" t="s">
        <v>879</v>
      </c>
    </row>
    <row r="153" spans="1:21" x14ac:dyDescent="0.25">
      <c r="A153" s="1" t="s">
        <v>879</v>
      </c>
      <c r="B153" s="1">
        <v>1964996</v>
      </c>
      <c r="C153" s="1" t="s">
        <v>4228</v>
      </c>
      <c r="D153" s="1" t="s">
        <v>307</v>
      </c>
      <c r="E153" s="1" t="s">
        <v>82</v>
      </c>
      <c r="F153" s="1" t="s">
        <v>4201</v>
      </c>
      <c r="G153" s="1" t="s">
        <v>875</v>
      </c>
      <c r="H153" s="377">
        <v>500</v>
      </c>
      <c r="I153" s="377">
        <v>0</v>
      </c>
      <c r="J153" s="378">
        <v>46185</v>
      </c>
      <c r="K153" s="378">
        <v>46185</v>
      </c>
      <c r="L153" s="380">
        <v>0.27777777777778001</v>
      </c>
      <c r="M153" s="380">
        <v>0.28819444444443998</v>
      </c>
      <c r="N153" s="1" t="s">
        <v>61</v>
      </c>
      <c r="O153" s="378"/>
      <c r="P153" s="378"/>
      <c r="Q153" s="380">
        <v>0</v>
      </c>
      <c r="R153" s="1" t="s">
        <v>2501</v>
      </c>
      <c r="S153" s="378">
        <v>46185</v>
      </c>
      <c r="T153" s="1" t="s">
        <v>61</v>
      </c>
      <c r="U153" s="1" t="s">
        <v>879</v>
      </c>
    </row>
    <row r="154" spans="1:21" x14ac:dyDescent="0.25">
      <c r="A154" s="1" t="s">
        <v>879</v>
      </c>
      <c r="B154" s="1">
        <v>1964997</v>
      </c>
      <c r="C154" s="1" t="s">
        <v>4228</v>
      </c>
      <c r="D154" s="1" t="s">
        <v>307</v>
      </c>
      <c r="E154" s="1" t="s">
        <v>82</v>
      </c>
      <c r="F154" s="1" t="s">
        <v>4202</v>
      </c>
      <c r="G154" s="1" t="s">
        <v>875</v>
      </c>
      <c r="H154" s="377">
        <v>500</v>
      </c>
      <c r="I154" s="377">
        <v>0</v>
      </c>
      <c r="J154" s="378">
        <v>46185</v>
      </c>
      <c r="K154" s="378">
        <v>46185</v>
      </c>
      <c r="L154" s="380">
        <v>0.27777777777778001</v>
      </c>
      <c r="M154" s="380">
        <v>0.28819444444443998</v>
      </c>
      <c r="N154" s="1" t="s">
        <v>61</v>
      </c>
      <c r="O154" s="378"/>
      <c r="P154" s="378"/>
      <c r="Q154" s="380">
        <v>0</v>
      </c>
      <c r="R154" s="1" t="s">
        <v>2501</v>
      </c>
      <c r="S154" s="378">
        <v>46185</v>
      </c>
      <c r="T154" s="1" t="s">
        <v>61</v>
      </c>
      <c r="U154" s="1" t="s">
        <v>879</v>
      </c>
    </row>
    <row r="155" spans="1:21" x14ac:dyDescent="0.25">
      <c r="A155" s="1" t="s">
        <v>879</v>
      </c>
      <c r="B155" s="1">
        <v>1964998</v>
      </c>
      <c r="C155" s="1" t="s">
        <v>4228</v>
      </c>
      <c r="D155" s="1" t="s">
        <v>307</v>
      </c>
      <c r="E155" s="1" t="s">
        <v>82</v>
      </c>
      <c r="F155" s="1" t="s">
        <v>4203</v>
      </c>
      <c r="G155" s="1" t="s">
        <v>875</v>
      </c>
      <c r="H155" s="377">
        <v>500</v>
      </c>
      <c r="I155" s="377">
        <v>0</v>
      </c>
      <c r="J155" s="378">
        <v>46186</v>
      </c>
      <c r="K155" s="378">
        <v>46186</v>
      </c>
      <c r="L155" s="380">
        <v>0.27777777777778001</v>
      </c>
      <c r="M155" s="380">
        <v>0.28819444444443998</v>
      </c>
      <c r="N155" s="1" t="s">
        <v>61</v>
      </c>
      <c r="O155" s="378"/>
      <c r="P155" s="378"/>
      <c r="Q155" s="380">
        <v>0</v>
      </c>
      <c r="R155" s="1" t="s">
        <v>2501</v>
      </c>
      <c r="S155" s="378">
        <v>46186</v>
      </c>
      <c r="T155" s="1" t="s">
        <v>61</v>
      </c>
      <c r="U155" s="1" t="s">
        <v>879</v>
      </c>
    </row>
    <row r="156" spans="1:21" x14ac:dyDescent="0.25">
      <c r="A156" s="1" t="s">
        <v>879</v>
      </c>
      <c r="B156" s="1">
        <v>1964999</v>
      </c>
      <c r="C156" s="1" t="s">
        <v>4228</v>
      </c>
      <c r="D156" s="1" t="s">
        <v>307</v>
      </c>
      <c r="E156" s="1" t="s">
        <v>82</v>
      </c>
      <c r="F156" s="1" t="s">
        <v>4204</v>
      </c>
      <c r="G156" s="1" t="s">
        <v>875</v>
      </c>
      <c r="H156" s="377">
        <v>500</v>
      </c>
      <c r="I156" s="377">
        <v>0</v>
      </c>
      <c r="J156" s="378">
        <v>46186</v>
      </c>
      <c r="K156" s="378">
        <v>46186</v>
      </c>
      <c r="L156" s="380">
        <v>0.27777777777778001</v>
      </c>
      <c r="M156" s="380">
        <v>0.28819444444443998</v>
      </c>
      <c r="N156" s="1" t="s">
        <v>61</v>
      </c>
      <c r="O156" s="378"/>
      <c r="P156" s="378"/>
      <c r="Q156" s="380">
        <v>0</v>
      </c>
      <c r="R156" s="1" t="s">
        <v>2501</v>
      </c>
      <c r="S156" s="378">
        <v>46186</v>
      </c>
      <c r="T156" s="1" t="s">
        <v>61</v>
      </c>
      <c r="U156" s="1" t="s">
        <v>879</v>
      </c>
    </row>
    <row r="157" spans="1:21" x14ac:dyDescent="0.25">
      <c r="A157" s="1" t="s">
        <v>879</v>
      </c>
      <c r="B157" s="1">
        <v>1965000</v>
      </c>
      <c r="C157" s="1" t="s">
        <v>4228</v>
      </c>
      <c r="D157" s="1" t="s">
        <v>307</v>
      </c>
      <c r="E157" s="1" t="s">
        <v>82</v>
      </c>
      <c r="F157" s="1" t="s">
        <v>4205</v>
      </c>
      <c r="G157" s="1" t="s">
        <v>875</v>
      </c>
      <c r="H157" s="377">
        <v>500</v>
      </c>
      <c r="I157" s="377">
        <v>0</v>
      </c>
      <c r="J157" s="378">
        <v>46188</v>
      </c>
      <c r="K157" s="378">
        <v>46188</v>
      </c>
      <c r="L157" s="380">
        <v>0.27777777777778001</v>
      </c>
      <c r="M157" s="380">
        <v>0.28819444444443998</v>
      </c>
      <c r="N157" s="1" t="s">
        <v>61</v>
      </c>
      <c r="O157" s="378"/>
      <c r="P157" s="378"/>
      <c r="Q157" s="380">
        <v>0</v>
      </c>
      <c r="R157" s="1" t="s">
        <v>2501</v>
      </c>
      <c r="S157" s="378">
        <v>46188</v>
      </c>
      <c r="T157" s="1" t="s">
        <v>61</v>
      </c>
      <c r="U157" s="1" t="s">
        <v>879</v>
      </c>
    </row>
    <row r="158" spans="1:21" x14ac:dyDescent="0.25">
      <c r="A158" s="1" t="s">
        <v>879</v>
      </c>
      <c r="B158" s="1">
        <v>1965001</v>
      </c>
      <c r="C158" s="1" t="s">
        <v>4228</v>
      </c>
      <c r="D158" s="1" t="s">
        <v>307</v>
      </c>
      <c r="E158" s="1" t="s">
        <v>82</v>
      </c>
      <c r="F158" s="1" t="s">
        <v>4206</v>
      </c>
      <c r="G158" s="1" t="s">
        <v>875</v>
      </c>
      <c r="H158" s="377">
        <v>500</v>
      </c>
      <c r="I158" s="377">
        <v>0</v>
      </c>
      <c r="J158" s="378">
        <v>46188</v>
      </c>
      <c r="K158" s="378">
        <v>46188</v>
      </c>
      <c r="L158" s="380">
        <v>0.27777777777778001</v>
      </c>
      <c r="M158" s="380">
        <v>0.28819444444443998</v>
      </c>
      <c r="N158" s="1" t="s">
        <v>61</v>
      </c>
      <c r="O158" s="378"/>
      <c r="P158" s="378"/>
      <c r="Q158" s="380">
        <v>0</v>
      </c>
      <c r="R158" s="1" t="s">
        <v>2501</v>
      </c>
      <c r="S158" s="378">
        <v>46188</v>
      </c>
      <c r="T158" s="1" t="s">
        <v>61</v>
      </c>
      <c r="U158" s="1" t="s">
        <v>879</v>
      </c>
    </row>
    <row r="159" spans="1:21" x14ac:dyDescent="0.25">
      <c r="A159" s="1" t="s">
        <v>879</v>
      </c>
      <c r="B159" s="1">
        <v>1965002</v>
      </c>
      <c r="C159" s="1" t="s">
        <v>4228</v>
      </c>
      <c r="D159" s="1" t="s">
        <v>307</v>
      </c>
      <c r="E159" s="1" t="s">
        <v>82</v>
      </c>
      <c r="F159" s="1" t="s">
        <v>4207</v>
      </c>
      <c r="G159" s="1" t="s">
        <v>875</v>
      </c>
      <c r="H159" s="377">
        <v>500</v>
      </c>
      <c r="I159" s="377">
        <v>0</v>
      </c>
      <c r="J159" s="378">
        <v>46189</v>
      </c>
      <c r="K159" s="378">
        <v>46189</v>
      </c>
      <c r="L159" s="380">
        <v>0.27777777777778001</v>
      </c>
      <c r="M159" s="380">
        <v>0.28819444444443998</v>
      </c>
      <c r="N159" s="1" t="s">
        <v>61</v>
      </c>
      <c r="O159" s="378"/>
      <c r="P159" s="378"/>
      <c r="Q159" s="380">
        <v>0</v>
      </c>
      <c r="R159" s="1" t="s">
        <v>2501</v>
      </c>
      <c r="S159" s="378">
        <v>46189</v>
      </c>
      <c r="T159" s="1" t="s">
        <v>61</v>
      </c>
      <c r="U159" s="1" t="s">
        <v>879</v>
      </c>
    </row>
    <row r="160" spans="1:21" x14ac:dyDescent="0.25">
      <c r="A160" s="1" t="s">
        <v>879</v>
      </c>
      <c r="B160" s="1">
        <v>1965003</v>
      </c>
      <c r="C160" s="1" t="s">
        <v>4228</v>
      </c>
      <c r="D160" s="1" t="s">
        <v>307</v>
      </c>
      <c r="E160" s="1" t="s">
        <v>82</v>
      </c>
      <c r="F160" s="1" t="s">
        <v>4208</v>
      </c>
      <c r="G160" s="1" t="s">
        <v>875</v>
      </c>
      <c r="H160" s="377">
        <v>500</v>
      </c>
      <c r="I160" s="377">
        <v>0</v>
      </c>
      <c r="J160" s="378">
        <v>46189</v>
      </c>
      <c r="K160" s="378">
        <v>46189</v>
      </c>
      <c r="L160" s="380">
        <v>0.27777777777778001</v>
      </c>
      <c r="M160" s="380">
        <v>0.28819444444443998</v>
      </c>
      <c r="N160" s="1" t="s">
        <v>61</v>
      </c>
      <c r="O160" s="378"/>
      <c r="P160" s="378"/>
      <c r="Q160" s="380">
        <v>0</v>
      </c>
      <c r="R160" s="1" t="s">
        <v>2501</v>
      </c>
      <c r="S160" s="378">
        <v>46189</v>
      </c>
      <c r="T160" s="1" t="s">
        <v>61</v>
      </c>
      <c r="U160" s="1" t="s">
        <v>879</v>
      </c>
    </row>
    <row r="161" spans="1:21" x14ac:dyDescent="0.25">
      <c r="A161" s="1" t="s">
        <v>879</v>
      </c>
      <c r="B161" s="1">
        <v>1965004</v>
      </c>
      <c r="C161" s="1" t="s">
        <v>4228</v>
      </c>
      <c r="D161" s="1" t="s">
        <v>307</v>
      </c>
      <c r="E161" s="1" t="s">
        <v>82</v>
      </c>
      <c r="F161" s="1" t="s">
        <v>4209</v>
      </c>
      <c r="G161" s="1" t="s">
        <v>875</v>
      </c>
      <c r="H161" s="377">
        <v>500</v>
      </c>
      <c r="I161" s="377">
        <v>0</v>
      </c>
      <c r="J161" s="378">
        <v>46190</v>
      </c>
      <c r="K161" s="378">
        <v>46190</v>
      </c>
      <c r="L161" s="380">
        <v>0.27777777777778001</v>
      </c>
      <c r="M161" s="380">
        <v>0.28819444444443998</v>
      </c>
      <c r="N161" s="1" t="s">
        <v>61</v>
      </c>
      <c r="O161" s="378"/>
      <c r="P161" s="378"/>
      <c r="Q161" s="380">
        <v>0</v>
      </c>
      <c r="R161" s="1" t="s">
        <v>2501</v>
      </c>
      <c r="S161" s="378">
        <v>46190</v>
      </c>
      <c r="T161" s="1" t="s">
        <v>61</v>
      </c>
      <c r="U161" s="1" t="s">
        <v>879</v>
      </c>
    </row>
    <row r="162" spans="1:21" x14ac:dyDescent="0.25">
      <c r="A162" s="1" t="s">
        <v>11684</v>
      </c>
      <c r="B162" s="1">
        <v>1965731</v>
      </c>
      <c r="C162" s="1" t="s">
        <v>217</v>
      </c>
      <c r="D162" s="1" t="s">
        <v>72</v>
      </c>
      <c r="E162" s="1" t="s">
        <v>82</v>
      </c>
      <c r="F162" s="1" t="s">
        <v>10898</v>
      </c>
      <c r="G162" s="1" t="s">
        <v>875</v>
      </c>
      <c r="H162" s="377">
        <v>150</v>
      </c>
      <c r="I162" s="377">
        <v>0</v>
      </c>
      <c r="J162" s="378">
        <v>46190</v>
      </c>
      <c r="K162" s="378">
        <v>46190</v>
      </c>
      <c r="L162" s="380">
        <v>0.27777777777778001</v>
      </c>
      <c r="M162" s="380">
        <v>0.31944444444443998</v>
      </c>
      <c r="N162" s="1" t="s">
        <v>61</v>
      </c>
      <c r="O162" s="378"/>
      <c r="P162" s="378"/>
      <c r="Q162" s="380">
        <v>0</v>
      </c>
      <c r="R162" s="1" t="s">
        <v>9334</v>
      </c>
      <c r="S162" s="378">
        <v>46190</v>
      </c>
      <c r="T162" s="1" t="s">
        <v>61</v>
      </c>
      <c r="U162" s="1" t="s">
        <v>11684</v>
      </c>
    </row>
    <row r="163" spans="1:21" x14ac:dyDescent="0.25">
      <c r="A163" s="1" t="s">
        <v>877</v>
      </c>
      <c r="B163" s="1">
        <v>1965653</v>
      </c>
      <c r="C163" s="1" t="s">
        <v>131</v>
      </c>
      <c r="D163" s="1" t="s">
        <v>102</v>
      </c>
      <c r="E163" s="1" t="s">
        <v>82</v>
      </c>
      <c r="F163" s="1" t="s">
        <v>9466</v>
      </c>
      <c r="G163" s="1" t="s">
        <v>875</v>
      </c>
      <c r="H163" s="377">
        <v>40</v>
      </c>
      <c r="I163" s="377">
        <v>0</v>
      </c>
      <c r="J163" s="378">
        <v>46190</v>
      </c>
      <c r="K163" s="378">
        <v>46190</v>
      </c>
      <c r="L163" s="380">
        <v>0.27777777777778001</v>
      </c>
      <c r="M163" s="380">
        <v>0.28888888888889003</v>
      </c>
      <c r="N163" s="1" t="s">
        <v>61</v>
      </c>
      <c r="O163" s="378"/>
      <c r="P163" s="378"/>
      <c r="Q163" s="380">
        <v>0</v>
      </c>
      <c r="R163" s="1" t="s">
        <v>2582</v>
      </c>
      <c r="S163" s="378">
        <v>46190</v>
      </c>
      <c r="T163" s="1" t="s">
        <v>61</v>
      </c>
      <c r="U163" s="1" t="s">
        <v>877</v>
      </c>
    </row>
    <row r="164" spans="1:21" x14ac:dyDescent="0.25">
      <c r="A164" s="1" t="s">
        <v>877</v>
      </c>
      <c r="B164" s="1">
        <v>1965732</v>
      </c>
      <c r="C164" s="1" t="s">
        <v>131</v>
      </c>
      <c r="D164" s="1" t="s">
        <v>102</v>
      </c>
      <c r="E164" s="1" t="s">
        <v>82</v>
      </c>
      <c r="F164" s="1" t="s">
        <v>10899</v>
      </c>
      <c r="G164" s="1" t="s">
        <v>875</v>
      </c>
      <c r="H164" s="377">
        <v>40</v>
      </c>
      <c r="I164" s="377">
        <v>0</v>
      </c>
      <c r="J164" s="378">
        <v>46191</v>
      </c>
      <c r="K164" s="378">
        <v>46191</v>
      </c>
      <c r="L164" s="380">
        <v>0.27777777777778001</v>
      </c>
      <c r="M164" s="380">
        <v>0.28888888888889003</v>
      </c>
      <c r="N164" s="1" t="s">
        <v>61</v>
      </c>
      <c r="O164" s="378"/>
      <c r="P164" s="378"/>
      <c r="Q164" s="380">
        <v>0</v>
      </c>
      <c r="R164" s="1" t="s">
        <v>2501</v>
      </c>
      <c r="S164" s="378">
        <v>46191</v>
      </c>
      <c r="T164" s="1" t="s">
        <v>61</v>
      </c>
      <c r="U164" s="1" t="s">
        <v>877</v>
      </c>
    </row>
    <row r="165" spans="1:21" x14ac:dyDescent="0.25">
      <c r="A165" s="1" t="s">
        <v>877</v>
      </c>
      <c r="B165" s="1">
        <v>1965786</v>
      </c>
      <c r="C165" s="1" t="s">
        <v>131</v>
      </c>
      <c r="D165" s="1" t="s">
        <v>102</v>
      </c>
      <c r="E165" s="1" t="s">
        <v>82</v>
      </c>
      <c r="F165" s="1" t="s">
        <v>11744</v>
      </c>
      <c r="G165" s="1" t="s">
        <v>875</v>
      </c>
      <c r="H165" s="377">
        <v>60</v>
      </c>
      <c r="I165" s="377">
        <v>0</v>
      </c>
      <c r="J165" s="378">
        <v>46192</v>
      </c>
      <c r="K165" s="378">
        <v>46192</v>
      </c>
      <c r="L165" s="380">
        <v>0.27777777777778001</v>
      </c>
      <c r="M165" s="380">
        <v>0.29444444444444001</v>
      </c>
      <c r="N165" s="1" t="s">
        <v>61</v>
      </c>
      <c r="O165" s="378"/>
      <c r="P165" s="378"/>
      <c r="Q165" s="380">
        <v>0</v>
      </c>
      <c r="R165" s="1" t="s">
        <v>2501</v>
      </c>
      <c r="S165" s="378">
        <v>46192</v>
      </c>
      <c r="T165" s="1" t="s">
        <v>61</v>
      </c>
      <c r="U165" s="1" t="s">
        <v>877</v>
      </c>
    </row>
    <row r="166" spans="1:21" x14ac:dyDescent="0.25">
      <c r="A166" s="1" t="s">
        <v>879</v>
      </c>
      <c r="B166" s="1">
        <v>1963735</v>
      </c>
      <c r="C166" s="1" t="s">
        <v>4043</v>
      </c>
      <c r="D166" s="1" t="s">
        <v>424</v>
      </c>
      <c r="E166" s="1" t="s">
        <v>82</v>
      </c>
      <c r="F166" s="1" t="s">
        <v>4037</v>
      </c>
      <c r="G166" s="1" t="s">
        <v>875</v>
      </c>
      <c r="H166" s="377">
        <v>400</v>
      </c>
      <c r="I166" s="377">
        <v>0</v>
      </c>
      <c r="J166" s="378">
        <v>46184</v>
      </c>
      <c r="K166" s="378">
        <v>46184</v>
      </c>
      <c r="L166" s="380">
        <v>0.48336805555556001</v>
      </c>
      <c r="M166" s="380">
        <v>0.49170138888888998</v>
      </c>
      <c r="N166" s="1" t="s">
        <v>61</v>
      </c>
      <c r="O166" s="378"/>
      <c r="P166" s="378"/>
      <c r="Q166" s="380">
        <v>0</v>
      </c>
      <c r="R166" s="1" t="s">
        <v>2668</v>
      </c>
      <c r="S166" s="378">
        <v>46184</v>
      </c>
      <c r="T166" s="1" t="s">
        <v>61</v>
      </c>
      <c r="U166" s="1" t="s">
        <v>879</v>
      </c>
    </row>
    <row r="167" spans="1:21" x14ac:dyDescent="0.25">
      <c r="A167" s="1" t="s">
        <v>879</v>
      </c>
      <c r="B167" s="1">
        <v>1963736</v>
      </c>
      <c r="C167" s="1" t="s">
        <v>4044</v>
      </c>
      <c r="D167" s="1" t="s">
        <v>427</v>
      </c>
      <c r="E167" s="1" t="s">
        <v>82</v>
      </c>
      <c r="F167" s="1" t="s">
        <v>4038</v>
      </c>
      <c r="G167" s="1" t="s">
        <v>875</v>
      </c>
      <c r="H167" s="377">
        <v>400</v>
      </c>
      <c r="I167" s="377">
        <v>0</v>
      </c>
      <c r="J167" s="378">
        <v>46185</v>
      </c>
      <c r="K167" s="378">
        <v>46185</v>
      </c>
      <c r="L167" s="380">
        <v>0.27777777777778001</v>
      </c>
      <c r="M167" s="380">
        <v>0.28611111111110998</v>
      </c>
      <c r="N167" s="1" t="s">
        <v>61</v>
      </c>
      <c r="O167" s="378"/>
      <c r="P167" s="378"/>
      <c r="Q167" s="380">
        <v>0</v>
      </c>
      <c r="R167" s="1" t="s">
        <v>2668</v>
      </c>
      <c r="S167" s="378">
        <v>46185</v>
      </c>
      <c r="T167" s="1" t="s">
        <v>61</v>
      </c>
      <c r="U167" s="1" t="s">
        <v>879</v>
      </c>
    </row>
    <row r="168" spans="1:21" x14ac:dyDescent="0.25">
      <c r="A168" s="1" t="s">
        <v>879</v>
      </c>
      <c r="B168" s="1">
        <v>1965627</v>
      </c>
      <c r="C168" s="1" t="s">
        <v>10534</v>
      </c>
      <c r="D168" s="1" t="s">
        <v>116</v>
      </c>
      <c r="E168" s="1" t="s">
        <v>82</v>
      </c>
      <c r="F168" s="1" t="s">
        <v>9456</v>
      </c>
      <c r="G168" s="1" t="s">
        <v>875</v>
      </c>
      <c r="H168" s="377">
        <v>1000</v>
      </c>
      <c r="I168" s="377">
        <v>0</v>
      </c>
      <c r="J168" s="378">
        <v>46189</v>
      </c>
      <c r="K168" s="378">
        <v>46189</v>
      </c>
      <c r="L168" s="380">
        <v>0.27777777777778001</v>
      </c>
      <c r="M168" s="380">
        <v>0.29861111111110999</v>
      </c>
      <c r="N168" s="1" t="s">
        <v>61</v>
      </c>
      <c r="O168" s="378"/>
      <c r="P168" s="378"/>
      <c r="Q168" s="380">
        <v>0</v>
      </c>
      <c r="R168" s="1" t="s">
        <v>10551</v>
      </c>
      <c r="S168" s="378">
        <v>46189</v>
      </c>
      <c r="T168" s="1" t="s">
        <v>61</v>
      </c>
      <c r="U168" s="1" t="s">
        <v>879</v>
      </c>
    </row>
    <row r="169" spans="1:21" x14ac:dyDescent="0.25">
      <c r="A169" s="1" t="s">
        <v>879</v>
      </c>
      <c r="B169" s="1">
        <v>1965628</v>
      </c>
      <c r="C169" s="1" t="s">
        <v>10534</v>
      </c>
      <c r="D169" s="1" t="s">
        <v>116</v>
      </c>
      <c r="E169" s="1" t="s">
        <v>82</v>
      </c>
      <c r="F169" s="1" t="s">
        <v>9457</v>
      </c>
      <c r="G169" s="1" t="s">
        <v>875</v>
      </c>
      <c r="H169" s="377">
        <v>1000</v>
      </c>
      <c r="I169" s="377">
        <v>0</v>
      </c>
      <c r="J169" s="378">
        <v>46190</v>
      </c>
      <c r="K169" s="378">
        <v>46190</v>
      </c>
      <c r="L169" s="380">
        <v>0.27777777777778001</v>
      </c>
      <c r="M169" s="380">
        <v>0.29861111111110999</v>
      </c>
      <c r="N169" s="1" t="s">
        <v>61</v>
      </c>
      <c r="O169" s="378"/>
      <c r="P169" s="378"/>
      <c r="Q169" s="380">
        <v>0</v>
      </c>
      <c r="R169" s="1" t="s">
        <v>10551</v>
      </c>
      <c r="S169" s="378">
        <v>46190</v>
      </c>
      <c r="T169" s="1" t="s">
        <v>61</v>
      </c>
      <c r="U169" s="1" t="s">
        <v>879</v>
      </c>
    </row>
    <row r="170" spans="1:21" x14ac:dyDescent="0.25">
      <c r="A170" s="1" t="s">
        <v>879</v>
      </c>
      <c r="B170" s="1">
        <v>1965708</v>
      </c>
      <c r="C170" s="1" t="s">
        <v>10555</v>
      </c>
      <c r="D170" s="1" t="s">
        <v>186</v>
      </c>
      <c r="E170" s="1" t="s">
        <v>82</v>
      </c>
      <c r="F170" s="1" t="s">
        <v>10549</v>
      </c>
      <c r="G170" s="1" t="s">
        <v>875</v>
      </c>
      <c r="H170" s="377">
        <v>1000</v>
      </c>
      <c r="I170" s="377">
        <v>0</v>
      </c>
      <c r="J170" s="378">
        <v>46190</v>
      </c>
      <c r="K170" s="378">
        <v>46190</v>
      </c>
      <c r="L170" s="380">
        <v>0.27777777777778001</v>
      </c>
      <c r="M170" s="380">
        <v>0.29861111111110999</v>
      </c>
      <c r="N170" s="1" t="s">
        <v>61</v>
      </c>
      <c r="O170" s="378"/>
      <c r="P170" s="378"/>
      <c r="Q170" s="380">
        <v>0</v>
      </c>
      <c r="R170" s="1" t="s">
        <v>11682</v>
      </c>
      <c r="S170" s="378">
        <v>46190</v>
      </c>
      <c r="T170" s="1" t="s">
        <v>61</v>
      </c>
      <c r="U170" s="1" t="s">
        <v>879</v>
      </c>
    </row>
    <row r="171" spans="1:21" x14ac:dyDescent="0.25">
      <c r="A171" s="1" t="s">
        <v>879</v>
      </c>
      <c r="B171" s="1">
        <v>1965709</v>
      </c>
      <c r="C171" s="1" t="s">
        <v>10555</v>
      </c>
      <c r="D171" s="1" t="s">
        <v>186</v>
      </c>
      <c r="E171" s="1" t="s">
        <v>82</v>
      </c>
      <c r="F171" s="1" t="s">
        <v>10550</v>
      </c>
      <c r="G171" s="1" t="s">
        <v>875</v>
      </c>
      <c r="H171" s="377">
        <v>600</v>
      </c>
      <c r="I171" s="377">
        <v>591</v>
      </c>
      <c r="J171" s="378">
        <v>46190</v>
      </c>
      <c r="K171" s="378">
        <v>46190</v>
      </c>
      <c r="L171" s="380">
        <v>0.27777777777778001</v>
      </c>
      <c r="M171" s="380">
        <v>0.29027777777778002</v>
      </c>
      <c r="N171" s="1" t="s">
        <v>61</v>
      </c>
      <c r="O171" s="378">
        <v>46185</v>
      </c>
      <c r="P171" s="378">
        <v>46185</v>
      </c>
      <c r="Q171" s="380">
        <v>0.59743055555556002</v>
      </c>
      <c r="R171" s="1" t="s">
        <v>14149</v>
      </c>
      <c r="S171" s="378">
        <v>46190</v>
      </c>
      <c r="T171" s="1" t="s">
        <v>61</v>
      </c>
      <c r="U171" s="1" t="s">
        <v>879</v>
      </c>
    </row>
    <row r="172" spans="1:21" x14ac:dyDescent="0.25">
      <c r="A172" s="1" t="s">
        <v>879</v>
      </c>
      <c r="B172" s="1">
        <v>1965698</v>
      </c>
      <c r="C172" s="1" t="s">
        <v>3056</v>
      </c>
      <c r="D172" s="1" t="s">
        <v>341</v>
      </c>
      <c r="E172" s="1" t="s">
        <v>82</v>
      </c>
      <c r="F172" s="1" t="s">
        <v>10540</v>
      </c>
      <c r="G172" s="1" t="s">
        <v>875</v>
      </c>
      <c r="H172" s="377">
        <v>400</v>
      </c>
      <c r="I172" s="377">
        <v>0</v>
      </c>
      <c r="J172" s="378">
        <v>46185</v>
      </c>
      <c r="K172" s="378">
        <v>46185</v>
      </c>
      <c r="L172" s="380">
        <v>0.27777777777778001</v>
      </c>
      <c r="M172" s="380">
        <v>0.28611111111110998</v>
      </c>
      <c r="N172" s="1" t="s">
        <v>61</v>
      </c>
      <c r="O172" s="378"/>
      <c r="P172" s="378"/>
      <c r="Q172" s="380">
        <v>0</v>
      </c>
      <c r="R172" s="1" t="s">
        <v>2582</v>
      </c>
      <c r="S172" s="378">
        <v>46185</v>
      </c>
      <c r="T172" s="1" t="s">
        <v>61</v>
      </c>
      <c r="U172" s="1" t="s">
        <v>879</v>
      </c>
    </row>
    <row r="173" spans="1:21" x14ac:dyDescent="0.25">
      <c r="A173" s="1" t="s">
        <v>879</v>
      </c>
      <c r="B173" s="1">
        <v>1965702</v>
      </c>
      <c r="C173" s="1" t="s">
        <v>10556</v>
      </c>
      <c r="D173" s="1" t="s">
        <v>153</v>
      </c>
      <c r="E173" s="1" t="s">
        <v>82</v>
      </c>
      <c r="F173" s="1" t="s">
        <v>10544</v>
      </c>
      <c r="G173" s="1" t="s">
        <v>875</v>
      </c>
      <c r="H173" s="377">
        <v>400</v>
      </c>
      <c r="I173" s="377">
        <v>0</v>
      </c>
      <c r="J173" s="378">
        <v>46188</v>
      </c>
      <c r="K173" s="378">
        <v>46188</v>
      </c>
      <c r="L173" s="380">
        <v>0.27777777777778001</v>
      </c>
      <c r="M173" s="380">
        <v>0.28611111111110998</v>
      </c>
      <c r="N173" s="1" t="s">
        <v>61</v>
      </c>
      <c r="O173" s="378"/>
      <c r="P173" s="378"/>
      <c r="Q173" s="380">
        <v>0</v>
      </c>
      <c r="R173" s="1" t="s">
        <v>2582</v>
      </c>
      <c r="S173" s="378">
        <v>46188</v>
      </c>
      <c r="T173" s="1" t="s">
        <v>61</v>
      </c>
      <c r="U173" s="1" t="s">
        <v>879</v>
      </c>
    </row>
    <row r="174" spans="1:21" x14ac:dyDescent="0.25">
      <c r="A174" s="1" t="s">
        <v>879</v>
      </c>
      <c r="B174" s="1">
        <v>1965703</v>
      </c>
      <c r="C174" s="1" t="s">
        <v>3320</v>
      </c>
      <c r="D174" s="1" t="s">
        <v>291</v>
      </c>
      <c r="E174" s="1" t="s">
        <v>82</v>
      </c>
      <c r="F174" s="1" t="s">
        <v>10545</v>
      </c>
      <c r="G174" s="1" t="s">
        <v>875</v>
      </c>
      <c r="H174" s="377">
        <v>400</v>
      </c>
      <c r="I174" s="377">
        <v>0</v>
      </c>
      <c r="J174" s="378">
        <v>46188</v>
      </c>
      <c r="K174" s="378">
        <v>46188</v>
      </c>
      <c r="L174" s="380">
        <v>0.27777777777778001</v>
      </c>
      <c r="M174" s="380">
        <v>0.28611111111110998</v>
      </c>
      <c r="N174" s="1" t="s">
        <v>61</v>
      </c>
      <c r="O174" s="378"/>
      <c r="P174" s="378"/>
      <c r="Q174" s="380">
        <v>0</v>
      </c>
      <c r="R174" s="1" t="s">
        <v>2501</v>
      </c>
      <c r="S174" s="378">
        <v>46188</v>
      </c>
      <c r="T174" s="1" t="s">
        <v>61</v>
      </c>
      <c r="U174" s="1" t="s">
        <v>879</v>
      </c>
    </row>
    <row r="175" spans="1:21" x14ac:dyDescent="0.25">
      <c r="A175" s="1" t="s">
        <v>879</v>
      </c>
      <c r="B175" s="1">
        <v>1965183</v>
      </c>
      <c r="C175" s="1" t="s">
        <v>218</v>
      </c>
      <c r="D175" s="1" t="s">
        <v>157</v>
      </c>
      <c r="E175" s="1" t="s">
        <v>82</v>
      </c>
      <c r="F175" s="1" t="s">
        <v>4335</v>
      </c>
      <c r="G175" s="1" t="s">
        <v>875</v>
      </c>
      <c r="H175" s="377">
        <v>100</v>
      </c>
      <c r="I175" s="377">
        <v>0</v>
      </c>
      <c r="J175" s="378">
        <v>46188</v>
      </c>
      <c r="K175" s="378">
        <v>46188</v>
      </c>
      <c r="L175" s="380">
        <v>0.27777777777778001</v>
      </c>
      <c r="M175" s="380">
        <v>0.30555555555556002</v>
      </c>
      <c r="N175" s="1" t="s">
        <v>61</v>
      </c>
      <c r="O175" s="378"/>
      <c r="P175" s="378"/>
      <c r="Q175" s="380">
        <v>0</v>
      </c>
      <c r="R175" s="1" t="s">
        <v>2582</v>
      </c>
      <c r="S175" s="378">
        <v>46188</v>
      </c>
      <c r="T175" s="1" t="s">
        <v>61</v>
      </c>
      <c r="U175" s="1" t="s">
        <v>879</v>
      </c>
    </row>
    <row r="176" spans="1:21" x14ac:dyDescent="0.25">
      <c r="A176" s="1" t="s">
        <v>879</v>
      </c>
      <c r="B176" s="1">
        <v>1965785</v>
      </c>
      <c r="C176" s="1" t="s">
        <v>218</v>
      </c>
      <c r="D176" s="1" t="s">
        <v>157</v>
      </c>
      <c r="E176" s="1" t="s">
        <v>82</v>
      </c>
      <c r="F176" s="1" t="s">
        <v>11743</v>
      </c>
      <c r="G176" s="1" t="s">
        <v>875</v>
      </c>
      <c r="H176" s="377">
        <v>40</v>
      </c>
      <c r="I176" s="377">
        <v>0</v>
      </c>
      <c r="J176" s="378">
        <v>46192</v>
      </c>
      <c r="K176" s="378">
        <v>46192</v>
      </c>
      <c r="L176" s="380">
        <v>0.27777777777778001</v>
      </c>
      <c r="M176" s="380">
        <v>0.28888888888889003</v>
      </c>
      <c r="N176" s="1" t="s">
        <v>61</v>
      </c>
      <c r="O176" s="378"/>
      <c r="P176" s="378"/>
      <c r="Q176" s="380">
        <v>0</v>
      </c>
      <c r="R176" s="1" t="s">
        <v>2501</v>
      </c>
      <c r="S176" s="378">
        <v>46192</v>
      </c>
      <c r="T176" s="1" t="s">
        <v>61</v>
      </c>
      <c r="U176" s="1" t="s">
        <v>879</v>
      </c>
    </row>
    <row r="177" spans="1:21" x14ac:dyDescent="0.25">
      <c r="A177" s="1" t="s">
        <v>879</v>
      </c>
      <c r="B177" s="1">
        <v>1965701</v>
      </c>
      <c r="C177" s="1" t="s">
        <v>4186</v>
      </c>
      <c r="D177" s="1" t="s">
        <v>1235</v>
      </c>
      <c r="E177" s="1" t="s">
        <v>82</v>
      </c>
      <c r="F177" s="1" t="s">
        <v>10543</v>
      </c>
      <c r="G177" s="1" t="s">
        <v>875</v>
      </c>
      <c r="H177" s="377">
        <v>400</v>
      </c>
      <c r="I177" s="377">
        <v>0</v>
      </c>
      <c r="J177" s="378">
        <v>46186</v>
      </c>
      <c r="K177" s="378">
        <v>46186</v>
      </c>
      <c r="L177" s="380">
        <v>0.27777777777778001</v>
      </c>
      <c r="M177" s="380">
        <v>0.28611111111110998</v>
      </c>
      <c r="N177" s="1" t="s">
        <v>61</v>
      </c>
      <c r="O177" s="378"/>
      <c r="P177" s="378"/>
      <c r="Q177" s="380">
        <v>0</v>
      </c>
      <c r="R177" s="1" t="s">
        <v>2582</v>
      </c>
      <c r="S177" s="378">
        <v>46186</v>
      </c>
      <c r="T177" s="1" t="s">
        <v>61</v>
      </c>
      <c r="U177" s="1" t="s">
        <v>879</v>
      </c>
    </row>
    <row r="178" spans="1:21" x14ac:dyDescent="0.25">
      <c r="A178" s="1" t="s">
        <v>879</v>
      </c>
      <c r="B178" s="1">
        <v>1965697</v>
      </c>
      <c r="C178" s="1" t="s">
        <v>10557</v>
      </c>
      <c r="D178" s="1" t="s">
        <v>1234</v>
      </c>
      <c r="E178" s="1" t="s">
        <v>82</v>
      </c>
      <c r="F178" s="1" t="s">
        <v>10539</v>
      </c>
      <c r="G178" s="1" t="s">
        <v>875</v>
      </c>
      <c r="H178" s="377">
        <v>400</v>
      </c>
      <c r="I178" s="377">
        <v>0</v>
      </c>
      <c r="J178" s="378">
        <v>46184</v>
      </c>
      <c r="K178" s="378">
        <v>46184</v>
      </c>
      <c r="L178" s="380">
        <v>0.48287037037037001</v>
      </c>
      <c r="M178" s="380">
        <v>0.49120370370369998</v>
      </c>
      <c r="N178" s="1" t="s">
        <v>61</v>
      </c>
      <c r="O178" s="378"/>
      <c r="P178" s="378"/>
      <c r="Q178" s="380">
        <v>0</v>
      </c>
      <c r="R178" s="1" t="s">
        <v>2582</v>
      </c>
      <c r="S178" s="378">
        <v>46184</v>
      </c>
      <c r="T178" s="1" t="s">
        <v>61</v>
      </c>
      <c r="U178" s="1" t="s">
        <v>879</v>
      </c>
    </row>
    <row r="179" spans="1:21" x14ac:dyDescent="0.25">
      <c r="A179" s="1" t="s">
        <v>2887</v>
      </c>
      <c r="B179" s="1">
        <v>1965624</v>
      </c>
      <c r="C179" s="1" t="s">
        <v>3584</v>
      </c>
      <c r="D179" s="1" t="s">
        <v>1244</v>
      </c>
      <c r="E179" s="1" t="s">
        <v>82</v>
      </c>
      <c r="F179" s="1" t="s">
        <v>9453</v>
      </c>
      <c r="G179" s="1" t="s">
        <v>875</v>
      </c>
      <c r="H179" s="377">
        <v>400</v>
      </c>
      <c r="I179" s="377">
        <v>401</v>
      </c>
      <c r="J179" s="378">
        <v>46186</v>
      </c>
      <c r="K179" s="378">
        <v>46186</v>
      </c>
      <c r="L179" s="380">
        <v>0.27777777777778001</v>
      </c>
      <c r="M179" s="380">
        <v>0.28611111111110998</v>
      </c>
      <c r="N179" s="1" t="s">
        <v>61</v>
      </c>
      <c r="O179" s="378">
        <v>46185</v>
      </c>
      <c r="P179" s="378">
        <v>46185</v>
      </c>
      <c r="Q179" s="380">
        <v>0.59221064814815005</v>
      </c>
      <c r="R179" s="1" t="s">
        <v>9331</v>
      </c>
      <c r="S179" s="378">
        <v>46186</v>
      </c>
      <c r="T179" s="1" t="s">
        <v>61</v>
      </c>
      <c r="U179" s="1" t="s">
        <v>2887</v>
      </c>
    </row>
    <row r="180" spans="1:21" x14ac:dyDescent="0.25">
      <c r="A180" s="1" t="s">
        <v>879</v>
      </c>
      <c r="B180" s="1">
        <v>1965704</v>
      </c>
      <c r="C180" s="1" t="s">
        <v>10559</v>
      </c>
      <c r="D180" s="1" t="s">
        <v>1109</v>
      </c>
      <c r="E180" s="1" t="s">
        <v>82</v>
      </c>
      <c r="F180" s="1" t="s">
        <v>10546</v>
      </c>
      <c r="G180" s="1" t="s">
        <v>875</v>
      </c>
      <c r="H180" s="377">
        <v>400</v>
      </c>
      <c r="I180" s="377">
        <v>0</v>
      </c>
      <c r="J180" s="378">
        <v>46189</v>
      </c>
      <c r="K180" s="378">
        <v>46189</v>
      </c>
      <c r="L180" s="380">
        <v>0.27777777777778001</v>
      </c>
      <c r="M180" s="380">
        <v>0.28611111111110998</v>
      </c>
      <c r="N180" s="1" t="s">
        <v>61</v>
      </c>
      <c r="O180" s="378"/>
      <c r="P180" s="378"/>
      <c r="Q180" s="380">
        <v>0</v>
      </c>
      <c r="R180" s="1" t="s">
        <v>2501</v>
      </c>
      <c r="S180" s="378">
        <v>46189</v>
      </c>
      <c r="T180" s="1" t="s">
        <v>61</v>
      </c>
      <c r="U180" s="1" t="s">
        <v>879</v>
      </c>
    </row>
    <row r="181" spans="1:21" x14ac:dyDescent="0.25">
      <c r="A181" s="1" t="s">
        <v>4189</v>
      </c>
      <c r="B181" s="1">
        <v>1965754</v>
      </c>
      <c r="C181" s="1" t="s">
        <v>4190</v>
      </c>
      <c r="D181" s="1" t="s">
        <v>1873</v>
      </c>
      <c r="E181" s="1" t="s">
        <v>82</v>
      </c>
      <c r="F181" s="1" t="s">
        <v>10978</v>
      </c>
      <c r="G181" s="1" t="s">
        <v>875</v>
      </c>
      <c r="H181" s="377">
        <v>150</v>
      </c>
      <c r="I181" s="377">
        <v>0</v>
      </c>
      <c r="J181" s="378">
        <v>46182</v>
      </c>
      <c r="K181" s="378">
        <v>46182</v>
      </c>
      <c r="L181" s="380">
        <v>0.27777777777778001</v>
      </c>
      <c r="M181" s="380">
        <v>0.28090277777778</v>
      </c>
      <c r="N181" s="1" t="s">
        <v>61</v>
      </c>
      <c r="O181" s="378"/>
      <c r="P181" s="378"/>
      <c r="Q181" s="380">
        <v>0</v>
      </c>
      <c r="R181" s="1" t="s">
        <v>13016</v>
      </c>
      <c r="S181" s="378">
        <v>46182</v>
      </c>
      <c r="T181" s="1" t="s">
        <v>61</v>
      </c>
      <c r="U181" s="1" t="s">
        <v>4189</v>
      </c>
    </row>
    <row r="182" spans="1:21" x14ac:dyDescent="0.25">
      <c r="A182" s="1" t="s">
        <v>4189</v>
      </c>
      <c r="B182" s="1">
        <v>1965755</v>
      </c>
      <c r="C182" s="1" t="s">
        <v>4190</v>
      </c>
      <c r="D182" s="1" t="s">
        <v>1873</v>
      </c>
      <c r="E182" s="1" t="s">
        <v>82</v>
      </c>
      <c r="F182" s="1" t="s">
        <v>10979</v>
      </c>
      <c r="G182" s="1" t="s">
        <v>875</v>
      </c>
      <c r="H182" s="377">
        <v>150</v>
      </c>
      <c r="I182" s="377">
        <v>0</v>
      </c>
      <c r="J182" s="378">
        <v>46184</v>
      </c>
      <c r="K182" s="378">
        <v>46184</v>
      </c>
      <c r="L182" s="380">
        <v>0.27777777777778001</v>
      </c>
      <c r="M182" s="380">
        <v>0.28090277777778</v>
      </c>
      <c r="N182" s="1" t="s">
        <v>61</v>
      </c>
      <c r="O182" s="378"/>
      <c r="P182" s="378"/>
      <c r="Q182" s="380">
        <v>0</v>
      </c>
      <c r="R182" s="1" t="s">
        <v>13016</v>
      </c>
      <c r="S182" s="378">
        <v>46184</v>
      </c>
      <c r="T182" s="1" t="s">
        <v>61</v>
      </c>
      <c r="U182" s="1" t="s">
        <v>4189</v>
      </c>
    </row>
    <row r="183" spans="1:21" x14ac:dyDescent="0.25">
      <c r="A183" s="1" t="s">
        <v>879</v>
      </c>
      <c r="B183" s="1">
        <v>1965706</v>
      </c>
      <c r="C183" s="1" t="s">
        <v>3835</v>
      </c>
      <c r="D183" s="1" t="s">
        <v>517</v>
      </c>
      <c r="E183" s="1" t="s">
        <v>82</v>
      </c>
      <c r="F183" s="1" t="s">
        <v>10547</v>
      </c>
      <c r="G183" s="1" t="s">
        <v>875</v>
      </c>
      <c r="H183" s="377">
        <v>400</v>
      </c>
      <c r="I183" s="377">
        <v>0</v>
      </c>
      <c r="J183" s="378">
        <v>46186</v>
      </c>
      <c r="K183" s="378">
        <v>46186</v>
      </c>
      <c r="L183" s="380">
        <v>0.27777777777778001</v>
      </c>
      <c r="M183" s="380">
        <v>0.28611111111110998</v>
      </c>
      <c r="N183" s="1" t="s">
        <v>61</v>
      </c>
      <c r="O183" s="378"/>
      <c r="P183" s="378"/>
      <c r="Q183" s="380">
        <v>0</v>
      </c>
      <c r="R183" s="1" t="s">
        <v>2582</v>
      </c>
      <c r="S183" s="378">
        <v>46186</v>
      </c>
      <c r="T183" s="1" t="s">
        <v>61</v>
      </c>
      <c r="U183" s="1" t="s">
        <v>879</v>
      </c>
    </row>
    <row r="184" spans="1:21" x14ac:dyDescent="0.25">
      <c r="A184" s="1" t="s">
        <v>2887</v>
      </c>
      <c r="B184" s="1">
        <v>1965622</v>
      </c>
      <c r="C184" s="1" t="s">
        <v>2889</v>
      </c>
      <c r="D184" s="1" t="s">
        <v>1229</v>
      </c>
      <c r="E184" s="1" t="s">
        <v>82</v>
      </c>
      <c r="F184" s="1" t="s">
        <v>9451</v>
      </c>
      <c r="G184" s="1" t="s">
        <v>875</v>
      </c>
      <c r="H184" s="377">
        <v>400</v>
      </c>
      <c r="I184" s="377">
        <v>0</v>
      </c>
      <c r="J184" s="378">
        <v>46185</v>
      </c>
      <c r="K184" s="378">
        <v>46185</v>
      </c>
      <c r="L184" s="380">
        <v>0.27777777777778001</v>
      </c>
      <c r="M184" s="380">
        <v>0.28611111111110998</v>
      </c>
      <c r="N184" s="1" t="s">
        <v>61</v>
      </c>
      <c r="O184" s="378"/>
      <c r="P184" s="378"/>
      <c r="Q184" s="380">
        <v>0</v>
      </c>
      <c r="R184" s="1" t="s">
        <v>2582</v>
      </c>
      <c r="S184" s="378">
        <v>46185</v>
      </c>
      <c r="T184" s="1" t="s">
        <v>61</v>
      </c>
      <c r="U184" s="1" t="s">
        <v>2887</v>
      </c>
    </row>
    <row r="185" spans="1:21" x14ac:dyDescent="0.25">
      <c r="A185" s="1" t="s">
        <v>4189</v>
      </c>
      <c r="B185" s="1">
        <v>1965625</v>
      </c>
      <c r="C185" s="1" t="s">
        <v>10536</v>
      </c>
      <c r="D185" s="1" t="s">
        <v>2560</v>
      </c>
      <c r="E185" s="1" t="s">
        <v>82</v>
      </c>
      <c r="F185" s="1" t="s">
        <v>9454</v>
      </c>
      <c r="G185" s="1" t="s">
        <v>875</v>
      </c>
      <c r="H185" s="377">
        <v>1000</v>
      </c>
      <c r="I185" s="377">
        <v>0</v>
      </c>
      <c r="J185" s="378">
        <v>46189</v>
      </c>
      <c r="K185" s="378">
        <v>46189</v>
      </c>
      <c r="L185" s="380">
        <v>0.27777777777778001</v>
      </c>
      <c r="M185" s="380">
        <v>0.29861111111110999</v>
      </c>
      <c r="N185" s="1" t="s">
        <v>61</v>
      </c>
      <c r="O185" s="378"/>
      <c r="P185" s="378"/>
      <c r="Q185" s="380">
        <v>0</v>
      </c>
      <c r="R185" s="1" t="s">
        <v>2582</v>
      </c>
      <c r="S185" s="378">
        <v>46189</v>
      </c>
      <c r="T185" s="1" t="s">
        <v>61</v>
      </c>
      <c r="U185" s="1" t="s">
        <v>4189</v>
      </c>
    </row>
    <row r="186" spans="1:21" x14ac:dyDescent="0.25">
      <c r="A186" s="1" t="s">
        <v>4189</v>
      </c>
      <c r="B186" s="1">
        <v>1965626</v>
      </c>
      <c r="C186" s="1" t="s">
        <v>10536</v>
      </c>
      <c r="D186" s="1" t="s">
        <v>2560</v>
      </c>
      <c r="E186" s="1" t="s">
        <v>82</v>
      </c>
      <c r="F186" s="1" t="s">
        <v>9455</v>
      </c>
      <c r="G186" s="1" t="s">
        <v>875</v>
      </c>
      <c r="H186" s="377">
        <v>1000</v>
      </c>
      <c r="I186" s="377">
        <v>0</v>
      </c>
      <c r="J186" s="378">
        <v>46189</v>
      </c>
      <c r="K186" s="378">
        <v>46189</v>
      </c>
      <c r="L186" s="380">
        <v>0.27777777777778001</v>
      </c>
      <c r="M186" s="380">
        <v>0.29861111111110999</v>
      </c>
      <c r="N186" s="1" t="s">
        <v>61</v>
      </c>
      <c r="O186" s="378"/>
      <c r="P186" s="378"/>
      <c r="Q186" s="380">
        <v>0</v>
      </c>
      <c r="R186" s="1" t="s">
        <v>3095</v>
      </c>
      <c r="S186" s="378">
        <v>46189</v>
      </c>
      <c r="T186" s="1" t="s">
        <v>61</v>
      </c>
      <c r="U186" s="1" t="s">
        <v>4189</v>
      </c>
    </row>
    <row r="187" spans="1:21" x14ac:dyDescent="0.25">
      <c r="A187" s="1" t="s">
        <v>2887</v>
      </c>
      <c r="B187" s="1">
        <v>1965355</v>
      </c>
      <c r="C187" s="1" t="s">
        <v>3585</v>
      </c>
      <c r="D187" s="1" t="s">
        <v>265</v>
      </c>
      <c r="E187" s="1" t="s">
        <v>82</v>
      </c>
      <c r="F187" s="1" t="s">
        <v>4649</v>
      </c>
      <c r="G187" s="1" t="s">
        <v>875</v>
      </c>
      <c r="H187" s="377">
        <v>1200</v>
      </c>
      <c r="I187" s="377">
        <v>0</v>
      </c>
      <c r="J187" s="378">
        <v>46185</v>
      </c>
      <c r="K187" s="378">
        <v>46185</v>
      </c>
      <c r="L187" s="380">
        <v>0.27777777777778001</v>
      </c>
      <c r="M187" s="380">
        <v>0.30277777777777998</v>
      </c>
      <c r="N187" s="1" t="s">
        <v>61</v>
      </c>
      <c r="O187" s="378"/>
      <c r="P187" s="378"/>
      <c r="Q187" s="380">
        <v>0</v>
      </c>
      <c r="R187" s="1" t="s">
        <v>3095</v>
      </c>
      <c r="S187" s="378">
        <v>46185</v>
      </c>
      <c r="T187" s="1" t="s">
        <v>61</v>
      </c>
      <c r="U187" s="1" t="s">
        <v>2887</v>
      </c>
    </row>
    <row r="188" spans="1:21" x14ac:dyDescent="0.25">
      <c r="A188" s="1" t="s">
        <v>2887</v>
      </c>
      <c r="B188" s="1">
        <v>1965753</v>
      </c>
      <c r="C188" s="1" t="s">
        <v>13017</v>
      </c>
      <c r="D188" s="1" t="s">
        <v>1816</v>
      </c>
      <c r="E188" s="1" t="s">
        <v>82</v>
      </c>
      <c r="F188" s="1" t="s">
        <v>10976</v>
      </c>
      <c r="G188" s="1" t="s">
        <v>875</v>
      </c>
      <c r="H188" s="377">
        <v>600</v>
      </c>
      <c r="I188" s="377">
        <v>0</v>
      </c>
      <c r="J188" s="378">
        <v>46184</v>
      </c>
      <c r="K188" s="378">
        <v>46184</v>
      </c>
      <c r="L188" s="380">
        <v>0.48422453703703999</v>
      </c>
      <c r="M188" s="380">
        <v>0.49672453703704</v>
      </c>
      <c r="N188" s="1" t="s">
        <v>61</v>
      </c>
      <c r="O188" s="378"/>
      <c r="P188" s="378"/>
      <c r="Q188" s="380">
        <v>0</v>
      </c>
      <c r="R188" s="1" t="s">
        <v>2582</v>
      </c>
      <c r="S188" s="378">
        <v>46184</v>
      </c>
      <c r="T188" s="1" t="s">
        <v>61</v>
      </c>
      <c r="U188" s="1" t="s">
        <v>2887</v>
      </c>
    </row>
    <row r="189" spans="1:21" x14ac:dyDescent="0.25">
      <c r="A189" s="1" t="s">
        <v>879</v>
      </c>
      <c r="B189" s="1">
        <v>1965852</v>
      </c>
      <c r="C189" s="1" t="s">
        <v>13443</v>
      </c>
      <c r="D189" s="1" t="s">
        <v>2601</v>
      </c>
      <c r="E189" s="1" t="s">
        <v>82</v>
      </c>
      <c r="F189" s="1" t="s">
        <v>13180</v>
      </c>
      <c r="G189" s="1" t="s">
        <v>875</v>
      </c>
      <c r="H189" s="377">
        <v>400</v>
      </c>
      <c r="I189" s="377">
        <v>0</v>
      </c>
      <c r="J189" s="378">
        <v>46188</v>
      </c>
      <c r="K189" s="378">
        <v>46188</v>
      </c>
      <c r="L189" s="380">
        <v>0.27777777777778001</v>
      </c>
      <c r="M189" s="380">
        <v>0.29444444444444001</v>
      </c>
      <c r="N189" s="1" t="s">
        <v>61</v>
      </c>
      <c r="O189" s="378"/>
      <c r="P189" s="378"/>
      <c r="Q189" s="380">
        <v>0</v>
      </c>
      <c r="R189" s="1" t="s">
        <v>13442</v>
      </c>
      <c r="S189" s="378">
        <v>46188</v>
      </c>
      <c r="T189" s="1" t="s">
        <v>61</v>
      </c>
      <c r="U189" s="1" t="s">
        <v>879</v>
      </c>
    </row>
    <row r="190" spans="1:21" x14ac:dyDescent="0.25">
      <c r="A190" s="1" t="s">
        <v>879</v>
      </c>
      <c r="B190" s="1">
        <v>1965853</v>
      </c>
      <c r="C190" s="1" t="s">
        <v>13444</v>
      </c>
      <c r="D190" s="1" t="s">
        <v>2600</v>
      </c>
      <c r="E190" s="1" t="s">
        <v>82</v>
      </c>
      <c r="F190" s="1" t="s">
        <v>13181</v>
      </c>
      <c r="G190" s="1" t="s">
        <v>875</v>
      </c>
      <c r="H190" s="377">
        <v>400</v>
      </c>
      <c r="I190" s="377">
        <v>0</v>
      </c>
      <c r="J190" s="378">
        <v>46188</v>
      </c>
      <c r="K190" s="378">
        <v>46188</v>
      </c>
      <c r="L190" s="380">
        <v>0.27777777777778001</v>
      </c>
      <c r="M190" s="380">
        <v>0.29444444444444001</v>
      </c>
      <c r="N190" s="1" t="s">
        <v>61</v>
      </c>
      <c r="O190" s="378"/>
      <c r="P190" s="378"/>
      <c r="Q190" s="380">
        <v>0</v>
      </c>
      <c r="R190" s="1" t="s">
        <v>13442</v>
      </c>
      <c r="S190" s="378">
        <v>46188</v>
      </c>
      <c r="T190" s="1" t="s">
        <v>61</v>
      </c>
      <c r="U190" s="1" t="s">
        <v>879</v>
      </c>
    </row>
    <row r="191" spans="1:21" x14ac:dyDescent="0.25">
      <c r="A191" s="1" t="s">
        <v>879</v>
      </c>
      <c r="B191" s="1">
        <v>1965333</v>
      </c>
      <c r="C191" s="1" t="s">
        <v>4637</v>
      </c>
      <c r="D191" s="1" t="s">
        <v>4621</v>
      </c>
      <c r="E191" s="1" t="s">
        <v>82</v>
      </c>
      <c r="F191" s="1" t="s">
        <v>4628</v>
      </c>
      <c r="G191" s="1" t="s">
        <v>875</v>
      </c>
      <c r="H191" s="377">
        <v>100</v>
      </c>
      <c r="I191" s="377">
        <v>0</v>
      </c>
      <c r="J191" s="378">
        <v>46181</v>
      </c>
      <c r="K191" s="378">
        <v>46181</v>
      </c>
      <c r="L191" s="380">
        <v>0.27777777777778001</v>
      </c>
      <c r="M191" s="380">
        <v>0.28194444444444</v>
      </c>
      <c r="N191" s="1" t="s">
        <v>61</v>
      </c>
      <c r="O191" s="378"/>
      <c r="P191" s="378"/>
      <c r="Q191" s="380">
        <v>0</v>
      </c>
      <c r="R191" s="1" t="s">
        <v>2582</v>
      </c>
      <c r="S191" s="378">
        <v>46181</v>
      </c>
      <c r="T191" s="1" t="s">
        <v>61</v>
      </c>
      <c r="U191" s="1" t="s">
        <v>879</v>
      </c>
    </row>
    <row r="192" spans="1:21" x14ac:dyDescent="0.25">
      <c r="A192" s="1" t="s">
        <v>879</v>
      </c>
      <c r="B192" s="1">
        <v>1965334</v>
      </c>
      <c r="C192" s="1" t="s">
        <v>4650</v>
      </c>
      <c r="D192" s="1" t="s">
        <v>4622</v>
      </c>
      <c r="E192" s="1" t="s">
        <v>82</v>
      </c>
      <c r="F192" s="1" t="s">
        <v>4629</v>
      </c>
      <c r="G192" s="1" t="s">
        <v>875</v>
      </c>
      <c r="H192" s="377">
        <v>100</v>
      </c>
      <c r="I192" s="377">
        <v>0</v>
      </c>
      <c r="J192" s="378">
        <v>46182</v>
      </c>
      <c r="K192" s="378">
        <v>46182</v>
      </c>
      <c r="L192" s="380">
        <v>0.27777777777778001</v>
      </c>
      <c r="M192" s="380">
        <v>0.28194444444444</v>
      </c>
      <c r="N192" s="1" t="s">
        <v>61</v>
      </c>
      <c r="O192" s="378"/>
      <c r="P192" s="378"/>
      <c r="Q192" s="380">
        <v>0</v>
      </c>
      <c r="R192" s="1" t="s">
        <v>2582</v>
      </c>
      <c r="S192" s="378">
        <v>46182</v>
      </c>
      <c r="T192" s="1" t="s">
        <v>61</v>
      </c>
      <c r="U192" s="1" t="s">
        <v>879</v>
      </c>
    </row>
    <row r="193" spans="1:21" x14ac:dyDescent="0.25">
      <c r="A193" s="1" t="s">
        <v>879</v>
      </c>
      <c r="B193" s="1">
        <v>1965335</v>
      </c>
      <c r="C193" s="1" t="s">
        <v>4651</v>
      </c>
      <c r="D193" s="1" t="s">
        <v>4623</v>
      </c>
      <c r="E193" s="1" t="s">
        <v>82</v>
      </c>
      <c r="F193" s="1" t="s">
        <v>4630</v>
      </c>
      <c r="G193" s="1" t="s">
        <v>875</v>
      </c>
      <c r="H193" s="377">
        <v>100</v>
      </c>
      <c r="I193" s="377">
        <v>0</v>
      </c>
      <c r="J193" s="378">
        <v>46183</v>
      </c>
      <c r="K193" s="378">
        <v>46183</v>
      </c>
      <c r="L193" s="380">
        <v>0.27777777777778001</v>
      </c>
      <c r="M193" s="380">
        <v>0.28194444444444</v>
      </c>
      <c r="N193" s="1" t="s">
        <v>61</v>
      </c>
      <c r="O193" s="378"/>
      <c r="P193" s="378"/>
      <c r="Q193" s="380">
        <v>0</v>
      </c>
      <c r="R193" s="1" t="s">
        <v>9334</v>
      </c>
      <c r="S193" s="378">
        <v>46183</v>
      </c>
      <c r="T193" s="1" t="s">
        <v>61</v>
      </c>
      <c r="U193" s="1" t="s">
        <v>879</v>
      </c>
    </row>
    <row r="194" spans="1:21" x14ac:dyDescent="0.25">
      <c r="A194" s="1" t="s">
        <v>879</v>
      </c>
      <c r="B194" s="1">
        <v>1965338</v>
      </c>
      <c r="C194" s="1" t="s">
        <v>4654</v>
      </c>
      <c r="D194" s="1" t="s">
        <v>4626</v>
      </c>
      <c r="E194" s="1" t="s">
        <v>82</v>
      </c>
      <c r="F194" s="1" t="s">
        <v>4633</v>
      </c>
      <c r="G194" s="1" t="s">
        <v>875</v>
      </c>
      <c r="H194" s="377">
        <v>100</v>
      </c>
      <c r="I194" s="377">
        <v>0</v>
      </c>
      <c r="J194" s="378">
        <v>46188</v>
      </c>
      <c r="K194" s="378">
        <v>46188</v>
      </c>
      <c r="L194" s="380">
        <v>0.27777777777778001</v>
      </c>
      <c r="M194" s="380">
        <v>0.28194444444444</v>
      </c>
      <c r="N194" s="1" t="s">
        <v>61</v>
      </c>
      <c r="O194" s="378"/>
      <c r="P194" s="378"/>
      <c r="Q194" s="380">
        <v>0</v>
      </c>
      <c r="R194" s="1" t="s">
        <v>2582</v>
      </c>
      <c r="S194" s="378">
        <v>46188</v>
      </c>
      <c r="T194" s="1" t="s">
        <v>61</v>
      </c>
      <c r="U194" s="1" t="s">
        <v>879</v>
      </c>
    </row>
    <row r="195" spans="1:21" x14ac:dyDescent="0.25">
      <c r="A195" s="1" t="s">
        <v>879</v>
      </c>
      <c r="B195" s="1">
        <v>1965119</v>
      </c>
      <c r="C195" s="1" t="s">
        <v>2970</v>
      </c>
      <c r="D195" s="1" t="s">
        <v>2900</v>
      </c>
      <c r="E195" s="1" t="s">
        <v>82</v>
      </c>
      <c r="F195" s="1" t="s">
        <v>4288</v>
      </c>
      <c r="G195" s="1" t="s">
        <v>875</v>
      </c>
      <c r="H195" s="377">
        <v>1000</v>
      </c>
      <c r="I195" s="377">
        <v>0</v>
      </c>
      <c r="J195" s="378">
        <v>46184</v>
      </c>
      <c r="K195" s="378">
        <v>46184</v>
      </c>
      <c r="L195" s="380">
        <v>0.48440972222222001</v>
      </c>
      <c r="M195" s="380">
        <v>0.52607638888888997</v>
      </c>
      <c r="N195" s="1" t="s">
        <v>61</v>
      </c>
      <c r="O195" s="378"/>
      <c r="P195" s="378"/>
      <c r="Q195" s="380">
        <v>0</v>
      </c>
      <c r="R195" s="1" t="s">
        <v>2668</v>
      </c>
      <c r="S195" s="378">
        <v>46184</v>
      </c>
      <c r="T195" s="1" t="s">
        <v>61</v>
      </c>
      <c r="U195" s="1" t="s">
        <v>879</v>
      </c>
    </row>
    <row r="196" spans="1:21" x14ac:dyDescent="0.25">
      <c r="A196" s="1" t="s">
        <v>879</v>
      </c>
      <c r="B196" s="1">
        <v>1965123</v>
      </c>
      <c r="C196" s="1" t="s">
        <v>2972</v>
      </c>
      <c r="D196" s="1" t="s">
        <v>2901</v>
      </c>
      <c r="E196" s="1" t="s">
        <v>82</v>
      </c>
      <c r="F196" s="1" t="s">
        <v>4299</v>
      </c>
      <c r="G196" s="1" t="s">
        <v>875</v>
      </c>
      <c r="H196" s="377">
        <v>1100</v>
      </c>
      <c r="I196" s="377">
        <v>0</v>
      </c>
      <c r="J196" s="378">
        <v>46185</v>
      </c>
      <c r="K196" s="378">
        <v>46185</v>
      </c>
      <c r="L196" s="380">
        <v>0.27777777777778001</v>
      </c>
      <c r="M196" s="380">
        <v>0.32361111111111002</v>
      </c>
      <c r="N196" s="1" t="s">
        <v>61</v>
      </c>
      <c r="O196" s="378"/>
      <c r="P196" s="378"/>
      <c r="Q196" s="380">
        <v>0</v>
      </c>
      <c r="R196" s="1" t="s">
        <v>3095</v>
      </c>
      <c r="S196" s="378">
        <v>46185</v>
      </c>
      <c r="T196" s="1" t="s">
        <v>61</v>
      </c>
      <c r="U196" s="1" t="s">
        <v>879</v>
      </c>
    </row>
    <row r="197" spans="1:21" x14ac:dyDescent="0.25">
      <c r="A197" s="1" t="s">
        <v>879</v>
      </c>
      <c r="B197" s="1">
        <v>1965124</v>
      </c>
      <c r="C197" s="1" t="s">
        <v>2972</v>
      </c>
      <c r="D197" s="1" t="s">
        <v>2901</v>
      </c>
      <c r="E197" s="1" t="s">
        <v>82</v>
      </c>
      <c r="F197" s="1" t="s">
        <v>4300</v>
      </c>
      <c r="G197" s="1" t="s">
        <v>875</v>
      </c>
      <c r="H197" s="377">
        <v>1100</v>
      </c>
      <c r="I197" s="377">
        <v>0</v>
      </c>
      <c r="J197" s="378">
        <v>46186</v>
      </c>
      <c r="K197" s="378">
        <v>46186</v>
      </c>
      <c r="L197" s="380">
        <v>0.27777777777778001</v>
      </c>
      <c r="M197" s="380">
        <v>0.32361111111111002</v>
      </c>
      <c r="N197" s="1" t="s">
        <v>61</v>
      </c>
      <c r="O197" s="378"/>
      <c r="P197" s="378"/>
      <c r="Q197" s="380">
        <v>0</v>
      </c>
      <c r="R197" s="1" t="s">
        <v>3095</v>
      </c>
      <c r="S197" s="378">
        <v>46186</v>
      </c>
      <c r="T197" s="1" t="s">
        <v>61</v>
      </c>
      <c r="U197" s="1" t="s">
        <v>879</v>
      </c>
    </row>
    <row r="198" spans="1:21" x14ac:dyDescent="0.25">
      <c r="A198" s="1" t="s">
        <v>879</v>
      </c>
      <c r="B198" s="1">
        <v>1965142</v>
      </c>
      <c r="C198" s="1" t="s">
        <v>2973</v>
      </c>
      <c r="D198" s="1" t="s">
        <v>2902</v>
      </c>
      <c r="E198" s="1" t="s">
        <v>82</v>
      </c>
      <c r="F198" s="1" t="s">
        <v>4303</v>
      </c>
      <c r="G198" s="1" t="s">
        <v>875</v>
      </c>
      <c r="H198" s="377">
        <v>1100</v>
      </c>
      <c r="I198" s="377">
        <v>0</v>
      </c>
      <c r="J198" s="378">
        <v>46188</v>
      </c>
      <c r="K198" s="378">
        <v>46188</v>
      </c>
      <c r="L198" s="380">
        <v>0.27777777777778001</v>
      </c>
      <c r="M198" s="380">
        <v>0.32361111111111002</v>
      </c>
      <c r="N198" s="1" t="s">
        <v>61</v>
      </c>
      <c r="O198" s="378"/>
      <c r="P198" s="378"/>
      <c r="Q198" s="380">
        <v>0</v>
      </c>
      <c r="R198" s="1" t="s">
        <v>3095</v>
      </c>
      <c r="S198" s="378">
        <v>46188</v>
      </c>
      <c r="T198" s="1" t="s">
        <v>61</v>
      </c>
      <c r="U198" s="1" t="s">
        <v>879</v>
      </c>
    </row>
    <row r="199" spans="1:21" x14ac:dyDescent="0.25">
      <c r="A199" s="1" t="s">
        <v>879</v>
      </c>
      <c r="B199" s="1">
        <v>1965143</v>
      </c>
      <c r="C199" s="1" t="s">
        <v>2973</v>
      </c>
      <c r="D199" s="1" t="s">
        <v>2902</v>
      </c>
      <c r="E199" s="1" t="s">
        <v>82</v>
      </c>
      <c r="F199" s="1" t="s">
        <v>4304</v>
      </c>
      <c r="G199" s="1" t="s">
        <v>875</v>
      </c>
      <c r="H199" s="377">
        <v>1100</v>
      </c>
      <c r="I199" s="377">
        <v>0</v>
      </c>
      <c r="J199" s="378">
        <v>46189</v>
      </c>
      <c r="K199" s="378">
        <v>46189</v>
      </c>
      <c r="L199" s="380">
        <v>0.27777777777778001</v>
      </c>
      <c r="M199" s="380">
        <v>0.32361111111111002</v>
      </c>
      <c r="N199" s="1" t="s">
        <v>61</v>
      </c>
      <c r="O199" s="378"/>
      <c r="P199" s="378"/>
      <c r="Q199" s="380">
        <v>0</v>
      </c>
      <c r="R199" s="1" t="s">
        <v>3095</v>
      </c>
      <c r="S199" s="378">
        <v>46189</v>
      </c>
      <c r="T199" s="1" t="s">
        <v>61</v>
      </c>
      <c r="U199" s="1" t="s">
        <v>879</v>
      </c>
    </row>
    <row r="200" spans="1:21" x14ac:dyDescent="0.25">
      <c r="A200" s="1" t="s">
        <v>879</v>
      </c>
      <c r="B200" s="1">
        <v>1965126</v>
      </c>
      <c r="C200" s="1" t="s">
        <v>2974</v>
      </c>
      <c r="D200" s="1" t="s">
        <v>2903</v>
      </c>
      <c r="E200" s="1" t="s">
        <v>82</v>
      </c>
      <c r="F200" s="1" t="s">
        <v>4291</v>
      </c>
      <c r="G200" s="1" t="s">
        <v>875</v>
      </c>
      <c r="H200" s="377">
        <v>1000</v>
      </c>
      <c r="I200" s="377">
        <v>1013</v>
      </c>
      <c r="J200" s="378">
        <v>46185</v>
      </c>
      <c r="K200" s="378">
        <v>46185</v>
      </c>
      <c r="L200" s="380">
        <v>0.27777777777778001</v>
      </c>
      <c r="M200" s="380">
        <v>0.31944444444443998</v>
      </c>
      <c r="N200" s="1" t="s">
        <v>61</v>
      </c>
      <c r="O200" s="378">
        <v>46185</v>
      </c>
      <c r="P200" s="378">
        <v>46185</v>
      </c>
      <c r="Q200" s="380">
        <v>0.58704861111110995</v>
      </c>
      <c r="R200" s="1" t="s">
        <v>9331</v>
      </c>
      <c r="S200" s="378">
        <v>46185</v>
      </c>
      <c r="T200" s="1" t="s">
        <v>61</v>
      </c>
      <c r="U200" s="1" t="s">
        <v>879</v>
      </c>
    </row>
    <row r="201" spans="1:21" x14ac:dyDescent="0.25">
      <c r="A201" s="1" t="s">
        <v>879</v>
      </c>
      <c r="B201" s="1">
        <v>1965127</v>
      </c>
      <c r="C201" s="1" t="s">
        <v>2974</v>
      </c>
      <c r="D201" s="1" t="s">
        <v>2903</v>
      </c>
      <c r="E201" s="1" t="s">
        <v>82</v>
      </c>
      <c r="F201" s="1" t="s">
        <v>4292</v>
      </c>
      <c r="G201" s="1" t="s">
        <v>875</v>
      </c>
      <c r="H201" s="377">
        <v>1000</v>
      </c>
      <c r="I201" s="377">
        <v>0</v>
      </c>
      <c r="J201" s="378">
        <v>46185</v>
      </c>
      <c r="K201" s="378">
        <v>46185</v>
      </c>
      <c r="L201" s="380">
        <v>0.27777777777778001</v>
      </c>
      <c r="M201" s="380">
        <v>0.31944444444443998</v>
      </c>
      <c r="N201" s="1" t="s">
        <v>61</v>
      </c>
      <c r="O201" s="378"/>
      <c r="P201" s="378"/>
      <c r="Q201" s="380">
        <v>0</v>
      </c>
      <c r="R201" s="1" t="s">
        <v>3095</v>
      </c>
      <c r="S201" s="378">
        <v>46185</v>
      </c>
      <c r="T201" s="1" t="s">
        <v>61</v>
      </c>
      <c r="U201" s="1" t="s">
        <v>879</v>
      </c>
    </row>
    <row r="202" spans="1:21" x14ac:dyDescent="0.25">
      <c r="A202" s="1" t="s">
        <v>879</v>
      </c>
      <c r="B202" s="1">
        <v>1965128</v>
      </c>
      <c r="C202" s="1" t="s">
        <v>2975</v>
      </c>
      <c r="D202" s="1" t="s">
        <v>2904</v>
      </c>
      <c r="E202" s="1" t="s">
        <v>82</v>
      </c>
      <c r="F202" s="1" t="s">
        <v>4293</v>
      </c>
      <c r="G202" s="1" t="s">
        <v>875</v>
      </c>
      <c r="H202" s="377">
        <v>1000</v>
      </c>
      <c r="I202" s="377">
        <v>0</v>
      </c>
      <c r="J202" s="378">
        <v>46186</v>
      </c>
      <c r="K202" s="378">
        <v>46186</v>
      </c>
      <c r="L202" s="380">
        <v>0.27777777777778001</v>
      </c>
      <c r="M202" s="380">
        <v>0.31944444444443998</v>
      </c>
      <c r="N202" s="1" t="s">
        <v>61</v>
      </c>
      <c r="O202" s="378"/>
      <c r="P202" s="378"/>
      <c r="Q202" s="380">
        <v>0</v>
      </c>
      <c r="R202" s="1" t="s">
        <v>3095</v>
      </c>
      <c r="S202" s="378">
        <v>46186</v>
      </c>
      <c r="T202" s="1" t="s">
        <v>61</v>
      </c>
      <c r="U202" s="1" t="s">
        <v>879</v>
      </c>
    </row>
    <row r="203" spans="1:21" x14ac:dyDescent="0.25">
      <c r="A203" s="1" t="s">
        <v>879</v>
      </c>
      <c r="B203" s="1">
        <v>1965129</v>
      </c>
      <c r="C203" s="1" t="s">
        <v>2975</v>
      </c>
      <c r="D203" s="1" t="s">
        <v>2904</v>
      </c>
      <c r="E203" s="1" t="s">
        <v>82</v>
      </c>
      <c r="F203" s="1" t="s">
        <v>4294</v>
      </c>
      <c r="G203" s="1" t="s">
        <v>875</v>
      </c>
      <c r="H203" s="377">
        <v>1000</v>
      </c>
      <c r="I203" s="377">
        <v>0</v>
      </c>
      <c r="J203" s="378">
        <v>46186</v>
      </c>
      <c r="K203" s="378">
        <v>46186</v>
      </c>
      <c r="L203" s="380">
        <v>0.27777777777778001</v>
      </c>
      <c r="M203" s="380">
        <v>0.31944444444443998</v>
      </c>
      <c r="N203" s="1" t="s">
        <v>61</v>
      </c>
      <c r="O203" s="378"/>
      <c r="P203" s="378"/>
      <c r="Q203" s="380">
        <v>0</v>
      </c>
      <c r="R203" s="1" t="s">
        <v>2574</v>
      </c>
      <c r="S203" s="378">
        <v>46186</v>
      </c>
      <c r="T203" s="1" t="s">
        <v>61</v>
      </c>
      <c r="U203" s="1" t="s">
        <v>879</v>
      </c>
    </row>
    <row r="204" spans="1:21" x14ac:dyDescent="0.25">
      <c r="A204" s="1" t="s">
        <v>879</v>
      </c>
      <c r="B204" s="1">
        <v>1965130</v>
      </c>
      <c r="C204" s="1" t="s">
        <v>2975</v>
      </c>
      <c r="D204" s="1" t="s">
        <v>2904</v>
      </c>
      <c r="E204" s="1" t="s">
        <v>82</v>
      </c>
      <c r="F204" s="1" t="s">
        <v>4295</v>
      </c>
      <c r="G204" s="1" t="s">
        <v>875</v>
      </c>
      <c r="H204" s="377">
        <v>1000</v>
      </c>
      <c r="I204" s="377">
        <v>0</v>
      </c>
      <c r="J204" s="378">
        <v>46188</v>
      </c>
      <c r="K204" s="378">
        <v>46188</v>
      </c>
      <c r="L204" s="380">
        <v>0.27777777777778001</v>
      </c>
      <c r="M204" s="380">
        <v>0.31944444444443998</v>
      </c>
      <c r="N204" s="1" t="s">
        <v>61</v>
      </c>
      <c r="O204" s="378"/>
      <c r="P204" s="378"/>
      <c r="Q204" s="380">
        <v>0</v>
      </c>
      <c r="R204" s="1" t="s">
        <v>2574</v>
      </c>
      <c r="S204" s="378">
        <v>46188</v>
      </c>
      <c r="T204" s="1" t="s">
        <v>61</v>
      </c>
      <c r="U204" s="1" t="s">
        <v>879</v>
      </c>
    </row>
    <row r="205" spans="1:21" x14ac:dyDescent="0.25">
      <c r="A205" s="1" t="s">
        <v>879</v>
      </c>
      <c r="B205" s="1">
        <v>1965131</v>
      </c>
      <c r="C205" s="1" t="s">
        <v>2975</v>
      </c>
      <c r="D205" s="1" t="s">
        <v>2904</v>
      </c>
      <c r="E205" s="1" t="s">
        <v>82</v>
      </c>
      <c r="F205" s="1" t="s">
        <v>4296</v>
      </c>
      <c r="G205" s="1" t="s">
        <v>875</v>
      </c>
      <c r="H205" s="377">
        <v>1000</v>
      </c>
      <c r="I205" s="377">
        <v>0</v>
      </c>
      <c r="J205" s="378">
        <v>46188</v>
      </c>
      <c r="K205" s="378">
        <v>46188</v>
      </c>
      <c r="L205" s="380">
        <v>0.27777777777778001</v>
      </c>
      <c r="M205" s="380">
        <v>0.31944444444443998</v>
      </c>
      <c r="N205" s="1" t="s">
        <v>61</v>
      </c>
      <c r="O205" s="378"/>
      <c r="P205" s="378"/>
      <c r="Q205" s="380">
        <v>0</v>
      </c>
      <c r="R205" s="1" t="s">
        <v>2574</v>
      </c>
      <c r="S205" s="378">
        <v>46188</v>
      </c>
      <c r="T205" s="1" t="s">
        <v>61</v>
      </c>
      <c r="U205" s="1" t="s">
        <v>879</v>
      </c>
    </row>
    <row r="206" spans="1:21" x14ac:dyDescent="0.25">
      <c r="A206" s="1" t="s">
        <v>879</v>
      </c>
      <c r="B206" s="1">
        <v>1965132</v>
      </c>
      <c r="C206" s="1" t="s">
        <v>2976</v>
      </c>
      <c r="D206" s="1" t="s">
        <v>2905</v>
      </c>
      <c r="E206" s="1" t="s">
        <v>82</v>
      </c>
      <c r="F206" s="1" t="s">
        <v>4301</v>
      </c>
      <c r="G206" s="1" t="s">
        <v>875</v>
      </c>
      <c r="H206" s="377">
        <v>1100</v>
      </c>
      <c r="I206" s="377">
        <v>0</v>
      </c>
      <c r="J206" s="378">
        <v>46186</v>
      </c>
      <c r="K206" s="378">
        <v>46186</v>
      </c>
      <c r="L206" s="380">
        <v>0.27777777777778001</v>
      </c>
      <c r="M206" s="380">
        <v>0.32361111111111002</v>
      </c>
      <c r="N206" s="1" t="s">
        <v>61</v>
      </c>
      <c r="O206" s="378"/>
      <c r="P206" s="378"/>
      <c r="Q206" s="380">
        <v>0</v>
      </c>
      <c r="R206" s="1" t="s">
        <v>2582</v>
      </c>
      <c r="S206" s="378">
        <v>46186</v>
      </c>
      <c r="T206" s="1" t="s">
        <v>61</v>
      </c>
      <c r="U206" s="1" t="s">
        <v>879</v>
      </c>
    </row>
    <row r="207" spans="1:21" x14ac:dyDescent="0.25">
      <c r="A207" s="1" t="s">
        <v>879</v>
      </c>
      <c r="B207" s="1">
        <v>1965133</v>
      </c>
      <c r="C207" s="1" t="s">
        <v>2976</v>
      </c>
      <c r="D207" s="1" t="s">
        <v>2905</v>
      </c>
      <c r="E207" s="1" t="s">
        <v>82</v>
      </c>
      <c r="F207" s="1" t="s">
        <v>4302</v>
      </c>
      <c r="G207" s="1" t="s">
        <v>875</v>
      </c>
      <c r="H207" s="377">
        <v>1100</v>
      </c>
      <c r="I207" s="377">
        <v>0</v>
      </c>
      <c r="J207" s="378">
        <v>46188</v>
      </c>
      <c r="K207" s="378">
        <v>46188</v>
      </c>
      <c r="L207" s="380">
        <v>0.27777777777778001</v>
      </c>
      <c r="M207" s="380">
        <v>0.32361111111111002</v>
      </c>
      <c r="N207" s="1" t="s">
        <v>61</v>
      </c>
      <c r="O207" s="378"/>
      <c r="P207" s="378"/>
      <c r="Q207" s="380">
        <v>0</v>
      </c>
      <c r="R207" s="1" t="s">
        <v>3095</v>
      </c>
      <c r="S207" s="378">
        <v>46188</v>
      </c>
      <c r="T207" s="1" t="s">
        <v>61</v>
      </c>
      <c r="U207" s="1" t="s">
        <v>879</v>
      </c>
    </row>
    <row r="208" spans="1:21" x14ac:dyDescent="0.25">
      <c r="A208" s="1" t="s">
        <v>879</v>
      </c>
      <c r="B208" s="1">
        <v>1965134</v>
      </c>
      <c r="C208" s="1" t="s">
        <v>4121</v>
      </c>
      <c r="D208" s="1" t="s">
        <v>2906</v>
      </c>
      <c r="E208" s="1" t="s">
        <v>82</v>
      </c>
      <c r="F208" s="1" t="s">
        <v>4305</v>
      </c>
      <c r="G208" s="1" t="s">
        <v>875</v>
      </c>
      <c r="H208" s="377">
        <v>1000</v>
      </c>
      <c r="I208" s="377">
        <v>0</v>
      </c>
      <c r="J208" s="378">
        <v>46184</v>
      </c>
      <c r="K208" s="378">
        <v>46184</v>
      </c>
      <c r="L208" s="380">
        <v>0.48502314814815001</v>
      </c>
      <c r="M208" s="380">
        <v>0.52668981481481003</v>
      </c>
      <c r="N208" s="1" t="s">
        <v>61</v>
      </c>
      <c r="O208" s="378"/>
      <c r="P208" s="378"/>
      <c r="Q208" s="380">
        <v>0</v>
      </c>
      <c r="R208" s="1" t="s">
        <v>2574</v>
      </c>
      <c r="S208" s="378">
        <v>46184</v>
      </c>
      <c r="T208" s="1" t="s">
        <v>61</v>
      </c>
      <c r="U208" s="1" t="s">
        <v>879</v>
      </c>
    </row>
    <row r="209" spans="1:21" x14ac:dyDescent="0.25">
      <c r="A209" s="1" t="s">
        <v>879</v>
      </c>
      <c r="B209" s="1">
        <v>1965135</v>
      </c>
      <c r="C209" s="1" t="s">
        <v>4121</v>
      </c>
      <c r="D209" s="1" t="s">
        <v>2906</v>
      </c>
      <c r="E209" s="1" t="s">
        <v>82</v>
      </c>
      <c r="F209" s="1" t="s">
        <v>4306</v>
      </c>
      <c r="G209" s="1" t="s">
        <v>875</v>
      </c>
      <c r="H209" s="377">
        <v>1000</v>
      </c>
      <c r="I209" s="377">
        <v>0</v>
      </c>
      <c r="J209" s="378">
        <v>46185</v>
      </c>
      <c r="K209" s="378">
        <v>46185</v>
      </c>
      <c r="L209" s="380">
        <v>0.27777777777778001</v>
      </c>
      <c r="M209" s="380">
        <v>0.31944444444443998</v>
      </c>
      <c r="N209" s="1" t="s">
        <v>61</v>
      </c>
      <c r="O209" s="378"/>
      <c r="P209" s="378"/>
      <c r="Q209" s="380">
        <v>0</v>
      </c>
      <c r="R209" s="1" t="s">
        <v>2574</v>
      </c>
      <c r="S209" s="378">
        <v>46185</v>
      </c>
      <c r="T209" s="1" t="s">
        <v>61</v>
      </c>
      <c r="U209" s="1" t="s">
        <v>879</v>
      </c>
    </row>
    <row r="210" spans="1:21" x14ac:dyDescent="0.25">
      <c r="A210" s="1" t="s">
        <v>879</v>
      </c>
      <c r="B210" s="1">
        <v>1965136</v>
      </c>
      <c r="C210" s="1" t="s">
        <v>4121</v>
      </c>
      <c r="D210" s="1" t="s">
        <v>2906</v>
      </c>
      <c r="E210" s="1" t="s">
        <v>82</v>
      </c>
      <c r="F210" s="1" t="s">
        <v>4307</v>
      </c>
      <c r="G210" s="1" t="s">
        <v>875</v>
      </c>
      <c r="H210" s="377">
        <v>1000</v>
      </c>
      <c r="I210" s="377">
        <v>0</v>
      </c>
      <c r="J210" s="378">
        <v>46185</v>
      </c>
      <c r="K210" s="378">
        <v>46185</v>
      </c>
      <c r="L210" s="380">
        <v>0.27777777777778001</v>
      </c>
      <c r="M210" s="380">
        <v>0.31944444444443998</v>
      </c>
      <c r="N210" s="1" t="s">
        <v>61</v>
      </c>
      <c r="O210" s="378"/>
      <c r="P210" s="378"/>
      <c r="Q210" s="380">
        <v>0</v>
      </c>
      <c r="R210" s="1" t="s">
        <v>2574</v>
      </c>
      <c r="S210" s="378">
        <v>46185</v>
      </c>
      <c r="T210" s="1" t="s">
        <v>61</v>
      </c>
      <c r="U210" s="1" t="s">
        <v>879</v>
      </c>
    </row>
    <row r="211" spans="1:21" x14ac:dyDescent="0.25">
      <c r="A211" s="1" t="s">
        <v>879</v>
      </c>
      <c r="B211" s="1">
        <v>1965137</v>
      </c>
      <c r="C211" s="1" t="s">
        <v>4121</v>
      </c>
      <c r="D211" s="1" t="s">
        <v>2906</v>
      </c>
      <c r="E211" s="1" t="s">
        <v>82</v>
      </c>
      <c r="F211" s="1" t="s">
        <v>4308</v>
      </c>
      <c r="G211" s="1" t="s">
        <v>875</v>
      </c>
      <c r="H211" s="377">
        <v>1000</v>
      </c>
      <c r="I211" s="377">
        <v>0</v>
      </c>
      <c r="J211" s="378">
        <v>46186</v>
      </c>
      <c r="K211" s="378">
        <v>46186</v>
      </c>
      <c r="L211" s="380">
        <v>0.27777777777778001</v>
      </c>
      <c r="M211" s="380">
        <v>0.31944444444443998</v>
      </c>
      <c r="N211" s="1" t="s">
        <v>61</v>
      </c>
      <c r="O211" s="378"/>
      <c r="P211" s="378"/>
      <c r="Q211" s="380">
        <v>0</v>
      </c>
      <c r="R211" s="1" t="s">
        <v>2574</v>
      </c>
      <c r="S211" s="378">
        <v>46186</v>
      </c>
      <c r="T211" s="1" t="s">
        <v>61</v>
      </c>
      <c r="U211" s="1" t="s">
        <v>879</v>
      </c>
    </row>
    <row r="212" spans="1:21" x14ac:dyDescent="0.25">
      <c r="A212" s="1" t="s">
        <v>879</v>
      </c>
      <c r="B212" s="1">
        <v>1965138</v>
      </c>
      <c r="C212" s="1" t="s">
        <v>4122</v>
      </c>
      <c r="D212" s="1" t="s">
        <v>2907</v>
      </c>
      <c r="E212" s="1" t="s">
        <v>82</v>
      </c>
      <c r="F212" s="1" t="s">
        <v>4309</v>
      </c>
      <c r="G212" s="1" t="s">
        <v>875</v>
      </c>
      <c r="H212" s="377">
        <v>1000</v>
      </c>
      <c r="I212" s="377">
        <v>0</v>
      </c>
      <c r="J212" s="378">
        <v>46186</v>
      </c>
      <c r="K212" s="378">
        <v>46186</v>
      </c>
      <c r="L212" s="380">
        <v>0.27777777777778001</v>
      </c>
      <c r="M212" s="380">
        <v>0.31944444444443998</v>
      </c>
      <c r="N212" s="1" t="s">
        <v>61</v>
      </c>
      <c r="O212" s="378"/>
      <c r="P212" s="378"/>
      <c r="Q212" s="380">
        <v>0</v>
      </c>
      <c r="R212" s="1" t="s">
        <v>2574</v>
      </c>
      <c r="S212" s="378">
        <v>46186</v>
      </c>
      <c r="T212" s="1" t="s">
        <v>61</v>
      </c>
      <c r="U212" s="1" t="s">
        <v>879</v>
      </c>
    </row>
    <row r="213" spans="1:21" x14ac:dyDescent="0.25">
      <c r="A213" s="1" t="s">
        <v>879</v>
      </c>
      <c r="B213" s="1">
        <v>1965139</v>
      </c>
      <c r="C213" s="1" t="s">
        <v>4122</v>
      </c>
      <c r="D213" s="1" t="s">
        <v>2907</v>
      </c>
      <c r="E213" s="1" t="s">
        <v>82</v>
      </c>
      <c r="F213" s="1" t="s">
        <v>4310</v>
      </c>
      <c r="G213" s="1" t="s">
        <v>875</v>
      </c>
      <c r="H213" s="377">
        <v>1000</v>
      </c>
      <c r="I213" s="377">
        <v>0</v>
      </c>
      <c r="J213" s="378">
        <v>46188</v>
      </c>
      <c r="K213" s="378">
        <v>46188</v>
      </c>
      <c r="L213" s="380">
        <v>0.27777777777778001</v>
      </c>
      <c r="M213" s="380">
        <v>0.31944444444443998</v>
      </c>
      <c r="N213" s="1" t="s">
        <v>61</v>
      </c>
      <c r="O213" s="378"/>
      <c r="P213" s="378"/>
      <c r="Q213" s="380">
        <v>0</v>
      </c>
      <c r="R213" s="1" t="s">
        <v>2574</v>
      </c>
      <c r="S213" s="378">
        <v>46188</v>
      </c>
      <c r="T213" s="1" t="s">
        <v>61</v>
      </c>
      <c r="U213" s="1" t="s">
        <v>879</v>
      </c>
    </row>
    <row r="214" spans="1:21" x14ac:dyDescent="0.25">
      <c r="A214" s="1" t="s">
        <v>879</v>
      </c>
      <c r="B214" s="1">
        <v>1965140</v>
      </c>
      <c r="C214" s="1" t="s">
        <v>4122</v>
      </c>
      <c r="D214" s="1" t="s">
        <v>2907</v>
      </c>
      <c r="E214" s="1" t="s">
        <v>82</v>
      </c>
      <c r="F214" s="1" t="s">
        <v>4311</v>
      </c>
      <c r="G214" s="1" t="s">
        <v>875</v>
      </c>
      <c r="H214" s="377">
        <v>1000</v>
      </c>
      <c r="I214" s="377">
        <v>0</v>
      </c>
      <c r="J214" s="378">
        <v>46188</v>
      </c>
      <c r="K214" s="378">
        <v>46188</v>
      </c>
      <c r="L214" s="380">
        <v>0.27777777777778001</v>
      </c>
      <c r="M214" s="380">
        <v>0.31944444444443998</v>
      </c>
      <c r="N214" s="1" t="s">
        <v>61</v>
      </c>
      <c r="O214" s="378"/>
      <c r="P214" s="378"/>
      <c r="Q214" s="380">
        <v>0</v>
      </c>
      <c r="R214" s="1" t="s">
        <v>3095</v>
      </c>
      <c r="S214" s="378">
        <v>46188</v>
      </c>
      <c r="T214" s="1" t="s">
        <v>61</v>
      </c>
      <c r="U214" s="1" t="s">
        <v>879</v>
      </c>
    </row>
    <row r="215" spans="1:21" x14ac:dyDescent="0.25">
      <c r="A215" s="1" t="s">
        <v>879</v>
      </c>
      <c r="B215" s="1">
        <v>1965141</v>
      </c>
      <c r="C215" s="1" t="s">
        <v>4122</v>
      </c>
      <c r="D215" s="1" t="s">
        <v>2907</v>
      </c>
      <c r="E215" s="1" t="s">
        <v>82</v>
      </c>
      <c r="F215" s="1" t="s">
        <v>4312</v>
      </c>
      <c r="G215" s="1" t="s">
        <v>875</v>
      </c>
      <c r="H215" s="377">
        <v>1000</v>
      </c>
      <c r="I215" s="377">
        <v>0</v>
      </c>
      <c r="J215" s="378">
        <v>46189</v>
      </c>
      <c r="K215" s="378">
        <v>46189</v>
      </c>
      <c r="L215" s="380">
        <v>0.27777777777778001</v>
      </c>
      <c r="M215" s="380">
        <v>0.31944444444443998</v>
      </c>
      <c r="N215" s="1" t="s">
        <v>61</v>
      </c>
      <c r="O215" s="378"/>
      <c r="P215" s="378"/>
      <c r="Q215" s="380">
        <v>0</v>
      </c>
      <c r="R215" s="1" t="s">
        <v>3095</v>
      </c>
      <c r="S215" s="378">
        <v>46189</v>
      </c>
      <c r="T215" s="1" t="s">
        <v>61</v>
      </c>
      <c r="U215" s="1" t="s">
        <v>879</v>
      </c>
    </row>
    <row r="216" spans="1:21" x14ac:dyDescent="0.25">
      <c r="A216" s="1" t="s">
        <v>273</v>
      </c>
      <c r="B216" s="1">
        <v>1965721</v>
      </c>
      <c r="C216" s="1" t="s">
        <v>89</v>
      </c>
      <c r="D216" s="1" t="s">
        <v>180</v>
      </c>
      <c r="E216" s="1" t="s">
        <v>84</v>
      </c>
      <c r="F216" s="1" t="s">
        <v>61</v>
      </c>
      <c r="G216" s="1" t="s">
        <v>875</v>
      </c>
      <c r="H216" s="377">
        <v>118750</v>
      </c>
      <c r="I216" s="377">
        <v>0</v>
      </c>
      <c r="J216" s="378">
        <v>46190</v>
      </c>
      <c r="K216" s="378">
        <v>46191</v>
      </c>
      <c r="L216" s="380">
        <v>0.52430555555556002</v>
      </c>
      <c r="M216" s="380">
        <v>3.971064814815E-2</v>
      </c>
      <c r="N216" s="1" t="s">
        <v>61</v>
      </c>
      <c r="O216" s="378"/>
      <c r="P216" s="378"/>
      <c r="Q216" s="380">
        <v>0</v>
      </c>
      <c r="R216" s="1" t="s">
        <v>876</v>
      </c>
      <c r="S216" s="378">
        <v>46190</v>
      </c>
      <c r="T216" s="1" t="s">
        <v>61</v>
      </c>
      <c r="U216" s="1" t="s">
        <v>273</v>
      </c>
    </row>
    <row r="217" spans="1:21" x14ac:dyDescent="0.25">
      <c r="A217" s="1" t="s">
        <v>273</v>
      </c>
      <c r="B217" s="1">
        <v>1965722</v>
      </c>
      <c r="C217" s="1" t="s">
        <v>89</v>
      </c>
      <c r="D217" s="1" t="s">
        <v>180</v>
      </c>
      <c r="E217" s="1" t="s">
        <v>84</v>
      </c>
      <c r="F217" s="1" t="s">
        <v>61</v>
      </c>
      <c r="G217" s="1" t="s">
        <v>875</v>
      </c>
      <c r="H217" s="377">
        <v>71250</v>
      </c>
      <c r="I217" s="377">
        <v>0</v>
      </c>
      <c r="J217" s="378">
        <v>46190</v>
      </c>
      <c r="K217" s="378">
        <v>46191</v>
      </c>
      <c r="L217" s="380">
        <v>8.1250000000000003E-2</v>
      </c>
      <c r="M217" s="380">
        <v>0.39049768518519001</v>
      </c>
      <c r="N217" s="1" t="s">
        <v>61</v>
      </c>
      <c r="O217" s="378"/>
      <c r="P217" s="378"/>
      <c r="Q217" s="380">
        <v>0</v>
      </c>
      <c r="R217" s="1" t="s">
        <v>876</v>
      </c>
      <c r="S217" s="378">
        <v>46191</v>
      </c>
      <c r="T217" s="1" t="s">
        <v>61</v>
      </c>
      <c r="U217" s="1" t="s">
        <v>273</v>
      </c>
    </row>
    <row r="218" spans="1:21" x14ac:dyDescent="0.25">
      <c r="A218" s="1" t="s">
        <v>273</v>
      </c>
      <c r="B218" s="1">
        <v>1965720</v>
      </c>
      <c r="C218" s="1" t="s">
        <v>771</v>
      </c>
      <c r="D218" s="1" t="s">
        <v>772</v>
      </c>
      <c r="E218" s="1" t="s">
        <v>84</v>
      </c>
      <c r="F218" s="1" t="s">
        <v>61</v>
      </c>
      <c r="G218" s="1" t="s">
        <v>875</v>
      </c>
      <c r="H218" s="377">
        <v>47500</v>
      </c>
      <c r="I218" s="377">
        <v>0</v>
      </c>
      <c r="J218" s="378">
        <v>46192</v>
      </c>
      <c r="K218" s="378">
        <v>46193</v>
      </c>
      <c r="L218" s="380">
        <v>0.81527777777777999</v>
      </c>
      <c r="M218" s="380">
        <v>2.1446759259260002E-2</v>
      </c>
      <c r="N218" s="1" t="s">
        <v>61</v>
      </c>
      <c r="O218" s="378"/>
      <c r="P218" s="378"/>
      <c r="Q218" s="380">
        <v>0</v>
      </c>
      <c r="R218" s="1" t="s">
        <v>876</v>
      </c>
      <c r="S218" s="378">
        <v>46192</v>
      </c>
      <c r="T218" s="1" t="s">
        <v>61</v>
      </c>
      <c r="U218" s="1" t="s">
        <v>273</v>
      </c>
    </row>
    <row r="219" spans="1:21" x14ac:dyDescent="0.25">
      <c r="A219" s="1" t="s">
        <v>273</v>
      </c>
      <c r="B219" s="1">
        <v>1965358</v>
      </c>
      <c r="C219" s="1" t="s">
        <v>831</v>
      </c>
      <c r="D219" s="1" t="s">
        <v>832</v>
      </c>
      <c r="E219" s="1" t="s">
        <v>84</v>
      </c>
      <c r="F219" s="1" t="s">
        <v>13703</v>
      </c>
      <c r="G219" s="1" t="s">
        <v>875</v>
      </c>
      <c r="H219" s="377">
        <v>47500</v>
      </c>
      <c r="I219" s="377">
        <v>0</v>
      </c>
      <c r="J219" s="378">
        <v>46185</v>
      </c>
      <c r="K219" s="378">
        <v>46186</v>
      </c>
      <c r="L219" s="380">
        <v>0.90763888888888999</v>
      </c>
      <c r="M219" s="380">
        <v>0.11380787037037</v>
      </c>
      <c r="N219" s="1" t="s">
        <v>61</v>
      </c>
      <c r="O219" s="378"/>
      <c r="P219" s="378"/>
      <c r="Q219" s="380">
        <v>0</v>
      </c>
      <c r="R219" s="1" t="s">
        <v>11682</v>
      </c>
      <c r="S219" s="378">
        <v>46185</v>
      </c>
      <c r="T219" s="1" t="s">
        <v>61</v>
      </c>
      <c r="U219" s="1" t="s">
        <v>273</v>
      </c>
    </row>
    <row r="220" spans="1:21" x14ac:dyDescent="0.25">
      <c r="A220" s="1" t="s">
        <v>273</v>
      </c>
      <c r="B220" s="1">
        <v>1964964</v>
      </c>
      <c r="C220" s="1" t="s">
        <v>100</v>
      </c>
      <c r="D220" s="1" t="s">
        <v>446</v>
      </c>
      <c r="E220" s="1" t="s">
        <v>84</v>
      </c>
      <c r="F220" s="1" t="s">
        <v>11683</v>
      </c>
      <c r="G220" s="1" t="s">
        <v>875</v>
      </c>
      <c r="H220" s="377">
        <v>47500</v>
      </c>
      <c r="I220" s="377">
        <v>49170</v>
      </c>
      <c r="J220" s="378">
        <v>46184</v>
      </c>
      <c r="K220" s="378">
        <v>46184</v>
      </c>
      <c r="L220" s="380">
        <v>0.38465277777778001</v>
      </c>
      <c r="M220" s="380">
        <v>0.52445601851851997</v>
      </c>
      <c r="N220" s="1" t="s">
        <v>61</v>
      </c>
      <c r="O220" s="378">
        <v>46184</v>
      </c>
      <c r="P220" s="378">
        <v>46184</v>
      </c>
      <c r="Q220" s="380">
        <v>0.38465277777778001</v>
      </c>
      <c r="R220" s="1" t="s">
        <v>3110</v>
      </c>
      <c r="S220" s="378">
        <v>46184</v>
      </c>
      <c r="T220" s="1" t="s">
        <v>61</v>
      </c>
      <c r="U220" s="1" t="s">
        <v>273</v>
      </c>
    </row>
    <row r="221" spans="1:21" x14ac:dyDescent="0.25">
      <c r="A221" s="1" t="s">
        <v>273</v>
      </c>
      <c r="B221" s="1">
        <v>1965857</v>
      </c>
      <c r="C221" s="1" t="s">
        <v>160</v>
      </c>
      <c r="D221" s="1" t="s">
        <v>161</v>
      </c>
      <c r="E221" s="1" t="s">
        <v>84</v>
      </c>
      <c r="F221" s="1" t="s">
        <v>61</v>
      </c>
      <c r="G221" s="1" t="s">
        <v>875</v>
      </c>
      <c r="H221" s="377">
        <v>71250</v>
      </c>
      <c r="I221" s="377">
        <v>0</v>
      </c>
      <c r="J221" s="378">
        <v>46191</v>
      </c>
      <c r="K221" s="378">
        <v>46192</v>
      </c>
      <c r="L221" s="380">
        <v>0.74097222222222003</v>
      </c>
      <c r="M221" s="380">
        <v>5.0219907407410003E-2</v>
      </c>
      <c r="N221" s="1" t="s">
        <v>61</v>
      </c>
      <c r="O221" s="378"/>
      <c r="P221" s="378"/>
      <c r="Q221" s="380">
        <v>0</v>
      </c>
      <c r="R221" s="1" t="s">
        <v>876</v>
      </c>
      <c r="S221" s="378">
        <v>46191</v>
      </c>
      <c r="T221" s="1" t="s">
        <v>61</v>
      </c>
      <c r="U221" s="1" t="s">
        <v>273</v>
      </c>
    </row>
    <row r="222" spans="1:21" x14ac:dyDescent="0.25">
      <c r="A222" s="1" t="s">
        <v>273</v>
      </c>
      <c r="B222" s="1">
        <v>1964966</v>
      </c>
      <c r="C222" s="1" t="s">
        <v>809</v>
      </c>
      <c r="D222" s="1" t="s">
        <v>810</v>
      </c>
      <c r="E222" s="1" t="s">
        <v>84</v>
      </c>
      <c r="F222" s="1" t="s">
        <v>61</v>
      </c>
      <c r="G222" s="1" t="s">
        <v>875</v>
      </c>
      <c r="H222" s="377">
        <v>47500</v>
      </c>
      <c r="I222" s="377">
        <v>0</v>
      </c>
      <c r="J222" s="378">
        <v>46188</v>
      </c>
      <c r="K222" s="378">
        <v>46188</v>
      </c>
      <c r="L222" s="380">
        <v>0.52500000000000002</v>
      </c>
      <c r="M222" s="380">
        <v>0.73116898148148002</v>
      </c>
      <c r="N222" s="1" t="s">
        <v>61</v>
      </c>
      <c r="O222" s="378"/>
      <c r="P222" s="378"/>
      <c r="Q222" s="380">
        <v>0</v>
      </c>
      <c r="R222" s="1" t="s">
        <v>876</v>
      </c>
      <c r="S222" s="378">
        <v>46188</v>
      </c>
      <c r="T222" s="1" t="s">
        <v>61</v>
      </c>
      <c r="U222" s="1" t="s">
        <v>273</v>
      </c>
    </row>
    <row r="223" spans="1:21" x14ac:dyDescent="0.25">
      <c r="A223" s="1" t="s">
        <v>273</v>
      </c>
      <c r="B223" s="1">
        <v>1965359</v>
      </c>
      <c r="C223" s="1" t="s">
        <v>809</v>
      </c>
      <c r="D223" s="1" t="s">
        <v>810</v>
      </c>
      <c r="E223" s="1" t="s">
        <v>84</v>
      </c>
      <c r="F223" s="1" t="s">
        <v>61</v>
      </c>
      <c r="G223" s="1" t="s">
        <v>875</v>
      </c>
      <c r="H223" s="377">
        <v>47500</v>
      </c>
      <c r="I223" s="377">
        <v>0</v>
      </c>
      <c r="J223" s="378">
        <v>46188</v>
      </c>
      <c r="K223" s="378">
        <v>46188</v>
      </c>
      <c r="L223" s="380">
        <v>0.77222222222222003</v>
      </c>
      <c r="M223" s="380">
        <v>0.97839120370370003</v>
      </c>
      <c r="N223" s="1" t="s">
        <v>61</v>
      </c>
      <c r="O223" s="378"/>
      <c r="P223" s="378"/>
      <c r="Q223" s="380">
        <v>0</v>
      </c>
      <c r="R223" s="1" t="s">
        <v>876</v>
      </c>
      <c r="S223" s="378">
        <v>46188</v>
      </c>
      <c r="T223" s="1" t="s">
        <v>61</v>
      </c>
      <c r="U223" s="1" t="s">
        <v>273</v>
      </c>
    </row>
    <row r="224" spans="1:21" x14ac:dyDescent="0.25">
      <c r="A224" s="1" t="s">
        <v>273</v>
      </c>
      <c r="B224" s="1">
        <v>1965360</v>
      </c>
      <c r="C224" s="1" t="s">
        <v>469</v>
      </c>
      <c r="D224" s="1" t="s">
        <v>470</v>
      </c>
      <c r="E224" s="1" t="s">
        <v>84</v>
      </c>
      <c r="F224" s="1" t="s">
        <v>13013</v>
      </c>
      <c r="G224" s="1" t="s">
        <v>875</v>
      </c>
      <c r="H224" s="377">
        <v>47500</v>
      </c>
      <c r="I224" s="377">
        <v>49182</v>
      </c>
      <c r="J224" s="378">
        <v>46184</v>
      </c>
      <c r="K224" s="378">
        <v>46185</v>
      </c>
      <c r="L224" s="380">
        <v>6.25E-2</v>
      </c>
      <c r="M224" s="380">
        <v>0.26866898148148</v>
      </c>
      <c r="N224" s="1" t="s">
        <v>61</v>
      </c>
      <c r="O224" s="378">
        <v>46185</v>
      </c>
      <c r="P224" s="378">
        <v>46185</v>
      </c>
      <c r="Q224" s="380">
        <v>0.14481481481481001</v>
      </c>
      <c r="R224" s="1" t="s">
        <v>3110</v>
      </c>
      <c r="S224" s="378">
        <v>46185</v>
      </c>
      <c r="T224" s="1" t="s">
        <v>61</v>
      </c>
      <c r="U224" s="1" t="s">
        <v>273</v>
      </c>
    </row>
    <row r="225" spans="1:21" x14ac:dyDescent="0.25">
      <c r="A225" s="1" t="s">
        <v>273</v>
      </c>
      <c r="B225" s="1">
        <v>1964967</v>
      </c>
      <c r="C225" s="1" t="s">
        <v>99</v>
      </c>
      <c r="D225" s="1" t="s">
        <v>188</v>
      </c>
      <c r="E225" s="1" t="s">
        <v>84</v>
      </c>
      <c r="F225" s="1" t="s">
        <v>61</v>
      </c>
      <c r="G225" s="1" t="s">
        <v>875</v>
      </c>
      <c r="H225" s="377">
        <v>47500</v>
      </c>
      <c r="I225" s="377">
        <v>0</v>
      </c>
      <c r="J225" s="378">
        <v>46185</v>
      </c>
      <c r="K225" s="378">
        <v>46186</v>
      </c>
      <c r="L225" s="380">
        <v>0.15486111111111001</v>
      </c>
      <c r="M225" s="380">
        <v>0.36103009259259</v>
      </c>
      <c r="N225" s="1" t="s">
        <v>61</v>
      </c>
      <c r="O225" s="378"/>
      <c r="P225" s="378"/>
      <c r="Q225" s="380">
        <v>0</v>
      </c>
      <c r="R225" s="1" t="s">
        <v>876</v>
      </c>
      <c r="S225" s="378">
        <v>46186</v>
      </c>
      <c r="T225" s="1" t="s">
        <v>61</v>
      </c>
      <c r="U225" s="1" t="s">
        <v>273</v>
      </c>
    </row>
    <row r="226" spans="1:21" x14ac:dyDescent="0.25">
      <c r="A226" s="1" t="s">
        <v>273</v>
      </c>
      <c r="B226" s="1">
        <v>1965563</v>
      </c>
      <c r="C226" s="1" t="s">
        <v>99</v>
      </c>
      <c r="D226" s="1" t="s">
        <v>188</v>
      </c>
      <c r="E226" s="1" t="s">
        <v>84</v>
      </c>
      <c r="F226" s="1" t="s">
        <v>61</v>
      </c>
      <c r="G226" s="1" t="s">
        <v>875</v>
      </c>
      <c r="H226" s="377">
        <v>142500</v>
      </c>
      <c r="I226" s="377">
        <v>0</v>
      </c>
      <c r="J226" s="378">
        <v>46186</v>
      </c>
      <c r="K226" s="378">
        <v>46187</v>
      </c>
      <c r="L226" s="380">
        <v>0.40208333333333002</v>
      </c>
      <c r="M226" s="380">
        <v>2.0578703703700001E-2</v>
      </c>
      <c r="N226" s="1" t="s">
        <v>61</v>
      </c>
      <c r="O226" s="378"/>
      <c r="P226" s="378"/>
      <c r="Q226" s="380">
        <v>0</v>
      </c>
      <c r="R226" s="1" t="s">
        <v>876</v>
      </c>
      <c r="S226" s="378">
        <v>46186</v>
      </c>
      <c r="T226" s="1" t="s">
        <v>61</v>
      </c>
      <c r="U226" s="1" t="s">
        <v>273</v>
      </c>
    </row>
    <row r="227" spans="1:21" x14ac:dyDescent="0.25">
      <c r="A227" s="1" t="s">
        <v>273</v>
      </c>
      <c r="B227" s="1">
        <v>1965834</v>
      </c>
      <c r="C227" s="1" t="s">
        <v>99</v>
      </c>
      <c r="D227" s="1" t="s">
        <v>188</v>
      </c>
      <c r="E227" s="1" t="s">
        <v>84</v>
      </c>
      <c r="F227" s="1" t="s">
        <v>61</v>
      </c>
      <c r="G227" s="1" t="s">
        <v>875</v>
      </c>
      <c r="H227" s="377">
        <v>47500</v>
      </c>
      <c r="I227" s="377">
        <v>0</v>
      </c>
      <c r="J227" s="378">
        <v>46188</v>
      </c>
      <c r="K227" s="378">
        <v>46188</v>
      </c>
      <c r="L227" s="380">
        <v>0.27777777777778001</v>
      </c>
      <c r="M227" s="380">
        <v>0.48394675925926001</v>
      </c>
      <c r="N227" s="1" t="s">
        <v>61</v>
      </c>
      <c r="O227" s="378"/>
      <c r="P227" s="378"/>
      <c r="Q227" s="380">
        <v>0</v>
      </c>
      <c r="R227" s="1" t="s">
        <v>876</v>
      </c>
      <c r="S227" s="378">
        <v>46188</v>
      </c>
      <c r="T227" s="1" t="s">
        <v>61</v>
      </c>
      <c r="U227" s="1" t="s">
        <v>273</v>
      </c>
    </row>
    <row r="228" spans="1:21" x14ac:dyDescent="0.25">
      <c r="A228" s="1" t="s">
        <v>273</v>
      </c>
      <c r="B228" s="1">
        <v>1964969</v>
      </c>
      <c r="C228" s="1" t="s">
        <v>97</v>
      </c>
      <c r="D228" s="1" t="s">
        <v>269</v>
      </c>
      <c r="E228" s="1" t="s">
        <v>84</v>
      </c>
      <c r="F228" s="1" t="s">
        <v>61</v>
      </c>
      <c r="G228" s="1" t="s">
        <v>875</v>
      </c>
      <c r="H228" s="377">
        <v>95000</v>
      </c>
      <c r="I228" s="377">
        <v>0</v>
      </c>
      <c r="J228" s="378">
        <v>46188</v>
      </c>
      <c r="K228" s="378">
        <v>46189</v>
      </c>
      <c r="L228" s="380">
        <v>1.944444444444E-2</v>
      </c>
      <c r="M228" s="380">
        <v>0.43177083333333</v>
      </c>
      <c r="N228" s="1" t="s">
        <v>61</v>
      </c>
      <c r="O228" s="378"/>
      <c r="P228" s="378"/>
      <c r="Q228" s="380">
        <v>0</v>
      </c>
      <c r="R228" s="1" t="s">
        <v>876</v>
      </c>
      <c r="S228" s="378">
        <v>46189</v>
      </c>
      <c r="T228" s="1" t="s">
        <v>61</v>
      </c>
      <c r="U228" s="1" t="s">
        <v>273</v>
      </c>
    </row>
    <row r="229" spans="1:21" x14ac:dyDescent="0.25">
      <c r="A229" s="1" t="s">
        <v>273</v>
      </c>
      <c r="B229" s="1">
        <v>1964968</v>
      </c>
      <c r="C229" s="1" t="s">
        <v>88</v>
      </c>
      <c r="D229" s="1" t="s">
        <v>189</v>
      </c>
      <c r="E229" s="1" t="s">
        <v>84</v>
      </c>
      <c r="F229" s="1" t="s">
        <v>13703</v>
      </c>
      <c r="G229" s="1" t="s">
        <v>875</v>
      </c>
      <c r="H229" s="377">
        <v>47500</v>
      </c>
      <c r="I229" s="377">
        <v>0</v>
      </c>
      <c r="J229" s="378">
        <v>46185</v>
      </c>
      <c r="K229" s="378">
        <v>46185</v>
      </c>
      <c r="L229" s="380">
        <v>0.66041666666666998</v>
      </c>
      <c r="M229" s="380">
        <v>0.86658564814814998</v>
      </c>
      <c r="N229" s="1" t="s">
        <v>61</v>
      </c>
      <c r="O229" s="378"/>
      <c r="P229" s="378"/>
      <c r="Q229" s="380">
        <v>0</v>
      </c>
      <c r="R229" s="1" t="s">
        <v>11682</v>
      </c>
      <c r="S229" s="378">
        <v>46185</v>
      </c>
      <c r="T229" s="1" t="s">
        <v>61</v>
      </c>
      <c r="U229" s="1" t="s">
        <v>273</v>
      </c>
    </row>
    <row r="230" spans="1:21" x14ac:dyDescent="0.25">
      <c r="A230" s="1" t="s">
        <v>273</v>
      </c>
      <c r="B230" s="1">
        <v>1965856</v>
      </c>
      <c r="C230" s="1" t="s">
        <v>775</v>
      </c>
      <c r="D230" s="1" t="s">
        <v>776</v>
      </c>
      <c r="E230" s="1" t="s">
        <v>84</v>
      </c>
      <c r="F230" s="1" t="s">
        <v>61</v>
      </c>
      <c r="G230" s="1" t="s">
        <v>875</v>
      </c>
      <c r="H230" s="377">
        <v>71250</v>
      </c>
      <c r="I230" s="377">
        <v>0</v>
      </c>
      <c r="J230" s="378">
        <v>46191</v>
      </c>
      <c r="K230" s="378">
        <v>46191</v>
      </c>
      <c r="L230" s="380">
        <v>0.39027777777778</v>
      </c>
      <c r="M230" s="380">
        <v>0.69952546296296003</v>
      </c>
      <c r="N230" s="1" t="s">
        <v>61</v>
      </c>
      <c r="O230" s="378"/>
      <c r="P230" s="378"/>
      <c r="Q230" s="380">
        <v>0</v>
      </c>
      <c r="R230" s="1" t="s">
        <v>876</v>
      </c>
      <c r="S230" s="378">
        <v>46191</v>
      </c>
      <c r="T230" s="1" t="s">
        <v>61</v>
      </c>
      <c r="U230" s="1" t="s">
        <v>273</v>
      </c>
    </row>
    <row r="231" spans="1:21" x14ac:dyDescent="0.25">
      <c r="A231" s="1" t="s">
        <v>273</v>
      </c>
      <c r="B231" s="1">
        <v>1965854</v>
      </c>
      <c r="C231" s="1" t="s">
        <v>2629</v>
      </c>
      <c r="D231" s="1" t="s">
        <v>2630</v>
      </c>
      <c r="E231" s="1" t="s">
        <v>84</v>
      </c>
      <c r="F231" s="1" t="s">
        <v>61</v>
      </c>
      <c r="G231" s="1" t="s">
        <v>875</v>
      </c>
      <c r="H231" s="377">
        <v>47500</v>
      </c>
      <c r="I231" s="377">
        <v>0</v>
      </c>
      <c r="J231" s="378">
        <v>46191</v>
      </c>
      <c r="K231" s="378">
        <v>46192</v>
      </c>
      <c r="L231" s="380">
        <v>9.1666666666670005E-2</v>
      </c>
      <c r="M231" s="380">
        <v>0.28837962962962999</v>
      </c>
      <c r="N231" s="1" t="s">
        <v>61</v>
      </c>
      <c r="O231" s="378"/>
      <c r="P231" s="378"/>
      <c r="Q231" s="380">
        <v>0</v>
      </c>
      <c r="R231" s="1" t="s">
        <v>876</v>
      </c>
      <c r="S231" s="378">
        <v>46192</v>
      </c>
      <c r="T231" s="1" t="s">
        <v>61</v>
      </c>
      <c r="U231" s="1" t="s">
        <v>273</v>
      </c>
    </row>
    <row r="232" spans="1:21" x14ac:dyDescent="0.25">
      <c r="A232" s="1" t="s">
        <v>10529</v>
      </c>
      <c r="B232" s="1">
        <v>1965635</v>
      </c>
      <c r="C232" s="1" t="s">
        <v>714</v>
      </c>
      <c r="D232" s="1" t="s">
        <v>715</v>
      </c>
      <c r="E232" s="1" t="s">
        <v>84</v>
      </c>
      <c r="F232" s="1" t="s">
        <v>61</v>
      </c>
      <c r="G232" s="1" t="s">
        <v>875</v>
      </c>
      <c r="H232" s="377">
        <v>47500</v>
      </c>
      <c r="I232" s="377">
        <v>0</v>
      </c>
      <c r="J232" s="378">
        <v>46189</v>
      </c>
      <c r="K232" s="378">
        <v>46189</v>
      </c>
      <c r="L232" s="380">
        <v>0.60624999999999996</v>
      </c>
      <c r="M232" s="380">
        <v>0.81769675925926</v>
      </c>
      <c r="N232" s="1" t="s">
        <v>61</v>
      </c>
      <c r="O232" s="378"/>
      <c r="P232" s="378"/>
      <c r="Q232" s="380">
        <v>0</v>
      </c>
      <c r="R232" s="1" t="s">
        <v>876</v>
      </c>
      <c r="S232" s="378">
        <v>46189</v>
      </c>
      <c r="T232" s="1" t="s">
        <v>61</v>
      </c>
      <c r="U232" s="1" t="s">
        <v>10529</v>
      </c>
    </row>
    <row r="233" spans="1:21" x14ac:dyDescent="0.25">
      <c r="A233" s="1" t="s">
        <v>10529</v>
      </c>
      <c r="B233" s="1">
        <v>1965636</v>
      </c>
      <c r="C233" s="1" t="s">
        <v>720</v>
      </c>
      <c r="D233" s="1" t="s">
        <v>721</v>
      </c>
      <c r="E233" s="1" t="s">
        <v>84</v>
      </c>
      <c r="F233" s="1" t="s">
        <v>61</v>
      </c>
      <c r="G233" s="1" t="s">
        <v>875</v>
      </c>
      <c r="H233" s="377">
        <v>47500</v>
      </c>
      <c r="I233" s="377">
        <v>0</v>
      </c>
      <c r="J233" s="378">
        <v>46192</v>
      </c>
      <c r="K233" s="378">
        <v>46193</v>
      </c>
      <c r="L233" s="380">
        <v>0.81527777777777999</v>
      </c>
      <c r="M233" s="380">
        <v>2.6724537037039999E-2</v>
      </c>
      <c r="N233" s="1" t="s">
        <v>61</v>
      </c>
      <c r="O233" s="378"/>
      <c r="P233" s="378"/>
      <c r="Q233" s="380">
        <v>0</v>
      </c>
      <c r="R233" s="1" t="s">
        <v>876</v>
      </c>
      <c r="S233" s="378">
        <v>46192</v>
      </c>
      <c r="T233" s="1" t="s">
        <v>61</v>
      </c>
      <c r="U233" s="1" t="s">
        <v>10529</v>
      </c>
    </row>
    <row r="234" spans="1:21" x14ac:dyDescent="0.25">
      <c r="A234" s="1" t="s">
        <v>272</v>
      </c>
      <c r="B234" s="1">
        <v>1964980</v>
      </c>
      <c r="C234" s="1" t="s">
        <v>726</v>
      </c>
      <c r="D234" s="1" t="s">
        <v>727</v>
      </c>
      <c r="E234" s="1" t="s">
        <v>84</v>
      </c>
      <c r="F234" s="1" t="s">
        <v>61</v>
      </c>
      <c r="G234" s="1" t="s">
        <v>875</v>
      </c>
      <c r="H234" s="377">
        <v>142500</v>
      </c>
      <c r="I234" s="377">
        <v>0</v>
      </c>
      <c r="J234" s="378">
        <v>46189</v>
      </c>
      <c r="K234" s="378">
        <v>46190</v>
      </c>
      <c r="L234" s="380">
        <v>0.85902777777778005</v>
      </c>
      <c r="M234" s="380">
        <v>0.49337962962963</v>
      </c>
      <c r="N234" s="1" t="s">
        <v>61</v>
      </c>
      <c r="O234" s="378"/>
      <c r="P234" s="378"/>
      <c r="Q234" s="380">
        <v>0</v>
      </c>
      <c r="R234" s="1" t="s">
        <v>876</v>
      </c>
      <c r="S234" s="378">
        <v>46189</v>
      </c>
      <c r="T234" s="1" t="s">
        <v>61</v>
      </c>
      <c r="U234" s="1" t="s">
        <v>272</v>
      </c>
    </row>
    <row r="235" spans="1:21" x14ac:dyDescent="0.25">
      <c r="A235" s="1" t="s">
        <v>272</v>
      </c>
      <c r="B235" s="1">
        <v>1963539</v>
      </c>
      <c r="C235" s="1" t="s">
        <v>891</v>
      </c>
      <c r="D235" s="1" t="s">
        <v>892</v>
      </c>
      <c r="E235" s="1" t="s">
        <v>84</v>
      </c>
      <c r="F235" s="1" t="s">
        <v>13703</v>
      </c>
      <c r="G235" s="1" t="s">
        <v>875</v>
      </c>
      <c r="H235" s="377">
        <v>95000</v>
      </c>
      <c r="I235" s="377">
        <v>0</v>
      </c>
      <c r="J235" s="378">
        <v>46185</v>
      </c>
      <c r="K235" s="378">
        <v>46186</v>
      </c>
      <c r="L235" s="380">
        <v>0.74444444444444002</v>
      </c>
      <c r="M235" s="380">
        <v>0.16733796296296</v>
      </c>
      <c r="N235" s="1" t="s">
        <v>61</v>
      </c>
      <c r="O235" s="378"/>
      <c r="P235" s="378"/>
      <c r="Q235" s="380">
        <v>0</v>
      </c>
      <c r="R235" s="1" t="s">
        <v>11682</v>
      </c>
      <c r="S235" s="378">
        <v>46185</v>
      </c>
      <c r="T235" s="1" t="s">
        <v>61</v>
      </c>
      <c r="U235" s="1" t="s">
        <v>272</v>
      </c>
    </row>
    <row r="236" spans="1:21" x14ac:dyDescent="0.25">
      <c r="A236" s="1" t="s">
        <v>272</v>
      </c>
      <c r="B236" s="1">
        <v>1964981</v>
      </c>
      <c r="C236" s="1" t="s">
        <v>475</v>
      </c>
      <c r="D236" s="1" t="s">
        <v>476</v>
      </c>
      <c r="E236" s="1" t="s">
        <v>84</v>
      </c>
      <c r="F236" s="1" t="s">
        <v>61</v>
      </c>
      <c r="G236" s="1" t="s">
        <v>875</v>
      </c>
      <c r="H236" s="377">
        <v>118750</v>
      </c>
      <c r="I236" s="377">
        <v>0</v>
      </c>
      <c r="J236" s="378">
        <v>46188</v>
      </c>
      <c r="K236" s="378">
        <v>46188</v>
      </c>
      <c r="L236" s="380">
        <v>0.27777777777778001</v>
      </c>
      <c r="M236" s="380">
        <v>0.80640046296295997</v>
      </c>
      <c r="N236" s="1" t="s">
        <v>61</v>
      </c>
      <c r="O236" s="378"/>
      <c r="P236" s="378"/>
      <c r="Q236" s="380">
        <v>0</v>
      </c>
      <c r="R236" s="1" t="s">
        <v>876</v>
      </c>
      <c r="S236" s="378">
        <v>46188</v>
      </c>
      <c r="T236" s="1" t="s">
        <v>61</v>
      </c>
      <c r="U236" s="1" t="s">
        <v>272</v>
      </c>
    </row>
    <row r="237" spans="1:21" x14ac:dyDescent="0.25">
      <c r="A237" s="1" t="s">
        <v>272</v>
      </c>
      <c r="B237" s="1">
        <v>1963529</v>
      </c>
      <c r="C237" s="1" t="s">
        <v>197</v>
      </c>
      <c r="D237" s="1" t="s">
        <v>198</v>
      </c>
      <c r="E237" s="1" t="s">
        <v>84</v>
      </c>
      <c r="F237" s="1" t="s">
        <v>13013</v>
      </c>
      <c r="G237" s="1" t="s">
        <v>875</v>
      </c>
      <c r="H237" s="377">
        <v>47500</v>
      </c>
      <c r="I237" s="377">
        <v>49392</v>
      </c>
      <c r="J237" s="378">
        <v>46184</v>
      </c>
      <c r="K237" s="378">
        <v>46185</v>
      </c>
      <c r="L237" s="380">
        <v>0.13333333333333</v>
      </c>
      <c r="M237" s="380">
        <v>0.34478009259259002</v>
      </c>
      <c r="N237" s="1" t="s">
        <v>61</v>
      </c>
      <c r="O237" s="378">
        <v>46185</v>
      </c>
      <c r="P237" s="378">
        <v>46185</v>
      </c>
      <c r="Q237" s="380">
        <v>0.17415509259258999</v>
      </c>
      <c r="R237" s="1" t="s">
        <v>14486</v>
      </c>
      <c r="S237" s="378">
        <v>46185</v>
      </c>
      <c r="T237" s="1" t="s">
        <v>61</v>
      </c>
      <c r="U237" s="1" t="s">
        <v>272</v>
      </c>
    </row>
    <row r="238" spans="1:21" x14ac:dyDescent="0.25">
      <c r="A238" s="1" t="s">
        <v>10529</v>
      </c>
      <c r="B238" s="1">
        <v>1965643</v>
      </c>
      <c r="C238" s="1" t="s">
        <v>232</v>
      </c>
      <c r="D238" s="1" t="s">
        <v>233</v>
      </c>
      <c r="E238" s="1" t="s">
        <v>84</v>
      </c>
      <c r="F238" s="1" t="s">
        <v>61</v>
      </c>
      <c r="G238" s="1" t="s">
        <v>875</v>
      </c>
      <c r="H238" s="377">
        <v>118750</v>
      </c>
      <c r="I238" s="377">
        <v>0</v>
      </c>
      <c r="J238" s="378">
        <v>46190</v>
      </c>
      <c r="K238" s="378">
        <v>46191</v>
      </c>
      <c r="L238" s="380">
        <v>0.53472222222221999</v>
      </c>
      <c r="M238" s="380">
        <v>6.334490740741E-2</v>
      </c>
      <c r="N238" s="1" t="s">
        <v>61</v>
      </c>
      <c r="O238" s="378"/>
      <c r="P238" s="378"/>
      <c r="Q238" s="380">
        <v>0</v>
      </c>
      <c r="R238" s="1" t="s">
        <v>876</v>
      </c>
      <c r="S238" s="378">
        <v>46190</v>
      </c>
      <c r="T238" s="1" t="s">
        <v>61</v>
      </c>
      <c r="U238" s="1" t="s">
        <v>10529</v>
      </c>
    </row>
    <row r="239" spans="1:21" x14ac:dyDescent="0.25">
      <c r="A239" s="1" t="s">
        <v>10529</v>
      </c>
      <c r="B239" s="1">
        <v>1965644</v>
      </c>
      <c r="C239" s="1" t="s">
        <v>232</v>
      </c>
      <c r="D239" s="1" t="s">
        <v>233</v>
      </c>
      <c r="E239" s="1" t="s">
        <v>84</v>
      </c>
      <c r="F239" s="1" t="s">
        <v>61</v>
      </c>
      <c r="G239" s="1" t="s">
        <v>875</v>
      </c>
      <c r="H239" s="377">
        <v>118750</v>
      </c>
      <c r="I239" s="377">
        <v>0</v>
      </c>
      <c r="J239" s="378">
        <v>46190</v>
      </c>
      <c r="K239" s="378">
        <v>46191</v>
      </c>
      <c r="L239" s="380">
        <v>0.10486111111111</v>
      </c>
      <c r="M239" s="380">
        <v>0.63348379629630003</v>
      </c>
      <c r="N239" s="1" t="s">
        <v>61</v>
      </c>
      <c r="O239" s="378"/>
      <c r="P239" s="378"/>
      <c r="Q239" s="380">
        <v>0</v>
      </c>
      <c r="R239" s="1" t="s">
        <v>876</v>
      </c>
      <c r="S239" s="378">
        <v>46191</v>
      </c>
      <c r="T239" s="1" t="s">
        <v>61</v>
      </c>
      <c r="U239" s="1" t="s">
        <v>10529</v>
      </c>
    </row>
    <row r="240" spans="1:21" x14ac:dyDescent="0.25">
      <c r="A240" s="1" t="s">
        <v>10529</v>
      </c>
      <c r="B240" s="1">
        <v>1965637</v>
      </c>
      <c r="C240" s="1" t="s">
        <v>724</v>
      </c>
      <c r="D240" s="1" t="s">
        <v>725</v>
      </c>
      <c r="E240" s="1" t="s">
        <v>84</v>
      </c>
      <c r="F240" s="1" t="s">
        <v>61</v>
      </c>
      <c r="G240" s="1" t="s">
        <v>875</v>
      </c>
      <c r="H240" s="377">
        <v>47500</v>
      </c>
      <c r="I240" s="377">
        <v>0</v>
      </c>
      <c r="J240" s="378">
        <v>46189</v>
      </c>
      <c r="K240" s="378">
        <v>46189</v>
      </c>
      <c r="L240" s="380">
        <v>0.35347222222222002</v>
      </c>
      <c r="M240" s="380">
        <v>0.56491898148148001</v>
      </c>
      <c r="N240" s="1" t="s">
        <v>61</v>
      </c>
      <c r="O240" s="378"/>
      <c r="P240" s="378"/>
      <c r="Q240" s="380">
        <v>0</v>
      </c>
      <c r="R240" s="1" t="s">
        <v>876</v>
      </c>
      <c r="S240" s="378">
        <v>46189</v>
      </c>
      <c r="T240" s="1" t="s">
        <v>61</v>
      </c>
      <c r="U240" s="1" t="s">
        <v>10529</v>
      </c>
    </row>
    <row r="241" spans="1:21" x14ac:dyDescent="0.25">
      <c r="A241" s="1" t="s">
        <v>272</v>
      </c>
      <c r="B241" s="1">
        <v>1963534</v>
      </c>
      <c r="C241" s="1" t="s">
        <v>722</v>
      </c>
      <c r="D241" s="1" t="s">
        <v>723</v>
      </c>
      <c r="E241" s="1" t="s">
        <v>84</v>
      </c>
      <c r="F241" s="1" t="s">
        <v>13703</v>
      </c>
      <c r="G241" s="1" t="s">
        <v>875</v>
      </c>
      <c r="H241" s="377">
        <v>71250</v>
      </c>
      <c r="I241" s="377">
        <v>48384</v>
      </c>
      <c r="J241" s="378">
        <v>46185</v>
      </c>
      <c r="K241" s="378">
        <v>46185</v>
      </c>
      <c r="L241" s="380">
        <v>0.38611111111111002</v>
      </c>
      <c r="M241" s="380">
        <v>0.70328703703703999</v>
      </c>
      <c r="N241" s="1" t="s">
        <v>61</v>
      </c>
      <c r="O241" s="378">
        <v>46185</v>
      </c>
      <c r="P241" s="378">
        <v>46185</v>
      </c>
      <c r="Q241" s="380">
        <v>0.40009259259259</v>
      </c>
      <c r="R241" s="1" t="s">
        <v>14149</v>
      </c>
      <c r="S241" s="378">
        <v>46185</v>
      </c>
      <c r="T241" s="1" t="s">
        <v>61</v>
      </c>
      <c r="U241" s="1" t="s">
        <v>272</v>
      </c>
    </row>
    <row r="242" spans="1:21" x14ac:dyDescent="0.25">
      <c r="A242" s="1" t="s">
        <v>273</v>
      </c>
      <c r="B242" s="1">
        <v>1965366</v>
      </c>
      <c r="C242" s="1" t="s">
        <v>779</v>
      </c>
      <c r="D242" s="1" t="s">
        <v>780</v>
      </c>
      <c r="E242" s="1" t="s">
        <v>84</v>
      </c>
      <c r="F242" s="1" t="s">
        <v>61</v>
      </c>
      <c r="G242" s="1" t="s">
        <v>875</v>
      </c>
      <c r="H242" s="377">
        <v>118750</v>
      </c>
      <c r="I242" s="377">
        <v>0</v>
      </c>
      <c r="J242" s="378">
        <v>46189</v>
      </c>
      <c r="K242" s="378">
        <v>46189</v>
      </c>
      <c r="L242" s="380">
        <v>0.47291666666666998</v>
      </c>
      <c r="M242" s="380">
        <v>0.98832175925926002</v>
      </c>
      <c r="N242" s="1" t="s">
        <v>61</v>
      </c>
      <c r="O242" s="378"/>
      <c r="P242" s="378"/>
      <c r="Q242" s="380">
        <v>0</v>
      </c>
      <c r="R242" s="1" t="s">
        <v>876</v>
      </c>
      <c r="S242" s="378">
        <v>46189</v>
      </c>
      <c r="T242" s="1" t="s">
        <v>61</v>
      </c>
      <c r="U242" s="1" t="s">
        <v>273</v>
      </c>
    </row>
    <row r="243" spans="1:21" x14ac:dyDescent="0.25">
      <c r="A243" s="1" t="s">
        <v>273</v>
      </c>
      <c r="B243" s="1">
        <v>1959787</v>
      </c>
      <c r="C243" s="1" t="s">
        <v>73</v>
      </c>
      <c r="D243" s="1" t="s">
        <v>490</v>
      </c>
      <c r="E243" s="1" t="s">
        <v>84</v>
      </c>
      <c r="F243" s="1" t="s">
        <v>4586</v>
      </c>
      <c r="G243" s="1" t="s">
        <v>875</v>
      </c>
      <c r="H243" s="377">
        <v>130625</v>
      </c>
      <c r="I243" s="377">
        <v>138852</v>
      </c>
      <c r="J243" s="378">
        <v>46175</v>
      </c>
      <c r="K243" s="378">
        <v>46185</v>
      </c>
      <c r="L243" s="380">
        <v>0.58015046296296002</v>
      </c>
      <c r="M243" s="380">
        <v>0.56324074074074004</v>
      </c>
      <c r="N243" s="1" t="s">
        <v>61</v>
      </c>
      <c r="O243" s="378">
        <v>46175</v>
      </c>
      <c r="P243" s="378">
        <v>46176</v>
      </c>
      <c r="Q243" s="380">
        <v>0.58015046296296002</v>
      </c>
      <c r="R243" s="1" t="s">
        <v>9331</v>
      </c>
      <c r="S243" s="378">
        <v>46175</v>
      </c>
      <c r="T243" s="1" t="s">
        <v>61</v>
      </c>
      <c r="U243" s="1" t="s">
        <v>273</v>
      </c>
    </row>
    <row r="244" spans="1:21" x14ac:dyDescent="0.25">
      <c r="T244" s="1" t="s">
        <v>61</v>
      </c>
    </row>
    <row r="245" spans="1:21" x14ac:dyDescent="0.25">
      <c r="T245" s="1" t="s">
        <v>61</v>
      </c>
    </row>
    <row r="246" spans="1:21" x14ac:dyDescent="0.25">
      <c r="T246" s="1" t="s">
        <v>61</v>
      </c>
    </row>
    <row r="247" spans="1:21" x14ac:dyDescent="0.25">
      <c r="T247" s="1" t="s">
        <v>61</v>
      </c>
    </row>
    <row r="248" spans="1:21" x14ac:dyDescent="0.25">
      <c r="T248" s="1" t="s">
        <v>61</v>
      </c>
    </row>
    <row r="249" spans="1:21" x14ac:dyDescent="0.25">
      <c r="T249" s="1" t="s">
        <v>61</v>
      </c>
    </row>
    <row r="250" spans="1:21" x14ac:dyDescent="0.25">
      <c r="T250" s="1" t="s">
        <v>61</v>
      </c>
    </row>
    <row r="251" spans="1:21" x14ac:dyDescent="0.25">
      <c r="T251" s="1" t="s">
        <v>61</v>
      </c>
    </row>
    <row r="252" spans="1:21" x14ac:dyDescent="0.25">
      <c r="T252" s="1" t="s">
        <v>61</v>
      </c>
    </row>
    <row r="253" spans="1:21" x14ac:dyDescent="0.25">
      <c r="T253" s="1" t="s">
        <v>61</v>
      </c>
    </row>
    <row r="254" spans="1:21" x14ac:dyDescent="0.25">
      <c r="T254" s="1" t="s">
        <v>61</v>
      </c>
    </row>
    <row r="255" spans="1:21" x14ac:dyDescent="0.25">
      <c r="T255" s="1" t="s">
        <v>61</v>
      </c>
    </row>
    <row r="256" spans="1:21" x14ac:dyDescent="0.25">
      <c r="T256" s="1" t="s">
        <v>61</v>
      </c>
    </row>
    <row r="257" spans="20:20" x14ac:dyDescent="0.25">
      <c r="T257" s="1" t="s">
        <v>61</v>
      </c>
    </row>
    <row r="258" spans="20:20" x14ac:dyDescent="0.25">
      <c r="T258" s="1" t="s">
        <v>61</v>
      </c>
    </row>
    <row r="259" spans="20:20" x14ac:dyDescent="0.25">
      <c r="T259" s="1" t="s">
        <v>61</v>
      </c>
    </row>
    <row r="260" spans="20:20" x14ac:dyDescent="0.25">
      <c r="T260" s="1" t="s">
        <v>61</v>
      </c>
    </row>
    <row r="261" spans="20:20" x14ac:dyDescent="0.25">
      <c r="T261" s="1" t="s">
        <v>61</v>
      </c>
    </row>
    <row r="262" spans="20:20" x14ac:dyDescent="0.25">
      <c r="T262" s="1" t="s">
        <v>61</v>
      </c>
    </row>
    <row r="263" spans="20:20" x14ac:dyDescent="0.25">
      <c r="T263" s="1" t="s">
        <v>61</v>
      </c>
    </row>
    <row r="264" spans="20:20" x14ac:dyDescent="0.25">
      <c r="T264" s="1" t="s">
        <v>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9B589-542F-4DDC-89AF-8A652F73BE78}">
  <sheetPr codeName="Planilha21"/>
  <dimension ref="A1:HC27"/>
  <sheetViews>
    <sheetView showGridLines="0" topLeftCell="EU1" zoomScale="85" zoomScaleNormal="85" workbookViewId="0">
      <selection activeCell="GY13" sqref="GY13"/>
    </sheetView>
  </sheetViews>
  <sheetFormatPr defaultRowHeight="15" outlineLevelCol="1" x14ac:dyDescent="0.25"/>
  <cols>
    <col min="1" max="1" width="9.140625" style="40"/>
    <col min="2" max="7" width="9.140625" style="40" hidden="1" customWidth="1" outlineLevel="1"/>
    <col min="8" max="8" width="11.140625" style="40" hidden="1" customWidth="1" outlineLevel="1"/>
    <col min="9" max="9" width="9.140625" style="40" hidden="1" customWidth="1" outlineLevel="1"/>
    <col min="10" max="10" width="10.85546875" style="40" hidden="1" customWidth="1" outlineLevel="1"/>
    <col min="11" max="11" width="10.85546875" customWidth="1" collapsed="1"/>
    <col min="12" max="17" width="9.140625" style="40" hidden="1" customWidth="1" outlineLevel="1"/>
    <col min="18" max="18" width="11.140625" style="40" hidden="1" customWidth="1" outlineLevel="1"/>
    <col min="19" max="19" width="9.140625" style="40" hidden="1" customWidth="1" outlineLevel="1"/>
    <col min="20" max="20" width="10.85546875" style="40" hidden="1" customWidth="1" outlineLevel="1"/>
    <col min="21" max="21" width="10.85546875" customWidth="1" collapsed="1"/>
    <col min="22" max="27" width="9.140625" style="40" hidden="1" customWidth="1" outlineLevel="1"/>
    <col min="28" max="28" width="11.140625" style="40" hidden="1" customWidth="1" outlineLevel="1"/>
    <col min="29" max="29" width="9.140625" style="40" hidden="1" customWidth="1" outlineLevel="1"/>
    <col min="30" max="30" width="10.85546875" style="40" hidden="1" customWidth="1" outlineLevel="1"/>
    <col min="31" max="31" width="9.140625" collapsed="1"/>
    <col min="32" max="37" width="9.140625" style="40" hidden="1" customWidth="1" outlineLevel="1"/>
    <col min="38" max="38" width="11.140625" style="40" hidden="1" customWidth="1" outlineLevel="1"/>
    <col min="39" max="39" width="9.140625" style="40" hidden="1" customWidth="1" outlineLevel="1"/>
    <col min="40" max="40" width="10.85546875" style="40" hidden="1" customWidth="1" outlineLevel="1"/>
    <col min="41" max="41" width="10.85546875" customWidth="1" collapsed="1"/>
    <col min="42" max="47" width="9.140625" style="40" hidden="1" customWidth="1" outlineLevel="1"/>
    <col min="48" max="48" width="11.140625" style="40" hidden="1" customWidth="1" outlineLevel="1"/>
    <col min="49" max="49" width="9.140625" style="40" hidden="1" customWidth="1" outlineLevel="1"/>
    <col min="50" max="50" width="10.85546875" style="40" hidden="1" customWidth="1" outlineLevel="1"/>
    <col min="51" max="51" width="10.85546875" customWidth="1" collapsed="1"/>
    <col min="52" max="57" width="9.140625" style="40" hidden="1" customWidth="1" outlineLevel="1"/>
    <col min="58" max="58" width="11.140625" style="40" hidden="1" customWidth="1" outlineLevel="1"/>
    <col min="59" max="59" width="9.140625" style="40" hidden="1" customWidth="1" outlineLevel="1"/>
    <col min="60" max="60" width="10.85546875" style="40" hidden="1" customWidth="1" outlineLevel="1"/>
    <col min="61" max="61" width="10.85546875" customWidth="1" collapsed="1"/>
    <col min="62" max="67" width="9.140625" style="40" hidden="1" customWidth="1" outlineLevel="1"/>
    <col min="68" max="68" width="11.140625" style="40" hidden="1" customWidth="1" outlineLevel="1"/>
    <col min="69" max="69" width="9.140625" style="40" hidden="1" customWidth="1" outlineLevel="1"/>
    <col min="70" max="70" width="10.85546875" style="40" hidden="1" customWidth="1" outlineLevel="1"/>
    <col min="71" max="71" width="9.140625" style="40" collapsed="1"/>
    <col min="72" max="77" width="0" style="40" hidden="1" customWidth="1" outlineLevel="1"/>
    <col min="78" max="78" width="11.140625" style="40" hidden="1" customWidth="1" outlineLevel="1"/>
    <col min="79" max="79" width="0" style="40" hidden="1" customWidth="1" outlineLevel="1"/>
    <col min="80" max="80" width="10.85546875" style="40" hidden="1" customWidth="1" outlineLevel="1"/>
    <col min="81" max="81" width="9.140625" style="40" collapsed="1"/>
    <col min="82" max="88" width="9.140625" style="40" hidden="1" customWidth="1" outlineLevel="1"/>
    <col min="89" max="89" width="11.140625" style="40" hidden="1" customWidth="1" outlineLevel="1"/>
    <col min="90" max="90" width="9.140625" style="40" hidden="1" customWidth="1" outlineLevel="1"/>
    <col min="91" max="91" width="10.85546875" style="40" hidden="1" customWidth="1" outlineLevel="1"/>
    <col min="92" max="92" width="9.140625" style="40" collapsed="1"/>
    <col min="93" max="97" width="9.140625" style="40" hidden="1" customWidth="1" outlineLevel="1"/>
    <col min="98" max="98" width="11.140625" style="40" hidden="1" customWidth="1" outlineLevel="1"/>
    <col min="99" max="99" width="9.140625" style="40" hidden="1" customWidth="1" outlineLevel="1"/>
    <col min="100" max="100" width="10.85546875" style="40" hidden="1" customWidth="1" outlineLevel="1"/>
    <col min="101" max="101" width="9.140625" style="40" collapsed="1"/>
    <col min="102" max="107" width="9.140625" style="40" hidden="1" customWidth="1" outlineLevel="1"/>
    <col min="108" max="108" width="11.140625" style="40" hidden="1" customWidth="1" outlineLevel="1"/>
    <col min="109" max="109" width="9.140625" style="40" hidden="1" customWidth="1" outlineLevel="1"/>
    <col min="110" max="110" width="10.85546875" style="40" hidden="1" customWidth="1" outlineLevel="1"/>
    <col min="111" max="111" width="9.140625" style="40" collapsed="1"/>
    <col min="112" max="117" width="0" style="40" hidden="1" customWidth="1" outlineLevel="1"/>
    <col min="118" max="118" width="12.7109375" style="40" hidden="1" customWidth="1" outlineLevel="1"/>
    <col min="119" max="119" width="0" style="40" hidden="1" customWidth="1" outlineLevel="1"/>
    <col min="120" max="120" width="10.85546875" style="40" hidden="1" customWidth="1" outlineLevel="1"/>
    <col min="121" max="121" width="9.140625" style="40" collapsed="1"/>
    <col min="122" max="127" width="0" style="40" hidden="1" customWidth="1" outlineLevel="1"/>
    <col min="128" max="128" width="12.7109375" style="40" hidden="1" customWidth="1" outlineLevel="1"/>
    <col min="129" max="129" width="0" style="40" hidden="1" customWidth="1" outlineLevel="1"/>
    <col min="130" max="130" width="10.85546875" style="40" hidden="1" customWidth="1" outlineLevel="1"/>
    <col min="131" max="131" width="9.140625" style="40" collapsed="1"/>
    <col min="132" max="137" width="0" style="40" hidden="1" customWidth="1" outlineLevel="1"/>
    <col min="138" max="138" width="12.7109375" style="40" hidden="1" customWidth="1" outlineLevel="1"/>
    <col min="139" max="139" width="0" style="40" hidden="1" customWidth="1" outlineLevel="1"/>
    <col min="140" max="140" width="10.85546875" style="40" hidden="1" customWidth="1" outlineLevel="1"/>
    <col min="141" max="141" width="9.140625" style="40" collapsed="1"/>
    <col min="142" max="147" width="9.140625" style="40" hidden="1" customWidth="1" outlineLevel="1"/>
    <col min="148" max="148" width="12.7109375" style="40" hidden="1" customWidth="1" outlineLevel="1"/>
    <col min="149" max="149" width="9.140625" style="40" hidden="1" customWidth="1" outlineLevel="1"/>
    <col min="150" max="150" width="10.85546875" style="40" hidden="1" customWidth="1" outlineLevel="1"/>
    <col min="151" max="151" width="9.140625" style="40" collapsed="1"/>
    <col min="152" max="157" width="0" style="40" hidden="1" customWidth="1" outlineLevel="1"/>
    <col min="158" max="158" width="12.7109375" style="40" hidden="1" customWidth="1" outlineLevel="1"/>
    <col min="159" max="159" width="0" style="40" hidden="1" customWidth="1" outlineLevel="1"/>
    <col min="160" max="160" width="10.85546875" style="40" hidden="1" customWidth="1" outlineLevel="1"/>
    <col min="161" max="161" width="9.140625" style="40" collapsed="1"/>
    <col min="162" max="167" width="0" style="40" hidden="1" customWidth="1" outlineLevel="1"/>
    <col min="168" max="168" width="12.7109375" style="40" hidden="1" customWidth="1" outlineLevel="1"/>
    <col min="169" max="169" width="0" style="40" hidden="1" customWidth="1" outlineLevel="1"/>
    <col min="170" max="170" width="10.85546875" style="40" hidden="1" customWidth="1" outlineLevel="1"/>
    <col min="171" max="171" width="9.140625" style="40" collapsed="1"/>
    <col min="172" max="177" width="0" style="40" hidden="1" customWidth="1" outlineLevel="1"/>
    <col min="178" max="178" width="12.7109375" style="40" hidden="1" customWidth="1" outlineLevel="1"/>
    <col min="179" max="179" width="0" style="40" hidden="1" customWidth="1" outlineLevel="1"/>
    <col min="180" max="180" width="10.85546875" style="40" hidden="1" customWidth="1" outlineLevel="1"/>
    <col min="181" max="181" width="9.140625" style="40" collapsed="1"/>
    <col min="182" max="187" width="0" style="40" hidden="1" customWidth="1" outlineLevel="1"/>
    <col min="188" max="188" width="12.7109375" style="40" hidden="1" customWidth="1" outlineLevel="1"/>
    <col min="189" max="189" width="0" style="40" hidden="1" customWidth="1" outlineLevel="1"/>
    <col min="190" max="190" width="10.85546875" style="40" hidden="1" customWidth="1" outlineLevel="1"/>
    <col min="191" max="191" width="9.140625" style="40" collapsed="1"/>
    <col min="192" max="192" width="9.140625" style="40"/>
    <col min="193" max="198" width="0" style="40" hidden="1" customWidth="1" outlineLevel="1"/>
    <col min="199" max="199" width="12.7109375" style="40" hidden="1" customWidth="1" outlineLevel="1"/>
    <col min="200" max="200" width="0" style="40" hidden="1" customWidth="1" outlineLevel="1"/>
    <col min="201" max="201" width="10.85546875" style="40" hidden="1" customWidth="1" outlineLevel="1"/>
    <col min="202" max="202" width="9.140625" style="40" collapsed="1"/>
    <col min="203" max="208" width="9.140625" style="40" outlineLevel="1"/>
    <col min="209" max="209" width="12.7109375" style="40" bestFit="1" customWidth="1" outlineLevel="1"/>
    <col min="210" max="210" width="9.140625" style="40" outlineLevel="1"/>
    <col min="211" max="211" width="10.85546875" style="40" customWidth="1" outlineLevel="1"/>
    <col min="212" max="16384" width="9.140625" style="40"/>
  </cols>
  <sheetData>
    <row r="1" spans="1:211" x14ac:dyDescent="0.25">
      <c r="B1" s="572" t="s">
        <v>1763</v>
      </c>
      <c r="C1" s="572"/>
      <c r="D1" s="572"/>
      <c r="E1" s="573" t="s">
        <v>543</v>
      </c>
      <c r="F1" s="573"/>
      <c r="G1" s="573"/>
      <c r="L1" s="572" t="s">
        <v>686</v>
      </c>
      <c r="M1" s="572"/>
      <c r="N1" s="572"/>
      <c r="O1" s="572"/>
      <c r="P1" s="572"/>
      <c r="Q1" s="572"/>
      <c r="V1" s="572" t="s">
        <v>1793</v>
      </c>
      <c r="W1" s="572"/>
      <c r="X1" s="572"/>
      <c r="Y1" s="572"/>
      <c r="Z1" s="572"/>
      <c r="AA1" s="572"/>
      <c r="AF1" s="572" t="s">
        <v>1793</v>
      </c>
      <c r="AG1" s="572"/>
      <c r="AH1" s="572"/>
      <c r="AI1" s="572"/>
      <c r="AJ1" s="572"/>
      <c r="AK1" s="572"/>
      <c r="AP1" s="572" t="s">
        <v>1793</v>
      </c>
      <c r="AQ1" s="572"/>
      <c r="AR1" s="572"/>
      <c r="AS1" s="572"/>
      <c r="AT1" s="572"/>
      <c r="AU1" s="572"/>
      <c r="AZ1" s="572" t="s">
        <v>1912</v>
      </c>
      <c r="BA1" s="572"/>
      <c r="BB1" s="572"/>
      <c r="BC1" s="572"/>
      <c r="BD1" s="572"/>
      <c r="BE1" s="572"/>
      <c r="BJ1" s="572" t="s">
        <v>1928</v>
      </c>
      <c r="BK1" s="572"/>
      <c r="BL1" s="572"/>
      <c r="BM1" s="572"/>
      <c r="BN1" s="572"/>
      <c r="BO1" s="572"/>
      <c r="BT1" s="572" t="s">
        <v>1939</v>
      </c>
      <c r="BU1" s="572"/>
      <c r="BV1" s="572"/>
      <c r="BW1" s="572"/>
      <c r="BX1" s="572"/>
      <c r="BY1" s="572"/>
      <c r="CD1" s="572" t="s">
        <v>1946</v>
      </c>
      <c r="CE1" s="572"/>
      <c r="CF1" s="572"/>
      <c r="CG1" s="572"/>
      <c r="CH1" s="572"/>
      <c r="CI1" s="572"/>
      <c r="CJ1" s="161"/>
      <c r="CO1" s="572" t="s">
        <v>1955</v>
      </c>
      <c r="CP1" s="572"/>
      <c r="CQ1" s="572"/>
      <c r="CR1" s="572"/>
      <c r="CS1" s="572"/>
      <c r="CX1" s="572" t="s">
        <v>1955</v>
      </c>
      <c r="CY1" s="572"/>
      <c r="CZ1" s="572"/>
      <c r="DA1" s="572"/>
      <c r="DB1" s="572"/>
      <c r="DC1" s="161"/>
      <c r="DH1" s="572" t="s">
        <v>1974</v>
      </c>
      <c r="DI1" s="572"/>
      <c r="DJ1" s="572"/>
      <c r="DK1" s="572"/>
      <c r="DL1" s="572"/>
      <c r="DM1" s="161"/>
      <c r="DR1" s="572" t="s">
        <v>1989</v>
      </c>
      <c r="DS1" s="572"/>
      <c r="DT1" s="572"/>
      <c r="DU1" s="572"/>
      <c r="DV1" s="572"/>
      <c r="DW1" s="161"/>
      <c r="EB1" s="572" t="s">
        <v>2010</v>
      </c>
      <c r="EC1" s="572"/>
      <c r="ED1" s="572"/>
      <c r="EE1" s="572"/>
      <c r="EF1" s="572"/>
      <c r="EG1" s="161"/>
      <c r="EL1" s="572" t="s">
        <v>2162</v>
      </c>
      <c r="EM1" s="572"/>
      <c r="EN1" s="572"/>
      <c r="EO1" s="572"/>
      <c r="EP1" s="572"/>
      <c r="EQ1" s="161"/>
      <c r="EV1" s="572" t="s">
        <v>2172</v>
      </c>
      <c r="EW1" s="572"/>
      <c r="EX1" s="572"/>
      <c r="EY1" s="572"/>
      <c r="EZ1" s="572"/>
      <c r="FA1" s="161"/>
      <c r="FF1" s="572" t="s">
        <v>2262</v>
      </c>
      <c r="FG1" s="572"/>
      <c r="FH1" s="572"/>
      <c r="FI1" s="572"/>
      <c r="FJ1" s="572"/>
      <c r="FK1" s="161"/>
      <c r="FP1" s="572" t="s">
        <v>2274</v>
      </c>
      <c r="FQ1" s="572"/>
      <c r="FR1" s="572"/>
      <c r="FS1" s="572"/>
      <c r="FT1" s="572"/>
      <c r="FU1" s="161"/>
      <c r="FZ1" s="572" t="s">
        <v>2274</v>
      </c>
      <c r="GA1" s="572"/>
      <c r="GB1" s="572"/>
      <c r="GC1" s="572"/>
      <c r="GD1" s="572"/>
      <c r="GE1" s="161"/>
      <c r="GK1" s="572" t="s">
        <v>2419</v>
      </c>
      <c r="GL1" s="572"/>
      <c r="GM1" s="572"/>
      <c r="GN1" s="572"/>
      <c r="GO1" s="572"/>
      <c r="GP1" s="161"/>
      <c r="GU1" s="572" t="s">
        <v>2420</v>
      </c>
      <c r="GV1" s="572"/>
      <c r="GW1" s="572"/>
      <c r="GX1" s="572"/>
      <c r="GY1" s="572"/>
      <c r="GZ1" s="161"/>
    </row>
    <row r="2" spans="1:211" x14ac:dyDescent="0.25">
      <c r="A2" s="47" t="s">
        <v>1185</v>
      </c>
      <c r="B2" s="48">
        <f t="shared" ref="B2:G2" si="0">WEEKDAY(B3)</f>
        <v>2</v>
      </c>
      <c r="C2" s="48">
        <f t="shared" si="0"/>
        <v>3</v>
      </c>
      <c r="D2" s="48">
        <f t="shared" si="0"/>
        <v>4</v>
      </c>
      <c r="E2" s="48">
        <f t="shared" si="0"/>
        <v>5</v>
      </c>
      <c r="F2" s="48">
        <f t="shared" si="0"/>
        <v>6</v>
      </c>
      <c r="G2" s="48">
        <f t="shared" si="0"/>
        <v>7</v>
      </c>
      <c r="H2" s="161" t="s">
        <v>543</v>
      </c>
      <c r="I2"/>
      <c r="L2" s="48">
        <f t="shared" ref="L2:Q2" si="1">WEEKDAY(L3)</f>
        <v>2</v>
      </c>
      <c r="M2" s="48">
        <f t="shared" si="1"/>
        <v>3</v>
      </c>
      <c r="N2" s="48">
        <f t="shared" si="1"/>
        <v>4</v>
      </c>
      <c r="O2" s="48">
        <f t="shared" si="1"/>
        <v>5</v>
      </c>
      <c r="P2" s="48">
        <f t="shared" si="1"/>
        <v>6</v>
      </c>
      <c r="Q2" s="48">
        <f t="shared" si="1"/>
        <v>7</v>
      </c>
      <c r="R2" s="161" t="s">
        <v>686</v>
      </c>
      <c r="S2"/>
      <c r="V2" s="48">
        <f t="shared" ref="V2:AA2" si="2">WEEKDAY(V3)</f>
        <v>2</v>
      </c>
      <c r="W2" s="48">
        <f t="shared" si="2"/>
        <v>3</v>
      </c>
      <c r="X2" s="48">
        <f t="shared" si="2"/>
        <v>4</v>
      </c>
      <c r="Y2" s="48">
        <f t="shared" si="2"/>
        <v>5</v>
      </c>
      <c r="Z2" s="48">
        <f t="shared" si="2"/>
        <v>6</v>
      </c>
      <c r="AA2" s="48">
        <f t="shared" si="2"/>
        <v>7</v>
      </c>
      <c r="AB2" s="161" t="s">
        <v>686</v>
      </c>
      <c r="AC2"/>
      <c r="AF2" s="48">
        <f t="shared" ref="AF2:AK2" si="3">WEEKDAY(AF3)</f>
        <v>2</v>
      </c>
      <c r="AG2" s="48">
        <f t="shared" si="3"/>
        <v>3</v>
      </c>
      <c r="AH2" s="48">
        <f t="shared" si="3"/>
        <v>4</v>
      </c>
      <c r="AI2" s="48">
        <f t="shared" si="3"/>
        <v>5</v>
      </c>
      <c r="AJ2" s="48">
        <f t="shared" si="3"/>
        <v>6</v>
      </c>
      <c r="AK2" s="48">
        <f t="shared" si="3"/>
        <v>7</v>
      </c>
      <c r="AL2" s="161" t="s">
        <v>686</v>
      </c>
      <c r="AM2"/>
      <c r="AP2" s="48">
        <f t="shared" ref="AP2:AU2" si="4">WEEKDAY(AP3)</f>
        <v>2</v>
      </c>
      <c r="AQ2" s="48">
        <f t="shared" si="4"/>
        <v>3</v>
      </c>
      <c r="AR2" s="48">
        <f t="shared" si="4"/>
        <v>4</v>
      </c>
      <c r="AS2" s="48">
        <f t="shared" si="4"/>
        <v>5</v>
      </c>
      <c r="AT2" s="48">
        <f t="shared" si="4"/>
        <v>6</v>
      </c>
      <c r="AU2" s="48">
        <f t="shared" si="4"/>
        <v>7</v>
      </c>
      <c r="AV2" s="161" t="s">
        <v>1893</v>
      </c>
      <c r="AW2"/>
      <c r="AZ2" s="48">
        <f t="shared" ref="AZ2:BE2" si="5">WEEKDAY(AZ3)</f>
        <v>2</v>
      </c>
      <c r="BA2" s="48">
        <f t="shared" si="5"/>
        <v>3</v>
      </c>
      <c r="BB2" s="48">
        <f t="shared" si="5"/>
        <v>4</v>
      </c>
      <c r="BC2" s="48">
        <f t="shared" si="5"/>
        <v>5</v>
      </c>
      <c r="BD2" s="48">
        <f t="shared" si="5"/>
        <v>6</v>
      </c>
      <c r="BE2" s="48">
        <f t="shared" si="5"/>
        <v>7</v>
      </c>
      <c r="BF2" s="161" t="s">
        <v>1893</v>
      </c>
      <c r="BG2"/>
      <c r="BJ2" s="48">
        <f t="shared" ref="BJ2:BO2" si="6">WEEKDAY(BJ3)</f>
        <v>2</v>
      </c>
      <c r="BK2" s="48">
        <f t="shared" si="6"/>
        <v>3</v>
      </c>
      <c r="BL2" s="48">
        <f t="shared" si="6"/>
        <v>4</v>
      </c>
      <c r="BM2" s="48">
        <f t="shared" si="6"/>
        <v>5</v>
      </c>
      <c r="BN2" s="48">
        <f t="shared" si="6"/>
        <v>6</v>
      </c>
      <c r="BO2" s="48">
        <f t="shared" si="6"/>
        <v>7</v>
      </c>
      <c r="BP2" s="161" t="s">
        <v>1893</v>
      </c>
      <c r="BQ2"/>
      <c r="BT2" s="48">
        <f t="shared" ref="BT2:BY2" si="7">WEEKDAY(BT3)</f>
        <v>2</v>
      </c>
      <c r="BU2" s="48">
        <f t="shared" si="7"/>
        <v>3</v>
      </c>
      <c r="BV2" s="48">
        <f t="shared" si="7"/>
        <v>4</v>
      </c>
      <c r="BW2" s="48">
        <f t="shared" si="7"/>
        <v>5</v>
      </c>
      <c r="BX2" s="48">
        <f t="shared" si="7"/>
        <v>6</v>
      </c>
      <c r="BY2" s="48">
        <f t="shared" si="7"/>
        <v>7</v>
      </c>
      <c r="BZ2" s="161" t="s">
        <v>1893</v>
      </c>
      <c r="CA2"/>
      <c r="CD2" s="48">
        <f t="shared" ref="CD2:CI2" si="8">WEEKDAY(CD3)</f>
        <v>2</v>
      </c>
      <c r="CE2" s="48">
        <f t="shared" si="8"/>
        <v>3</v>
      </c>
      <c r="CF2" s="48">
        <f t="shared" si="8"/>
        <v>4</v>
      </c>
      <c r="CG2" s="48">
        <f t="shared" si="8"/>
        <v>5</v>
      </c>
      <c r="CH2" s="48">
        <f t="shared" si="8"/>
        <v>6</v>
      </c>
      <c r="CI2" s="48">
        <f t="shared" si="8"/>
        <v>7</v>
      </c>
      <c r="CJ2" s="48"/>
      <c r="CK2" s="161" t="s">
        <v>1893</v>
      </c>
      <c r="CL2"/>
      <c r="CO2" s="48">
        <f>WEEKDAY(CO3)</f>
        <v>3</v>
      </c>
      <c r="CP2" s="48">
        <f>WEEKDAY(CP3)</f>
        <v>4</v>
      </c>
      <c r="CQ2" s="48">
        <f>WEEKDAY(CQ3)</f>
        <v>5</v>
      </c>
      <c r="CR2" s="48">
        <f>WEEKDAY(CR3)</f>
        <v>6</v>
      </c>
      <c r="CS2" s="48">
        <f>WEEKDAY(CS3)</f>
        <v>7</v>
      </c>
      <c r="CT2" s="161" t="s">
        <v>543</v>
      </c>
      <c r="CU2"/>
      <c r="CX2" s="48">
        <f t="shared" ref="CX2:DC2" si="9">WEEKDAY(CX3)</f>
        <v>2</v>
      </c>
      <c r="CY2" s="48">
        <f t="shared" si="9"/>
        <v>3</v>
      </c>
      <c r="CZ2" s="48">
        <f t="shared" si="9"/>
        <v>4</v>
      </c>
      <c r="DA2" s="48">
        <f t="shared" si="9"/>
        <v>5</v>
      </c>
      <c r="DB2" s="48">
        <f t="shared" si="9"/>
        <v>6</v>
      </c>
      <c r="DC2" s="48">
        <f t="shared" si="9"/>
        <v>7</v>
      </c>
      <c r="DD2" s="161" t="s">
        <v>543</v>
      </c>
      <c r="DE2"/>
      <c r="DH2" s="48">
        <f t="shared" ref="DH2:DM2" si="10">WEEKDAY(DH3)</f>
        <v>2</v>
      </c>
      <c r="DI2" s="48">
        <f t="shared" si="10"/>
        <v>3</v>
      </c>
      <c r="DJ2" s="48">
        <f t="shared" si="10"/>
        <v>4</v>
      </c>
      <c r="DK2" s="48">
        <f t="shared" si="10"/>
        <v>5</v>
      </c>
      <c r="DL2" s="48">
        <f t="shared" si="10"/>
        <v>6</v>
      </c>
      <c r="DM2" s="48">
        <f t="shared" si="10"/>
        <v>7</v>
      </c>
      <c r="DN2" s="161" t="s">
        <v>543</v>
      </c>
      <c r="DO2"/>
      <c r="DR2" s="48">
        <f t="shared" ref="DR2:DW2" si="11">WEEKDAY(DR3)</f>
        <v>2</v>
      </c>
      <c r="DS2" s="48">
        <f t="shared" si="11"/>
        <v>3</v>
      </c>
      <c r="DT2" s="48">
        <f t="shared" si="11"/>
        <v>4</v>
      </c>
      <c r="DU2" s="48">
        <f t="shared" si="11"/>
        <v>5</v>
      </c>
      <c r="DV2" s="48">
        <f t="shared" si="11"/>
        <v>6</v>
      </c>
      <c r="DW2" s="48">
        <f t="shared" si="11"/>
        <v>7</v>
      </c>
      <c r="DX2" s="161"/>
      <c r="DY2"/>
      <c r="EB2" s="48">
        <f t="shared" ref="EB2:EG2" si="12">WEEKDAY(EB3)</f>
        <v>2</v>
      </c>
      <c r="EC2" s="48">
        <f t="shared" si="12"/>
        <v>3</v>
      </c>
      <c r="ED2" s="48">
        <f t="shared" si="12"/>
        <v>4</v>
      </c>
      <c r="EE2" s="48">
        <f t="shared" si="12"/>
        <v>5</v>
      </c>
      <c r="EF2" s="48">
        <f t="shared" si="12"/>
        <v>6</v>
      </c>
      <c r="EG2" s="48">
        <f t="shared" si="12"/>
        <v>7</v>
      </c>
      <c r="EH2" s="161"/>
      <c r="EI2"/>
      <c r="EL2" s="48">
        <f t="shared" ref="EL2:EQ2" si="13">WEEKDAY(EL3)</f>
        <v>2</v>
      </c>
      <c r="EM2" s="48">
        <f t="shared" si="13"/>
        <v>3</v>
      </c>
      <c r="EN2" s="48">
        <f t="shared" si="13"/>
        <v>4</v>
      </c>
      <c r="EO2" s="48">
        <f t="shared" si="13"/>
        <v>5</v>
      </c>
      <c r="EP2" s="48">
        <f t="shared" si="13"/>
        <v>6</v>
      </c>
      <c r="EQ2" s="48">
        <f t="shared" si="13"/>
        <v>7</v>
      </c>
      <c r="ER2" s="161"/>
      <c r="ES2"/>
      <c r="EV2" s="48">
        <f t="shared" ref="EV2:FA2" si="14">WEEKDAY(EV3)</f>
        <v>2</v>
      </c>
      <c r="EW2" s="48">
        <f t="shared" si="14"/>
        <v>3</v>
      </c>
      <c r="EX2" s="48">
        <f t="shared" si="14"/>
        <v>4</v>
      </c>
      <c r="EY2" s="48">
        <f t="shared" si="14"/>
        <v>5</v>
      </c>
      <c r="EZ2" s="48">
        <f t="shared" si="14"/>
        <v>6</v>
      </c>
      <c r="FA2" s="48">
        <f t="shared" si="14"/>
        <v>7</v>
      </c>
      <c r="FB2" s="161"/>
      <c r="FC2"/>
      <c r="FF2" s="48">
        <f t="shared" ref="FF2:FK2" si="15">WEEKDAY(FF3)</f>
        <v>2</v>
      </c>
      <c r="FG2" s="48">
        <f t="shared" si="15"/>
        <v>3</v>
      </c>
      <c r="FH2" s="48">
        <f t="shared" si="15"/>
        <v>4</v>
      </c>
      <c r="FI2" s="48">
        <f t="shared" si="15"/>
        <v>5</v>
      </c>
      <c r="FJ2" s="48">
        <f t="shared" si="15"/>
        <v>6</v>
      </c>
      <c r="FK2" s="48">
        <f t="shared" si="15"/>
        <v>7</v>
      </c>
      <c r="FL2" s="161"/>
      <c r="FM2"/>
      <c r="FP2" s="48">
        <f t="shared" ref="FP2:FU2" si="16">WEEKDAY(FP3)</f>
        <v>2</v>
      </c>
      <c r="FQ2" s="48">
        <f t="shared" si="16"/>
        <v>3</v>
      </c>
      <c r="FR2" s="48">
        <f t="shared" si="16"/>
        <v>4</v>
      </c>
      <c r="FS2" s="48">
        <f t="shared" si="16"/>
        <v>5</v>
      </c>
      <c r="FT2" s="48">
        <f t="shared" si="16"/>
        <v>6</v>
      </c>
      <c r="FU2" s="48">
        <f t="shared" si="16"/>
        <v>7</v>
      </c>
      <c r="FV2" s="161"/>
      <c r="FW2"/>
      <c r="FZ2" s="48">
        <f t="shared" ref="FZ2:GE2" si="17">WEEKDAY(FZ3)</f>
        <v>2</v>
      </c>
      <c r="GA2" s="48">
        <f t="shared" si="17"/>
        <v>3</v>
      </c>
      <c r="GB2" s="48">
        <f t="shared" si="17"/>
        <v>4</v>
      </c>
      <c r="GC2" s="48">
        <f t="shared" si="17"/>
        <v>5</v>
      </c>
      <c r="GD2" s="48">
        <f t="shared" si="17"/>
        <v>6</v>
      </c>
      <c r="GE2" s="48">
        <f t="shared" si="17"/>
        <v>7</v>
      </c>
      <c r="GF2" s="161"/>
      <c r="GG2"/>
      <c r="GK2" s="48">
        <f t="shared" ref="GK2:GP2" si="18">WEEKDAY(GK3)</f>
        <v>2</v>
      </c>
      <c r="GL2" s="48">
        <f t="shared" si="18"/>
        <v>3</v>
      </c>
      <c r="GM2" s="48">
        <f t="shared" si="18"/>
        <v>4</v>
      </c>
      <c r="GN2" s="48">
        <f t="shared" si="18"/>
        <v>5</v>
      </c>
      <c r="GO2" s="48">
        <f t="shared" si="18"/>
        <v>6</v>
      </c>
      <c r="GP2" s="48">
        <f t="shared" si="18"/>
        <v>7</v>
      </c>
      <c r="GQ2" s="161"/>
      <c r="GR2"/>
      <c r="GU2" s="48">
        <f t="shared" ref="GU2:GZ2" si="19">WEEKDAY(GU3)</f>
        <v>2</v>
      </c>
      <c r="GV2" s="48">
        <f t="shared" si="19"/>
        <v>3</v>
      </c>
      <c r="GW2" s="48">
        <f t="shared" si="19"/>
        <v>4</v>
      </c>
      <c r="GX2" s="48">
        <f t="shared" si="19"/>
        <v>5</v>
      </c>
      <c r="GY2" s="48">
        <f t="shared" si="19"/>
        <v>6</v>
      </c>
      <c r="GZ2" s="48">
        <f t="shared" si="19"/>
        <v>7</v>
      </c>
      <c r="HA2" s="161"/>
      <c r="HB2"/>
    </row>
    <row r="3" spans="1:211" x14ac:dyDescent="0.25">
      <c r="A3" s="51" t="s">
        <v>445</v>
      </c>
      <c r="B3" s="52">
        <v>45775</v>
      </c>
      <c r="C3" s="52">
        <f>B3+1</f>
        <v>45776</v>
      </c>
      <c r="D3" s="52">
        <f>C3+1</f>
        <v>45777</v>
      </c>
      <c r="E3" s="52">
        <f>D3+1</f>
        <v>45778</v>
      </c>
      <c r="F3" s="52">
        <f>E3+1</f>
        <v>45779</v>
      </c>
      <c r="G3" s="52">
        <f>F3+1</f>
        <v>45780</v>
      </c>
      <c r="H3" s="53"/>
      <c r="I3"/>
      <c r="L3" s="52">
        <v>45782</v>
      </c>
      <c r="M3" s="52">
        <f>L3+1</f>
        <v>45783</v>
      </c>
      <c r="N3" s="52">
        <f>M3+1</f>
        <v>45784</v>
      </c>
      <c r="O3" s="52">
        <f>N3+1</f>
        <v>45785</v>
      </c>
      <c r="P3" s="52">
        <f>O3+1</f>
        <v>45786</v>
      </c>
      <c r="Q3" s="52">
        <f>P3+1</f>
        <v>45787</v>
      </c>
      <c r="R3" s="52" t="s">
        <v>1263</v>
      </c>
      <c r="S3"/>
      <c r="V3" s="52">
        <v>45789</v>
      </c>
      <c r="W3" s="52">
        <f>V3+1</f>
        <v>45790</v>
      </c>
      <c r="X3" s="52">
        <f>W3+1</f>
        <v>45791</v>
      </c>
      <c r="Y3" s="52">
        <f>X3+1</f>
        <v>45792</v>
      </c>
      <c r="Z3" s="52">
        <f>Y3+1</f>
        <v>45793</v>
      </c>
      <c r="AA3" s="52">
        <f>Z3+1</f>
        <v>45794</v>
      </c>
      <c r="AB3" s="52" t="s">
        <v>1263</v>
      </c>
      <c r="AC3"/>
      <c r="AF3" s="52">
        <v>45796</v>
      </c>
      <c r="AG3" s="52">
        <f>AF3+1</f>
        <v>45797</v>
      </c>
      <c r="AH3" s="52">
        <f>AG3+1</f>
        <v>45798</v>
      </c>
      <c r="AI3" s="52">
        <f>AH3+1</f>
        <v>45799</v>
      </c>
      <c r="AJ3" s="52">
        <f>AI3+1</f>
        <v>45800</v>
      </c>
      <c r="AK3" s="52">
        <f>AJ3+1</f>
        <v>45801</v>
      </c>
      <c r="AL3" s="52" t="s">
        <v>1263</v>
      </c>
      <c r="AM3"/>
      <c r="AP3" s="52">
        <v>45803</v>
      </c>
      <c r="AQ3" s="52">
        <f>AP3+1</f>
        <v>45804</v>
      </c>
      <c r="AR3" s="52">
        <f>AQ3+1</f>
        <v>45805</v>
      </c>
      <c r="AS3" s="52">
        <f>AR3+1</f>
        <v>45806</v>
      </c>
      <c r="AT3" s="52">
        <f>AS3+1</f>
        <v>45807</v>
      </c>
      <c r="AU3" s="52">
        <f>AT3+1</f>
        <v>45808</v>
      </c>
      <c r="AV3" s="52" t="s">
        <v>1263</v>
      </c>
      <c r="AW3"/>
      <c r="AZ3" s="52">
        <v>45810</v>
      </c>
      <c r="BA3" s="52">
        <f>AZ3+1</f>
        <v>45811</v>
      </c>
      <c r="BB3" s="52">
        <f>BA3+1</f>
        <v>45812</v>
      </c>
      <c r="BC3" s="52">
        <f>BB3+1</f>
        <v>45813</v>
      </c>
      <c r="BD3" s="52">
        <f>BC3+1</f>
        <v>45814</v>
      </c>
      <c r="BE3" s="52">
        <f>BD3+1</f>
        <v>45815</v>
      </c>
      <c r="BF3" s="52" t="s">
        <v>1263</v>
      </c>
      <c r="BG3"/>
      <c r="BJ3" s="52">
        <v>45817</v>
      </c>
      <c r="BK3" s="52">
        <f>BJ3+1</f>
        <v>45818</v>
      </c>
      <c r="BL3" s="52">
        <f>BK3+1</f>
        <v>45819</v>
      </c>
      <c r="BM3" s="52">
        <f>BL3+1</f>
        <v>45820</v>
      </c>
      <c r="BN3" s="52">
        <f>BM3+1</f>
        <v>45821</v>
      </c>
      <c r="BO3" s="52">
        <f>BN3+1</f>
        <v>45822</v>
      </c>
      <c r="BP3" s="52" t="s">
        <v>1263</v>
      </c>
      <c r="BQ3"/>
      <c r="BT3" s="52">
        <v>45824</v>
      </c>
      <c r="BU3" s="52">
        <f>BT3+1</f>
        <v>45825</v>
      </c>
      <c r="BV3" s="52">
        <f>BU3+1</f>
        <v>45826</v>
      </c>
      <c r="BW3" s="52">
        <f>BV3+1</f>
        <v>45827</v>
      </c>
      <c r="BX3" s="52">
        <f>BW3+1</f>
        <v>45828</v>
      </c>
      <c r="BY3" s="52">
        <f>BX3+1</f>
        <v>45829</v>
      </c>
      <c r="BZ3" s="52" t="s">
        <v>1263</v>
      </c>
      <c r="CA3"/>
      <c r="CD3" s="52">
        <v>45831</v>
      </c>
      <c r="CE3" s="52">
        <f>CD3+1</f>
        <v>45832</v>
      </c>
      <c r="CF3" s="52">
        <f>CE3+1</f>
        <v>45833</v>
      </c>
      <c r="CG3" s="52">
        <f>CF3+1</f>
        <v>45834</v>
      </c>
      <c r="CH3" s="52">
        <f>CG3+1</f>
        <v>45835</v>
      </c>
      <c r="CI3" s="52">
        <f>CH3+1</f>
        <v>45836</v>
      </c>
      <c r="CJ3" s="52">
        <v>45838</v>
      </c>
      <c r="CK3" s="52" t="s">
        <v>1263</v>
      </c>
      <c r="CL3"/>
      <c r="CO3" s="52">
        <v>45839</v>
      </c>
      <c r="CP3" s="52">
        <f>CO3+1</f>
        <v>45840</v>
      </c>
      <c r="CQ3" s="52">
        <f>CP3+1</f>
        <v>45841</v>
      </c>
      <c r="CR3" s="52">
        <f>CQ3+1</f>
        <v>45842</v>
      </c>
      <c r="CS3" s="52">
        <f>CR3+1</f>
        <v>45843</v>
      </c>
      <c r="CT3" s="52" t="s">
        <v>1263</v>
      </c>
      <c r="CU3"/>
      <c r="CX3" s="52">
        <v>45845</v>
      </c>
      <c r="CY3" s="52">
        <f>CX3+1</f>
        <v>45846</v>
      </c>
      <c r="CZ3" s="52">
        <f>CY3+1</f>
        <v>45847</v>
      </c>
      <c r="DA3" s="52">
        <f>CZ3+1</f>
        <v>45848</v>
      </c>
      <c r="DB3" s="52">
        <f>DA3+1</f>
        <v>45849</v>
      </c>
      <c r="DC3" s="52">
        <v>45850</v>
      </c>
      <c r="DD3" s="52" t="s">
        <v>1263</v>
      </c>
      <c r="DE3"/>
      <c r="DH3" s="52">
        <v>45852</v>
      </c>
      <c r="DI3" s="52">
        <f>DH3+1</f>
        <v>45853</v>
      </c>
      <c r="DJ3" s="52">
        <f>DI3+1</f>
        <v>45854</v>
      </c>
      <c r="DK3" s="52">
        <f>DJ3+1</f>
        <v>45855</v>
      </c>
      <c r="DL3" s="52">
        <f>DK3+1</f>
        <v>45856</v>
      </c>
      <c r="DM3" s="52">
        <v>45857</v>
      </c>
      <c r="DN3" s="52" t="s">
        <v>1263</v>
      </c>
      <c r="DO3"/>
      <c r="DR3" s="52">
        <v>45859</v>
      </c>
      <c r="DS3" s="52">
        <f>DR3+1</f>
        <v>45860</v>
      </c>
      <c r="DT3" s="52">
        <f>DS3+1</f>
        <v>45861</v>
      </c>
      <c r="DU3" s="52">
        <f>DT3+1</f>
        <v>45862</v>
      </c>
      <c r="DV3" s="52">
        <f>DU3+1</f>
        <v>45863</v>
      </c>
      <c r="DW3" s="52">
        <f>DV3+1</f>
        <v>45864</v>
      </c>
      <c r="DX3" s="52" t="s">
        <v>1263</v>
      </c>
      <c r="DY3"/>
      <c r="EB3" s="52">
        <v>45866</v>
      </c>
      <c r="EC3" s="52">
        <f>EB3+1</f>
        <v>45867</v>
      </c>
      <c r="ED3" s="52">
        <f>EC3+1</f>
        <v>45868</v>
      </c>
      <c r="EE3" s="52">
        <f>ED3+1</f>
        <v>45869</v>
      </c>
      <c r="EF3" s="52">
        <f>EE3+1</f>
        <v>45870</v>
      </c>
      <c r="EG3" s="52">
        <f>EF3+1</f>
        <v>45871</v>
      </c>
      <c r="EH3" s="52" t="s">
        <v>1263</v>
      </c>
      <c r="EI3"/>
      <c r="EL3" s="52">
        <v>45873</v>
      </c>
      <c r="EM3" s="52">
        <f>EL3+1</f>
        <v>45874</v>
      </c>
      <c r="EN3" s="52">
        <f>EM3+1</f>
        <v>45875</v>
      </c>
      <c r="EO3" s="52">
        <f>EN3+1</f>
        <v>45876</v>
      </c>
      <c r="EP3" s="52">
        <f>EO3+1</f>
        <v>45877</v>
      </c>
      <c r="EQ3" s="52">
        <f>EP3+1</f>
        <v>45878</v>
      </c>
      <c r="ER3" s="52" t="s">
        <v>1263</v>
      </c>
      <c r="ES3"/>
      <c r="EV3" s="52">
        <v>45880</v>
      </c>
      <c r="EW3" s="52">
        <f>EV3+1</f>
        <v>45881</v>
      </c>
      <c r="EX3" s="52">
        <f>EW3+1</f>
        <v>45882</v>
      </c>
      <c r="EY3" s="52">
        <f>EX3+1</f>
        <v>45883</v>
      </c>
      <c r="EZ3" s="52">
        <f>EY3+1</f>
        <v>45884</v>
      </c>
      <c r="FA3" s="52">
        <f>EZ3+1</f>
        <v>45885</v>
      </c>
      <c r="FB3" s="52" t="s">
        <v>1263</v>
      </c>
      <c r="FC3"/>
      <c r="FF3" s="52">
        <v>45887</v>
      </c>
      <c r="FG3" s="52">
        <f>FF3+1</f>
        <v>45888</v>
      </c>
      <c r="FH3" s="52">
        <f>FG3+1</f>
        <v>45889</v>
      </c>
      <c r="FI3" s="52">
        <f>FH3+1</f>
        <v>45890</v>
      </c>
      <c r="FJ3" s="52">
        <f>FI3+1</f>
        <v>45891</v>
      </c>
      <c r="FK3" s="52">
        <f>FJ3+1</f>
        <v>45892</v>
      </c>
      <c r="FL3" s="52" t="s">
        <v>1263</v>
      </c>
      <c r="FM3"/>
      <c r="FP3" s="52">
        <v>45894</v>
      </c>
      <c r="FQ3" s="52">
        <f>FP3+1</f>
        <v>45895</v>
      </c>
      <c r="FR3" s="52">
        <f>FQ3+1</f>
        <v>45896</v>
      </c>
      <c r="FS3" s="52">
        <f>FR3+1</f>
        <v>45897</v>
      </c>
      <c r="FT3" s="52">
        <f>FS3+1</f>
        <v>45898</v>
      </c>
      <c r="FU3" s="52">
        <f>FT3+1</f>
        <v>45899</v>
      </c>
      <c r="FV3" s="52" t="s">
        <v>1263</v>
      </c>
      <c r="FW3"/>
      <c r="FZ3" s="52">
        <v>45901</v>
      </c>
      <c r="GA3" s="52">
        <f>FZ3+1</f>
        <v>45902</v>
      </c>
      <c r="GB3" s="52">
        <f>GA3+1</f>
        <v>45903</v>
      </c>
      <c r="GC3" s="52">
        <f>GB3+1</f>
        <v>45904</v>
      </c>
      <c r="GD3" s="52">
        <f>GC3+1</f>
        <v>45905</v>
      </c>
      <c r="GE3" s="52">
        <f>GD3+1</f>
        <v>45906</v>
      </c>
      <c r="GF3" s="52" t="s">
        <v>1263</v>
      </c>
      <c r="GG3"/>
      <c r="GK3" s="52">
        <v>45943</v>
      </c>
      <c r="GL3" s="52">
        <f>GK3+1</f>
        <v>45944</v>
      </c>
      <c r="GM3" s="52">
        <f>GL3+1</f>
        <v>45945</v>
      </c>
      <c r="GN3" s="52">
        <f>GM3+1</f>
        <v>45946</v>
      </c>
      <c r="GO3" s="52">
        <f>GN3+1</f>
        <v>45947</v>
      </c>
      <c r="GP3" s="52">
        <f>GO3+1</f>
        <v>45948</v>
      </c>
      <c r="GQ3" s="52" t="s">
        <v>1263</v>
      </c>
      <c r="GR3"/>
      <c r="GU3" s="52">
        <v>45950</v>
      </c>
      <c r="GV3" s="52">
        <f>GU3+1</f>
        <v>45951</v>
      </c>
      <c r="GW3" s="52">
        <f>GV3+1</f>
        <v>45952</v>
      </c>
      <c r="GX3" s="52">
        <f>GW3+1</f>
        <v>45953</v>
      </c>
      <c r="GY3" s="52">
        <f>GX3+1</f>
        <v>45954</v>
      </c>
      <c r="GZ3" s="52">
        <f>GY3+1</f>
        <v>45955</v>
      </c>
      <c r="HA3" s="52" t="s">
        <v>1263</v>
      </c>
      <c r="HB3"/>
    </row>
    <row r="4" spans="1:211" x14ac:dyDescent="0.25">
      <c r="A4" s="54" t="s">
        <v>272</v>
      </c>
      <c r="B4" s="55">
        <v>194000</v>
      </c>
      <c r="C4" s="55">
        <v>194000</v>
      </c>
      <c r="D4" s="55">
        <v>194000</v>
      </c>
      <c r="E4" s="55">
        <v>194000</v>
      </c>
      <c r="F4" s="55">
        <v>194000</v>
      </c>
      <c r="G4" s="55">
        <v>0</v>
      </c>
      <c r="H4" s="56">
        <f>SUM(E4:F4)</f>
        <v>388000</v>
      </c>
      <c r="I4"/>
      <c r="L4" s="55">
        <v>164000</v>
      </c>
      <c r="M4" s="55">
        <v>194000</v>
      </c>
      <c r="N4" s="55">
        <v>194000</v>
      </c>
      <c r="O4" s="55">
        <v>194000</v>
      </c>
      <c r="P4" s="55">
        <v>194000</v>
      </c>
      <c r="Q4" s="55">
        <v>164900</v>
      </c>
      <c r="R4" s="56">
        <f>SUM(L4:Q4)</f>
        <v>1104900</v>
      </c>
      <c r="S4"/>
      <c r="V4" s="55">
        <v>110857</v>
      </c>
      <c r="W4" s="55">
        <v>194000</v>
      </c>
      <c r="X4" s="55">
        <v>194000</v>
      </c>
      <c r="Y4" s="55">
        <v>194000</v>
      </c>
      <c r="Z4" s="55">
        <v>194000</v>
      </c>
      <c r="AA4" s="55">
        <v>164900</v>
      </c>
      <c r="AB4" s="56">
        <f>SUM(V4:AA4)</f>
        <v>1051757</v>
      </c>
      <c r="AC4"/>
      <c r="AF4" s="55">
        <v>194000</v>
      </c>
      <c r="AG4" s="55">
        <v>194000</v>
      </c>
      <c r="AH4" s="55">
        <v>194000</v>
      </c>
      <c r="AI4" s="55">
        <v>174000</v>
      </c>
      <c r="AJ4" s="55">
        <v>174000</v>
      </c>
      <c r="AK4" s="55">
        <v>0</v>
      </c>
      <c r="AL4" s="56">
        <f>SUM(AF4:AK4)</f>
        <v>930000</v>
      </c>
      <c r="AM4"/>
      <c r="AP4" s="55">
        <v>194000</v>
      </c>
      <c r="AQ4" s="55">
        <v>194000</v>
      </c>
      <c r="AR4" s="55">
        <v>194000</v>
      </c>
      <c r="AS4" s="55">
        <v>194000</v>
      </c>
      <c r="AT4" s="55">
        <v>194000</v>
      </c>
      <c r="AU4" s="55">
        <v>178500</v>
      </c>
      <c r="AV4" s="56">
        <f>SUM(AP4:AU4)</f>
        <v>1148500</v>
      </c>
      <c r="AW4"/>
      <c r="AZ4" s="55">
        <v>194000</v>
      </c>
      <c r="BA4" s="55">
        <v>194000</v>
      </c>
      <c r="BB4" s="55">
        <v>194000</v>
      </c>
      <c r="BC4" s="55">
        <v>194000</v>
      </c>
      <c r="BD4" s="55">
        <v>194000</v>
      </c>
      <c r="BE4" s="55">
        <v>164900</v>
      </c>
      <c r="BF4" s="56">
        <f>SUM(AZ4:BE4)</f>
        <v>1134900</v>
      </c>
      <c r="BG4"/>
      <c r="BJ4" s="55">
        <v>194000</v>
      </c>
      <c r="BK4" s="55">
        <v>194000</v>
      </c>
      <c r="BL4" s="55">
        <v>194000</v>
      </c>
      <c r="BM4" s="55">
        <v>194000</v>
      </c>
      <c r="BN4" s="55">
        <v>152429</v>
      </c>
      <c r="BO4" s="55">
        <v>164900</v>
      </c>
      <c r="BP4" s="56">
        <f>SUM(BJ4:BO4)</f>
        <v>1093329</v>
      </c>
      <c r="BQ4"/>
      <c r="BT4" s="55">
        <v>194000</v>
      </c>
      <c r="BU4" s="55">
        <v>194000</v>
      </c>
      <c r="BV4" s="55">
        <v>194000</v>
      </c>
      <c r="BW4" s="55">
        <v>110857.14285714287</v>
      </c>
      <c r="BX4" s="55">
        <v>194000</v>
      </c>
      <c r="BY4" s="55"/>
      <c r="BZ4" s="56">
        <f>SUM(BT4:BY4)</f>
        <v>886857.14285714284</v>
      </c>
      <c r="CA4"/>
      <c r="CD4" s="55">
        <v>194000</v>
      </c>
      <c r="CE4" s="55">
        <v>175523.80952380953</v>
      </c>
      <c r="CF4" s="55">
        <v>194000</v>
      </c>
      <c r="CG4" s="55">
        <v>194000</v>
      </c>
      <c r="CH4" s="55">
        <v>194000</v>
      </c>
      <c r="CI4" s="55">
        <v>135800</v>
      </c>
      <c r="CJ4" s="55">
        <v>194000</v>
      </c>
      <c r="CK4" s="56">
        <f>SUM(CD4:CJ4)</f>
        <v>1281323.8095238095</v>
      </c>
      <c r="CL4"/>
      <c r="CO4" s="55">
        <v>194000</v>
      </c>
      <c r="CP4" s="55">
        <v>194000</v>
      </c>
      <c r="CQ4" s="55">
        <v>194000</v>
      </c>
      <c r="CR4" s="55">
        <v>194000</v>
      </c>
      <c r="CS4" s="55">
        <v>164900</v>
      </c>
      <c r="CT4" s="56">
        <f>SUM(CO4:CS4)</f>
        <v>940900</v>
      </c>
      <c r="CU4"/>
      <c r="CX4" s="55">
        <v>194000</v>
      </c>
      <c r="CY4" s="55">
        <v>194000</v>
      </c>
      <c r="CZ4" s="55">
        <v>184000</v>
      </c>
      <c r="DA4" s="55">
        <v>194000</v>
      </c>
      <c r="DB4" s="55">
        <v>194000</v>
      </c>
      <c r="DC4" s="55">
        <v>164900</v>
      </c>
      <c r="DD4" s="56">
        <f>SUM(CX4:DC4)</f>
        <v>1124900</v>
      </c>
      <c r="DE4"/>
      <c r="DH4" s="55">
        <v>194000</v>
      </c>
      <c r="DI4" s="55">
        <v>194000</v>
      </c>
      <c r="DJ4" s="55">
        <v>194000</v>
      </c>
      <c r="DK4" s="55">
        <v>101619</v>
      </c>
      <c r="DL4" s="55">
        <v>194000</v>
      </c>
      <c r="DM4" s="55">
        <v>164900</v>
      </c>
      <c r="DN4" s="56">
        <f>SUM(DH4:DM4)</f>
        <v>1042519</v>
      </c>
      <c r="DO4"/>
      <c r="DR4" s="55">
        <v>194000</v>
      </c>
      <c r="DS4" s="55">
        <v>194000</v>
      </c>
      <c r="DT4" s="55">
        <v>166286</v>
      </c>
      <c r="DU4" s="55">
        <v>194000</v>
      </c>
      <c r="DV4" s="55">
        <v>194000</v>
      </c>
      <c r="DW4" s="55">
        <v>153260</v>
      </c>
      <c r="DX4" s="56">
        <f>SUM(DR4:DW4)</f>
        <v>1095546</v>
      </c>
      <c r="DY4"/>
      <c r="EB4" s="55">
        <v>194000</v>
      </c>
      <c r="EC4" s="55">
        <v>194000</v>
      </c>
      <c r="ED4" s="55">
        <v>194000</v>
      </c>
      <c r="EE4" s="55">
        <v>194000</v>
      </c>
      <c r="EF4" s="55">
        <v>194000</v>
      </c>
      <c r="EG4" s="55">
        <v>164900</v>
      </c>
      <c r="EH4" s="56">
        <f>SUM(EB4:EG4)</f>
        <v>1134900</v>
      </c>
      <c r="EI4"/>
      <c r="EL4" s="55">
        <v>194000</v>
      </c>
      <c r="EM4" s="55">
        <v>174000</v>
      </c>
      <c r="EN4" s="55">
        <v>194000</v>
      </c>
      <c r="EO4" s="55">
        <v>194000</v>
      </c>
      <c r="EP4" s="55">
        <v>194000</v>
      </c>
      <c r="EQ4" s="55">
        <v>164900</v>
      </c>
      <c r="ER4" s="56">
        <f>SUM(EL4:EQ4)</f>
        <v>1114900</v>
      </c>
      <c r="ES4"/>
      <c r="EV4" s="55">
        <v>174000</v>
      </c>
      <c r="EW4" s="55">
        <v>194000</v>
      </c>
      <c r="EX4" s="55">
        <v>194000</v>
      </c>
      <c r="EY4" s="55">
        <v>101619</v>
      </c>
      <c r="EZ4" s="55">
        <v>194000</v>
      </c>
      <c r="FA4" s="55">
        <v>164900</v>
      </c>
      <c r="FB4" s="56">
        <f>SUM(EV4:FA4)</f>
        <v>1022519</v>
      </c>
      <c r="FC4"/>
      <c r="FF4" s="55">
        <v>194000</v>
      </c>
      <c r="FG4" s="55">
        <v>194000</v>
      </c>
      <c r="FH4" s="55">
        <v>150000</v>
      </c>
      <c r="FI4" s="55">
        <v>194000</v>
      </c>
      <c r="FJ4" s="55">
        <v>194000</v>
      </c>
      <c r="FK4" s="55">
        <v>145500</v>
      </c>
      <c r="FL4" s="56">
        <f>SUM(FF4:FK4)</f>
        <v>1071500</v>
      </c>
      <c r="FM4"/>
      <c r="FP4" s="55">
        <v>194000</v>
      </c>
      <c r="FQ4" s="55">
        <v>194000</v>
      </c>
      <c r="FR4" s="55">
        <v>194000</v>
      </c>
      <c r="FS4" s="55">
        <v>194000</v>
      </c>
      <c r="FT4" s="55">
        <v>194000</v>
      </c>
      <c r="FU4" s="55">
        <v>164900</v>
      </c>
      <c r="FV4" s="56">
        <f>SUM(FP4:FU4)</f>
        <v>1134900</v>
      </c>
      <c r="FW4"/>
      <c r="FZ4" s="55">
        <v>129333</v>
      </c>
      <c r="GA4" s="55">
        <v>129333</v>
      </c>
      <c r="GB4" s="55">
        <v>129333</v>
      </c>
      <c r="GC4" s="55">
        <v>109333</v>
      </c>
      <c r="GD4" s="55">
        <v>99333</v>
      </c>
      <c r="GE4" s="55">
        <v>84433</v>
      </c>
      <c r="GF4" s="56">
        <f>SUM(FZ4:GE4)</f>
        <v>681098</v>
      </c>
      <c r="GG4"/>
      <c r="GK4" s="55">
        <v>194000</v>
      </c>
      <c r="GL4" s="55">
        <v>194000</v>
      </c>
      <c r="GM4" s="55">
        <v>194000</v>
      </c>
      <c r="GN4" s="55">
        <v>194000</v>
      </c>
      <c r="GO4" s="55">
        <v>194000</v>
      </c>
      <c r="GP4" s="55">
        <v>164900</v>
      </c>
      <c r="GQ4" s="56">
        <f>SUM(GK4:GP4)</f>
        <v>1134900</v>
      </c>
      <c r="GR4"/>
      <c r="GU4" s="55">
        <v>194000</v>
      </c>
      <c r="GV4" s="55">
        <v>194000</v>
      </c>
      <c r="GW4" s="55">
        <v>194000</v>
      </c>
      <c r="GX4" s="55">
        <v>194000</v>
      </c>
      <c r="GY4" s="55">
        <v>194000</v>
      </c>
      <c r="GZ4" s="55">
        <v>164900</v>
      </c>
      <c r="HA4" s="56">
        <f>SUM(GU4:GZ4)</f>
        <v>1134900</v>
      </c>
      <c r="HB4"/>
    </row>
    <row r="5" spans="1:211" x14ac:dyDescent="0.25">
      <c r="A5" s="54" t="s">
        <v>273</v>
      </c>
      <c r="B5" s="55">
        <v>214000</v>
      </c>
      <c r="C5" s="55">
        <v>180000</v>
      </c>
      <c r="D5" s="55">
        <v>214000</v>
      </c>
      <c r="E5" s="55">
        <v>214000</v>
      </c>
      <c r="F5" s="55">
        <v>214000</v>
      </c>
      <c r="G5" s="55">
        <v>0</v>
      </c>
      <c r="H5" s="56">
        <f>SUM(E5:F5)</f>
        <v>428000</v>
      </c>
      <c r="I5"/>
      <c r="L5" s="55">
        <v>214000</v>
      </c>
      <c r="M5" s="55">
        <v>214000</v>
      </c>
      <c r="N5" s="55">
        <v>214000</v>
      </c>
      <c r="O5" s="55">
        <v>142667</v>
      </c>
      <c r="P5" s="55">
        <v>194000</v>
      </c>
      <c r="Q5" s="55">
        <v>164900</v>
      </c>
      <c r="R5" s="56">
        <f>SUM(L5:Q5)</f>
        <v>1143567</v>
      </c>
      <c r="S5"/>
      <c r="V5" s="55">
        <v>214000</v>
      </c>
      <c r="W5" s="55">
        <v>214000</v>
      </c>
      <c r="X5" s="55">
        <v>194000</v>
      </c>
      <c r="Y5" s="55">
        <v>214000</v>
      </c>
      <c r="Z5" s="55">
        <v>214000</v>
      </c>
      <c r="AA5" s="55">
        <v>161900</v>
      </c>
      <c r="AB5" s="56">
        <f>SUM(V5:AA5)</f>
        <v>1211900</v>
      </c>
      <c r="AC5"/>
      <c r="AF5" s="55">
        <v>194000</v>
      </c>
      <c r="AG5" s="55">
        <v>214000</v>
      </c>
      <c r="AH5" s="55">
        <v>214000</v>
      </c>
      <c r="AI5" s="55">
        <v>214000</v>
      </c>
      <c r="AJ5" s="55">
        <v>183429</v>
      </c>
      <c r="AK5" s="55">
        <v>0</v>
      </c>
      <c r="AL5" s="56">
        <f>SUM(AF5:AK5)</f>
        <v>1019429</v>
      </c>
      <c r="AM5"/>
      <c r="AP5" s="55">
        <v>214000</v>
      </c>
      <c r="AQ5" s="55">
        <v>150000</v>
      </c>
      <c r="AR5" s="55">
        <v>150000</v>
      </c>
      <c r="AS5" s="55">
        <v>150000</v>
      </c>
      <c r="AT5" s="55">
        <v>150000</v>
      </c>
      <c r="AU5" s="55">
        <v>127500</v>
      </c>
      <c r="AV5" s="56">
        <f>SUM(AP5:AU5)</f>
        <v>941500</v>
      </c>
      <c r="AW5"/>
      <c r="AZ5" s="55">
        <v>100000</v>
      </c>
      <c r="BA5" s="55">
        <v>100000</v>
      </c>
      <c r="BB5" s="55">
        <v>100000</v>
      </c>
      <c r="BC5" s="55">
        <v>100000</v>
      </c>
      <c r="BD5" s="55">
        <v>100000</v>
      </c>
      <c r="BE5" s="55">
        <v>71800</v>
      </c>
      <c r="BF5" s="56">
        <f>SUM(AZ5:BE5)</f>
        <v>571800</v>
      </c>
      <c r="BG5"/>
      <c r="BJ5" s="55">
        <v>120000</v>
      </c>
      <c r="BK5" s="55">
        <v>120000</v>
      </c>
      <c r="BL5" s="55">
        <v>120000</v>
      </c>
      <c r="BM5" s="55">
        <v>120000</v>
      </c>
      <c r="BN5" s="55">
        <v>94286</v>
      </c>
      <c r="BO5" s="55">
        <v>102000</v>
      </c>
      <c r="BP5" s="56">
        <f>SUM(BJ5:BO5)</f>
        <v>676286</v>
      </c>
      <c r="BQ5"/>
      <c r="BT5" s="55">
        <v>108000</v>
      </c>
      <c r="BU5" s="55">
        <v>108000</v>
      </c>
      <c r="BV5" s="55">
        <v>108000</v>
      </c>
      <c r="BW5" s="55">
        <v>108000</v>
      </c>
      <c r="BX5" s="55">
        <v>108000</v>
      </c>
      <c r="BY5" s="55"/>
      <c r="BZ5" s="56">
        <f>SUM(BT5:BY5)</f>
        <v>540000</v>
      </c>
      <c r="CA5"/>
      <c r="CD5" s="55">
        <v>120000</v>
      </c>
      <c r="CE5" s="55">
        <v>102857.14285714284</v>
      </c>
      <c r="CF5" s="55">
        <v>120000</v>
      </c>
      <c r="CG5" s="55">
        <v>120000</v>
      </c>
      <c r="CH5" s="55">
        <v>60000</v>
      </c>
      <c r="CI5" s="55">
        <v>42000</v>
      </c>
      <c r="CJ5" s="55">
        <v>120000</v>
      </c>
      <c r="CK5" s="56">
        <f>SUM(CD5:CJ5)</f>
        <v>684857.14285714284</v>
      </c>
      <c r="CL5"/>
      <c r="CO5" s="55">
        <v>200000</v>
      </c>
      <c r="CP5" s="55">
        <v>200000</v>
      </c>
      <c r="CQ5" s="55">
        <v>104761.90476190475</v>
      </c>
      <c r="CR5" s="55">
        <v>200000</v>
      </c>
      <c r="CS5" s="55">
        <v>170000</v>
      </c>
      <c r="CT5" s="56">
        <f>SUM(CO5:CS5)</f>
        <v>874761.90476190473</v>
      </c>
      <c r="CU5"/>
      <c r="CX5" s="55">
        <v>200000</v>
      </c>
      <c r="CY5" s="55">
        <v>200000</v>
      </c>
      <c r="CZ5" s="55">
        <v>200000</v>
      </c>
      <c r="DA5" s="55">
        <v>200000</v>
      </c>
      <c r="DB5" s="55">
        <v>200000</v>
      </c>
      <c r="DC5" s="55">
        <v>170000</v>
      </c>
      <c r="DD5" s="56">
        <f>SUM(CX5:DC5)</f>
        <v>1170000</v>
      </c>
      <c r="DE5"/>
      <c r="DH5" s="55">
        <v>200000</v>
      </c>
      <c r="DI5" s="55">
        <v>200000</v>
      </c>
      <c r="DJ5" s="55">
        <v>200000</v>
      </c>
      <c r="DK5" s="55">
        <v>200000</v>
      </c>
      <c r="DL5" s="55">
        <v>200000</v>
      </c>
      <c r="DM5" s="55">
        <v>170000</v>
      </c>
      <c r="DN5" s="56">
        <f>SUM(DH5:DM5)</f>
        <v>1170000</v>
      </c>
      <c r="DO5"/>
      <c r="DR5" s="55">
        <v>200000</v>
      </c>
      <c r="DS5" s="55">
        <v>200000</v>
      </c>
      <c r="DT5" s="55">
        <v>171429</v>
      </c>
      <c r="DU5" s="55">
        <v>200000</v>
      </c>
      <c r="DV5" s="55">
        <v>200000</v>
      </c>
      <c r="DW5" s="55">
        <v>158000</v>
      </c>
      <c r="DX5" s="56">
        <f>SUM(DR5:DW5)</f>
        <v>1129429</v>
      </c>
      <c r="DY5"/>
      <c r="EB5" s="55">
        <v>180000</v>
      </c>
      <c r="EC5" s="55">
        <v>200000</v>
      </c>
      <c r="ED5" s="55">
        <v>200000</v>
      </c>
      <c r="EE5" s="55">
        <v>200000</v>
      </c>
      <c r="EF5" s="55">
        <v>200000</v>
      </c>
      <c r="EG5" s="55">
        <v>150000</v>
      </c>
      <c r="EH5" s="56">
        <f>SUM(EB5:EG5)</f>
        <v>1130000</v>
      </c>
      <c r="EI5"/>
      <c r="EL5" s="55">
        <v>200000</v>
      </c>
      <c r="EM5" s="55">
        <v>200000</v>
      </c>
      <c r="EN5" s="55">
        <v>200000</v>
      </c>
      <c r="EO5" s="55">
        <v>200000</v>
      </c>
      <c r="EP5" s="55">
        <v>200000</v>
      </c>
      <c r="EQ5" s="55">
        <v>170000</v>
      </c>
      <c r="ER5" s="56">
        <f>SUM(EL5:EQ5)</f>
        <v>1170000</v>
      </c>
      <c r="ES5"/>
      <c r="EV5" s="55">
        <v>200000</v>
      </c>
      <c r="EW5" s="55">
        <v>150000</v>
      </c>
      <c r="EX5" s="55">
        <v>150000</v>
      </c>
      <c r="EY5" s="55">
        <v>150000</v>
      </c>
      <c r="EZ5" s="55">
        <v>150000</v>
      </c>
      <c r="FA5" s="55">
        <v>127500</v>
      </c>
      <c r="FB5" s="56">
        <f>SUM(EV5:FA5)</f>
        <v>927500</v>
      </c>
      <c r="FC5"/>
      <c r="FF5" s="55">
        <v>150000</v>
      </c>
      <c r="FG5" s="55">
        <v>150000</v>
      </c>
      <c r="FH5" s="55">
        <v>200000</v>
      </c>
      <c r="FI5" s="55">
        <v>104762</v>
      </c>
      <c r="FJ5" s="55">
        <v>200000</v>
      </c>
      <c r="FK5" s="55">
        <v>150000</v>
      </c>
      <c r="FL5" s="56">
        <f>SUM(FF5:FK5)</f>
        <v>954762</v>
      </c>
      <c r="FM5"/>
      <c r="FP5" s="55">
        <v>200000</v>
      </c>
      <c r="FQ5" s="55">
        <v>200000</v>
      </c>
      <c r="FR5" s="55">
        <v>200000</v>
      </c>
      <c r="FS5" s="55">
        <v>200000</v>
      </c>
      <c r="FT5" s="55">
        <v>200000</v>
      </c>
      <c r="FU5" s="55">
        <v>170000</v>
      </c>
      <c r="FV5" s="56">
        <f>SUM(FP5:FU5)</f>
        <v>1170000</v>
      </c>
      <c r="FW5"/>
      <c r="FZ5" s="55">
        <v>200000</v>
      </c>
      <c r="GA5" s="55">
        <v>200000</v>
      </c>
      <c r="GB5" s="55">
        <v>200000</v>
      </c>
      <c r="GC5" s="55">
        <v>200000</v>
      </c>
      <c r="GD5" s="55">
        <v>200000</v>
      </c>
      <c r="GE5" s="55">
        <v>170000</v>
      </c>
      <c r="GF5" s="56">
        <f>SUM(FZ5:GE5)</f>
        <v>1170000</v>
      </c>
      <c r="GG5"/>
      <c r="GK5" s="55">
        <v>133333</v>
      </c>
      <c r="GL5" s="55">
        <v>133333</v>
      </c>
      <c r="GM5" s="55">
        <v>133333</v>
      </c>
      <c r="GN5" s="55">
        <v>57143</v>
      </c>
      <c r="GO5" s="55">
        <v>133333</v>
      </c>
      <c r="GP5" s="55">
        <v>113333</v>
      </c>
      <c r="GQ5" s="56">
        <f>SUM(GK5:GP5)</f>
        <v>703808</v>
      </c>
      <c r="GR5"/>
      <c r="GU5" s="55">
        <v>133334</v>
      </c>
      <c r="GV5" s="55">
        <v>123334</v>
      </c>
      <c r="GW5" s="55">
        <v>133334</v>
      </c>
      <c r="GX5" s="55">
        <v>133334</v>
      </c>
      <c r="GY5" s="55">
        <v>133334</v>
      </c>
      <c r="GZ5" s="55">
        <v>113334</v>
      </c>
      <c r="HA5" s="56">
        <f>SUM(GU5:GZ5)</f>
        <v>770004</v>
      </c>
      <c r="HB5"/>
    </row>
    <row r="6" spans="1:211" x14ac:dyDescent="0.25">
      <c r="A6" s="54" t="s">
        <v>274</v>
      </c>
      <c r="B6" s="55">
        <v>140000</v>
      </c>
      <c r="C6" s="55">
        <v>140000</v>
      </c>
      <c r="D6" s="55">
        <v>140000</v>
      </c>
      <c r="E6" s="55">
        <v>140000</v>
      </c>
      <c r="F6" s="55">
        <v>140000</v>
      </c>
      <c r="G6" s="55">
        <v>0</v>
      </c>
      <c r="H6" s="56">
        <f>SUM(E6:F6)</f>
        <v>280000</v>
      </c>
      <c r="I6"/>
      <c r="L6" s="55">
        <v>140000</v>
      </c>
      <c r="M6" s="55">
        <v>140000</v>
      </c>
      <c r="N6" s="55">
        <v>140000</v>
      </c>
      <c r="O6" s="55">
        <v>140000</v>
      </c>
      <c r="P6" s="55">
        <v>140000</v>
      </c>
      <c r="Q6" s="55">
        <v>119000</v>
      </c>
      <c r="R6" s="56">
        <f>SUM(L6:Q6)</f>
        <v>819000</v>
      </c>
      <c r="S6"/>
      <c r="V6" s="55">
        <v>140000</v>
      </c>
      <c r="W6" s="55">
        <v>140000</v>
      </c>
      <c r="X6" s="55">
        <v>140000</v>
      </c>
      <c r="Y6" s="55">
        <v>140000</v>
      </c>
      <c r="Z6" s="55">
        <v>140000</v>
      </c>
      <c r="AA6" s="55">
        <v>119000</v>
      </c>
      <c r="AB6" s="56">
        <f>SUM(V6:AA6)</f>
        <v>819000</v>
      </c>
      <c r="AC6"/>
      <c r="AF6" s="55">
        <v>140000</v>
      </c>
      <c r="AG6" s="55">
        <v>140000</v>
      </c>
      <c r="AH6" s="55">
        <v>140000</v>
      </c>
      <c r="AI6" s="55">
        <v>140000</v>
      </c>
      <c r="AJ6" s="55">
        <v>60000</v>
      </c>
      <c r="AK6" s="55">
        <v>0</v>
      </c>
      <c r="AL6" s="56">
        <f>SUM(AF6:AK6)</f>
        <v>620000</v>
      </c>
      <c r="AM6"/>
      <c r="AP6" s="55">
        <v>140000</v>
      </c>
      <c r="AQ6" s="55">
        <v>140000</v>
      </c>
      <c r="AR6" s="55">
        <v>210000</v>
      </c>
      <c r="AS6" s="55">
        <v>210000</v>
      </c>
      <c r="AT6" s="55">
        <v>210000</v>
      </c>
      <c r="AU6" s="55">
        <v>178500</v>
      </c>
      <c r="AV6" s="56">
        <f>SUM(AP6:AU6)</f>
        <v>1088500</v>
      </c>
      <c r="AW6"/>
      <c r="AZ6" s="55">
        <v>140000</v>
      </c>
      <c r="BA6" s="55">
        <v>140000</v>
      </c>
      <c r="BB6" s="55">
        <v>210000</v>
      </c>
      <c r="BC6" s="55">
        <v>140000</v>
      </c>
      <c r="BD6" s="55">
        <v>140000</v>
      </c>
      <c r="BE6" s="55">
        <v>119000</v>
      </c>
      <c r="BF6" s="56">
        <f>SUM(AZ6:BE6)</f>
        <v>889000</v>
      </c>
      <c r="BG6"/>
      <c r="BJ6" s="55">
        <v>140000</v>
      </c>
      <c r="BK6" s="55">
        <v>140000</v>
      </c>
      <c r="BL6" s="55">
        <v>140000</v>
      </c>
      <c r="BM6" s="55">
        <v>140000</v>
      </c>
      <c r="BN6" s="55">
        <v>110000</v>
      </c>
      <c r="BO6" s="55">
        <v>119000</v>
      </c>
      <c r="BP6" s="56">
        <f>SUM(BJ6:BO6)</f>
        <v>789000</v>
      </c>
      <c r="BQ6"/>
      <c r="BT6" s="55">
        <v>140000</v>
      </c>
      <c r="BU6" s="55">
        <v>140000</v>
      </c>
      <c r="BV6" s="55">
        <v>140000</v>
      </c>
      <c r="BW6" s="55">
        <v>140000</v>
      </c>
      <c r="BX6" s="55">
        <v>140000</v>
      </c>
      <c r="BY6" s="55"/>
      <c r="BZ6" s="56">
        <f>SUM(BT6:BY6)</f>
        <v>700000</v>
      </c>
      <c r="CA6"/>
      <c r="CD6" s="55">
        <v>140000</v>
      </c>
      <c r="CE6" s="55">
        <v>120000</v>
      </c>
      <c r="CF6" s="55">
        <v>140000</v>
      </c>
      <c r="CG6" s="55">
        <v>210000</v>
      </c>
      <c r="CH6" s="55">
        <v>140000</v>
      </c>
      <c r="CI6" s="55">
        <v>98000</v>
      </c>
      <c r="CJ6" s="55">
        <v>140000</v>
      </c>
      <c r="CK6" s="56">
        <f>SUM(CD6:CJ6)</f>
        <v>988000</v>
      </c>
      <c r="CL6"/>
      <c r="CO6" s="55">
        <v>0</v>
      </c>
      <c r="CP6" s="55">
        <v>0</v>
      </c>
      <c r="CQ6" s="55">
        <v>0</v>
      </c>
      <c r="CR6" s="55">
        <v>0</v>
      </c>
      <c r="CS6" s="55">
        <v>0</v>
      </c>
      <c r="CT6" s="56">
        <f>SUM(CO6:CS6)</f>
        <v>0</v>
      </c>
      <c r="CU6"/>
      <c r="CX6" s="55">
        <v>0</v>
      </c>
      <c r="CY6" s="55">
        <v>0</v>
      </c>
      <c r="CZ6" s="55">
        <v>0</v>
      </c>
      <c r="DA6" s="55">
        <v>0</v>
      </c>
      <c r="DB6" s="55">
        <v>0</v>
      </c>
      <c r="DC6" s="55">
        <v>0</v>
      </c>
      <c r="DD6" s="56">
        <f>SUM(CX6:DC6)</f>
        <v>0</v>
      </c>
      <c r="DE6"/>
      <c r="DH6" s="55">
        <v>0</v>
      </c>
      <c r="DI6" s="55">
        <v>0</v>
      </c>
      <c r="DJ6" s="55">
        <v>0</v>
      </c>
      <c r="DK6" s="55">
        <v>0</v>
      </c>
      <c r="DL6" s="55">
        <v>0</v>
      </c>
      <c r="DM6" s="55">
        <v>0</v>
      </c>
      <c r="DN6" s="56">
        <f>SUM(DH6:DM6)</f>
        <v>0</v>
      </c>
      <c r="DO6"/>
      <c r="DR6" s="55">
        <v>0</v>
      </c>
      <c r="DS6" s="55">
        <v>0</v>
      </c>
      <c r="DT6" s="55">
        <v>0</v>
      </c>
      <c r="DU6" s="55">
        <v>0</v>
      </c>
      <c r="DV6" s="55">
        <v>0</v>
      </c>
      <c r="DW6" s="55">
        <v>0</v>
      </c>
      <c r="DX6" s="56">
        <f>SUM(DR6:DW6)</f>
        <v>0</v>
      </c>
      <c r="DY6"/>
      <c r="EB6" s="55">
        <v>0</v>
      </c>
      <c r="EC6" s="55">
        <v>0</v>
      </c>
      <c r="ED6" s="55">
        <v>0</v>
      </c>
      <c r="EE6" s="55">
        <v>0</v>
      </c>
      <c r="EF6" s="55">
        <v>0</v>
      </c>
      <c r="EG6" s="55">
        <v>0</v>
      </c>
      <c r="EH6" s="56">
        <f>SUM(EB6:EG6)</f>
        <v>0</v>
      </c>
      <c r="EI6"/>
      <c r="EL6" s="55">
        <v>0</v>
      </c>
      <c r="EM6" s="55">
        <v>0</v>
      </c>
      <c r="EN6" s="55">
        <v>0</v>
      </c>
      <c r="EO6" s="55">
        <v>0</v>
      </c>
      <c r="EP6" s="55">
        <v>0</v>
      </c>
      <c r="EQ6" s="55">
        <v>0</v>
      </c>
      <c r="ER6" s="56">
        <f>SUM(EL6:EQ6)</f>
        <v>0</v>
      </c>
      <c r="ES6"/>
      <c r="EV6" s="55">
        <v>0</v>
      </c>
      <c r="EW6" s="55">
        <v>0</v>
      </c>
      <c r="EX6" s="55">
        <v>0</v>
      </c>
      <c r="EY6" s="55">
        <v>0</v>
      </c>
      <c r="EZ6" s="55">
        <v>0</v>
      </c>
      <c r="FA6" s="55">
        <v>0</v>
      </c>
      <c r="FB6" s="56">
        <f>SUM(EV6:FA6)</f>
        <v>0</v>
      </c>
      <c r="FC6"/>
      <c r="FF6" s="55">
        <v>14000</v>
      </c>
      <c r="FG6" s="55">
        <v>56000</v>
      </c>
      <c r="FH6" s="55">
        <v>84000</v>
      </c>
      <c r="FI6" s="55">
        <v>112000</v>
      </c>
      <c r="FJ6" s="55">
        <v>140000</v>
      </c>
      <c r="FK6" s="55">
        <v>119000</v>
      </c>
      <c r="FL6" s="56">
        <f>SUM(FF6:FK6)</f>
        <v>525000</v>
      </c>
      <c r="FM6"/>
      <c r="FP6" s="55">
        <v>140000</v>
      </c>
      <c r="FQ6" s="55">
        <v>140000</v>
      </c>
      <c r="FR6" s="55">
        <v>140000</v>
      </c>
      <c r="FS6" s="55">
        <v>140000</v>
      </c>
      <c r="FT6" s="55">
        <v>140000</v>
      </c>
      <c r="FU6" s="55">
        <v>119000</v>
      </c>
      <c r="FV6" s="56">
        <f>SUM(FP6:FU6)</f>
        <v>819000</v>
      </c>
      <c r="FW6"/>
      <c r="FZ6" s="55">
        <v>140000</v>
      </c>
      <c r="GA6" s="55">
        <v>140000</v>
      </c>
      <c r="GB6" s="55">
        <v>140000</v>
      </c>
      <c r="GC6" s="55">
        <v>140000</v>
      </c>
      <c r="GD6" s="55">
        <v>140000</v>
      </c>
      <c r="GE6" s="55">
        <v>119000</v>
      </c>
      <c r="GF6" s="56">
        <f>SUM(FZ6:GE6)</f>
        <v>819000</v>
      </c>
      <c r="GG6"/>
      <c r="GK6" s="55">
        <v>66667</v>
      </c>
      <c r="GL6" s="55">
        <v>66667</v>
      </c>
      <c r="GM6" s="55">
        <v>66667</v>
      </c>
      <c r="GN6" s="55">
        <v>66667</v>
      </c>
      <c r="GO6" s="55">
        <v>66667</v>
      </c>
      <c r="GP6" s="55">
        <v>56667</v>
      </c>
      <c r="GQ6" s="56">
        <f>SUM(GK6:GP6)</f>
        <v>390002</v>
      </c>
      <c r="GR6"/>
      <c r="GU6" s="55">
        <v>66667</v>
      </c>
      <c r="GV6" s="55">
        <v>66667</v>
      </c>
      <c r="GW6" s="55">
        <v>66667</v>
      </c>
      <c r="GX6" s="55">
        <v>66667</v>
      </c>
      <c r="GY6" s="55">
        <v>66667</v>
      </c>
      <c r="GZ6" s="55">
        <v>56667</v>
      </c>
      <c r="HA6" s="56">
        <f>SUM(GU6:GZ6)</f>
        <v>390002</v>
      </c>
      <c r="HB6"/>
    </row>
    <row r="7" spans="1:211" x14ac:dyDescent="0.25">
      <c r="A7" s="57" t="s">
        <v>275</v>
      </c>
      <c r="B7" s="55">
        <v>80000</v>
      </c>
      <c r="C7" s="55">
        <v>80000</v>
      </c>
      <c r="D7" s="55">
        <v>80000</v>
      </c>
      <c r="E7" s="55">
        <v>80000</v>
      </c>
      <c r="F7" s="55">
        <v>80000</v>
      </c>
      <c r="G7" s="55">
        <v>0</v>
      </c>
      <c r="H7" s="56">
        <f>SUM(E7:F7)</f>
        <v>160000</v>
      </c>
      <c r="I7"/>
      <c r="L7" s="55">
        <v>80000</v>
      </c>
      <c r="M7" s="55">
        <v>80000</v>
      </c>
      <c r="N7" s="55">
        <v>80000</v>
      </c>
      <c r="O7" s="55">
        <v>80000</v>
      </c>
      <c r="P7" s="55">
        <v>80000</v>
      </c>
      <c r="Q7" s="55">
        <v>68000</v>
      </c>
      <c r="R7" s="56">
        <f>SUM(L7:Q7)</f>
        <v>468000</v>
      </c>
      <c r="S7"/>
      <c r="V7" s="55">
        <v>80000</v>
      </c>
      <c r="W7" s="55">
        <v>80000</v>
      </c>
      <c r="X7" s="55">
        <v>80000</v>
      </c>
      <c r="Y7" s="55">
        <v>80000</v>
      </c>
      <c r="Z7" s="55">
        <v>80000</v>
      </c>
      <c r="AA7" s="55">
        <v>68000</v>
      </c>
      <c r="AB7" s="56">
        <f>SUM(V7:AA7)</f>
        <v>468000</v>
      </c>
      <c r="AC7"/>
      <c r="AF7" s="55">
        <v>80000</v>
      </c>
      <c r="AG7" s="55">
        <v>80000</v>
      </c>
      <c r="AH7" s="55">
        <v>80000</v>
      </c>
      <c r="AI7" s="55">
        <v>80000</v>
      </c>
      <c r="AJ7" s="55">
        <v>68571</v>
      </c>
      <c r="AK7" s="55">
        <v>0</v>
      </c>
      <c r="AL7" s="56">
        <f>SUM(AF7:AK7)</f>
        <v>388571</v>
      </c>
      <c r="AM7"/>
      <c r="AP7" s="55">
        <v>80000</v>
      </c>
      <c r="AQ7" s="55">
        <v>80000</v>
      </c>
      <c r="AR7" s="55">
        <v>80000</v>
      </c>
      <c r="AS7" s="55">
        <v>80000</v>
      </c>
      <c r="AT7" s="55">
        <v>42000</v>
      </c>
      <c r="AU7" s="55">
        <v>68000</v>
      </c>
      <c r="AV7" s="56">
        <f>SUM(AP7:AU7)</f>
        <v>430000</v>
      </c>
      <c r="AW7"/>
      <c r="AZ7" s="55">
        <v>53333</v>
      </c>
      <c r="BA7" s="55">
        <v>53333</v>
      </c>
      <c r="BB7" s="55">
        <v>26667</v>
      </c>
      <c r="BC7" s="55">
        <v>53333</v>
      </c>
      <c r="BD7" s="55">
        <v>53333</v>
      </c>
      <c r="BE7" s="55">
        <v>45333</v>
      </c>
      <c r="BF7" s="56">
        <f>SUM(AZ7:BE7)</f>
        <v>285332</v>
      </c>
      <c r="BG7"/>
      <c r="BJ7" s="55">
        <v>53333</v>
      </c>
      <c r="BK7" s="55">
        <v>53333</v>
      </c>
      <c r="BL7" s="55">
        <v>53333</v>
      </c>
      <c r="BM7" s="55">
        <v>53333</v>
      </c>
      <c r="BN7" s="55">
        <v>41905</v>
      </c>
      <c r="BO7" s="55">
        <v>45333</v>
      </c>
      <c r="BP7" s="56">
        <f>SUM(BJ7:BO7)</f>
        <v>300570</v>
      </c>
      <c r="BQ7"/>
      <c r="BT7" s="55">
        <v>53333.333333333336</v>
      </c>
      <c r="BU7" s="55">
        <v>53333.333333333336</v>
      </c>
      <c r="BV7" s="55">
        <v>53333.333333333336</v>
      </c>
      <c r="BW7" s="55">
        <v>53333.333333333336</v>
      </c>
      <c r="BX7" s="55">
        <v>53333.333333333336</v>
      </c>
      <c r="BY7" s="55"/>
      <c r="BZ7" s="56">
        <f>SUM(BT7:BY7)</f>
        <v>266666.66666666669</v>
      </c>
      <c r="CA7"/>
      <c r="CD7" s="55">
        <v>53333.333333333336</v>
      </c>
      <c r="CE7" s="55">
        <v>45714.285714285717</v>
      </c>
      <c r="CF7" s="55">
        <v>53333.333333333336</v>
      </c>
      <c r="CG7" s="55">
        <v>0</v>
      </c>
      <c r="CH7" s="55">
        <v>60000</v>
      </c>
      <c r="CI7" s="55">
        <v>42000</v>
      </c>
      <c r="CJ7" s="55">
        <v>53333.333333333336</v>
      </c>
      <c r="CK7" s="56">
        <f>SUM(CD7:CJ7)</f>
        <v>307714.28571428574</v>
      </c>
      <c r="CL7"/>
      <c r="CO7" s="55">
        <v>80000</v>
      </c>
      <c r="CP7" s="55">
        <v>72000</v>
      </c>
      <c r="CQ7" s="55">
        <v>80000</v>
      </c>
      <c r="CR7" s="55">
        <v>80000</v>
      </c>
      <c r="CS7" s="55">
        <v>68000</v>
      </c>
      <c r="CT7" s="56">
        <f>SUM(CO7:CS7)</f>
        <v>380000</v>
      </c>
      <c r="CU7"/>
      <c r="CX7" s="55">
        <v>80000</v>
      </c>
      <c r="CY7" s="55">
        <v>42000</v>
      </c>
      <c r="CZ7" s="55">
        <v>80000</v>
      </c>
      <c r="DA7" s="55">
        <v>80000</v>
      </c>
      <c r="DB7" s="55">
        <v>80000</v>
      </c>
      <c r="DC7" s="55">
        <v>68000</v>
      </c>
      <c r="DD7" s="56">
        <f>SUM(CX7:DC7)</f>
        <v>430000</v>
      </c>
      <c r="DE7"/>
      <c r="DH7" s="55">
        <v>80000</v>
      </c>
      <c r="DI7" s="55">
        <v>80000</v>
      </c>
      <c r="DJ7" s="55">
        <v>80000</v>
      </c>
      <c r="DK7" s="55">
        <v>80000</v>
      </c>
      <c r="DL7" s="55">
        <v>80000</v>
      </c>
      <c r="DM7" s="55">
        <v>68000</v>
      </c>
      <c r="DN7" s="56">
        <f>SUM(DH7:DM7)</f>
        <v>468000</v>
      </c>
      <c r="DO7"/>
      <c r="DR7" s="55">
        <v>80000</v>
      </c>
      <c r="DS7" s="55">
        <v>80000</v>
      </c>
      <c r="DT7" s="55">
        <v>68571</v>
      </c>
      <c r="DU7" s="55">
        <v>80000</v>
      </c>
      <c r="DV7" s="55">
        <v>80000</v>
      </c>
      <c r="DW7" s="55">
        <v>63200</v>
      </c>
      <c r="DX7" s="56">
        <f>SUM(DR7:DW7)</f>
        <v>451771</v>
      </c>
      <c r="DY7"/>
      <c r="EB7" s="55">
        <v>80000</v>
      </c>
      <c r="EC7" s="55">
        <v>80000</v>
      </c>
      <c r="ED7" s="55">
        <v>80000</v>
      </c>
      <c r="EE7" s="55">
        <v>80000</v>
      </c>
      <c r="EF7" s="55">
        <v>80000</v>
      </c>
      <c r="EG7" s="55">
        <v>68000</v>
      </c>
      <c r="EH7" s="56">
        <f>SUM(EB7:EG7)</f>
        <v>468000</v>
      </c>
      <c r="EI7"/>
      <c r="EL7" s="55">
        <v>0</v>
      </c>
      <c r="EM7" s="55">
        <v>26667</v>
      </c>
      <c r="EN7" s="55">
        <v>80000</v>
      </c>
      <c r="EO7" s="55">
        <v>80000</v>
      </c>
      <c r="EP7" s="55">
        <v>80000</v>
      </c>
      <c r="EQ7" s="55">
        <v>68000</v>
      </c>
      <c r="ER7" s="56">
        <f>SUM(EL7:EQ7)</f>
        <v>334667</v>
      </c>
      <c r="ES7"/>
      <c r="EV7" s="55">
        <v>80000</v>
      </c>
      <c r="EW7" s="55">
        <v>41905</v>
      </c>
      <c r="EX7" s="55">
        <v>80000</v>
      </c>
      <c r="EY7" s="55">
        <v>80000</v>
      </c>
      <c r="EZ7" s="55">
        <v>80000</v>
      </c>
      <c r="FA7" s="55">
        <v>68000</v>
      </c>
      <c r="FB7" s="56">
        <f>SUM(EV7:FA7)</f>
        <v>429905</v>
      </c>
      <c r="FC7"/>
      <c r="FF7" s="55">
        <v>80000</v>
      </c>
      <c r="FG7" s="55">
        <v>80000</v>
      </c>
      <c r="FH7" s="55">
        <v>80000</v>
      </c>
      <c r="FI7" s="55">
        <v>80000</v>
      </c>
      <c r="FJ7" s="55">
        <v>80000</v>
      </c>
      <c r="FK7" s="55">
        <v>60000</v>
      </c>
      <c r="FL7" s="56">
        <f>SUM(FF7:FK7)</f>
        <v>460000</v>
      </c>
      <c r="FM7"/>
      <c r="FP7" s="55">
        <v>80000</v>
      </c>
      <c r="FQ7" s="55">
        <v>80000</v>
      </c>
      <c r="FR7" s="55">
        <v>80000</v>
      </c>
      <c r="FS7" s="55">
        <v>80000</v>
      </c>
      <c r="FT7" s="55">
        <v>80000</v>
      </c>
      <c r="FU7" s="55">
        <v>68000</v>
      </c>
      <c r="FV7" s="56">
        <f>SUM(FP7:FU7)</f>
        <v>468000</v>
      </c>
      <c r="FW7"/>
      <c r="FZ7" s="55">
        <v>80000</v>
      </c>
      <c r="GA7" s="55">
        <v>53333</v>
      </c>
      <c r="GB7" s="55">
        <v>80000</v>
      </c>
      <c r="GC7" s="55">
        <v>80000</v>
      </c>
      <c r="GD7" s="55">
        <v>80000</v>
      </c>
      <c r="GE7" s="55">
        <v>68000</v>
      </c>
      <c r="GF7" s="56">
        <f>SUM(FZ7:GE7)</f>
        <v>441333</v>
      </c>
      <c r="GG7"/>
      <c r="GK7" s="55">
        <v>53333</v>
      </c>
      <c r="GL7" s="55">
        <v>53333</v>
      </c>
      <c r="GM7" s="55">
        <v>53333</v>
      </c>
      <c r="GN7" s="55">
        <v>53333</v>
      </c>
      <c r="GO7" s="55">
        <v>53333</v>
      </c>
      <c r="GP7" s="55">
        <v>45333</v>
      </c>
      <c r="GQ7" s="56">
        <f>SUM(GK7:GP7)</f>
        <v>311998</v>
      </c>
      <c r="GR7"/>
      <c r="GU7" s="55">
        <v>0</v>
      </c>
      <c r="GV7" s="55">
        <v>53333</v>
      </c>
      <c r="GW7" s="55">
        <v>53333</v>
      </c>
      <c r="GX7" s="55">
        <v>53333</v>
      </c>
      <c r="GY7" s="55">
        <v>53333</v>
      </c>
      <c r="GZ7" s="55">
        <v>45333</v>
      </c>
      <c r="HA7" s="56">
        <f>SUM(GU7:GZ7)</f>
        <v>258665</v>
      </c>
      <c r="HB7"/>
    </row>
    <row r="8" spans="1:211" x14ac:dyDescent="0.25">
      <c r="A8" s="58"/>
      <c r="B8" s="59">
        <f t="shared" ref="B8:G8" si="20">SUM(B4:B7)</f>
        <v>628000</v>
      </c>
      <c r="C8" s="59">
        <f t="shared" si="20"/>
        <v>594000</v>
      </c>
      <c r="D8" s="59">
        <f t="shared" si="20"/>
        <v>628000</v>
      </c>
      <c r="E8" s="59">
        <f t="shared" si="20"/>
        <v>628000</v>
      </c>
      <c r="F8" s="59">
        <f t="shared" si="20"/>
        <v>628000</v>
      </c>
      <c r="G8" s="59">
        <f t="shared" si="20"/>
        <v>0</v>
      </c>
      <c r="H8" s="56">
        <f>SUM(B8:G8)</f>
        <v>3106000</v>
      </c>
      <c r="I8"/>
      <c r="L8" s="59">
        <f t="shared" ref="L8:Q8" si="21">SUM(L4:L7)</f>
        <v>598000</v>
      </c>
      <c r="M8" s="59">
        <f t="shared" si="21"/>
        <v>628000</v>
      </c>
      <c r="N8" s="59">
        <f t="shared" si="21"/>
        <v>628000</v>
      </c>
      <c r="O8" s="59">
        <f t="shared" si="21"/>
        <v>556667</v>
      </c>
      <c r="P8" s="59">
        <f t="shared" si="21"/>
        <v>608000</v>
      </c>
      <c r="Q8" s="59">
        <f t="shared" si="21"/>
        <v>516800</v>
      </c>
      <c r="R8" s="56">
        <f>SUM(L8:Q8)</f>
        <v>3535467</v>
      </c>
      <c r="S8"/>
      <c r="V8" s="59">
        <f t="shared" ref="V8:AA8" si="22">SUM(V4:V7)</f>
        <v>544857</v>
      </c>
      <c r="W8" s="59">
        <f t="shared" si="22"/>
        <v>628000</v>
      </c>
      <c r="X8" s="59">
        <f t="shared" si="22"/>
        <v>608000</v>
      </c>
      <c r="Y8" s="59">
        <f t="shared" si="22"/>
        <v>628000</v>
      </c>
      <c r="Z8" s="59">
        <f t="shared" si="22"/>
        <v>628000</v>
      </c>
      <c r="AA8" s="59">
        <f t="shared" si="22"/>
        <v>513800</v>
      </c>
      <c r="AB8" s="56">
        <f>SUM(V8:AA8)</f>
        <v>3550657</v>
      </c>
      <c r="AC8"/>
      <c r="AF8" s="59">
        <f t="shared" ref="AF8:AK8" si="23">SUM(AF4:AF7)</f>
        <v>608000</v>
      </c>
      <c r="AG8" s="59">
        <f t="shared" si="23"/>
        <v>628000</v>
      </c>
      <c r="AH8" s="59">
        <f t="shared" si="23"/>
        <v>628000</v>
      </c>
      <c r="AI8" s="59">
        <f t="shared" si="23"/>
        <v>608000</v>
      </c>
      <c r="AJ8" s="59">
        <f t="shared" si="23"/>
        <v>486000</v>
      </c>
      <c r="AK8" s="59">
        <f t="shared" si="23"/>
        <v>0</v>
      </c>
      <c r="AL8" s="56">
        <f>SUM(AF8:AK8)</f>
        <v>2958000</v>
      </c>
      <c r="AM8"/>
      <c r="AP8" s="59">
        <f t="shared" ref="AP8:AU8" si="24">SUM(AP4:AP7)</f>
        <v>628000</v>
      </c>
      <c r="AQ8" s="59">
        <f t="shared" si="24"/>
        <v>564000</v>
      </c>
      <c r="AR8" s="59">
        <f t="shared" si="24"/>
        <v>634000</v>
      </c>
      <c r="AS8" s="59">
        <f t="shared" si="24"/>
        <v>634000</v>
      </c>
      <c r="AT8" s="59">
        <f t="shared" si="24"/>
        <v>596000</v>
      </c>
      <c r="AU8" s="59">
        <f t="shared" si="24"/>
        <v>552500</v>
      </c>
      <c r="AV8" s="56">
        <f>SUM(AP8:AU8)</f>
        <v>3608500</v>
      </c>
      <c r="AW8"/>
      <c r="AZ8" s="59">
        <f t="shared" ref="AZ8:BE8" si="25">SUM(AZ4:AZ7)</f>
        <v>487333</v>
      </c>
      <c r="BA8" s="59">
        <f t="shared" si="25"/>
        <v>487333</v>
      </c>
      <c r="BB8" s="59">
        <f t="shared" si="25"/>
        <v>530667</v>
      </c>
      <c r="BC8" s="59">
        <f t="shared" si="25"/>
        <v>487333</v>
      </c>
      <c r="BD8" s="59">
        <f t="shared" si="25"/>
        <v>487333</v>
      </c>
      <c r="BE8" s="59">
        <f t="shared" si="25"/>
        <v>401033</v>
      </c>
      <c r="BF8" s="56">
        <f>SUM(AZ8:BE8)</f>
        <v>2881032</v>
      </c>
      <c r="BG8"/>
      <c r="BJ8" s="59">
        <f t="shared" ref="BJ8:BO8" si="26">SUM(BJ4:BJ7)</f>
        <v>507333</v>
      </c>
      <c r="BK8" s="59">
        <f t="shared" si="26"/>
        <v>507333</v>
      </c>
      <c r="BL8" s="59">
        <f t="shared" si="26"/>
        <v>507333</v>
      </c>
      <c r="BM8" s="59">
        <f t="shared" si="26"/>
        <v>507333</v>
      </c>
      <c r="BN8" s="59">
        <f t="shared" si="26"/>
        <v>398620</v>
      </c>
      <c r="BO8" s="59">
        <f t="shared" si="26"/>
        <v>431233</v>
      </c>
      <c r="BP8" s="56">
        <f>SUM(BJ8:BO8)</f>
        <v>2859185</v>
      </c>
      <c r="BQ8"/>
      <c r="BT8" s="59">
        <f t="shared" ref="BT8:BY8" si="27">SUM(BT4:BT7)</f>
        <v>495333.33333333331</v>
      </c>
      <c r="BU8" s="59">
        <f t="shared" si="27"/>
        <v>495333.33333333331</v>
      </c>
      <c r="BV8" s="59">
        <f t="shared" si="27"/>
        <v>495333.33333333331</v>
      </c>
      <c r="BW8" s="59">
        <f t="shared" si="27"/>
        <v>412190.47619047615</v>
      </c>
      <c r="BX8" s="59">
        <f t="shared" si="27"/>
        <v>495333.33333333331</v>
      </c>
      <c r="BY8" s="59">
        <f t="shared" si="27"/>
        <v>0</v>
      </c>
      <c r="BZ8" s="56">
        <f>SUM(BT8:BY8)</f>
        <v>2393523.8095238097</v>
      </c>
      <c r="CA8"/>
      <c r="CD8" s="59">
        <f t="shared" ref="CD8:CJ8" si="28">SUM(CD4:CD7)</f>
        <v>507333.33333333331</v>
      </c>
      <c r="CE8" s="59">
        <f t="shared" si="28"/>
        <v>444095.23809523811</v>
      </c>
      <c r="CF8" s="59">
        <f t="shared" si="28"/>
        <v>507333.33333333331</v>
      </c>
      <c r="CG8" s="59">
        <f t="shared" si="28"/>
        <v>524000</v>
      </c>
      <c r="CH8" s="59">
        <f t="shared" si="28"/>
        <v>454000</v>
      </c>
      <c r="CI8" s="59">
        <f t="shared" si="28"/>
        <v>317800</v>
      </c>
      <c r="CJ8" s="59">
        <f t="shared" si="28"/>
        <v>507333.33333333331</v>
      </c>
      <c r="CK8" s="56">
        <f>SUM(CD8:CJ8)</f>
        <v>3261895.2380952383</v>
      </c>
      <c r="CL8"/>
      <c r="CO8" s="59">
        <f>SUM(CO4:CO7)</f>
        <v>474000</v>
      </c>
      <c r="CP8" s="59">
        <f>SUM(CP4:CP7)</f>
        <v>466000</v>
      </c>
      <c r="CQ8" s="59">
        <f>SUM(CQ4:CQ7)</f>
        <v>378761.90476190473</v>
      </c>
      <c r="CR8" s="59">
        <f>SUM(CR4:CR7)</f>
        <v>474000</v>
      </c>
      <c r="CS8" s="59">
        <f>SUM(CS4:CS7)</f>
        <v>402900</v>
      </c>
      <c r="CT8" s="56">
        <f>SUM(CO8:CS8)</f>
        <v>2195661.9047619049</v>
      </c>
      <c r="CU8"/>
      <c r="CX8" s="59">
        <f t="shared" ref="CX8:DC8" si="29">SUM(CX4:CX7)</f>
        <v>474000</v>
      </c>
      <c r="CY8" s="59">
        <f t="shared" si="29"/>
        <v>436000</v>
      </c>
      <c r="CZ8" s="59">
        <f t="shared" si="29"/>
        <v>464000</v>
      </c>
      <c r="DA8" s="59">
        <f t="shared" si="29"/>
        <v>474000</v>
      </c>
      <c r="DB8" s="59">
        <f t="shared" si="29"/>
        <v>474000</v>
      </c>
      <c r="DC8" s="59">
        <f t="shared" si="29"/>
        <v>402900</v>
      </c>
      <c r="DD8" s="56">
        <f>SUM(CX8:DC8)</f>
        <v>2724900</v>
      </c>
      <c r="DE8"/>
      <c r="DH8" s="59">
        <f t="shared" ref="DH8:DM8" si="30">SUM(DH4:DH7)</f>
        <v>474000</v>
      </c>
      <c r="DI8" s="59">
        <f t="shared" si="30"/>
        <v>474000</v>
      </c>
      <c r="DJ8" s="59">
        <f t="shared" si="30"/>
        <v>474000</v>
      </c>
      <c r="DK8" s="59">
        <f t="shared" si="30"/>
        <v>381619</v>
      </c>
      <c r="DL8" s="59">
        <f t="shared" si="30"/>
        <v>474000</v>
      </c>
      <c r="DM8" s="59">
        <f t="shared" si="30"/>
        <v>402900</v>
      </c>
      <c r="DN8" s="56">
        <f>SUM(DH8:DM8)</f>
        <v>2680519</v>
      </c>
      <c r="DO8"/>
      <c r="DR8" s="59">
        <f t="shared" ref="DR8:DW8" si="31">SUM(DR4:DR7)</f>
        <v>474000</v>
      </c>
      <c r="DS8" s="59">
        <f t="shared" si="31"/>
        <v>474000</v>
      </c>
      <c r="DT8" s="59">
        <f t="shared" si="31"/>
        <v>406286</v>
      </c>
      <c r="DU8" s="59">
        <f t="shared" si="31"/>
        <v>474000</v>
      </c>
      <c r="DV8" s="59">
        <f t="shared" si="31"/>
        <v>474000</v>
      </c>
      <c r="DW8" s="59">
        <f t="shared" si="31"/>
        <v>374460</v>
      </c>
      <c r="DX8" s="56">
        <f>SUM(DR8:DW8)</f>
        <v>2676746</v>
      </c>
      <c r="DY8"/>
      <c r="EB8" s="59">
        <f t="shared" ref="EB8:EG8" si="32">SUM(EB4:EB7)</f>
        <v>454000</v>
      </c>
      <c r="EC8" s="59">
        <f t="shared" si="32"/>
        <v>474000</v>
      </c>
      <c r="ED8" s="59">
        <f t="shared" si="32"/>
        <v>474000</v>
      </c>
      <c r="EE8" s="59">
        <f t="shared" si="32"/>
        <v>474000</v>
      </c>
      <c r="EF8" s="59">
        <f t="shared" si="32"/>
        <v>474000</v>
      </c>
      <c r="EG8" s="59">
        <f t="shared" si="32"/>
        <v>382900</v>
      </c>
      <c r="EH8" s="56">
        <f>SUM(EB8:EG8)</f>
        <v>2732900</v>
      </c>
      <c r="EI8"/>
      <c r="EL8" s="59">
        <f t="shared" ref="EL8:EQ8" si="33">SUM(EL4:EL7)</f>
        <v>394000</v>
      </c>
      <c r="EM8" s="59">
        <f t="shared" si="33"/>
        <v>400667</v>
      </c>
      <c r="EN8" s="59">
        <f t="shared" si="33"/>
        <v>474000</v>
      </c>
      <c r="EO8" s="59">
        <f t="shared" si="33"/>
        <v>474000</v>
      </c>
      <c r="EP8" s="59">
        <f t="shared" si="33"/>
        <v>474000</v>
      </c>
      <c r="EQ8" s="59">
        <f t="shared" si="33"/>
        <v>402900</v>
      </c>
      <c r="ER8" s="56">
        <f>SUM(EL8:EQ8)</f>
        <v>2619567</v>
      </c>
      <c r="ES8"/>
      <c r="EV8" s="59">
        <f t="shared" ref="EV8:FA8" si="34">SUM(EV4:EV7)</f>
        <v>454000</v>
      </c>
      <c r="EW8" s="59">
        <f t="shared" si="34"/>
        <v>385905</v>
      </c>
      <c r="EX8" s="59">
        <f t="shared" si="34"/>
        <v>424000</v>
      </c>
      <c r="EY8" s="59">
        <f t="shared" si="34"/>
        <v>331619</v>
      </c>
      <c r="EZ8" s="59">
        <f t="shared" si="34"/>
        <v>424000</v>
      </c>
      <c r="FA8" s="59">
        <f t="shared" si="34"/>
        <v>360400</v>
      </c>
      <c r="FB8" s="56">
        <f>SUM(EV8:FA8)</f>
        <v>2379924</v>
      </c>
      <c r="FC8"/>
      <c r="FF8" s="59">
        <f t="shared" ref="FF8:FK8" si="35">SUM(FF4:FF7)</f>
        <v>438000</v>
      </c>
      <c r="FG8" s="59">
        <f t="shared" si="35"/>
        <v>480000</v>
      </c>
      <c r="FH8" s="59">
        <f t="shared" si="35"/>
        <v>514000</v>
      </c>
      <c r="FI8" s="59">
        <f t="shared" si="35"/>
        <v>490762</v>
      </c>
      <c r="FJ8" s="59">
        <f t="shared" si="35"/>
        <v>614000</v>
      </c>
      <c r="FK8" s="59">
        <f t="shared" si="35"/>
        <v>474500</v>
      </c>
      <c r="FL8" s="56">
        <f>SUM(FF8:FK8)</f>
        <v>3011262</v>
      </c>
      <c r="FM8"/>
      <c r="FP8" s="59">
        <f t="shared" ref="FP8:FU8" si="36">SUM(FP4:FP7)</f>
        <v>614000</v>
      </c>
      <c r="FQ8" s="59">
        <f t="shared" si="36"/>
        <v>614000</v>
      </c>
      <c r="FR8" s="59">
        <f t="shared" si="36"/>
        <v>614000</v>
      </c>
      <c r="FS8" s="59">
        <f t="shared" si="36"/>
        <v>614000</v>
      </c>
      <c r="FT8" s="59">
        <f t="shared" si="36"/>
        <v>614000</v>
      </c>
      <c r="FU8" s="59">
        <f t="shared" si="36"/>
        <v>521900</v>
      </c>
      <c r="FV8" s="56">
        <f>SUM(FP8:FU8)</f>
        <v>3591900</v>
      </c>
      <c r="FW8"/>
      <c r="FZ8" s="59">
        <f t="shared" ref="FZ8:GE8" si="37">SUM(FZ4:FZ7)</f>
        <v>549333</v>
      </c>
      <c r="GA8" s="59">
        <f t="shared" si="37"/>
        <v>522666</v>
      </c>
      <c r="GB8" s="59">
        <f t="shared" si="37"/>
        <v>549333</v>
      </c>
      <c r="GC8" s="59">
        <f t="shared" si="37"/>
        <v>529333</v>
      </c>
      <c r="GD8" s="59">
        <f t="shared" si="37"/>
        <v>519333</v>
      </c>
      <c r="GE8" s="59">
        <f t="shared" si="37"/>
        <v>441433</v>
      </c>
      <c r="GF8" s="56">
        <f>SUM(FZ8:GE8)</f>
        <v>3111431</v>
      </c>
      <c r="GG8"/>
      <c r="GK8" s="59">
        <f t="shared" ref="GK8:GP8" si="38">SUM(GK4:GK7)</f>
        <v>447333</v>
      </c>
      <c r="GL8" s="59">
        <f t="shared" si="38"/>
        <v>447333</v>
      </c>
      <c r="GM8" s="59">
        <f t="shared" si="38"/>
        <v>447333</v>
      </c>
      <c r="GN8" s="59">
        <f t="shared" si="38"/>
        <v>371143</v>
      </c>
      <c r="GO8" s="59">
        <f t="shared" si="38"/>
        <v>447333</v>
      </c>
      <c r="GP8" s="59">
        <f t="shared" si="38"/>
        <v>380233</v>
      </c>
      <c r="GQ8" s="56">
        <f>SUM(GK8:GP8)</f>
        <v>2540708</v>
      </c>
      <c r="GR8"/>
      <c r="GU8" s="59">
        <f>SUM(GU4:GU7)</f>
        <v>394001</v>
      </c>
      <c r="GV8" s="59">
        <f>SUM(GV4:GV7)</f>
        <v>437334</v>
      </c>
      <c r="GW8" s="59">
        <f>SUM(GW4:GW7)</f>
        <v>447334</v>
      </c>
      <c r="GX8" s="59">
        <f>SUM(GX4:GX7)</f>
        <v>447334</v>
      </c>
      <c r="GY8" s="59">
        <f>SUM(GY4:GY7)</f>
        <v>447334</v>
      </c>
      <c r="GZ8" s="59">
        <v>380234</v>
      </c>
      <c r="HA8" s="56">
        <f>SUM(GU8:GZ8)</f>
        <v>2553571</v>
      </c>
      <c r="HB8"/>
    </row>
    <row r="9" spans="1:211" x14ac:dyDescent="0.25">
      <c r="H9" s="49"/>
      <c r="I9"/>
      <c r="R9" s="49"/>
      <c r="S9"/>
      <c r="AB9" s="49"/>
      <c r="AC9"/>
      <c r="AL9" s="49"/>
      <c r="AM9"/>
      <c r="AV9" s="49"/>
      <c r="AW9"/>
      <c r="BF9" s="49"/>
      <c r="BG9"/>
      <c r="BP9" s="49"/>
      <c r="BQ9"/>
      <c r="BZ9" s="49"/>
      <c r="CA9"/>
      <c r="CK9" s="49"/>
      <c r="CL9"/>
      <c r="CT9" s="49"/>
      <c r="CU9"/>
      <c r="DD9" s="49"/>
      <c r="DE9"/>
      <c r="DN9" s="49"/>
      <c r="DO9"/>
      <c r="DX9" s="49"/>
      <c r="DY9"/>
      <c r="EH9" s="49"/>
      <c r="EI9"/>
      <c r="ER9" s="49"/>
      <c r="ES9"/>
      <c r="FB9" s="49"/>
      <c r="FC9"/>
      <c r="FL9" s="49"/>
      <c r="FM9"/>
      <c r="FV9" s="49"/>
      <c r="FW9"/>
      <c r="GF9" s="49"/>
      <c r="GG9"/>
      <c r="GQ9" s="49"/>
      <c r="GR9"/>
      <c r="HA9" s="49"/>
      <c r="HB9"/>
    </row>
    <row r="10" spans="1:211" x14ac:dyDescent="0.25">
      <c r="A10" s="50" t="s">
        <v>1186</v>
      </c>
      <c r="B10" s="48">
        <f t="shared" ref="B10:G10" si="39">WEEKDAY(B11)</f>
        <v>2</v>
      </c>
      <c r="C10" s="48">
        <f t="shared" si="39"/>
        <v>3</v>
      </c>
      <c r="D10" s="48">
        <f t="shared" si="39"/>
        <v>4</v>
      </c>
      <c r="E10" s="48">
        <f t="shared" si="39"/>
        <v>5</v>
      </c>
      <c r="F10" s="48">
        <f t="shared" si="39"/>
        <v>6</v>
      </c>
      <c r="G10" s="48">
        <f t="shared" si="39"/>
        <v>7</v>
      </c>
      <c r="H10" s="49"/>
      <c r="I10"/>
      <c r="L10" s="48">
        <f t="shared" ref="L10:Q10" si="40">WEEKDAY(L11)</f>
        <v>2</v>
      </c>
      <c r="M10" s="48">
        <f t="shared" si="40"/>
        <v>3</v>
      </c>
      <c r="N10" s="48">
        <f t="shared" si="40"/>
        <v>4</v>
      </c>
      <c r="O10" s="48">
        <f t="shared" si="40"/>
        <v>5</v>
      </c>
      <c r="P10" s="48">
        <f t="shared" si="40"/>
        <v>6</v>
      </c>
      <c r="Q10" s="48">
        <f t="shared" si="40"/>
        <v>7</v>
      </c>
      <c r="R10" s="49"/>
      <c r="S10"/>
      <c r="V10" s="48">
        <f t="shared" ref="V10:AA10" si="41">WEEKDAY(V11)</f>
        <v>2</v>
      </c>
      <c r="W10" s="48">
        <f t="shared" si="41"/>
        <v>3</v>
      </c>
      <c r="X10" s="48">
        <f t="shared" si="41"/>
        <v>4</v>
      </c>
      <c r="Y10" s="48">
        <f t="shared" si="41"/>
        <v>5</v>
      </c>
      <c r="Z10" s="48">
        <f t="shared" si="41"/>
        <v>6</v>
      </c>
      <c r="AA10" s="48">
        <f t="shared" si="41"/>
        <v>7</v>
      </c>
      <c r="AB10" s="49"/>
      <c r="AC10"/>
      <c r="AF10" s="48">
        <f t="shared" ref="AF10:AK10" si="42">WEEKDAY(AF11)</f>
        <v>2</v>
      </c>
      <c r="AG10" s="48">
        <f t="shared" si="42"/>
        <v>3</v>
      </c>
      <c r="AH10" s="48">
        <f t="shared" si="42"/>
        <v>4</v>
      </c>
      <c r="AI10" s="48">
        <f t="shared" si="42"/>
        <v>5</v>
      </c>
      <c r="AJ10" s="48">
        <f t="shared" si="42"/>
        <v>6</v>
      </c>
      <c r="AK10" s="48">
        <f t="shared" si="42"/>
        <v>7</v>
      </c>
      <c r="AL10" s="49"/>
      <c r="AM10"/>
      <c r="AP10" s="48">
        <f t="shared" ref="AP10:AU10" si="43">WEEKDAY(AP11)</f>
        <v>2</v>
      </c>
      <c r="AQ10" s="48">
        <f t="shared" si="43"/>
        <v>3</v>
      </c>
      <c r="AR10" s="48">
        <f t="shared" si="43"/>
        <v>4</v>
      </c>
      <c r="AS10" s="48">
        <f t="shared" si="43"/>
        <v>5</v>
      </c>
      <c r="AT10" s="48">
        <f t="shared" si="43"/>
        <v>6</v>
      </c>
      <c r="AU10" s="48">
        <f t="shared" si="43"/>
        <v>7</v>
      </c>
      <c r="AV10" s="49"/>
      <c r="AW10"/>
      <c r="AZ10" s="48">
        <f t="shared" ref="AZ10:BE10" si="44">WEEKDAY(AZ11)</f>
        <v>2</v>
      </c>
      <c r="BA10" s="48">
        <f t="shared" si="44"/>
        <v>3</v>
      </c>
      <c r="BB10" s="48">
        <f t="shared" si="44"/>
        <v>4</v>
      </c>
      <c r="BC10" s="48">
        <f t="shared" si="44"/>
        <v>5</v>
      </c>
      <c r="BD10" s="48">
        <f t="shared" si="44"/>
        <v>6</v>
      </c>
      <c r="BE10" s="48">
        <f t="shared" si="44"/>
        <v>7</v>
      </c>
      <c r="BF10" s="49"/>
      <c r="BG10"/>
      <c r="BJ10" s="48">
        <f t="shared" ref="BJ10:BO10" si="45">WEEKDAY(BJ11)</f>
        <v>2</v>
      </c>
      <c r="BK10" s="48">
        <f t="shared" si="45"/>
        <v>3</v>
      </c>
      <c r="BL10" s="48">
        <f t="shared" si="45"/>
        <v>4</v>
      </c>
      <c r="BM10" s="48">
        <f t="shared" si="45"/>
        <v>5</v>
      </c>
      <c r="BN10" s="48">
        <f t="shared" si="45"/>
        <v>6</v>
      </c>
      <c r="BO10" s="48">
        <f t="shared" si="45"/>
        <v>7</v>
      </c>
      <c r="BP10" s="49"/>
      <c r="BQ10"/>
      <c r="BT10" s="48">
        <f t="shared" ref="BT10:BY10" si="46">WEEKDAY(BT11)</f>
        <v>2</v>
      </c>
      <c r="BU10" s="48">
        <f t="shared" si="46"/>
        <v>3</v>
      </c>
      <c r="BV10" s="48">
        <f t="shared" si="46"/>
        <v>4</v>
      </c>
      <c r="BW10" s="48">
        <f t="shared" si="46"/>
        <v>5</v>
      </c>
      <c r="BX10" s="48">
        <f t="shared" si="46"/>
        <v>6</v>
      </c>
      <c r="BY10" s="48">
        <f t="shared" si="46"/>
        <v>7</v>
      </c>
      <c r="BZ10" s="49"/>
      <c r="CA10"/>
      <c r="CD10" s="48">
        <f t="shared" ref="CD10:CI10" si="47">WEEKDAY(CD11)</f>
        <v>2</v>
      </c>
      <c r="CE10" s="48">
        <f t="shared" si="47"/>
        <v>3</v>
      </c>
      <c r="CF10" s="48">
        <f t="shared" si="47"/>
        <v>4</v>
      </c>
      <c r="CG10" s="48">
        <f t="shared" si="47"/>
        <v>5</v>
      </c>
      <c r="CH10" s="48">
        <f t="shared" si="47"/>
        <v>6</v>
      </c>
      <c r="CI10" s="48">
        <f t="shared" si="47"/>
        <v>7</v>
      </c>
      <c r="CJ10" s="48"/>
      <c r="CK10" s="49"/>
      <c r="CL10"/>
      <c r="CO10" s="48">
        <f>WEEKDAY(CO11)</f>
        <v>3</v>
      </c>
      <c r="CP10" s="48">
        <f>WEEKDAY(CP11)</f>
        <v>4</v>
      </c>
      <c r="CQ10" s="48">
        <f>WEEKDAY(CQ11)</f>
        <v>5</v>
      </c>
      <c r="CR10" s="48">
        <f>WEEKDAY(CR11)</f>
        <v>6</v>
      </c>
      <c r="CS10" s="48">
        <f>WEEKDAY(CS11)</f>
        <v>7</v>
      </c>
      <c r="CT10" s="49"/>
      <c r="CU10"/>
      <c r="CX10" s="48">
        <f t="shared" ref="CX10:DC10" si="48">WEEKDAY(CX11)</f>
        <v>2</v>
      </c>
      <c r="CY10" s="48">
        <f t="shared" si="48"/>
        <v>3</v>
      </c>
      <c r="CZ10" s="48">
        <f t="shared" si="48"/>
        <v>4</v>
      </c>
      <c r="DA10" s="48">
        <f t="shared" si="48"/>
        <v>5</v>
      </c>
      <c r="DB10" s="48">
        <f t="shared" si="48"/>
        <v>6</v>
      </c>
      <c r="DC10" s="48">
        <f t="shared" si="48"/>
        <v>7</v>
      </c>
      <c r="DD10" s="49"/>
      <c r="DE10"/>
      <c r="DH10" s="48">
        <f t="shared" ref="DH10:DM10" si="49">WEEKDAY(DH11)</f>
        <v>2</v>
      </c>
      <c r="DI10" s="48">
        <f t="shared" si="49"/>
        <v>3</v>
      </c>
      <c r="DJ10" s="48">
        <f t="shared" si="49"/>
        <v>4</v>
      </c>
      <c r="DK10" s="48">
        <f t="shared" si="49"/>
        <v>5</v>
      </c>
      <c r="DL10" s="48">
        <f t="shared" si="49"/>
        <v>6</v>
      </c>
      <c r="DM10" s="48">
        <f t="shared" si="49"/>
        <v>7</v>
      </c>
      <c r="DN10" s="49"/>
      <c r="DO10"/>
      <c r="DR10" s="48">
        <f t="shared" ref="DR10:DW10" si="50">WEEKDAY(DR11)</f>
        <v>2</v>
      </c>
      <c r="DS10" s="48">
        <f t="shared" si="50"/>
        <v>3</v>
      </c>
      <c r="DT10" s="48">
        <f t="shared" si="50"/>
        <v>4</v>
      </c>
      <c r="DU10" s="48">
        <f t="shared" si="50"/>
        <v>5</v>
      </c>
      <c r="DV10" s="48">
        <f t="shared" si="50"/>
        <v>6</v>
      </c>
      <c r="DW10" s="48">
        <f t="shared" si="50"/>
        <v>7</v>
      </c>
      <c r="DX10" s="49"/>
      <c r="DY10"/>
      <c r="EB10" s="48">
        <f t="shared" ref="EB10:EG10" si="51">WEEKDAY(EB11)</f>
        <v>2</v>
      </c>
      <c r="EC10" s="48">
        <f t="shared" si="51"/>
        <v>3</v>
      </c>
      <c r="ED10" s="48">
        <f t="shared" si="51"/>
        <v>4</v>
      </c>
      <c r="EE10" s="48">
        <f t="shared" si="51"/>
        <v>5</v>
      </c>
      <c r="EF10" s="48">
        <f t="shared" si="51"/>
        <v>6</v>
      </c>
      <c r="EG10" s="48">
        <f t="shared" si="51"/>
        <v>7</v>
      </c>
      <c r="EH10" s="49"/>
      <c r="EI10"/>
      <c r="EL10" s="48">
        <f t="shared" ref="EL10:EQ10" si="52">WEEKDAY(EL11)</f>
        <v>2</v>
      </c>
      <c r="EM10" s="48">
        <f t="shared" si="52"/>
        <v>3</v>
      </c>
      <c r="EN10" s="48">
        <f t="shared" si="52"/>
        <v>4</v>
      </c>
      <c r="EO10" s="48">
        <f t="shared" si="52"/>
        <v>5</v>
      </c>
      <c r="EP10" s="48">
        <f t="shared" si="52"/>
        <v>6</v>
      </c>
      <c r="EQ10" s="48">
        <f t="shared" si="52"/>
        <v>7</v>
      </c>
      <c r="ER10" s="49"/>
      <c r="ES10"/>
      <c r="EV10" s="48">
        <f t="shared" ref="EV10:FA10" si="53">WEEKDAY(EV11)</f>
        <v>2</v>
      </c>
      <c r="EW10" s="48">
        <f t="shared" si="53"/>
        <v>3</v>
      </c>
      <c r="EX10" s="48">
        <f t="shared" si="53"/>
        <v>4</v>
      </c>
      <c r="EY10" s="48">
        <f t="shared" si="53"/>
        <v>5</v>
      </c>
      <c r="EZ10" s="48">
        <f t="shared" si="53"/>
        <v>6</v>
      </c>
      <c r="FA10" s="48">
        <f t="shared" si="53"/>
        <v>7</v>
      </c>
      <c r="FB10" s="49"/>
      <c r="FC10"/>
      <c r="FF10" s="48">
        <f t="shared" ref="FF10:FK10" si="54">WEEKDAY(FF11)</f>
        <v>2</v>
      </c>
      <c r="FG10" s="48">
        <f t="shared" si="54"/>
        <v>3</v>
      </c>
      <c r="FH10" s="48">
        <f t="shared" si="54"/>
        <v>4</v>
      </c>
      <c r="FI10" s="48">
        <f t="shared" si="54"/>
        <v>5</v>
      </c>
      <c r="FJ10" s="48">
        <f t="shared" si="54"/>
        <v>6</v>
      </c>
      <c r="FK10" s="48">
        <f t="shared" si="54"/>
        <v>7</v>
      </c>
      <c r="FL10" s="49"/>
      <c r="FM10"/>
      <c r="FP10" s="48">
        <f t="shared" ref="FP10:FU10" si="55">WEEKDAY(FP11)</f>
        <v>2</v>
      </c>
      <c r="FQ10" s="48">
        <f t="shared" si="55"/>
        <v>3</v>
      </c>
      <c r="FR10" s="48">
        <f t="shared" si="55"/>
        <v>4</v>
      </c>
      <c r="FS10" s="48">
        <f t="shared" si="55"/>
        <v>5</v>
      </c>
      <c r="FT10" s="48">
        <f t="shared" si="55"/>
        <v>6</v>
      </c>
      <c r="FU10" s="48">
        <f t="shared" si="55"/>
        <v>7</v>
      </c>
      <c r="FV10" s="49"/>
      <c r="FW10"/>
      <c r="FZ10" s="48">
        <f t="shared" ref="FZ10:GE10" si="56">WEEKDAY(FZ11)</f>
        <v>2</v>
      </c>
      <c r="GA10" s="48">
        <f t="shared" si="56"/>
        <v>3</v>
      </c>
      <c r="GB10" s="48">
        <f t="shared" si="56"/>
        <v>4</v>
      </c>
      <c r="GC10" s="48">
        <f t="shared" si="56"/>
        <v>5</v>
      </c>
      <c r="GD10" s="48">
        <f t="shared" si="56"/>
        <v>6</v>
      </c>
      <c r="GE10" s="48">
        <f t="shared" si="56"/>
        <v>7</v>
      </c>
      <c r="GF10" s="49"/>
      <c r="GG10"/>
      <c r="GK10" s="48">
        <f t="shared" ref="GK10:GP10" si="57">WEEKDAY(GK11)</f>
        <v>2</v>
      </c>
      <c r="GL10" s="48">
        <f t="shared" si="57"/>
        <v>3</v>
      </c>
      <c r="GM10" s="48">
        <f t="shared" si="57"/>
        <v>4</v>
      </c>
      <c r="GN10" s="48">
        <f t="shared" si="57"/>
        <v>5</v>
      </c>
      <c r="GO10" s="48">
        <f t="shared" si="57"/>
        <v>6</v>
      </c>
      <c r="GP10" s="48">
        <f t="shared" si="57"/>
        <v>7</v>
      </c>
      <c r="GQ10" s="49"/>
      <c r="GR10"/>
      <c r="GU10" s="48">
        <f t="shared" ref="GU10:GZ10" si="58">WEEKDAY(GU11)</f>
        <v>2</v>
      </c>
      <c r="GV10" s="48">
        <f t="shared" si="58"/>
        <v>3</v>
      </c>
      <c r="GW10" s="48">
        <f t="shared" si="58"/>
        <v>4</v>
      </c>
      <c r="GX10" s="48">
        <f t="shared" si="58"/>
        <v>5</v>
      </c>
      <c r="GY10" s="48">
        <f t="shared" si="58"/>
        <v>6</v>
      </c>
      <c r="GZ10" s="48">
        <f t="shared" si="58"/>
        <v>7</v>
      </c>
      <c r="HA10" s="49"/>
      <c r="HB10"/>
    </row>
    <row r="11" spans="1:211" x14ac:dyDescent="0.25">
      <c r="A11" s="51" t="s">
        <v>445</v>
      </c>
      <c r="B11" s="201">
        <f t="shared" ref="B11:G11" si="59">B3</f>
        <v>45775</v>
      </c>
      <c r="C11" s="201">
        <f t="shared" si="59"/>
        <v>45776</v>
      </c>
      <c r="D11" s="201">
        <f t="shared" si="59"/>
        <v>45777</v>
      </c>
      <c r="E11" s="201">
        <f t="shared" si="59"/>
        <v>45778</v>
      </c>
      <c r="F11" s="201">
        <f t="shared" si="59"/>
        <v>45779</v>
      </c>
      <c r="G11" s="201">
        <f t="shared" si="59"/>
        <v>45780</v>
      </c>
      <c r="H11" s="53"/>
      <c r="I11"/>
      <c r="J11" s="162" t="s">
        <v>1301</v>
      </c>
      <c r="L11" s="201">
        <f t="shared" ref="L11:Q11" si="60">L3</f>
        <v>45782</v>
      </c>
      <c r="M11" s="201">
        <f t="shared" si="60"/>
        <v>45783</v>
      </c>
      <c r="N11" s="201">
        <f t="shared" si="60"/>
        <v>45784</v>
      </c>
      <c r="O11" s="201">
        <f t="shared" si="60"/>
        <v>45785</v>
      </c>
      <c r="P11" s="201">
        <f t="shared" si="60"/>
        <v>45786</v>
      </c>
      <c r="Q11" s="201">
        <f t="shared" si="60"/>
        <v>45787</v>
      </c>
      <c r="R11" s="201" t="str">
        <f>R3</f>
        <v>TT</v>
      </c>
      <c r="S11"/>
      <c r="T11" s="162" t="s">
        <v>1301</v>
      </c>
      <c r="V11" s="201">
        <f t="shared" ref="V11:AA11" si="61">V3</f>
        <v>45789</v>
      </c>
      <c r="W11" s="201">
        <f t="shared" si="61"/>
        <v>45790</v>
      </c>
      <c r="X11" s="201">
        <f t="shared" si="61"/>
        <v>45791</v>
      </c>
      <c r="Y11" s="201">
        <f t="shared" si="61"/>
        <v>45792</v>
      </c>
      <c r="Z11" s="201">
        <f t="shared" si="61"/>
        <v>45793</v>
      </c>
      <c r="AA11" s="201">
        <f t="shared" si="61"/>
        <v>45794</v>
      </c>
      <c r="AB11" s="201" t="str">
        <f>AB3</f>
        <v>TT</v>
      </c>
      <c r="AC11"/>
      <c r="AD11" s="162" t="s">
        <v>1301</v>
      </c>
      <c r="AF11" s="201">
        <f t="shared" ref="AF11:AK11" si="62">AF3</f>
        <v>45796</v>
      </c>
      <c r="AG11" s="201">
        <f t="shared" si="62"/>
        <v>45797</v>
      </c>
      <c r="AH11" s="201">
        <f t="shared" si="62"/>
        <v>45798</v>
      </c>
      <c r="AI11" s="201">
        <f t="shared" si="62"/>
        <v>45799</v>
      </c>
      <c r="AJ11" s="201">
        <f t="shared" si="62"/>
        <v>45800</v>
      </c>
      <c r="AK11" s="201">
        <f t="shared" si="62"/>
        <v>45801</v>
      </c>
      <c r="AL11" s="201" t="str">
        <f>AL3</f>
        <v>TT</v>
      </c>
      <c r="AM11"/>
      <c r="AN11" s="162" t="s">
        <v>1301</v>
      </c>
      <c r="AP11" s="201">
        <f t="shared" ref="AP11:AU11" si="63">AP3</f>
        <v>45803</v>
      </c>
      <c r="AQ11" s="201">
        <f t="shared" si="63"/>
        <v>45804</v>
      </c>
      <c r="AR11" s="201">
        <f t="shared" si="63"/>
        <v>45805</v>
      </c>
      <c r="AS11" s="201">
        <f t="shared" si="63"/>
        <v>45806</v>
      </c>
      <c r="AT11" s="201">
        <f t="shared" si="63"/>
        <v>45807</v>
      </c>
      <c r="AU11" s="201">
        <f t="shared" si="63"/>
        <v>45808</v>
      </c>
      <c r="AV11" s="201" t="str">
        <f>AV3</f>
        <v>TT</v>
      </c>
      <c r="AW11"/>
      <c r="AX11" s="162" t="s">
        <v>1301</v>
      </c>
      <c r="AZ11" s="201">
        <f t="shared" ref="AZ11:BE11" si="64">AZ3</f>
        <v>45810</v>
      </c>
      <c r="BA11" s="201">
        <f t="shared" si="64"/>
        <v>45811</v>
      </c>
      <c r="BB11" s="201">
        <f t="shared" si="64"/>
        <v>45812</v>
      </c>
      <c r="BC11" s="201">
        <f t="shared" si="64"/>
        <v>45813</v>
      </c>
      <c r="BD11" s="201">
        <f t="shared" si="64"/>
        <v>45814</v>
      </c>
      <c r="BE11" s="201">
        <f t="shared" si="64"/>
        <v>45815</v>
      </c>
      <c r="BF11" s="201" t="str">
        <f>BF3</f>
        <v>TT</v>
      </c>
      <c r="BG11"/>
      <c r="BH11" s="162" t="s">
        <v>1301</v>
      </c>
      <c r="BJ11" s="201">
        <f t="shared" ref="BJ11:BO11" si="65">BJ3</f>
        <v>45817</v>
      </c>
      <c r="BK11" s="201">
        <f t="shared" si="65"/>
        <v>45818</v>
      </c>
      <c r="BL11" s="201">
        <f t="shared" si="65"/>
        <v>45819</v>
      </c>
      <c r="BM11" s="201">
        <f t="shared" si="65"/>
        <v>45820</v>
      </c>
      <c r="BN11" s="201">
        <f t="shared" si="65"/>
        <v>45821</v>
      </c>
      <c r="BO11" s="201">
        <f t="shared" si="65"/>
        <v>45822</v>
      </c>
      <c r="BP11" s="201" t="str">
        <f>BP3</f>
        <v>TT</v>
      </c>
      <c r="BQ11"/>
      <c r="BR11" s="162" t="s">
        <v>1301</v>
      </c>
      <c r="BT11" s="201">
        <f t="shared" ref="BT11:BY11" si="66">BT3</f>
        <v>45824</v>
      </c>
      <c r="BU11" s="201">
        <f t="shared" si="66"/>
        <v>45825</v>
      </c>
      <c r="BV11" s="201">
        <f t="shared" si="66"/>
        <v>45826</v>
      </c>
      <c r="BW11" s="201">
        <f t="shared" si="66"/>
        <v>45827</v>
      </c>
      <c r="BX11" s="201">
        <f t="shared" si="66"/>
        <v>45828</v>
      </c>
      <c r="BY11" s="201">
        <f t="shared" si="66"/>
        <v>45829</v>
      </c>
      <c r="BZ11" s="201" t="str">
        <f>BZ3</f>
        <v>TT</v>
      </c>
      <c r="CA11"/>
      <c r="CB11" s="162" t="s">
        <v>1301</v>
      </c>
      <c r="CD11" s="201">
        <f t="shared" ref="CD11:CI11" si="67">CD3</f>
        <v>45831</v>
      </c>
      <c r="CE11" s="201">
        <f t="shared" si="67"/>
        <v>45832</v>
      </c>
      <c r="CF11" s="201">
        <f t="shared" si="67"/>
        <v>45833</v>
      </c>
      <c r="CG11" s="201">
        <f t="shared" si="67"/>
        <v>45834</v>
      </c>
      <c r="CH11" s="201">
        <f t="shared" si="67"/>
        <v>45835</v>
      </c>
      <c r="CI11" s="201">
        <f t="shared" si="67"/>
        <v>45836</v>
      </c>
      <c r="CJ11" s="201">
        <v>45838</v>
      </c>
      <c r="CK11" s="201" t="str">
        <f>CK3</f>
        <v>TT</v>
      </c>
      <c r="CL11"/>
      <c r="CM11" s="162" t="s">
        <v>1301</v>
      </c>
      <c r="CO11" s="201">
        <f t="shared" ref="CO11:CT11" si="68">CO3</f>
        <v>45839</v>
      </c>
      <c r="CP11" s="201">
        <f t="shared" si="68"/>
        <v>45840</v>
      </c>
      <c r="CQ11" s="201">
        <f t="shared" si="68"/>
        <v>45841</v>
      </c>
      <c r="CR11" s="201">
        <f t="shared" si="68"/>
        <v>45842</v>
      </c>
      <c r="CS11" s="201">
        <f t="shared" si="68"/>
        <v>45843</v>
      </c>
      <c r="CT11" s="201" t="str">
        <f t="shared" si="68"/>
        <v>TT</v>
      </c>
      <c r="CU11"/>
      <c r="CV11" s="162" t="s">
        <v>1301</v>
      </c>
      <c r="CX11" s="201">
        <f t="shared" ref="CX11:DD11" si="69">CX3</f>
        <v>45845</v>
      </c>
      <c r="CY11" s="201">
        <f t="shared" si="69"/>
        <v>45846</v>
      </c>
      <c r="CZ11" s="201">
        <f t="shared" si="69"/>
        <v>45847</v>
      </c>
      <c r="DA11" s="201">
        <f t="shared" si="69"/>
        <v>45848</v>
      </c>
      <c r="DB11" s="201">
        <f t="shared" si="69"/>
        <v>45849</v>
      </c>
      <c r="DC11" s="201">
        <v>45850</v>
      </c>
      <c r="DD11" s="201" t="str">
        <f t="shared" si="69"/>
        <v>TT</v>
      </c>
      <c r="DE11"/>
      <c r="DF11" s="162" t="s">
        <v>1301</v>
      </c>
      <c r="DH11" s="201">
        <f t="shared" ref="DH11:DM11" si="70">DH3</f>
        <v>45852</v>
      </c>
      <c r="DI11" s="201">
        <f t="shared" si="70"/>
        <v>45853</v>
      </c>
      <c r="DJ11" s="201">
        <f t="shared" si="70"/>
        <v>45854</v>
      </c>
      <c r="DK11" s="201">
        <f t="shared" si="70"/>
        <v>45855</v>
      </c>
      <c r="DL11" s="201">
        <f t="shared" si="70"/>
        <v>45856</v>
      </c>
      <c r="DM11" s="201">
        <f t="shared" si="70"/>
        <v>45857</v>
      </c>
      <c r="DN11" s="201" t="str">
        <f>DN3</f>
        <v>TT</v>
      </c>
      <c r="DO11"/>
      <c r="DP11" s="162" t="s">
        <v>1301</v>
      </c>
      <c r="DR11" s="201">
        <f t="shared" ref="DR11:DX11" si="71">DR3</f>
        <v>45859</v>
      </c>
      <c r="DS11" s="201">
        <f t="shared" si="71"/>
        <v>45860</v>
      </c>
      <c r="DT11" s="201">
        <f t="shared" si="71"/>
        <v>45861</v>
      </c>
      <c r="DU11" s="201">
        <f t="shared" si="71"/>
        <v>45862</v>
      </c>
      <c r="DV11" s="201">
        <f t="shared" si="71"/>
        <v>45863</v>
      </c>
      <c r="DW11" s="201">
        <f t="shared" si="71"/>
        <v>45864</v>
      </c>
      <c r="DX11" s="201" t="str">
        <f t="shared" si="71"/>
        <v>TT</v>
      </c>
      <c r="DY11"/>
      <c r="DZ11" s="162" t="s">
        <v>1301</v>
      </c>
      <c r="EB11" s="201">
        <f t="shared" ref="EB11:EH11" si="72">EB3</f>
        <v>45866</v>
      </c>
      <c r="EC11" s="201">
        <f t="shared" si="72"/>
        <v>45867</v>
      </c>
      <c r="ED11" s="201">
        <f t="shared" si="72"/>
        <v>45868</v>
      </c>
      <c r="EE11" s="201">
        <f t="shared" si="72"/>
        <v>45869</v>
      </c>
      <c r="EF11" s="201">
        <f t="shared" si="72"/>
        <v>45870</v>
      </c>
      <c r="EG11" s="201">
        <f t="shared" si="72"/>
        <v>45871</v>
      </c>
      <c r="EH11" s="201" t="str">
        <f t="shared" si="72"/>
        <v>TT</v>
      </c>
      <c r="EI11"/>
      <c r="EJ11" s="162" t="s">
        <v>1301</v>
      </c>
      <c r="EL11" s="201">
        <f t="shared" ref="EL11:ER11" si="73">EL3</f>
        <v>45873</v>
      </c>
      <c r="EM11" s="201">
        <f t="shared" si="73"/>
        <v>45874</v>
      </c>
      <c r="EN11" s="201">
        <f t="shared" si="73"/>
        <v>45875</v>
      </c>
      <c r="EO11" s="201">
        <f t="shared" si="73"/>
        <v>45876</v>
      </c>
      <c r="EP11" s="201">
        <f t="shared" si="73"/>
        <v>45877</v>
      </c>
      <c r="EQ11" s="201">
        <f t="shared" si="73"/>
        <v>45878</v>
      </c>
      <c r="ER11" s="201" t="str">
        <f t="shared" si="73"/>
        <v>TT</v>
      </c>
      <c r="ES11"/>
      <c r="ET11" s="162" t="s">
        <v>1301</v>
      </c>
      <c r="EV11" s="201">
        <f t="shared" ref="EV11:FB11" si="74">EV3</f>
        <v>45880</v>
      </c>
      <c r="EW11" s="201">
        <f t="shared" si="74"/>
        <v>45881</v>
      </c>
      <c r="EX11" s="201">
        <f t="shared" si="74"/>
        <v>45882</v>
      </c>
      <c r="EY11" s="201">
        <f t="shared" si="74"/>
        <v>45883</v>
      </c>
      <c r="EZ11" s="201">
        <f t="shared" si="74"/>
        <v>45884</v>
      </c>
      <c r="FA11" s="201">
        <f t="shared" si="74"/>
        <v>45885</v>
      </c>
      <c r="FB11" s="201" t="str">
        <f t="shared" si="74"/>
        <v>TT</v>
      </c>
      <c r="FC11"/>
      <c r="FD11" s="162" t="s">
        <v>1301</v>
      </c>
      <c r="FF11" s="201">
        <f t="shared" ref="FF11:FL11" si="75">FF3</f>
        <v>45887</v>
      </c>
      <c r="FG11" s="201">
        <f t="shared" si="75"/>
        <v>45888</v>
      </c>
      <c r="FH11" s="201">
        <f t="shared" si="75"/>
        <v>45889</v>
      </c>
      <c r="FI11" s="201">
        <f t="shared" si="75"/>
        <v>45890</v>
      </c>
      <c r="FJ11" s="201">
        <f t="shared" si="75"/>
        <v>45891</v>
      </c>
      <c r="FK11" s="201">
        <f t="shared" si="75"/>
        <v>45892</v>
      </c>
      <c r="FL11" s="201" t="str">
        <f t="shared" si="75"/>
        <v>TT</v>
      </c>
      <c r="FM11"/>
      <c r="FN11" s="162" t="s">
        <v>1301</v>
      </c>
      <c r="FP11" s="201">
        <f t="shared" ref="FP11:FV11" si="76">FP3</f>
        <v>45894</v>
      </c>
      <c r="FQ11" s="201">
        <f t="shared" si="76"/>
        <v>45895</v>
      </c>
      <c r="FR11" s="201">
        <f t="shared" si="76"/>
        <v>45896</v>
      </c>
      <c r="FS11" s="201">
        <f t="shared" si="76"/>
        <v>45897</v>
      </c>
      <c r="FT11" s="201">
        <f t="shared" si="76"/>
        <v>45898</v>
      </c>
      <c r="FU11" s="201">
        <f t="shared" si="76"/>
        <v>45899</v>
      </c>
      <c r="FV11" s="201" t="str">
        <f t="shared" si="76"/>
        <v>TT</v>
      </c>
      <c r="FW11"/>
      <c r="FX11" s="162" t="s">
        <v>1301</v>
      </c>
      <c r="FZ11" s="201">
        <f t="shared" ref="FZ11:GF11" si="77">FZ3</f>
        <v>45901</v>
      </c>
      <c r="GA11" s="201">
        <f t="shared" si="77"/>
        <v>45902</v>
      </c>
      <c r="GB11" s="201">
        <f t="shared" si="77"/>
        <v>45903</v>
      </c>
      <c r="GC11" s="201">
        <f t="shared" si="77"/>
        <v>45904</v>
      </c>
      <c r="GD11" s="201">
        <f t="shared" si="77"/>
        <v>45905</v>
      </c>
      <c r="GE11" s="201">
        <f t="shared" si="77"/>
        <v>45906</v>
      </c>
      <c r="GF11" s="201" t="str">
        <f t="shared" si="77"/>
        <v>TT</v>
      </c>
      <c r="GG11"/>
      <c r="GH11" s="162" t="s">
        <v>1301</v>
      </c>
      <c r="GK11" s="201">
        <f t="shared" ref="GK11:GQ11" si="78">GK3</f>
        <v>45943</v>
      </c>
      <c r="GL11" s="201">
        <f t="shared" si="78"/>
        <v>45944</v>
      </c>
      <c r="GM11" s="201">
        <f t="shared" si="78"/>
        <v>45945</v>
      </c>
      <c r="GN11" s="201">
        <f t="shared" si="78"/>
        <v>45946</v>
      </c>
      <c r="GO11" s="201">
        <f t="shared" si="78"/>
        <v>45947</v>
      </c>
      <c r="GP11" s="201">
        <f t="shared" si="78"/>
        <v>45948</v>
      </c>
      <c r="GQ11" s="201" t="str">
        <f t="shared" si="78"/>
        <v>TT</v>
      </c>
      <c r="GR11"/>
      <c r="GS11" s="162" t="s">
        <v>1301</v>
      </c>
      <c r="GU11" s="201">
        <f t="shared" ref="GU11:HA11" si="79">GU3</f>
        <v>45950</v>
      </c>
      <c r="GV11" s="201">
        <f t="shared" si="79"/>
        <v>45951</v>
      </c>
      <c r="GW11" s="201">
        <f t="shared" si="79"/>
        <v>45952</v>
      </c>
      <c r="GX11" s="201">
        <f t="shared" si="79"/>
        <v>45953</v>
      </c>
      <c r="GY11" s="201">
        <f t="shared" si="79"/>
        <v>45954</v>
      </c>
      <c r="GZ11" s="201">
        <f t="shared" si="79"/>
        <v>45955</v>
      </c>
      <c r="HA11" s="201" t="str">
        <f t="shared" si="79"/>
        <v>TT</v>
      </c>
      <c r="HB11"/>
      <c r="HC11" s="162" t="s">
        <v>1301</v>
      </c>
    </row>
    <row r="12" spans="1:211" x14ac:dyDescent="0.25">
      <c r="A12" s="54" t="s">
        <v>272</v>
      </c>
      <c r="B12" s="55">
        <v>306906</v>
      </c>
      <c r="C12" s="55">
        <v>249336</v>
      </c>
      <c r="D12" s="55">
        <v>198402</v>
      </c>
      <c r="E12" s="55">
        <v>183228</v>
      </c>
      <c r="F12" s="55">
        <v>163872</v>
      </c>
      <c r="G12" s="55">
        <v>0</v>
      </c>
      <c r="H12" s="203">
        <f>SUM(E12:F12)</f>
        <v>347100</v>
      </c>
      <c r="I12" s="60">
        <f>H12/H4</f>
        <v>0.89458762886597942</v>
      </c>
      <c r="J12" s="159">
        <f>AVERAGE(B12:F12)</f>
        <v>220348.79999999999</v>
      </c>
      <c r="L12" s="55">
        <v>91962</v>
      </c>
      <c r="M12" s="55">
        <v>204048</v>
      </c>
      <c r="N12" s="55">
        <v>148962</v>
      </c>
      <c r="O12" s="55">
        <v>158298</v>
      </c>
      <c r="P12" s="55">
        <v>179712</v>
      </c>
      <c r="Q12" s="55">
        <v>125970</v>
      </c>
      <c r="R12" s="203">
        <f>SUM(L12:Q12)</f>
        <v>908952</v>
      </c>
      <c r="S12" s="60">
        <f>R12/R4</f>
        <v>0.82265544393157752</v>
      </c>
      <c r="T12" s="159">
        <f>AVERAGE(L12:P12)</f>
        <v>156596.4</v>
      </c>
      <c r="V12" s="55">
        <v>110592</v>
      </c>
      <c r="W12" s="55">
        <v>171792</v>
      </c>
      <c r="X12" s="55">
        <v>190920</v>
      </c>
      <c r="Y12" s="55">
        <v>204912</v>
      </c>
      <c r="Z12" s="55">
        <v>217032</v>
      </c>
      <c r="AA12" s="55">
        <v>158976</v>
      </c>
      <c r="AB12" s="203">
        <f>SUM(V12:AA12)</f>
        <v>1054224</v>
      </c>
      <c r="AC12" s="60">
        <f>AB12/AB4</f>
        <v>1.0023455988407968</v>
      </c>
      <c r="AD12" s="159">
        <f>AVERAGE(V12:Z12)</f>
        <v>179049.60000000001</v>
      </c>
      <c r="AF12" s="55">
        <v>189624</v>
      </c>
      <c r="AG12" s="55">
        <v>195372</v>
      </c>
      <c r="AH12" s="55">
        <v>176556</v>
      </c>
      <c r="AI12" s="55">
        <v>187200</v>
      </c>
      <c r="AJ12" s="55">
        <v>189102</v>
      </c>
      <c r="AK12" s="55"/>
      <c r="AL12" s="203">
        <f>SUM(AF12:AK12)</f>
        <v>937854</v>
      </c>
      <c r="AM12" s="60">
        <f>AL12/AL4</f>
        <v>1.0084451612903227</v>
      </c>
      <c r="AN12" s="159">
        <f>AVERAGE(AF12:AJ12)</f>
        <v>187570.8</v>
      </c>
      <c r="AP12" s="55">
        <v>195312</v>
      </c>
      <c r="AQ12" s="55">
        <v>215676</v>
      </c>
      <c r="AR12" s="55">
        <v>213408</v>
      </c>
      <c r="AS12" s="55">
        <v>191436</v>
      </c>
      <c r="AT12" s="55">
        <v>285530</v>
      </c>
      <c r="AU12" s="55">
        <v>166656</v>
      </c>
      <c r="AV12" s="203">
        <f>SUM(AP12:AU12)</f>
        <v>1268018</v>
      </c>
      <c r="AW12" s="60">
        <f>AV12/AV4</f>
        <v>1.1040644318676534</v>
      </c>
      <c r="AX12" s="159">
        <f>AVERAGE(AP12:AT12)</f>
        <v>220272.4</v>
      </c>
      <c r="AZ12" s="55">
        <v>246564</v>
      </c>
      <c r="BA12" s="55">
        <v>193722</v>
      </c>
      <c r="BB12" s="55">
        <v>154710</v>
      </c>
      <c r="BC12" s="55">
        <v>195264</v>
      </c>
      <c r="BD12" s="55">
        <v>206292</v>
      </c>
      <c r="BE12" s="55">
        <v>156654</v>
      </c>
      <c r="BF12" s="203">
        <f>SUM(AZ12:BE12)</f>
        <v>1153206</v>
      </c>
      <c r="BG12" s="60">
        <f>BF12/BF4</f>
        <v>1.0161300555114987</v>
      </c>
      <c r="BH12" s="159">
        <f>AVERAGE(AZ12:BD12)</f>
        <v>199310.4</v>
      </c>
      <c r="BJ12" s="55">
        <v>203898</v>
      </c>
      <c r="BK12" s="55">
        <v>125934</v>
      </c>
      <c r="BL12" s="55">
        <v>182712</v>
      </c>
      <c r="BM12" s="55">
        <v>194040</v>
      </c>
      <c r="BN12" s="55">
        <v>199350</v>
      </c>
      <c r="BO12" s="55">
        <v>153648</v>
      </c>
      <c r="BP12" s="203">
        <f>SUM(BJ12:BO12)</f>
        <v>1059582</v>
      </c>
      <c r="BQ12" s="60">
        <f>BP12/BP4</f>
        <v>0.96913371912754531</v>
      </c>
      <c r="BR12" s="159">
        <f>AVERAGE(BJ12:BN12)</f>
        <v>181186.8</v>
      </c>
      <c r="BT12" s="55">
        <v>191658</v>
      </c>
      <c r="BU12" s="55">
        <v>207594</v>
      </c>
      <c r="BV12" s="55">
        <v>232308</v>
      </c>
      <c r="BW12" s="55">
        <v>148674</v>
      </c>
      <c r="BX12" s="55">
        <v>199350</v>
      </c>
      <c r="BY12" s="55"/>
      <c r="BZ12" s="203">
        <f>SUM(BT12:BY12)</f>
        <v>979584</v>
      </c>
      <c r="CA12" s="60">
        <f>BZ12/BZ4</f>
        <v>1.1045567010309278</v>
      </c>
      <c r="CB12" s="159">
        <f>AVERAGE(BT12:BX12)</f>
        <v>195916.79999999999</v>
      </c>
      <c r="CD12" s="55">
        <v>186624</v>
      </c>
      <c r="CE12" s="55">
        <v>183984</v>
      </c>
      <c r="CF12" s="55">
        <v>196578</v>
      </c>
      <c r="CG12" s="55">
        <v>228936</v>
      </c>
      <c r="CH12" s="55">
        <v>219900</v>
      </c>
      <c r="CI12" s="55">
        <v>178446</v>
      </c>
      <c r="CJ12" s="55">
        <v>209490</v>
      </c>
      <c r="CK12" s="203">
        <f>SUM(CD12:CJ12)</f>
        <v>1403958</v>
      </c>
      <c r="CL12" s="60">
        <f>CK12/CK4</f>
        <v>1.0957089765792818</v>
      </c>
      <c r="CM12" s="159">
        <f>AVERAGE(CD12:CH12)</f>
        <v>203204.4</v>
      </c>
      <c r="CO12" s="55">
        <v>220608</v>
      </c>
      <c r="CP12" s="55">
        <v>214272</v>
      </c>
      <c r="CQ12" s="55">
        <v>210552</v>
      </c>
      <c r="CR12" s="55">
        <v>221304</v>
      </c>
      <c r="CS12" s="55">
        <v>183720</v>
      </c>
      <c r="CT12" s="203">
        <f>SUM(CO12:CS12)</f>
        <v>1050456</v>
      </c>
      <c r="CU12" s="60">
        <f>CT12/CT4</f>
        <v>1.1164374535019661</v>
      </c>
      <c r="CV12" s="159">
        <f>AVERAGE(CO12:CS12)</f>
        <v>210091.2</v>
      </c>
      <c r="CX12" s="55">
        <v>160128</v>
      </c>
      <c r="CY12" s="55">
        <v>217494</v>
      </c>
      <c r="CZ12" s="55">
        <v>204582</v>
      </c>
      <c r="DA12" s="55">
        <v>196656</v>
      </c>
      <c r="DB12" s="55">
        <v>254292</v>
      </c>
      <c r="DC12" s="55">
        <v>163728</v>
      </c>
      <c r="DD12" s="203">
        <f>SUM(CX12:DC12)</f>
        <v>1196880</v>
      </c>
      <c r="DE12" s="60">
        <f>DD12/DD4</f>
        <v>1.0639879100364478</v>
      </c>
      <c r="DF12" s="159">
        <f>AVERAGE(CX12:DB12)</f>
        <v>206630.39999999999</v>
      </c>
      <c r="DH12" s="55">
        <v>194688</v>
      </c>
      <c r="DI12" s="55">
        <v>179712</v>
      </c>
      <c r="DJ12" s="55">
        <v>183168</v>
      </c>
      <c r="DK12" s="55">
        <v>96768</v>
      </c>
      <c r="DL12" s="55">
        <v>178596</v>
      </c>
      <c r="DM12" s="55">
        <v>178212</v>
      </c>
      <c r="DN12" s="203">
        <f>SUM(DH12:DM12)</f>
        <v>1011144</v>
      </c>
      <c r="DO12" s="60">
        <f>DN12/DN4</f>
        <v>0.9699046252394441</v>
      </c>
      <c r="DP12" s="159">
        <f>AVERAGE(DH12:DL12)</f>
        <v>166586.4</v>
      </c>
      <c r="DR12" s="55">
        <v>192870</v>
      </c>
      <c r="DS12" s="55">
        <v>200310</v>
      </c>
      <c r="DT12" s="55">
        <v>186912</v>
      </c>
      <c r="DU12" s="55">
        <v>202260</v>
      </c>
      <c r="DV12" s="55">
        <v>203316</v>
      </c>
      <c r="DW12" s="55">
        <v>167106</v>
      </c>
      <c r="DX12" s="203">
        <f>SUM(DR12:DW12)</f>
        <v>1152774</v>
      </c>
      <c r="DY12" s="60">
        <f>DX12/DX4</f>
        <v>1.0522369667727325</v>
      </c>
      <c r="DZ12" s="159">
        <f>AVERAGE(DR12:DW12)</f>
        <v>192129</v>
      </c>
      <c r="EA12" s="291"/>
      <c r="EB12" s="55">
        <v>200448</v>
      </c>
      <c r="EC12" s="55">
        <v>204132</v>
      </c>
      <c r="ED12" s="55">
        <v>214272</v>
      </c>
      <c r="EE12" s="55">
        <v>210222</v>
      </c>
      <c r="EF12" s="55">
        <v>207360</v>
      </c>
      <c r="EG12" s="55">
        <v>152070</v>
      </c>
      <c r="EH12" s="203">
        <f>SUM(EB12:EG12)</f>
        <v>1188504</v>
      </c>
      <c r="EI12" s="60">
        <f>EH12/EH4</f>
        <v>1.0472323552735925</v>
      </c>
      <c r="EJ12" s="159">
        <f>AVERAGE(EB12:EG12)</f>
        <v>198084</v>
      </c>
      <c r="EL12" s="55">
        <v>209832</v>
      </c>
      <c r="EM12" s="55">
        <v>183732</v>
      </c>
      <c r="EN12" s="55">
        <v>73938</v>
      </c>
      <c r="EO12" s="55">
        <v>190944</v>
      </c>
      <c r="EP12" s="55">
        <v>214272</v>
      </c>
      <c r="EQ12" s="55">
        <v>191184</v>
      </c>
      <c r="ER12" s="203">
        <f>SUM(EL12:EQ12)</f>
        <v>1063902</v>
      </c>
      <c r="ES12" s="60">
        <f>ER12/ER4</f>
        <v>0.95425778096690284</v>
      </c>
      <c r="ET12" s="159">
        <f>AVERAGE(EL12:EQ12)</f>
        <v>177317</v>
      </c>
      <c r="EV12" s="55">
        <v>156174</v>
      </c>
      <c r="EW12" s="55">
        <v>193020</v>
      </c>
      <c r="EX12" s="55">
        <v>214794</v>
      </c>
      <c r="EY12" s="55">
        <v>138576</v>
      </c>
      <c r="EZ12" s="55">
        <v>198474</v>
      </c>
      <c r="FA12" s="55">
        <v>169056</v>
      </c>
      <c r="FB12" s="203">
        <f>SUM(EV12:FA12)</f>
        <v>1070094</v>
      </c>
      <c r="FC12" s="60">
        <f>FB12/FB4</f>
        <v>1.0465272527943246</v>
      </c>
      <c r="FD12" s="159">
        <f>AVERAGE(EV12:FA12)</f>
        <v>178349</v>
      </c>
      <c r="FF12" s="55">
        <v>188814</v>
      </c>
      <c r="FG12" s="55">
        <v>207210</v>
      </c>
      <c r="FH12" s="55">
        <v>144972</v>
      </c>
      <c r="FI12" s="55">
        <v>212646</v>
      </c>
      <c r="FJ12" s="55">
        <v>216804</v>
      </c>
      <c r="FK12" s="55">
        <v>181422</v>
      </c>
      <c r="FL12" s="203">
        <f>SUM(FF12:FK12)</f>
        <v>1151868</v>
      </c>
      <c r="FM12" s="60">
        <f>FL12/FL4</f>
        <v>1.0750051329911339</v>
      </c>
      <c r="FN12" s="159">
        <f>AVERAGE(FF12:FK12)</f>
        <v>191978</v>
      </c>
      <c r="FP12" s="55">
        <v>189780</v>
      </c>
      <c r="FQ12" s="55">
        <v>203790</v>
      </c>
      <c r="FR12" s="55">
        <v>192960</v>
      </c>
      <c r="FS12" s="55">
        <v>187056</v>
      </c>
      <c r="FT12" s="55">
        <v>227664</v>
      </c>
      <c r="FU12" s="55">
        <v>202032</v>
      </c>
      <c r="FV12" s="203">
        <f>SUM(FP12:FU12)</f>
        <v>1203282</v>
      </c>
      <c r="FW12" s="60">
        <f>FV12/FV4</f>
        <v>1.0602537668517049</v>
      </c>
      <c r="FX12" s="159">
        <f>AVERAGE(FP12:FU12)</f>
        <v>200547</v>
      </c>
      <c r="FZ12" s="55">
        <v>214272</v>
      </c>
      <c r="GA12" s="55">
        <v>199584</v>
      </c>
      <c r="GB12" s="55">
        <v>183168</v>
      </c>
      <c r="GC12" s="55">
        <v>148590</v>
      </c>
      <c r="GD12" s="55">
        <v>177714</v>
      </c>
      <c r="GE12" s="55">
        <v>170898</v>
      </c>
      <c r="GF12" s="203">
        <f>SUM(FZ12:GE12)</f>
        <v>1094226</v>
      </c>
      <c r="GG12" s="60">
        <f>GF12/GF4</f>
        <v>1.6065617576325286</v>
      </c>
      <c r="GH12" s="159">
        <f>AVERAGE(FZ12:GE12)</f>
        <v>182371</v>
      </c>
      <c r="GK12" s="55">
        <v>209280</v>
      </c>
      <c r="GL12" s="55">
        <v>215424</v>
      </c>
      <c r="GM12" s="55">
        <v>208032</v>
      </c>
      <c r="GN12" s="55">
        <v>214518</v>
      </c>
      <c r="GO12" s="55">
        <v>208068</v>
      </c>
      <c r="GP12" s="55">
        <v>168660</v>
      </c>
      <c r="GQ12" s="203">
        <f>SUM(GK12:GP12)</f>
        <v>1223982</v>
      </c>
      <c r="GR12" s="60">
        <f>GQ12/GQ4</f>
        <v>1.0784932593180017</v>
      </c>
      <c r="GS12" s="159">
        <f>AVERAGE(GK12:GP12)</f>
        <v>203997</v>
      </c>
      <c r="GU12" s="55">
        <v>202956</v>
      </c>
      <c r="GV12" s="55">
        <v>192798</v>
      </c>
      <c r="GW12" s="55">
        <v>166134</v>
      </c>
      <c r="GX12" s="55">
        <v>222624</v>
      </c>
      <c r="GY12" s="55">
        <v>261054</v>
      </c>
      <c r="GZ12" s="55">
        <v>177312</v>
      </c>
      <c r="HA12" s="203">
        <f>SUM(GU12:GZ12)</f>
        <v>1222878</v>
      </c>
      <c r="HB12" s="60">
        <f>HA12/HA4</f>
        <v>1.0775204863864658</v>
      </c>
      <c r="HC12" s="159">
        <f>AVERAGE(GU12:GZ12)</f>
        <v>203813</v>
      </c>
    </row>
    <row r="13" spans="1:211" x14ac:dyDescent="0.25">
      <c r="A13" s="54" t="s">
        <v>273</v>
      </c>
      <c r="B13" s="55">
        <v>139770</v>
      </c>
      <c r="C13" s="55">
        <v>144096</v>
      </c>
      <c r="D13" s="55">
        <v>336960</v>
      </c>
      <c r="E13" s="55">
        <v>332056</v>
      </c>
      <c r="F13" s="55">
        <v>373248</v>
      </c>
      <c r="G13" s="55">
        <v>0</v>
      </c>
      <c r="H13" s="203">
        <f>SUM(E13:F13)</f>
        <v>705304</v>
      </c>
      <c r="I13" s="60">
        <f>H13/H5</f>
        <v>1.6479065420560748</v>
      </c>
      <c r="J13" s="159">
        <f>AVERAGE(B13:F13)</f>
        <v>265226</v>
      </c>
      <c r="L13" s="55">
        <v>142848</v>
      </c>
      <c r="M13" s="55">
        <v>219324</v>
      </c>
      <c r="N13" s="55">
        <v>212220</v>
      </c>
      <c r="O13" s="55">
        <v>194748</v>
      </c>
      <c r="P13" s="55">
        <v>145260</v>
      </c>
      <c r="Q13" s="55">
        <v>186624</v>
      </c>
      <c r="R13" s="203">
        <f>SUM(L13:Q13)</f>
        <v>1101024</v>
      </c>
      <c r="S13" s="60">
        <f>R13/R5</f>
        <v>0.96279798210336609</v>
      </c>
      <c r="T13" s="159">
        <f>AVERAGE(L13:P13)</f>
        <v>182880</v>
      </c>
      <c r="V13" s="55">
        <v>216516</v>
      </c>
      <c r="W13" s="55">
        <v>215250</v>
      </c>
      <c r="X13" s="55">
        <v>209556</v>
      </c>
      <c r="Y13" s="55">
        <v>207360</v>
      </c>
      <c r="Z13" s="55">
        <v>207360</v>
      </c>
      <c r="AA13" s="55">
        <v>194202</v>
      </c>
      <c r="AB13" s="203">
        <f>SUM(V13:AA13)</f>
        <v>1250244</v>
      </c>
      <c r="AC13" s="60">
        <f>AB13/AB5</f>
        <v>1.0316395742222955</v>
      </c>
      <c r="AD13" s="159">
        <f>AVERAGE(V13:Z13)</f>
        <v>211208.4</v>
      </c>
      <c r="AF13" s="55">
        <v>194064</v>
      </c>
      <c r="AG13" s="55">
        <v>180678</v>
      </c>
      <c r="AH13" s="55">
        <v>225066</v>
      </c>
      <c r="AI13" s="55">
        <v>219156</v>
      </c>
      <c r="AJ13" s="55">
        <v>201996</v>
      </c>
      <c r="AK13" s="55"/>
      <c r="AL13" s="203">
        <f>SUM(AF13:AK13)</f>
        <v>1020960</v>
      </c>
      <c r="AM13" s="60">
        <f>AL13/AL5</f>
        <v>1.001501821117508</v>
      </c>
      <c r="AN13" s="159">
        <f>AVERAGE(AF13:AJ13)</f>
        <v>204192</v>
      </c>
      <c r="AP13" s="55">
        <v>173082</v>
      </c>
      <c r="AQ13" s="55">
        <v>156906</v>
      </c>
      <c r="AR13" s="55">
        <v>130542</v>
      </c>
      <c r="AS13" s="55">
        <v>143910</v>
      </c>
      <c r="AT13" s="55">
        <v>144498</v>
      </c>
      <c r="AU13" s="55">
        <v>78834</v>
      </c>
      <c r="AV13" s="203">
        <f>SUM(AP13:AU13)</f>
        <v>827772</v>
      </c>
      <c r="AW13" s="60">
        <f>AV13/AV5</f>
        <v>0.87920552310143385</v>
      </c>
      <c r="AX13" s="159">
        <f>AVERAGE(AP13:AT13)</f>
        <v>149787.6</v>
      </c>
      <c r="AZ13" s="55">
        <v>106128</v>
      </c>
      <c r="BA13" s="55">
        <v>92982</v>
      </c>
      <c r="BB13" s="55">
        <v>87726</v>
      </c>
      <c r="BC13" s="55">
        <v>84354</v>
      </c>
      <c r="BD13" s="55">
        <v>77022</v>
      </c>
      <c r="BE13" s="55">
        <v>68400</v>
      </c>
      <c r="BF13" s="203">
        <f>SUM(AZ13:BE13)</f>
        <v>516612</v>
      </c>
      <c r="BG13" s="60">
        <f>BF13/BF5</f>
        <v>0.90348373557187833</v>
      </c>
      <c r="BH13" s="159">
        <f>AVERAGE(AZ13:BD13)</f>
        <v>89642.4</v>
      </c>
      <c r="BJ13" s="55">
        <v>110628</v>
      </c>
      <c r="BK13" s="55">
        <v>138150</v>
      </c>
      <c r="BL13" s="55">
        <v>97380</v>
      </c>
      <c r="BM13" s="55">
        <v>102480</v>
      </c>
      <c r="BN13" s="55">
        <v>89856</v>
      </c>
      <c r="BO13" s="55">
        <v>96768</v>
      </c>
      <c r="BP13" s="203">
        <f>SUM(BJ13:BO13)</f>
        <v>635262</v>
      </c>
      <c r="BQ13" s="60">
        <f>BP13/BP5</f>
        <v>0.93933927362092373</v>
      </c>
      <c r="BR13" s="159">
        <f>AVERAGE(BJ13:BN13)</f>
        <v>107698.8</v>
      </c>
      <c r="BT13" s="55">
        <v>108228</v>
      </c>
      <c r="BU13" s="55">
        <v>91852</v>
      </c>
      <c r="BV13" s="55">
        <v>120780</v>
      </c>
      <c r="BW13" s="55">
        <v>113112</v>
      </c>
      <c r="BX13" s="55">
        <v>95604</v>
      </c>
      <c r="BY13" s="55"/>
      <c r="BZ13" s="203">
        <f>SUM(BT13:BY13)</f>
        <v>529576</v>
      </c>
      <c r="CA13" s="60">
        <f>BZ13/BZ5</f>
        <v>0.98069629629629629</v>
      </c>
      <c r="CB13" s="159">
        <f>AVERAGE(BT13:BX13)</f>
        <v>105915.2</v>
      </c>
      <c r="CD13" s="55">
        <v>115758</v>
      </c>
      <c r="CE13" s="55">
        <v>97002</v>
      </c>
      <c r="CF13" s="55">
        <v>99408</v>
      </c>
      <c r="CG13" s="55">
        <v>115980</v>
      </c>
      <c r="CH13" s="55">
        <v>61344</v>
      </c>
      <c r="CI13" s="55">
        <v>75672</v>
      </c>
      <c r="CJ13" s="55">
        <v>98748</v>
      </c>
      <c r="CK13" s="203">
        <f>SUM(CD13:CJ13)</f>
        <v>663912</v>
      </c>
      <c r="CL13" s="60">
        <f>CK13/CK5</f>
        <v>0.9694167709637046</v>
      </c>
      <c r="CM13" s="159">
        <f>AVERAGE(CD13:CH13)</f>
        <v>97898.4</v>
      </c>
      <c r="CO13" s="55">
        <v>193572</v>
      </c>
      <c r="CP13" s="55">
        <v>188514</v>
      </c>
      <c r="CQ13" s="55">
        <v>131040</v>
      </c>
      <c r="CR13" s="55">
        <v>213516</v>
      </c>
      <c r="CS13" s="55">
        <v>188136</v>
      </c>
      <c r="CT13" s="203">
        <f>SUM(CO13:CS13)</f>
        <v>914778</v>
      </c>
      <c r="CU13" s="60">
        <f>CT13/CT5</f>
        <v>1.0457451279259662</v>
      </c>
      <c r="CV13" s="159">
        <f>AVERAGE(CO13:CS13)</f>
        <v>182955.6</v>
      </c>
      <c r="CX13" s="55">
        <v>189240</v>
      </c>
      <c r="CY13" s="55">
        <v>221358</v>
      </c>
      <c r="CZ13" s="55">
        <v>236916</v>
      </c>
      <c r="DA13" s="55">
        <v>115830</v>
      </c>
      <c r="DB13" s="55">
        <v>165426</v>
      </c>
      <c r="DC13" s="55">
        <v>169158</v>
      </c>
      <c r="DD13" s="203">
        <f>SUM(CX13:DC13)</f>
        <v>1097928</v>
      </c>
      <c r="DE13" s="60">
        <f>DD13/DD5</f>
        <v>0.93840000000000001</v>
      </c>
      <c r="DF13" s="159">
        <f>AVERAGE(CX13:DB13)</f>
        <v>185754</v>
      </c>
      <c r="DH13" s="55">
        <v>220320</v>
      </c>
      <c r="DI13" s="55">
        <v>159810</v>
      </c>
      <c r="DJ13" s="55">
        <v>224892</v>
      </c>
      <c r="DK13" s="55">
        <v>201528</v>
      </c>
      <c r="DL13" s="55">
        <v>176610</v>
      </c>
      <c r="DM13" s="55">
        <v>150444</v>
      </c>
      <c r="DN13" s="203">
        <f>SUM(DH13:DM13)</f>
        <v>1133604</v>
      </c>
      <c r="DO13" s="60">
        <f>DN13/DN5</f>
        <v>0.96889230769230772</v>
      </c>
      <c r="DP13" s="159">
        <f>AVERAGE(DH13:DL13)</f>
        <v>196632</v>
      </c>
      <c r="DR13" s="55">
        <v>227124</v>
      </c>
      <c r="DS13" s="55">
        <v>164772</v>
      </c>
      <c r="DT13" s="55">
        <v>198030</v>
      </c>
      <c r="DU13" s="55">
        <v>222972</v>
      </c>
      <c r="DV13" s="55">
        <v>219106</v>
      </c>
      <c r="DW13" s="55">
        <v>164472</v>
      </c>
      <c r="DX13" s="203">
        <f>SUM(DR13:DW13)</f>
        <v>1196476</v>
      </c>
      <c r="DY13" s="60">
        <f>DX13/DX5</f>
        <v>1.0593636253363425</v>
      </c>
      <c r="DZ13" s="159">
        <f>AVERAGE(DR13:DW13)</f>
        <v>199412.66666666666</v>
      </c>
      <c r="EA13" s="291"/>
      <c r="EB13" s="55">
        <v>198222</v>
      </c>
      <c r="EC13" s="55">
        <v>166440</v>
      </c>
      <c r="ED13" s="55">
        <v>194172</v>
      </c>
      <c r="EE13" s="55">
        <v>203478</v>
      </c>
      <c r="EF13" s="55">
        <v>204600</v>
      </c>
      <c r="EG13" s="55">
        <v>145272</v>
      </c>
      <c r="EH13" s="203">
        <f>SUM(EB13:EG13)</f>
        <v>1112184</v>
      </c>
      <c r="EI13" s="60">
        <f>EH13/EH5</f>
        <v>0.98423362831858408</v>
      </c>
      <c r="EJ13" s="159">
        <f>AVERAGE(EB13:EG13)</f>
        <v>185364</v>
      </c>
      <c r="EL13" s="55">
        <v>205494</v>
      </c>
      <c r="EM13" s="55">
        <v>214518</v>
      </c>
      <c r="EN13" s="55">
        <v>200454</v>
      </c>
      <c r="EO13" s="55">
        <v>214758</v>
      </c>
      <c r="EP13" s="55">
        <v>199854</v>
      </c>
      <c r="EQ13" s="55">
        <v>183234</v>
      </c>
      <c r="ER13" s="203">
        <f>SUM(EL13:EQ13)</f>
        <v>1218312</v>
      </c>
      <c r="ES13" s="60">
        <f>ER13/ER5</f>
        <v>1.0412923076923077</v>
      </c>
      <c r="ET13" s="159">
        <f>AVERAGE(EL13:EQ13)</f>
        <v>203052</v>
      </c>
      <c r="EV13" s="55">
        <v>191622</v>
      </c>
      <c r="EW13" s="55">
        <v>201012</v>
      </c>
      <c r="EX13" s="55">
        <v>115608</v>
      </c>
      <c r="EY13" s="55">
        <v>191304</v>
      </c>
      <c r="EZ13" s="55">
        <v>137322</v>
      </c>
      <c r="FA13" s="55">
        <v>131022</v>
      </c>
      <c r="FB13" s="203">
        <f>SUM(EV13:FA13)</f>
        <v>967890</v>
      </c>
      <c r="FC13" s="60">
        <f>FB13/FB5</f>
        <v>1.0435471698113208</v>
      </c>
      <c r="FD13" s="159">
        <f>AVERAGE(EV13:FA13)</f>
        <v>161315</v>
      </c>
      <c r="FF13" s="55">
        <v>150474</v>
      </c>
      <c r="FG13" s="55">
        <v>151590</v>
      </c>
      <c r="FH13" s="55">
        <v>223848</v>
      </c>
      <c r="FI13" s="55">
        <v>129600</v>
      </c>
      <c r="FJ13" s="55">
        <v>220608</v>
      </c>
      <c r="FK13" s="55">
        <v>190080</v>
      </c>
      <c r="FL13" s="203">
        <f>SUM(FF13:FK13)</f>
        <v>1066200</v>
      </c>
      <c r="FM13" s="60">
        <f>FL13/FL5</f>
        <v>1.1167180930954521</v>
      </c>
      <c r="FN13" s="159">
        <f>AVERAGE(FF13:FK13)</f>
        <v>177700</v>
      </c>
      <c r="FP13" s="55">
        <v>212244</v>
      </c>
      <c r="FQ13" s="55">
        <v>261828</v>
      </c>
      <c r="FR13" s="55">
        <v>246240</v>
      </c>
      <c r="FS13" s="55">
        <v>236184</v>
      </c>
      <c r="FT13" s="55">
        <v>257760</v>
      </c>
      <c r="FU13" s="55">
        <v>208938</v>
      </c>
      <c r="FV13" s="203">
        <f>SUM(FP13:FU13)</f>
        <v>1423194</v>
      </c>
      <c r="FW13" s="60">
        <f>FV13/FV5</f>
        <v>1.2164051282051282</v>
      </c>
      <c r="FX13" s="159">
        <f>AVERAGE(FP13:FU13)</f>
        <v>237199</v>
      </c>
      <c r="FZ13" s="55">
        <v>237294</v>
      </c>
      <c r="GA13" s="55">
        <v>200016</v>
      </c>
      <c r="GB13" s="55">
        <v>190032</v>
      </c>
      <c r="GC13" s="55">
        <v>216192</v>
      </c>
      <c r="GD13" s="55">
        <v>184344</v>
      </c>
      <c r="GE13" s="55">
        <v>204132</v>
      </c>
      <c r="GF13" s="203">
        <f>SUM(FZ13:GE13)</f>
        <v>1232010</v>
      </c>
      <c r="GG13" s="60">
        <f>GF13/GF5</f>
        <v>1.0529999999999999</v>
      </c>
      <c r="GH13" s="159">
        <f>AVERAGE(FZ13:GE13)</f>
        <v>205335</v>
      </c>
      <c r="GK13" s="55">
        <v>145626</v>
      </c>
      <c r="GL13" s="55">
        <v>133632</v>
      </c>
      <c r="GM13" s="55">
        <v>116898</v>
      </c>
      <c r="GN13" s="55">
        <v>38880</v>
      </c>
      <c r="GO13" s="55">
        <v>99330</v>
      </c>
      <c r="GP13" s="55">
        <v>116640</v>
      </c>
      <c r="GQ13" s="203">
        <f>SUM(GK13:GP13)</f>
        <v>651006</v>
      </c>
      <c r="GR13" s="60">
        <f>GQ13/GQ5</f>
        <v>0.92497669819041561</v>
      </c>
      <c r="GS13" s="159">
        <f>AVERAGE(GK13:GP13)</f>
        <v>108501</v>
      </c>
      <c r="GU13" s="55">
        <v>145152</v>
      </c>
      <c r="GV13" s="55">
        <v>128346</v>
      </c>
      <c r="GW13" s="55">
        <v>132336</v>
      </c>
      <c r="GX13" s="55">
        <v>130494</v>
      </c>
      <c r="GY13" s="55">
        <v>129600</v>
      </c>
      <c r="GZ13" s="55">
        <v>103584</v>
      </c>
      <c r="HA13" s="203">
        <f>SUM(GU13:GZ13)</f>
        <v>769512</v>
      </c>
      <c r="HB13" s="60">
        <f>HA13/HA5</f>
        <v>0.99936104228029987</v>
      </c>
      <c r="HC13" s="159">
        <f>AVERAGE(GU13:GZ13)</f>
        <v>128252</v>
      </c>
    </row>
    <row r="14" spans="1:211" x14ac:dyDescent="0.25">
      <c r="A14" s="54" t="s">
        <v>274</v>
      </c>
      <c r="B14" s="62">
        <v>0</v>
      </c>
      <c r="C14" s="62">
        <v>96402</v>
      </c>
      <c r="D14" s="62">
        <v>0</v>
      </c>
      <c r="E14" s="62">
        <v>0</v>
      </c>
      <c r="F14" s="55">
        <v>0</v>
      </c>
      <c r="G14" s="55">
        <v>0</v>
      </c>
      <c r="H14" s="203">
        <f>SUM(E14:F14)</f>
        <v>0</v>
      </c>
      <c r="I14" s="60">
        <f>H14/H6</f>
        <v>0</v>
      </c>
      <c r="J14" s="159">
        <f>AVERAGE(B14:F14)</f>
        <v>19280.400000000001</v>
      </c>
      <c r="L14" s="55">
        <v>129600</v>
      </c>
      <c r="M14" s="55">
        <v>161826</v>
      </c>
      <c r="N14" s="55">
        <v>157392</v>
      </c>
      <c r="O14" s="55">
        <v>163440</v>
      </c>
      <c r="P14" s="55">
        <v>168480</v>
      </c>
      <c r="Q14" s="55">
        <v>174894</v>
      </c>
      <c r="R14" s="203">
        <f>SUM(L14:Q14)</f>
        <v>955632</v>
      </c>
      <c r="S14" s="60">
        <f>R14/R6</f>
        <v>1.1668278388278388</v>
      </c>
      <c r="T14" s="159">
        <f>AVERAGE(L14:P14)</f>
        <v>156147.6</v>
      </c>
      <c r="V14" s="55">
        <v>190044</v>
      </c>
      <c r="W14" s="55">
        <v>198756</v>
      </c>
      <c r="X14" s="55">
        <v>137102</v>
      </c>
      <c r="Y14" s="55">
        <v>148080</v>
      </c>
      <c r="Z14" s="55">
        <v>142560</v>
      </c>
      <c r="AA14" s="55">
        <v>111366</v>
      </c>
      <c r="AB14" s="203">
        <f>SUM(V14:AA14)</f>
        <v>927908</v>
      </c>
      <c r="AC14" s="60">
        <f>AB14/AB6</f>
        <v>1.1329768009768009</v>
      </c>
      <c r="AD14" s="159">
        <f>AVERAGE(V14:Z14)</f>
        <v>163308.4</v>
      </c>
      <c r="AF14" s="55">
        <v>171300</v>
      </c>
      <c r="AG14" s="55">
        <v>146568</v>
      </c>
      <c r="AH14" s="55">
        <v>155520</v>
      </c>
      <c r="AI14" s="55">
        <v>166584</v>
      </c>
      <c r="AJ14" s="55">
        <v>74736</v>
      </c>
      <c r="AK14" s="55"/>
      <c r="AL14" s="203">
        <f>SUM(AF14:AK14)</f>
        <v>714708</v>
      </c>
      <c r="AM14" s="60">
        <f>AL14/AL6</f>
        <v>1.1527548387096773</v>
      </c>
      <c r="AN14" s="159">
        <f>AVERAGE(AF14:AJ14)</f>
        <v>142941.6</v>
      </c>
      <c r="AP14" s="55">
        <v>98190</v>
      </c>
      <c r="AQ14" s="55">
        <v>136734</v>
      </c>
      <c r="AR14" s="55">
        <v>230460</v>
      </c>
      <c r="AS14" s="55">
        <v>200406</v>
      </c>
      <c r="AT14" s="55">
        <v>103098</v>
      </c>
      <c r="AU14" s="55">
        <v>64800</v>
      </c>
      <c r="AV14" s="203">
        <f>SUM(AP14:AU14)</f>
        <v>833688</v>
      </c>
      <c r="AW14" s="60">
        <f>AV14/AV6</f>
        <v>0.7659053743683969</v>
      </c>
      <c r="AX14" s="159">
        <f>AVERAGE(AP14:AT14)</f>
        <v>153777.60000000001</v>
      </c>
      <c r="AZ14" s="55">
        <v>199494</v>
      </c>
      <c r="BA14" s="55">
        <v>102366</v>
      </c>
      <c r="BB14" s="55">
        <v>235254</v>
      </c>
      <c r="BC14" s="55">
        <v>90720</v>
      </c>
      <c r="BD14" s="55">
        <v>169962</v>
      </c>
      <c r="BE14" s="55">
        <v>103680</v>
      </c>
      <c r="BF14" s="203">
        <f>SUM(AZ14:BE14)</f>
        <v>901476</v>
      </c>
      <c r="BG14" s="60">
        <f>BF14/BF6</f>
        <v>1.0140337457817772</v>
      </c>
      <c r="BH14" s="159">
        <f>AVERAGE(AZ14:BD14)</f>
        <v>159559.20000000001</v>
      </c>
      <c r="BJ14" s="55">
        <v>148032</v>
      </c>
      <c r="BK14" s="55">
        <v>187272</v>
      </c>
      <c r="BL14" s="55">
        <v>122142</v>
      </c>
      <c r="BM14" s="55">
        <v>137862</v>
      </c>
      <c r="BN14" s="55">
        <v>155994</v>
      </c>
      <c r="BO14" s="55">
        <v>112368</v>
      </c>
      <c r="BP14" s="203">
        <f>SUM(BJ14:BO14)</f>
        <v>863670</v>
      </c>
      <c r="BQ14" s="60">
        <f>BP14/BP6</f>
        <v>1.094638783269962</v>
      </c>
      <c r="BR14" s="159">
        <f>AVERAGE(BJ14:BN14)</f>
        <v>150260.4</v>
      </c>
      <c r="BT14" s="55">
        <v>130548</v>
      </c>
      <c r="BU14" s="55">
        <v>115920</v>
      </c>
      <c r="BV14" s="55">
        <v>155520</v>
      </c>
      <c r="BW14" s="55">
        <v>153504</v>
      </c>
      <c r="BX14" s="55">
        <v>146520</v>
      </c>
      <c r="BY14" s="55"/>
      <c r="BZ14" s="203">
        <f>SUM(BT14:BY14)</f>
        <v>702012</v>
      </c>
      <c r="CA14" s="60">
        <f>BZ14/BZ6</f>
        <v>1.0028742857142856</v>
      </c>
      <c r="CB14" s="159">
        <f>AVERAGE(BT14:BX14)</f>
        <v>140402.4</v>
      </c>
      <c r="CD14" s="55">
        <v>123522</v>
      </c>
      <c r="CE14" s="55">
        <v>167598</v>
      </c>
      <c r="CF14" s="55">
        <v>213162</v>
      </c>
      <c r="CG14" s="55">
        <v>197712</v>
      </c>
      <c r="CH14" s="55">
        <v>160386</v>
      </c>
      <c r="CI14" s="55">
        <v>126144</v>
      </c>
      <c r="CJ14" s="55">
        <v>140418</v>
      </c>
      <c r="CK14" s="203">
        <f>SUM(CD14:CJ14)</f>
        <v>1128942</v>
      </c>
      <c r="CL14" s="60">
        <f>CK14/CK6</f>
        <v>1.1426538461538462</v>
      </c>
      <c r="CM14" s="159">
        <f>AVERAGE(CD14:CH14)</f>
        <v>172476</v>
      </c>
      <c r="CO14" s="55">
        <v>0</v>
      </c>
      <c r="CP14" s="55">
        <v>0</v>
      </c>
      <c r="CQ14" s="55">
        <v>0</v>
      </c>
      <c r="CR14" s="55">
        <v>0</v>
      </c>
      <c r="CS14" s="55">
        <v>0</v>
      </c>
      <c r="CT14" s="203">
        <f>SUM(CO14:CS14)</f>
        <v>0</v>
      </c>
      <c r="CU14" s="60" t="e">
        <f>CT14/CT6</f>
        <v>#DIV/0!</v>
      </c>
      <c r="CV14" s="159">
        <f>AVERAGE(CO14:CS14)</f>
        <v>0</v>
      </c>
      <c r="CX14" s="55">
        <v>0</v>
      </c>
      <c r="CY14" s="55">
        <v>0</v>
      </c>
      <c r="CZ14" s="55">
        <v>0</v>
      </c>
      <c r="DA14" s="55">
        <v>0</v>
      </c>
      <c r="DB14" s="55">
        <v>0</v>
      </c>
      <c r="DC14" s="55">
        <v>0</v>
      </c>
      <c r="DD14" s="203">
        <f>SUM(CX14:DC14)</f>
        <v>0</v>
      </c>
      <c r="DE14" s="60" t="e">
        <f>DD14/DD6</f>
        <v>#DIV/0!</v>
      </c>
      <c r="DF14" s="159">
        <f>AVERAGE(CX14:DB14)</f>
        <v>0</v>
      </c>
      <c r="DH14" s="55">
        <v>0</v>
      </c>
      <c r="DI14" s="55">
        <v>0</v>
      </c>
      <c r="DJ14" s="55">
        <v>0</v>
      </c>
      <c r="DK14" s="55">
        <v>0</v>
      </c>
      <c r="DL14" s="55">
        <v>0</v>
      </c>
      <c r="DM14" s="55">
        <v>0</v>
      </c>
      <c r="DN14" s="203">
        <f>SUM(DH14:DM14)</f>
        <v>0</v>
      </c>
      <c r="DO14" s="60" t="e">
        <f>DN14/DN6</f>
        <v>#DIV/0!</v>
      </c>
      <c r="DP14" s="159">
        <f>AVERAGE(DH14:DL14)</f>
        <v>0</v>
      </c>
      <c r="DR14" s="55">
        <v>0</v>
      </c>
      <c r="DS14" s="55">
        <v>0</v>
      </c>
      <c r="DT14" s="55">
        <v>0</v>
      </c>
      <c r="DU14" s="55">
        <v>0</v>
      </c>
      <c r="DV14" s="55">
        <v>0</v>
      </c>
      <c r="DW14" s="55">
        <v>0</v>
      </c>
      <c r="DX14" s="203">
        <f>SUM(DR14:DW14)</f>
        <v>0</v>
      </c>
      <c r="DY14" s="60" t="e">
        <f>DX14/DX6</f>
        <v>#DIV/0!</v>
      </c>
      <c r="DZ14" s="159">
        <f>AVERAGE(DR14:DW14)</f>
        <v>0</v>
      </c>
      <c r="EA14" s="291"/>
      <c r="EB14" s="55"/>
      <c r="EC14" s="55"/>
      <c r="ED14" s="55"/>
      <c r="EE14" s="55">
        <v>0</v>
      </c>
      <c r="EF14" s="55">
        <v>0</v>
      </c>
      <c r="EG14" s="55"/>
      <c r="EH14" s="203">
        <f>SUM(EB14:EG14)</f>
        <v>0</v>
      </c>
      <c r="EI14" s="60" t="e">
        <f>EH14/EH6</f>
        <v>#DIV/0!</v>
      </c>
      <c r="EJ14" s="159">
        <f>AVERAGE(EB14:EG14)</f>
        <v>0</v>
      </c>
      <c r="EL14" s="55"/>
      <c r="EM14" s="55"/>
      <c r="EN14" s="55"/>
      <c r="EO14" s="55"/>
      <c r="EP14" s="55"/>
      <c r="EQ14" s="55"/>
      <c r="ER14" s="203">
        <f>SUM(EL14:EQ14)</f>
        <v>0</v>
      </c>
      <c r="ES14" s="60" t="e">
        <f>ER14/ER6</f>
        <v>#DIV/0!</v>
      </c>
      <c r="ET14" s="159" t="e">
        <f>AVERAGE(EL14:EQ14)</f>
        <v>#DIV/0!</v>
      </c>
      <c r="EV14" s="55"/>
      <c r="EW14" s="55"/>
      <c r="EX14" s="55"/>
      <c r="EY14" s="55"/>
      <c r="EZ14" s="55"/>
      <c r="FA14" s="55"/>
      <c r="FB14" s="203">
        <f>SUM(EV14:FA14)</f>
        <v>0</v>
      </c>
      <c r="FC14" s="60" t="e">
        <f>FB14/FB6</f>
        <v>#DIV/0!</v>
      </c>
      <c r="FD14" s="159" t="e">
        <f>AVERAGE(EV14:FA14)</f>
        <v>#DIV/0!</v>
      </c>
      <c r="FF14" s="55">
        <v>0</v>
      </c>
      <c r="FG14" s="55">
        <v>0</v>
      </c>
      <c r="FH14" s="55">
        <v>0</v>
      </c>
      <c r="FI14" s="55">
        <v>0</v>
      </c>
      <c r="FJ14" s="55">
        <v>0</v>
      </c>
      <c r="FK14" s="55">
        <v>0</v>
      </c>
      <c r="FL14" s="203">
        <f>SUM(FF14:FK14)</f>
        <v>0</v>
      </c>
      <c r="FM14" s="60">
        <f>FL14/FL6</f>
        <v>0</v>
      </c>
      <c r="FN14" s="159">
        <f>AVERAGE(FF14:FK14)</f>
        <v>0</v>
      </c>
      <c r="FP14" s="55">
        <v>0</v>
      </c>
      <c r="FQ14" s="55">
        <v>0</v>
      </c>
      <c r="FR14" s="55">
        <v>0</v>
      </c>
      <c r="FS14" s="55">
        <v>0</v>
      </c>
      <c r="FT14" s="55">
        <v>0</v>
      </c>
      <c r="FU14" s="55">
        <v>0</v>
      </c>
      <c r="FV14" s="203">
        <f>SUM(FP14:FU14)</f>
        <v>0</v>
      </c>
      <c r="FW14" s="60">
        <f>FV14/FV6</f>
        <v>0</v>
      </c>
      <c r="FX14" s="159">
        <f>AVERAGE(FP14:FU14)</f>
        <v>0</v>
      </c>
      <c r="FZ14" s="55">
        <v>0</v>
      </c>
      <c r="GA14" s="55">
        <v>0</v>
      </c>
      <c r="GB14" s="55">
        <v>51840</v>
      </c>
      <c r="GC14" s="55">
        <v>129600</v>
      </c>
      <c r="GD14" s="55">
        <v>142560</v>
      </c>
      <c r="GE14" s="55">
        <v>124950</v>
      </c>
      <c r="GF14" s="203">
        <f>SUM(FZ14:GE14)</f>
        <v>448950</v>
      </c>
      <c r="GG14" s="60">
        <f>GF14/GF6</f>
        <v>0.54816849816849822</v>
      </c>
      <c r="GH14" s="159">
        <f>AVERAGE(FZ14:GE14)</f>
        <v>74825</v>
      </c>
      <c r="GK14" s="55">
        <v>62118</v>
      </c>
      <c r="GL14" s="55">
        <v>74016</v>
      </c>
      <c r="GM14" s="55">
        <v>61776</v>
      </c>
      <c r="GN14" s="55">
        <v>57840</v>
      </c>
      <c r="GO14" s="55">
        <v>75024</v>
      </c>
      <c r="GP14" s="55">
        <v>62496</v>
      </c>
      <c r="GQ14" s="203">
        <f>SUM(GK14:GP14)</f>
        <v>393270</v>
      </c>
      <c r="GR14" s="60">
        <f>GQ14/GQ6</f>
        <v>1.0083794442079783</v>
      </c>
      <c r="GS14" s="159">
        <f>AVERAGE(GK14:GP14)</f>
        <v>65545</v>
      </c>
      <c r="GU14" s="55">
        <v>71712</v>
      </c>
      <c r="GV14" s="55">
        <v>66816</v>
      </c>
      <c r="GW14" s="55">
        <v>83898</v>
      </c>
      <c r="GX14" s="55">
        <v>76122</v>
      </c>
      <c r="GY14" s="55">
        <v>5328</v>
      </c>
      <c r="GZ14" s="55">
        <v>62610</v>
      </c>
      <c r="HA14" s="203">
        <f>SUM(GU14:GZ14)</f>
        <v>366486</v>
      </c>
      <c r="HB14" s="60">
        <f>HA14/HA6</f>
        <v>0.93970287331859836</v>
      </c>
      <c r="HC14" s="159">
        <f>AVERAGE(GU14:GZ14)</f>
        <v>61081</v>
      </c>
    </row>
    <row r="15" spans="1:211" x14ac:dyDescent="0.25">
      <c r="A15" s="57" t="s">
        <v>275</v>
      </c>
      <c r="B15" s="55">
        <v>87186</v>
      </c>
      <c r="C15" s="55">
        <v>78624</v>
      </c>
      <c r="D15" s="55">
        <v>95112</v>
      </c>
      <c r="E15" s="55">
        <v>74166</v>
      </c>
      <c r="F15" s="55">
        <v>91230</v>
      </c>
      <c r="G15" s="55">
        <v>0</v>
      </c>
      <c r="H15" s="203">
        <f>SUM(E15:F15)</f>
        <v>165396</v>
      </c>
      <c r="I15" s="60">
        <f>H15/H7</f>
        <v>1.033725</v>
      </c>
      <c r="J15" s="159">
        <f>AVERAGE(B15:F15)</f>
        <v>85263.6</v>
      </c>
      <c r="L15" s="55">
        <v>67392</v>
      </c>
      <c r="M15" s="55">
        <v>88194</v>
      </c>
      <c r="N15" s="55">
        <v>45750</v>
      </c>
      <c r="O15" s="55">
        <v>84672</v>
      </c>
      <c r="P15" s="55">
        <v>89856</v>
      </c>
      <c r="Q15" s="55">
        <v>78702</v>
      </c>
      <c r="R15" s="203">
        <f>SUM(L15:Q15)</f>
        <v>454566</v>
      </c>
      <c r="S15" s="60">
        <f>R15/R7</f>
        <v>0.97129487179487184</v>
      </c>
      <c r="T15" s="159">
        <f>AVERAGE(L15:P15)</f>
        <v>75172.800000000003</v>
      </c>
      <c r="V15" s="55">
        <v>78624</v>
      </c>
      <c r="W15" s="55">
        <v>89856</v>
      </c>
      <c r="X15" s="55">
        <v>82854</v>
      </c>
      <c r="Y15" s="55">
        <v>99282</v>
      </c>
      <c r="Z15" s="55">
        <v>89856</v>
      </c>
      <c r="AA15" s="55">
        <v>89856</v>
      </c>
      <c r="AB15" s="203">
        <f>SUM(V15:AA15)</f>
        <v>530328</v>
      </c>
      <c r="AC15" s="60">
        <f>AB15/AB7</f>
        <v>1.1331794871794871</v>
      </c>
      <c r="AD15" s="159">
        <f>AVERAGE(V15:Z15)</f>
        <v>88094.399999999994</v>
      </c>
      <c r="AF15" s="55">
        <v>89856</v>
      </c>
      <c r="AG15" s="55">
        <v>101088</v>
      </c>
      <c r="AH15" s="55">
        <v>78624</v>
      </c>
      <c r="AI15" s="55">
        <v>95844</v>
      </c>
      <c r="AJ15" s="55">
        <v>40662</v>
      </c>
      <c r="AK15" s="55">
        <v>6294</v>
      </c>
      <c r="AL15" s="203">
        <f>SUM(AF15:AK15)</f>
        <v>412368</v>
      </c>
      <c r="AM15" s="60">
        <f>AL15/AL7</f>
        <v>1.0612423469584709</v>
      </c>
      <c r="AN15" s="159">
        <f>AVERAGE(AF15:AJ15)</f>
        <v>81214.8</v>
      </c>
      <c r="AP15" s="55">
        <v>59418</v>
      </c>
      <c r="AQ15" s="55">
        <v>78624</v>
      </c>
      <c r="AR15" s="55">
        <v>80064</v>
      </c>
      <c r="AS15" s="55">
        <v>94938</v>
      </c>
      <c r="AT15" s="55">
        <v>78624</v>
      </c>
      <c r="AU15" s="55">
        <v>22464</v>
      </c>
      <c r="AV15" s="203">
        <f>SUM(AP15:AU15)</f>
        <v>414132</v>
      </c>
      <c r="AW15" s="60">
        <f>AV15/AV7</f>
        <v>0.96309767441860461</v>
      </c>
      <c r="AX15" s="159">
        <f>AVERAGE(AP15:AT15)</f>
        <v>78333.600000000006</v>
      </c>
      <c r="AZ15" s="55">
        <v>31164</v>
      </c>
      <c r="BA15" s="55">
        <v>47046</v>
      </c>
      <c r="BB15" s="55">
        <v>61212</v>
      </c>
      <c r="BC15" s="55">
        <v>44280</v>
      </c>
      <c r="BD15" s="55">
        <v>56160</v>
      </c>
      <c r="BE15" s="55">
        <v>56160</v>
      </c>
      <c r="BF15" s="203">
        <f>SUM(AZ15:BE15)</f>
        <v>296022</v>
      </c>
      <c r="BG15" s="60">
        <f>BF15/BF7</f>
        <v>1.0374651283417213</v>
      </c>
      <c r="BH15" s="159">
        <f>AVERAGE(AZ15:BD15)</f>
        <v>47972.4</v>
      </c>
      <c r="BJ15" s="55">
        <v>22464</v>
      </c>
      <c r="BK15" s="55">
        <v>80862</v>
      </c>
      <c r="BL15" s="55">
        <v>57822</v>
      </c>
      <c r="BM15" s="55">
        <v>56880</v>
      </c>
      <c r="BN15" s="55">
        <v>56160</v>
      </c>
      <c r="BO15" s="55">
        <v>39744</v>
      </c>
      <c r="BP15" s="203">
        <f>SUM(BJ15:BO15)</f>
        <v>313932</v>
      </c>
      <c r="BQ15" s="60">
        <f>BP15/BP7</f>
        <v>1.0444555344844795</v>
      </c>
      <c r="BR15" s="159">
        <f>AVERAGE(BJ15:BN15)</f>
        <v>54837.599999999999</v>
      </c>
      <c r="BT15" s="55">
        <v>55344</v>
      </c>
      <c r="BU15" s="55">
        <v>44928</v>
      </c>
      <c r="BV15" s="55">
        <v>43308</v>
      </c>
      <c r="BW15" s="55">
        <v>61938</v>
      </c>
      <c r="BX15" s="55">
        <v>44928</v>
      </c>
      <c r="BY15" s="55"/>
      <c r="BZ15" s="203">
        <f>SUM(BT15:BY15)</f>
        <v>250446</v>
      </c>
      <c r="CA15" s="60">
        <f>BZ15/BZ7</f>
        <v>0.93917249999999997</v>
      </c>
      <c r="CB15" s="159">
        <f>AVERAGE(BT15:BX15)</f>
        <v>50089.2</v>
      </c>
      <c r="CD15" s="55">
        <v>56160</v>
      </c>
      <c r="CE15" s="55">
        <v>41526</v>
      </c>
      <c r="CF15" s="55">
        <v>64410</v>
      </c>
      <c r="CG15" s="55">
        <v>0</v>
      </c>
      <c r="CH15" s="55">
        <v>17760</v>
      </c>
      <c r="CI15" s="55">
        <v>20214</v>
      </c>
      <c r="CJ15" s="55">
        <v>26592</v>
      </c>
      <c r="CK15" s="203">
        <f>SUM(CD15:CJ15)</f>
        <v>226662</v>
      </c>
      <c r="CL15" s="60">
        <f>CK15/CK7</f>
        <v>0.73659888579387178</v>
      </c>
      <c r="CM15" s="159">
        <f>AVERAGE(CD15:CH15)</f>
        <v>35971.199999999997</v>
      </c>
      <c r="CO15" s="55">
        <v>71778</v>
      </c>
      <c r="CP15" s="55">
        <v>67908</v>
      </c>
      <c r="CQ15" s="55">
        <v>81762</v>
      </c>
      <c r="CR15" s="55">
        <v>95856</v>
      </c>
      <c r="CS15" s="55">
        <v>72720</v>
      </c>
      <c r="CT15" s="203">
        <f>SUM(CO15:CS15)</f>
        <v>390024</v>
      </c>
      <c r="CU15" s="60">
        <f>CT15/CT7</f>
        <v>1.0263789473684211</v>
      </c>
      <c r="CV15" s="159">
        <f>AVERAGE(CO15:CS15)</f>
        <v>78004.800000000003</v>
      </c>
      <c r="CX15" s="55">
        <v>78624</v>
      </c>
      <c r="CY15" s="55">
        <v>39168</v>
      </c>
      <c r="CZ15" s="55">
        <v>81216</v>
      </c>
      <c r="DA15" s="55">
        <v>92160</v>
      </c>
      <c r="DB15" s="55">
        <v>73752</v>
      </c>
      <c r="DC15" s="55">
        <v>97920</v>
      </c>
      <c r="DD15" s="203">
        <f>SUM(CX15:DC15)</f>
        <v>462840</v>
      </c>
      <c r="DE15" s="60">
        <f>DD15/DD7</f>
        <v>1.0763720930232559</v>
      </c>
      <c r="DF15" s="159">
        <f>AVERAGE(CX15:DB15)</f>
        <v>72984</v>
      </c>
      <c r="DH15" s="55">
        <v>98040</v>
      </c>
      <c r="DI15" s="55">
        <v>75744</v>
      </c>
      <c r="DJ15" s="55">
        <v>54126</v>
      </c>
      <c r="DK15" s="55">
        <v>56088</v>
      </c>
      <c r="DL15" s="55">
        <v>89856</v>
      </c>
      <c r="DM15" s="55">
        <v>56160</v>
      </c>
      <c r="DN15" s="203">
        <f>SUM(DH15:DM15)</f>
        <v>430014</v>
      </c>
      <c r="DO15" s="60">
        <f>DN15/DN7</f>
        <v>0.91883333333333328</v>
      </c>
      <c r="DP15" s="159">
        <f>AVERAGE(DH15:DL15)</f>
        <v>74770.8</v>
      </c>
      <c r="DR15" s="55">
        <v>75024</v>
      </c>
      <c r="DS15" s="55">
        <v>100224</v>
      </c>
      <c r="DT15" s="55">
        <v>62784</v>
      </c>
      <c r="DU15" s="55">
        <v>84822</v>
      </c>
      <c r="DV15" s="55">
        <v>124344</v>
      </c>
      <c r="DW15" s="55">
        <v>72666</v>
      </c>
      <c r="DX15" s="203">
        <f>SUM(DR15:DW15)</f>
        <v>519864</v>
      </c>
      <c r="DY15" s="60">
        <f>DX15/DX7</f>
        <v>1.1507245927693455</v>
      </c>
      <c r="DZ15" s="159">
        <f>AVERAGE(DR15:DW15)</f>
        <v>86644</v>
      </c>
      <c r="EA15" s="291"/>
      <c r="EB15" s="55">
        <v>55914</v>
      </c>
      <c r="EC15" s="55">
        <v>69828</v>
      </c>
      <c r="ED15" s="55">
        <v>91230</v>
      </c>
      <c r="EE15" s="55">
        <v>83172</v>
      </c>
      <c r="EF15" s="55">
        <v>89424</v>
      </c>
      <c r="EG15" s="55">
        <v>51540</v>
      </c>
      <c r="EH15" s="203">
        <f>SUM(EB15:EG15)</f>
        <v>441108</v>
      </c>
      <c r="EI15" s="60">
        <f>EH15/EH7</f>
        <v>0.94253846153846155</v>
      </c>
      <c r="EJ15" s="159">
        <f>AVERAGE(EB15:EG15)</f>
        <v>73518</v>
      </c>
      <c r="EL15" s="55">
        <v>11232</v>
      </c>
      <c r="EM15" s="55">
        <v>44928</v>
      </c>
      <c r="EN15" s="55">
        <v>74736</v>
      </c>
      <c r="EO15" s="55">
        <v>91524</v>
      </c>
      <c r="EP15" s="55">
        <v>78624</v>
      </c>
      <c r="EQ15" s="55">
        <v>67392</v>
      </c>
      <c r="ER15" s="203">
        <f>SUM(EL15:EQ15)</f>
        <v>368436</v>
      </c>
      <c r="ES15" s="60">
        <f>ER15/ER7</f>
        <v>1.1009032859529024</v>
      </c>
      <c r="ET15" s="159">
        <f>AVERAGE(EL15:EQ15)</f>
        <v>61406</v>
      </c>
      <c r="EV15" s="55">
        <v>78624</v>
      </c>
      <c r="EW15" s="55">
        <v>67392</v>
      </c>
      <c r="EX15" s="55">
        <v>90654</v>
      </c>
      <c r="EY15" s="55">
        <v>78624</v>
      </c>
      <c r="EZ15" s="55">
        <v>79776</v>
      </c>
      <c r="FA15" s="55">
        <v>77814</v>
      </c>
      <c r="FB15" s="203">
        <f>SUM(EV15:FA15)</f>
        <v>472884</v>
      </c>
      <c r="FC15" s="60">
        <f>FB15/FB7</f>
        <v>1.0999732499040487</v>
      </c>
      <c r="FD15" s="159">
        <f>AVERAGE(EV15:FA15)</f>
        <v>78814</v>
      </c>
      <c r="FF15" s="55">
        <v>67392</v>
      </c>
      <c r="FG15" s="55">
        <v>78168</v>
      </c>
      <c r="FH15" s="55">
        <v>82506</v>
      </c>
      <c r="FI15" s="55">
        <v>76770</v>
      </c>
      <c r="FJ15" s="55">
        <v>56160</v>
      </c>
      <c r="FK15" s="55">
        <v>117030</v>
      </c>
      <c r="FL15" s="203">
        <f>SUM(FF15:FK15)</f>
        <v>478026</v>
      </c>
      <c r="FM15" s="60">
        <f>FL15/FL7</f>
        <v>1.0391869565217391</v>
      </c>
      <c r="FN15" s="159">
        <f>AVERAGE(FF15:FK15)</f>
        <v>79671</v>
      </c>
      <c r="FP15" s="55">
        <v>71766</v>
      </c>
      <c r="FQ15" s="55">
        <v>94254</v>
      </c>
      <c r="FR15" s="55">
        <v>94176</v>
      </c>
      <c r="FS15" s="55">
        <v>108348</v>
      </c>
      <c r="FT15" s="55">
        <v>81216</v>
      </c>
      <c r="FU15" s="55">
        <v>81792</v>
      </c>
      <c r="FV15" s="203">
        <f>SUM(FP15:FU15)</f>
        <v>531552</v>
      </c>
      <c r="FW15" s="60">
        <f>FV15/FV7</f>
        <v>1.1357948717948718</v>
      </c>
      <c r="FX15" s="159">
        <f>AVERAGE(FP15:FU15)</f>
        <v>88592</v>
      </c>
      <c r="FZ15" s="55">
        <v>81792</v>
      </c>
      <c r="GA15" s="55">
        <v>69840</v>
      </c>
      <c r="GB15" s="55">
        <v>89856</v>
      </c>
      <c r="GC15" s="55">
        <v>68400</v>
      </c>
      <c r="GD15" s="55">
        <v>26640</v>
      </c>
      <c r="GE15" s="55">
        <v>57102</v>
      </c>
      <c r="GF15" s="203">
        <f>SUM(FZ15:GE15)</f>
        <v>393630</v>
      </c>
      <c r="GG15" s="60">
        <f>GF15/GF7</f>
        <v>0.89191154978213727</v>
      </c>
      <c r="GH15" s="159">
        <f>AVERAGE(FZ15:GE15)</f>
        <v>65605</v>
      </c>
      <c r="GK15" s="55">
        <v>57702</v>
      </c>
      <c r="GL15" s="55">
        <v>50064</v>
      </c>
      <c r="GM15" s="55">
        <v>58752</v>
      </c>
      <c r="GN15" s="55">
        <v>71364</v>
      </c>
      <c r="GO15" s="55">
        <v>39858</v>
      </c>
      <c r="GP15" s="55">
        <v>45402</v>
      </c>
      <c r="GQ15" s="203">
        <f>SUM(GK15:GP15)</f>
        <v>323142</v>
      </c>
      <c r="GR15" s="60">
        <f>GQ15/GQ7</f>
        <v>1.0357181776806261</v>
      </c>
      <c r="GS15" s="159">
        <f>AVERAGE(GK15:GP15)</f>
        <v>53857</v>
      </c>
      <c r="GU15" s="55">
        <v>27396</v>
      </c>
      <c r="GV15" s="55">
        <v>61344</v>
      </c>
      <c r="GW15" s="55">
        <v>67392</v>
      </c>
      <c r="GX15" s="55">
        <v>60078</v>
      </c>
      <c r="GY15" s="55">
        <v>63360</v>
      </c>
      <c r="GZ15" s="55">
        <v>54312</v>
      </c>
      <c r="HA15" s="203">
        <f>SUM(GU15:GZ15)</f>
        <v>333882</v>
      </c>
      <c r="HB15" s="60">
        <f>HA15/HA7</f>
        <v>1.2907892447760616</v>
      </c>
      <c r="HC15" s="159">
        <f>AVERAGE(GU15:GZ15)</f>
        <v>55647</v>
      </c>
    </row>
    <row r="16" spans="1:211" x14ac:dyDescent="0.25">
      <c r="B16" s="202">
        <f t="shared" ref="B16:G16" si="80">SUM(B12:B15)</f>
        <v>533862</v>
      </c>
      <c r="C16" s="202">
        <f t="shared" si="80"/>
        <v>568458</v>
      </c>
      <c r="D16" s="202">
        <f t="shared" si="80"/>
        <v>630474</v>
      </c>
      <c r="E16" s="202">
        <f t="shared" si="80"/>
        <v>589450</v>
      </c>
      <c r="F16" s="202">
        <f t="shared" si="80"/>
        <v>628350</v>
      </c>
      <c r="G16" s="202">
        <f t="shared" si="80"/>
        <v>0</v>
      </c>
      <c r="H16" s="203">
        <f>SUM(B16:G16)</f>
        <v>2950594</v>
      </c>
      <c r="I16" s="60">
        <f>H16/H8</f>
        <v>0.94996587250482933</v>
      </c>
      <c r="J16" s="159">
        <f>AVERAGE(B16:F16)</f>
        <v>590118.80000000005</v>
      </c>
      <c r="L16" s="202">
        <f t="shared" ref="L16:Q16" si="81">SUM(L12:L15)</f>
        <v>431802</v>
      </c>
      <c r="M16" s="202">
        <f t="shared" si="81"/>
        <v>673392</v>
      </c>
      <c r="N16" s="202">
        <f t="shared" si="81"/>
        <v>564324</v>
      </c>
      <c r="O16" s="202">
        <f t="shared" si="81"/>
        <v>601158</v>
      </c>
      <c r="P16" s="202">
        <f t="shared" si="81"/>
        <v>583308</v>
      </c>
      <c r="Q16" s="202">
        <f t="shared" si="81"/>
        <v>566190</v>
      </c>
      <c r="R16" s="203">
        <f>SUM(L16:Q16)</f>
        <v>3420174</v>
      </c>
      <c r="S16" s="60">
        <f>R16/R8</f>
        <v>0.96738959803612934</v>
      </c>
      <c r="T16" s="159">
        <f>AVERAGE(L16:P16)</f>
        <v>570796.80000000005</v>
      </c>
      <c r="V16" s="202">
        <f t="shared" ref="V16:AA16" si="82">SUM(V12:V15)</f>
        <v>595776</v>
      </c>
      <c r="W16" s="202">
        <f t="shared" si="82"/>
        <v>675654</v>
      </c>
      <c r="X16" s="202">
        <f t="shared" si="82"/>
        <v>620432</v>
      </c>
      <c r="Y16" s="202">
        <f t="shared" si="82"/>
        <v>659634</v>
      </c>
      <c r="Z16" s="202">
        <f t="shared" si="82"/>
        <v>656808</v>
      </c>
      <c r="AA16" s="202">
        <f t="shared" si="82"/>
        <v>554400</v>
      </c>
      <c r="AB16" s="203">
        <f>SUM(V16:AA16)</f>
        <v>3762704</v>
      </c>
      <c r="AC16" s="60">
        <f>AB16/AB8</f>
        <v>1.0597204967981981</v>
      </c>
      <c r="AD16" s="159">
        <f>AVERAGE(V16:Z16)</f>
        <v>641660.80000000005</v>
      </c>
      <c r="AF16" s="202">
        <f t="shared" ref="AF16:AK16" si="83">SUM(AF12:AF15)</f>
        <v>644844</v>
      </c>
      <c r="AG16" s="202">
        <f t="shared" si="83"/>
        <v>623706</v>
      </c>
      <c r="AH16" s="202">
        <f t="shared" si="83"/>
        <v>635766</v>
      </c>
      <c r="AI16" s="202">
        <f t="shared" si="83"/>
        <v>668784</v>
      </c>
      <c r="AJ16" s="202">
        <f t="shared" si="83"/>
        <v>506496</v>
      </c>
      <c r="AK16" s="202">
        <f t="shared" si="83"/>
        <v>6294</v>
      </c>
      <c r="AL16" s="203">
        <f>SUM(AF16:AK16)</f>
        <v>3085890</v>
      </c>
      <c r="AM16" s="60">
        <f>AL16/AL8</f>
        <v>1.043235294117647</v>
      </c>
      <c r="AN16" s="159">
        <f>AVERAGE(AF16:AJ16)</f>
        <v>615919.19999999995</v>
      </c>
      <c r="AP16" s="202">
        <f t="shared" ref="AP16:AU16" si="84">SUM(AP12:AP15)</f>
        <v>526002</v>
      </c>
      <c r="AQ16" s="202">
        <f t="shared" si="84"/>
        <v>587940</v>
      </c>
      <c r="AR16" s="202">
        <f t="shared" si="84"/>
        <v>654474</v>
      </c>
      <c r="AS16" s="202">
        <f t="shared" si="84"/>
        <v>630690</v>
      </c>
      <c r="AT16" s="202">
        <f t="shared" si="84"/>
        <v>611750</v>
      </c>
      <c r="AU16" s="202">
        <f t="shared" si="84"/>
        <v>332754</v>
      </c>
      <c r="AV16" s="203">
        <f>SUM(AP16:AU16)</f>
        <v>3343610</v>
      </c>
      <c r="AW16" s="60">
        <f>AV16/AV8</f>
        <v>0.92659276707773308</v>
      </c>
      <c r="AX16" s="159">
        <f>AVERAGE(AP16:AT16)</f>
        <v>602171.19999999995</v>
      </c>
      <c r="AZ16" s="202">
        <f t="shared" ref="AZ16:BE16" si="85">SUM(AZ12:AZ15)</f>
        <v>583350</v>
      </c>
      <c r="BA16" s="202">
        <f t="shared" si="85"/>
        <v>436116</v>
      </c>
      <c r="BB16" s="202">
        <f t="shared" si="85"/>
        <v>538902</v>
      </c>
      <c r="BC16" s="202">
        <f t="shared" si="85"/>
        <v>414618</v>
      </c>
      <c r="BD16" s="202">
        <f t="shared" si="85"/>
        <v>509436</v>
      </c>
      <c r="BE16" s="202">
        <f t="shared" si="85"/>
        <v>384894</v>
      </c>
      <c r="BF16" s="203">
        <f>SUM(AZ16:BE16)</f>
        <v>2867316</v>
      </c>
      <c r="BG16" s="60">
        <f>BF16/BF8</f>
        <v>0.99523920595120086</v>
      </c>
      <c r="BH16" s="159">
        <f>AVERAGE(AZ16:BD16)</f>
        <v>496484.4</v>
      </c>
      <c r="BJ16" s="202">
        <f t="shared" ref="BJ16:BO16" si="86">SUM(BJ12:BJ15)</f>
        <v>485022</v>
      </c>
      <c r="BK16" s="202">
        <f t="shared" si="86"/>
        <v>532218</v>
      </c>
      <c r="BL16" s="202">
        <f t="shared" si="86"/>
        <v>460056</v>
      </c>
      <c r="BM16" s="202">
        <f t="shared" si="86"/>
        <v>491262</v>
      </c>
      <c r="BN16" s="202">
        <f t="shared" si="86"/>
        <v>501360</v>
      </c>
      <c r="BO16" s="202">
        <f t="shared" si="86"/>
        <v>402528</v>
      </c>
      <c r="BP16" s="203">
        <f>SUM(BJ16:BO16)</f>
        <v>2872446</v>
      </c>
      <c r="BQ16" s="60">
        <f>BP16/BP8</f>
        <v>1.0046380349645092</v>
      </c>
      <c r="BR16" s="159">
        <f>AVERAGE(BJ16:BN16)</f>
        <v>493983.6</v>
      </c>
      <c r="BT16" s="202">
        <f t="shared" ref="BT16:BY16" si="87">SUM(BT12:BT15)</f>
        <v>485778</v>
      </c>
      <c r="BU16" s="202">
        <f t="shared" si="87"/>
        <v>460294</v>
      </c>
      <c r="BV16" s="202">
        <f t="shared" si="87"/>
        <v>551916</v>
      </c>
      <c r="BW16" s="202">
        <f t="shared" si="87"/>
        <v>477228</v>
      </c>
      <c r="BX16" s="202">
        <f t="shared" si="87"/>
        <v>486402</v>
      </c>
      <c r="BY16" s="202">
        <f t="shared" si="87"/>
        <v>0</v>
      </c>
      <c r="BZ16" s="203">
        <f>SUM(BT16:BY16)</f>
        <v>2461618</v>
      </c>
      <c r="CA16" s="60">
        <f>BZ16/BZ8</f>
        <v>1.0284493474454877</v>
      </c>
      <c r="CB16" s="159">
        <f>AVERAGE(BT16:BX16)</f>
        <v>492323.6</v>
      </c>
      <c r="CD16" s="202">
        <f t="shared" ref="CD16:CJ16" si="88">SUM(CD12:CD15)</f>
        <v>482064</v>
      </c>
      <c r="CE16" s="202">
        <f t="shared" si="88"/>
        <v>490110</v>
      </c>
      <c r="CF16" s="202">
        <f t="shared" si="88"/>
        <v>573558</v>
      </c>
      <c r="CG16" s="202">
        <f t="shared" si="88"/>
        <v>542628</v>
      </c>
      <c r="CH16" s="202">
        <f t="shared" si="88"/>
        <v>459390</v>
      </c>
      <c r="CI16" s="202">
        <f t="shared" si="88"/>
        <v>400476</v>
      </c>
      <c r="CJ16" s="202">
        <f t="shared" si="88"/>
        <v>475248</v>
      </c>
      <c r="CK16" s="203">
        <f>SUM(CD16:CJ16)</f>
        <v>3423474</v>
      </c>
      <c r="CL16" s="60">
        <f>CK16/CK8</f>
        <v>1.0495352395189474</v>
      </c>
      <c r="CM16" s="159">
        <f>AVERAGE(CD16:CH16)</f>
        <v>509550</v>
      </c>
      <c r="CO16" s="202">
        <f>SUM(CO12:CO15)</f>
        <v>485958</v>
      </c>
      <c r="CP16" s="202">
        <f>SUM(CP12:CP15)</f>
        <v>470694</v>
      </c>
      <c r="CQ16" s="202">
        <f>SUM(CQ12:CQ15)</f>
        <v>423354</v>
      </c>
      <c r="CR16" s="202">
        <f>SUM(CR12:CR15)</f>
        <v>530676</v>
      </c>
      <c r="CS16" s="202">
        <f>SUM(CS12:CS15)</f>
        <v>444576</v>
      </c>
      <c r="CT16" s="203">
        <f>SUM(CO16:CS16)</f>
        <v>2355258</v>
      </c>
      <c r="CU16" s="60">
        <f>CT16/CT8</f>
        <v>1.0726870083649793</v>
      </c>
      <c r="CV16" s="159">
        <f>AVERAGE(CO16:CS16)</f>
        <v>471051.6</v>
      </c>
      <c r="CX16" s="202">
        <f>SUM(CX12:CX15)</f>
        <v>427992</v>
      </c>
      <c r="CY16" s="202">
        <f>SUM(CY12:CY15)</f>
        <v>478020</v>
      </c>
      <c r="CZ16" s="202">
        <f>SUM(CZ12:CZ15)</f>
        <v>522714</v>
      </c>
      <c r="DA16" s="202">
        <f>SUM(DA12:DA15)</f>
        <v>404646</v>
      </c>
      <c r="DB16" s="202">
        <f>SUM(DB12:DB15)</f>
        <v>493470</v>
      </c>
      <c r="DC16" s="280"/>
      <c r="DD16" s="203">
        <f>SUM(CX16:DC16)</f>
        <v>2326842</v>
      </c>
      <c r="DE16" s="60">
        <f>DD16/DD8</f>
        <v>0.85391830892876808</v>
      </c>
      <c r="DF16" s="159">
        <f>AVERAGE(CX16:DB16)</f>
        <v>465368.4</v>
      </c>
      <c r="DH16" s="202">
        <f>SUM(DH12:DH15)</f>
        <v>513048</v>
      </c>
      <c r="DI16" s="202">
        <f>SUM(DI12:DI15)</f>
        <v>415266</v>
      </c>
      <c r="DJ16" s="202">
        <f>SUM(DJ12:DJ15)</f>
        <v>462186</v>
      </c>
      <c r="DK16" s="202">
        <f>SUM(DK12:DK15)</f>
        <v>354384</v>
      </c>
      <c r="DL16" s="202">
        <f>SUM(DL12:DL15)</f>
        <v>445062</v>
      </c>
      <c r="DM16" s="280"/>
      <c r="DN16" s="203">
        <f>SUM(DH16:DM16)</f>
        <v>2189946</v>
      </c>
      <c r="DO16" s="60">
        <f>DN16/DN8</f>
        <v>0.81698581506044166</v>
      </c>
      <c r="DP16" s="159">
        <f>AVERAGE(DH16:DL16)</f>
        <v>437989.2</v>
      </c>
      <c r="DR16" s="202">
        <f t="shared" ref="DR16:DW16" si="89">SUM(DR12:DR15)</f>
        <v>495018</v>
      </c>
      <c r="DS16" s="202">
        <f t="shared" si="89"/>
        <v>465306</v>
      </c>
      <c r="DT16" s="202">
        <f t="shared" si="89"/>
        <v>447726</v>
      </c>
      <c r="DU16" s="202">
        <f t="shared" si="89"/>
        <v>510054</v>
      </c>
      <c r="DV16" s="202">
        <f t="shared" si="89"/>
        <v>546766</v>
      </c>
      <c r="DW16" s="202">
        <f t="shared" si="89"/>
        <v>404244</v>
      </c>
      <c r="DX16" s="203">
        <f>SUM(DR16:DW16)</f>
        <v>2869114</v>
      </c>
      <c r="DY16" s="60">
        <f>DX16/DX8</f>
        <v>1.0718663631140197</v>
      </c>
      <c r="DZ16" s="159">
        <f>AVERAGE(DR16:DV16)</f>
        <v>492974</v>
      </c>
      <c r="EB16" s="202">
        <f t="shared" ref="EB16:EG16" si="90">SUM(EB12:EB15)</f>
        <v>454584</v>
      </c>
      <c r="EC16" s="202">
        <f t="shared" si="90"/>
        <v>440400</v>
      </c>
      <c r="ED16" s="202">
        <f t="shared" si="90"/>
        <v>499674</v>
      </c>
      <c r="EE16" s="202">
        <f t="shared" si="90"/>
        <v>496872</v>
      </c>
      <c r="EF16" s="202">
        <f t="shared" si="90"/>
        <v>501384</v>
      </c>
      <c r="EG16" s="202">
        <f t="shared" si="90"/>
        <v>348882</v>
      </c>
      <c r="EH16" s="203">
        <f>SUM(EB16:EG16)</f>
        <v>2741796</v>
      </c>
      <c r="EI16" s="60">
        <f>EH16/EH8</f>
        <v>1.0032551502067402</v>
      </c>
      <c r="EJ16" s="159">
        <f>AVERAGE(EB16:EF16)</f>
        <v>478582.8</v>
      </c>
      <c r="EL16" s="202">
        <f t="shared" ref="EL16:EQ16" si="91">SUM(EL12:EL15)</f>
        <v>426558</v>
      </c>
      <c r="EM16" s="202">
        <f t="shared" si="91"/>
        <v>443178</v>
      </c>
      <c r="EN16" s="202">
        <f t="shared" si="91"/>
        <v>349128</v>
      </c>
      <c r="EO16" s="202">
        <f t="shared" si="91"/>
        <v>497226</v>
      </c>
      <c r="EP16" s="202">
        <f t="shared" si="91"/>
        <v>492750</v>
      </c>
      <c r="EQ16" s="202">
        <f t="shared" si="91"/>
        <v>441810</v>
      </c>
      <c r="ER16" s="203">
        <f>SUM(EL16:EQ16)</f>
        <v>2650650</v>
      </c>
      <c r="ES16" s="60">
        <f>ER16/ER8</f>
        <v>1.0118657014689831</v>
      </c>
      <c r="ET16" s="159">
        <f>AVERAGE(EL16:EP16)</f>
        <v>441768</v>
      </c>
      <c r="EV16" s="202">
        <f t="shared" ref="EV16:FA16" si="92">SUM(EV12:EV15)</f>
        <v>426420</v>
      </c>
      <c r="EW16" s="202">
        <f t="shared" si="92"/>
        <v>461424</v>
      </c>
      <c r="EX16" s="202">
        <f t="shared" si="92"/>
        <v>421056</v>
      </c>
      <c r="EY16" s="202">
        <f t="shared" si="92"/>
        <v>408504</v>
      </c>
      <c r="EZ16" s="202">
        <f t="shared" si="92"/>
        <v>415572</v>
      </c>
      <c r="FA16" s="202">
        <f t="shared" si="92"/>
        <v>377892</v>
      </c>
      <c r="FB16" s="203">
        <f>SUM(EV16:FA16)</f>
        <v>2510868</v>
      </c>
      <c r="FC16" s="60">
        <f>FB16/FB8</f>
        <v>1.0550202443439369</v>
      </c>
      <c r="FD16" s="159">
        <f>AVERAGE(EV16:EZ16)</f>
        <v>426595.2</v>
      </c>
      <c r="FF16" s="202">
        <f t="shared" ref="FF16:FK16" si="93">SUM(FF12:FF15)</f>
        <v>406680</v>
      </c>
      <c r="FG16" s="202">
        <f t="shared" si="93"/>
        <v>436968</v>
      </c>
      <c r="FH16" s="202">
        <f t="shared" si="93"/>
        <v>451326</v>
      </c>
      <c r="FI16" s="202">
        <f t="shared" si="93"/>
        <v>419016</v>
      </c>
      <c r="FJ16" s="202">
        <f t="shared" si="93"/>
        <v>493572</v>
      </c>
      <c r="FK16" s="202">
        <f t="shared" si="93"/>
        <v>488532</v>
      </c>
      <c r="FL16" s="203">
        <f>SUM(FF16:FK16)</f>
        <v>2696094</v>
      </c>
      <c r="FM16" s="60">
        <f>FL16/FL8</f>
        <v>0.89533690525766274</v>
      </c>
      <c r="FN16" s="159">
        <f>AVERAGE(FF16:FJ16)</f>
        <v>441512.4</v>
      </c>
      <c r="FP16" s="202">
        <f t="shared" ref="FP16:FU16" si="94">SUM(FP12:FP15)</f>
        <v>473790</v>
      </c>
      <c r="FQ16" s="202">
        <f t="shared" si="94"/>
        <v>559872</v>
      </c>
      <c r="FR16" s="202">
        <f t="shared" si="94"/>
        <v>533376</v>
      </c>
      <c r="FS16" s="202">
        <f t="shared" si="94"/>
        <v>531588</v>
      </c>
      <c r="FT16" s="202">
        <f t="shared" si="94"/>
        <v>566640</v>
      </c>
      <c r="FU16" s="202">
        <f t="shared" si="94"/>
        <v>492762</v>
      </c>
      <c r="FV16" s="203">
        <f>SUM(FP16:FU16)</f>
        <v>3158028</v>
      </c>
      <c r="FW16" s="60">
        <f>FV16/FV8</f>
        <v>0.87920821849160613</v>
      </c>
      <c r="FX16" s="159">
        <f>AVERAGE(FP16:FT16)</f>
        <v>533053.19999999995</v>
      </c>
      <c r="FZ16" s="202">
        <f t="shared" ref="FZ16:GE16" si="95">SUM(FZ12:FZ15)</f>
        <v>533358</v>
      </c>
      <c r="GA16" s="202">
        <f t="shared" si="95"/>
        <v>469440</v>
      </c>
      <c r="GB16" s="202">
        <f t="shared" si="95"/>
        <v>514896</v>
      </c>
      <c r="GC16" s="202">
        <f t="shared" si="95"/>
        <v>562782</v>
      </c>
      <c r="GD16" s="202">
        <f t="shared" si="95"/>
        <v>531258</v>
      </c>
      <c r="GE16" s="202">
        <f t="shared" si="95"/>
        <v>557082</v>
      </c>
      <c r="GF16" s="203">
        <f>SUM(FZ16:GE16)</f>
        <v>3168816</v>
      </c>
      <c r="GG16" s="60">
        <f>GF16/GF8</f>
        <v>1.0184432822068046</v>
      </c>
      <c r="GH16" s="159">
        <f>AVERAGE(FZ16:GD16)</f>
        <v>522346.8</v>
      </c>
      <c r="GK16" s="202">
        <f t="shared" ref="GK16:GP16" si="96">SUM(GK12:GK15)</f>
        <v>474726</v>
      </c>
      <c r="GL16" s="202">
        <f t="shared" si="96"/>
        <v>473136</v>
      </c>
      <c r="GM16" s="202">
        <f t="shared" si="96"/>
        <v>445458</v>
      </c>
      <c r="GN16" s="202">
        <f t="shared" si="96"/>
        <v>382602</v>
      </c>
      <c r="GO16" s="202">
        <f t="shared" si="96"/>
        <v>422280</v>
      </c>
      <c r="GP16" s="202">
        <f t="shared" si="96"/>
        <v>393198</v>
      </c>
      <c r="GQ16" s="203">
        <f>SUM(GK16:GP16)</f>
        <v>2591400</v>
      </c>
      <c r="GR16" s="60">
        <f>GQ16/GQ8</f>
        <v>1.0199519189139405</v>
      </c>
      <c r="GS16" s="159">
        <f>AVERAGE(GK16:GO16)</f>
        <v>439640.4</v>
      </c>
      <c r="GU16" s="202">
        <f t="shared" ref="GU16:GZ16" si="97">SUM(GU12:GU15)</f>
        <v>447216</v>
      </c>
      <c r="GV16" s="202">
        <f t="shared" si="97"/>
        <v>449304</v>
      </c>
      <c r="GW16" s="202">
        <f t="shared" si="97"/>
        <v>449760</v>
      </c>
      <c r="GX16" s="202">
        <f t="shared" si="97"/>
        <v>489318</v>
      </c>
      <c r="GY16" s="202">
        <f t="shared" si="97"/>
        <v>459342</v>
      </c>
      <c r="GZ16" s="202">
        <f t="shared" si="97"/>
        <v>397818</v>
      </c>
      <c r="HA16" s="203">
        <f>SUM(GU16:GZ16)</f>
        <v>2692758</v>
      </c>
      <c r="HB16" s="60">
        <f>HA16/HA8</f>
        <v>1.0545068063507927</v>
      </c>
      <c r="HC16" s="159">
        <f>AVERAGE(GU16:GY16)</f>
        <v>458988</v>
      </c>
    </row>
    <row r="17" spans="1:211" x14ac:dyDescent="0.25">
      <c r="B17" s="61">
        <f t="shared" ref="B17:H17" si="98">B16/B8</f>
        <v>0.85009872611464965</v>
      </c>
      <c r="C17" s="61">
        <f t="shared" si="98"/>
        <v>0.95699999999999996</v>
      </c>
      <c r="D17" s="61">
        <f t="shared" si="98"/>
        <v>1.0039394904458598</v>
      </c>
      <c r="E17" s="61">
        <f t="shared" si="98"/>
        <v>0.93861464968152863</v>
      </c>
      <c r="F17" s="61">
        <f t="shared" si="98"/>
        <v>1.0005573248407644</v>
      </c>
      <c r="G17" s="61" t="e">
        <f t="shared" si="98"/>
        <v>#DIV/0!</v>
      </c>
      <c r="H17" s="61">
        <f t="shared" si="98"/>
        <v>0.94996587250482933</v>
      </c>
      <c r="I17"/>
      <c r="J17" s="61"/>
      <c r="L17" s="61">
        <f t="shared" ref="L17:R17" si="99">L16/L8</f>
        <v>0.72207692307692306</v>
      </c>
      <c r="M17" s="61">
        <f t="shared" si="99"/>
        <v>1.07228025477707</v>
      </c>
      <c r="N17" s="61">
        <f t="shared" si="99"/>
        <v>0.89860509554140122</v>
      </c>
      <c r="O17" s="61">
        <f t="shared" si="99"/>
        <v>1.0799239042371831</v>
      </c>
      <c r="P17" s="61">
        <f t="shared" si="99"/>
        <v>0.95938815789473686</v>
      </c>
      <c r="Q17" s="61">
        <f t="shared" si="99"/>
        <v>1.0955688854489165</v>
      </c>
      <c r="R17" s="61">
        <f t="shared" si="99"/>
        <v>0.96738959803612934</v>
      </c>
      <c r="S17"/>
      <c r="T17" s="61"/>
      <c r="V17" s="61">
        <f t="shared" ref="V17:AB17" si="100">V16/V8</f>
        <v>1.0934538787241423</v>
      </c>
      <c r="W17" s="61">
        <f t="shared" si="100"/>
        <v>1.0758821656050956</v>
      </c>
      <c r="X17" s="61">
        <f t="shared" si="100"/>
        <v>1.0204473684210527</v>
      </c>
      <c r="Y17" s="61">
        <f t="shared" si="100"/>
        <v>1.0503726114649681</v>
      </c>
      <c r="Z17" s="61">
        <f t="shared" si="100"/>
        <v>1.0458726114649681</v>
      </c>
      <c r="AA17" s="61">
        <f t="shared" si="100"/>
        <v>1.0790190735694822</v>
      </c>
      <c r="AB17" s="61">
        <f t="shared" si="100"/>
        <v>1.0597204967981981</v>
      </c>
      <c r="AC17"/>
      <c r="AD17" s="61"/>
      <c r="AF17" s="61">
        <f t="shared" ref="AF17:AL17" si="101">AF16/AF8</f>
        <v>1.0605986842105264</v>
      </c>
      <c r="AG17" s="61">
        <f t="shared" si="101"/>
        <v>0.99316242038216562</v>
      </c>
      <c r="AH17" s="61">
        <f t="shared" si="101"/>
        <v>1.0123662420382165</v>
      </c>
      <c r="AI17" s="61">
        <f t="shared" si="101"/>
        <v>1.0999736842105263</v>
      </c>
      <c r="AJ17" s="61">
        <f t="shared" si="101"/>
        <v>1.0421728395061729</v>
      </c>
      <c r="AK17" s="61" t="e">
        <f t="shared" si="101"/>
        <v>#DIV/0!</v>
      </c>
      <c r="AL17" s="61">
        <f t="shared" si="101"/>
        <v>1.043235294117647</v>
      </c>
      <c r="AM17"/>
      <c r="AN17" s="61"/>
      <c r="AP17" s="61">
        <f t="shared" ref="AP17:AV17" si="102">AP16/AP8</f>
        <v>0.83758280254777073</v>
      </c>
      <c r="AQ17" s="61">
        <f t="shared" si="102"/>
        <v>1.0424468085106382</v>
      </c>
      <c r="AR17" s="61">
        <f t="shared" si="102"/>
        <v>1.0322933753943218</v>
      </c>
      <c r="AS17" s="61">
        <f t="shared" si="102"/>
        <v>0.9947791798107255</v>
      </c>
      <c r="AT17" s="61">
        <f t="shared" si="102"/>
        <v>1.0264261744966443</v>
      </c>
      <c r="AU17" s="61">
        <f t="shared" si="102"/>
        <v>0.60226968325791852</v>
      </c>
      <c r="AV17" s="61">
        <f t="shared" si="102"/>
        <v>0.92659276707773308</v>
      </c>
      <c r="AW17"/>
      <c r="AX17" s="61"/>
      <c r="AZ17" s="61">
        <f t="shared" ref="AZ17:BF17" si="103">AZ16/AZ8</f>
        <v>1.1970254425618623</v>
      </c>
      <c r="BA17" s="61">
        <f t="shared" si="103"/>
        <v>0.89490348488610461</v>
      </c>
      <c r="BB17" s="61">
        <f t="shared" si="103"/>
        <v>1.015518206332785</v>
      </c>
      <c r="BC17" s="61">
        <f t="shared" si="103"/>
        <v>0.85078991162100659</v>
      </c>
      <c r="BD17" s="61">
        <f t="shared" si="103"/>
        <v>1.045355024182643</v>
      </c>
      <c r="BE17" s="61">
        <f t="shared" si="103"/>
        <v>0.95975642902205061</v>
      </c>
      <c r="BF17" s="61">
        <f t="shared" si="103"/>
        <v>0.99523920595120086</v>
      </c>
      <c r="BG17"/>
      <c r="BH17" s="61"/>
      <c r="BJ17" s="61">
        <f t="shared" ref="BJ17:BP17" si="104">BJ16/BJ8</f>
        <v>0.95602296716357893</v>
      </c>
      <c r="BK17" s="61">
        <f t="shared" si="104"/>
        <v>1.0490506235549433</v>
      </c>
      <c r="BL17" s="61">
        <f t="shared" si="104"/>
        <v>0.90681268515945146</v>
      </c>
      <c r="BM17" s="61">
        <f t="shared" si="104"/>
        <v>0.96832258102666291</v>
      </c>
      <c r="BN17" s="61">
        <f t="shared" si="104"/>
        <v>1.257739200240831</v>
      </c>
      <c r="BO17" s="61">
        <f t="shared" si="104"/>
        <v>0.93343505715007891</v>
      </c>
      <c r="BP17" s="61">
        <f t="shared" si="104"/>
        <v>1.0046380349645092</v>
      </c>
      <c r="BQ17"/>
      <c r="BR17" s="61"/>
      <c r="BT17" s="61">
        <f t="shared" ref="BT17:BZ17" si="105">BT16/BT8</f>
        <v>0.98070928667563939</v>
      </c>
      <c r="BU17" s="61">
        <f t="shared" si="105"/>
        <v>0.92926110363391656</v>
      </c>
      <c r="BV17" s="61">
        <f t="shared" si="105"/>
        <v>1.1142314939434725</v>
      </c>
      <c r="BW17" s="61">
        <f t="shared" si="105"/>
        <v>1.1577851201478744</v>
      </c>
      <c r="BX17" s="61">
        <f t="shared" si="105"/>
        <v>0.9819690444145357</v>
      </c>
      <c r="BY17" s="61" t="e">
        <f t="shared" si="105"/>
        <v>#DIV/0!</v>
      </c>
      <c r="BZ17" s="61">
        <f t="shared" si="105"/>
        <v>1.0284493474454877</v>
      </c>
      <c r="CA17"/>
      <c r="CB17" s="61"/>
      <c r="CD17" s="61">
        <f t="shared" ref="CD17:CK17" si="106">CD16/CD8</f>
        <v>0.95019185282523</v>
      </c>
      <c r="CE17" s="61">
        <f t="shared" si="106"/>
        <v>1.1036146257773964</v>
      </c>
      <c r="CF17" s="61">
        <f t="shared" si="106"/>
        <v>1.1305348226018397</v>
      </c>
      <c r="CG17" s="61">
        <f t="shared" si="106"/>
        <v>1.0355496183206108</v>
      </c>
      <c r="CH17" s="61">
        <f t="shared" si="106"/>
        <v>1.0118722466960353</v>
      </c>
      <c r="CI17" s="61">
        <f t="shared" si="106"/>
        <v>1.2601510383889238</v>
      </c>
      <c r="CJ17" s="61">
        <f t="shared" si="106"/>
        <v>0.93675689881734558</v>
      </c>
      <c r="CK17" s="61">
        <f t="shared" si="106"/>
        <v>1.0495352395189474</v>
      </c>
      <c r="CL17"/>
      <c r="CM17" s="61"/>
      <c r="CO17" s="61">
        <f t="shared" ref="CO17:CT17" si="107">CO16/CO8</f>
        <v>1.0252278481012658</v>
      </c>
      <c r="CP17" s="61">
        <f t="shared" si="107"/>
        <v>1.0100729613733905</v>
      </c>
      <c r="CQ17" s="61">
        <f t="shared" si="107"/>
        <v>1.1177312044254464</v>
      </c>
      <c r="CR17" s="61">
        <f t="shared" si="107"/>
        <v>1.1195696202531646</v>
      </c>
      <c r="CS17" s="61">
        <f t="shared" si="107"/>
        <v>1.1034400595681311</v>
      </c>
      <c r="CT17" s="61">
        <f t="shared" si="107"/>
        <v>1.0726870083649793</v>
      </c>
      <c r="CU17"/>
      <c r="CV17" s="61"/>
      <c r="CX17" s="61">
        <f t="shared" ref="CX17:DD17" si="108">CX16/CX8</f>
        <v>0.9029367088607595</v>
      </c>
      <c r="CY17" s="61">
        <f t="shared" si="108"/>
        <v>1.0963761467889908</v>
      </c>
      <c r="CZ17" s="61">
        <f t="shared" si="108"/>
        <v>1.1265387931034483</v>
      </c>
      <c r="DA17" s="61">
        <f t="shared" si="108"/>
        <v>0.85368354430379745</v>
      </c>
      <c r="DB17" s="61">
        <f t="shared" si="108"/>
        <v>1.0410759493670887</v>
      </c>
      <c r="DC17" s="61"/>
      <c r="DD17" s="61">
        <f t="shared" si="108"/>
        <v>0.85391830892876808</v>
      </c>
      <c r="DE17"/>
      <c r="DF17" s="61"/>
      <c r="DH17" s="61">
        <f>DH16/DH8</f>
        <v>1.082379746835443</v>
      </c>
      <c r="DI17" s="61">
        <f>DI16/DI8</f>
        <v>0.87608860759493667</v>
      </c>
      <c r="DJ17" s="61">
        <f>DJ16/DJ8</f>
        <v>0.97507594936708863</v>
      </c>
      <c r="DK17" s="61">
        <f>DK16/DK8</f>
        <v>0.92863300831457551</v>
      </c>
      <c r="DL17" s="61">
        <f>DL16/DL8</f>
        <v>0.93894936708860754</v>
      </c>
      <c r="DM17" s="61"/>
      <c r="DN17" s="61">
        <f>DN16/DN8</f>
        <v>0.81698581506044166</v>
      </c>
      <c r="DO17"/>
      <c r="DP17" s="61"/>
      <c r="DR17" s="61">
        <f t="shared" ref="DR17:DW17" si="109">DR16/DR8</f>
        <v>1.0443417721518988</v>
      </c>
      <c r="DS17" s="61">
        <f t="shared" si="109"/>
        <v>0.98165822784810131</v>
      </c>
      <c r="DT17" s="61">
        <f t="shared" si="109"/>
        <v>1.101997115332549</v>
      </c>
      <c r="DU17" s="61">
        <f t="shared" si="109"/>
        <v>1.0760632911392405</v>
      </c>
      <c r="DV17" s="61">
        <f t="shared" si="109"/>
        <v>1.1535147679324895</v>
      </c>
      <c r="DW17" s="61">
        <f t="shared" si="109"/>
        <v>1.0795385354911071</v>
      </c>
      <c r="DX17" s="61">
        <f>DX16/DX8</f>
        <v>1.0718663631140197</v>
      </c>
      <c r="DY17"/>
      <c r="DZ17" s="61"/>
      <c r="EB17" s="61">
        <f t="shared" ref="EB17:EH17" si="110">EB16/EB8</f>
        <v>1.0012863436123347</v>
      </c>
      <c r="EC17" s="61">
        <f t="shared" si="110"/>
        <v>0.92911392405063287</v>
      </c>
      <c r="ED17" s="61">
        <f t="shared" si="110"/>
        <v>1.0541645569620253</v>
      </c>
      <c r="EE17" s="61">
        <f t="shared" si="110"/>
        <v>1.0482531645569619</v>
      </c>
      <c r="EF17" s="61">
        <f t="shared" si="110"/>
        <v>1.0577721518987342</v>
      </c>
      <c r="EG17" s="61">
        <f t="shared" si="110"/>
        <v>0.91115696004178637</v>
      </c>
      <c r="EH17" s="61">
        <f t="shared" si="110"/>
        <v>1.0032551502067402</v>
      </c>
      <c r="EI17"/>
      <c r="EJ17" s="61"/>
      <c r="EL17" s="61">
        <f t="shared" ref="EL17:ER17" si="111">EL16/EL8</f>
        <v>1.0826345177664976</v>
      </c>
      <c r="EM17" s="61">
        <f t="shared" si="111"/>
        <v>1.1061005772873733</v>
      </c>
      <c r="EN17" s="61">
        <f t="shared" si="111"/>
        <v>0.73655696202531651</v>
      </c>
      <c r="EO17" s="61">
        <f t="shared" si="111"/>
        <v>1.0489999999999999</v>
      </c>
      <c r="EP17" s="61">
        <f t="shared" si="111"/>
        <v>1.0395569620253164</v>
      </c>
      <c r="EQ17" s="61">
        <f t="shared" si="111"/>
        <v>1.0965748324646314</v>
      </c>
      <c r="ER17" s="61">
        <f t="shared" si="111"/>
        <v>1.0118657014689831</v>
      </c>
      <c r="ES17"/>
      <c r="ET17" s="61"/>
      <c r="EV17" s="61">
        <f t="shared" ref="EV17:FB17" si="112">EV16/EV8</f>
        <v>0.93925110132158596</v>
      </c>
      <c r="EW17" s="61">
        <f t="shared" si="112"/>
        <v>1.1956932405643876</v>
      </c>
      <c r="EX17" s="61">
        <f t="shared" si="112"/>
        <v>0.99305660377358496</v>
      </c>
      <c r="EY17" s="61">
        <f t="shared" si="112"/>
        <v>1.2318473911325949</v>
      </c>
      <c r="EZ17" s="61">
        <f t="shared" si="112"/>
        <v>0.98012264150943396</v>
      </c>
      <c r="FA17" s="61">
        <f t="shared" si="112"/>
        <v>1.0485349611542731</v>
      </c>
      <c r="FB17" s="61">
        <f t="shared" si="112"/>
        <v>1.0550202443439369</v>
      </c>
      <c r="FC17"/>
      <c r="FD17" s="61"/>
      <c r="FF17" s="61">
        <f t="shared" ref="FF17:FL17" si="113">FF16/FF8</f>
        <v>0.92849315068493155</v>
      </c>
      <c r="FG17" s="61">
        <f t="shared" si="113"/>
        <v>0.91034999999999999</v>
      </c>
      <c r="FH17" s="61">
        <f t="shared" si="113"/>
        <v>0.87806614785992221</v>
      </c>
      <c r="FI17" s="61">
        <f t="shared" si="113"/>
        <v>0.85380693696740984</v>
      </c>
      <c r="FJ17" s="61">
        <f t="shared" si="113"/>
        <v>0.80386319218241042</v>
      </c>
      <c r="FK17" s="61">
        <f t="shared" si="113"/>
        <v>1.0295721812434142</v>
      </c>
      <c r="FL17" s="61">
        <f t="shared" si="113"/>
        <v>0.89533690525766274</v>
      </c>
      <c r="FM17"/>
      <c r="FN17" s="61"/>
      <c r="FP17" s="61">
        <f t="shared" ref="FP17:FV17" si="114">FP16/FP8</f>
        <v>0.77164495114006515</v>
      </c>
      <c r="FQ17" s="61">
        <f t="shared" si="114"/>
        <v>0.91184364820846908</v>
      </c>
      <c r="FR17" s="61">
        <f t="shared" si="114"/>
        <v>0.8686905537459283</v>
      </c>
      <c r="FS17" s="61">
        <f t="shared" si="114"/>
        <v>0.86577850162866454</v>
      </c>
      <c r="FT17" s="61">
        <f t="shared" si="114"/>
        <v>0.92286644951140062</v>
      </c>
      <c r="FU17" s="61">
        <f t="shared" si="114"/>
        <v>0.94416938110749182</v>
      </c>
      <c r="FV17" s="61">
        <f t="shared" si="114"/>
        <v>0.87920821849160613</v>
      </c>
      <c r="FW17"/>
      <c r="FX17" s="61"/>
      <c r="FZ17" s="61">
        <f t="shared" ref="FZ17:GF17" si="115">FZ16/FZ8</f>
        <v>0.97091927847043602</v>
      </c>
      <c r="GA17" s="61">
        <f t="shared" si="115"/>
        <v>0.89816441092399357</v>
      </c>
      <c r="GB17" s="61">
        <f t="shared" si="115"/>
        <v>0.9373112483684759</v>
      </c>
      <c r="GC17" s="61">
        <f t="shared" si="115"/>
        <v>1.0631908458380641</v>
      </c>
      <c r="GD17" s="61">
        <f t="shared" si="115"/>
        <v>1.0229621456753182</v>
      </c>
      <c r="GE17" s="61">
        <f t="shared" si="115"/>
        <v>1.2619853975575002</v>
      </c>
      <c r="GF17" s="61">
        <f t="shared" si="115"/>
        <v>1.0184432822068046</v>
      </c>
      <c r="GG17"/>
      <c r="GH17" s="61"/>
      <c r="GK17" s="61">
        <f t="shared" ref="GK17:GQ17" si="116">GK16/GK8</f>
        <v>1.0612362602356633</v>
      </c>
      <c r="GL17" s="61">
        <f t="shared" si="116"/>
        <v>1.057681861163831</v>
      </c>
      <c r="GM17" s="61">
        <f t="shared" si="116"/>
        <v>0.99580849166057506</v>
      </c>
      <c r="GN17" s="61">
        <f t="shared" si="116"/>
        <v>1.0308748918880324</v>
      </c>
      <c r="GO17" s="61">
        <f t="shared" si="116"/>
        <v>0.94399474217193902</v>
      </c>
      <c r="GP17" s="61">
        <f t="shared" si="116"/>
        <v>1.0340975138927972</v>
      </c>
      <c r="GQ17" s="61">
        <f t="shared" si="116"/>
        <v>1.0199519189139405</v>
      </c>
      <c r="GR17"/>
      <c r="GS17" s="61"/>
      <c r="GU17" s="61">
        <f t="shared" ref="GU17:HA17" si="117">GU16/GU8</f>
        <v>1.1350631089768808</v>
      </c>
      <c r="GV17" s="61">
        <f t="shared" si="117"/>
        <v>1.0273703851061202</v>
      </c>
      <c r="GW17" s="61">
        <f t="shared" si="117"/>
        <v>1.0054232407999393</v>
      </c>
      <c r="GX17" s="61">
        <f t="shared" si="117"/>
        <v>1.0938538094578101</v>
      </c>
      <c r="GY17" s="61">
        <f t="shared" si="117"/>
        <v>1.0268434771334172</v>
      </c>
      <c r="GZ17" s="61">
        <f t="shared" si="117"/>
        <v>1.0462452068989097</v>
      </c>
      <c r="HA17" s="61">
        <f t="shared" si="117"/>
        <v>1.0545068063507927</v>
      </c>
      <c r="HB17"/>
      <c r="HC17" s="61"/>
    </row>
    <row r="19" spans="1:211" x14ac:dyDescent="0.25">
      <c r="H19"/>
      <c r="I19"/>
      <c r="J19"/>
      <c r="R19"/>
      <c r="S19"/>
      <c r="T19"/>
      <c r="AB19"/>
      <c r="AC19"/>
      <c r="AD19"/>
      <c r="AL19"/>
      <c r="AM19"/>
      <c r="AN19"/>
      <c r="AV19"/>
      <c r="AW19"/>
      <c r="AX19"/>
      <c r="BF19"/>
      <c r="BG19"/>
      <c r="BH19"/>
      <c r="BP19"/>
      <c r="BQ19"/>
      <c r="BR19"/>
      <c r="BZ19"/>
      <c r="CA19"/>
      <c r="CB19"/>
      <c r="CK19"/>
      <c r="CL19"/>
      <c r="CM19"/>
      <c r="CT19"/>
      <c r="CU19"/>
      <c r="CV19"/>
      <c r="DD19"/>
      <c r="DE19"/>
      <c r="DF19"/>
      <c r="DN19"/>
      <c r="DO19"/>
      <c r="DP19"/>
      <c r="DX19"/>
      <c r="DY19"/>
      <c r="DZ19"/>
      <c r="EH19"/>
      <c r="EI19"/>
      <c r="EJ19"/>
      <c r="ER19"/>
      <c r="ES19"/>
      <c r="ET19"/>
      <c r="FB19"/>
      <c r="FC19"/>
      <c r="FD19"/>
      <c r="FL19"/>
      <c r="FM19"/>
      <c r="FN19"/>
      <c r="FV19"/>
      <c r="FW19"/>
      <c r="FX19"/>
      <c r="GF19"/>
      <c r="GG19"/>
      <c r="GH19"/>
      <c r="GQ19"/>
      <c r="GR19"/>
      <c r="GS19"/>
      <c r="HA19"/>
      <c r="HB19"/>
      <c r="HC19"/>
    </row>
    <row r="20" spans="1:211" x14ac:dyDescent="0.25">
      <c r="A20" s="167" t="s">
        <v>1310</v>
      </c>
      <c r="B20" s="48">
        <f t="shared" ref="B20:G20" si="118">WEEKDAY(B21)</f>
        <v>2</v>
      </c>
      <c r="C20" s="48">
        <f t="shared" si="118"/>
        <v>3</v>
      </c>
      <c r="D20" s="48">
        <f t="shared" si="118"/>
        <v>4</v>
      </c>
      <c r="E20" s="48">
        <f t="shared" si="118"/>
        <v>5</v>
      </c>
      <c r="F20" s="48">
        <f t="shared" si="118"/>
        <v>6</v>
      </c>
      <c r="G20" s="48">
        <f t="shared" si="118"/>
        <v>7</v>
      </c>
      <c r="H20" s="49"/>
      <c r="I20"/>
      <c r="J20"/>
      <c r="L20" s="48">
        <f t="shared" ref="L20:Q20" si="119">WEEKDAY(L21)</f>
        <v>2</v>
      </c>
      <c r="M20" s="48">
        <f t="shared" si="119"/>
        <v>3</v>
      </c>
      <c r="N20" s="48">
        <f t="shared" si="119"/>
        <v>4</v>
      </c>
      <c r="O20" s="48">
        <f t="shared" si="119"/>
        <v>5</v>
      </c>
      <c r="P20" s="48">
        <f t="shared" si="119"/>
        <v>6</v>
      </c>
      <c r="Q20" s="48">
        <f t="shared" si="119"/>
        <v>7</v>
      </c>
      <c r="R20" s="49"/>
      <c r="S20"/>
      <c r="T20"/>
      <c r="V20" s="48">
        <f t="shared" ref="V20:AA20" si="120">WEEKDAY(V21)</f>
        <v>2</v>
      </c>
      <c r="W20" s="48">
        <f t="shared" si="120"/>
        <v>3</v>
      </c>
      <c r="X20" s="48">
        <f t="shared" si="120"/>
        <v>4</v>
      </c>
      <c r="Y20" s="48">
        <f t="shared" si="120"/>
        <v>5</v>
      </c>
      <c r="Z20" s="48">
        <f t="shared" si="120"/>
        <v>6</v>
      </c>
      <c r="AA20" s="48">
        <f t="shared" si="120"/>
        <v>7</v>
      </c>
      <c r="AB20" s="49"/>
      <c r="AC20"/>
      <c r="AD20"/>
      <c r="AF20" s="48">
        <f t="shared" ref="AF20:AK20" si="121">WEEKDAY(AF21)</f>
        <v>2</v>
      </c>
      <c r="AG20" s="48">
        <f t="shared" si="121"/>
        <v>3</v>
      </c>
      <c r="AH20" s="48">
        <f t="shared" si="121"/>
        <v>4</v>
      </c>
      <c r="AI20" s="48">
        <f t="shared" si="121"/>
        <v>5</v>
      </c>
      <c r="AJ20" s="48">
        <f t="shared" si="121"/>
        <v>6</v>
      </c>
      <c r="AK20" s="48">
        <f t="shared" si="121"/>
        <v>7</v>
      </c>
      <c r="AL20" s="49"/>
      <c r="AM20"/>
      <c r="AN20"/>
      <c r="AP20" s="48">
        <f t="shared" ref="AP20:AU20" si="122">WEEKDAY(AP21)</f>
        <v>2</v>
      </c>
      <c r="AQ20" s="48">
        <f t="shared" si="122"/>
        <v>3</v>
      </c>
      <c r="AR20" s="48">
        <f t="shared" si="122"/>
        <v>4</v>
      </c>
      <c r="AS20" s="48">
        <f t="shared" si="122"/>
        <v>5</v>
      </c>
      <c r="AT20" s="48">
        <f t="shared" si="122"/>
        <v>6</v>
      </c>
      <c r="AU20" s="48">
        <f t="shared" si="122"/>
        <v>7</v>
      </c>
      <c r="AV20" s="49"/>
      <c r="AW20"/>
      <c r="AX20"/>
      <c r="AZ20" s="48">
        <f t="shared" ref="AZ20:BE20" si="123">WEEKDAY(AZ21)</f>
        <v>2</v>
      </c>
      <c r="BA20" s="48">
        <f t="shared" si="123"/>
        <v>3</v>
      </c>
      <c r="BB20" s="48">
        <f t="shared" si="123"/>
        <v>4</v>
      </c>
      <c r="BC20" s="48">
        <f t="shared" si="123"/>
        <v>5</v>
      </c>
      <c r="BD20" s="48">
        <f t="shared" si="123"/>
        <v>6</v>
      </c>
      <c r="BE20" s="48">
        <f t="shared" si="123"/>
        <v>7</v>
      </c>
      <c r="BF20" s="49"/>
      <c r="BG20"/>
      <c r="BH20"/>
      <c r="BJ20" s="48">
        <f t="shared" ref="BJ20:BO20" si="124">WEEKDAY(BJ21)</f>
        <v>2</v>
      </c>
      <c r="BK20" s="48">
        <f t="shared" si="124"/>
        <v>3</v>
      </c>
      <c r="BL20" s="48">
        <f t="shared" si="124"/>
        <v>4</v>
      </c>
      <c r="BM20" s="48">
        <f t="shared" si="124"/>
        <v>5</v>
      </c>
      <c r="BN20" s="48">
        <f t="shared" si="124"/>
        <v>6</v>
      </c>
      <c r="BO20" s="48">
        <f t="shared" si="124"/>
        <v>7</v>
      </c>
      <c r="BP20" s="49"/>
      <c r="BQ20"/>
      <c r="BR20"/>
      <c r="BT20" s="48">
        <f t="shared" ref="BT20:BY20" si="125">WEEKDAY(BT21)</f>
        <v>2</v>
      </c>
      <c r="BU20" s="48">
        <f t="shared" si="125"/>
        <v>3</v>
      </c>
      <c r="BV20" s="48">
        <f t="shared" si="125"/>
        <v>4</v>
      </c>
      <c r="BW20" s="48">
        <f t="shared" si="125"/>
        <v>5</v>
      </c>
      <c r="BX20" s="48">
        <f t="shared" si="125"/>
        <v>6</v>
      </c>
      <c r="BY20" s="48">
        <f t="shared" si="125"/>
        <v>7</v>
      </c>
      <c r="BZ20" s="49"/>
      <c r="CA20"/>
      <c r="CB20"/>
      <c r="CD20" s="48">
        <f t="shared" ref="CD20:CI20" si="126">WEEKDAY(CD21)</f>
        <v>2</v>
      </c>
      <c r="CE20" s="48">
        <f t="shared" si="126"/>
        <v>3</v>
      </c>
      <c r="CF20" s="48">
        <f t="shared" si="126"/>
        <v>4</v>
      </c>
      <c r="CG20" s="48">
        <f t="shared" si="126"/>
        <v>5</v>
      </c>
      <c r="CH20" s="48">
        <f t="shared" si="126"/>
        <v>6</v>
      </c>
      <c r="CI20" s="48">
        <f t="shared" si="126"/>
        <v>7</v>
      </c>
      <c r="CJ20" s="48"/>
      <c r="CK20" s="49"/>
      <c r="CL20"/>
      <c r="CM20"/>
      <c r="CO20" s="48">
        <f>WEEKDAY(CO21)</f>
        <v>3</v>
      </c>
      <c r="CP20" s="48">
        <f>WEEKDAY(CP21)</f>
        <v>4</v>
      </c>
      <c r="CQ20" s="48">
        <f>WEEKDAY(CQ21)</f>
        <v>5</v>
      </c>
      <c r="CR20" s="48">
        <f>WEEKDAY(CR21)</f>
        <v>6</v>
      </c>
      <c r="CS20" s="48">
        <f>WEEKDAY(CS21)</f>
        <v>7</v>
      </c>
      <c r="CT20" s="49"/>
      <c r="CU20"/>
      <c r="CV20"/>
      <c r="CX20" s="48">
        <f>WEEKDAY(CX21)</f>
        <v>2</v>
      </c>
      <c r="CY20" s="48">
        <f>WEEKDAY(CY21)</f>
        <v>3</v>
      </c>
      <c r="CZ20" s="48">
        <f>WEEKDAY(CZ21)</f>
        <v>4</v>
      </c>
      <c r="DA20" s="48">
        <f>WEEKDAY(DA21)</f>
        <v>5</v>
      </c>
      <c r="DB20" s="48">
        <f>WEEKDAY(DB21)</f>
        <v>6</v>
      </c>
      <c r="DC20" s="48"/>
      <c r="DD20" s="49"/>
      <c r="DE20"/>
      <c r="DF20"/>
      <c r="DH20" s="48">
        <f>WEEKDAY(DH21)</f>
        <v>2</v>
      </c>
      <c r="DI20" s="48">
        <f>WEEKDAY(DI21)</f>
        <v>3</v>
      </c>
      <c r="DJ20" s="48">
        <f>WEEKDAY(DJ21)</f>
        <v>4</v>
      </c>
      <c r="DK20" s="48">
        <f>WEEKDAY(DK21)</f>
        <v>5</v>
      </c>
      <c r="DL20" s="48">
        <f>WEEKDAY(DL21)</f>
        <v>6</v>
      </c>
      <c r="DM20" s="48"/>
      <c r="DN20" s="49"/>
      <c r="DO20"/>
      <c r="DP20"/>
      <c r="DR20" s="48">
        <f>WEEKDAY(DR21)</f>
        <v>2</v>
      </c>
      <c r="DS20" s="48">
        <f>WEEKDAY(DS21)</f>
        <v>3</v>
      </c>
      <c r="DT20" s="48">
        <f>WEEKDAY(DT21)</f>
        <v>4</v>
      </c>
      <c r="DU20" s="48">
        <f>WEEKDAY(DU21)</f>
        <v>5</v>
      </c>
      <c r="DV20" s="48">
        <f>WEEKDAY(DV21)</f>
        <v>6</v>
      </c>
      <c r="DW20" s="48"/>
      <c r="DX20" s="49"/>
      <c r="DY20"/>
      <c r="DZ20"/>
      <c r="EB20" s="48">
        <f>WEEKDAY(EB21)</f>
        <v>2</v>
      </c>
      <c r="EC20" s="48">
        <f>WEEKDAY(EC21)</f>
        <v>3</v>
      </c>
      <c r="ED20" s="48">
        <f>WEEKDAY(ED21)</f>
        <v>4</v>
      </c>
      <c r="EE20" s="48">
        <f>WEEKDAY(EE21)</f>
        <v>5</v>
      </c>
      <c r="EF20" s="48">
        <f>WEEKDAY(EF21)</f>
        <v>6</v>
      </c>
      <c r="EG20" s="48"/>
      <c r="EH20" s="49"/>
      <c r="EI20"/>
      <c r="EJ20"/>
      <c r="EL20" s="48">
        <f>WEEKDAY(EL21)</f>
        <v>2</v>
      </c>
      <c r="EM20" s="48">
        <f>WEEKDAY(EM21)</f>
        <v>3</v>
      </c>
      <c r="EN20" s="48">
        <f>WEEKDAY(EN21)</f>
        <v>4</v>
      </c>
      <c r="EO20" s="48">
        <f>WEEKDAY(EO21)</f>
        <v>5</v>
      </c>
      <c r="EP20" s="48">
        <f>WEEKDAY(EP21)</f>
        <v>6</v>
      </c>
      <c r="EQ20" s="48"/>
      <c r="ER20" s="49"/>
      <c r="ES20"/>
      <c r="ET20"/>
      <c r="EV20" s="48">
        <f>WEEKDAY(EV21)</f>
        <v>2</v>
      </c>
      <c r="EW20" s="48">
        <f>WEEKDAY(EW21)</f>
        <v>3</v>
      </c>
      <c r="EX20" s="48">
        <f>WEEKDAY(EX21)</f>
        <v>4</v>
      </c>
      <c r="EY20" s="48">
        <f>WEEKDAY(EY21)</f>
        <v>5</v>
      </c>
      <c r="EZ20" s="48">
        <f>WEEKDAY(EZ21)</f>
        <v>6</v>
      </c>
      <c r="FA20" s="48"/>
      <c r="FB20" s="49"/>
      <c r="FC20"/>
      <c r="FD20"/>
      <c r="FF20" s="48">
        <f>WEEKDAY(FF21)</f>
        <v>2</v>
      </c>
      <c r="FG20" s="48">
        <f>WEEKDAY(FG21)</f>
        <v>3</v>
      </c>
      <c r="FH20" s="48">
        <f>WEEKDAY(FH21)</f>
        <v>4</v>
      </c>
      <c r="FI20" s="48">
        <f>WEEKDAY(FI21)</f>
        <v>5</v>
      </c>
      <c r="FJ20" s="48">
        <f>WEEKDAY(FJ21)</f>
        <v>6</v>
      </c>
      <c r="FK20" s="48"/>
      <c r="FL20" s="49"/>
      <c r="FM20"/>
      <c r="FN20"/>
      <c r="FP20" s="48">
        <f>WEEKDAY(FP21)</f>
        <v>2</v>
      </c>
      <c r="FQ20" s="48">
        <f>WEEKDAY(FQ21)</f>
        <v>3</v>
      </c>
      <c r="FR20" s="48">
        <f>WEEKDAY(FR21)</f>
        <v>4</v>
      </c>
      <c r="FS20" s="48">
        <f>WEEKDAY(FS21)</f>
        <v>5</v>
      </c>
      <c r="FT20" s="48">
        <f>WEEKDAY(FT21)</f>
        <v>6</v>
      </c>
      <c r="FU20" s="48"/>
      <c r="FV20" s="49"/>
      <c r="FW20"/>
      <c r="FX20"/>
      <c r="FZ20" s="48">
        <f>WEEKDAY(FZ21)</f>
        <v>2</v>
      </c>
      <c r="GA20" s="48">
        <f>WEEKDAY(GA21)</f>
        <v>3</v>
      </c>
      <c r="GB20" s="48">
        <f>WEEKDAY(GB21)</f>
        <v>4</v>
      </c>
      <c r="GC20" s="48">
        <f>WEEKDAY(GC21)</f>
        <v>5</v>
      </c>
      <c r="GD20" s="48">
        <f>WEEKDAY(GD21)</f>
        <v>6</v>
      </c>
      <c r="GE20" s="48"/>
      <c r="GF20" s="49"/>
      <c r="GG20"/>
      <c r="GH20"/>
      <c r="GK20" s="48">
        <f>WEEKDAY(GK21)</f>
        <v>2</v>
      </c>
      <c r="GL20" s="48">
        <f>WEEKDAY(GL21)</f>
        <v>3</v>
      </c>
      <c r="GM20" s="48">
        <f>WEEKDAY(GM21)</f>
        <v>4</v>
      </c>
      <c r="GN20" s="48">
        <f>WEEKDAY(GN21)</f>
        <v>5</v>
      </c>
      <c r="GO20" s="48">
        <f>WEEKDAY(GO21)</f>
        <v>6</v>
      </c>
      <c r="GP20" s="48"/>
      <c r="GQ20" s="49"/>
      <c r="GR20"/>
      <c r="GS20"/>
      <c r="GU20" s="48">
        <f>WEEKDAY(GU21)</f>
        <v>2</v>
      </c>
      <c r="GV20" s="48">
        <f>WEEKDAY(GV21)</f>
        <v>3</v>
      </c>
      <c r="GW20" s="48">
        <f>WEEKDAY(GW21)</f>
        <v>4</v>
      </c>
      <c r="GX20" s="48">
        <f>WEEKDAY(GX21)</f>
        <v>5</v>
      </c>
      <c r="GY20" s="48">
        <f>WEEKDAY(GY21)</f>
        <v>6</v>
      </c>
      <c r="GZ20" s="48"/>
      <c r="HA20" s="49"/>
      <c r="HB20"/>
      <c r="HC20"/>
    </row>
    <row r="21" spans="1:211" x14ac:dyDescent="0.25">
      <c r="A21" s="51" t="s">
        <v>445</v>
      </c>
      <c r="B21" s="52">
        <f t="shared" ref="B21:G21" si="127">B11</f>
        <v>45775</v>
      </c>
      <c r="C21" s="52">
        <f t="shared" si="127"/>
        <v>45776</v>
      </c>
      <c r="D21" s="52">
        <f t="shared" si="127"/>
        <v>45777</v>
      </c>
      <c r="E21" s="52">
        <f t="shared" si="127"/>
        <v>45778</v>
      </c>
      <c r="F21" s="52">
        <f t="shared" si="127"/>
        <v>45779</v>
      </c>
      <c r="G21" s="52">
        <f t="shared" si="127"/>
        <v>45780</v>
      </c>
      <c r="H21"/>
      <c r="I21"/>
      <c r="J21"/>
      <c r="L21" s="52">
        <f t="shared" ref="L21:Q21" si="128">L11</f>
        <v>45782</v>
      </c>
      <c r="M21" s="52">
        <f t="shared" si="128"/>
        <v>45783</v>
      </c>
      <c r="N21" s="52">
        <f t="shared" si="128"/>
        <v>45784</v>
      </c>
      <c r="O21" s="52">
        <f t="shared" si="128"/>
        <v>45785</v>
      </c>
      <c r="P21" s="52">
        <f t="shared" si="128"/>
        <v>45786</v>
      </c>
      <c r="Q21" s="52">
        <f t="shared" si="128"/>
        <v>45787</v>
      </c>
      <c r="R21"/>
      <c r="S21"/>
      <c r="T21"/>
      <c r="V21" s="52">
        <f t="shared" ref="V21:AA21" si="129">V11</f>
        <v>45789</v>
      </c>
      <c r="W21" s="52">
        <f t="shared" si="129"/>
        <v>45790</v>
      </c>
      <c r="X21" s="52">
        <f t="shared" si="129"/>
        <v>45791</v>
      </c>
      <c r="Y21" s="52">
        <f t="shared" si="129"/>
        <v>45792</v>
      </c>
      <c r="Z21" s="52">
        <f t="shared" si="129"/>
        <v>45793</v>
      </c>
      <c r="AA21" s="52">
        <f t="shared" si="129"/>
        <v>45794</v>
      </c>
      <c r="AB21"/>
      <c r="AC21"/>
      <c r="AD21"/>
      <c r="AF21" s="52">
        <f t="shared" ref="AF21:AK21" si="130">AF11</f>
        <v>45796</v>
      </c>
      <c r="AG21" s="52">
        <f t="shared" si="130"/>
        <v>45797</v>
      </c>
      <c r="AH21" s="52">
        <f t="shared" si="130"/>
        <v>45798</v>
      </c>
      <c r="AI21" s="52">
        <f t="shared" si="130"/>
        <v>45799</v>
      </c>
      <c r="AJ21" s="52">
        <f t="shared" si="130"/>
        <v>45800</v>
      </c>
      <c r="AK21" s="52">
        <f t="shared" si="130"/>
        <v>45801</v>
      </c>
      <c r="AL21"/>
      <c r="AM21"/>
      <c r="AN21"/>
      <c r="AP21" s="52">
        <f t="shared" ref="AP21:AU21" si="131">AP11</f>
        <v>45803</v>
      </c>
      <c r="AQ21" s="52">
        <f t="shared" si="131"/>
        <v>45804</v>
      </c>
      <c r="AR21" s="52">
        <f t="shared" si="131"/>
        <v>45805</v>
      </c>
      <c r="AS21" s="52">
        <f t="shared" si="131"/>
        <v>45806</v>
      </c>
      <c r="AT21" s="52">
        <f t="shared" si="131"/>
        <v>45807</v>
      </c>
      <c r="AU21" s="52">
        <f t="shared" si="131"/>
        <v>45808</v>
      </c>
      <c r="AV21"/>
      <c r="AW21"/>
      <c r="AX21"/>
      <c r="AZ21" s="52">
        <f t="shared" ref="AZ21:BE21" si="132">AZ11</f>
        <v>45810</v>
      </c>
      <c r="BA21" s="52">
        <f t="shared" si="132"/>
        <v>45811</v>
      </c>
      <c r="BB21" s="52">
        <f t="shared" si="132"/>
        <v>45812</v>
      </c>
      <c r="BC21" s="52">
        <f t="shared" si="132"/>
        <v>45813</v>
      </c>
      <c r="BD21" s="52">
        <f t="shared" si="132"/>
        <v>45814</v>
      </c>
      <c r="BE21" s="52">
        <f t="shared" si="132"/>
        <v>45815</v>
      </c>
      <c r="BF21"/>
      <c r="BG21"/>
      <c r="BH21"/>
      <c r="BJ21" s="52">
        <f t="shared" ref="BJ21:BO21" si="133">BJ11</f>
        <v>45817</v>
      </c>
      <c r="BK21" s="52">
        <f t="shared" si="133"/>
        <v>45818</v>
      </c>
      <c r="BL21" s="52">
        <f t="shared" si="133"/>
        <v>45819</v>
      </c>
      <c r="BM21" s="52">
        <f t="shared" si="133"/>
        <v>45820</v>
      </c>
      <c r="BN21" s="52">
        <f t="shared" si="133"/>
        <v>45821</v>
      </c>
      <c r="BO21" s="52">
        <f t="shared" si="133"/>
        <v>45822</v>
      </c>
      <c r="BP21"/>
      <c r="BQ21"/>
      <c r="BR21"/>
      <c r="BT21" s="52">
        <f t="shared" ref="BT21:BY21" si="134">BT11</f>
        <v>45824</v>
      </c>
      <c r="BU21" s="52">
        <f t="shared" si="134"/>
        <v>45825</v>
      </c>
      <c r="BV21" s="52">
        <f t="shared" si="134"/>
        <v>45826</v>
      </c>
      <c r="BW21" s="52">
        <f t="shared" si="134"/>
        <v>45827</v>
      </c>
      <c r="BX21" s="52">
        <f t="shared" si="134"/>
        <v>45828</v>
      </c>
      <c r="BY21" s="52">
        <f t="shared" si="134"/>
        <v>45829</v>
      </c>
      <c r="BZ21"/>
      <c r="CA21"/>
      <c r="CB21"/>
      <c r="CD21" s="52">
        <f t="shared" ref="CD21:CI21" si="135">CD11</f>
        <v>45831</v>
      </c>
      <c r="CE21" s="52">
        <f t="shared" si="135"/>
        <v>45832</v>
      </c>
      <c r="CF21" s="52">
        <f t="shared" si="135"/>
        <v>45833</v>
      </c>
      <c r="CG21" s="52">
        <f t="shared" si="135"/>
        <v>45834</v>
      </c>
      <c r="CH21" s="52">
        <f t="shared" si="135"/>
        <v>45835</v>
      </c>
      <c r="CI21" s="52">
        <f t="shared" si="135"/>
        <v>45836</v>
      </c>
      <c r="CJ21" s="257">
        <v>45838</v>
      </c>
      <c r="CK21"/>
      <c r="CL21"/>
      <c r="CM21"/>
      <c r="CO21" s="52">
        <f>CO11</f>
        <v>45839</v>
      </c>
      <c r="CP21" s="52">
        <f>CP11</f>
        <v>45840</v>
      </c>
      <c r="CQ21" s="52">
        <f>CQ11</f>
        <v>45841</v>
      </c>
      <c r="CR21" s="52">
        <f>CR11</f>
        <v>45842</v>
      </c>
      <c r="CS21" s="52">
        <f>CS11</f>
        <v>45843</v>
      </c>
      <c r="CT21"/>
      <c r="CU21"/>
      <c r="CV21"/>
      <c r="CX21" s="52">
        <f>CX11</f>
        <v>45845</v>
      </c>
      <c r="CY21" s="52">
        <f>CY11</f>
        <v>45846</v>
      </c>
      <c r="CZ21" s="52">
        <f>CZ11</f>
        <v>45847</v>
      </c>
      <c r="DA21" s="52">
        <f>DA11</f>
        <v>45848</v>
      </c>
      <c r="DB21" s="52">
        <f>DB11</f>
        <v>45849</v>
      </c>
      <c r="DC21" s="257">
        <v>45850</v>
      </c>
      <c r="DD21"/>
      <c r="DE21"/>
      <c r="DF21"/>
      <c r="DH21" s="52">
        <f>DH11</f>
        <v>45852</v>
      </c>
      <c r="DI21" s="52">
        <f>DI11</f>
        <v>45853</v>
      </c>
      <c r="DJ21" s="52">
        <f>DJ11</f>
        <v>45854</v>
      </c>
      <c r="DK21" s="52">
        <f>DK11</f>
        <v>45855</v>
      </c>
      <c r="DL21" s="52">
        <f>DL11</f>
        <v>45856</v>
      </c>
      <c r="DM21" s="257">
        <v>45850</v>
      </c>
      <c r="DN21"/>
      <c r="DO21"/>
      <c r="DP21"/>
      <c r="DR21" s="52">
        <f>DR11</f>
        <v>45859</v>
      </c>
      <c r="DS21" s="52">
        <f>DS11</f>
        <v>45860</v>
      </c>
      <c r="DT21" s="52">
        <f>DT11</f>
        <v>45861</v>
      </c>
      <c r="DU21" s="52">
        <f>DU11</f>
        <v>45862</v>
      </c>
      <c r="DV21" s="52">
        <f>DV11</f>
        <v>45863</v>
      </c>
      <c r="DW21" s="257">
        <v>45850</v>
      </c>
      <c r="DX21"/>
      <c r="DY21"/>
      <c r="DZ21"/>
      <c r="EB21" s="52">
        <f>EB11</f>
        <v>45866</v>
      </c>
      <c r="EC21" s="52">
        <f>EC11</f>
        <v>45867</v>
      </c>
      <c r="ED21" s="52">
        <f>ED11</f>
        <v>45868</v>
      </c>
      <c r="EE21" s="52">
        <f>EE11</f>
        <v>45869</v>
      </c>
      <c r="EF21" s="52">
        <f>EF11</f>
        <v>45870</v>
      </c>
      <c r="EG21" s="257">
        <v>45850</v>
      </c>
      <c r="EH21"/>
      <c r="EI21"/>
      <c r="EJ21"/>
      <c r="EL21" s="52">
        <f>EL11</f>
        <v>45873</v>
      </c>
      <c r="EM21" s="52">
        <f>EM11</f>
        <v>45874</v>
      </c>
      <c r="EN21" s="52">
        <f>EN11</f>
        <v>45875</v>
      </c>
      <c r="EO21" s="52">
        <f>EO11</f>
        <v>45876</v>
      </c>
      <c r="EP21" s="52">
        <f>EP11</f>
        <v>45877</v>
      </c>
      <c r="EQ21" s="257">
        <v>45850</v>
      </c>
      <c r="ER21"/>
      <c r="ES21"/>
      <c r="ET21"/>
      <c r="EV21" s="52">
        <f>EV11</f>
        <v>45880</v>
      </c>
      <c r="EW21" s="52">
        <f>EW11</f>
        <v>45881</v>
      </c>
      <c r="EX21" s="52">
        <f>EX11</f>
        <v>45882</v>
      </c>
      <c r="EY21" s="52">
        <f>EY11</f>
        <v>45883</v>
      </c>
      <c r="EZ21" s="52">
        <f>EZ11</f>
        <v>45884</v>
      </c>
      <c r="FA21" s="257">
        <v>45850</v>
      </c>
      <c r="FB21"/>
      <c r="FC21"/>
      <c r="FD21"/>
      <c r="FF21" s="52">
        <f>FF11</f>
        <v>45887</v>
      </c>
      <c r="FG21" s="52">
        <f>FG11</f>
        <v>45888</v>
      </c>
      <c r="FH21" s="52">
        <f>FH11</f>
        <v>45889</v>
      </c>
      <c r="FI21" s="52">
        <f>FI11</f>
        <v>45890</v>
      </c>
      <c r="FJ21" s="52">
        <f>FJ11</f>
        <v>45891</v>
      </c>
      <c r="FK21" s="257">
        <v>45850</v>
      </c>
      <c r="FL21"/>
      <c r="FM21"/>
      <c r="FN21"/>
      <c r="FP21" s="52">
        <f>FP11</f>
        <v>45894</v>
      </c>
      <c r="FQ21" s="52">
        <f>FQ11</f>
        <v>45895</v>
      </c>
      <c r="FR21" s="52">
        <f>FR11</f>
        <v>45896</v>
      </c>
      <c r="FS21" s="52">
        <f>FS11</f>
        <v>45897</v>
      </c>
      <c r="FT21" s="52">
        <f>FT11</f>
        <v>45898</v>
      </c>
      <c r="FU21" s="257">
        <v>45850</v>
      </c>
      <c r="FV21"/>
      <c r="FW21"/>
      <c r="FX21"/>
      <c r="FZ21" s="52">
        <f>FZ11</f>
        <v>45901</v>
      </c>
      <c r="GA21" s="52">
        <f>GA11</f>
        <v>45902</v>
      </c>
      <c r="GB21" s="52">
        <f>GB11</f>
        <v>45903</v>
      </c>
      <c r="GC21" s="52">
        <f>GC11</f>
        <v>45904</v>
      </c>
      <c r="GD21" s="52">
        <f>GD11</f>
        <v>45905</v>
      </c>
      <c r="GE21" s="257">
        <v>45850</v>
      </c>
      <c r="GF21"/>
      <c r="GG21"/>
      <c r="GH21"/>
      <c r="GK21" s="52">
        <f>GK11</f>
        <v>45943</v>
      </c>
      <c r="GL21" s="52">
        <f>GL11</f>
        <v>45944</v>
      </c>
      <c r="GM21" s="52">
        <f>GM11</f>
        <v>45945</v>
      </c>
      <c r="GN21" s="52">
        <f>GN11</f>
        <v>45946</v>
      </c>
      <c r="GO21" s="52">
        <f>GO11</f>
        <v>45947</v>
      </c>
      <c r="GP21" s="257">
        <v>45850</v>
      </c>
      <c r="GQ21"/>
      <c r="GR21"/>
      <c r="GS21"/>
      <c r="GU21" s="52">
        <f>GU11</f>
        <v>45950</v>
      </c>
      <c r="GV21" s="52">
        <f>GV11</f>
        <v>45951</v>
      </c>
      <c r="GW21" s="52">
        <f>GW11</f>
        <v>45952</v>
      </c>
      <c r="GX21" s="52">
        <f>GX11</f>
        <v>45953</v>
      </c>
      <c r="GY21" s="52">
        <f>GY11</f>
        <v>45954</v>
      </c>
      <c r="GZ21" s="257">
        <v>45850</v>
      </c>
      <c r="HA21"/>
      <c r="HB21"/>
      <c r="HC21"/>
    </row>
    <row r="22" spans="1:211" x14ac:dyDescent="0.25">
      <c r="A22" s="54" t="s">
        <v>272</v>
      </c>
      <c r="B22" s="168">
        <f t="shared" ref="B22:H22" si="136">B12/B4</f>
        <v>1.5819896907216495</v>
      </c>
      <c r="C22" s="168">
        <f t="shared" si="136"/>
        <v>1.2852371134020619</v>
      </c>
      <c r="D22" s="168">
        <f t="shared" si="136"/>
        <v>1.0226907216494845</v>
      </c>
      <c r="E22" s="168">
        <f t="shared" si="136"/>
        <v>0.94447422680412374</v>
      </c>
      <c r="F22" s="168">
        <f t="shared" si="136"/>
        <v>0.84470103092783511</v>
      </c>
      <c r="G22" s="168" t="e">
        <f t="shared" si="136"/>
        <v>#DIV/0!</v>
      </c>
      <c r="H22" s="60">
        <f t="shared" si="136"/>
        <v>0.89458762886597942</v>
      </c>
      <c r="I22"/>
      <c r="J22"/>
      <c r="L22" s="168">
        <f t="shared" ref="L22:R22" si="137">L12/L4</f>
        <v>0.56074390243902439</v>
      </c>
      <c r="M22" s="168">
        <f t="shared" si="137"/>
        <v>1.0517938144329897</v>
      </c>
      <c r="N22" s="168">
        <f t="shared" si="137"/>
        <v>0.76784536082474231</v>
      </c>
      <c r="O22" s="168">
        <f t="shared" si="137"/>
        <v>0.81596907216494841</v>
      </c>
      <c r="P22" s="168">
        <f t="shared" si="137"/>
        <v>0.92635051546391756</v>
      </c>
      <c r="Q22" s="168">
        <f t="shared" si="137"/>
        <v>0.76391752577319583</v>
      </c>
      <c r="R22" s="60">
        <f t="shared" si="137"/>
        <v>0.82265544393157752</v>
      </c>
      <c r="S22"/>
      <c r="T22"/>
      <c r="V22" s="168">
        <f t="shared" ref="V22:AB22" si="138">V12/V4</f>
        <v>0.99760953300197552</v>
      </c>
      <c r="W22" s="168">
        <f t="shared" si="138"/>
        <v>0.88552577319587633</v>
      </c>
      <c r="X22" s="168">
        <f t="shared" si="138"/>
        <v>0.98412371134020615</v>
      </c>
      <c r="Y22" s="168">
        <f t="shared" si="138"/>
        <v>1.0562474226804124</v>
      </c>
      <c r="Z22" s="168">
        <f t="shared" si="138"/>
        <v>1.118721649484536</v>
      </c>
      <c r="AA22" s="168">
        <f t="shared" si="138"/>
        <v>0.96407519708914491</v>
      </c>
      <c r="AB22" s="60">
        <f t="shared" si="138"/>
        <v>1.0023455988407968</v>
      </c>
      <c r="AC22"/>
      <c r="AD22"/>
      <c r="AF22" s="168">
        <f t="shared" ref="AF22:AL22" si="139">AF12/AF4</f>
        <v>0.97744329896907212</v>
      </c>
      <c r="AG22" s="168">
        <f t="shared" si="139"/>
        <v>1.0070721649484535</v>
      </c>
      <c r="AH22" s="168">
        <f t="shared" si="139"/>
        <v>0.91008247422680411</v>
      </c>
      <c r="AI22" s="168">
        <f t="shared" si="139"/>
        <v>1.0758620689655172</v>
      </c>
      <c r="AJ22" s="168">
        <f t="shared" si="139"/>
        <v>1.0867931034482758</v>
      </c>
      <c r="AK22" s="168" t="e">
        <f t="shared" si="139"/>
        <v>#DIV/0!</v>
      </c>
      <c r="AL22" s="60">
        <f t="shared" si="139"/>
        <v>1.0084451612903227</v>
      </c>
      <c r="AM22"/>
      <c r="AN22"/>
      <c r="AP22" s="168">
        <f t="shared" ref="AP22:AV22" si="140">AP12/AP4</f>
        <v>1.0067628865979381</v>
      </c>
      <c r="AQ22" s="168">
        <f t="shared" si="140"/>
        <v>1.1117319587628867</v>
      </c>
      <c r="AR22" s="168">
        <f t="shared" si="140"/>
        <v>1.1000412371134021</v>
      </c>
      <c r="AS22" s="168">
        <f t="shared" si="140"/>
        <v>0.9867835051546392</v>
      </c>
      <c r="AT22" s="168">
        <f t="shared" si="140"/>
        <v>1.4718041237113402</v>
      </c>
      <c r="AU22" s="168">
        <f t="shared" si="140"/>
        <v>0.93364705882352939</v>
      </c>
      <c r="AV22" s="60">
        <f t="shared" si="140"/>
        <v>1.1040644318676534</v>
      </c>
      <c r="AW22"/>
      <c r="AX22"/>
      <c r="AZ22" s="168">
        <f t="shared" ref="AZ22:BF22" si="141">AZ12/AZ4</f>
        <v>1.2709484536082474</v>
      </c>
      <c r="BA22" s="168">
        <f t="shared" si="141"/>
        <v>0.9985670103092783</v>
      </c>
      <c r="BB22" s="168">
        <f t="shared" si="141"/>
        <v>0.79747422680412372</v>
      </c>
      <c r="BC22" s="168">
        <f t="shared" si="141"/>
        <v>1.0065154639175258</v>
      </c>
      <c r="BD22" s="168">
        <f t="shared" si="141"/>
        <v>1.0633608247422681</v>
      </c>
      <c r="BE22" s="168">
        <f t="shared" si="141"/>
        <v>0.94999393571861734</v>
      </c>
      <c r="BF22" s="60">
        <f t="shared" si="141"/>
        <v>1.0161300555114987</v>
      </c>
      <c r="BG22"/>
      <c r="BH22"/>
      <c r="BJ22" s="168">
        <f t="shared" ref="BJ22:BP22" si="142">BJ12/BJ4</f>
        <v>1.051020618556701</v>
      </c>
      <c r="BK22" s="168">
        <f t="shared" si="142"/>
        <v>0.64914432989690718</v>
      </c>
      <c r="BL22" s="168">
        <f t="shared" si="142"/>
        <v>0.9418144329896907</v>
      </c>
      <c r="BM22" s="168">
        <f t="shared" si="142"/>
        <v>1.0002061855670104</v>
      </c>
      <c r="BN22" s="168">
        <f t="shared" si="142"/>
        <v>1.3078220023748761</v>
      </c>
      <c r="BO22" s="168">
        <f t="shared" si="142"/>
        <v>0.93176470588235294</v>
      </c>
      <c r="BP22" s="60">
        <f t="shared" si="142"/>
        <v>0.96913371912754531</v>
      </c>
      <c r="BQ22"/>
      <c r="BR22"/>
      <c r="BT22" s="168">
        <f t="shared" ref="BT22:BZ22" si="143">BT12/BT4</f>
        <v>0.98792783505154635</v>
      </c>
      <c r="BU22" s="168">
        <f t="shared" si="143"/>
        <v>1.0700721649484537</v>
      </c>
      <c r="BV22" s="168">
        <f t="shared" si="143"/>
        <v>1.1974639175257733</v>
      </c>
      <c r="BW22" s="168">
        <f t="shared" si="143"/>
        <v>1.3411314432989689</v>
      </c>
      <c r="BX22" s="168">
        <f t="shared" si="143"/>
        <v>1.0275773195876288</v>
      </c>
      <c r="BY22" s="168" t="e">
        <f t="shared" si="143"/>
        <v>#DIV/0!</v>
      </c>
      <c r="BZ22" s="60">
        <f t="shared" si="143"/>
        <v>1.1045567010309278</v>
      </c>
      <c r="CA22"/>
      <c r="CB22"/>
      <c r="CD22" s="168">
        <f t="shared" ref="CD22:CK22" si="144">CD12/CD4</f>
        <v>0.96197938144329898</v>
      </c>
      <c r="CE22" s="168">
        <f t="shared" si="144"/>
        <v>1.0481996744438415</v>
      </c>
      <c r="CF22" s="168">
        <f t="shared" si="144"/>
        <v>1.0132886597938144</v>
      </c>
      <c r="CG22" s="168">
        <f t="shared" si="144"/>
        <v>1.1800824742268041</v>
      </c>
      <c r="CH22" s="168">
        <f t="shared" si="144"/>
        <v>1.1335051546391752</v>
      </c>
      <c r="CI22" s="168">
        <f t="shared" si="144"/>
        <v>1.3140353460972019</v>
      </c>
      <c r="CJ22" s="168">
        <f>CJ12/CJ4</f>
        <v>1.0798453608247423</v>
      </c>
      <c r="CK22" s="60">
        <f t="shared" si="144"/>
        <v>1.0957089765792818</v>
      </c>
      <c r="CL22"/>
      <c r="CM22"/>
      <c r="CO22" s="168">
        <f t="shared" ref="CO22:CT25" si="145">CO12/CO4</f>
        <v>1.1371546391752578</v>
      </c>
      <c r="CP22" s="168">
        <f t="shared" si="145"/>
        <v>1.1044948453608248</v>
      </c>
      <c r="CQ22" s="168">
        <f t="shared" si="145"/>
        <v>1.0853195876288659</v>
      </c>
      <c r="CR22" s="168">
        <f t="shared" si="145"/>
        <v>1.1407422680412371</v>
      </c>
      <c r="CS22" s="168">
        <f t="shared" si="145"/>
        <v>1.1141297756215889</v>
      </c>
      <c r="CT22" s="60">
        <f t="shared" si="145"/>
        <v>1.1164374535019661</v>
      </c>
      <c r="CU22"/>
      <c r="CV22"/>
      <c r="CX22" s="168">
        <f t="shared" ref="CX22:DD22" si="146">CX12/CX4</f>
        <v>0.82540206185567011</v>
      </c>
      <c r="CY22" s="168">
        <f t="shared" si="146"/>
        <v>1.1211030927835051</v>
      </c>
      <c r="CZ22" s="168">
        <f t="shared" si="146"/>
        <v>1.1118586956521739</v>
      </c>
      <c r="DA22" s="168">
        <f t="shared" si="146"/>
        <v>1.0136907216494846</v>
      </c>
      <c r="DB22" s="168">
        <f t="shared" si="146"/>
        <v>1.3107835051546393</v>
      </c>
      <c r="DC22" s="168">
        <f>DC12/DC4</f>
        <v>0.99289266221952699</v>
      </c>
      <c r="DD22" s="60">
        <f t="shared" si="146"/>
        <v>1.0639879100364478</v>
      </c>
      <c r="DE22"/>
      <c r="DF22"/>
      <c r="DH22" s="168">
        <f t="shared" ref="DH22:DN25" si="147">DH12/DH4</f>
        <v>1.0035463917525773</v>
      </c>
      <c r="DI22" s="168">
        <f t="shared" si="147"/>
        <v>0.92635051546391756</v>
      </c>
      <c r="DJ22" s="168">
        <f t="shared" si="147"/>
        <v>0.94416494845360821</v>
      </c>
      <c r="DK22" s="168">
        <f t="shared" si="147"/>
        <v>0.95226286422814632</v>
      </c>
      <c r="DL22" s="168">
        <f t="shared" si="147"/>
        <v>0.92059793814432989</v>
      </c>
      <c r="DM22" s="168">
        <f t="shared" si="147"/>
        <v>1.0807277137659188</v>
      </c>
      <c r="DN22" s="60">
        <f t="shared" si="147"/>
        <v>0.9699046252394441</v>
      </c>
      <c r="DO22"/>
      <c r="DP22"/>
      <c r="DR22" s="168">
        <f t="shared" ref="DR22:DX22" si="148">DR12/DR4</f>
        <v>0.99417525773195881</v>
      </c>
      <c r="DS22" s="168">
        <f t="shared" si="148"/>
        <v>1.0325257731958764</v>
      </c>
      <c r="DT22" s="168">
        <f t="shared" si="148"/>
        <v>1.1240393057743887</v>
      </c>
      <c r="DU22" s="168">
        <f t="shared" si="148"/>
        <v>1.0425773195876289</v>
      </c>
      <c r="DV22" s="168">
        <f t="shared" si="148"/>
        <v>1.0480206185567009</v>
      </c>
      <c r="DW22" s="168">
        <f t="shared" si="148"/>
        <v>1.0903432076210362</v>
      </c>
      <c r="DX22" s="60">
        <f t="shared" si="148"/>
        <v>1.0522369667727325</v>
      </c>
      <c r="DY22"/>
      <c r="DZ22"/>
      <c r="EB22" s="168">
        <f t="shared" ref="EB22:EH22" si="149">EB12/EB4</f>
        <v>1.0332371134020619</v>
      </c>
      <c r="EC22" s="168">
        <f t="shared" si="149"/>
        <v>1.0522268041237113</v>
      </c>
      <c r="ED22" s="168">
        <f t="shared" si="149"/>
        <v>1.1044948453608248</v>
      </c>
      <c r="EE22" s="168">
        <f t="shared" si="149"/>
        <v>1.083618556701031</v>
      </c>
      <c r="EF22" s="168">
        <f t="shared" si="149"/>
        <v>1.0688659793814432</v>
      </c>
      <c r="EG22" s="168">
        <f t="shared" si="149"/>
        <v>0.92219526986052158</v>
      </c>
      <c r="EH22" s="60">
        <f t="shared" si="149"/>
        <v>1.0472323552735925</v>
      </c>
      <c r="EI22"/>
      <c r="EJ22"/>
      <c r="EL22" s="168">
        <f t="shared" ref="EL22:ER22" si="150">EL12/EL4</f>
        <v>1.0816082474226805</v>
      </c>
      <c r="EM22" s="168">
        <f t="shared" si="150"/>
        <v>1.0559310344827586</v>
      </c>
      <c r="EN22" s="168">
        <f t="shared" si="150"/>
        <v>0.38112371134020617</v>
      </c>
      <c r="EO22" s="168">
        <f t="shared" si="150"/>
        <v>0.98424742268041232</v>
      </c>
      <c r="EP22" s="168">
        <f t="shared" si="150"/>
        <v>1.1044948453608248</v>
      </c>
      <c r="EQ22" s="168">
        <f t="shared" si="150"/>
        <v>1.1593935718617343</v>
      </c>
      <c r="ER22" s="60">
        <f t="shared" si="150"/>
        <v>0.95425778096690284</v>
      </c>
      <c r="ES22"/>
      <c r="ET22"/>
      <c r="EV22" s="168">
        <f t="shared" ref="EV22:FB22" si="151">EV12/EV4</f>
        <v>0.89755172413793105</v>
      </c>
      <c r="EW22" s="168">
        <f t="shared" si="151"/>
        <v>0.99494845360824746</v>
      </c>
      <c r="EX22" s="168">
        <f t="shared" si="151"/>
        <v>1.1071855670103092</v>
      </c>
      <c r="EY22" s="168">
        <f t="shared" si="151"/>
        <v>1.3636819886044933</v>
      </c>
      <c r="EZ22" s="168">
        <f t="shared" si="151"/>
        <v>1.023061855670103</v>
      </c>
      <c r="FA22" s="168">
        <f t="shared" si="151"/>
        <v>1.0252031534263191</v>
      </c>
      <c r="FB22" s="60">
        <f t="shared" si="151"/>
        <v>1.0465272527943246</v>
      </c>
      <c r="FC22"/>
      <c r="FD22"/>
      <c r="FF22" s="168">
        <f t="shared" ref="FF22:FL22" si="152">FF12/FF4</f>
        <v>0.97326804123711341</v>
      </c>
      <c r="FG22" s="168">
        <f t="shared" si="152"/>
        <v>1.0680927835051546</v>
      </c>
      <c r="FH22" s="168">
        <f t="shared" si="152"/>
        <v>0.96648000000000001</v>
      </c>
      <c r="FI22" s="168">
        <f t="shared" si="152"/>
        <v>1.0961134020618557</v>
      </c>
      <c r="FJ22" s="168">
        <f t="shared" si="152"/>
        <v>1.1175463917525774</v>
      </c>
      <c r="FK22" s="168">
        <f t="shared" si="152"/>
        <v>1.2468865979381443</v>
      </c>
      <c r="FL22" s="60">
        <f t="shared" si="152"/>
        <v>1.0750051329911339</v>
      </c>
      <c r="FM22"/>
      <c r="FN22"/>
      <c r="FP22" s="168">
        <f t="shared" ref="FP22:FV22" si="153">FP12/FP4</f>
        <v>0.97824742268041243</v>
      </c>
      <c r="FQ22" s="168">
        <f t="shared" si="153"/>
        <v>1.0504639175257733</v>
      </c>
      <c r="FR22" s="168">
        <f t="shared" si="153"/>
        <v>0.99463917525773193</v>
      </c>
      <c r="FS22" s="168">
        <f t="shared" si="153"/>
        <v>0.96420618556701032</v>
      </c>
      <c r="FT22" s="168">
        <f t="shared" si="153"/>
        <v>1.1735257731958764</v>
      </c>
      <c r="FU22" s="168">
        <f t="shared" si="153"/>
        <v>1.2251788963007884</v>
      </c>
      <c r="FV22" s="60">
        <f t="shared" si="153"/>
        <v>1.0602537668517049</v>
      </c>
      <c r="FW22"/>
      <c r="FX22"/>
      <c r="FZ22" s="168">
        <f t="shared" ref="FZ22:GF22" si="154">FZ12/FZ4</f>
        <v>1.6567465380065411</v>
      </c>
      <c r="GA22" s="168">
        <f t="shared" si="154"/>
        <v>1.5431792349980284</v>
      </c>
      <c r="GB22" s="168">
        <f t="shared" si="154"/>
        <v>1.4162510728120434</v>
      </c>
      <c r="GC22" s="168">
        <f t="shared" si="154"/>
        <v>1.3590590215214071</v>
      </c>
      <c r="GD22" s="168">
        <f t="shared" si="154"/>
        <v>1.7890731176950259</v>
      </c>
      <c r="GE22" s="168">
        <f t="shared" si="154"/>
        <v>2.0240664195279097</v>
      </c>
      <c r="GF22" s="60">
        <f t="shared" si="154"/>
        <v>1.6065617576325286</v>
      </c>
      <c r="GG22"/>
      <c r="GH22"/>
      <c r="GK22" s="168">
        <f t="shared" ref="GK22:GQ22" si="155">GK12/GK4</f>
        <v>1.0787628865979382</v>
      </c>
      <c r="GL22" s="168">
        <f t="shared" si="155"/>
        <v>1.1104329896907217</v>
      </c>
      <c r="GM22" s="168">
        <f t="shared" si="155"/>
        <v>1.0723298969072166</v>
      </c>
      <c r="GN22" s="168">
        <f t="shared" si="155"/>
        <v>1.1057628865979381</v>
      </c>
      <c r="GO22" s="168">
        <f t="shared" si="155"/>
        <v>1.0725154639175258</v>
      </c>
      <c r="GP22" s="168">
        <f t="shared" si="155"/>
        <v>1.0228016979987871</v>
      </c>
      <c r="GQ22" s="60">
        <f t="shared" si="155"/>
        <v>1.0784932593180017</v>
      </c>
      <c r="GR22"/>
      <c r="GS22"/>
      <c r="GU22" s="168">
        <f t="shared" ref="GU22:HA22" si="156">GU12/GU4</f>
        <v>1.0461649484536082</v>
      </c>
      <c r="GV22" s="168">
        <f t="shared" si="156"/>
        <v>0.99380412371134019</v>
      </c>
      <c r="GW22" s="168">
        <f t="shared" si="156"/>
        <v>0.85636082474226805</v>
      </c>
      <c r="GX22" s="168">
        <f t="shared" si="156"/>
        <v>1.1475463917525772</v>
      </c>
      <c r="GY22" s="168">
        <f t="shared" si="156"/>
        <v>1.3456391752577319</v>
      </c>
      <c r="GZ22" s="168">
        <f t="shared" si="156"/>
        <v>1.0752698605215283</v>
      </c>
      <c r="HA22" s="60">
        <f t="shared" si="156"/>
        <v>1.0775204863864658</v>
      </c>
      <c r="HB22"/>
      <c r="HC22"/>
    </row>
    <row r="23" spans="1:211" x14ac:dyDescent="0.25">
      <c r="A23" s="54" t="s">
        <v>273</v>
      </c>
      <c r="B23" s="168">
        <f t="shared" ref="B23:H23" si="157">B13/B5</f>
        <v>0.65313084112149533</v>
      </c>
      <c r="C23" s="168">
        <f t="shared" si="157"/>
        <v>0.80053333333333332</v>
      </c>
      <c r="D23" s="168">
        <f t="shared" si="157"/>
        <v>1.5745794392523365</v>
      </c>
      <c r="E23" s="168">
        <f t="shared" si="157"/>
        <v>1.5516635514018691</v>
      </c>
      <c r="F23" s="168">
        <f t="shared" si="157"/>
        <v>1.7441495327102803</v>
      </c>
      <c r="G23" s="168" t="e">
        <f t="shared" si="157"/>
        <v>#DIV/0!</v>
      </c>
      <c r="H23" s="60">
        <f t="shared" si="157"/>
        <v>1.6479065420560748</v>
      </c>
      <c r="I23"/>
      <c r="J23"/>
      <c r="L23" s="168">
        <f t="shared" ref="L23:R23" si="158">L13/L5</f>
        <v>0.66751401869158877</v>
      </c>
      <c r="M23" s="168">
        <f t="shared" si="158"/>
        <v>1.0248785046728972</v>
      </c>
      <c r="N23" s="168">
        <f t="shared" si="158"/>
        <v>0.99168224299065422</v>
      </c>
      <c r="O23" s="168">
        <f t="shared" si="158"/>
        <v>1.3650528853904547</v>
      </c>
      <c r="P23" s="168">
        <f t="shared" si="158"/>
        <v>0.7487628865979381</v>
      </c>
      <c r="Q23" s="168">
        <f t="shared" si="158"/>
        <v>1.1317404487568223</v>
      </c>
      <c r="R23" s="60">
        <f t="shared" si="158"/>
        <v>0.96279798210336609</v>
      </c>
      <c r="S23"/>
      <c r="T23"/>
      <c r="V23" s="168">
        <f t="shared" ref="V23:AB23" si="159">V13/V5</f>
        <v>1.0117570093457944</v>
      </c>
      <c r="W23" s="168">
        <f t="shared" si="159"/>
        <v>1.0058411214953271</v>
      </c>
      <c r="X23" s="168">
        <f t="shared" si="159"/>
        <v>1.0801855670103093</v>
      </c>
      <c r="Y23" s="168">
        <f t="shared" si="159"/>
        <v>0.96897196261682239</v>
      </c>
      <c r="Z23" s="168">
        <f t="shared" si="159"/>
        <v>0.96897196261682239</v>
      </c>
      <c r="AA23" s="168">
        <f t="shared" si="159"/>
        <v>1.1995182211241506</v>
      </c>
      <c r="AB23" s="60">
        <f t="shared" si="159"/>
        <v>1.0316395742222955</v>
      </c>
      <c r="AC23"/>
      <c r="AD23"/>
      <c r="AF23" s="168">
        <f t="shared" ref="AF23:AL23" si="160">AF13/AF5</f>
        <v>1.0003298969072165</v>
      </c>
      <c r="AG23" s="168">
        <f t="shared" si="160"/>
        <v>0.84428971962616828</v>
      </c>
      <c r="AH23" s="168">
        <f t="shared" si="160"/>
        <v>1.0517102803738319</v>
      </c>
      <c r="AI23" s="168">
        <f t="shared" si="160"/>
        <v>1.0240934579439251</v>
      </c>
      <c r="AJ23" s="168">
        <f t="shared" si="160"/>
        <v>1.1012217261174624</v>
      </c>
      <c r="AK23" s="168" t="e">
        <f t="shared" si="160"/>
        <v>#DIV/0!</v>
      </c>
      <c r="AL23" s="60">
        <f t="shared" si="160"/>
        <v>1.001501821117508</v>
      </c>
      <c r="AM23"/>
      <c r="AN23"/>
      <c r="AP23" s="168">
        <f t="shared" ref="AP23:AV23" si="161">AP13/AP5</f>
        <v>0.80879439252336449</v>
      </c>
      <c r="AQ23" s="168">
        <f t="shared" si="161"/>
        <v>1.0460400000000001</v>
      </c>
      <c r="AR23" s="168">
        <f t="shared" si="161"/>
        <v>0.87028000000000005</v>
      </c>
      <c r="AS23" s="168">
        <f t="shared" si="161"/>
        <v>0.95940000000000003</v>
      </c>
      <c r="AT23" s="168">
        <f t="shared" si="161"/>
        <v>0.96331999999999995</v>
      </c>
      <c r="AU23" s="168">
        <f t="shared" si="161"/>
        <v>0.61830588235294115</v>
      </c>
      <c r="AV23" s="60">
        <f t="shared" si="161"/>
        <v>0.87920552310143385</v>
      </c>
      <c r="AW23"/>
      <c r="AX23"/>
      <c r="AZ23" s="168">
        <f t="shared" ref="AZ23:BF23" si="162">AZ13/AZ5</f>
        <v>1.06128</v>
      </c>
      <c r="BA23" s="168">
        <f t="shared" si="162"/>
        <v>0.92981999999999998</v>
      </c>
      <c r="BB23" s="168">
        <f t="shared" si="162"/>
        <v>0.87726000000000004</v>
      </c>
      <c r="BC23" s="168">
        <f t="shared" si="162"/>
        <v>0.84353999999999996</v>
      </c>
      <c r="BD23" s="168">
        <f t="shared" si="162"/>
        <v>0.77022000000000002</v>
      </c>
      <c r="BE23" s="168">
        <f t="shared" si="162"/>
        <v>0.9526462395543176</v>
      </c>
      <c r="BF23" s="60">
        <f t="shared" si="162"/>
        <v>0.90348373557187833</v>
      </c>
      <c r="BG23"/>
      <c r="BH23"/>
      <c r="BJ23" s="168">
        <f t="shared" ref="BJ23:BP23" si="163">BJ13/BJ5</f>
        <v>0.92190000000000005</v>
      </c>
      <c r="BK23" s="168">
        <f t="shared" si="163"/>
        <v>1.1512500000000001</v>
      </c>
      <c r="BL23" s="168">
        <f t="shared" si="163"/>
        <v>0.8115</v>
      </c>
      <c r="BM23" s="168">
        <f t="shared" si="163"/>
        <v>0.85399999999999998</v>
      </c>
      <c r="BN23" s="168">
        <f t="shared" si="163"/>
        <v>0.95301529389304884</v>
      </c>
      <c r="BO23" s="168">
        <f t="shared" si="163"/>
        <v>0.94870588235294118</v>
      </c>
      <c r="BP23" s="60">
        <f t="shared" si="163"/>
        <v>0.93933927362092373</v>
      </c>
      <c r="BQ23"/>
      <c r="BR23"/>
      <c r="BT23" s="168">
        <f t="shared" ref="BT23:BZ23" si="164">BT13/BT5</f>
        <v>1.0021111111111112</v>
      </c>
      <c r="BU23" s="168">
        <f t="shared" si="164"/>
        <v>0.8504814814814815</v>
      </c>
      <c r="BV23" s="168">
        <f t="shared" si="164"/>
        <v>1.1183333333333334</v>
      </c>
      <c r="BW23" s="168">
        <f t="shared" si="164"/>
        <v>1.0473333333333332</v>
      </c>
      <c r="BX23" s="168">
        <f t="shared" si="164"/>
        <v>0.88522222222222224</v>
      </c>
      <c r="BY23" s="168" t="e">
        <f t="shared" si="164"/>
        <v>#DIV/0!</v>
      </c>
      <c r="BZ23" s="60">
        <f t="shared" si="164"/>
        <v>0.98069629629629629</v>
      </c>
      <c r="CA23"/>
      <c r="CB23"/>
      <c r="CD23" s="168">
        <f t="shared" ref="CD23:CK23" si="165">CD13/CD5</f>
        <v>0.96465000000000001</v>
      </c>
      <c r="CE23" s="168">
        <f t="shared" si="165"/>
        <v>0.94307500000000011</v>
      </c>
      <c r="CF23" s="168">
        <f t="shared" si="165"/>
        <v>0.82840000000000003</v>
      </c>
      <c r="CG23" s="168">
        <f t="shared" si="165"/>
        <v>0.96650000000000003</v>
      </c>
      <c r="CH23" s="168">
        <f t="shared" si="165"/>
        <v>1.0224</v>
      </c>
      <c r="CI23" s="168">
        <f t="shared" si="165"/>
        <v>1.8017142857142858</v>
      </c>
      <c r="CJ23" s="168">
        <f>CJ13/CJ5</f>
        <v>0.82289999999999996</v>
      </c>
      <c r="CK23" s="60">
        <f t="shared" si="165"/>
        <v>0.9694167709637046</v>
      </c>
      <c r="CL23"/>
      <c r="CM23"/>
      <c r="CO23" s="168">
        <f t="shared" si="145"/>
        <v>0.96786000000000005</v>
      </c>
      <c r="CP23" s="168">
        <f t="shared" si="145"/>
        <v>0.94257000000000002</v>
      </c>
      <c r="CQ23" s="168">
        <f t="shared" si="145"/>
        <v>1.2508363636363637</v>
      </c>
      <c r="CR23" s="168">
        <f t="shared" si="145"/>
        <v>1.06758</v>
      </c>
      <c r="CS23" s="168">
        <f t="shared" si="145"/>
        <v>1.1066823529411765</v>
      </c>
      <c r="CT23" s="60">
        <f t="shared" si="145"/>
        <v>1.0457451279259662</v>
      </c>
      <c r="CU23"/>
      <c r="CV23"/>
      <c r="CX23" s="168">
        <f>CX13/CX5</f>
        <v>0.94620000000000004</v>
      </c>
      <c r="CY23" s="168">
        <f>CY13/CY5</f>
        <v>1.1067899999999999</v>
      </c>
      <c r="CZ23" s="168">
        <f>CZ13/CZ5</f>
        <v>1.18458</v>
      </c>
      <c r="DA23" s="168">
        <f>DA13/DA5</f>
        <v>0.57915000000000005</v>
      </c>
      <c r="DB23" s="168">
        <f>DB13/DB5</f>
        <v>0.82713000000000003</v>
      </c>
      <c r="DC23" s="168">
        <f>DC13/DC5</f>
        <v>0.9950470588235294</v>
      </c>
      <c r="DD23" s="60">
        <f>DD13/DD5</f>
        <v>0.93840000000000001</v>
      </c>
      <c r="DE23"/>
      <c r="DF23"/>
      <c r="DH23" s="168">
        <f t="shared" si="147"/>
        <v>1.1015999999999999</v>
      </c>
      <c r="DI23" s="168">
        <f t="shared" si="147"/>
        <v>0.79905000000000004</v>
      </c>
      <c r="DJ23" s="168">
        <f t="shared" si="147"/>
        <v>1.12446</v>
      </c>
      <c r="DK23" s="168">
        <f t="shared" si="147"/>
        <v>1.0076400000000001</v>
      </c>
      <c r="DL23" s="168">
        <f t="shared" si="147"/>
        <v>0.88305</v>
      </c>
      <c r="DM23" s="168">
        <f t="shared" si="147"/>
        <v>0.88496470588235299</v>
      </c>
      <c r="DN23" s="60">
        <f t="shared" si="147"/>
        <v>0.96889230769230772</v>
      </c>
      <c r="DO23"/>
      <c r="DP23"/>
      <c r="DR23" s="168">
        <f t="shared" ref="DR23:DW23" si="166">DR13/DR5</f>
        <v>1.1356200000000001</v>
      </c>
      <c r="DS23" s="168">
        <f t="shared" si="166"/>
        <v>0.82386000000000004</v>
      </c>
      <c r="DT23" s="168">
        <f t="shared" si="166"/>
        <v>1.1551721120697198</v>
      </c>
      <c r="DU23" s="168">
        <f t="shared" si="166"/>
        <v>1.11486</v>
      </c>
      <c r="DV23" s="168">
        <f t="shared" si="166"/>
        <v>1.0955299999999999</v>
      </c>
      <c r="DW23" s="168">
        <f t="shared" si="166"/>
        <v>1.0409620253164558</v>
      </c>
      <c r="DX23" s="60">
        <f>DX13/DX5</f>
        <v>1.0593636253363425</v>
      </c>
      <c r="DY23"/>
      <c r="DZ23"/>
      <c r="EB23" s="168">
        <f t="shared" ref="EB23:EG23" si="167">EB13/EB5</f>
        <v>1.1012333333333333</v>
      </c>
      <c r="EC23" s="168">
        <f t="shared" si="167"/>
        <v>0.83220000000000005</v>
      </c>
      <c r="ED23" s="168">
        <f t="shared" si="167"/>
        <v>0.97085999999999995</v>
      </c>
      <c r="EE23" s="168">
        <f t="shared" si="167"/>
        <v>1.01739</v>
      </c>
      <c r="EF23" s="168">
        <f t="shared" si="167"/>
        <v>1.0229999999999999</v>
      </c>
      <c r="EG23" s="168">
        <f t="shared" si="167"/>
        <v>0.96848000000000001</v>
      </c>
      <c r="EH23" s="60">
        <f>EH13/EH5</f>
        <v>0.98423362831858408</v>
      </c>
      <c r="EI23"/>
      <c r="EJ23"/>
      <c r="EL23" s="168">
        <f t="shared" ref="EL23:EQ23" si="168">EL13/EL5</f>
        <v>1.0274700000000001</v>
      </c>
      <c r="EM23" s="168">
        <f t="shared" si="168"/>
        <v>1.0725899999999999</v>
      </c>
      <c r="EN23" s="168">
        <f t="shared" si="168"/>
        <v>1.00227</v>
      </c>
      <c r="EO23" s="168">
        <f t="shared" si="168"/>
        <v>1.07379</v>
      </c>
      <c r="EP23" s="168">
        <f t="shared" si="168"/>
        <v>0.99926999999999999</v>
      </c>
      <c r="EQ23" s="168">
        <f t="shared" si="168"/>
        <v>1.0778470588235294</v>
      </c>
      <c r="ER23" s="60">
        <f>ER13/ER5</f>
        <v>1.0412923076923077</v>
      </c>
      <c r="ES23"/>
      <c r="ET23"/>
      <c r="EV23" s="168">
        <f t="shared" ref="EV23:FA23" si="169">EV13/EV5</f>
        <v>0.95811000000000002</v>
      </c>
      <c r="EW23" s="168">
        <f t="shared" si="169"/>
        <v>1.3400799999999999</v>
      </c>
      <c r="EX23" s="168">
        <f t="shared" si="169"/>
        <v>0.77071999999999996</v>
      </c>
      <c r="EY23" s="168">
        <f t="shared" si="169"/>
        <v>1.27536</v>
      </c>
      <c r="EZ23" s="168">
        <f t="shared" si="169"/>
        <v>0.91547999999999996</v>
      </c>
      <c r="FA23" s="168">
        <f t="shared" si="169"/>
        <v>1.0276235294117646</v>
      </c>
      <c r="FB23" s="60">
        <f>FB13/FB5</f>
        <v>1.0435471698113208</v>
      </c>
      <c r="FC23"/>
      <c r="FD23"/>
      <c r="FF23" s="168">
        <f t="shared" ref="FF23:FK23" si="170">FF13/FF5</f>
        <v>1.0031600000000001</v>
      </c>
      <c r="FG23" s="168">
        <f t="shared" si="170"/>
        <v>1.0105999999999999</v>
      </c>
      <c r="FH23" s="168">
        <f t="shared" si="170"/>
        <v>1.11924</v>
      </c>
      <c r="FI23" s="168">
        <f t="shared" si="170"/>
        <v>1.2370897844638322</v>
      </c>
      <c r="FJ23" s="168">
        <f t="shared" si="170"/>
        <v>1.10304</v>
      </c>
      <c r="FK23" s="168">
        <f t="shared" si="170"/>
        <v>1.2672000000000001</v>
      </c>
      <c r="FL23" s="60">
        <f>FL13/FL5</f>
        <v>1.1167180930954521</v>
      </c>
      <c r="FM23"/>
      <c r="FN23"/>
      <c r="FP23" s="168">
        <f t="shared" ref="FP23:FU23" si="171">FP13/FP5</f>
        <v>1.0612200000000001</v>
      </c>
      <c r="FQ23" s="168">
        <f t="shared" si="171"/>
        <v>1.30914</v>
      </c>
      <c r="FR23" s="168">
        <f t="shared" si="171"/>
        <v>1.2312000000000001</v>
      </c>
      <c r="FS23" s="168">
        <f t="shared" si="171"/>
        <v>1.18092</v>
      </c>
      <c r="FT23" s="168">
        <f t="shared" si="171"/>
        <v>1.2887999999999999</v>
      </c>
      <c r="FU23" s="168">
        <f t="shared" si="171"/>
        <v>1.2290470588235294</v>
      </c>
      <c r="FV23" s="60">
        <f>FV13/FV5</f>
        <v>1.2164051282051282</v>
      </c>
      <c r="FW23"/>
      <c r="FX23"/>
      <c r="FZ23" s="168">
        <f t="shared" ref="FZ23:GE23" si="172">FZ13/FZ5</f>
        <v>1.1864699999999999</v>
      </c>
      <c r="GA23" s="168">
        <f t="shared" si="172"/>
        <v>1.0000800000000001</v>
      </c>
      <c r="GB23" s="168">
        <f t="shared" si="172"/>
        <v>0.95016</v>
      </c>
      <c r="GC23" s="168">
        <f t="shared" si="172"/>
        <v>1.0809599999999999</v>
      </c>
      <c r="GD23" s="168">
        <f t="shared" si="172"/>
        <v>0.92171999999999998</v>
      </c>
      <c r="GE23" s="168">
        <f t="shared" si="172"/>
        <v>1.2007764705882353</v>
      </c>
      <c r="GF23" s="60">
        <f>GF13/GF5</f>
        <v>1.0529999999999999</v>
      </c>
      <c r="GG23"/>
      <c r="GH23"/>
      <c r="GK23" s="168">
        <f t="shared" ref="GK23:GP23" si="173">GK13/GK5</f>
        <v>1.0921977304943262</v>
      </c>
      <c r="GL23" s="168">
        <f t="shared" si="173"/>
        <v>1.002242505606264</v>
      </c>
      <c r="GM23" s="168">
        <f t="shared" si="173"/>
        <v>0.8767371918429796</v>
      </c>
      <c r="GN23" s="168">
        <f t="shared" si="173"/>
        <v>0.68039829900425253</v>
      </c>
      <c r="GO23" s="168">
        <f t="shared" si="173"/>
        <v>0.74497686244215611</v>
      </c>
      <c r="GP23" s="168">
        <f t="shared" si="173"/>
        <v>1.0291794975867576</v>
      </c>
      <c r="GQ23" s="60">
        <f>GQ13/GQ5</f>
        <v>0.92497669819041561</v>
      </c>
      <c r="GR23"/>
      <c r="GS23"/>
      <c r="GU23" s="168">
        <f t="shared" ref="GU23:GZ23" si="174">GU13/GU5</f>
        <v>1.0886345568272158</v>
      </c>
      <c r="GV23" s="168">
        <f t="shared" si="174"/>
        <v>1.040637618175037</v>
      </c>
      <c r="GW23" s="168">
        <f t="shared" si="174"/>
        <v>0.99251503742481284</v>
      </c>
      <c r="GX23" s="168">
        <f t="shared" si="174"/>
        <v>0.97870010649946748</v>
      </c>
      <c r="GY23" s="168">
        <f t="shared" si="174"/>
        <v>0.97199514002429988</v>
      </c>
      <c r="GZ23" s="168">
        <f t="shared" si="174"/>
        <v>0.91397109428768064</v>
      </c>
      <c r="HA23" s="60">
        <f>HA13/HA5</f>
        <v>0.99936104228029987</v>
      </c>
      <c r="HB23"/>
      <c r="HC23"/>
    </row>
    <row r="24" spans="1:211" x14ac:dyDescent="0.25">
      <c r="A24" s="54" t="s">
        <v>274</v>
      </c>
      <c r="B24" s="168">
        <f t="shared" ref="B24:H24" si="175">B14/B6</f>
        <v>0</v>
      </c>
      <c r="C24" s="168">
        <f t="shared" si="175"/>
        <v>0.68858571428571425</v>
      </c>
      <c r="D24" s="168">
        <f t="shared" si="175"/>
        <v>0</v>
      </c>
      <c r="E24" s="168">
        <f t="shared" si="175"/>
        <v>0</v>
      </c>
      <c r="F24" s="168">
        <f t="shared" si="175"/>
        <v>0</v>
      </c>
      <c r="G24" s="168" t="e">
        <f t="shared" si="175"/>
        <v>#DIV/0!</v>
      </c>
      <c r="H24" s="60">
        <f t="shared" si="175"/>
        <v>0</v>
      </c>
      <c r="I24"/>
      <c r="J24"/>
      <c r="L24" s="168">
        <f t="shared" ref="L24:R24" si="176">L14/L6</f>
        <v>0.92571428571428571</v>
      </c>
      <c r="M24" s="168">
        <f t="shared" si="176"/>
        <v>1.1558999999999999</v>
      </c>
      <c r="N24" s="168">
        <f t="shared" si="176"/>
        <v>1.1242285714285714</v>
      </c>
      <c r="O24" s="168">
        <f t="shared" si="176"/>
        <v>1.1674285714285715</v>
      </c>
      <c r="P24" s="168">
        <f t="shared" si="176"/>
        <v>1.2034285714285715</v>
      </c>
      <c r="Q24" s="168">
        <f t="shared" si="176"/>
        <v>1.4696974789915966</v>
      </c>
      <c r="R24" s="60">
        <f t="shared" si="176"/>
        <v>1.1668278388278388</v>
      </c>
      <c r="S24"/>
      <c r="T24"/>
      <c r="V24" s="168">
        <f t="shared" ref="V24:AB24" si="177">V14/V6</f>
        <v>1.3574571428571429</v>
      </c>
      <c r="W24" s="168">
        <f t="shared" si="177"/>
        <v>1.4196857142857142</v>
      </c>
      <c r="X24" s="168">
        <f t="shared" si="177"/>
        <v>0.97929999999999995</v>
      </c>
      <c r="Y24" s="168">
        <f t="shared" si="177"/>
        <v>1.0577142857142856</v>
      </c>
      <c r="Z24" s="168">
        <f t="shared" si="177"/>
        <v>1.0182857142857142</v>
      </c>
      <c r="AA24" s="168">
        <f t="shared" si="177"/>
        <v>0.93584873949579828</v>
      </c>
      <c r="AB24" s="60">
        <f t="shared" si="177"/>
        <v>1.1329768009768009</v>
      </c>
      <c r="AC24"/>
      <c r="AD24"/>
      <c r="AF24" s="168">
        <f t="shared" ref="AF24:AL24" si="178">AF14/AF6</f>
        <v>1.2235714285714285</v>
      </c>
      <c r="AG24" s="168">
        <f t="shared" si="178"/>
        <v>1.0469142857142857</v>
      </c>
      <c r="AH24" s="168">
        <f t="shared" si="178"/>
        <v>1.1108571428571428</v>
      </c>
      <c r="AI24" s="168">
        <f t="shared" si="178"/>
        <v>1.1898857142857142</v>
      </c>
      <c r="AJ24" s="168">
        <f t="shared" si="178"/>
        <v>1.2456</v>
      </c>
      <c r="AK24" s="168" t="e">
        <f t="shared" si="178"/>
        <v>#DIV/0!</v>
      </c>
      <c r="AL24" s="60">
        <f t="shared" si="178"/>
        <v>1.1527548387096773</v>
      </c>
      <c r="AM24"/>
      <c r="AN24"/>
      <c r="AP24" s="168">
        <f t="shared" ref="AP24:AV24" si="179">AP14/AP6</f>
        <v>0.7013571428571429</v>
      </c>
      <c r="AQ24" s="168">
        <f t="shared" si="179"/>
        <v>0.97667142857142852</v>
      </c>
      <c r="AR24" s="168">
        <f t="shared" si="179"/>
        <v>1.0974285714285714</v>
      </c>
      <c r="AS24" s="168">
        <f t="shared" si="179"/>
        <v>0.95431428571428567</v>
      </c>
      <c r="AT24" s="168">
        <f t="shared" si="179"/>
        <v>0.49094285714285713</v>
      </c>
      <c r="AU24" s="168">
        <f t="shared" si="179"/>
        <v>0.3630252100840336</v>
      </c>
      <c r="AV24" s="60">
        <f t="shared" si="179"/>
        <v>0.7659053743683969</v>
      </c>
      <c r="AW24"/>
      <c r="AX24"/>
      <c r="AZ24" s="168">
        <f t="shared" ref="AZ24:BF24" si="180">AZ14/AZ6</f>
        <v>1.4249571428571428</v>
      </c>
      <c r="BA24" s="168">
        <f t="shared" si="180"/>
        <v>0.73118571428571433</v>
      </c>
      <c r="BB24" s="168">
        <f t="shared" si="180"/>
        <v>1.1202571428571428</v>
      </c>
      <c r="BC24" s="168">
        <f t="shared" si="180"/>
        <v>0.64800000000000002</v>
      </c>
      <c r="BD24" s="168">
        <f t="shared" si="180"/>
        <v>1.2140142857142857</v>
      </c>
      <c r="BE24" s="168">
        <f t="shared" si="180"/>
        <v>0.87126050420168066</v>
      </c>
      <c r="BF24" s="60">
        <f t="shared" si="180"/>
        <v>1.0140337457817772</v>
      </c>
      <c r="BG24"/>
      <c r="BH24"/>
      <c r="BJ24" s="168">
        <f t="shared" ref="BJ24:BP24" si="181">BJ14/BJ6</f>
        <v>1.0573714285714286</v>
      </c>
      <c r="BK24" s="168">
        <f t="shared" si="181"/>
        <v>1.3376571428571429</v>
      </c>
      <c r="BL24" s="168">
        <f t="shared" si="181"/>
        <v>0.87244285714285719</v>
      </c>
      <c r="BM24" s="168">
        <f t="shared" si="181"/>
        <v>0.9847285714285714</v>
      </c>
      <c r="BN24" s="168">
        <f t="shared" si="181"/>
        <v>1.4181272727272727</v>
      </c>
      <c r="BO24" s="168">
        <f t="shared" si="181"/>
        <v>0.94426890756302517</v>
      </c>
      <c r="BP24" s="60">
        <f t="shared" si="181"/>
        <v>1.094638783269962</v>
      </c>
      <c r="BQ24"/>
      <c r="BR24"/>
      <c r="BT24" s="168">
        <f t="shared" ref="BT24:BZ24" si="182">BT14/BT6</f>
        <v>0.93248571428571425</v>
      </c>
      <c r="BU24" s="168">
        <f t="shared" si="182"/>
        <v>0.82799999999999996</v>
      </c>
      <c r="BV24" s="168">
        <f t="shared" si="182"/>
        <v>1.1108571428571428</v>
      </c>
      <c r="BW24" s="168">
        <f t="shared" si="182"/>
        <v>1.0964571428571428</v>
      </c>
      <c r="BX24" s="168">
        <f t="shared" si="182"/>
        <v>1.0465714285714285</v>
      </c>
      <c r="BY24" s="168" t="e">
        <f t="shared" si="182"/>
        <v>#DIV/0!</v>
      </c>
      <c r="BZ24" s="60">
        <f t="shared" si="182"/>
        <v>1.0028742857142856</v>
      </c>
      <c r="CA24"/>
      <c r="CB24"/>
      <c r="CD24" s="168">
        <f t="shared" ref="CD24:CK24" si="183">CD14/CD6</f>
        <v>0.88229999999999997</v>
      </c>
      <c r="CE24" s="168">
        <f t="shared" si="183"/>
        <v>1.3966499999999999</v>
      </c>
      <c r="CF24" s="168">
        <f t="shared" si="183"/>
        <v>1.5225857142857142</v>
      </c>
      <c r="CG24" s="168">
        <f t="shared" si="183"/>
        <v>0.94148571428571426</v>
      </c>
      <c r="CH24" s="168">
        <f t="shared" si="183"/>
        <v>1.1456142857142857</v>
      </c>
      <c r="CI24" s="168">
        <f t="shared" si="183"/>
        <v>1.2871836734693878</v>
      </c>
      <c r="CJ24" s="168">
        <f>CJ14/CJ6</f>
        <v>1.0029857142857144</v>
      </c>
      <c r="CK24" s="60">
        <f t="shared" si="183"/>
        <v>1.1426538461538462</v>
      </c>
      <c r="CL24"/>
      <c r="CM24"/>
      <c r="CO24" s="168" t="e">
        <f t="shared" si="145"/>
        <v>#DIV/0!</v>
      </c>
      <c r="CP24" s="168" t="e">
        <f t="shared" si="145"/>
        <v>#DIV/0!</v>
      </c>
      <c r="CQ24" s="168" t="e">
        <f t="shared" si="145"/>
        <v>#DIV/0!</v>
      </c>
      <c r="CR24" s="168" t="e">
        <f t="shared" si="145"/>
        <v>#DIV/0!</v>
      </c>
      <c r="CS24" s="168" t="e">
        <f t="shared" si="145"/>
        <v>#DIV/0!</v>
      </c>
      <c r="CT24" s="60" t="e">
        <f t="shared" si="145"/>
        <v>#DIV/0!</v>
      </c>
      <c r="CU24"/>
      <c r="CV24"/>
      <c r="CX24" s="168" t="e">
        <f t="shared" ref="CX24:DD24" si="184">CX14/CX6</f>
        <v>#DIV/0!</v>
      </c>
      <c r="CY24" s="168" t="e">
        <f t="shared" si="184"/>
        <v>#DIV/0!</v>
      </c>
      <c r="CZ24" s="168" t="e">
        <f t="shared" si="184"/>
        <v>#DIV/0!</v>
      </c>
      <c r="DA24" s="168" t="e">
        <f t="shared" si="184"/>
        <v>#DIV/0!</v>
      </c>
      <c r="DB24" s="168" t="e">
        <f t="shared" si="184"/>
        <v>#DIV/0!</v>
      </c>
      <c r="DC24" s="168" t="e">
        <f>DC14/DC6</f>
        <v>#DIV/0!</v>
      </c>
      <c r="DD24" s="60" t="e">
        <f t="shared" si="184"/>
        <v>#DIV/0!</v>
      </c>
      <c r="DE24"/>
      <c r="DF24"/>
      <c r="DH24" s="168" t="e">
        <f t="shared" si="147"/>
        <v>#DIV/0!</v>
      </c>
      <c r="DI24" s="168" t="e">
        <f t="shared" si="147"/>
        <v>#DIV/0!</v>
      </c>
      <c r="DJ24" s="168" t="e">
        <f t="shared" si="147"/>
        <v>#DIV/0!</v>
      </c>
      <c r="DK24" s="168" t="e">
        <f t="shared" si="147"/>
        <v>#DIV/0!</v>
      </c>
      <c r="DL24" s="168" t="e">
        <f t="shared" si="147"/>
        <v>#DIV/0!</v>
      </c>
      <c r="DM24" s="168" t="e">
        <f t="shared" si="147"/>
        <v>#DIV/0!</v>
      </c>
      <c r="DN24" s="60" t="e">
        <f t="shared" si="147"/>
        <v>#DIV/0!</v>
      </c>
      <c r="DO24"/>
      <c r="DP24"/>
      <c r="DR24" s="168" t="e">
        <f t="shared" ref="DR24:DX24" si="185">DR14/DR6</f>
        <v>#DIV/0!</v>
      </c>
      <c r="DS24" s="168" t="e">
        <f t="shared" si="185"/>
        <v>#DIV/0!</v>
      </c>
      <c r="DT24" s="168" t="e">
        <f t="shared" si="185"/>
        <v>#DIV/0!</v>
      </c>
      <c r="DU24" s="168" t="e">
        <f t="shared" si="185"/>
        <v>#DIV/0!</v>
      </c>
      <c r="DV24" s="168" t="e">
        <f t="shared" si="185"/>
        <v>#DIV/0!</v>
      </c>
      <c r="DW24" s="168" t="e">
        <f t="shared" si="185"/>
        <v>#DIV/0!</v>
      </c>
      <c r="DX24" s="60" t="e">
        <f t="shared" si="185"/>
        <v>#DIV/0!</v>
      </c>
      <c r="DY24"/>
      <c r="DZ24"/>
      <c r="EB24" s="168" t="e">
        <f t="shared" ref="EB24:EH24" si="186">EB14/EB6</f>
        <v>#DIV/0!</v>
      </c>
      <c r="EC24" s="168" t="e">
        <f t="shared" si="186"/>
        <v>#DIV/0!</v>
      </c>
      <c r="ED24" s="168" t="e">
        <f t="shared" si="186"/>
        <v>#DIV/0!</v>
      </c>
      <c r="EE24" s="168" t="e">
        <f t="shared" si="186"/>
        <v>#DIV/0!</v>
      </c>
      <c r="EF24" s="168" t="e">
        <f t="shared" si="186"/>
        <v>#DIV/0!</v>
      </c>
      <c r="EG24" s="168" t="e">
        <f t="shared" si="186"/>
        <v>#DIV/0!</v>
      </c>
      <c r="EH24" s="60" t="e">
        <f t="shared" si="186"/>
        <v>#DIV/0!</v>
      </c>
      <c r="EI24"/>
      <c r="EJ24"/>
      <c r="EL24" s="168" t="e">
        <f t="shared" ref="EL24:ER24" si="187">EL14/EL6</f>
        <v>#DIV/0!</v>
      </c>
      <c r="EM24" s="168" t="e">
        <f t="shared" si="187"/>
        <v>#DIV/0!</v>
      </c>
      <c r="EN24" s="168" t="e">
        <f t="shared" si="187"/>
        <v>#DIV/0!</v>
      </c>
      <c r="EO24" s="168" t="e">
        <f t="shared" si="187"/>
        <v>#DIV/0!</v>
      </c>
      <c r="EP24" s="168" t="e">
        <f t="shared" si="187"/>
        <v>#DIV/0!</v>
      </c>
      <c r="EQ24" s="168" t="e">
        <f t="shared" si="187"/>
        <v>#DIV/0!</v>
      </c>
      <c r="ER24" s="60" t="e">
        <f t="shared" si="187"/>
        <v>#DIV/0!</v>
      </c>
      <c r="ES24"/>
      <c r="ET24"/>
      <c r="EV24" s="168" t="e">
        <f t="shared" ref="EV24:FB24" si="188">EV14/EV6</f>
        <v>#DIV/0!</v>
      </c>
      <c r="EW24" s="168" t="e">
        <f t="shared" si="188"/>
        <v>#DIV/0!</v>
      </c>
      <c r="EX24" s="168" t="e">
        <f t="shared" si="188"/>
        <v>#DIV/0!</v>
      </c>
      <c r="EY24" s="168" t="e">
        <f t="shared" si="188"/>
        <v>#DIV/0!</v>
      </c>
      <c r="EZ24" s="168" t="e">
        <f t="shared" si="188"/>
        <v>#DIV/0!</v>
      </c>
      <c r="FA24" s="168" t="e">
        <f t="shared" si="188"/>
        <v>#DIV/0!</v>
      </c>
      <c r="FB24" s="60" t="e">
        <f t="shared" si="188"/>
        <v>#DIV/0!</v>
      </c>
      <c r="FC24"/>
      <c r="FD24"/>
      <c r="FF24" s="168">
        <f t="shared" ref="FF24:FL24" si="189">FF14/FF6</f>
        <v>0</v>
      </c>
      <c r="FG24" s="168">
        <f t="shared" si="189"/>
        <v>0</v>
      </c>
      <c r="FH24" s="168">
        <f t="shared" si="189"/>
        <v>0</v>
      </c>
      <c r="FI24" s="168">
        <f t="shared" si="189"/>
        <v>0</v>
      </c>
      <c r="FJ24" s="168">
        <f t="shared" si="189"/>
        <v>0</v>
      </c>
      <c r="FK24" s="168">
        <f t="shared" si="189"/>
        <v>0</v>
      </c>
      <c r="FL24" s="60">
        <f t="shared" si="189"/>
        <v>0</v>
      </c>
      <c r="FM24"/>
      <c r="FN24"/>
      <c r="FP24" s="168">
        <f t="shared" ref="FP24:FV24" si="190">FP14/FP6</f>
        <v>0</v>
      </c>
      <c r="FQ24" s="168">
        <f t="shared" si="190"/>
        <v>0</v>
      </c>
      <c r="FR24" s="168">
        <f t="shared" si="190"/>
        <v>0</v>
      </c>
      <c r="FS24" s="168">
        <f t="shared" si="190"/>
        <v>0</v>
      </c>
      <c r="FT24" s="168">
        <f t="shared" si="190"/>
        <v>0</v>
      </c>
      <c r="FU24" s="168">
        <f t="shared" si="190"/>
        <v>0</v>
      </c>
      <c r="FV24" s="60">
        <f t="shared" si="190"/>
        <v>0</v>
      </c>
      <c r="FW24"/>
      <c r="FX24"/>
      <c r="FZ24" s="168">
        <f t="shared" ref="FZ24:GF24" si="191">FZ14/FZ6</f>
        <v>0</v>
      </c>
      <c r="GA24" s="168">
        <f t="shared" si="191"/>
        <v>0</v>
      </c>
      <c r="GB24" s="168">
        <f t="shared" si="191"/>
        <v>0.37028571428571427</v>
      </c>
      <c r="GC24" s="168">
        <f t="shared" si="191"/>
        <v>0.92571428571428571</v>
      </c>
      <c r="GD24" s="168">
        <f t="shared" si="191"/>
        <v>1.0182857142857142</v>
      </c>
      <c r="GE24" s="168">
        <f t="shared" si="191"/>
        <v>1.05</v>
      </c>
      <c r="GF24" s="60">
        <f t="shared" si="191"/>
        <v>0.54816849816849822</v>
      </c>
      <c r="GG24"/>
      <c r="GH24"/>
      <c r="GK24" s="168">
        <f t="shared" ref="GK24:GQ24" si="192">GK14/GK6</f>
        <v>0.93176534117329413</v>
      </c>
      <c r="GL24" s="168">
        <f t="shared" si="192"/>
        <v>1.1102344488277558</v>
      </c>
      <c r="GM24" s="168">
        <f t="shared" si="192"/>
        <v>0.92663536682316583</v>
      </c>
      <c r="GN24" s="168">
        <f t="shared" si="192"/>
        <v>0.86759566202168992</v>
      </c>
      <c r="GO24" s="168">
        <f t="shared" si="192"/>
        <v>1.1253543732281339</v>
      </c>
      <c r="GP24" s="168">
        <f t="shared" si="192"/>
        <v>1.1028641007994071</v>
      </c>
      <c r="GQ24" s="60">
        <f t="shared" si="192"/>
        <v>1.0083794442079783</v>
      </c>
      <c r="GR24"/>
      <c r="GS24"/>
      <c r="GU24" s="168">
        <f t="shared" ref="GU24:HA24" si="193">GU14/GU6</f>
        <v>1.0756746216268918</v>
      </c>
      <c r="GV24" s="168">
        <f t="shared" si="193"/>
        <v>1.0022349888250559</v>
      </c>
      <c r="GW24" s="168">
        <f t="shared" si="193"/>
        <v>1.2584637076814615</v>
      </c>
      <c r="GX24" s="168">
        <f t="shared" si="193"/>
        <v>1.1418242908785456</v>
      </c>
      <c r="GY24" s="168">
        <f t="shared" si="193"/>
        <v>7.9919600401997984E-2</v>
      </c>
      <c r="GZ24" s="168">
        <f t="shared" si="193"/>
        <v>1.1048758536714489</v>
      </c>
      <c r="HA24" s="60">
        <f t="shared" si="193"/>
        <v>0.93970287331859836</v>
      </c>
      <c r="HB24"/>
      <c r="HC24"/>
    </row>
    <row r="25" spans="1:211" x14ac:dyDescent="0.25">
      <c r="A25" s="57" t="s">
        <v>275</v>
      </c>
      <c r="B25" s="168">
        <f t="shared" ref="B25:H25" si="194">B15/B7</f>
        <v>1.089825</v>
      </c>
      <c r="C25" s="168">
        <f t="shared" si="194"/>
        <v>0.98280000000000001</v>
      </c>
      <c r="D25" s="168">
        <f t="shared" si="194"/>
        <v>1.1889000000000001</v>
      </c>
      <c r="E25" s="168">
        <f t="shared" si="194"/>
        <v>0.92707499999999998</v>
      </c>
      <c r="F25" s="168">
        <f t="shared" si="194"/>
        <v>1.1403749999999999</v>
      </c>
      <c r="G25" s="168" t="e">
        <f t="shared" si="194"/>
        <v>#DIV/0!</v>
      </c>
      <c r="H25" s="60">
        <f t="shared" si="194"/>
        <v>1.033725</v>
      </c>
      <c r="I25"/>
      <c r="J25"/>
      <c r="L25" s="168">
        <f t="shared" ref="L25:R26" si="195">L15/L7</f>
        <v>0.84240000000000004</v>
      </c>
      <c r="M25" s="168">
        <f t="shared" si="195"/>
        <v>1.102425</v>
      </c>
      <c r="N25" s="168">
        <f t="shared" si="195"/>
        <v>0.57187500000000002</v>
      </c>
      <c r="O25" s="168">
        <f t="shared" si="195"/>
        <v>1.0584</v>
      </c>
      <c r="P25" s="168">
        <f t="shared" si="195"/>
        <v>1.1232</v>
      </c>
      <c r="Q25" s="168">
        <f t="shared" si="195"/>
        <v>1.1573823529411764</v>
      </c>
      <c r="R25" s="60">
        <f t="shared" si="195"/>
        <v>0.97129487179487184</v>
      </c>
      <c r="S25"/>
      <c r="T25"/>
      <c r="V25" s="168">
        <f t="shared" ref="V25:AB25" si="196">V15/V7</f>
        <v>0.98280000000000001</v>
      </c>
      <c r="W25" s="168">
        <f t="shared" si="196"/>
        <v>1.1232</v>
      </c>
      <c r="X25" s="168">
        <f t="shared" si="196"/>
        <v>1.0356749999999999</v>
      </c>
      <c r="Y25" s="168">
        <f t="shared" si="196"/>
        <v>1.241025</v>
      </c>
      <c r="Z25" s="168">
        <f t="shared" si="196"/>
        <v>1.1232</v>
      </c>
      <c r="AA25" s="168">
        <f t="shared" si="196"/>
        <v>1.3214117647058823</v>
      </c>
      <c r="AB25" s="60">
        <f t="shared" si="196"/>
        <v>1.1331794871794871</v>
      </c>
      <c r="AC25"/>
      <c r="AD25"/>
      <c r="AF25" s="168">
        <f t="shared" ref="AF25:AL26" si="197">AF15/AF7</f>
        <v>1.1232</v>
      </c>
      <c r="AG25" s="168">
        <f t="shared" si="197"/>
        <v>1.2636000000000001</v>
      </c>
      <c r="AH25" s="168">
        <f t="shared" si="197"/>
        <v>0.98280000000000001</v>
      </c>
      <c r="AI25" s="168">
        <f t="shared" si="197"/>
        <v>1.1980500000000001</v>
      </c>
      <c r="AJ25" s="168">
        <f t="shared" si="197"/>
        <v>0.59299120619503876</v>
      </c>
      <c r="AK25" s="168" t="e">
        <f t="shared" si="197"/>
        <v>#DIV/0!</v>
      </c>
      <c r="AL25" s="60">
        <f t="shared" si="197"/>
        <v>1.0612423469584709</v>
      </c>
      <c r="AM25"/>
      <c r="AN25"/>
      <c r="AP25" s="168">
        <f t="shared" ref="AP25:AV25" si="198">AP15/AP7</f>
        <v>0.74272499999999997</v>
      </c>
      <c r="AQ25" s="168">
        <f t="shared" si="198"/>
        <v>0.98280000000000001</v>
      </c>
      <c r="AR25" s="168">
        <f t="shared" si="198"/>
        <v>1.0007999999999999</v>
      </c>
      <c r="AS25" s="168">
        <f t="shared" si="198"/>
        <v>1.186725</v>
      </c>
      <c r="AT25" s="168">
        <f t="shared" si="198"/>
        <v>1.8720000000000001</v>
      </c>
      <c r="AU25" s="168">
        <f t="shared" si="198"/>
        <v>0.33035294117647057</v>
      </c>
      <c r="AV25" s="60">
        <f t="shared" si="198"/>
        <v>0.96309767441860461</v>
      </c>
      <c r="AW25"/>
      <c r="AX25"/>
      <c r="AZ25" s="168">
        <f t="shared" ref="AZ25:BF25" si="199">AZ15/AZ7</f>
        <v>0.58432865205407536</v>
      </c>
      <c r="BA25" s="168">
        <f t="shared" si="199"/>
        <v>0.88211801323758277</v>
      </c>
      <c r="BB25" s="168">
        <f t="shared" si="199"/>
        <v>2.2954213072336596</v>
      </c>
      <c r="BC25" s="168">
        <f t="shared" si="199"/>
        <v>0.83025518909493179</v>
      </c>
      <c r="BD25" s="168">
        <f t="shared" si="199"/>
        <v>1.0530065812911331</v>
      </c>
      <c r="BE25" s="168">
        <f t="shared" si="199"/>
        <v>1.2388326384752828</v>
      </c>
      <c r="BF25" s="60">
        <f t="shared" si="199"/>
        <v>1.0374651283417213</v>
      </c>
      <c r="BG25"/>
      <c r="BH25"/>
      <c r="BJ25" s="168">
        <f t="shared" ref="BJ25:BP26" si="200">BJ15/BJ7</f>
        <v>0.42120263251645323</v>
      </c>
      <c r="BK25" s="168">
        <f t="shared" si="200"/>
        <v>1.5161719760748504</v>
      </c>
      <c r="BL25" s="168">
        <f t="shared" si="200"/>
        <v>1.0841692760579753</v>
      </c>
      <c r="BM25" s="168">
        <f t="shared" si="200"/>
        <v>1.0665066656666604</v>
      </c>
      <c r="BN25" s="168">
        <f t="shared" si="200"/>
        <v>1.3401742035556616</v>
      </c>
      <c r="BO25" s="168">
        <f t="shared" si="200"/>
        <v>0.87671232876712324</v>
      </c>
      <c r="BP25" s="60">
        <f t="shared" si="200"/>
        <v>1.0444555344844795</v>
      </c>
      <c r="BQ25"/>
      <c r="BR25"/>
      <c r="BT25" s="168">
        <f t="shared" ref="BT25:BZ25" si="201">BT15/BT7</f>
        <v>1.0376999999999998</v>
      </c>
      <c r="BU25" s="168">
        <f t="shared" si="201"/>
        <v>0.84239999999999993</v>
      </c>
      <c r="BV25" s="168">
        <f t="shared" si="201"/>
        <v>0.812025</v>
      </c>
      <c r="BW25" s="168">
        <f t="shared" si="201"/>
        <v>1.1613374999999999</v>
      </c>
      <c r="BX25" s="168">
        <f t="shared" si="201"/>
        <v>0.84239999999999993</v>
      </c>
      <c r="BY25" s="168" t="e">
        <f t="shared" si="201"/>
        <v>#DIV/0!</v>
      </c>
      <c r="BZ25" s="60">
        <f t="shared" si="201"/>
        <v>0.93917249999999997</v>
      </c>
      <c r="CA25"/>
      <c r="CB25"/>
      <c r="CD25" s="168">
        <f t="shared" ref="CD25:CK25" si="202">CD15/CD7</f>
        <v>1.0529999999999999</v>
      </c>
      <c r="CE25" s="168">
        <f t="shared" si="202"/>
        <v>0.90838124999999992</v>
      </c>
      <c r="CF25" s="168">
        <f t="shared" si="202"/>
        <v>1.2076875</v>
      </c>
      <c r="CG25" s="168" t="e">
        <f t="shared" si="202"/>
        <v>#DIV/0!</v>
      </c>
      <c r="CH25" s="168">
        <f t="shared" si="202"/>
        <v>0.29599999999999999</v>
      </c>
      <c r="CI25" s="168">
        <f t="shared" si="202"/>
        <v>0.48128571428571426</v>
      </c>
      <c r="CJ25" s="168">
        <f>CJ15/CJ7</f>
        <v>0.49859999999999999</v>
      </c>
      <c r="CK25" s="60">
        <f t="shared" si="202"/>
        <v>0.73659888579387178</v>
      </c>
      <c r="CL25"/>
      <c r="CM25"/>
      <c r="CO25" s="168">
        <f t="shared" si="145"/>
        <v>0.89722500000000005</v>
      </c>
      <c r="CP25" s="168">
        <f t="shared" si="145"/>
        <v>0.94316666666666671</v>
      </c>
      <c r="CQ25" s="168">
        <f t="shared" si="145"/>
        <v>1.022025</v>
      </c>
      <c r="CR25" s="168">
        <f t="shared" si="145"/>
        <v>1.1981999999999999</v>
      </c>
      <c r="CS25" s="168">
        <f t="shared" si="145"/>
        <v>1.0694117647058823</v>
      </c>
      <c r="CT25" s="60">
        <f t="shared" si="145"/>
        <v>1.0263789473684211</v>
      </c>
      <c r="CU25"/>
      <c r="CV25"/>
      <c r="CX25" s="168">
        <f t="shared" ref="CX25:DD25" si="203">CX15/CX7</f>
        <v>0.98280000000000001</v>
      </c>
      <c r="CY25" s="168">
        <f t="shared" si="203"/>
        <v>0.93257142857142861</v>
      </c>
      <c r="CZ25" s="168">
        <f t="shared" si="203"/>
        <v>1.0152000000000001</v>
      </c>
      <c r="DA25" s="168">
        <f t="shared" si="203"/>
        <v>1.1519999999999999</v>
      </c>
      <c r="DB25" s="168">
        <f t="shared" si="203"/>
        <v>0.92190000000000005</v>
      </c>
      <c r="DC25" s="168">
        <f>DC15/DC7</f>
        <v>1.44</v>
      </c>
      <c r="DD25" s="60">
        <f t="shared" si="203"/>
        <v>1.0763720930232559</v>
      </c>
      <c r="DE25"/>
      <c r="DF25"/>
      <c r="DH25" s="168">
        <f t="shared" si="147"/>
        <v>1.2255</v>
      </c>
      <c r="DI25" s="168">
        <f t="shared" si="147"/>
        <v>0.94679999999999997</v>
      </c>
      <c r="DJ25" s="168">
        <f t="shared" si="147"/>
        <v>0.67657500000000004</v>
      </c>
      <c r="DK25" s="168">
        <f t="shared" si="147"/>
        <v>0.70109999999999995</v>
      </c>
      <c r="DL25" s="168">
        <f t="shared" si="147"/>
        <v>1.1232</v>
      </c>
      <c r="DM25" s="168">
        <f t="shared" si="147"/>
        <v>0.82588235294117651</v>
      </c>
      <c r="DN25" s="60">
        <f t="shared" si="147"/>
        <v>0.91883333333333328</v>
      </c>
      <c r="DO25"/>
      <c r="DP25"/>
      <c r="DR25" s="168">
        <f t="shared" ref="DR25:DX25" si="204">DR15/DR7</f>
        <v>0.93779999999999997</v>
      </c>
      <c r="DS25" s="168">
        <f t="shared" si="204"/>
        <v>1.2527999999999999</v>
      </c>
      <c r="DT25" s="168">
        <f t="shared" si="204"/>
        <v>0.91560572253576589</v>
      </c>
      <c r="DU25" s="168">
        <f t="shared" si="204"/>
        <v>1.0602750000000001</v>
      </c>
      <c r="DV25" s="168">
        <f t="shared" si="204"/>
        <v>1.5543</v>
      </c>
      <c r="DW25" s="168">
        <f t="shared" si="204"/>
        <v>1.1497784810126583</v>
      </c>
      <c r="DX25" s="60">
        <f t="shared" si="204"/>
        <v>1.1507245927693455</v>
      </c>
      <c r="DY25"/>
      <c r="DZ25"/>
      <c r="EB25" s="168">
        <f t="shared" ref="EB25:EH25" si="205">EB15/EB7</f>
        <v>0.69892500000000002</v>
      </c>
      <c r="EC25" s="168">
        <f t="shared" si="205"/>
        <v>0.87285000000000001</v>
      </c>
      <c r="ED25" s="168">
        <f t="shared" si="205"/>
        <v>1.1403749999999999</v>
      </c>
      <c r="EE25" s="168">
        <f t="shared" si="205"/>
        <v>1.03965</v>
      </c>
      <c r="EF25" s="168">
        <f t="shared" si="205"/>
        <v>1.1177999999999999</v>
      </c>
      <c r="EG25" s="168">
        <f t="shared" si="205"/>
        <v>0.75794117647058823</v>
      </c>
      <c r="EH25" s="60">
        <f t="shared" si="205"/>
        <v>0.94253846153846155</v>
      </c>
      <c r="EI25"/>
      <c r="EJ25"/>
      <c r="EL25" s="168" t="e">
        <f t="shared" ref="EL25:ER25" si="206">EL15/EL7</f>
        <v>#DIV/0!</v>
      </c>
      <c r="EM25" s="168">
        <f t="shared" si="206"/>
        <v>1.6847789402632467</v>
      </c>
      <c r="EN25" s="168">
        <f t="shared" si="206"/>
        <v>0.93420000000000003</v>
      </c>
      <c r="EO25" s="168">
        <f t="shared" si="206"/>
        <v>1.14405</v>
      </c>
      <c r="EP25" s="168">
        <f t="shared" si="206"/>
        <v>0.98280000000000001</v>
      </c>
      <c r="EQ25" s="168">
        <f t="shared" si="206"/>
        <v>0.99105882352941177</v>
      </c>
      <c r="ER25" s="60">
        <f t="shared" si="206"/>
        <v>1.1009032859529024</v>
      </c>
      <c r="ES25"/>
      <c r="ET25"/>
      <c r="EV25" s="168">
        <f t="shared" ref="EV25:FB25" si="207">EV15/EV7</f>
        <v>0.98280000000000001</v>
      </c>
      <c r="EW25" s="168">
        <f t="shared" si="207"/>
        <v>1.608209044266794</v>
      </c>
      <c r="EX25" s="168">
        <f t="shared" si="207"/>
        <v>1.133175</v>
      </c>
      <c r="EY25" s="168">
        <f t="shared" si="207"/>
        <v>0.98280000000000001</v>
      </c>
      <c r="EZ25" s="168">
        <f t="shared" si="207"/>
        <v>0.99719999999999998</v>
      </c>
      <c r="FA25" s="168">
        <f t="shared" si="207"/>
        <v>1.1443235294117646</v>
      </c>
      <c r="FB25" s="60">
        <f t="shared" si="207"/>
        <v>1.0999732499040487</v>
      </c>
      <c r="FC25"/>
      <c r="FD25"/>
      <c r="FF25" s="168">
        <f t="shared" ref="FF25:FL25" si="208">FF15/FF7</f>
        <v>0.84240000000000004</v>
      </c>
      <c r="FG25" s="168">
        <f t="shared" si="208"/>
        <v>0.97709999999999997</v>
      </c>
      <c r="FH25" s="168">
        <f t="shared" si="208"/>
        <v>1.031325</v>
      </c>
      <c r="FI25" s="168">
        <f t="shared" si="208"/>
        <v>0.95962499999999995</v>
      </c>
      <c r="FJ25" s="168">
        <f t="shared" si="208"/>
        <v>0.70199999999999996</v>
      </c>
      <c r="FK25" s="168">
        <f t="shared" si="208"/>
        <v>1.9504999999999999</v>
      </c>
      <c r="FL25" s="60">
        <f t="shared" si="208"/>
        <v>1.0391869565217391</v>
      </c>
      <c r="FM25"/>
      <c r="FN25"/>
      <c r="FP25" s="168">
        <f t="shared" ref="FP25:FV25" si="209">FP15/FP7</f>
        <v>0.89707499999999996</v>
      </c>
      <c r="FQ25" s="168">
        <f t="shared" si="209"/>
        <v>1.178175</v>
      </c>
      <c r="FR25" s="168">
        <f t="shared" si="209"/>
        <v>1.1772</v>
      </c>
      <c r="FS25" s="168">
        <f t="shared" si="209"/>
        <v>1.3543499999999999</v>
      </c>
      <c r="FT25" s="168">
        <f t="shared" si="209"/>
        <v>1.0152000000000001</v>
      </c>
      <c r="FU25" s="168">
        <f t="shared" si="209"/>
        <v>1.2028235294117646</v>
      </c>
      <c r="FV25" s="60">
        <f t="shared" si="209"/>
        <v>1.1357948717948718</v>
      </c>
      <c r="FW25"/>
      <c r="FX25"/>
      <c r="FZ25" s="168">
        <f t="shared" ref="FZ25:GF25" si="210">FZ15/FZ7</f>
        <v>1.0224</v>
      </c>
      <c r="GA25" s="168">
        <f t="shared" si="210"/>
        <v>1.3095081844261527</v>
      </c>
      <c r="GB25" s="168">
        <f t="shared" si="210"/>
        <v>1.1232</v>
      </c>
      <c r="GC25" s="168">
        <f t="shared" si="210"/>
        <v>0.85499999999999998</v>
      </c>
      <c r="GD25" s="168">
        <f t="shared" si="210"/>
        <v>0.33300000000000002</v>
      </c>
      <c r="GE25" s="168">
        <f t="shared" si="210"/>
        <v>0.83973529411764702</v>
      </c>
      <c r="GF25" s="60">
        <f t="shared" si="210"/>
        <v>0.89191154978213727</v>
      </c>
      <c r="GG25"/>
      <c r="GH25"/>
      <c r="GK25" s="168">
        <f t="shared" ref="GK25:GQ25" si="211">GK15/GK7</f>
        <v>1.0819192619953875</v>
      </c>
      <c r="GL25" s="168">
        <f t="shared" si="211"/>
        <v>0.93870586691166824</v>
      </c>
      <c r="GM25" s="168">
        <f t="shared" si="211"/>
        <v>1.1016068850430316</v>
      </c>
      <c r="GN25" s="168">
        <f t="shared" si="211"/>
        <v>1.3380833630210189</v>
      </c>
      <c r="GO25" s="168">
        <f t="shared" si="211"/>
        <v>0.74734217088856802</v>
      </c>
      <c r="GP25" s="168">
        <f t="shared" si="211"/>
        <v>1.0015220700152208</v>
      </c>
      <c r="GQ25" s="60">
        <f t="shared" si="211"/>
        <v>1.0357181776806261</v>
      </c>
      <c r="GR25"/>
      <c r="GS25"/>
      <c r="GU25" s="168" t="e">
        <f t="shared" ref="GU25:HA25" si="212">GU15/GU7</f>
        <v>#DIV/0!</v>
      </c>
      <c r="GV25" s="168">
        <f t="shared" si="212"/>
        <v>1.1502071887949299</v>
      </c>
      <c r="GW25" s="168">
        <f t="shared" si="212"/>
        <v>1.2636078975493596</v>
      </c>
      <c r="GX25" s="168">
        <f t="shared" si="212"/>
        <v>1.1264695404346277</v>
      </c>
      <c r="GY25" s="168">
        <f t="shared" si="212"/>
        <v>1.1880074250464066</v>
      </c>
      <c r="GZ25" s="168">
        <f t="shared" si="212"/>
        <v>1.1980676328502415</v>
      </c>
      <c r="HA25" s="60">
        <f t="shared" si="212"/>
        <v>1.2907892447760616</v>
      </c>
      <c r="HB25"/>
      <c r="HC25"/>
    </row>
    <row r="26" spans="1:211" x14ac:dyDescent="0.25">
      <c r="B26" s="194">
        <f t="shared" ref="B26:G26" si="213">AVERAGE(B22:B25)</f>
        <v>0.83123638296078628</v>
      </c>
      <c r="C26" s="194">
        <f t="shared" si="213"/>
        <v>0.93928904025527749</v>
      </c>
      <c r="D26" s="194">
        <f t="shared" si="213"/>
        <v>0.94654254022545525</v>
      </c>
      <c r="E26" s="194">
        <f t="shared" si="213"/>
        <v>0.85580319455149823</v>
      </c>
      <c r="F26" s="194">
        <f t="shared" si="213"/>
        <v>0.93230639090952883</v>
      </c>
      <c r="G26" s="194" t="e">
        <f t="shared" si="213"/>
        <v>#DIV/0!</v>
      </c>
      <c r="H26" s="60">
        <f>H16/H8</f>
        <v>0.94996587250482933</v>
      </c>
      <c r="L26" s="194">
        <f t="shared" ref="L26:Q26" si="214">AVERAGE(L22:L25)</f>
        <v>0.74909305171122476</v>
      </c>
      <c r="M26" s="194">
        <f t="shared" si="214"/>
        <v>1.0837493297764718</v>
      </c>
      <c r="N26" s="194">
        <f t="shared" si="214"/>
        <v>0.86390779381099192</v>
      </c>
      <c r="O26" s="194">
        <f t="shared" si="214"/>
        <v>1.1017126322459936</v>
      </c>
      <c r="P26" s="194">
        <f t="shared" si="214"/>
        <v>1.0004354933726067</v>
      </c>
      <c r="Q26" s="194">
        <f t="shared" si="214"/>
        <v>1.1306844516156977</v>
      </c>
      <c r="R26" s="60">
        <f t="shared" si="195"/>
        <v>0.96738959803612934</v>
      </c>
      <c r="V26" s="194">
        <f t="shared" ref="V26:AA26" si="215">AVERAGE(V22:V25)</f>
        <v>1.0874059213012282</v>
      </c>
      <c r="W26" s="194">
        <f t="shared" si="215"/>
        <v>1.1085631522442294</v>
      </c>
      <c r="X26" s="194">
        <f t="shared" si="215"/>
        <v>1.0198210695876289</v>
      </c>
      <c r="Y26" s="194">
        <f t="shared" si="215"/>
        <v>1.0809896677528803</v>
      </c>
      <c r="Z26" s="194">
        <f t="shared" si="215"/>
        <v>1.0572948315967681</v>
      </c>
      <c r="AA26" s="194">
        <f t="shared" si="215"/>
        <v>1.1052134806037441</v>
      </c>
      <c r="AB26" s="60">
        <f>AB16/AB8</f>
        <v>1.0597204967981981</v>
      </c>
      <c r="AF26" s="194">
        <f t="shared" ref="AF26:AK26" si="216">AVERAGE(AF22:AF25)</f>
        <v>1.0811361561119293</v>
      </c>
      <c r="AG26" s="194">
        <f t="shared" si="216"/>
        <v>1.0404690425722269</v>
      </c>
      <c r="AH26" s="194">
        <f t="shared" si="216"/>
        <v>1.0138624743644447</v>
      </c>
      <c r="AI26" s="194">
        <f t="shared" si="216"/>
        <v>1.1219728102987891</v>
      </c>
      <c r="AJ26" s="194">
        <f t="shared" si="216"/>
        <v>1.0066515089401942</v>
      </c>
      <c r="AK26" s="194" t="e">
        <f t="shared" si="216"/>
        <v>#DIV/0!</v>
      </c>
      <c r="AL26" s="60">
        <f t="shared" si="197"/>
        <v>1.043235294117647</v>
      </c>
      <c r="AP26" s="194">
        <f t="shared" ref="AP26:AU26" si="217">AVERAGE(AP22:AP25)</f>
        <v>0.81490985549461137</v>
      </c>
      <c r="AQ26" s="194">
        <f t="shared" si="217"/>
        <v>1.0293108468335788</v>
      </c>
      <c r="AR26" s="194">
        <f t="shared" si="217"/>
        <v>1.0171374521354934</v>
      </c>
      <c r="AS26" s="194">
        <f t="shared" si="217"/>
        <v>1.0218056977172312</v>
      </c>
      <c r="AT26" s="194">
        <f t="shared" si="217"/>
        <v>1.1995167452135493</v>
      </c>
      <c r="AU26" s="194">
        <f t="shared" si="217"/>
        <v>0.56133277310924368</v>
      </c>
      <c r="AV26" s="60">
        <f>AV16/AV8</f>
        <v>0.92659276707773308</v>
      </c>
      <c r="AZ26" s="194">
        <f t="shared" ref="AZ26:BE26" si="218">AVERAGE(AZ22:AZ25)</f>
        <v>1.0853785621298666</v>
      </c>
      <c r="BA26" s="194">
        <f t="shared" si="218"/>
        <v>0.88542268445814387</v>
      </c>
      <c r="BB26" s="194">
        <f t="shared" si="218"/>
        <v>1.2726031692237316</v>
      </c>
      <c r="BC26" s="194">
        <f t="shared" si="218"/>
        <v>0.83207766325311439</v>
      </c>
      <c r="BD26" s="194">
        <f t="shared" si="218"/>
        <v>1.0251504229369217</v>
      </c>
      <c r="BE26" s="194">
        <f t="shared" si="218"/>
        <v>1.0031833294874746</v>
      </c>
      <c r="BF26" s="60">
        <f>BF16/BF8</f>
        <v>0.99523920595120086</v>
      </c>
      <c r="BJ26" s="194">
        <f t="shared" ref="BJ26:BO26" si="219">AVERAGE(BJ22:BJ25)</f>
        <v>0.86287366991114578</v>
      </c>
      <c r="BK26" s="194">
        <f t="shared" si="219"/>
        <v>1.1635558622072251</v>
      </c>
      <c r="BL26" s="194">
        <f t="shared" si="219"/>
        <v>0.9274816415476308</v>
      </c>
      <c r="BM26" s="194">
        <f t="shared" si="219"/>
        <v>0.97636035566556056</v>
      </c>
      <c r="BN26" s="194">
        <f t="shared" si="219"/>
        <v>1.2547846931377147</v>
      </c>
      <c r="BO26" s="194">
        <f t="shared" si="219"/>
        <v>0.92536295614136066</v>
      </c>
      <c r="BP26" s="60">
        <f t="shared" si="200"/>
        <v>1.0046380349645092</v>
      </c>
      <c r="BT26" s="194">
        <f t="shared" ref="BT26:BY26" si="220">AVERAGE(BT22:BT25)</f>
        <v>0.99005616511209293</v>
      </c>
      <c r="BU26" s="194">
        <f t="shared" si="220"/>
        <v>0.8977384116074838</v>
      </c>
      <c r="BV26" s="194">
        <f t="shared" si="220"/>
        <v>1.0596698484290623</v>
      </c>
      <c r="BW26" s="194">
        <f t="shared" si="220"/>
        <v>1.1615648548723614</v>
      </c>
      <c r="BX26" s="194">
        <f t="shared" si="220"/>
        <v>0.9504427425953198</v>
      </c>
      <c r="BY26" s="194" t="e">
        <f t="shared" si="220"/>
        <v>#DIV/0!</v>
      </c>
      <c r="BZ26" s="60">
        <f>BZ16/BZ8</f>
        <v>1.0284493474454877</v>
      </c>
      <c r="CD26" s="194">
        <f t="shared" ref="CD26:CJ26" si="221">AVERAGE(CD22:CD25)</f>
        <v>0.96548234536082467</v>
      </c>
      <c r="CE26" s="194">
        <f t="shared" si="221"/>
        <v>1.0740764811109604</v>
      </c>
      <c r="CF26" s="194">
        <f t="shared" si="221"/>
        <v>1.1429904685198822</v>
      </c>
      <c r="CG26" s="194" t="e">
        <f t="shared" si="221"/>
        <v>#DIV/0!</v>
      </c>
      <c r="CH26" s="194">
        <f t="shared" si="221"/>
        <v>0.89937986008836512</v>
      </c>
      <c r="CI26" s="194">
        <f t="shared" si="221"/>
        <v>1.2210547548916473</v>
      </c>
      <c r="CJ26" s="194">
        <f t="shared" si="221"/>
        <v>0.85108276877761424</v>
      </c>
      <c r="CK26" s="60">
        <f>CK16/CK8</f>
        <v>1.0495352395189474</v>
      </c>
      <c r="CO26" s="194" t="e">
        <f>AVERAGE(CO22:CO25)</f>
        <v>#DIV/0!</v>
      </c>
      <c r="CP26" s="194" t="e">
        <f>AVERAGE(CP22:CP25)</f>
        <v>#DIV/0!</v>
      </c>
      <c r="CQ26" s="194" t="e">
        <f>AVERAGE(CQ22:CQ25)</f>
        <v>#DIV/0!</v>
      </c>
      <c r="CR26" s="194" t="e">
        <f>AVERAGE(CR22:CR25)</f>
        <v>#DIV/0!</v>
      </c>
      <c r="CS26" s="194" t="e">
        <f>AVERAGE(CS22:CS25)</f>
        <v>#DIV/0!</v>
      </c>
      <c r="CT26" s="60">
        <f>CT16/CT8</f>
        <v>1.0726870083649793</v>
      </c>
      <c r="CX26" s="194" t="e">
        <f>AVERAGE(CX22:CX25)</f>
        <v>#DIV/0!</v>
      </c>
      <c r="CY26" s="194" t="e">
        <f>AVERAGE(CY22:CY25)</f>
        <v>#DIV/0!</v>
      </c>
      <c r="CZ26" s="194" t="e">
        <f>AVERAGE(CZ22:CZ25)</f>
        <v>#DIV/0!</v>
      </c>
      <c r="DA26" s="194" t="e">
        <f>AVERAGE(DA22:DA25)</f>
        <v>#DIV/0!</v>
      </c>
      <c r="DB26" s="194" t="e">
        <f>AVERAGE(DB22:DB25)</f>
        <v>#DIV/0!</v>
      </c>
      <c r="DC26" s="60"/>
      <c r="DD26" s="60">
        <f>DD16/DD8</f>
        <v>0.85391830892876808</v>
      </c>
      <c r="DH26" s="194" t="e">
        <f>AVERAGE(DH22:DH25)</f>
        <v>#DIV/0!</v>
      </c>
      <c r="DI26" s="194" t="e">
        <f>AVERAGE(DI22:DI25)</f>
        <v>#DIV/0!</v>
      </c>
      <c r="DJ26" s="194" t="e">
        <f>AVERAGE(DJ22:DJ25)</f>
        <v>#DIV/0!</v>
      </c>
      <c r="DK26" s="194" t="e">
        <f>AVERAGE(DK22:DK25)</f>
        <v>#DIV/0!</v>
      </c>
      <c r="DL26" s="194" t="e">
        <f>AVERAGE(DL22:DL25)</f>
        <v>#DIV/0!</v>
      </c>
      <c r="DM26" s="60"/>
      <c r="DN26" s="60">
        <f>DN16/DN8</f>
        <v>0.81698581506044166</v>
      </c>
      <c r="DR26" s="194" t="e">
        <f>AVERAGE(DR22:DR25)</f>
        <v>#DIV/0!</v>
      </c>
      <c r="DS26" s="194" t="e">
        <f>AVERAGE(DS22:DS25)</f>
        <v>#DIV/0!</v>
      </c>
      <c r="DT26" s="194" t="e">
        <f>AVERAGE(DT22:DT25)</f>
        <v>#DIV/0!</v>
      </c>
      <c r="DU26" s="194" t="e">
        <f>AVERAGE(DU22:DU25)</f>
        <v>#DIV/0!</v>
      </c>
      <c r="DV26" s="194" t="e">
        <f>AVERAGE(DV22:DV25)</f>
        <v>#DIV/0!</v>
      </c>
      <c r="DW26" s="60"/>
      <c r="DX26" s="60">
        <f>DX16/DX8</f>
        <v>1.0718663631140197</v>
      </c>
      <c r="EB26" s="194" t="e">
        <f>AVERAGE(EB22:EB25)</f>
        <v>#DIV/0!</v>
      </c>
      <c r="EC26" s="194" t="e">
        <f>AVERAGE(EC22:EC25)</f>
        <v>#DIV/0!</v>
      </c>
      <c r="ED26" s="194" t="e">
        <f>AVERAGE(ED22:ED25)</f>
        <v>#DIV/0!</v>
      </c>
      <c r="EE26" s="194" t="e">
        <f>AVERAGE(EE22:EE25)</f>
        <v>#DIV/0!</v>
      </c>
      <c r="EF26" s="194" t="e">
        <f>AVERAGE(EF22:EF25)</f>
        <v>#DIV/0!</v>
      </c>
      <c r="EG26" s="60"/>
      <c r="EH26" s="60">
        <f>EH16/EH8</f>
        <v>1.0032551502067402</v>
      </c>
      <c r="EL26" s="194" t="e">
        <f>AVERAGE(EL22:EL25)</f>
        <v>#DIV/0!</v>
      </c>
      <c r="EM26" s="194" t="e">
        <f>AVERAGE(EM22:EM25)</f>
        <v>#DIV/0!</v>
      </c>
      <c r="EN26" s="194" t="e">
        <f>AVERAGE(EN22:EN25)</f>
        <v>#DIV/0!</v>
      </c>
      <c r="EO26" s="194" t="e">
        <f>AVERAGE(EO22:EO25)</f>
        <v>#DIV/0!</v>
      </c>
      <c r="EP26" s="194" t="e">
        <f>AVERAGE(EP22:EP25)</f>
        <v>#DIV/0!</v>
      </c>
      <c r="EQ26" s="60"/>
      <c r="ER26" s="60">
        <f>ER16/ER8</f>
        <v>1.0118657014689831</v>
      </c>
      <c r="EV26" s="194" t="e">
        <f>AVERAGE(EV22:EV25)</f>
        <v>#DIV/0!</v>
      </c>
      <c r="EW26" s="194" t="e">
        <f>AVERAGE(EW22:EW25)</f>
        <v>#DIV/0!</v>
      </c>
      <c r="EX26" s="194" t="e">
        <f>AVERAGE(EX22:EX25)</f>
        <v>#DIV/0!</v>
      </c>
      <c r="EY26" s="194" t="e">
        <f>AVERAGE(EY22:EY25)</f>
        <v>#DIV/0!</v>
      </c>
      <c r="EZ26" s="194" t="e">
        <f>AVERAGE(EZ22:EZ25)</f>
        <v>#DIV/0!</v>
      </c>
      <c r="FA26" s="60"/>
      <c r="FB26" s="60">
        <f>FB16/FB8</f>
        <v>1.0550202443439369</v>
      </c>
      <c r="FF26" s="194">
        <f>AVERAGE(FF22:FF25)</f>
        <v>0.7047070103092784</v>
      </c>
      <c r="FG26" s="194">
        <f>AVERAGE(FG22:FG25)</f>
        <v>0.76394819587628859</v>
      </c>
      <c r="FH26" s="194">
        <f>AVERAGE(FH22:FH25)</f>
        <v>0.77926125000000002</v>
      </c>
      <c r="FI26" s="194">
        <f>AVERAGE(FI22:FI25)</f>
        <v>0.82320704663142197</v>
      </c>
      <c r="FJ26" s="194">
        <f>AVERAGE(FJ22:FJ25)</f>
        <v>0.73064659793814435</v>
      </c>
      <c r="FK26" s="60"/>
      <c r="FL26" s="60">
        <f>FL16/FL8</f>
        <v>0.89533690525766274</v>
      </c>
      <c r="FP26" s="194">
        <f>AVERAGE(FP22:FP25)</f>
        <v>0.73413560567010316</v>
      </c>
      <c r="FQ26" s="194">
        <f>AVERAGE(FQ22:FQ25)</f>
        <v>0.88444472938144336</v>
      </c>
      <c r="FR26" s="194">
        <f>AVERAGE(FR22:FR25)</f>
        <v>0.85075979381443301</v>
      </c>
      <c r="FS26" s="194">
        <f>AVERAGE(FS22:FS25)</f>
        <v>0.87486904639175256</v>
      </c>
      <c r="FT26" s="194">
        <f>AVERAGE(FT22:FT25)</f>
        <v>0.86938144329896905</v>
      </c>
      <c r="FU26" s="60"/>
      <c r="FV26" s="60">
        <f>FV16/FV8</f>
        <v>0.87920821849160613</v>
      </c>
      <c r="FZ26" s="194">
        <f>AVERAGE(FZ22:FZ25)</f>
        <v>0.9664041345016352</v>
      </c>
      <c r="GA26" s="194">
        <f>AVERAGE(GA22:GA25)</f>
        <v>0.9631918548560453</v>
      </c>
      <c r="GB26" s="194">
        <f>AVERAGE(GB22:GB25)</f>
        <v>0.96497419677443941</v>
      </c>
      <c r="GC26" s="194">
        <f>AVERAGE(GC22:GC25)</f>
        <v>1.0551833268089232</v>
      </c>
      <c r="GD26" s="194">
        <f>AVERAGE(GD22:GD25)</f>
        <v>1.015519707995185</v>
      </c>
      <c r="GE26" s="60"/>
      <c r="GF26" s="60">
        <f>GF16/GF8</f>
        <v>1.0184432822068046</v>
      </c>
      <c r="GK26" s="194">
        <f>AVERAGE(GK22:GK25)</f>
        <v>1.0461613050652365</v>
      </c>
      <c r="GL26" s="194">
        <f>AVERAGE(GL22:GL25)</f>
        <v>1.0404039527591025</v>
      </c>
      <c r="GM26" s="194">
        <f>AVERAGE(GM22:GM25)</f>
        <v>0.99432733515409844</v>
      </c>
      <c r="GN26" s="194">
        <f>AVERAGE(GN22:GN25)</f>
        <v>0.99796005266122489</v>
      </c>
      <c r="GO26" s="194">
        <f>AVERAGE(GO22:GO25)</f>
        <v>0.92254721761909597</v>
      </c>
      <c r="GP26" s="60"/>
      <c r="GQ26" s="60">
        <f>GQ16/GQ8</f>
        <v>1.0199519189139405</v>
      </c>
      <c r="GU26" s="194" t="e">
        <f>AVERAGE(GU22:GU25)</f>
        <v>#DIV/0!</v>
      </c>
      <c r="GV26" s="194">
        <f>AVERAGE(GV22:GV25)</f>
        <v>1.0467209798765909</v>
      </c>
      <c r="GW26" s="194">
        <f>AVERAGE(GW22:GW25)</f>
        <v>1.0927368668494755</v>
      </c>
      <c r="GX26" s="194">
        <f>AVERAGE(GX22:GX25)</f>
        <v>1.0986350823913045</v>
      </c>
      <c r="GY26" s="194">
        <f>AVERAGE(GY22:GY25)</f>
        <v>0.89639033518260902</v>
      </c>
      <c r="GZ26" s="60"/>
      <c r="HA26" s="60">
        <f>HA16/HA8</f>
        <v>1.0545068063507927</v>
      </c>
    </row>
    <row r="27" spans="1:211" x14ac:dyDescent="0.25">
      <c r="B27"/>
      <c r="C27"/>
      <c r="D27"/>
      <c r="E27"/>
      <c r="F27"/>
      <c r="G27"/>
      <c r="H27"/>
      <c r="L27"/>
      <c r="M27"/>
      <c r="N27"/>
      <c r="O27"/>
      <c r="P27"/>
      <c r="Q27"/>
      <c r="R27"/>
      <c r="V27"/>
      <c r="W27"/>
      <c r="X27"/>
      <c r="Y27"/>
      <c r="Z27"/>
      <c r="AA27"/>
      <c r="AB27"/>
      <c r="AF27"/>
      <c r="AG27"/>
      <c r="AH27"/>
      <c r="AI27"/>
      <c r="AJ27"/>
      <c r="AK27"/>
      <c r="AL27"/>
      <c r="AP27"/>
      <c r="AQ27"/>
      <c r="AR27"/>
      <c r="AS27"/>
      <c r="AT27"/>
      <c r="AU27"/>
      <c r="AV27"/>
      <c r="AZ27"/>
      <c r="BA27"/>
      <c r="BB27"/>
      <c r="BC27"/>
      <c r="BD27"/>
      <c r="BE27"/>
      <c r="BF27"/>
      <c r="BJ27"/>
      <c r="BK27"/>
      <c r="BL27"/>
      <c r="BM27"/>
      <c r="BN27"/>
      <c r="BO27"/>
      <c r="BP27"/>
      <c r="BT27"/>
      <c r="BU27"/>
      <c r="BV27"/>
      <c r="BW27"/>
      <c r="BX27"/>
      <c r="BY27"/>
      <c r="BZ27"/>
      <c r="CD27"/>
      <c r="CE27"/>
      <c r="CF27"/>
      <c r="CG27"/>
      <c r="CH27"/>
      <c r="CI27"/>
      <c r="CJ27"/>
      <c r="CK27"/>
      <c r="CO27"/>
      <c r="CP27"/>
      <c r="CQ27"/>
      <c r="CR27"/>
      <c r="CS27"/>
      <c r="CT27"/>
      <c r="CX27"/>
      <c r="CY27"/>
      <c r="CZ27"/>
      <c r="DA27"/>
      <c r="DB27"/>
      <c r="DC27"/>
      <c r="DD27"/>
      <c r="DH27"/>
      <c r="DI27"/>
      <c r="DJ27"/>
      <c r="DK27"/>
      <c r="DL27"/>
      <c r="DM27"/>
      <c r="DN27"/>
      <c r="DR27"/>
      <c r="DS27"/>
      <c r="DT27"/>
      <c r="DU27"/>
      <c r="DV27"/>
      <c r="DW27"/>
      <c r="DX27"/>
      <c r="EB27"/>
      <c r="EC27"/>
      <c r="ED27"/>
      <c r="EE27"/>
      <c r="EF27"/>
      <c r="EG27"/>
      <c r="EH27"/>
      <c r="EL27"/>
      <c r="EM27"/>
      <c r="EN27"/>
      <c r="EO27"/>
      <c r="EP27"/>
      <c r="EQ27"/>
      <c r="ER27"/>
      <c r="EV27"/>
      <c r="EW27"/>
      <c r="EX27"/>
      <c r="EY27"/>
      <c r="EZ27"/>
      <c r="FA27"/>
      <c r="FB27"/>
      <c r="FF27"/>
      <c r="FG27"/>
      <c r="FH27"/>
      <c r="FI27"/>
      <c r="FJ27"/>
      <c r="FK27"/>
      <c r="FL27"/>
      <c r="FP27"/>
      <c r="FQ27"/>
      <c r="FR27"/>
      <c r="FS27"/>
      <c r="FT27"/>
      <c r="FU27"/>
      <c r="FV27"/>
      <c r="FZ27"/>
      <c r="GA27"/>
      <c r="GB27"/>
      <c r="GC27"/>
      <c r="GD27"/>
      <c r="GE27"/>
      <c r="GF27"/>
      <c r="GK27"/>
      <c r="GL27"/>
      <c r="GM27"/>
      <c r="GN27"/>
      <c r="GO27"/>
      <c r="GP27"/>
      <c r="GQ27"/>
      <c r="GU27"/>
      <c r="GV27"/>
      <c r="GW27"/>
      <c r="GX27"/>
      <c r="GY27"/>
      <c r="GZ27"/>
      <c r="HA27"/>
    </row>
  </sheetData>
  <mergeCells count="22">
    <mergeCell ref="BJ1:BO1"/>
    <mergeCell ref="AP1:AU1"/>
    <mergeCell ref="AZ1:BE1"/>
    <mergeCell ref="DH1:DL1"/>
    <mergeCell ref="CX1:DB1"/>
    <mergeCell ref="CO1:CS1"/>
    <mergeCell ref="CD1:CI1"/>
    <mergeCell ref="BT1:BY1"/>
    <mergeCell ref="B1:D1"/>
    <mergeCell ref="E1:G1"/>
    <mergeCell ref="L1:Q1"/>
    <mergeCell ref="V1:AA1"/>
    <mergeCell ref="AF1:AK1"/>
    <mergeCell ref="EL1:EP1"/>
    <mergeCell ref="EB1:EF1"/>
    <mergeCell ref="DR1:DV1"/>
    <mergeCell ref="GK1:GO1"/>
    <mergeCell ref="GU1:GY1"/>
    <mergeCell ref="FZ1:GD1"/>
    <mergeCell ref="FP1:FT1"/>
    <mergeCell ref="FF1:FJ1"/>
    <mergeCell ref="EV1:EZ1"/>
  </mergeCells>
  <conditionalFormatting sqref="B22:G25">
    <cfRule type="cellIs" dxfId="120" priority="108" operator="lessThan">
      <formula>0.85</formula>
    </cfRule>
    <cfRule type="cellIs" dxfId="119" priority="107" operator="between">
      <formula>0.86</formula>
      <formula>1.1</formula>
    </cfRule>
    <cfRule type="cellIs" dxfId="118" priority="106" operator="greaterThan">
      <formula>1.11</formula>
    </cfRule>
  </conditionalFormatting>
  <conditionalFormatting sqref="I12:I16">
    <cfRule type="cellIs" dxfId="117" priority="109" operator="lessThan">
      <formula>0.9</formula>
    </cfRule>
    <cfRule type="cellIs" dxfId="116" priority="110" operator="greaterThan">
      <formula>0.9</formula>
    </cfRule>
  </conditionalFormatting>
  <conditionalFormatting sqref="L22:Q25">
    <cfRule type="cellIs" dxfId="115" priority="103" operator="lessThan">
      <formula>0.85</formula>
    </cfRule>
    <cfRule type="cellIs" dxfId="114" priority="102" operator="between">
      <formula>0.86</formula>
      <formula>1.1</formula>
    </cfRule>
    <cfRule type="cellIs" dxfId="113" priority="101" operator="greaterThan">
      <formula>1.11</formula>
    </cfRule>
  </conditionalFormatting>
  <conditionalFormatting sqref="S12:S16">
    <cfRule type="cellIs" dxfId="112" priority="104" operator="lessThan">
      <formula>0.9</formula>
    </cfRule>
    <cfRule type="cellIs" dxfId="111" priority="105" operator="greaterThan">
      <formula>0.9</formula>
    </cfRule>
  </conditionalFormatting>
  <conditionalFormatting sqref="V22:AA25">
    <cfRule type="cellIs" dxfId="110" priority="98" operator="lessThan">
      <formula>0.85</formula>
    </cfRule>
    <cfRule type="cellIs" dxfId="109" priority="97" operator="between">
      <formula>0.86</formula>
      <formula>1.1</formula>
    </cfRule>
    <cfRule type="cellIs" dxfId="108" priority="96" operator="greaterThan">
      <formula>1.11</formula>
    </cfRule>
  </conditionalFormatting>
  <conditionalFormatting sqref="AC12:AC16">
    <cfRule type="cellIs" dxfId="107" priority="100" operator="greaterThan">
      <formula>0.9</formula>
    </cfRule>
    <cfRule type="cellIs" dxfId="106" priority="99" operator="lessThan">
      <formula>0.9</formula>
    </cfRule>
  </conditionalFormatting>
  <conditionalFormatting sqref="AF22:AK25">
    <cfRule type="cellIs" dxfId="105" priority="93" operator="lessThan">
      <formula>0.85</formula>
    </cfRule>
    <cfRule type="cellIs" dxfId="104" priority="92" operator="between">
      <formula>0.86</formula>
      <formula>1.1</formula>
    </cfRule>
    <cfRule type="cellIs" dxfId="103" priority="91" operator="greaterThan">
      <formula>1.11</formula>
    </cfRule>
  </conditionalFormatting>
  <conditionalFormatting sqref="AM12:AM16">
    <cfRule type="cellIs" dxfId="102" priority="95" operator="greaterThan">
      <formula>0.9</formula>
    </cfRule>
    <cfRule type="cellIs" dxfId="101" priority="94" operator="lessThan">
      <formula>0.9</formula>
    </cfRule>
  </conditionalFormatting>
  <conditionalFormatting sqref="AP22:AU25">
    <cfRule type="cellIs" dxfId="100" priority="86" operator="greaterThan">
      <formula>1.11</formula>
    </cfRule>
    <cfRule type="cellIs" dxfId="99" priority="88" operator="lessThan">
      <formula>0.85</formula>
    </cfRule>
    <cfRule type="cellIs" dxfId="98" priority="87" operator="between">
      <formula>0.86</formula>
      <formula>1.1</formula>
    </cfRule>
  </conditionalFormatting>
  <conditionalFormatting sqref="AW12:AW16">
    <cfRule type="cellIs" dxfId="97" priority="90" operator="greaterThan">
      <formula>0.9</formula>
    </cfRule>
    <cfRule type="cellIs" dxfId="96" priority="89" operator="lessThan">
      <formula>0.9</formula>
    </cfRule>
  </conditionalFormatting>
  <conditionalFormatting sqref="AZ22:BE25">
    <cfRule type="cellIs" dxfId="95" priority="83" operator="lessThan">
      <formula>0.85</formula>
    </cfRule>
    <cfRule type="cellIs" dxfId="94" priority="82" operator="between">
      <formula>0.86</formula>
      <formula>1.1</formula>
    </cfRule>
    <cfRule type="cellIs" dxfId="93" priority="81" operator="greaterThan">
      <formula>1.11</formula>
    </cfRule>
  </conditionalFormatting>
  <conditionalFormatting sqref="BG12:BG16">
    <cfRule type="cellIs" dxfId="92" priority="84" operator="lessThan">
      <formula>0.9</formula>
    </cfRule>
    <cfRule type="cellIs" dxfId="91" priority="85" operator="greaterThan">
      <formula>0.9</formula>
    </cfRule>
  </conditionalFormatting>
  <conditionalFormatting sqref="BJ22:BO25">
    <cfRule type="cellIs" dxfId="90" priority="78" operator="lessThan">
      <formula>0.85</formula>
    </cfRule>
    <cfRule type="cellIs" dxfId="89" priority="77" operator="between">
      <formula>0.86</formula>
      <formula>1.1</formula>
    </cfRule>
    <cfRule type="cellIs" dxfId="88" priority="76" operator="greaterThan">
      <formula>1.11</formula>
    </cfRule>
  </conditionalFormatting>
  <conditionalFormatting sqref="BQ12:BQ16">
    <cfRule type="cellIs" dxfId="87" priority="80" operator="greaterThan">
      <formula>0.9</formula>
    </cfRule>
    <cfRule type="cellIs" dxfId="86" priority="79" operator="lessThan">
      <formula>0.9</formula>
    </cfRule>
  </conditionalFormatting>
  <conditionalFormatting sqref="BT22:BY25">
    <cfRule type="cellIs" dxfId="85" priority="68" operator="lessThan">
      <formula>0.85</formula>
    </cfRule>
    <cfRule type="cellIs" dxfId="84" priority="67" operator="between">
      <formula>0.86</formula>
      <formula>1.1</formula>
    </cfRule>
    <cfRule type="cellIs" dxfId="83" priority="66" operator="greaterThan">
      <formula>1.11</formula>
    </cfRule>
  </conditionalFormatting>
  <conditionalFormatting sqref="CA12:CA16">
    <cfRule type="cellIs" dxfId="82" priority="70" operator="greaterThan">
      <formula>0.9</formula>
    </cfRule>
    <cfRule type="cellIs" dxfId="81" priority="69" operator="lessThan">
      <formula>0.9</formula>
    </cfRule>
  </conditionalFormatting>
  <conditionalFormatting sqref="CD22:CJ25">
    <cfRule type="cellIs" dxfId="80" priority="63" operator="lessThan">
      <formula>0.85</formula>
    </cfRule>
    <cfRule type="cellIs" dxfId="79" priority="62" operator="between">
      <formula>0.86</formula>
      <formula>1.1</formula>
    </cfRule>
    <cfRule type="cellIs" dxfId="78" priority="61" operator="greaterThan">
      <formula>1.11</formula>
    </cfRule>
  </conditionalFormatting>
  <conditionalFormatting sqref="CL12:CL16">
    <cfRule type="cellIs" dxfId="77" priority="65" operator="greaterThan">
      <formula>0.9</formula>
    </cfRule>
    <cfRule type="cellIs" dxfId="76" priority="64" operator="lessThan">
      <formula>0.9</formula>
    </cfRule>
  </conditionalFormatting>
  <conditionalFormatting sqref="CO22:CS25">
    <cfRule type="cellIs" dxfId="75" priority="58" operator="lessThan">
      <formula>0.85</formula>
    </cfRule>
    <cfRule type="cellIs" dxfId="74" priority="57" operator="between">
      <formula>0.86</formula>
      <formula>1.1</formula>
    </cfRule>
    <cfRule type="cellIs" dxfId="73" priority="56" operator="greaterThan">
      <formula>1.11</formula>
    </cfRule>
  </conditionalFormatting>
  <conditionalFormatting sqref="CU12:CU16">
    <cfRule type="cellIs" dxfId="72" priority="60" operator="greaterThan">
      <formula>0.9</formula>
    </cfRule>
    <cfRule type="cellIs" dxfId="71" priority="59" operator="lessThan">
      <formula>0.9</formula>
    </cfRule>
  </conditionalFormatting>
  <conditionalFormatting sqref="CX22:DC25">
    <cfRule type="cellIs" dxfId="70" priority="51" operator="greaterThan">
      <formula>1.11</formula>
    </cfRule>
    <cfRule type="cellIs" dxfId="69" priority="52" operator="between">
      <formula>0.86</formula>
      <formula>1.1</formula>
    </cfRule>
    <cfRule type="cellIs" dxfId="68" priority="53" operator="lessThan">
      <formula>0.85</formula>
    </cfRule>
  </conditionalFormatting>
  <conditionalFormatting sqref="DE12:DE16">
    <cfRule type="cellIs" dxfId="67" priority="54" operator="lessThan">
      <formula>0.9</formula>
    </cfRule>
    <cfRule type="cellIs" dxfId="66" priority="55" operator="greaterThan">
      <formula>0.9</formula>
    </cfRule>
  </conditionalFormatting>
  <conditionalFormatting sqref="DH22:DM25">
    <cfRule type="cellIs" dxfId="65" priority="48" operator="lessThan">
      <formula>0.85</formula>
    </cfRule>
    <cfRule type="cellIs" dxfId="64" priority="47" operator="between">
      <formula>0.86</formula>
      <formula>1.1</formula>
    </cfRule>
    <cfRule type="cellIs" dxfId="63" priority="46" operator="greaterThan">
      <formula>1.11</formula>
    </cfRule>
  </conditionalFormatting>
  <conditionalFormatting sqref="DO12:DO16">
    <cfRule type="cellIs" dxfId="62" priority="50" operator="greaterThan">
      <formula>0.9</formula>
    </cfRule>
    <cfRule type="cellIs" dxfId="61" priority="49" operator="lessThan">
      <formula>0.9</formula>
    </cfRule>
  </conditionalFormatting>
  <conditionalFormatting sqref="DR22:DW25">
    <cfRule type="cellIs" dxfId="60" priority="43" operator="lessThan">
      <formula>0.85</formula>
    </cfRule>
    <cfRule type="cellIs" dxfId="59" priority="42" operator="between">
      <formula>0.86</formula>
      <formula>1.1</formula>
    </cfRule>
    <cfRule type="cellIs" dxfId="58" priority="41" operator="greaterThan">
      <formula>1.11</formula>
    </cfRule>
  </conditionalFormatting>
  <conditionalFormatting sqref="DY12:DY16">
    <cfRule type="cellIs" dxfId="57" priority="45" operator="greaterThan">
      <formula>0.9</formula>
    </cfRule>
    <cfRule type="cellIs" dxfId="56" priority="44" operator="lessThan">
      <formula>0.9</formula>
    </cfRule>
  </conditionalFormatting>
  <conditionalFormatting sqref="EB22:EG25">
    <cfRule type="cellIs" dxfId="55" priority="38" operator="lessThan">
      <formula>0.85</formula>
    </cfRule>
    <cfRule type="cellIs" dxfId="54" priority="37" operator="between">
      <formula>0.86</formula>
      <formula>1.1</formula>
    </cfRule>
    <cfRule type="cellIs" dxfId="53" priority="36" operator="greaterThan">
      <formula>1.11</formula>
    </cfRule>
  </conditionalFormatting>
  <conditionalFormatting sqref="EI12:EI16">
    <cfRule type="cellIs" dxfId="52" priority="40" operator="greaterThan">
      <formula>0.9</formula>
    </cfRule>
    <cfRule type="cellIs" dxfId="51" priority="39" operator="lessThan">
      <formula>0.9</formula>
    </cfRule>
  </conditionalFormatting>
  <conditionalFormatting sqref="EL22:EQ25">
    <cfRule type="cellIs" dxfId="50" priority="33" operator="lessThan">
      <formula>0.85</formula>
    </cfRule>
    <cfRule type="cellIs" dxfId="49" priority="32" operator="between">
      <formula>0.86</formula>
      <formula>1.1</formula>
    </cfRule>
    <cfRule type="cellIs" dxfId="48" priority="31" operator="greaterThan">
      <formula>1.11</formula>
    </cfRule>
  </conditionalFormatting>
  <conditionalFormatting sqref="ES12:ES16">
    <cfRule type="cellIs" dxfId="47" priority="35" operator="greaterThan">
      <formula>0.9</formula>
    </cfRule>
    <cfRule type="cellIs" dxfId="46" priority="34" operator="lessThan">
      <formula>0.9</formula>
    </cfRule>
  </conditionalFormatting>
  <conditionalFormatting sqref="EV22:FA25">
    <cfRule type="cellIs" dxfId="45" priority="27" operator="between">
      <formula>0.86</formula>
      <formula>1.1</formula>
    </cfRule>
    <cfRule type="cellIs" dxfId="44" priority="26" operator="greaterThan">
      <formula>1.11</formula>
    </cfRule>
    <cfRule type="cellIs" dxfId="43" priority="28" operator="lessThan">
      <formula>0.85</formula>
    </cfRule>
  </conditionalFormatting>
  <conditionalFormatting sqref="FC12:FC16">
    <cfRule type="cellIs" dxfId="42" priority="30" operator="greaterThan">
      <formula>0.9</formula>
    </cfRule>
    <cfRule type="cellIs" dxfId="41" priority="29" operator="lessThan">
      <formula>0.9</formula>
    </cfRule>
  </conditionalFormatting>
  <conditionalFormatting sqref="FF22:FK25">
    <cfRule type="cellIs" dxfId="40" priority="23" operator="lessThan">
      <formula>0.85</formula>
    </cfRule>
    <cfRule type="cellIs" dxfId="39" priority="22" operator="between">
      <formula>0.86</formula>
      <formula>1.1</formula>
    </cfRule>
    <cfRule type="cellIs" dxfId="38" priority="21" operator="greaterThan">
      <formula>1.11</formula>
    </cfRule>
  </conditionalFormatting>
  <conditionalFormatting sqref="FM12:FM16">
    <cfRule type="cellIs" dxfId="37" priority="24" operator="lessThan">
      <formula>0.9</formula>
    </cfRule>
    <cfRule type="cellIs" dxfId="36" priority="25" operator="greaterThan">
      <formula>0.9</formula>
    </cfRule>
  </conditionalFormatting>
  <conditionalFormatting sqref="FP22:FU25">
    <cfRule type="cellIs" dxfId="35" priority="18" operator="lessThan">
      <formula>0.85</formula>
    </cfRule>
    <cfRule type="cellIs" dxfId="34" priority="17" operator="between">
      <formula>0.86</formula>
      <formula>1.1</formula>
    </cfRule>
    <cfRule type="cellIs" dxfId="33" priority="16" operator="greaterThan">
      <formula>1.11</formula>
    </cfRule>
  </conditionalFormatting>
  <conditionalFormatting sqref="FW12:FW16">
    <cfRule type="cellIs" dxfId="32" priority="20" operator="greaterThan">
      <formula>0.9</formula>
    </cfRule>
    <cfRule type="cellIs" dxfId="31" priority="19" operator="lessThan">
      <formula>0.9</formula>
    </cfRule>
  </conditionalFormatting>
  <conditionalFormatting sqref="FZ22:GE25">
    <cfRule type="cellIs" dxfId="30" priority="12" operator="between">
      <formula>0.86</formula>
      <formula>1.1</formula>
    </cfRule>
    <cfRule type="cellIs" dxfId="29" priority="11" operator="greaterThan">
      <formula>1.11</formula>
    </cfRule>
    <cfRule type="cellIs" dxfId="28" priority="13" operator="lessThan">
      <formula>0.85</formula>
    </cfRule>
  </conditionalFormatting>
  <conditionalFormatting sqref="GG12:GG16">
    <cfRule type="cellIs" dxfId="27" priority="15" operator="greaterThan">
      <formula>0.9</formula>
    </cfRule>
    <cfRule type="cellIs" dxfId="26" priority="14" operator="lessThan">
      <formula>0.9</formula>
    </cfRule>
  </conditionalFormatting>
  <conditionalFormatting sqref="GK22:GP25">
    <cfRule type="cellIs" dxfId="25" priority="8" operator="lessThan">
      <formula>0.85</formula>
    </cfRule>
    <cfRule type="cellIs" dxfId="24" priority="6" operator="greaterThan">
      <formula>1.11</formula>
    </cfRule>
    <cfRule type="cellIs" dxfId="23" priority="7" operator="between">
      <formula>0.86</formula>
      <formula>1.1</formula>
    </cfRule>
  </conditionalFormatting>
  <conditionalFormatting sqref="GR12:GR16">
    <cfRule type="cellIs" dxfId="22" priority="10" operator="greaterThan">
      <formula>0.9</formula>
    </cfRule>
    <cfRule type="cellIs" dxfId="21" priority="9" operator="lessThan">
      <formula>0.9</formula>
    </cfRule>
  </conditionalFormatting>
  <conditionalFormatting sqref="GU22:GZ25">
    <cfRule type="cellIs" dxfId="20" priority="1" operator="greaterThan">
      <formula>1.11</formula>
    </cfRule>
    <cfRule type="cellIs" dxfId="19" priority="3" operator="lessThan">
      <formula>0.85</formula>
    </cfRule>
    <cfRule type="cellIs" dxfId="18" priority="2" operator="between">
      <formula>0.86</formula>
      <formula>1.1</formula>
    </cfRule>
  </conditionalFormatting>
  <conditionalFormatting sqref="HB12:HB16">
    <cfRule type="cellIs" dxfId="17" priority="5" operator="greaterThan">
      <formula>0.9</formula>
    </cfRule>
    <cfRule type="cellIs" dxfId="16" priority="4" operator="lessThan">
      <formula>0.9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45FE-4282-4732-9FAE-1E7C359AE9DC}">
  <sheetPr codeName="Planilha8"/>
  <dimension ref="F1:R435"/>
  <sheetViews>
    <sheetView showGridLines="0" topLeftCell="F1" zoomScale="85" zoomScaleNormal="85" workbookViewId="0">
      <pane ySplit="1" topLeftCell="A420" activePane="bottomLeft" state="frozen"/>
      <selection pane="bottomLeft" activeCell="F428" sqref="F428"/>
    </sheetView>
  </sheetViews>
  <sheetFormatPr defaultRowHeight="15" x14ac:dyDescent="0.25"/>
  <cols>
    <col min="1" max="5" width="0" hidden="1" customWidth="1"/>
    <col min="6" max="6" width="12" style="166" bestFit="1" customWidth="1"/>
    <col min="8" max="8" width="44.42578125" bestFit="1" customWidth="1"/>
    <col min="9" max="9" width="9.85546875" bestFit="1" customWidth="1"/>
    <col min="10" max="10" width="47.42578125" bestFit="1" customWidth="1"/>
    <col min="12" max="12" width="9.28515625" bestFit="1" customWidth="1"/>
    <col min="13" max="13" width="43.85546875" bestFit="1" customWidth="1"/>
    <col min="14" max="14" width="9.28515625" bestFit="1" customWidth="1"/>
    <col min="15" max="15" width="43.85546875" bestFit="1" customWidth="1"/>
    <col min="16" max="16" width="9.28515625" bestFit="1" customWidth="1"/>
    <col min="17" max="17" width="43.85546875" bestFit="1" customWidth="1"/>
  </cols>
  <sheetData>
    <row r="1" spans="6:17" x14ac:dyDescent="0.25">
      <c r="F1" s="171" t="s">
        <v>690</v>
      </c>
      <c r="G1" s="171" t="s">
        <v>447</v>
      </c>
      <c r="H1" s="171" t="s">
        <v>691</v>
      </c>
      <c r="I1" s="172" t="s">
        <v>538</v>
      </c>
      <c r="J1" s="172" t="s">
        <v>538</v>
      </c>
      <c r="K1" s="171" t="s">
        <v>399</v>
      </c>
      <c r="L1" s="173" t="s">
        <v>1311</v>
      </c>
      <c r="M1" s="173" t="s">
        <v>1311</v>
      </c>
      <c r="N1" s="174" t="s">
        <v>886</v>
      </c>
      <c r="O1" s="174" t="s">
        <v>886</v>
      </c>
      <c r="P1" s="175" t="s">
        <v>1674</v>
      </c>
      <c r="Q1" s="175" t="s">
        <v>1674</v>
      </c>
    </row>
    <row r="2" spans="6:17" x14ac:dyDescent="0.25">
      <c r="F2" s="182" t="s">
        <v>883</v>
      </c>
      <c r="G2" s="177" t="s">
        <v>62</v>
      </c>
      <c r="H2" s="177" t="s">
        <v>62</v>
      </c>
      <c r="I2" s="170">
        <v>407956</v>
      </c>
      <c r="J2" s="170" t="s">
        <v>60</v>
      </c>
      <c r="K2" s="169" t="s">
        <v>62</v>
      </c>
      <c r="L2" s="347" t="s">
        <v>62</v>
      </c>
      <c r="M2" s="42" t="s">
        <v>62</v>
      </c>
      <c r="N2" s="347" t="s">
        <v>62</v>
      </c>
      <c r="O2" s="42" t="s">
        <v>62</v>
      </c>
      <c r="P2" s="42" t="s">
        <v>62</v>
      </c>
      <c r="Q2" s="42" t="s">
        <v>62</v>
      </c>
    </row>
    <row r="3" spans="6:17" x14ac:dyDescent="0.25">
      <c r="F3" s="182" t="s">
        <v>127</v>
      </c>
      <c r="G3" s="177" t="s">
        <v>62</v>
      </c>
      <c r="H3" s="177" t="s">
        <v>62</v>
      </c>
      <c r="I3" s="170">
        <v>432808</v>
      </c>
      <c r="J3" s="170" t="s">
        <v>23</v>
      </c>
      <c r="K3" s="169" t="s">
        <v>62</v>
      </c>
      <c r="L3" s="347" t="s">
        <v>62</v>
      </c>
      <c r="M3" s="42" t="s">
        <v>62</v>
      </c>
      <c r="N3" s="347" t="s">
        <v>62</v>
      </c>
      <c r="O3" s="42" t="s">
        <v>62</v>
      </c>
      <c r="P3" s="42" t="s">
        <v>62</v>
      </c>
      <c r="Q3" s="42" t="s">
        <v>62</v>
      </c>
    </row>
    <row r="4" spans="6:17" x14ac:dyDescent="0.25">
      <c r="F4" s="182" t="s">
        <v>129</v>
      </c>
      <c r="G4" s="177" t="s">
        <v>62</v>
      </c>
      <c r="H4" s="177" t="s">
        <v>62</v>
      </c>
      <c r="I4" s="170">
        <v>432809</v>
      </c>
      <c r="J4" s="170" t="s">
        <v>121</v>
      </c>
      <c r="K4" s="169" t="s">
        <v>62</v>
      </c>
      <c r="L4" s="347" t="s">
        <v>62</v>
      </c>
      <c r="M4" s="42" t="s">
        <v>62</v>
      </c>
      <c r="N4" s="347" t="s">
        <v>62</v>
      </c>
      <c r="O4" s="42" t="s">
        <v>62</v>
      </c>
      <c r="P4" s="42" t="s">
        <v>62</v>
      </c>
      <c r="Q4" s="42" t="s">
        <v>62</v>
      </c>
    </row>
    <row r="5" spans="6:17" x14ac:dyDescent="0.25">
      <c r="F5" s="182" t="s">
        <v>134</v>
      </c>
      <c r="G5" s="177" t="s">
        <v>62</v>
      </c>
      <c r="H5" s="177" t="s">
        <v>62</v>
      </c>
      <c r="I5" s="170">
        <v>432810</v>
      </c>
      <c r="J5" s="170" t="s">
        <v>37</v>
      </c>
      <c r="K5" s="169" t="s">
        <v>62</v>
      </c>
      <c r="L5" s="347" t="s">
        <v>62</v>
      </c>
      <c r="M5" s="42" t="s">
        <v>62</v>
      </c>
      <c r="N5" s="347" t="s">
        <v>62</v>
      </c>
      <c r="O5" s="42" t="s">
        <v>62</v>
      </c>
      <c r="P5" s="42" t="s">
        <v>62</v>
      </c>
      <c r="Q5" s="42" t="s">
        <v>62</v>
      </c>
    </row>
    <row r="6" spans="6:17" x14ac:dyDescent="0.25">
      <c r="F6" s="182" t="s">
        <v>132</v>
      </c>
      <c r="G6" s="177" t="s">
        <v>62</v>
      </c>
      <c r="H6" s="177" t="s">
        <v>62</v>
      </c>
      <c r="I6" s="170">
        <v>432815</v>
      </c>
      <c r="J6" s="170" t="s">
        <v>38</v>
      </c>
      <c r="K6" s="169" t="s">
        <v>62</v>
      </c>
      <c r="L6" s="347" t="s">
        <v>62</v>
      </c>
      <c r="M6" s="42" t="s">
        <v>62</v>
      </c>
      <c r="N6" s="347" t="s">
        <v>62</v>
      </c>
      <c r="O6" s="42" t="s">
        <v>62</v>
      </c>
      <c r="P6" s="42" t="s">
        <v>62</v>
      </c>
      <c r="Q6" s="42" t="s">
        <v>62</v>
      </c>
    </row>
    <row r="7" spans="6:17" x14ac:dyDescent="0.25">
      <c r="F7" s="183" t="s">
        <v>209</v>
      </c>
      <c r="G7" s="42" t="s">
        <v>62</v>
      </c>
      <c r="H7" s="42" t="s">
        <v>62</v>
      </c>
      <c r="I7" s="170">
        <v>432816</v>
      </c>
      <c r="J7" s="170" t="s">
        <v>39</v>
      </c>
      <c r="K7" s="169" t="s">
        <v>62</v>
      </c>
      <c r="L7" s="347" t="s">
        <v>62</v>
      </c>
      <c r="M7" s="42" t="s">
        <v>62</v>
      </c>
      <c r="N7" s="347" t="s">
        <v>62</v>
      </c>
      <c r="O7" s="42" t="s">
        <v>62</v>
      </c>
      <c r="P7" s="42" t="s">
        <v>62</v>
      </c>
      <c r="Q7" s="42" t="s">
        <v>62</v>
      </c>
    </row>
    <row r="8" spans="6:17" x14ac:dyDescent="0.25">
      <c r="F8" s="169" t="s">
        <v>128</v>
      </c>
      <c r="G8" s="176" t="s">
        <v>62</v>
      </c>
      <c r="H8" s="176" t="s">
        <v>62</v>
      </c>
      <c r="I8" s="170">
        <v>432817</v>
      </c>
      <c r="J8" s="170" t="s">
        <v>22</v>
      </c>
      <c r="K8" s="169" t="s">
        <v>62</v>
      </c>
      <c r="L8" s="347" t="s">
        <v>62</v>
      </c>
      <c r="M8" s="42" t="s">
        <v>62</v>
      </c>
      <c r="N8" s="347" t="s">
        <v>62</v>
      </c>
      <c r="O8" s="42" t="s">
        <v>62</v>
      </c>
      <c r="P8" s="42" t="s">
        <v>62</v>
      </c>
      <c r="Q8" s="42" t="s">
        <v>62</v>
      </c>
    </row>
    <row r="9" spans="6:17" x14ac:dyDescent="0.25">
      <c r="F9" s="182" t="s">
        <v>150</v>
      </c>
      <c r="G9" s="177" t="s">
        <v>62</v>
      </c>
      <c r="H9" s="177" t="s">
        <v>62</v>
      </c>
      <c r="I9" s="170">
        <v>432818</v>
      </c>
      <c r="J9" s="170" t="s">
        <v>44</v>
      </c>
      <c r="K9" s="169" t="s">
        <v>62</v>
      </c>
      <c r="L9" s="347" t="s">
        <v>62</v>
      </c>
      <c r="M9" s="42" t="s">
        <v>62</v>
      </c>
      <c r="N9" s="347" t="s">
        <v>62</v>
      </c>
      <c r="O9" s="42" t="s">
        <v>62</v>
      </c>
      <c r="P9" s="42" t="s">
        <v>62</v>
      </c>
      <c r="Q9" s="42" t="s">
        <v>62</v>
      </c>
    </row>
    <row r="10" spans="6:17" x14ac:dyDescent="0.25">
      <c r="F10" s="182" t="s">
        <v>156</v>
      </c>
      <c r="G10" s="177" t="s">
        <v>62</v>
      </c>
      <c r="H10" s="177" t="s">
        <v>62</v>
      </c>
      <c r="I10" s="170">
        <v>440366</v>
      </c>
      <c r="J10" s="170" t="s">
        <v>40</v>
      </c>
      <c r="K10" s="169" t="s">
        <v>62</v>
      </c>
      <c r="L10" s="347" t="s">
        <v>62</v>
      </c>
      <c r="M10" s="42" t="s">
        <v>62</v>
      </c>
      <c r="N10" s="347" t="s">
        <v>62</v>
      </c>
      <c r="O10" s="42" t="s">
        <v>62</v>
      </c>
      <c r="P10" s="42" t="s">
        <v>62</v>
      </c>
      <c r="Q10" s="42" t="s">
        <v>62</v>
      </c>
    </row>
    <row r="11" spans="6:17" x14ac:dyDescent="0.25">
      <c r="F11" s="183" t="s">
        <v>146</v>
      </c>
      <c r="G11" s="42" t="s">
        <v>62</v>
      </c>
      <c r="H11" s="42" t="s">
        <v>62</v>
      </c>
      <c r="I11" s="170">
        <v>442274</v>
      </c>
      <c r="J11" s="170" t="s">
        <v>41</v>
      </c>
      <c r="K11" s="169" t="s">
        <v>62</v>
      </c>
      <c r="L11" s="347" t="s">
        <v>62</v>
      </c>
      <c r="M11" s="42" t="s">
        <v>62</v>
      </c>
      <c r="N11" s="347" t="s">
        <v>62</v>
      </c>
      <c r="O11" s="42" t="s">
        <v>62</v>
      </c>
      <c r="P11" s="42" t="s">
        <v>62</v>
      </c>
      <c r="Q11" s="42" t="s">
        <v>62</v>
      </c>
    </row>
    <row r="12" spans="6:17" x14ac:dyDescent="0.25">
      <c r="F12" s="182" t="s">
        <v>130</v>
      </c>
      <c r="G12" s="177" t="s">
        <v>62</v>
      </c>
      <c r="H12" s="177" t="s">
        <v>62</v>
      </c>
      <c r="I12" s="170">
        <v>442278</v>
      </c>
      <c r="J12" s="170" t="s">
        <v>43</v>
      </c>
      <c r="K12" s="169" t="s">
        <v>62</v>
      </c>
      <c r="L12" s="347" t="s">
        <v>62</v>
      </c>
      <c r="M12" s="42" t="s">
        <v>62</v>
      </c>
      <c r="N12" s="347" t="s">
        <v>62</v>
      </c>
      <c r="O12" s="42" t="s">
        <v>62</v>
      </c>
      <c r="P12" s="42" t="s">
        <v>62</v>
      </c>
      <c r="Q12" s="42" t="s">
        <v>62</v>
      </c>
    </row>
    <row r="13" spans="6:17" x14ac:dyDescent="0.25">
      <c r="F13" s="182" t="s">
        <v>147</v>
      </c>
      <c r="G13" s="177" t="s">
        <v>62</v>
      </c>
      <c r="H13" s="177" t="s">
        <v>62</v>
      </c>
      <c r="I13" s="170">
        <v>442280</v>
      </c>
      <c r="J13" s="170" t="s">
        <v>24</v>
      </c>
      <c r="K13" s="169" t="s">
        <v>62</v>
      </c>
      <c r="L13" s="347" t="s">
        <v>62</v>
      </c>
      <c r="M13" s="42" t="s">
        <v>62</v>
      </c>
      <c r="N13" s="347" t="s">
        <v>62</v>
      </c>
      <c r="O13" s="42" t="s">
        <v>62</v>
      </c>
      <c r="P13" s="42" t="s">
        <v>62</v>
      </c>
      <c r="Q13" s="42" t="s">
        <v>62</v>
      </c>
    </row>
    <row r="14" spans="6:17" x14ac:dyDescent="0.25">
      <c r="F14" s="169" t="s">
        <v>205</v>
      </c>
      <c r="G14" s="176" t="s">
        <v>62</v>
      </c>
      <c r="H14" s="176" t="s">
        <v>62</v>
      </c>
      <c r="I14" s="170">
        <v>454867</v>
      </c>
      <c r="J14" s="170" t="s">
        <v>21</v>
      </c>
      <c r="K14" s="169" t="s">
        <v>62</v>
      </c>
      <c r="L14" s="347" t="s">
        <v>62</v>
      </c>
      <c r="M14" s="42" t="s">
        <v>62</v>
      </c>
      <c r="N14" s="347" t="s">
        <v>62</v>
      </c>
      <c r="O14" s="42" t="s">
        <v>62</v>
      </c>
      <c r="P14" s="42" t="s">
        <v>62</v>
      </c>
      <c r="Q14" s="42" t="s">
        <v>62</v>
      </c>
    </row>
    <row r="15" spans="6:17" x14ac:dyDescent="0.25">
      <c r="F15" s="169" t="str">
        <f>I15&amp;K15</f>
        <v>459804-</v>
      </c>
      <c r="G15" s="177" t="s">
        <v>62</v>
      </c>
      <c r="H15" s="177" t="s">
        <v>62</v>
      </c>
      <c r="I15" s="170">
        <v>459804</v>
      </c>
      <c r="J15" s="170" t="s">
        <v>70</v>
      </c>
      <c r="K15" s="169" t="s">
        <v>62</v>
      </c>
      <c r="L15" s="347" t="s">
        <v>62</v>
      </c>
      <c r="M15" s="42" t="s">
        <v>62</v>
      </c>
      <c r="N15" s="347" t="s">
        <v>62</v>
      </c>
      <c r="O15" s="42" t="s">
        <v>62</v>
      </c>
      <c r="P15" s="42" t="s">
        <v>62</v>
      </c>
      <c r="Q15" s="42" t="s">
        <v>62</v>
      </c>
    </row>
    <row r="16" spans="6:17" x14ac:dyDescent="0.25">
      <c r="F16" s="182" t="s">
        <v>221</v>
      </c>
      <c r="G16" s="177" t="s">
        <v>62</v>
      </c>
      <c r="H16" s="177" t="s">
        <v>62</v>
      </c>
      <c r="I16" s="170">
        <v>459804</v>
      </c>
      <c r="J16" s="170" t="s">
        <v>70</v>
      </c>
      <c r="K16" s="169" t="s">
        <v>62</v>
      </c>
      <c r="L16" s="347" t="s">
        <v>62</v>
      </c>
      <c r="M16" s="42" t="s">
        <v>62</v>
      </c>
      <c r="N16" s="347" t="s">
        <v>62</v>
      </c>
      <c r="O16" s="42" t="s">
        <v>62</v>
      </c>
      <c r="P16" s="42" t="s">
        <v>62</v>
      </c>
      <c r="Q16" s="42" t="s">
        <v>62</v>
      </c>
    </row>
    <row r="17" spans="6:17" x14ac:dyDescent="0.25">
      <c r="F17" s="182" t="s">
        <v>217</v>
      </c>
      <c r="G17" s="177" t="s">
        <v>62</v>
      </c>
      <c r="H17" s="177" t="s">
        <v>62</v>
      </c>
      <c r="I17" s="170">
        <v>462838</v>
      </c>
      <c r="J17" s="170" t="s">
        <v>72</v>
      </c>
      <c r="K17" s="169" t="s">
        <v>62</v>
      </c>
      <c r="L17" s="347" t="s">
        <v>62</v>
      </c>
      <c r="M17" s="42" t="s">
        <v>62</v>
      </c>
      <c r="N17" s="347" t="s">
        <v>62</v>
      </c>
      <c r="O17" s="42" t="s">
        <v>62</v>
      </c>
      <c r="P17" s="42" t="s">
        <v>62</v>
      </c>
      <c r="Q17" s="42" t="s">
        <v>62</v>
      </c>
    </row>
    <row r="18" spans="6:17" x14ac:dyDescent="0.25">
      <c r="F18" s="182" t="s">
        <v>131</v>
      </c>
      <c r="G18" s="177" t="s">
        <v>62</v>
      </c>
      <c r="H18" s="177" t="s">
        <v>62</v>
      </c>
      <c r="I18" s="170">
        <v>462937</v>
      </c>
      <c r="J18" s="170" t="s">
        <v>102</v>
      </c>
      <c r="K18" s="169" t="s">
        <v>62</v>
      </c>
      <c r="L18" s="347" t="s">
        <v>62</v>
      </c>
      <c r="M18" s="42" t="s">
        <v>62</v>
      </c>
      <c r="N18" s="347" t="s">
        <v>62</v>
      </c>
      <c r="O18" s="42" t="s">
        <v>62</v>
      </c>
      <c r="P18" s="42" t="s">
        <v>62</v>
      </c>
      <c r="Q18" s="42" t="s">
        <v>62</v>
      </c>
    </row>
    <row r="19" spans="6:17" x14ac:dyDescent="0.25">
      <c r="F19" s="183" t="s">
        <v>885</v>
      </c>
      <c r="G19" s="178" t="s">
        <v>62</v>
      </c>
      <c r="H19" s="42" t="s">
        <v>62</v>
      </c>
      <c r="I19" s="170">
        <v>463508</v>
      </c>
      <c r="J19" s="170" t="s">
        <v>884</v>
      </c>
      <c r="K19" s="169" t="s">
        <v>62</v>
      </c>
      <c r="L19" s="347" t="s">
        <v>62</v>
      </c>
      <c r="M19" s="42" t="s">
        <v>62</v>
      </c>
      <c r="N19" s="347" t="s">
        <v>62</v>
      </c>
      <c r="O19" s="42" t="s">
        <v>62</v>
      </c>
      <c r="P19" s="42" t="s">
        <v>62</v>
      </c>
      <c r="Q19" s="42" t="s">
        <v>62</v>
      </c>
    </row>
    <row r="20" spans="6:17" x14ac:dyDescent="0.25">
      <c r="F20" s="182" t="s">
        <v>224</v>
      </c>
      <c r="G20" s="177" t="s">
        <v>62</v>
      </c>
      <c r="H20" s="177" t="s">
        <v>62</v>
      </c>
      <c r="I20" s="170">
        <v>464790</v>
      </c>
      <c r="J20" s="170" t="s">
        <v>67</v>
      </c>
      <c r="K20" s="169" t="s">
        <v>62</v>
      </c>
      <c r="L20" s="347" t="s">
        <v>62</v>
      </c>
      <c r="M20" s="42" t="s">
        <v>62</v>
      </c>
      <c r="N20" s="347" t="s">
        <v>62</v>
      </c>
      <c r="O20" s="42" t="s">
        <v>62</v>
      </c>
      <c r="P20" s="42" t="s">
        <v>62</v>
      </c>
      <c r="Q20" s="42" t="s">
        <v>62</v>
      </c>
    </row>
    <row r="21" spans="6:17" x14ac:dyDescent="0.25">
      <c r="F21" s="183" t="s">
        <v>135</v>
      </c>
      <c r="G21" s="177" t="s">
        <v>62</v>
      </c>
      <c r="H21" s="177" t="s">
        <v>62</v>
      </c>
      <c r="I21" s="170">
        <v>442276</v>
      </c>
      <c r="J21" s="170" t="s">
        <v>42</v>
      </c>
      <c r="K21" s="169" t="s">
        <v>62</v>
      </c>
      <c r="L21" s="347" t="s">
        <v>62</v>
      </c>
      <c r="M21" s="42" t="s">
        <v>62</v>
      </c>
      <c r="N21" s="347" t="s">
        <v>62</v>
      </c>
      <c r="O21" s="42" t="s">
        <v>62</v>
      </c>
      <c r="P21" s="42" t="s">
        <v>62</v>
      </c>
      <c r="Q21" s="42" t="s">
        <v>62</v>
      </c>
    </row>
    <row r="22" spans="6:17" x14ac:dyDescent="0.25">
      <c r="F22" s="182" t="s">
        <v>218</v>
      </c>
      <c r="G22" s="177" t="s">
        <v>62</v>
      </c>
      <c r="H22" s="177" t="s">
        <v>62</v>
      </c>
      <c r="I22" s="170">
        <v>465351</v>
      </c>
      <c r="J22" s="170" t="s">
        <v>157</v>
      </c>
      <c r="K22" s="169" t="s">
        <v>62</v>
      </c>
      <c r="L22" s="347" t="s">
        <v>62</v>
      </c>
      <c r="M22" s="42" t="s">
        <v>62</v>
      </c>
      <c r="N22" s="347" t="s">
        <v>62</v>
      </c>
      <c r="O22" s="42" t="s">
        <v>62</v>
      </c>
      <c r="P22" s="42" t="s">
        <v>62</v>
      </c>
      <c r="Q22" s="42" t="s">
        <v>62</v>
      </c>
    </row>
    <row r="23" spans="6:17" x14ac:dyDescent="0.25">
      <c r="F23" s="182" t="s">
        <v>226</v>
      </c>
      <c r="G23" s="177" t="s">
        <v>62</v>
      </c>
      <c r="H23" s="177" t="s">
        <v>62</v>
      </c>
      <c r="I23" s="170">
        <v>467602</v>
      </c>
      <c r="J23" s="170" t="s">
        <v>103</v>
      </c>
      <c r="K23" s="169" t="s">
        <v>62</v>
      </c>
      <c r="L23" s="347" t="s">
        <v>62</v>
      </c>
      <c r="M23" s="42" t="s">
        <v>62</v>
      </c>
      <c r="N23" s="347" t="s">
        <v>62</v>
      </c>
      <c r="O23" s="42" t="s">
        <v>62</v>
      </c>
      <c r="P23" s="42" t="s">
        <v>62</v>
      </c>
      <c r="Q23" s="42" t="s">
        <v>62</v>
      </c>
    </row>
    <row r="24" spans="6:17" x14ac:dyDescent="0.25">
      <c r="F24" s="169" t="s">
        <v>917</v>
      </c>
      <c r="G24" s="176" t="s">
        <v>176</v>
      </c>
      <c r="H24" s="179" t="s">
        <v>177</v>
      </c>
      <c r="I24" s="180">
        <v>436026</v>
      </c>
      <c r="J24" s="180" t="s">
        <v>295</v>
      </c>
      <c r="K24" s="169" t="s">
        <v>289</v>
      </c>
      <c r="L24" s="347" t="s">
        <v>1326</v>
      </c>
      <c r="M24" s="42" t="s">
        <v>1327</v>
      </c>
      <c r="N24" s="347" t="s">
        <v>62</v>
      </c>
      <c r="O24" s="42" t="s">
        <v>62</v>
      </c>
      <c r="P24" s="42" t="s">
        <v>1679</v>
      </c>
      <c r="Q24" s="42" t="s">
        <v>1680</v>
      </c>
    </row>
    <row r="25" spans="6:17" x14ac:dyDescent="0.25">
      <c r="F25" s="169" t="s">
        <v>956</v>
      </c>
      <c r="G25" s="176" t="s">
        <v>276</v>
      </c>
      <c r="H25" s="179" t="s">
        <v>277</v>
      </c>
      <c r="I25" s="180">
        <v>436028</v>
      </c>
      <c r="J25" s="180" t="s">
        <v>118</v>
      </c>
      <c r="K25" s="169" t="s">
        <v>289</v>
      </c>
      <c r="L25" s="347" t="s">
        <v>1414</v>
      </c>
      <c r="M25" s="42" t="s">
        <v>1415</v>
      </c>
      <c r="N25" s="347" t="s">
        <v>62</v>
      </c>
      <c r="O25" s="42" t="s">
        <v>62</v>
      </c>
      <c r="P25" s="42" t="s">
        <v>1675</v>
      </c>
      <c r="Q25" s="42" t="s">
        <v>1676</v>
      </c>
    </row>
    <row r="26" spans="6:17" x14ac:dyDescent="0.25">
      <c r="F26" s="169" t="s">
        <v>939</v>
      </c>
      <c r="G26" s="176" t="s">
        <v>712</v>
      </c>
      <c r="H26" s="179" t="s">
        <v>713</v>
      </c>
      <c r="I26" s="180">
        <v>436575</v>
      </c>
      <c r="J26" s="180" t="s">
        <v>301</v>
      </c>
      <c r="K26" s="169" t="s">
        <v>289</v>
      </c>
      <c r="L26" s="347" t="s">
        <v>1372</v>
      </c>
      <c r="M26" s="42" t="s">
        <v>1373</v>
      </c>
      <c r="N26" s="347" t="s">
        <v>62</v>
      </c>
      <c r="O26" s="42" t="s">
        <v>62</v>
      </c>
      <c r="P26" s="42" t="s">
        <v>1675</v>
      </c>
      <c r="Q26" s="42" t="s">
        <v>1676</v>
      </c>
    </row>
    <row r="27" spans="6:17" x14ac:dyDescent="0.25">
      <c r="F27" s="169" t="s">
        <v>936</v>
      </c>
      <c r="G27" s="176" t="s">
        <v>251</v>
      </c>
      <c r="H27" s="179" t="s">
        <v>252</v>
      </c>
      <c r="I27" s="180">
        <v>454844</v>
      </c>
      <c r="J27" s="180" t="s">
        <v>125</v>
      </c>
      <c r="K27" s="169" t="s">
        <v>289</v>
      </c>
      <c r="L27" s="347" t="s">
        <v>1366</v>
      </c>
      <c r="M27" s="42" t="s">
        <v>1367</v>
      </c>
      <c r="N27" s="347" t="s">
        <v>62</v>
      </c>
      <c r="O27" s="42" t="s">
        <v>62</v>
      </c>
      <c r="P27" s="42" t="s">
        <v>1695</v>
      </c>
      <c r="Q27" s="42" t="s">
        <v>1696</v>
      </c>
    </row>
    <row r="28" spans="6:17" x14ac:dyDescent="0.25">
      <c r="F28" s="169" t="s">
        <v>935</v>
      </c>
      <c r="G28" s="176" t="s">
        <v>710</v>
      </c>
      <c r="H28" s="179" t="s">
        <v>711</v>
      </c>
      <c r="I28" s="180">
        <v>454846</v>
      </c>
      <c r="J28" s="180" t="s">
        <v>244</v>
      </c>
      <c r="K28" s="169" t="s">
        <v>289</v>
      </c>
      <c r="L28" s="347" t="s">
        <v>1364</v>
      </c>
      <c r="M28" s="42" t="s">
        <v>1365</v>
      </c>
      <c r="N28" s="347" t="s">
        <v>62</v>
      </c>
      <c r="O28" s="42" t="s">
        <v>62</v>
      </c>
      <c r="P28" s="42" t="s">
        <v>1695</v>
      </c>
      <c r="Q28" s="42" t="s">
        <v>1696</v>
      </c>
    </row>
    <row r="29" spans="6:17" x14ac:dyDescent="0.25">
      <c r="F29" s="169" t="str">
        <f>I29&amp;K29</f>
        <v>456705BL</v>
      </c>
      <c r="G29" s="42" t="s">
        <v>467</v>
      </c>
      <c r="H29" s="42" t="s">
        <v>468</v>
      </c>
      <c r="I29" s="180">
        <v>456705</v>
      </c>
      <c r="J29" s="180" t="s">
        <v>717</v>
      </c>
      <c r="K29" s="169" t="s">
        <v>289</v>
      </c>
      <c r="L29" s="347" t="s">
        <v>1396</v>
      </c>
      <c r="M29" s="42" t="s">
        <v>1397</v>
      </c>
      <c r="N29" s="347" t="s">
        <v>62</v>
      </c>
      <c r="O29" s="42" t="s">
        <v>62</v>
      </c>
      <c r="P29" s="42" t="s">
        <v>1683</v>
      </c>
      <c r="Q29" s="42" t="s">
        <v>1684</v>
      </c>
    </row>
    <row r="30" spans="6:17" x14ac:dyDescent="0.25">
      <c r="F30" s="169" t="s">
        <v>945</v>
      </c>
      <c r="G30" s="176" t="s">
        <v>174</v>
      </c>
      <c r="H30" s="179" t="s">
        <v>175</v>
      </c>
      <c r="I30" s="180">
        <v>460381</v>
      </c>
      <c r="J30" s="180" t="s">
        <v>117</v>
      </c>
      <c r="K30" s="169" t="s">
        <v>289</v>
      </c>
      <c r="L30" s="347" t="s">
        <v>1386</v>
      </c>
      <c r="M30" s="42" t="s">
        <v>1387</v>
      </c>
      <c r="N30" s="347" t="s">
        <v>62</v>
      </c>
      <c r="O30" s="42" t="s">
        <v>62</v>
      </c>
      <c r="P30" s="42" t="s">
        <v>1675</v>
      </c>
      <c r="Q30" s="42" t="s">
        <v>1676</v>
      </c>
    </row>
    <row r="31" spans="6:17" x14ac:dyDescent="0.25">
      <c r="F31" s="169" t="str">
        <f>I31&amp;K31</f>
        <v>460385BL</v>
      </c>
      <c r="G31" s="42" t="s">
        <v>675</v>
      </c>
      <c r="H31" s="42" t="s">
        <v>676</v>
      </c>
      <c r="I31" s="180">
        <v>460385</v>
      </c>
      <c r="J31" s="180" t="s">
        <v>716</v>
      </c>
      <c r="K31" s="169" t="s">
        <v>289</v>
      </c>
      <c r="L31" s="347" t="s">
        <v>1394</v>
      </c>
      <c r="M31" s="42" t="s">
        <v>1395</v>
      </c>
      <c r="N31" s="347" t="s">
        <v>62</v>
      </c>
      <c r="O31" s="42" t="s">
        <v>62</v>
      </c>
      <c r="P31" s="42" t="s">
        <v>1683</v>
      </c>
      <c r="Q31" s="42" t="s">
        <v>1684</v>
      </c>
    </row>
    <row r="32" spans="6:17" x14ac:dyDescent="0.25">
      <c r="F32" s="169" t="s">
        <v>938</v>
      </c>
      <c r="G32" s="176" t="s">
        <v>249</v>
      </c>
      <c r="H32" s="179" t="s">
        <v>250</v>
      </c>
      <c r="I32" s="180">
        <v>460395</v>
      </c>
      <c r="J32" s="180" t="s">
        <v>124</v>
      </c>
      <c r="K32" s="169" t="s">
        <v>289</v>
      </c>
      <c r="L32" s="347" t="s">
        <v>1370</v>
      </c>
      <c r="M32" s="42" t="s">
        <v>1371</v>
      </c>
      <c r="N32" s="347" t="s">
        <v>62</v>
      </c>
      <c r="O32" s="42" t="s">
        <v>62</v>
      </c>
      <c r="P32" s="42" t="s">
        <v>1693</v>
      </c>
      <c r="Q32" s="42" t="s">
        <v>1694</v>
      </c>
    </row>
    <row r="33" spans="6:17" x14ac:dyDescent="0.25">
      <c r="F33" s="169" t="s">
        <v>919</v>
      </c>
      <c r="G33" s="176" t="s">
        <v>491</v>
      </c>
      <c r="H33" s="179" t="s">
        <v>492</v>
      </c>
      <c r="I33" s="180">
        <v>460403</v>
      </c>
      <c r="J33" s="180" t="s">
        <v>95</v>
      </c>
      <c r="K33" s="169" t="s">
        <v>289</v>
      </c>
      <c r="L33" s="347" t="s">
        <v>1330</v>
      </c>
      <c r="M33" s="42" t="s">
        <v>1331</v>
      </c>
      <c r="N33" s="347" t="s">
        <v>62</v>
      </c>
      <c r="O33" s="42" t="s">
        <v>62</v>
      </c>
      <c r="P33" s="42" t="s">
        <v>1689</v>
      </c>
      <c r="Q33" s="42" t="s">
        <v>1690</v>
      </c>
    </row>
    <row r="34" spans="6:17" x14ac:dyDescent="0.25">
      <c r="F34" s="169" t="s">
        <v>947</v>
      </c>
      <c r="G34" s="176" t="s">
        <v>195</v>
      </c>
      <c r="H34" s="179" t="s">
        <v>196</v>
      </c>
      <c r="I34" s="180">
        <v>460405</v>
      </c>
      <c r="J34" s="180" t="s">
        <v>113</v>
      </c>
      <c r="K34" s="169" t="s">
        <v>289</v>
      </c>
      <c r="L34" s="347" t="s">
        <v>1392</v>
      </c>
      <c r="M34" s="42" t="s">
        <v>1393</v>
      </c>
      <c r="N34" s="347" t="s">
        <v>62</v>
      </c>
      <c r="O34" s="42" t="s">
        <v>62</v>
      </c>
      <c r="P34" s="42" t="s">
        <v>1689</v>
      </c>
      <c r="Q34" s="42" t="s">
        <v>1690</v>
      </c>
    </row>
    <row r="35" spans="6:17" x14ac:dyDescent="0.25">
      <c r="F35" s="169" t="s">
        <v>940</v>
      </c>
      <c r="G35" s="176" t="s">
        <v>183</v>
      </c>
      <c r="H35" s="179" t="s">
        <v>184</v>
      </c>
      <c r="I35" s="180">
        <v>460407</v>
      </c>
      <c r="J35" s="180" t="s">
        <v>290</v>
      </c>
      <c r="K35" s="169" t="s">
        <v>289</v>
      </c>
      <c r="L35" s="347" t="s">
        <v>1374</v>
      </c>
      <c r="M35" s="42" t="s">
        <v>1375</v>
      </c>
      <c r="N35" s="347" t="s">
        <v>62</v>
      </c>
      <c r="O35" s="42" t="s">
        <v>62</v>
      </c>
      <c r="P35" s="42" t="s">
        <v>1689</v>
      </c>
      <c r="Q35" s="42" t="s">
        <v>1690</v>
      </c>
    </row>
    <row r="36" spans="6:17" x14ac:dyDescent="0.25">
      <c r="F36" s="169" t="str">
        <f>I36&amp;K36</f>
        <v>460422BL</v>
      </c>
      <c r="G36" s="42" t="s">
        <v>241</v>
      </c>
      <c r="H36" s="42" t="s">
        <v>242</v>
      </c>
      <c r="I36" s="180">
        <v>460422</v>
      </c>
      <c r="J36" s="180" t="s">
        <v>369</v>
      </c>
      <c r="K36" s="169" t="s">
        <v>289</v>
      </c>
      <c r="L36" s="347" t="s">
        <v>1418</v>
      </c>
      <c r="M36" s="42" t="s">
        <v>1419</v>
      </c>
      <c r="N36" s="347" t="s">
        <v>62</v>
      </c>
      <c r="O36" s="42" t="s">
        <v>62</v>
      </c>
      <c r="P36" s="42" t="s">
        <v>1679</v>
      </c>
      <c r="Q36" s="42" t="s">
        <v>1680</v>
      </c>
    </row>
    <row r="37" spans="6:17" x14ac:dyDescent="0.25">
      <c r="F37" s="169" t="s">
        <v>916</v>
      </c>
      <c r="G37" s="176" t="s">
        <v>493</v>
      </c>
      <c r="H37" s="179" t="s">
        <v>494</v>
      </c>
      <c r="I37" s="180">
        <v>460424</v>
      </c>
      <c r="J37" s="180" t="s">
        <v>123</v>
      </c>
      <c r="K37" s="169" t="s">
        <v>289</v>
      </c>
      <c r="L37" s="347" t="s">
        <v>1324</v>
      </c>
      <c r="M37" s="42" t="s">
        <v>1325</v>
      </c>
      <c r="N37" s="347" t="s">
        <v>62</v>
      </c>
      <c r="O37" s="42" t="s">
        <v>62</v>
      </c>
      <c r="P37" s="42" t="s">
        <v>1679</v>
      </c>
      <c r="Q37" s="42" t="s">
        <v>1680</v>
      </c>
    </row>
    <row r="38" spans="6:17" x14ac:dyDescent="0.25">
      <c r="F38" s="169" t="str">
        <f>I38&amp;K38</f>
        <v>460426BL</v>
      </c>
      <c r="G38" s="42" t="s">
        <v>889</v>
      </c>
      <c r="H38" s="42" t="s">
        <v>890</v>
      </c>
      <c r="I38" s="180">
        <v>460426</v>
      </c>
      <c r="J38" s="180" t="s">
        <v>246</v>
      </c>
      <c r="K38" s="169" t="s">
        <v>289</v>
      </c>
      <c r="L38" s="347" t="s">
        <v>1572</v>
      </c>
      <c r="M38" s="42" t="s">
        <v>1573</v>
      </c>
      <c r="N38" s="347" t="s">
        <v>62</v>
      </c>
      <c r="O38" s="42" t="s">
        <v>62</v>
      </c>
      <c r="P38" s="42" t="s">
        <v>1679</v>
      </c>
      <c r="Q38" s="42" t="s">
        <v>1680</v>
      </c>
    </row>
    <row r="39" spans="6:17" x14ac:dyDescent="0.25">
      <c r="F39" s="169" t="s">
        <v>952</v>
      </c>
      <c r="G39" s="176" t="s">
        <v>483</v>
      </c>
      <c r="H39" s="179" t="s">
        <v>484</v>
      </c>
      <c r="I39" s="180">
        <v>460432</v>
      </c>
      <c r="J39" s="180" t="s">
        <v>370</v>
      </c>
      <c r="K39" s="169" t="s">
        <v>289</v>
      </c>
      <c r="L39" s="347" t="s">
        <v>1406</v>
      </c>
      <c r="M39" s="42" t="s">
        <v>1407</v>
      </c>
      <c r="N39" s="347" t="s">
        <v>62</v>
      </c>
      <c r="O39" s="42" t="s">
        <v>62</v>
      </c>
      <c r="P39" s="42" t="s">
        <v>1697</v>
      </c>
      <c r="Q39" s="42" t="s">
        <v>1698</v>
      </c>
    </row>
    <row r="40" spans="6:17" x14ac:dyDescent="0.25">
      <c r="F40" s="169" t="s">
        <v>914</v>
      </c>
      <c r="G40" s="176" t="s">
        <v>475</v>
      </c>
      <c r="H40" s="179" t="s">
        <v>476</v>
      </c>
      <c r="I40" s="180">
        <v>460434</v>
      </c>
      <c r="J40" s="180" t="s">
        <v>288</v>
      </c>
      <c r="K40" s="169" t="s">
        <v>289</v>
      </c>
      <c r="L40" s="347" t="s">
        <v>1320</v>
      </c>
      <c r="M40" s="42" t="s">
        <v>1321</v>
      </c>
      <c r="N40" s="347" t="s">
        <v>62</v>
      </c>
      <c r="O40" s="42" t="s">
        <v>62</v>
      </c>
      <c r="P40" s="42" t="s">
        <v>1683</v>
      </c>
      <c r="Q40" s="42" t="s">
        <v>1684</v>
      </c>
    </row>
    <row r="41" spans="6:17" x14ac:dyDescent="0.25">
      <c r="F41" s="169" t="s">
        <v>1091</v>
      </c>
      <c r="G41" s="42" t="s">
        <v>1103</v>
      </c>
      <c r="H41" s="42" t="s">
        <v>1104</v>
      </c>
      <c r="I41" s="180">
        <v>460837</v>
      </c>
      <c r="J41" s="180" t="s">
        <v>412</v>
      </c>
      <c r="K41" s="169" t="s">
        <v>289</v>
      </c>
      <c r="L41" s="347" t="s">
        <v>1705</v>
      </c>
      <c r="M41" s="42" t="s">
        <v>1706</v>
      </c>
      <c r="N41" s="347" t="s">
        <v>62</v>
      </c>
      <c r="O41" s="42" t="s">
        <v>62</v>
      </c>
      <c r="P41" s="42" t="s">
        <v>1679</v>
      </c>
      <c r="Q41" s="42" t="s">
        <v>1680</v>
      </c>
    </row>
    <row r="42" spans="6:17" x14ac:dyDescent="0.25">
      <c r="F42" s="169" t="s">
        <v>972</v>
      </c>
      <c r="G42" s="176" t="s">
        <v>744</v>
      </c>
      <c r="H42" s="179" t="s">
        <v>745</v>
      </c>
      <c r="I42" s="180">
        <v>462111</v>
      </c>
      <c r="J42" s="180" t="s">
        <v>413</v>
      </c>
      <c r="K42" s="169" t="s">
        <v>289</v>
      </c>
      <c r="L42" s="347" t="s">
        <v>1452</v>
      </c>
      <c r="M42" s="42" t="s">
        <v>1453</v>
      </c>
      <c r="N42" s="347" t="s">
        <v>62</v>
      </c>
      <c r="O42" s="42" t="s">
        <v>62</v>
      </c>
      <c r="P42" s="42" t="s">
        <v>1697</v>
      </c>
      <c r="Q42" s="42" t="s">
        <v>1698</v>
      </c>
    </row>
    <row r="43" spans="6:17" x14ac:dyDescent="0.25">
      <c r="F43" s="169" t="str">
        <f>I43&amp;K43</f>
        <v>462111BL</v>
      </c>
      <c r="G43" s="42" t="s">
        <v>744</v>
      </c>
      <c r="H43" s="42" t="s">
        <v>745</v>
      </c>
      <c r="I43" s="180">
        <v>462111</v>
      </c>
      <c r="J43" s="180" t="s">
        <v>413</v>
      </c>
      <c r="K43" s="169" t="s">
        <v>289</v>
      </c>
      <c r="L43" s="347" t="s">
        <v>1452</v>
      </c>
      <c r="M43" s="42" t="s">
        <v>1453</v>
      </c>
      <c r="N43" s="347" t="s">
        <v>62</v>
      </c>
      <c r="O43" s="42" t="s">
        <v>62</v>
      </c>
      <c r="P43" s="42" t="s">
        <v>1697</v>
      </c>
      <c r="Q43" s="42" t="s">
        <v>1698</v>
      </c>
    </row>
    <row r="44" spans="6:17" x14ac:dyDescent="0.25">
      <c r="F44" s="169" t="str">
        <f>I44&amp;K44</f>
        <v>462723BL</v>
      </c>
      <c r="G44" s="42" t="s">
        <v>893</v>
      </c>
      <c r="H44" s="42" t="s">
        <v>894</v>
      </c>
      <c r="I44" s="180">
        <v>462723</v>
      </c>
      <c r="J44" s="180" t="s">
        <v>151</v>
      </c>
      <c r="K44" s="169" t="s">
        <v>289</v>
      </c>
      <c r="L44" s="347" t="s">
        <v>1474</v>
      </c>
      <c r="M44" s="42" t="s">
        <v>1475</v>
      </c>
      <c r="N44" s="347" t="s">
        <v>62</v>
      </c>
      <c r="O44" s="42" t="s">
        <v>62</v>
      </c>
      <c r="P44" s="42" t="s">
        <v>1701</v>
      </c>
      <c r="Q44" s="42" t="s">
        <v>1702</v>
      </c>
    </row>
    <row r="45" spans="6:17" x14ac:dyDescent="0.25">
      <c r="F45" s="169" t="s">
        <v>915</v>
      </c>
      <c r="G45" s="176" t="s">
        <v>478</v>
      </c>
      <c r="H45" s="179" t="s">
        <v>479</v>
      </c>
      <c r="I45" s="180">
        <v>462724</v>
      </c>
      <c r="J45" s="180" t="s">
        <v>415</v>
      </c>
      <c r="K45" s="169" t="s">
        <v>289</v>
      </c>
      <c r="L45" s="347" t="s">
        <v>1322</v>
      </c>
      <c r="M45" s="42" t="s">
        <v>1323</v>
      </c>
      <c r="N45" s="347" t="s">
        <v>62</v>
      </c>
      <c r="O45" s="42" t="s">
        <v>62</v>
      </c>
      <c r="P45" s="42" t="s">
        <v>1685</v>
      </c>
      <c r="Q45" s="42" t="s">
        <v>1686</v>
      </c>
    </row>
    <row r="46" spans="6:17" x14ac:dyDescent="0.25">
      <c r="F46" s="169" t="s">
        <v>922</v>
      </c>
      <c r="G46" s="176" t="s">
        <v>677</v>
      </c>
      <c r="H46" s="179" t="s">
        <v>678</v>
      </c>
      <c r="I46" s="180">
        <v>462727</v>
      </c>
      <c r="J46" s="180" t="s">
        <v>287</v>
      </c>
      <c r="K46" s="169" t="s">
        <v>289</v>
      </c>
      <c r="L46" s="347" t="s">
        <v>1338</v>
      </c>
      <c r="M46" s="42" t="s">
        <v>1339</v>
      </c>
      <c r="N46" s="347" t="s">
        <v>62</v>
      </c>
      <c r="O46" s="42" t="s">
        <v>62</v>
      </c>
      <c r="P46" s="42" t="s">
        <v>1691</v>
      </c>
      <c r="Q46" s="42" t="s">
        <v>1692</v>
      </c>
    </row>
    <row r="47" spans="6:17" x14ac:dyDescent="0.25">
      <c r="F47" s="169" t="s">
        <v>913</v>
      </c>
      <c r="G47" s="176" t="s">
        <v>503</v>
      </c>
      <c r="H47" s="179" t="s">
        <v>504</v>
      </c>
      <c r="I47" s="180">
        <v>462729</v>
      </c>
      <c r="J47" s="180" t="s">
        <v>140</v>
      </c>
      <c r="K47" s="169" t="s">
        <v>289</v>
      </c>
      <c r="L47" s="347" t="s">
        <v>1318</v>
      </c>
      <c r="M47" s="42" t="s">
        <v>1319</v>
      </c>
      <c r="N47" s="347" t="s">
        <v>62</v>
      </c>
      <c r="O47" s="42" t="s">
        <v>62</v>
      </c>
      <c r="P47" s="42" t="s">
        <v>1681</v>
      </c>
      <c r="Q47" s="42" t="s">
        <v>1682</v>
      </c>
    </row>
    <row r="48" spans="6:17" x14ac:dyDescent="0.25">
      <c r="F48" s="169" t="s">
        <v>1085</v>
      </c>
      <c r="G48" s="42" t="s">
        <v>887</v>
      </c>
      <c r="H48" s="42" t="s">
        <v>888</v>
      </c>
      <c r="I48" s="180">
        <v>463587</v>
      </c>
      <c r="J48" s="180" t="s">
        <v>909</v>
      </c>
      <c r="K48" s="169" t="s">
        <v>289</v>
      </c>
      <c r="L48" s="347" t="s">
        <v>1548</v>
      </c>
      <c r="M48" s="42" t="s">
        <v>1549</v>
      </c>
      <c r="N48" s="347" t="s">
        <v>62</v>
      </c>
      <c r="O48" s="42" t="s">
        <v>62</v>
      </c>
      <c r="P48" s="42" t="s">
        <v>1679</v>
      </c>
      <c r="Q48" s="42" t="s">
        <v>1680</v>
      </c>
    </row>
    <row r="49" spans="6:17" x14ac:dyDescent="0.25">
      <c r="F49" s="169" t="s">
        <v>960</v>
      </c>
      <c r="G49" s="176" t="s">
        <v>733</v>
      </c>
      <c r="H49" s="179" t="s">
        <v>734</v>
      </c>
      <c r="I49" s="180">
        <v>464206</v>
      </c>
      <c r="J49" s="180" t="s">
        <v>735</v>
      </c>
      <c r="K49" s="169" t="s">
        <v>289</v>
      </c>
      <c r="L49" s="347" t="s">
        <v>1426</v>
      </c>
      <c r="M49" s="42" t="s">
        <v>1427</v>
      </c>
      <c r="N49" s="347" t="s">
        <v>62</v>
      </c>
      <c r="O49" s="42" t="s">
        <v>62</v>
      </c>
      <c r="P49" s="42" t="s">
        <v>1683</v>
      </c>
      <c r="Q49" s="42" t="s">
        <v>1684</v>
      </c>
    </row>
    <row r="50" spans="6:17" x14ac:dyDescent="0.25">
      <c r="F50" s="169" t="s">
        <v>1089</v>
      </c>
      <c r="G50" s="42" t="s">
        <v>1099</v>
      </c>
      <c r="H50" s="42" t="s">
        <v>1100</v>
      </c>
      <c r="I50" s="180">
        <v>464207</v>
      </c>
      <c r="J50" s="180" t="s">
        <v>409</v>
      </c>
      <c r="K50" s="169" t="s">
        <v>289</v>
      </c>
      <c r="L50" s="347" t="s">
        <v>1703</v>
      </c>
      <c r="M50" s="42" t="s">
        <v>1704</v>
      </c>
      <c r="N50" s="347" t="s">
        <v>62</v>
      </c>
      <c r="O50" s="42" t="s">
        <v>62</v>
      </c>
      <c r="P50" s="42" t="s">
        <v>1683</v>
      </c>
      <c r="Q50" s="42" t="s">
        <v>1684</v>
      </c>
    </row>
    <row r="51" spans="6:17" x14ac:dyDescent="0.25">
      <c r="F51" s="169" t="s">
        <v>937</v>
      </c>
      <c r="G51" s="176" t="s">
        <v>232</v>
      </c>
      <c r="H51" s="179" t="s">
        <v>233</v>
      </c>
      <c r="I51" s="180">
        <v>464934</v>
      </c>
      <c r="J51" s="180" t="s">
        <v>116</v>
      </c>
      <c r="K51" s="169" t="s">
        <v>289</v>
      </c>
      <c r="L51" s="347" t="s">
        <v>1368</v>
      </c>
      <c r="M51" s="42" t="s">
        <v>1369</v>
      </c>
      <c r="N51" s="347" t="s">
        <v>62</v>
      </c>
      <c r="O51" s="42" t="s">
        <v>62</v>
      </c>
      <c r="P51" s="42" t="s">
        <v>1675</v>
      </c>
      <c r="Q51" s="42" t="s">
        <v>1676</v>
      </c>
    </row>
    <row r="52" spans="6:17" x14ac:dyDescent="0.25">
      <c r="F52" s="169" t="s">
        <v>950</v>
      </c>
      <c r="G52" s="176" t="s">
        <v>720</v>
      </c>
      <c r="H52" s="179" t="s">
        <v>721</v>
      </c>
      <c r="I52" s="180">
        <v>464935</v>
      </c>
      <c r="J52" s="180" t="s">
        <v>194</v>
      </c>
      <c r="K52" s="169" t="s">
        <v>289</v>
      </c>
      <c r="L52" s="347" t="s">
        <v>1402</v>
      </c>
      <c r="M52" s="42" t="s">
        <v>1403</v>
      </c>
      <c r="N52" s="347" t="s">
        <v>62</v>
      </c>
      <c r="O52" s="42" t="s">
        <v>62</v>
      </c>
      <c r="P52" s="42" t="s">
        <v>1675</v>
      </c>
      <c r="Q52" s="42" t="s">
        <v>1676</v>
      </c>
    </row>
    <row r="53" spans="6:17" x14ac:dyDescent="0.25">
      <c r="F53" s="169" t="s">
        <v>942</v>
      </c>
      <c r="G53" s="176" t="s">
        <v>659</v>
      </c>
      <c r="H53" s="179" t="s">
        <v>660</v>
      </c>
      <c r="I53" s="180">
        <v>464937</v>
      </c>
      <c r="J53" s="180" t="s">
        <v>187</v>
      </c>
      <c r="K53" s="169" t="s">
        <v>289</v>
      </c>
      <c r="L53" s="347" t="s">
        <v>1380</v>
      </c>
      <c r="M53" s="42" t="s">
        <v>1381</v>
      </c>
      <c r="N53" s="347" t="s">
        <v>62</v>
      </c>
      <c r="O53" s="42" t="s">
        <v>62</v>
      </c>
      <c r="P53" s="42" t="s">
        <v>1675</v>
      </c>
      <c r="Q53" s="42" t="s">
        <v>1676</v>
      </c>
    </row>
    <row r="54" spans="6:17" x14ac:dyDescent="0.25">
      <c r="F54" s="169" t="s">
        <v>910</v>
      </c>
      <c r="G54" s="176" t="s">
        <v>178</v>
      </c>
      <c r="H54" s="179" t="s">
        <v>179</v>
      </c>
      <c r="I54" s="180">
        <v>464939</v>
      </c>
      <c r="J54" s="180" t="s">
        <v>186</v>
      </c>
      <c r="K54" s="169" t="s">
        <v>289</v>
      </c>
      <c r="L54" s="347" t="s">
        <v>1312</v>
      </c>
      <c r="M54" s="42" t="s">
        <v>1313</v>
      </c>
      <c r="N54" s="347" t="s">
        <v>62</v>
      </c>
      <c r="O54" s="42" t="s">
        <v>62</v>
      </c>
      <c r="P54" s="42" t="s">
        <v>1675</v>
      </c>
      <c r="Q54" s="42" t="s">
        <v>1676</v>
      </c>
    </row>
    <row r="55" spans="6:17" x14ac:dyDescent="0.25">
      <c r="F55" s="169" t="str">
        <f>I55&amp;K55</f>
        <v>465049BL</v>
      </c>
      <c r="G55" s="42" t="s">
        <v>181</v>
      </c>
      <c r="H55" s="42" t="s">
        <v>182</v>
      </c>
      <c r="I55" s="180">
        <v>465049</v>
      </c>
      <c r="J55" s="180" t="s">
        <v>122</v>
      </c>
      <c r="K55" s="169" t="s">
        <v>289</v>
      </c>
      <c r="L55" s="347" t="s">
        <v>1390</v>
      </c>
      <c r="M55" s="42" t="s">
        <v>1391</v>
      </c>
      <c r="N55" s="347" t="s">
        <v>62</v>
      </c>
      <c r="O55" s="42" t="s">
        <v>62</v>
      </c>
      <c r="P55" s="42" t="s">
        <v>1689</v>
      </c>
      <c r="Q55" s="42" t="s">
        <v>1690</v>
      </c>
    </row>
    <row r="56" spans="6:17" x14ac:dyDescent="0.25">
      <c r="F56" s="169" t="s">
        <v>967</v>
      </c>
      <c r="G56" s="176" t="s">
        <v>736</v>
      </c>
      <c r="H56" s="179" t="s">
        <v>737</v>
      </c>
      <c r="I56" s="180">
        <v>465054</v>
      </c>
      <c r="J56" s="180" t="s">
        <v>115</v>
      </c>
      <c r="K56" s="169" t="s">
        <v>289</v>
      </c>
      <c r="L56" s="347" t="s">
        <v>1440</v>
      </c>
      <c r="M56" s="42" t="s">
        <v>1441</v>
      </c>
      <c r="N56" s="347" t="s">
        <v>62</v>
      </c>
      <c r="O56" s="42" t="s">
        <v>62</v>
      </c>
      <c r="P56" s="42" t="s">
        <v>1679</v>
      </c>
      <c r="Q56" s="42" t="s">
        <v>1680</v>
      </c>
    </row>
    <row r="57" spans="6:17" x14ac:dyDescent="0.25">
      <c r="F57" s="169" t="s">
        <v>963</v>
      </c>
      <c r="G57" s="176" t="s">
        <v>279</v>
      </c>
      <c r="H57" s="179" t="s">
        <v>280</v>
      </c>
      <c r="I57" s="180">
        <v>465062</v>
      </c>
      <c r="J57" s="180" t="s">
        <v>341</v>
      </c>
      <c r="K57" s="169" t="s">
        <v>289</v>
      </c>
      <c r="L57" s="347" t="s">
        <v>1432</v>
      </c>
      <c r="M57" s="42" t="s">
        <v>1433</v>
      </c>
      <c r="N57" s="347" t="s">
        <v>62</v>
      </c>
      <c r="O57" s="42" t="s">
        <v>62</v>
      </c>
      <c r="P57" s="42" t="s">
        <v>1689</v>
      </c>
      <c r="Q57" s="42" t="s">
        <v>1690</v>
      </c>
    </row>
    <row r="58" spans="6:17" x14ac:dyDescent="0.25">
      <c r="F58" s="169" t="s">
        <v>965</v>
      </c>
      <c r="G58" s="176" t="s">
        <v>371</v>
      </c>
      <c r="H58" s="179" t="s">
        <v>372</v>
      </c>
      <c r="I58" s="180">
        <v>465063</v>
      </c>
      <c r="J58" s="180" t="s">
        <v>340</v>
      </c>
      <c r="K58" s="169" t="s">
        <v>289</v>
      </c>
      <c r="L58" s="347" t="s">
        <v>1436</v>
      </c>
      <c r="M58" s="42" t="s">
        <v>1437</v>
      </c>
      <c r="N58" s="347" t="s">
        <v>62</v>
      </c>
      <c r="O58" s="42" t="s">
        <v>62</v>
      </c>
      <c r="P58" s="42" t="s">
        <v>1689</v>
      </c>
      <c r="Q58" s="42" t="s">
        <v>1690</v>
      </c>
    </row>
    <row r="59" spans="6:17" x14ac:dyDescent="0.25">
      <c r="F59" s="169" t="s">
        <v>923</v>
      </c>
      <c r="G59" s="176" t="s">
        <v>190</v>
      </c>
      <c r="H59" s="179" t="s">
        <v>191</v>
      </c>
      <c r="I59" s="180">
        <v>465065</v>
      </c>
      <c r="J59" s="180" t="s">
        <v>153</v>
      </c>
      <c r="K59" s="169" t="s">
        <v>289</v>
      </c>
      <c r="L59" s="347" t="s">
        <v>1340</v>
      </c>
      <c r="M59" s="42" t="s">
        <v>1341</v>
      </c>
      <c r="N59" s="347" t="s">
        <v>62</v>
      </c>
      <c r="O59" s="42" t="s">
        <v>62</v>
      </c>
      <c r="P59" s="42" t="s">
        <v>1689</v>
      </c>
      <c r="Q59" s="42" t="s">
        <v>1690</v>
      </c>
    </row>
    <row r="60" spans="6:17" x14ac:dyDescent="0.25">
      <c r="F60" s="169" t="str">
        <f>I60&amp;K60</f>
        <v>465067BL</v>
      </c>
      <c r="G60" s="42" t="s">
        <v>1183</v>
      </c>
      <c r="H60" s="42" t="s">
        <v>1184</v>
      </c>
      <c r="I60" s="180">
        <v>465067</v>
      </c>
      <c r="J60" s="180" t="s">
        <v>291</v>
      </c>
      <c r="K60" s="169" t="s">
        <v>289</v>
      </c>
      <c r="L60" s="347" t="s">
        <v>1472</v>
      </c>
      <c r="M60" s="42" t="s">
        <v>1473</v>
      </c>
      <c r="N60" s="347" t="s">
        <v>62</v>
      </c>
      <c r="O60" s="42" t="s">
        <v>62</v>
      </c>
      <c r="P60" s="42" t="s">
        <v>1693</v>
      </c>
      <c r="Q60" s="42" t="s">
        <v>1694</v>
      </c>
    </row>
    <row r="61" spans="6:17" x14ac:dyDescent="0.25">
      <c r="F61" s="169" t="s">
        <v>969</v>
      </c>
      <c r="G61" s="176" t="s">
        <v>738</v>
      </c>
      <c r="H61" s="179" t="s">
        <v>739</v>
      </c>
      <c r="I61" s="180">
        <v>465548</v>
      </c>
      <c r="J61" s="180" t="s">
        <v>740</v>
      </c>
      <c r="K61" s="169" t="s">
        <v>289</v>
      </c>
      <c r="L61" s="347" t="s">
        <v>1446</v>
      </c>
      <c r="M61" s="42" t="s">
        <v>1447</v>
      </c>
      <c r="N61" s="347" t="s">
        <v>62</v>
      </c>
      <c r="O61" s="42" t="s">
        <v>62</v>
      </c>
      <c r="P61" s="42" t="s">
        <v>1693</v>
      </c>
      <c r="Q61" s="42" t="s">
        <v>1694</v>
      </c>
    </row>
    <row r="62" spans="6:17" x14ac:dyDescent="0.25">
      <c r="F62" s="169" t="str">
        <f>I62&amp;K62</f>
        <v>465550BL</v>
      </c>
      <c r="G62" s="42" t="s">
        <v>1256</v>
      </c>
      <c r="H62" s="42" t="s">
        <v>1257</v>
      </c>
      <c r="I62" s="180">
        <v>465550</v>
      </c>
      <c r="J62" s="180" t="s">
        <v>1247</v>
      </c>
      <c r="K62" s="169" t="s">
        <v>289</v>
      </c>
      <c r="L62" s="347" t="s">
        <v>1588</v>
      </c>
      <c r="M62" s="42" t="s">
        <v>1589</v>
      </c>
      <c r="N62" s="347" t="s">
        <v>62</v>
      </c>
      <c r="O62" s="42" t="s">
        <v>62</v>
      </c>
      <c r="P62" s="42" t="s">
        <v>1683</v>
      </c>
      <c r="Q62" s="42" t="s">
        <v>1684</v>
      </c>
    </row>
    <row r="63" spans="6:17" x14ac:dyDescent="0.25">
      <c r="F63" s="169" t="str">
        <f>I63&amp;K63</f>
        <v>467536BL</v>
      </c>
      <c r="G63" s="42" t="s">
        <v>545</v>
      </c>
      <c r="H63" s="42" t="s">
        <v>546</v>
      </c>
      <c r="I63" s="180">
        <v>467536</v>
      </c>
      <c r="J63" s="180" t="s">
        <v>2647</v>
      </c>
      <c r="K63" s="169" t="s">
        <v>289</v>
      </c>
      <c r="L63" s="348" t="s">
        <v>2865</v>
      </c>
      <c r="M63" s="42" t="s">
        <v>2649</v>
      </c>
      <c r="N63" s="347" t="s">
        <v>62</v>
      </c>
      <c r="O63" s="42" t="s">
        <v>62</v>
      </c>
      <c r="P63" s="42" t="s">
        <v>1689</v>
      </c>
      <c r="Q63" s="42" t="s">
        <v>1690</v>
      </c>
    </row>
    <row r="64" spans="6:17" x14ac:dyDescent="0.25">
      <c r="F64" s="169" t="s">
        <v>912</v>
      </c>
      <c r="G64" s="176" t="s">
        <v>671</v>
      </c>
      <c r="H64" s="179" t="s">
        <v>672</v>
      </c>
      <c r="I64" s="180">
        <v>466080</v>
      </c>
      <c r="J64" s="180" t="s">
        <v>1228</v>
      </c>
      <c r="K64" s="169" t="s">
        <v>289</v>
      </c>
      <c r="L64" s="347" t="s">
        <v>1316</v>
      </c>
      <c r="M64" s="42" t="s">
        <v>1317</v>
      </c>
      <c r="N64" s="347" t="s">
        <v>62</v>
      </c>
      <c r="O64" s="42" t="s">
        <v>62</v>
      </c>
      <c r="P64" s="42" t="s">
        <v>1679</v>
      </c>
      <c r="Q64" s="42" t="s">
        <v>1680</v>
      </c>
    </row>
    <row r="65" spans="6:17" x14ac:dyDescent="0.25">
      <c r="F65" s="169" t="str">
        <f>I65&amp;K65</f>
        <v>466080BL</v>
      </c>
      <c r="G65" s="42" t="s">
        <v>671</v>
      </c>
      <c r="H65" s="42" t="s">
        <v>672</v>
      </c>
      <c r="I65" s="180">
        <v>466080</v>
      </c>
      <c r="J65" s="180" t="s">
        <v>1228</v>
      </c>
      <c r="K65" s="169" t="s">
        <v>289</v>
      </c>
      <c r="L65" s="347" t="s">
        <v>1316</v>
      </c>
      <c r="M65" s="42" t="s">
        <v>1317</v>
      </c>
      <c r="N65" s="347" t="s">
        <v>62</v>
      </c>
      <c r="O65" s="42" t="s">
        <v>62</v>
      </c>
      <c r="P65" s="42" t="s">
        <v>1679</v>
      </c>
      <c r="Q65" s="42" t="s">
        <v>1680</v>
      </c>
    </row>
    <row r="66" spans="6:17" x14ac:dyDescent="0.25">
      <c r="F66" s="169" t="s">
        <v>966</v>
      </c>
      <c r="G66" s="176" t="s">
        <v>419</v>
      </c>
      <c r="H66" s="179" t="s">
        <v>420</v>
      </c>
      <c r="I66" s="180">
        <v>466081</v>
      </c>
      <c r="J66" s="180" t="s">
        <v>1231</v>
      </c>
      <c r="K66" s="169" t="s">
        <v>289</v>
      </c>
      <c r="L66" s="347" t="s">
        <v>1438</v>
      </c>
      <c r="M66" s="42" t="s">
        <v>1439</v>
      </c>
      <c r="N66" s="347" t="s">
        <v>62</v>
      </c>
      <c r="O66" s="42" t="s">
        <v>62</v>
      </c>
      <c r="P66" s="42" t="s">
        <v>1697</v>
      </c>
      <c r="Q66" s="42" t="s">
        <v>1698</v>
      </c>
    </row>
    <row r="67" spans="6:17" x14ac:dyDescent="0.25">
      <c r="F67" s="169" t="str">
        <f>I67&amp;K67</f>
        <v>466081BL</v>
      </c>
      <c r="G67" s="42" t="s">
        <v>419</v>
      </c>
      <c r="H67" s="42" t="s">
        <v>420</v>
      </c>
      <c r="I67" s="180">
        <v>466081</v>
      </c>
      <c r="J67" s="180" t="s">
        <v>1231</v>
      </c>
      <c r="K67" s="169" t="s">
        <v>289</v>
      </c>
      <c r="L67" s="347" t="s">
        <v>1438</v>
      </c>
      <c r="M67" s="42" t="s">
        <v>1439</v>
      </c>
      <c r="N67" s="347" t="s">
        <v>62</v>
      </c>
      <c r="O67" s="42" t="s">
        <v>62</v>
      </c>
      <c r="P67" s="42" t="s">
        <v>1697</v>
      </c>
      <c r="Q67" s="42" t="s">
        <v>1698</v>
      </c>
    </row>
    <row r="68" spans="6:17" x14ac:dyDescent="0.25">
      <c r="F68" s="169" t="s">
        <v>954</v>
      </c>
      <c r="G68" s="176" t="s">
        <v>239</v>
      </c>
      <c r="H68" s="179" t="s">
        <v>240</v>
      </c>
      <c r="I68" s="180">
        <v>466082</v>
      </c>
      <c r="J68" s="180" t="s">
        <v>1235</v>
      </c>
      <c r="K68" s="169" t="s">
        <v>289</v>
      </c>
      <c r="L68" s="347" t="s">
        <v>1410</v>
      </c>
      <c r="M68" s="42" t="s">
        <v>1411</v>
      </c>
      <c r="N68" s="347" t="s">
        <v>62</v>
      </c>
      <c r="O68" s="42" t="s">
        <v>62</v>
      </c>
      <c r="P68" s="42" t="s">
        <v>1683</v>
      </c>
      <c r="Q68" s="42" t="s">
        <v>1684</v>
      </c>
    </row>
    <row r="69" spans="6:17" x14ac:dyDescent="0.25">
      <c r="F69" s="169" t="str">
        <f>I69&amp;K69</f>
        <v>466082BL</v>
      </c>
      <c r="G69" s="42" t="s">
        <v>239</v>
      </c>
      <c r="H69" s="42" t="s">
        <v>240</v>
      </c>
      <c r="I69" s="180">
        <v>466082</v>
      </c>
      <c r="J69" s="180" t="s">
        <v>1235</v>
      </c>
      <c r="K69" s="169" t="s">
        <v>289</v>
      </c>
      <c r="L69" s="347" t="s">
        <v>1410</v>
      </c>
      <c r="M69" s="42" t="s">
        <v>1411</v>
      </c>
      <c r="N69" s="347" t="s">
        <v>62</v>
      </c>
      <c r="O69" s="42" t="s">
        <v>62</v>
      </c>
      <c r="P69" s="42" t="s">
        <v>1683</v>
      </c>
      <c r="Q69" s="42" t="s">
        <v>1684</v>
      </c>
    </row>
    <row r="70" spans="6:17" x14ac:dyDescent="0.25">
      <c r="F70" s="169" t="s">
        <v>968</v>
      </c>
      <c r="G70" s="176" t="s">
        <v>421</v>
      </c>
      <c r="H70" s="179" t="s">
        <v>422</v>
      </c>
      <c r="I70" s="180">
        <v>466083</v>
      </c>
      <c r="J70" s="180" t="s">
        <v>1213</v>
      </c>
      <c r="K70" s="169" t="s">
        <v>289</v>
      </c>
      <c r="L70" s="347" t="s">
        <v>1442</v>
      </c>
      <c r="M70" s="42" t="s">
        <v>1443</v>
      </c>
      <c r="N70" s="347" t="s">
        <v>62</v>
      </c>
      <c r="O70" s="42" t="s">
        <v>62</v>
      </c>
      <c r="P70" s="42" t="s">
        <v>1683</v>
      </c>
      <c r="Q70" s="42" t="s">
        <v>1684</v>
      </c>
    </row>
    <row r="71" spans="6:17" x14ac:dyDescent="0.25">
      <c r="F71" s="169" t="str">
        <f>I71&amp;K71</f>
        <v>466083BL</v>
      </c>
      <c r="G71" s="42" t="s">
        <v>421</v>
      </c>
      <c r="H71" s="42" t="s">
        <v>422</v>
      </c>
      <c r="I71" s="180">
        <v>466083</v>
      </c>
      <c r="J71" s="180" t="s">
        <v>1213</v>
      </c>
      <c r="K71" s="169" t="s">
        <v>289</v>
      </c>
      <c r="L71" s="347" t="s">
        <v>1442</v>
      </c>
      <c r="M71" s="42" t="s">
        <v>1443</v>
      </c>
      <c r="N71" s="347" t="s">
        <v>62</v>
      </c>
      <c r="O71" s="42" t="s">
        <v>62</v>
      </c>
      <c r="P71" s="42" t="s">
        <v>1683</v>
      </c>
      <c r="Q71" s="42" t="s">
        <v>1684</v>
      </c>
    </row>
    <row r="72" spans="6:17" x14ac:dyDescent="0.25">
      <c r="F72" s="169" t="s">
        <v>921</v>
      </c>
      <c r="G72" s="176" t="s">
        <v>471</v>
      </c>
      <c r="H72" s="179" t="s">
        <v>472</v>
      </c>
      <c r="I72" s="180">
        <v>466084</v>
      </c>
      <c r="J72" s="180" t="s">
        <v>1241</v>
      </c>
      <c r="K72" s="169" t="s">
        <v>289</v>
      </c>
      <c r="L72" s="347" t="s">
        <v>1336</v>
      </c>
      <c r="M72" s="42" t="s">
        <v>1337</v>
      </c>
      <c r="N72" s="347" t="s">
        <v>62</v>
      </c>
      <c r="O72" s="42" t="s">
        <v>62</v>
      </c>
      <c r="P72" s="42" t="s">
        <v>1683</v>
      </c>
      <c r="Q72" s="42" t="s">
        <v>1684</v>
      </c>
    </row>
    <row r="73" spans="6:17" x14ac:dyDescent="0.25">
      <c r="F73" s="169" t="str">
        <f>I73&amp;K73</f>
        <v>466084BL</v>
      </c>
      <c r="G73" s="42" t="s">
        <v>471</v>
      </c>
      <c r="H73" s="42" t="s">
        <v>472</v>
      </c>
      <c r="I73" s="180">
        <v>466084</v>
      </c>
      <c r="J73" s="180" t="s">
        <v>1241</v>
      </c>
      <c r="K73" s="169" t="s">
        <v>289</v>
      </c>
      <c r="L73" s="347" t="s">
        <v>1336</v>
      </c>
      <c r="M73" s="42" t="s">
        <v>1337</v>
      </c>
      <c r="N73" s="347" t="s">
        <v>62</v>
      </c>
      <c r="O73" s="42" t="s">
        <v>62</v>
      </c>
      <c r="P73" s="42" t="s">
        <v>1683</v>
      </c>
      <c r="Q73" s="42" t="s">
        <v>1684</v>
      </c>
    </row>
    <row r="74" spans="6:17" x14ac:dyDescent="0.25">
      <c r="F74" s="169" t="s">
        <v>924</v>
      </c>
      <c r="G74" s="176" t="s">
        <v>473</v>
      </c>
      <c r="H74" s="179" t="s">
        <v>474</v>
      </c>
      <c r="I74" s="180">
        <v>466085</v>
      </c>
      <c r="J74" s="180" t="s">
        <v>1237</v>
      </c>
      <c r="K74" s="169" t="s">
        <v>289</v>
      </c>
      <c r="L74" s="347" t="s">
        <v>1342</v>
      </c>
      <c r="M74" s="42" t="s">
        <v>1343</v>
      </c>
      <c r="N74" s="347" t="s">
        <v>62</v>
      </c>
      <c r="O74" s="42" t="s">
        <v>62</v>
      </c>
      <c r="P74" s="42" t="s">
        <v>1689</v>
      </c>
      <c r="Q74" s="42" t="s">
        <v>1690</v>
      </c>
    </row>
    <row r="75" spans="6:17" x14ac:dyDescent="0.25">
      <c r="F75" s="169" t="str">
        <f>I75&amp;K75</f>
        <v>466085BL</v>
      </c>
      <c r="G75" s="42" t="s">
        <v>473</v>
      </c>
      <c r="H75" s="42" t="s">
        <v>474</v>
      </c>
      <c r="I75" s="180">
        <v>466085</v>
      </c>
      <c r="J75" s="180" t="s">
        <v>1237</v>
      </c>
      <c r="K75" s="169" t="s">
        <v>289</v>
      </c>
      <c r="L75" s="347" t="s">
        <v>1342</v>
      </c>
      <c r="M75" s="42" t="s">
        <v>1343</v>
      </c>
      <c r="N75" s="347" t="s">
        <v>62</v>
      </c>
      <c r="O75" s="42" t="s">
        <v>62</v>
      </c>
      <c r="P75" s="42" t="s">
        <v>1689</v>
      </c>
      <c r="Q75" s="42" t="s">
        <v>1690</v>
      </c>
    </row>
    <row r="76" spans="6:17" x14ac:dyDescent="0.25">
      <c r="F76" s="169" t="s">
        <v>946</v>
      </c>
      <c r="G76" s="176" t="s">
        <v>541</v>
      </c>
      <c r="H76" s="179" t="s">
        <v>542</v>
      </c>
      <c r="I76" s="180">
        <v>466086</v>
      </c>
      <c r="J76" s="180" t="s">
        <v>1240</v>
      </c>
      <c r="K76" s="169" t="s">
        <v>289</v>
      </c>
      <c r="L76" s="347" t="s">
        <v>1388</v>
      </c>
      <c r="M76" s="42" t="s">
        <v>1389</v>
      </c>
      <c r="N76" s="347" t="s">
        <v>62</v>
      </c>
      <c r="O76" s="42" t="s">
        <v>62</v>
      </c>
      <c r="P76" s="42" t="s">
        <v>1679</v>
      </c>
      <c r="Q76" s="42" t="s">
        <v>1680</v>
      </c>
    </row>
    <row r="77" spans="6:17" x14ac:dyDescent="0.25">
      <c r="F77" s="169" t="str">
        <f>I77&amp;K77</f>
        <v>466086BL</v>
      </c>
      <c r="G77" s="42" t="s">
        <v>541</v>
      </c>
      <c r="H77" s="42" t="s">
        <v>542</v>
      </c>
      <c r="I77" s="180">
        <v>466086</v>
      </c>
      <c r="J77" s="180" t="s">
        <v>1240</v>
      </c>
      <c r="K77" s="169" t="s">
        <v>289</v>
      </c>
      <c r="L77" s="347" t="s">
        <v>1388</v>
      </c>
      <c r="M77" s="42" t="s">
        <v>1389</v>
      </c>
      <c r="N77" s="347" t="s">
        <v>62</v>
      </c>
      <c r="O77" s="42" t="s">
        <v>62</v>
      </c>
      <c r="P77" s="42" t="s">
        <v>1679</v>
      </c>
      <c r="Q77" s="42" t="s">
        <v>1680</v>
      </c>
    </row>
    <row r="78" spans="6:17" x14ac:dyDescent="0.25">
      <c r="F78" s="169" t="s">
        <v>959</v>
      </c>
      <c r="G78" s="176" t="s">
        <v>728</v>
      </c>
      <c r="H78" s="179" t="s">
        <v>729</v>
      </c>
      <c r="I78" s="180">
        <v>466088</v>
      </c>
      <c r="J78" s="180" t="s">
        <v>1245</v>
      </c>
      <c r="K78" s="169" t="s">
        <v>289</v>
      </c>
      <c r="L78" s="347" t="s">
        <v>1422</v>
      </c>
      <c r="M78" s="42" t="s">
        <v>1423</v>
      </c>
      <c r="N78" s="347" t="s">
        <v>62</v>
      </c>
      <c r="O78" s="42" t="s">
        <v>62</v>
      </c>
      <c r="P78" s="42" t="s">
        <v>1679</v>
      </c>
      <c r="Q78" s="42" t="s">
        <v>1680</v>
      </c>
    </row>
    <row r="79" spans="6:17" x14ac:dyDescent="0.25">
      <c r="F79" s="169" t="str">
        <f>I79&amp;K79</f>
        <v>466088BL</v>
      </c>
      <c r="G79" s="42" t="s">
        <v>728</v>
      </c>
      <c r="H79" s="42" t="s">
        <v>729</v>
      </c>
      <c r="I79" s="180">
        <v>466088</v>
      </c>
      <c r="J79" s="180" t="s">
        <v>1245</v>
      </c>
      <c r="K79" s="169" t="s">
        <v>289</v>
      </c>
      <c r="L79" s="347" t="s">
        <v>1422</v>
      </c>
      <c r="M79" s="42" t="s">
        <v>1423</v>
      </c>
      <c r="N79" s="347" t="s">
        <v>62</v>
      </c>
      <c r="O79" s="42" t="s">
        <v>62</v>
      </c>
      <c r="P79" s="42" t="s">
        <v>1679</v>
      </c>
      <c r="Q79" s="42" t="s">
        <v>1680</v>
      </c>
    </row>
    <row r="80" spans="6:17" x14ac:dyDescent="0.25">
      <c r="F80" s="169" t="s">
        <v>964</v>
      </c>
      <c r="G80" s="176" t="s">
        <v>461</v>
      </c>
      <c r="H80" s="179" t="s">
        <v>462</v>
      </c>
      <c r="I80" s="180">
        <v>466089</v>
      </c>
      <c r="J80" s="180" t="s">
        <v>1234</v>
      </c>
      <c r="K80" s="169" t="s">
        <v>289</v>
      </c>
      <c r="L80" s="347" t="s">
        <v>1434</v>
      </c>
      <c r="M80" s="42" t="s">
        <v>1435</v>
      </c>
      <c r="N80" s="347" t="s">
        <v>62</v>
      </c>
      <c r="O80" s="42" t="s">
        <v>62</v>
      </c>
      <c r="P80" s="42" t="s">
        <v>1679</v>
      </c>
      <c r="Q80" s="42" t="s">
        <v>1680</v>
      </c>
    </row>
    <row r="81" spans="6:17" x14ac:dyDescent="0.25">
      <c r="F81" s="169" t="str">
        <f>I81&amp;K81</f>
        <v>466089BL</v>
      </c>
      <c r="G81" s="42" t="s">
        <v>461</v>
      </c>
      <c r="H81" s="42" t="s">
        <v>462</v>
      </c>
      <c r="I81" s="180">
        <v>466089</v>
      </c>
      <c r="J81" s="180" t="s">
        <v>1234</v>
      </c>
      <c r="K81" s="169" t="s">
        <v>289</v>
      </c>
      <c r="L81" s="347" t="s">
        <v>1434</v>
      </c>
      <c r="M81" s="42" t="s">
        <v>1435</v>
      </c>
      <c r="N81" s="347" t="s">
        <v>62</v>
      </c>
      <c r="O81" s="42" t="s">
        <v>62</v>
      </c>
      <c r="P81" s="42" t="s">
        <v>1679</v>
      </c>
      <c r="Q81" s="42" t="s">
        <v>1680</v>
      </c>
    </row>
    <row r="82" spans="6:17" x14ac:dyDescent="0.25">
      <c r="F82" s="169" t="s">
        <v>962</v>
      </c>
      <c r="G82" s="176" t="s">
        <v>465</v>
      </c>
      <c r="H82" s="179" t="s">
        <v>466</v>
      </c>
      <c r="I82" s="180">
        <v>466090</v>
      </c>
      <c r="J82" s="180" t="s">
        <v>1239</v>
      </c>
      <c r="K82" s="169" t="s">
        <v>289</v>
      </c>
      <c r="L82" s="347" t="s">
        <v>1430</v>
      </c>
      <c r="M82" s="42" t="s">
        <v>1431</v>
      </c>
      <c r="N82" s="347" t="s">
        <v>62</v>
      </c>
      <c r="O82" s="42" t="s">
        <v>62</v>
      </c>
      <c r="P82" s="42" t="s">
        <v>1679</v>
      </c>
      <c r="Q82" s="42" t="s">
        <v>1680</v>
      </c>
    </row>
    <row r="83" spans="6:17" x14ac:dyDescent="0.25">
      <c r="F83" s="169" t="str">
        <f>I83&amp;K83</f>
        <v>466090BL</v>
      </c>
      <c r="G83" s="42" t="s">
        <v>465</v>
      </c>
      <c r="H83" s="42" t="s">
        <v>466</v>
      </c>
      <c r="I83" s="180">
        <v>466090</v>
      </c>
      <c r="J83" s="180" t="s">
        <v>1239</v>
      </c>
      <c r="K83" s="169" t="s">
        <v>289</v>
      </c>
      <c r="L83" s="347" t="s">
        <v>1430</v>
      </c>
      <c r="M83" s="42" t="s">
        <v>1431</v>
      </c>
      <c r="N83" s="347" t="s">
        <v>62</v>
      </c>
      <c r="O83" s="42" t="s">
        <v>62</v>
      </c>
      <c r="P83" s="42" t="s">
        <v>1679</v>
      </c>
      <c r="Q83" s="42" t="s">
        <v>1680</v>
      </c>
    </row>
    <row r="84" spans="6:17" x14ac:dyDescent="0.25">
      <c r="F84" s="169" t="s">
        <v>944</v>
      </c>
      <c r="G84" s="176" t="s">
        <v>673</v>
      </c>
      <c r="H84" s="179" t="s">
        <v>674</v>
      </c>
      <c r="I84" s="180">
        <v>466091</v>
      </c>
      <c r="J84" s="180" t="s">
        <v>1230</v>
      </c>
      <c r="K84" s="169" t="s">
        <v>289</v>
      </c>
      <c r="L84" s="347" t="s">
        <v>1384</v>
      </c>
      <c r="M84" s="42" t="s">
        <v>1385</v>
      </c>
      <c r="N84" s="347" t="s">
        <v>62</v>
      </c>
      <c r="O84" s="42" t="s">
        <v>62</v>
      </c>
      <c r="P84" s="42" t="s">
        <v>1697</v>
      </c>
      <c r="Q84" s="42" t="s">
        <v>1698</v>
      </c>
    </row>
    <row r="85" spans="6:17" x14ac:dyDescent="0.25">
      <c r="F85" s="169" t="str">
        <f>I85&amp;K85</f>
        <v>466091BL</v>
      </c>
      <c r="G85" s="42" t="s">
        <v>673</v>
      </c>
      <c r="H85" s="42" t="s">
        <v>674</v>
      </c>
      <c r="I85" s="180">
        <v>466091</v>
      </c>
      <c r="J85" s="180" t="s">
        <v>1230</v>
      </c>
      <c r="K85" s="169" t="s">
        <v>289</v>
      </c>
      <c r="L85" s="347" t="s">
        <v>1384</v>
      </c>
      <c r="M85" s="42" t="s">
        <v>1385</v>
      </c>
      <c r="N85" s="347" t="s">
        <v>62</v>
      </c>
      <c r="O85" s="42" t="s">
        <v>62</v>
      </c>
      <c r="P85" s="42" t="s">
        <v>1697</v>
      </c>
      <c r="Q85" s="42" t="s">
        <v>1698</v>
      </c>
    </row>
    <row r="86" spans="6:17" x14ac:dyDescent="0.25">
      <c r="F86" s="169" t="s">
        <v>1084</v>
      </c>
      <c r="G86" s="42" t="s">
        <v>891</v>
      </c>
      <c r="H86" s="42" t="s">
        <v>892</v>
      </c>
      <c r="I86" s="180">
        <v>466092</v>
      </c>
      <c r="J86" s="180" t="s">
        <v>1232</v>
      </c>
      <c r="K86" s="169" t="s">
        <v>289</v>
      </c>
      <c r="L86" s="347" t="s">
        <v>1468</v>
      </c>
      <c r="M86" s="42" t="s">
        <v>1469</v>
      </c>
      <c r="N86" s="347" t="s">
        <v>62</v>
      </c>
      <c r="O86" s="42" t="s">
        <v>62</v>
      </c>
      <c r="P86" s="42" t="s">
        <v>1697</v>
      </c>
      <c r="Q86" s="42" t="s">
        <v>1698</v>
      </c>
    </row>
    <row r="87" spans="6:17" x14ac:dyDescent="0.25">
      <c r="F87" s="169" t="str">
        <f>I87&amp;K87</f>
        <v>466092BL</v>
      </c>
      <c r="G87" s="42" t="s">
        <v>891</v>
      </c>
      <c r="H87" s="42" t="s">
        <v>892</v>
      </c>
      <c r="I87" s="180">
        <v>466092</v>
      </c>
      <c r="J87" s="180" t="s">
        <v>1232</v>
      </c>
      <c r="K87" s="169" t="s">
        <v>289</v>
      </c>
      <c r="L87" s="347" t="s">
        <v>1468</v>
      </c>
      <c r="M87" s="42" t="s">
        <v>1469</v>
      </c>
      <c r="N87" s="347" t="s">
        <v>62</v>
      </c>
      <c r="O87" s="42" t="s">
        <v>62</v>
      </c>
      <c r="P87" s="42" t="s">
        <v>1697</v>
      </c>
      <c r="Q87" s="42" t="s">
        <v>1698</v>
      </c>
    </row>
    <row r="88" spans="6:17" x14ac:dyDescent="0.25">
      <c r="F88" s="169" t="s">
        <v>941</v>
      </c>
      <c r="G88" s="176" t="s">
        <v>459</v>
      </c>
      <c r="H88" s="179" t="s">
        <v>460</v>
      </c>
      <c r="I88" s="180">
        <v>466093</v>
      </c>
      <c r="J88" s="180" t="s">
        <v>1233</v>
      </c>
      <c r="K88" s="169" t="s">
        <v>289</v>
      </c>
      <c r="L88" s="347" t="s">
        <v>1378</v>
      </c>
      <c r="M88" s="42" t="s">
        <v>1379</v>
      </c>
      <c r="N88" s="347" t="s">
        <v>62</v>
      </c>
      <c r="O88" s="42" t="s">
        <v>62</v>
      </c>
      <c r="P88" s="42" t="s">
        <v>1697</v>
      </c>
      <c r="Q88" s="42" t="s">
        <v>1698</v>
      </c>
    </row>
    <row r="89" spans="6:17" x14ac:dyDescent="0.25">
      <c r="F89" s="169" t="str">
        <f>I89&amp;K89</f>
        <v>466093BL</v>
      </c>
      <c r="G89" s="42" t="s">
        <v>459</v>
      </c>
      <c r="H89" s="42" t="s">
        <v>460</v>
      </c>
      <c r="I89" s="180">
        <v>466093</v>
      </c>
      <c r="J89" s="180" t="s">
        <v>1233</v>
      </c>
      <c r="K89" s="169" t="s">
        <v>289</v>
      </c>
      <c r="L89" s="347" t="s">
        <v>1378</v>
      </c>
      <c r="M89" s="42" t="s">
        <v>1379</v>
      </c>
      <c r="N89" s="347" t="s">
        <v>62</v>
      </c>
      <c r="O89" s="42" t="s">
        <v>62</v>
      </c>
      <c r="P89" s="42" t="s">
        <v>1697</v>
      </c>
      <c r="Q89" s="42" t="s">
        <v>1698</v>
      </c>
    </row>
    <row r="90" spans="6:17" x14ac:dyDescent="0.25">
      <c r="F90" s="169" t="s">
        <v>961</v>
      </c>
      <c r="G90" s="176" t="s">
        <v>197</v>
      </c>
      <c r="H90" s="179" t="s">
        <v>198</v>
      </c>
      <c r="I90" s="180">
        <v>466095</v>
      </c>
      <c r="J90" s="180" t="s">
        <v>1238</v>
      </c>
      <c r="K90" s="169" t="s">
        <v>289</v>
      </c>
      <c r="L90" s="347" t="s">
        <v>1428</v>
      </c>
      <c r="M90" s="42" t="s">
        <v>1429</v>
      </c>
      <c r="N90" s="347" t="s">
        <v>62</v>
      </c>
      <c r="O90" s="42" t="s">
        <v>62</v>
      </c>
      <c r="P90" s="42" t="s">
        <v>1697</v>
      </c>
      <c r="Q90" s="42" t="s">
        <v>1698</v>
      </c>
    </row>
    <row r="91" spans="6:17" x14ac:dyDescent="0.25">
      <c r="F91" s="169" t="str">
        <f>I91&amp;K91</f>
        <v>466095BL</v>
      </c>
      <c r="G91" s="42" t="s">
        <v>197</v>
      </c>
      <c r="H91" s="42" t="s">
        <v>198</v>
      </c>
      <c r="I91" s="180">
        <v>466095</v>
      </c>
      <c r="J91" s="180" t="s">
        <v>1238</v>
      </c>
      <c r="K91" s="169" t="s">
        <v>289</v>
      </c>
      <c r="L91" s="347" t="s">
        <v>1428</v>
      </c>
      <c r="M91" s="42" t="s">
        <v>1429</v>
      </c>
      <c r="N91" s="347" t="s">
        <v>62</v>
      </c>
      <c r="O91" s="42" t="s">
        <v>62</v>
      </c>
      <c r="P91" s="42" t="s">
        <v>1697</v>
      </c>
      <c r="Q91" s="42" t="s">
        <v>1698</v>
      </c>
    </row>
    <row r="92" spans="6:17" x14ac:dyDescent="0.25">
      <c r="F92" s="169" t="s">
        <v>953</v>
      </c>
      <c r="G92" s="176" t="s">
        <v>724</v>
      </c>
      <c r="H92" s="179" t="s">
        <v>725</v>
      </c>
      <c r="I92" s="180">
        <v>466096</v>
      </c>
      <c r="J92" s="180" t="s">
        <v>1244</v>
      </c>
      <c r="K92" s="169" t="s">
        <v>289</v>
      </c>
      <c r="L92" s="347" t="s">
        <v>1408</v>
      </c>
      <c r="M92" s="42" t="s">
        <v>1409</v>
      </c>
      <c r="N92" s="347" t="s">
        <v>62</v>
      </c>
      <c r="O92" s="42" t="s">
        <v>62</v>
      </c>
      <c r="P92" s="42" t="s">
        <v>1679</v>
      </c>
      <c r="Q92" s="42" t="s">
        <v>1680</v>
      </c>
    </row>
    <row r="93" spans="6:17" x14ac:dyDescent="0.25">
      <c r="F93" s="169" t="str">
        <f>I93&amp;K93</f>
        <v>466096BL</v>
      </c>
      <c r="G93" s="42" t="s">
        <v>724</v>
      </c>
      <c r="H93" s="42" t="s">
        <v>725</v>
      </c>
      <c r="I93" s="180">
        <v>466096</v>
      </c>
      <c r="J93" s="180" t="s">
        <v>1244</v>
      </c>
      <c r="K93" s="169" t="s">
        <v>289</v>
      </c>
      <c r="L93" s="347" t="s">
        <v>1408</v>
      </c>
      <c r="M93" s="42" t="s">
        <v>1409</v>
      </c>
      <c r="N93" s="347" t="s">
        <v>62</v>
      </c>
      <c r="O93" s="42" t="s">
        <v>62</v>
      </c>
      <c r="P93" s="42" t="s">
        <v>1679</v>
      </c>
      <c r="Q93" s="42" t="s">
        <v>1680</v>
      </c>
    </row>
    <row r="94" spans="6:17" x14ac:dyDescent="0.25">
      <c r="F94" s="169" t="s">
        <v>925</v>
      </c>
      <c r="G94" s="176" t="s">
        <v>285</v>
      </c>
      <c r="H94" s="179" t="s">
        <v>286</v>
      </c>
      <c r="I94" s="180">
        <v>466097</v>
      </c>
      <c r="J94" s="180" t="s">
        <v>1246</v>
      </c>
      <c r="K94" s="169" t="s">
        <v>289</v>
      </c>
      <c r="L94" s="347" t="s">
        <v>1344</v>
      </c>
      <c r="M94" s="42" t="s">
        <v>1345</v>
      </c>
      <c r="N94" s="347" t="s">
        <v>62</v>
      </c>
      <c r="O94" s="42" t="s">
        <v>62</v>
      </c>
      <c r="P94" s="42" t="s">
        <v>1679</v>
      </c>
      <c r="Q94" s="42" t="s">
        <v>1680</v>
      </c>
    </row>
    <row r="95" spans="6:17" x14ac:dyDescent="0.25">
      <c r="F95" s="169" t="str">
        <f>I95&amp;K95</f>
        <v>466097BL</v>
      </c>
      <c r="G95" s="42" t="s">
        <v>285</v>
      </c>
      <c r="H95" s="42" t="s">
        <v>286</v>
      </c>
      <c r="I95" s="180">
        <v>466097</v>
      </c>
      <c r="J95" s="180" t="s">
        <v>1246</v>
      </c>
      <c r="K95" s="169" t="s">
        <v>289</v>
      </c>
      <c r="L95" s="347" t="s">
        <v>1344</v>
      </c>
      <c r="M95" s="42" t="s">
        <v>1345</v>
      </c>
      <c r="N95" s="347" t="s">
        <v>62</v>
      </c>
      <c r="O95" s="42" t="s">
        <v>62</v>
      </c>
      <c r="P95" s="42" t="s">
        <v>1679</v>
      </c>
      <c r="Q95" s="42" t="s">
        <v>1680</v>
      </c>
    </row>
    <row r="96" spans="6:17" x14ac:dyDescent="0.25">
      <c r="F96" s="169" t="str">
        <f>I96&amp;K96</f>
        <v>466098BL</v>
      </c>
      <c r="G96" s="42" t="s">
        <v>1172</v>
      </c>
      <c r="H96" s="42" t="s">
        <v>1173</v>
      </c>
      <c r="I96" s="180">
        <v>466098</v>
      </c>
      <c r="J96" s="180" t="s">
        <v>1242</v>
      </c>
      <c r="K96" s="169" t="s">
        <v>289</v>
      </c>
      <c r="L96" s="347" t="s">
        <v>1574</v>
      </c>
      <c r="M96" s="42" t="s">
        <v>1575</v>
      </c>
      <c r="N96" s="347" t="s">
        <v>62</v>
      </c>
      <c r="O96" s="42" t="s">
        <v>62</v>
      </c>
      <c r="P96" s="42" t="s">
        <v>1693</v>
      </c>
      <c r="Q96" s="42" t="s">
        <v>1694</v>
      </c>
    </row>
    <row r="97" spans="6:17" x14ac:dyDescent="0.25">
      <c r="F97" s="169" t="s">
        <v>948</v>
      </c>
      <c r="G97" s="176" t="s">
        <v>718</v>
      </c>
      <c r="H97" s="179" t="s">
        <v>719</v>
      </c>
      <c r="I97" s="180">
        <v>466487</v>
      </c>
      <c r="J97" s="180" t="s">
        <v>164</v>
      </c>
      <c r="K97" s="169" t="s">
        <v>289</v>
      </c>
      <c r="L97" s="347" t="s">
        <v>1398</v>
      </c>
      <c r="M97" s="42" t="s">
        <v>1399</v>
      </c>
      <c r="N97" s="347" t="s">
        <v>62</v>
      </c>
      <c r="O97" s="42" t="s">
        <v>62</v>
      </c>
      <c r="P97" s="42" t="s">
        <v>1693</v>
      </c>
      <c r="Q97" s="42" t="s">
        <v>1694</v>
      </c>
    </row>
    <row r="98" spans="6:17" x14ac:dyDescent="0.25">
      <c r="F98" s="169" t="s">
        <v>911</v>
      </c>
      <c r="G98" s="176" t="s">
        <v>485</v>
      </c>
      <c r="H98" s="179" t="s">
        <v>486</v>
      </c>
      <c r="I98" s="180">
        <v>466719</v>
      </c>
      <c r="J98" s="180" t="s">
        <v>416</v>
      </c>
      <c r="K98" s="169" t="s">
        <v>289</v>
      </c>
      <c r="L98" s="347" t="s">
        <v>1314</v>
      </c>
      <c r="M98" s="42" t="s">
        <v>1315</v>
      </c>
      <c r="N98" s="347" t="s">
        <v>62</v>
      </c>
      <c r="O98" s="42" t="s">
        <v>62</v>
      </c>
      <c r="P98" s="42" t="s">
        <v>1677</v>
      </c>
      <c r="Q98" s="42" t="s">
        <v>1678</v>
      </c>
    </row>
    <row r="99" spans="6:17" x14ac:dyDescent="0.25">
      <c r="F99" s="169" t="str">
        <f>I99&amp;K99</f>
        <v>467023BL</v>
      </c>
      <c r="G99" s="42" t="s">
        <v>1190</v>
      </c>
      <c r="H99" s="42" t="s">
        <v>1191</v>
      </c>
      <c r="I99" s="180">
        <v>467023</v>
      </c>
      <c r="J99" s="180" t="s">
        <v>1187</v>
      </c>
      <c r="K99" s="169" t="s">
        <v>289</v>
      </c>
      <c r="L99" s="347" t="s">
        <v>1582</v>
      </c>
      <c r="M99" s="42" t="s">
        <v>1583</v>
      </c>
      <c r="N99" s="347" t="s">
        <v>62</v>
      </c>
      <c r="O99" s="42" t="s">
        <v>62</v>
      </c>
      <c r="P99" s="42" t="s">
        <v>1683</v>
      </c>
      <c r="Q99" s="42" t="s">
        <v>1684</v>
      </c>
    </row>
    <row r="100" spans="6:17" x14ac:dyDescent="0.25">
      <c r="F100" s="169" t="str">
        <f>I100&amp;K100</f>
        <v>467026BL</v>
      </c>
      <c r="G100" s="177" t="s">
        <v>1160</v>
      </c>
      <c r="H100" s="181" t="s">
        <v>1161</v>
      </c>
      <c r="I100" s="180">
        <v>467026</v>
      </c>
      <c r="J100" s="180" t="s">
        <v>1109</v>
      </c>
      <c r="K100" s="169" t="s">
        <v>289</v>
      </c>
      <c r="L100" s="347" t="s">
        <v>1466</v>
      </c>
      <c r="M100" s="42" t="s">
        <v>1467</v>
      </c>
      <c r="N100" s="347" t="s">
        <v>62</v>
      </c>
      <c r="O100" s="42" t="s">
        <v>62</v>
      </c>
      <c r="P100" s="42" t="s">
        <v>1675</v>
      </c>
      <c r="Q100" s="42" t="s">
        <v>1676</v>
      </c>
    </row>
    <row r="101" spans="6:17" x14ac:dyDescent="0.25">
      <c r="F101" s="169" t="str">
        <f>I101&amp;K101</f>
        <v>467027BL</v>
      </c>
      <c r="G101" s="177" t="s">
        <v>1162</v>
      </c>
      <c r="H101" s="181" t="s">
        <v>1163</v>
      </c>
      <c r="I101" s="180">
        <v>467027</v>
      </c>
      <c r="J101" s="180" t="s">
        <v>1110</v>
      </c>
      <c r="K101" s="169" t="s">
        <v>289</v>
      </c>
      <c r="L101" s="347" t="s">
        <v>1464</v>
      </c>
      <c r="M101" s="42" t="s">
        <v>1465</v>
      </c>
      <c r="N101" s="347" t="s">
        <v>62</v>
      </c>
      <c r="O101" s="42" t="s">
        <v>62</v>
      </c>
      <c r="P101" s="42" t="s">
        <v>1679</v>
      </c>
      <c r="Q101" s="42" t="s">
        <v>1680</v>
      </c>
    </row>
    <row r="102" spans="6:17" x14ac:dyDescent="0.25">
      <c r="F102" s="169" t="str">
        <f>I102&amp;K102</f>
        <v>467563BL</v>
      </c>
      <c r="G102" s="42" t="s">
        <v>283</v>
      </c>
      <c r="H102" s="42" t="s">
        <v>284</v>
      </c>
      <c r="I102" s="180">
        <v>467563</v>
      </c>
      <c r="J102" s="180" t="s">
        <v>114</v>
      </c>
      <c r="K102" s="169" t="s">
        <v>289</v>
      </c>
      <c r="L102" s="347" t="s">
        <v>1332</v>
      </c>
      <c r="M102" s="42" t="s">
        <v>1333</v>
      </c>
      <c r="N102" s="347" t="s">
        <v>62</v>
      </c>
      <c r="O102" s="42" t="s">
        <v>62</v>
      </c>
      <c r="P102" s="42" t="s">
        <v>1679</v>
      </c>
      <c r="Q102" s="42" t="s">
        <v>1680</v>
      </c>
    </row>
    <row r="103" spans="6:17" x14ac:dyDescent="0.25">
      <c r="F103" s="169" t="str">
        <f>I103&amp;K103</f>
        <v>467568BL</v>
      </c>
      <c r="G103" s="42" t="s">
        <v>730</v>
      </c>
      <c r="H103" s="42" t="s">
        <v>731</v>
      </c>
      <c r="I103" s="180">
        <v>467568</v>
      </c>
      <c r="J103" s="180" t="s">
        <v>732</v>
      </c>
      <c r="K103" s="169" t="s">
        <v>289</v>
      </c>
      <c r="L103" s="347" t="s">
        <v>1424</v>
      </c>
      <c r="M103" s="42" t="s">
        <v>1425</v>
      </c>
      <c r="N103" s="347" t="s">
        <v>62</v>
      </c>
      <c r="O103" s="42" t="s">
        <v>62</v>
      </c>
      <c r="P103" s="42" t="s">
        <v>1683</v>
      </c>
      <c r="Q103" s="42" t="s">
        <v>1684</v>
      </c>
    </row>
    <row r="104" spans="6:17" x14ac:dyDescent="0.25">
      <c r="F104" s="169" t="s">
        <v>931</v>
      </c>
      <c r="G104" s="176" t="s">
        <v>702</v>
      </c>
      <c r="H104" s="179" t="s">
        <v>703</v>
      </c>
      <c r="I104" s="180">
        <v>467921</v>
      </c>
      <c r="J104" s="180" t="s">
        <v>516</v>
      </c>
      <c r="K104" s="169" t="s">
        <v>289</v>
      </c>
      <c r="L104" s="347" t="s">
        <v>1356</v>
      </c>
      <c r="M104" s="42" t="s">
        <v>1357</v>
      </c>
      <c r="N104" s="347" t="s">
        <v>62</v>
      </c>
      <c r="O104" s="42" t="s">
        <v>62</v>
      </c>
      <c r="P104" s="42" t="s">
        <v>1693</v>
      </c>
      <c r="Q104" s="42" t="s">
        <v>1694</v>
      </c>
    </row>
    <row r="105" spans="6:17" x14ac:dyDescent="0.25">
      <c r="F105" s="169" t="s">
        <v>927</v>
      </c>
      <c r="G105" s="176" t="s">
        <v>694</v>
      </c>
      <c r="H105" s="179" t="s">
        <v>695</v>
      </c>
      <c r="I105" s="180">
        <v>467922</v>
      </c>
      <c r="J105" s="180" t="s">
        <v>517</v>
      </c>
      <c r="K105" s="169" t="s">
        <v>289</v>
      </c>
      <c r="L105" s="347" t="s">
        <v>1348</v>
      </c>
      <c r="M105" s="42" t="s">
        <v>1349</v>
      </c>
      <c r="N105" s="347" t="s">
        <v>62</v>
      </c>
      <c r="O105" s="42" t="s">
        <v>62</v>
      </c>
      <c r="P105" s="42" t="s">
        <v>1689</v>
      </c>
      <c r="Q105" s="42" t="s">
        <v>1690</v>
      </c>
    </row>
    <row r="106" spans="6:17" x14ac:dyDescent="0.25">
      <c r="F106" s="169" t="s">
        <v>930</v>
      </c>
      <c r="G106" s="176" t="s">
        <v>700</v>
      </c>
      <c r="H106" s="179" t="s">
        <v>701</v>
      </c>
      <c r="I106" s="180">
        <v>467923</v>
      </c>
      <c r="J106" s="180" t="s">
        <v>518</v>
      </c>
      <c r="K106" s="169" t="s">
        <v>289</v>
      </c>
      <c r="L106" s="347" t="s">
        <v>1354</v>
      </c>
      <c r="M106" s="42" t="s">
        <v>1355</v>
      </c>
      <c r="N106" s="347" t="s">
        <v>62</v>
      </c>
      <c r="O106" s="42" t="s">
        <v>62</v>
      </c>
      <c r="P106" s="42" t="s">
        <v>1689</v>
      </c>
      <c r="Q106" s="42" t="s">
        <v>1690</v>
      </c>
    </row>
    <row r="107" spans="6:17" x14ac:dyDescent="0.25">
      <c r="F107" s="169" t="s">
        <v>933</v>
      </c>
      <c r="G107" s="176" t="s">
        <v>706</v>
      </c>
      <c r="H107" s="179" t="s">
        <v>707</v>
      </c>
      <c r="I107" s="180">
        <v>467924</v>
      </c>
      <c r="J107" s="180" t="s">
        <v>519</v>
      </c>
      <c r="K107" s="169" t="s">
        <v>289</v>
      </c>
      <c r="L107" s="347" t="s">
        <v>1360</v>
      </c>
      <c r="M107" s="42" t="s">
        <v>1361</v>
      </c>
      <c r="N107" s="347" t="s">
        <v>62</v>
      </c>
      <c r="O107" s="42" t="s">
        <v>62</v>
      </c>
      <c r="P107" s="42" t="s">
        <v>1695</v>
      </c>
      <c r="Q107" s="42" t="s">
        <v>1696</v>
      </c>
    </row>
    <row r="108" spans="6:17" x14ac:dyDescent="0.25">
      <c r="F108" s="169" t="s">
        <v>934</v>
      </c>
      <c r="G108" s="176" t="s">
        <v>708</v>
      </c>
      <c r="H108" s="179" t="s">
        <v>709</v>
      </c>
      <c r="I108" s="180">
        <v>467925</v>
      </c>
      <c r="J108" s="180" t="s">
        <v>520</v>
      </c>
      <c r="K108" s="169" t="s">
        <v>289</v>
      </c>
      <c r="L108" s="347" t="s">
        <v>1362</v>
      </c>
      <c r="M108" s="42" t="s">
        <v>1363</v>
      </c>
      <c r="N108" s="347" t="s">
        <v>62</v>
      </c>
      <c r="O108" s="42" t="s">
        <v>62</v>
      </c>
      <c r="P108" s="42" t="s">
        <v>1695</v>
      </c>
      <c r="Q108" s="42" t="s">
        <v>1696</v>
      </c>
    </row>
    <row r="109" spans="6:17" x14ac:dyDescent="0.25">
      <c r="F109" s="169" t="s">
        <v>926</v>
      </c>
      <c r="G109" s="176" t="s">
        <v>692</v>
      </c>
      <c r="H109" s="179" t="s">
        <v>693</v>
      </c>
      <c r="I109" s="180">
        <v>467926</v>
      </c>
      <c r="J109" s="180" t="s">
        <v>521</v>
      </c>
      <c r="K109" s="169" t="s">
        <v>289</v>
      </c>
      <c r="L109" s="347" t="s">
        <v>1346</v>
      </c>
      <c r="M109" s="42" t="s">
        <v>1347</v>
      </c>
      <c r="N109" s="347" t="s">
        <v>62</v>
      </c>
      <c r="O109" s="42" t="s">
        <v>62</v>
      </c>
      <c r="P109" s="42" t="s">
        <v>1683</v>
      </c>
      <c r="Q109" s="42" t="s">
        <v>1684</v>
      </c>
    </row>
    <row r="110" spans="6:17" x14ac:dyDescent="0.25">
      <c r="F110" s="169" t="s">
        <v>929</v>
      </c>
      <c r="G110" s="176" t="s">
        <v>698</v>
      </c>
      <c r="H110" s="179" t="s">
        <v>699</v>
      </c>
      <c r="I110" s="180">
        <v>467927</v>
      </c>
      <c r="J110" s="180" t="s">
        <v>522</v>
      </c>
      <c r="K110" s="169" t="s">
        <v>289</v>
      </c>
      <c r="L110" s="347" t="s">
        <v>1352</v>
      </c>
      <c r="M110" s="42" t="s">
        <v>1353</v>
      </c>
      <c r="N110" s="347" t="s">
        <v>62</v>
      </c>
      <c r="O110" s="42" t="s">
        <v>62</v>
      </c>
      <c r="P110" s="42" t="s">
        <v>1683</v>
      </c>
      <c r="Q110" s="42" t="s">
        <v>1684</v>
      </c>
    </row>
    <row r="111" spans="6:17" x14ac:dyDescent="0.25">
      <c r="F111" s="169" t="s">
        <v>928</v>
      </c>
      <c r="G111" s="176" t="s">
        <v>696</v>
      </c>
      <c r="H111" s="179" t="s">
        <v>697</v>
      </c>
      <c r="I111" s="180">
        <v>467928</v>
      </c>
      <c r="J111" s="180" t="s">
        <v>523</v>
      </c>
      <c r="K111" s="169" t="s">
        <v>289</v>
      </c>
      <c r="L111" s="347" t="s">
        <v>1350</v>
      </c>
      <c r="M111" s="42" t="s">
        <v>1351</v>
      </c>
      <c r="N111" s="347" t="s">
        <v>62</v>
      </c>
      <c r="O111" s="42" t="s">
        <v>62</v>
      </c>
      <c r="P111" s="42" t="s">
        <v>1679</v>
      </c>
      <c r="Q111" s="42" t="s">
        <v>1680</v>
      </c>
    </row>
    <row r="112" spans="6:17" x14ac:dyDescent="0.25">
      <c r="F112" s="169" t="s">
        <v>932</v>
      </c>
      <c r="G112" s="176" t="s">
        <v>704</v>
      </c>
      <c r="H112" s="179" t="s">
        <v>705</v>
      </c>
      <c r="I112" s="180">
        <v>467929</v>
      </c>
      <c r="J112" s="180" t="s">
        <v>524</v>
      </c>
      <c r="K112" s="169" t="s">
        <v>289</v>
      </c>
      <c r="L112" s="347" t="s">
        <v>1358</v>
      </c>
      <c r="M112" s="42" t="s">
        <v>1359</v>
      </c>
      <c r="N112" s="347" t="s">
        <v>62</v>
      </c>
      <c r="O112" s="42" t="s">
        <v>62</v>
      </c>
      <c r="P112" s="42" t="s">
        <v>1689</v>
      </c>
      <c r="Q112" s="42" t="s">
        <v>1690</v>
      </c>
    </row>
    <row r="113" spans="6:17" x14ac:dyDescent="0.25">
      <c r="F113" s="169" t="s">
        <v>943</v>
      </c>
      <c r="G113" s="176" t="s">
        <v>714</v>
      </c>
      <c r="H113" s="179" t="s">
        <v>715</v>
      </c>
      <c r="I113" s="180">
        <v>468334</v>
      </c>
      <c r="J113" s="180" t="s">
        <v>1229</v>
      </c>
      <c r="K113" s="169" t="s">
        <v>289</v>
      </c>
      <c r="L113" s="347" t="s">
        <v>1382</v>
      </c>
      <c r="M113" s="42" t="s">
        <v>1383</v>
      </c>
      <c r="N113" s="347" t="s">
        <v>62</v>
      </c>
      <c r="O113" s="42" t="s">
        <v>62</v>
      </c>
      <c r="P113" s="42" t="s">
        <v>1679</v>
      </c>
      <c r="Q113" s="42" t="s">
        <v>1680</v>
      </c>
    </row>
    <row r="114" spans="6:17" x14ac:dyDescent="0.25">
      <c r="F114" s="169" t="str">
        <f>I114&amp;K114</f>
        <v>468334BL</v>
      </c>
      <c r="G114" s="42" t="s">
        <v>714</v>
      </c>
      <c r="H114" s="42" t="s">
        <v>715</v>
      </c>
      <c r="I114" s="180">
        <v>468334</v>
      </c>
      <c r="J114" s="180" t="s">
        <v>1229</v>
      </c>
      <c r="K114" s="169" t="s">
        <v>289</v>
      </c>
      <c r="L114" s="347" t="s">
        <v>1382</v>
      </c>
      <c r="M114" s="42" t="s">
        <v>1383</v>
      </c>
      <c r="N114" s="347" t="s">
        <v>62</v>
      </c>
      <c r="O114" s="42" t="s">
        <v>62</v>
      </c>
      <c r="P114" s="42" t="s">
        <v>1679</v>
      </c>
      <c r="Q114" s="42" t="s">
        <v>1680</v>
      </c>
    </row>
    <row r="115" spans="6:17" x14ac:dyDescent="0.25">
      <c r="F115" s="169" t="s">
        <v>958</v>
      </c>
      <c r="G115" s="176" t="s">
        <v>258</v>
      </c>
      <c r="H115" s="179" t="s">
        <v>259</v>
      </c>
      <c r="I115" s="180">
        <v>468335</v>
      </c>
      <c r="J115" s="180" t="s">
        <v>1236</v>
      </c>
      <c r="K115" s="169" t="s">
        <v>289</v>
      </c>
      <c r="L115" s="347" t="s">
        <v>1420</v>
      </c>
      <c r="M115" s="42" t="s">
        <v>1421</v>
      </c>
      <c r="N115" s="347" t="s">
        <v>62</v>
      </c>
      <c r="O115" s="42" t="s">
        <v>62</v>
      </c>
      <c r="P115" s="42" t="s">
        <v>1693</v>
      </c>
      <c r="Q115" s="42" t="s">
        <v>1694</v>
      </c>
    </row>
    <row r="116" spans="6:17" x14ac:dyDescent="0.25">
      <c r="F116" s="169" t="str">
        <f>I116&amp;K116</f>
        <v>468335BL</v>
      </c>
      <c r="G116" s="42" t="s">
        <v>258</v>
      </c>
      <c r="H116" s="42" t="s">
        <v>259</v>
      </c>
      <c r="I116" s="180">
        <v>468335</v>
      </c>
      <c r="J116" s="180" t="s">
        <v>1236</v>
      </c>
      <c r="K116" s="169" t="s">
        <v>289</v>
      </c>
      <c r="L116" s="347" t="s">
        <v>1420</v>
      </c>
      <c r="M116" s="42" t="s">
        <v>1421</v>
      </c>
      <c r="N116" s="347" t="s">
        <v>62</v>
      </c>
      <c r="O116" s="42" t="s">
        <v>62</v>
      </c>
      <c r="P116" s="42" t="s">
        <v>1693</v>
      </c>
      <c r="Q116" s="42" t="s">
        <v>1694</v>
      </c>
    </row>
    <row r="117" spans="6:17" x14ac:dyDescent="0.25">
      <c r="F117" s="169" t="s">
        <v>951</v>
      </c>
      <c r="G117" s="176" t="s">
        <v>722</v>
      </c>
      <c r="H117" s="179" t="s">
        <v>723</v>
      </c>
      <c r="I117" s="180">
        <v>468336</v>
      </c>
      <c r="J117" s="180" t="s">
        <v>1243</v>
      </c>
      <c r="K117" s="169" t="s">
        <v>289</v>
      </c>
      <c r="L117" s="347" t="s">
        <v>1404</v>
      </c>
      <c r="M117" s="42" t="s">
        <v>1405</v>
      </c>
      <c r="N117" s="347" t="s">
        <v>62</v>
      </c>
      <c r="O117" s="42" t="s">
        <v>62</v>
      </c>
      <c r="P117" s="42" t="s">
        <v>1697</v>
      </c>
      <c r="Q117" s="42" t="s">
        <v>1698</v>
      </c>
    </row>
    <row r="118" spans="6:17" x14ac:dyDescent="0.25">
      <c r="F118" s="169" t="str">
        <f>I118&amp;K118</f>
        <v>468336BL</v>
      </c>
      <c r="G118" s="42" t="s">
        <v>722</v>
      </c>
      <c r="H118" s="42" t="s">
        <v>723</v>
      </c>
      <c r="I118" s="180">
        <v>468336</v>
      </c>
      <c r="J118" s="180" t="s">
        <v>1243</v>
      </c>
      <c r="K118" s="169" t="s">
        <v>289</v>
      </c>
      <c r="L118" s="347" t="s">
        <v>1404</v>
      </c>
      <c r="M118" s="42" t="s">
        <v>1405</v>
      </c>
      <c r="N118" s="347" t="s">
        <v>62</v>
      </c>
      <c r="O118" s="42" t="s">
        <v>62</v>
      </c>
      <c r="P118" s="42" t="s">
        <v>1697</v>
      </c>
      <c r="Q118" s="42" t="s">
        <v>1698</v>
      </c>
    </row>
    <row r="119" spans="6:17" x14ac:dyDescent="0.25">
      <c r="F119" s="169" t="s">
        <v>957</v>
      </c>
      <c r="G119" s="176" t="s">
        <v>256</v>
      </c>
      <c r="H119" s="179" t="s">
        <v>257</v>
      </c>
      <c r="I119" s="180">
        <v>468337</v>
      </c>
      <c r="J119" s="180" t="s">
        <v>1216</v>
      </c>
      <c r="K119" s="169" t="s">
        <v>289</v>
      </c>
      <c r="L119" s="347" t="s">
        <v>1416</v>
      </c>
      <c r="M119" s="42" t="s">
        <v>1417</v>
      </c>
      <c r="N119" s="347" t="s">
        <v>62</v>
      </c>
      <c r="O119" s="42" t="s">
        <v>62</v>
      </c>
      <c r="P119" s="42" t="s">
        <v>1697</v>
      </c>
      <c r="Q119" s="42" t="s">
        <v>1698</v>
      </c>
    </row>
    <row r="120" spans="6:17" x14ac:dyDescent="0.25">
      <c r="F120" s="169" t="str">
        <f>I120&amp;K120</f>
        <v>468337BL</v>
      </c>
      <c r="G120" s="42" t="s">
        <v>256</v>
      </c>
      <c r="H120" s="42" t="s">
        <v>257</v>
      </c>
      <c r="I120" s="180">
        <v>468337</v>
      </c>
      <c r="J120" s="180" t="s">
        <v>1216</v>
      </c>
      <c r="K120" s="169" t="s">
        <v>289</v>
      </c>
      <c r="L120" s="347" t="s">
        <v>1416</v>
      </c>
      <c r="M120" s="42" t="s">
        <v>1417</v>
      </c>
      <c r="N120" s="347" t="s">
        <v>62</v>
      </c>
      <c r="O120" s="42" t="s">
        <v>62</v>
      </c>
      <c r="P120" s="42" t="s">
        <v>1697</v>
      </c>
      <c r="Q120" s="42" t="s">
        <v>1698</v>
      </c>
    </row>
    <row r="121" spans="6:17" x14ac:dyDescent="0.25">
      <c r="F121" s="169" t="s">
        <v>1087</v>
      </c>
      <c r="G121" s="42" t="s">
        <v>1095</v>
      </c>
      <c r="H121" s="42" t="s">
        <v>1096</v>
      </c>
      <c r="I121" s="180">
        <v>468338</v>
      </c>
      <c r="J121" s="180" t="s">
        <v>1215</v>
      </c>
      <c r="K121" s="169" t="s">
        <v>289</v>
      </c>
      <c r="L121" s="347" t="s">
        <v>1550</v>
      </c>
      <c r="M121" s="42" t="s">
        <v>1551</v>
      </c>
      <c r="N121" s="347" t="s">
        <v>62</v>
      </c>
      <c r="O121" s="42" t="s">
        <v>62</v>
      </c>
      <c r="P121" s="42" t="s">
        <v>1683</v>
      </c>
      <c r="Q121" s="42" t="s">
        <v>1684</v>
      </c>
    </row>
    <row r="122" spans="6:17" x14ac:dyDescent="0.25">
      <c r="F122" s="169" t="str">
        <f>I122&amp;K122</f>
        <v>468338BL</v>
      </c>
      <c r="G122" s="42" t="s">
        <v>1095</v>
      </c>
      <c r="H122" s="42" t="s">
        <v>1096</v>
      </c>
      <c r="I122" s="180">
        <v>468338</v>
      </c>
      <c r="J122" s="180" t="s">
        <v>1215</v>
      </c>
      <c r="K122" s="169" t="s">
        <v>289</v>
      </c>
      <c r="L122" s="347" t="s">
        <v>1550</v>
      </c>
      <c r="M122" s="42" t="s">
        <v>1551</v>
      </c>
      <c r="N122" s="347" t="s">
        <v>62</v>
      </c>
      <c r="O122" s="42" t="s">
        <v>62</v>
      </c>
      <c r="P122" s="42" t="s">
        <v>1683</v>
      </c>
      <c r="Q122" s="42" t="s">
        <v>1684</v>
      </c>
    </row>
    <row r="123" spans="6:17" x14ac:dyDescent="0.25">
      <c r="F123" s="169" t="s">
        <v>949</v>
      </c>
      <c r="G123" s="176" t="s">
        <v>247</v>
      </c>
      <c r="H123" s="179" t="s">
        <v>248</v>
      </c>
      <c r="I123" s="180">
        <v>468344</v>
      </c>
      <c r="J123" s="180" t="s">
        <v>1221</v>
      </c>
      <c r="K123" s="169" t="s">
        <v>289</v>
      </c>
      <c r="L123" s="347" t="s">
        <v>1400</v>
      </c>
      <c r="M123" s="42" t="s">
        <v>1401</v>
      </c>
      <c r="N123" s="347" t="s">
        <v>62</v>
      </c>
      <c r="O123" s="42" t="s">
        <v>62</v>
      </c>
      <c r="P123" s="42" t="s">
        <v>1689</v>
      </c>
      <c r="Q123" s="42" t="s">
        <v>1690</v>
      </c>
    </row>
    <row r="124" spans="6:17" x14ac:dyDescent="0.25">
      <c r="F124" s="169" t="str">
        <f>I124&amp;K124</f>
        <v>468344BL</v>
      </c>
      <c r="G124" s="42" t="s">
        <v>247</v>
      </c>
      <c r="H124" s="42" t="s">
        <v>248</v>
      </c>
      <c r="I124" s="180">
        <v>468344</v>
      </c>
      <c r="J124" s="180" t="s">
        <v>1221</v>
      </c>
      <c r="K124" s="169" t="s">
        <v>289</v>
      </c>
      <c r="L124" s="347" t="s">
        <v>1400</v>
      </c>
      <c r="M124" s="42" t="s">
        <v>1401</v>
      </c>
      <c r="N124" s="347" t="s">
        <v>62</v>
      </c>
      <c r="O124" s="42" t="s">
        <v>62</v>
      </c>
      <c r="P124" s="42" t="s">
        <v>1689</v>
      </c>
      <c r="Q124" s="42" t="s">
        <v>1690</v>
      </c>
    </row>
    <row r="125" spans="6:17" x14ac:dyDescent="0.25">
      <c r="F125" s="169" t="s">
        <v>920</v>
      </c>
      <c r="G125" s="176" t="s">
        <v>281</v>
      </c>
      <c r="H125" s="179" t="s">
        <v>282</v>
      </c>
      <c r="I125" s="180">
        <v>468449</v>
      </c>
      <c r="J125" s="180" t="s">
        <v>265</v>
      </c>
      <c r="K125" s="169" t="s">
        <v>289</v>
      </c>
      <c r="L125" s="347" t="s">
        <v>1334</v>
      </c>
      <c r="M125" s="42" t="s">
        <v>1335</v>
      </c>
      <c r="N125" s="347" t="s">
        <v>62</v>
      </c>
      <c r="O125" s="42" t="s">
        <v>62</v>
      </c>
      <c r="P125" s="42" t="s">
        <v>1689</v>
      </c>
      <c r="Q125" s="42" t="s">
        <v>1690</v>
      </c>
    </row>
    <row r="126" spans="6:17" x14ac:dyDescent="0.25">
      <c r="F126" s="169" t="str">
        <f>I126&amp;K126</f>
        <v>468563BL</v>
      </c>
      <c r="G126" s="42" t="s">
        <v>1122</v>
      </c>
      <c r="H126" s="42" t="s">
        <v>1123</v>
      </c>
      <c r="I126" s="180">
        <v>468563</v>
      </c>
      <c r="J126" s="180" t="s">
        <v>1108</v>
      </c>
      <c r="K126" s="169" t="s">
        <v>289</v>
      </c>
      <c r="L126" s="347" t="s">
        <v>1552</v>
      </c>
      <c r="M126" s="42" t="s">
        <v>1553</v>
      </c>
      <c r="N126" s="347" t="s">
        <v>62</v>
      </c>
      <c r="O126" s="42" t="s">
        <v>62</v>
      </c>
      <c r="P126" s="42" t="s">
        <v>1683</v>
      </c>
      <c r="Q126" s="42" t="s">
        <v>1684</v>
      </c>
    </row>
    <row r="127" spans="6:17" x14ac:dyDescent="0.25">
      <c r="F127" s="169" t="s">
        <v>955</v>
      </c>
      <c r="G127" s="176" t="s">
        <v>726</v>
      </c>
      <c r="H127" s="179" t="s">
        <v>727</v>
      </c>
      <c r="I127" s="180">
        <v>468564</v>
      </c>
      <c r="J127" s="180" t="s">
        <v>245</v>
      </c>
      <c r="K127" s="169" t="s">
        <v>289</v>
      </c>
      <c r="L127" s="347" t="s">
        <v>1412</v>
      </c>
      <c r="M127" s="42" t="s">
        <v>1413</v>
      </c>
      <c r="N127" s="347" t="s">
        <v>62</v>
      </c>
      <c r="O127" s="42" t="s">
        <v>62</v>
      </c>
      <c r="P127" s="42" t="s">
        <v>1683</v>
      </c>
      <c r="Q127" s="42" t="s">
        <v>1684</v>
      </c>
    </row>
    <row r="128" spans="6:17" x14ac:dyDescent="0.25">
      <c r="F128" s="169" t="str">
        <f>I128&amp;K128</f>
        <v>468565BL</v>
      </c>
      <c r="G128" s="42" t="s">
        <v>439</v>
      </c>
      <c r="H128" s="42" t="s">
        <v>440</v>
      </c>
      <c r="I128" s="180">
        <v>468565</v>
      </c>
      <c r="J128" s="180" t="s">
        <v>368</v>
      </c>
      <c r="K128" s="169" t="s">
        <v>289</v>
      </c>
      <c r="L128" s="347" t="s">
        <v>1444</v>
      </c>
      <c r="M128" s="42" t="s">
        <v>1445</v>
      </c>
      <c r="N128" s="347" t="s">
        <v>62</v>
      </c>
      <c r="O128" s="42" t="s">
        <v>62</v>
      </c>
      <c r="P128" s="42" t="s">
        <v>1683</v>
      </c>
      <c r="Q128" s="42" t="s">
        <v>1684</v>
      </c>
    </row>
    <row r="129" spans="6:17" x14ac:dyDescent="0.25">
      <c r="F129" s="169" t="s">
        <v>971</v>
      </c>
      <c r="G129" s="176" t="s">
        <v>463</v>
      </c>
      <c r="H129" s="179" t="s">
        <v>464</v>
      </c>
      <c r="I129" s="180">
        <v>468566</v>
      </c>
      <c r="J129" s="180" t="s">
        <v>743</v>
      </c>
      <c r="K129" s="169" t="s">
        <v>289</v>
      </c>
      <c r="L129" s="347" t="s">
        <v>1450</v>
      </c>
      <c r="M129" s="42" t="s">
        <v>1451</v>
      </c>
      <c r="N129" s="347" t="s">
        <v>62</v>
      </c>
      <c r="O129" s="42" t="s">
        <v>62</v>
      </c>
      <c r="P129" s="42" t="s">
        <v>1683</v>
      </c>
      <c r="Q129" s="42" t="s">
        <v>1684</v>
      </c>
    </row>
    <row r="130" spans="6:17" x14ac:dyDescent="0.25">
      <c r="F130" s="169" t="s">
        <v>970</v>
      </c>
      <c r="G130" s="176" t="s">
        <v>741</v>
      </c>
      <c r="H130" s="179" t="s">
        <v>742</v>
      </c>
      <c r="I130" s="180">
        <v>468569</v>
      </c>
      <c r="J130" s="180" t="s">
        <v>1107</v>
      </c>
      <c r="K130" s="169" t="s">
        <v>289</v>
      </c>
      <c r="L130" s="347" t="s">
        <v>1448</v>
      </c>
      <c r="M130" s="42" t="s">
        <v>1449</v>
      </c>
      <c r="N130" s="347" t="s">
        <v>62</v>
      </c>
      <c r="O130" s="42" t="s">
        <v>62</v>
      </c>
      <c r="P130" s="42" t="s">
        <v>1683</v>
      </c>
      <c r="Q130" s="42" t="s">
        <v>1684</v>
      </c>
    </row>
    <row r="131" spans="6:17" x14ac:dyDescent="0.25">
      <c r="F131" s="169" t="str">
        <f>I131&amp;K131</f>
        <v>468569BL</v>
      </c>
      <c r="G131" s="42" t="s">
        <v>741</v>
      </c>
      <c r="H131" s="42" t="s">
        <v>742</v>
      </c>
      <c r="I131" s="180">
        <v>468569</v>
      </c>
      <c r="J131" s="180" t="s">
        <v>1107</v>
      </c>
      <c r="K131" s="169" t="s">
        <v>289</v>
      </c>
      <c r="L131" s="347" t="s">
        <v>1448</v>
      </c>
      <c r="M131" s="42" t="s">
        <v>1449</v>
      </c>
      <c r="N131" s="347" t="s">
        <v>62</v>
      </c>
      <c r="O131" s="42" t="s">
        <v>62</v>
      </c>
      <c r="P131" s="42" t="s">
        <v>1683</v>
      </c>
      <c r="Q131" s="42" t="s">
        <v>1684</v>
      </c>
    </row>
    <row r="132" spans="6:17" x14ac:dyDescent="0.25">
      <c r="F132" s="169" t="s">
        <v>918</v>
      </c>
      <c r="G132" s="176" t="s">
        <v>488</v>
      </c>
      <c r="H132" s="179" t="s">
        <v>489</v>
      </c>
      <c r="I132" s="180">
        <v>468573</v>
      </c>
      <c r="J132" s="180" t="s">
        <v>417</v>
      </c>
      <c r="K132" s="169" t="s">
        <v>289</v>
      </c>
      <c r="L132" s="347" t="s">
        <v>1328</v>
      </c>
      <c r="M132" s="42" t="s">
        <v>1329</v>
      </c>
      <c r="N132" s="347" t="s">
        <v>62</v>
      </c>
      <c r="O132" s="42" t="s">
        <v>62</v>
      </c>
      <c r="P132" s="42" t="s">
        <v>1687</v>
      </c>
      <c r="Q132" s="42" t="s">
        <v>1688</v>
      </c>
    </row>
    <row r="133" spans="6:17" x14ac:dyDescent="0.25">
      <c r="F133" s="169" t="str">
        <f t="shared" ref="F133:F142" si="0">I133&amp;K133</f>
        <v>468574BL</v>
      </c>
      <c r="G133" s="42" t="s">
        <v>1195</v>
      </c>
      <c r="H133" s="42" t="s">
        <v>1196</v>
      </c>
      <c r="I133" s="180">
        <v>468574</v>
      </c>
      <c r="J133" s="180" t="s">
        <v>1192</v>
      </c>
      <c r="K133" s="169" t="s">
        <v>289</v>
      </c>
      <c r="L133" s="347" t="s">
        <v>1584</v>
      </c>
      <c r="M133" s="42" t="s">
        <v>1585</v>
      </c>
      <c r="N133" s="347" t="s">
        <v>62</v>
      </c>
      <c r="O133" s="42" t="s">
        <v>62</v>
      </c>
      <c r="P133" s="42" t="s">
        <v>1689</v>
      </c>
      <c r="Q133" s="42" t="s">
        <v>1690</v>
      </c>
    </row>
    <row r="134" spans="6:17" x14ac:dyDescent="0.25">
      <c r="F134" s="169" t="str">
        <f t="shared" si="0"/>
        <v>468706BL</v>
      </c>
      <c r="G134" s="42" t="s">
        <v>1126</v>
      </c>
      <c r="H134" s="42" t="s">
        <v>1127</v>
      </c>
      <c r="I134" s="180">
        <v>468706</v>
      </c>
      <c r="J134" s="180" t="s">
        <v>1111</v>
      </c>
      <c r="K134" s="169" t="s">
        <v>289</v>
      </c>
      <c r="L134" s="347" t="s">
        <v>1554</v>
      </c>
      <c r="M134" s="42" t="s">
        <v>1555</v>
      </c>
      <c r="N134" s="347" t="s">
        <v>62</v>
      </c>
      <c r="O134" s="42" t="s">
        <v>62</v>
      </c>
      <c r="P134" s="42" t="s">
        <v>1699</v>
      </c>
      <c r="Q134" s="42" t="s">
        <v>1700</v>
      </c>
    </row>
    <row r="135" spans="6:17" x14ac:dyDescent="0.25">
      <c r="F135" s="169" t="str">
        <f t="shared" si="0"/>
        <v>468707BL</v>
      </c>
      <c r="G135" s="177" t="s">
        <v>1148</v>
      </c>
      <c r="H135" s="181" t="s">
        <v>1149</v>
      </c>
      <c r="I135" s="180">
        <v>468707</v>
      </c>
      <c r="J135" s="180" t="s">
        <v>1117</v>
      </c>
      <c r="K135" s="169" t="s">
        <v>289</v>
      </c>
      <c r="L135" s="347" t="s">
        <v>1566</v>
      </c>
      <c r="M135" s="42" t="s">
        <v>1567</v>
      </c>
      <c r="N135" s="347" t="s">
        <v>62</v>
      </c>
      <c r="O135" s="42" t="s">
        <v>62</v>
      </c>
      <c r="P135" s="42" t="s">
        <v>1699</v>
      </c>
      <c r="Q135" s="42" t="s">
        <v>1700</v>
      </c>
    </row>
    <row r="136" spans="6:17" x14ac:dyDescent="0.25">
      <c r="F136" s="169" t="str">
        <f t="shared" si="0"/>
        <v>468708BL</v>
      </c>
      <c r="G136" s="42" t="s">
        <v>1130</v>
      </c>
      <c r="H136" s="42" t="s">
        <v>1131</v>
      </c>
      <c r="I136" s="180">
        <v>468708</v>
      </c>
      <c r="J136" s="180" t="s">
        <v>1112</v>
      </c>
      <c r="K136" s="169" t="s">
        <v>289</v>
      </c>
      <c r="L136" s="347" t="s">
        <v>1556</v>
      </c>
      <c r="M136" s="42" t="s">
        <v>1557</v>
      </c>
      <c r="N136" s="347" t="s">
        <v>62</v>
      </c>
      <c r="O136" s="42" t="s">
        <v>62</v>
      </c>
      <c r="P136" s="42" t="s">
        <v>1699</v>
      </c>
      <c r="Q136" s="42" t="s">
        <v>1700</v>
      </c>
    </row>
    <row r="137" spans="6:17" x14ac:dyDescent="0.25">
      <c r="F137" s="169" t="str">
        <f t="shared" si="0"/>
        <v>468709BL</v>
      </c>
      <c r="G137" s="177" t="s">
        <v>1156</v>
      </c>
      <c r="H137" s="181" t="s">
        <v>1157</v>
      </c>
      <c r="I137" s="180">
        <v>468709</v>
      </c>
      <c r="J137" s="180" t="s">
        <v>1119</v>
      </c>
      <c r="K137" s="169" t="s">
        <v>289</v>
      </c>
      <c r="L137" s="347" t="s">
        <v>1570</v>
      </c>
      <c r="M137" s="42" t="s">
        <v>1571</v>
      </c>
      <c r="N137" s="347" t="s">
        <v>62</v>
      </c>
      <c r="O137" s="42" t="s">
        <v>62</v>
      </c>
      <c r="P137" s="42" t="s">
        <v>1699</v>
      </c>
      <c r="Q137" s="42" t="s">
        <v>1700</v>
      </c>
    </row>
    <row r="138" spans="6:17" x14ac:dyDescent="0.25">
      <c r="F138" s="169" t="str">
        <f t="shared" si="0"/>
        <v>468710BL</v>
      </c>
      <c r="G138" s="42" t="s">
        <v>1134</v>
      </c>
      <c r="H138" s="42" t="s">
        <v>1135</v>
      </c>
      <c r="I138" s="180">
        <v>468710</v>
      </c>
      <c r="J138" s="180" t="s">
        <v>1113</v>
      </c>
      <c r="K138" s="169" t="s">
        <v>289</v>
      </c>
      <c r="L138" s="347" t="s">
        <v>1558</v>
      </c>
      <c r="M138" s="42" t="s">
        <v>1559</v>
      </c>
      <c r="N138" s="347" t="s">
        <v>62</v>
      </c>
      <c r="O138" s="42" t="s">
        <v>62</v>
      </c>
      <c r="P138" s="42" t="s">
        <v>1699</v>
      </c>
      <c r="Q138" s="42" t="s">
        <v>1700</v>
      </c>
    </row>
    <row r="139" spans="6:17" x14ac:dyDescent="0.25">
      <c r="F139" s="169" t="str">
        <f t="shared" si="0"/>
        <v>468711BL</v>
      </c>
      <c r="G139" s="177" t="s">
        <v>1152</v>
      </c>
      <c r="H139" s="181" t="s">
        <v>1153</v>
      </c>
      <c r="I139" s="180">
        <v>468711</v>
      </c>
      <c r="J139" s="180" t="s">
        <v>1118</v>
      </c>
      <c r="K139" s="169" t="s">
        <v>289</v>
      </c>
      <c r="L139" s="347" t="s">
        <v>1568</v>
      </c>
      <c r="M139" s="42" t="s">
        <v>1569</v>
      </c>
      <c r="N139" s="347" t="s">
        <v>62</v>
      </c>
      <c r="O139" s="42" t="s">
        <v>62</v>
      </c>
      <c r="P139" s="42" t="s">
        <v>1699</v>
      </c>
      <c r="Q139" s="42" t="s">
        <v>1700</v>
      </c>
    </row>
    <row r="140" spans="6:17" x14ac:dyDescent="0.25">
      <c r="F140" s="169" t="str">
        <f t="shared" si="0"/>
        <v>468712BL</v>
      </c>
      <c r="G140" s="177" t="s">
        <v>1138</v>
      </c>
      <c r="H140" s="181" t="s">
        <v>1139</v>
      </c>
      <c r="I140" s="180">
        <v>468712</v>
      </c>
      <c r="J140" s="180" t="s">
        <v>1114</v>
      </c>
      <c r="K140" s="169" t="s">
        <v>289</v>
      </c>
      <c r="L140" s="347" t="s">
        <v>1560</v>
      </c>
      <c r="M140" s="42" t="s">
        <v>1561</v>
      </c>
      <c r="N140" s="347" t="s">
        <v>62</v>
      </c>
      <c r="O140" s="42" t="s">
        <v>62</v>
      </c>
      <c r="P140" s="42" t="s">
        <v>1699</v>
      </c>
      <c r="Q140" s="42" t="s">
        <v>1700</v>
      </c>
    </row>
    <row r="141" spans="6:17" x14ac:dyDescent="0.25">
      <c r="F141" s="169" t="str">
        <f t="shared" si="0"/>
        <v>468713BL</v>
      </c>
      <c r="G141" s="177" t="s">
        <v>1142</v>
      </c>
      <c r="H141" s="181" t="s">
        <v>1143</v>
      </c>
      <c r="I141" s="180">
        <v>468713</v>
      </c>
      <c r="J141" s="180" t="s">
        <v>1115</v>
      </c>
      <c r="K141" s="169" t="s">
        <v>289</v>
      </c>
      <c r="L141" s="347" t="s">
        <v>1562</v>
      </c>
      <c r="M141" s="42" t="s">
        <v>1563</v>
      </c>
      <c r="N141" s="347" t="s">
        <v>62</v>
      </c>
      <c r="O141" s="42" t="s">
        <v>62</v>
      </c>
      <c r="P141" s="42" t="s">
        <v>1699</v>
      </c>
      <c r="Q141" s="42" t="s">
        <v>1700</v>
      </c>
    </row>
    <row r="142" spans="6:17" x14ac:dyDescent="0.25">
      <c r="F142" s="169" t="str">
        <f t="shared" si="0"/>
        <v>468714BL</v>
      </c>
      <c r="G142" s="177" t="s">
        <v>1144</v>
      </c>
      <c r="H142" s="181" t="s">
        <v>1145</v>
      </c>
      <c r="I142" s="180">
        <v>468714</v>
      </c>
      <c r="J142" s="180" t="s">
        <v>1116</v>
      </c>
      <c r="K142" s="169" t="s">
        <v>289</v>
      </c>
      <c r="L142" s="347" t="s">
        <v>1564</v>
      </c>
      <c r="M142" s="42" t="s">
        <v>1565</v>
      </c>
      <c r="N142" s="347" t="s">
        <v>62</v>
      </c>
      <c r="O142" s="42" t="s">
        <v>62</v>
      </c>
      <c r="P142" s="42" t="s">
        <v>1699</v>
      </c>
      <c r="Q142" s="42" t="s">
        <v>1700</v>
      </c>
    </row>
    <row r="143" spans="6:17" x14ac:dyDescent="0.25">
      <c r="F143" s="169" t="s">
        <v>1034</v>
      </c>
      <c r="G143" s="176" t="s">
        <v>88</v>
      </c>
      <c r="H143" s="179" t="s">
        <v>189</v>
      </c>
      <c r="I143" s="180">
        <v>436026</v>
      </c>
      <c r="J143" s="180" t="s">
        <v>295</v>
      </c>
      <c r="K143" s="169" t="s">
        <v>304</v>
      </c>
      <c r="L143" s="347" t="s">
        <v>1326</v>
      </c>
      <c r="M143" s="42" t="s">
        <v>1327</v>
      </c>
      <c r="N143" s="347" t="s">
        <v>62</v>
      </c>
      <c r="O143" s="42" t="s">
        <v>62</v>
      </c>
      <c r="P143" s="42" t="s">
        <v>62</v>
      </c>
      <c r="Q143" s="42" t="s">
        <v>62</v>
      </c>
    </row>
    <row r="144" spans="6:17" x14ac:dyDescent="0.25">
      <c r="F144" s="169" t="s">
        <v>1036</v>
      </c>
      <c r="G144" s="176" t="s">
        <v>821</v>
      </c>
      <c r="H144" s="179" t="s">
        <v>822</v>
      </c>
      <c r="I144" s="180">
        <v>436028</v>
      </c>
      <c r="J144" s="180" t="s">
        <v>118</v>
      </c>
      <c r="K144" s="169" t="s">
        <v>304</v>
      </c>
      <c r="L144" s="347" t="s">
        <v>1414</v>
      </c>
      <c r="M144" s="42" t="s">
        <v>1415</v>
      </c>
      <c r="N144" s="347" t="s">
        <v>62</v>
      </c>
      <c r="O144" s="42" t="s">
        <v>62</v>
      </c>
      <c r="P144" s="42" t="s">
        <v>62</v>
      </c>
      <c r="Q144" s="42" t="s">
        <v>62</v>
      </c>
    </row>
    <row r="145" spans="6:17" x14ac:dyDescent="0.25">
      <c r="F145" s="169" t="s">
        <v>999</v>
      </c>
      <c r="G145" s="176" t="s">
        <v>773</v>
      </c>
      <c r="H145" s="179" t="s">
        <v>774</v>
      </c>
      <c r="I145" s="180">
        <v>436575</v>
      </c>
      <c r="J145" s="180" t="s">
        <v>301</v>
      </c>
      <c r="K145" s="169" t="s">
        <v>304</v>
      </c>
      <c r="L145" s="347" t="s">
        <v>1372</v>
      </c>
      <c r="M145" s="42" t="s">
        <v>1373</v>
      </c>
      <c r="N145" s="347" t="s">
        <v>62</v>
      </c>
      <c r="O145" s="42" t="s">
        <v>62</v>
      </c>
      <c r="P145" s="42" t="s">
        <v>62</v>
      </c>
      <c r="Q145" s="42" t="s">
        <v>62</v>
      </c>
    </row>
    <row r="146" spans="6:17" x14ac:dyDescent="0.25">
      <c r="F146" s="169" t="s">
        <v>995</v>
      </c>
      <c r="G146" s="176" t="s">
        <v>767</v>
      </c>
      <c r="H146" s="179" t="s">
        <v>768</v>
      </c>
      <c r="I146" s="180">
        <v>454844</v>
      </c>
      <c r="J146" s="180" t="s">
        <v>125</v>
      </c>
      <c r="K146" s="169" t="s">
        <v>304</v>
      </c>
      <c r="L146" s="347" t="s">
        <v>1366</v>
      </c>
      <c r="M146" s="42" t="s">
        <v>1367</v>
      </c>
      <c r="N146" s="347" t="s">
        <v>62</v>
      </c>
      <c r="O146" s="42" t="s">
        <v>62</v>
      </c>
      <c r="P146" s="42" t="s">
        <v>62</v>
      </c>
      <c r="Q146" s="42" t="s">
        <v>62</v>
      </c>
    </row>
    <row r="147" spans="6:17" x14ac:dyDescent="0.25">
      <c r="F147" s="169" t="s">
        <v>1013</v>
      </c>
      <c r="G147" s="176" t="s">
        <v>792</v>
      </c>
      <c r="H147" s="179" t="s">
        <v>793</v>
      </c>
      <c r="I147" s="180">
        <v>454846</v>
      </c>
      <c r="J147" s="180" t="s">
        <v>794</v>
      </c>
      <c r="K147" s="169" t="s">
        <v>304</v>
      </c>
      <c r="L147" s="347" t="s">
        <v>1364</v>
      </c>
      <c r="M147" s="42" t="s">
        <v>1365</v>
      </c>
      <c r="N147" s="347" t="s">
        <v>62</v>
      </c>
      <c r="O147" s="42" t="s">
        <v>62</v>
      </c>
      <c r="P147" s="42" t="s">
        <v>62</v>
      </c>
      <c r="Q147" s="42" t="s">
        <v>62</v>
      </c>
    </row>
    <row r="148" spans="6:17" x14ac:dyDescent="0.25">
      <c r="F148" s="169" t="s">
        <v>1046</v>
      </c>
      <c r="G148" s="42" t="s">
        <v>480</v>
      </c>
      <c r="H148" s="42" t="s">
        <v>481</v>
      </c>
      <c r="I148" s="180">
        <v>456705</v>
      </c>
      <c r="J148" s="180" t="s">
        <v>292</v>
      </c>
      <c r="K148" s="169" t="s">
        <v>304</v>
      </c>
      <c r="L148" s="347" t="s">
        <v>1396</v>
      </c>
      <c r="M148" s="42" t="s">
        <v>1397</v>
      </c>
      <c r="N148" s="347" t="s">
        <v>62</v>
      </c>
      <c r="O148" s="42" t="s">
        <v>62</v>
      </c>
      <c r="P148" s="42" t="s">
        <v>62</v>
      </c>
      <c r="Q148" s="42" t="s">
        <v>62</v>
      </c>
    </row>
    <row r="149" spans="6:17" x14ac:dyDescent="0.25">
      <c r="F149" s="169" t="s">
        <v>1001</v>
      </c>
      <c r="G149" s="176" t="s">
        <v>775</v>
      </c>
      <c r="H149" s="179" t="s">
        <v>776</v>
      </c>
      <c r="I149" s="180">
        <v>460381</v>
      </c>
      <c r="J149" s="180" t="s">
        <v>117</v>
      </c>
      <c r="K149" s="169" t="s">
        <v>304</v>
      </c>
      <c r="L149" s="347" t="s">
        <v>1386</v>
      </c>
      <c r="M149" s="42" t="s">
        <v>1387</v>
      </c>
      <c r="N149" s="347" t="s">
        <v>62</v>
      </c>
      <c r="O149" s="42" t="s">
        <v>62</v>
      </c>
      <c r="P149" s="42" t="s">
        <v>62</v>
      </c>
      <c r="Q149" s="42" t="s">
        <v>62</v>
      </c>
    </row>
    <row r="150" spans="6:17" x14ac:dyDescent="0.25">
      <c r="F150" s="169" t="s">
        <v>1012</v>
      </c>
      <c r="G150" s="176" t="s">
        <v>789</v>
      </c>
      <c r="H150" s="179" t="s">
        <v>790</v>
      </c>
      <c r="I150" s="180">
        <v>460395</v>
      </c>
      <c r="J150" s="180" t="s">
        <v>791</v>
      </c>
      <c r="K150" s="169" t="s">
        <v>304</v>
      </c>
      <c r="L150" s="347" t="s">
        <v>1370</v>
      </c>
      <c r="M150" s="42" t="s">
        <v>1371</v>
      </c>
      <c r="N150" s="347" t="s">
        <v>62</v>
      </c>
      <c r="O150" s="42" t="s">
        <v>62</v>
      </c>
      <c r="P150" s="42" t="s">
        <v>62</v>
      </c>
      <c r="Q150" s="42" t="s">
        <v>62</v>
      </c>
    </row>
    <row r="151" spans="6:17" x14ac:dyDescent="0.25">
      <c r="F151" s="169" t="s">
        <v>1029</v>
      </c>
      <c r="G151" s="176" t="s">
        <v>199</v>
      </c>
      <c r="H151" s="179" t="s">
        <v>200</v>
      </c>
      <c r="I151" s="180">
        <v>460403</v>
      </c>
      <c r="J151" s="180" t="s">
        <v>95</v>
      </c>
      <c r="K151" s="169" t="s">
        <v>304</v>
      </c>
      <c r="L151" s="347" t="s">
        <v>1330</v>
      </c>
      <c r="M151" s="42" t="s">
        <v>1331</v>
      </c>
      <c r="N151" s="347" t="s">
        <v>62</v>
      </c>
      <c r="O151" s="42" t="s">
        <v>62</v>
      </c>
      <c r="P151" s="42" t="s">
        <v>62</v>
      </c>
      <c r="Q151" s="42" t="s">
        <v>62</v>
      </c>
    </row>
    <row r="152" spans="6:17" x14ac:dyDescent="0.25">
      <c r="F152" s="169" t="s">
        <v>998</v>
      </c>
      <c r="G152" s="176" t="s">
        <v>90</v>
      </c>
      <c r="H152" s="179" t="s">
        <v>278</v>
      </c>
      <c r="I152" s="180">
        <v>460405</v>
      </c>
      <c r="J152" s="180" t="s">
        <v>113</v>
      </c>
      <c r="K152" s="169" t="s">
        <v>304</v>
      </c>
      <c r="L152" s="347" t="s">
        <v>1392</v>
      </c>
      <c r="M152" s="42" t="s">
        <v>1393</v>
      </c>
      <c r="N152" s="347" t="s">
        <v>62</v>
      </c>
      <c r="O152" s="42" t="s">
        <v>62</v>
      </c>
      <c r="P152" s="42" t="s">
        <v>62</v>
      </c>
      <c r="Q152" s="42" t="s">
        <v>62</v>
      </c>
    </row>
    <row r="153" spans="6:17" x14ac:dyDescent="0.25">
      <c r="F153" s="169" t="s">
        <v>1004</v>
      </c>
      <c r="G153" s="176" t="s">
        <v>160</v>
      </c>
      <c r="H153" s="179" t="s">
        <v>161</v>
      </c>
      <c r="I153" s="180">
        <v>460407</v>
      </c>
      <c r="J153" s="180" t="s">
        <v>290</v>
      </c>
      <c r="K153" s="169" t="s">
        <v>304</v>
      </c>
      <c r="L153" s="347" t="s">
        <v>1374</v>
      </c>
      <c r="M153" s="42" t="s">
        <v>1375</v>
      </c>
      <c r="N153" s="347" t="s">
        <v>62</v>
      </c>
      <c r="O153" s="42" t="s">
        <v>62</v>
      </c>
      <c r="P153" s="42" t="s">
        <v>62</v>
      </c>
      <c r="Q153" s="42" t="s">
        <v>62</v>
      </c>
    </row>
    <row r="154" spans="6:17" x14ac:dyDescent="0.25">
      <c r="F154" s="169" t="str">
        <f>I154&amp;K154</f>
        <v>460422CL</v>
      </c>
      <c r="G154" s="42" t="s">
        <v>1198</v>
      </c>
      <c r="H154" s="42" t="s">
        <v>1199</v>
      </c>
      <c r="I154" s="180">
        <v>460422</v>
      </c>
      <c r="J154" s="180" t="s">
        <v>369</v>
      </c>
      <c r="K154" s="169" t="s">
        <v>304</v>
      </c>
      <c r="L154" s="347" t="s">
        <v>1418</v>
      </c>
      <c r="M154" s="42" t="s">
        <v>1419</v>
      </c>
      <c r="N154" s="347" t="s">
        <v>62</v>
      </c>
      <c r="O154" s="42" t="s">
        <v>62</v>
      </c>
      <c r="P154" s="42" t="s">
        <v>62</v>
      </c>
      <c r="Q154" s="42" t="s">
        <v>62</v>
      </c>
    </row>
    <row r="155" spans="6:17" x14ac:dyDescent="0.25">
      <c r="F155" s="169" t="s">
        <v>1008</v>
      </c>
      <c r="G155" s="176" t="s">
        <v>495</v>
      </c>
      <c r="H155" s="179" t="s">
        <v>496</v>
      </c>
      <c r="I155" s="180">
        <v>460424</v>
      </c>
      <c r="J155" s="180" t="s">
        <v>123</v>
      </c>
      <c r="K155" s="169" t="s">
        <v>304</v>
      </c>
      <c r="L155" s="347" t="s">
        <v>1324</v>
      </c>
      <c r="M155" s="42" t="s">
        <v>1325</v>
      </c>
      <c r="N155" s="347" t="s">
        <v>62</v>
      </c>
      <c r="O155" s="42" t="s">
        <v>62</v>
      </c>
      <c r="P155" s="42" t="s">
        <v>62</v>
      </c>
      <c r="Q155" s="42" t="s">
        <v>62</v>
      </c>
    </row>
    <row r="156" spans="6:17" x14ac:dyDescent="0.25">
      <c r="F156" s="169" t="str">
        <f>I156&amp;K156</f>
        <v>460426CL</v>
      </c>
      <c r="G156" s="42" t="s">
        <v>1164</v>
      </c>
      <c r="H156" s="42" t="s">
        <v>1165</v>
      </c>
      <c r="I156" s="180">
        <v>460426</v>
      </c>
      <c r="J156" s="180" t="s">
        <v>246</v>
      </c>
      <c r="K156" s="169" t="s">
        <v>304</v>
      </c>
      <c r="L156" s="347" t="s">
        <v>1572</v>
      </c>
      <c r="M156" s="42" t="s">
        <v>1573</v>
      </c>
      <c r="N156" s="347" t="s">
        <v>62</v>
      </c>
      <c r="O156" s="42" t="s">
        <v>62</v>
      </c>
      <c r="P156" s="42" t="s">
        <v>62</v>
      </c>
      <c r="Q156" s="42" t="s">
        <v>62</v>
      </c>
    </row>
    <row r="157" spans="6:17" x14ac:dyDescent="0.25">
      <c r="F157" s="169" t="s">
        <v>1039</v>
      </c>
      <c r="G157" s="176" t="s">
        <v>826</v>
      </c>
      <c r="H157" s="179" t="s">
        <v>827</v>
      </c>
      <c r="I157" s="180">
        <v>460432</v>
      </c>
      <c r="J157" s="180" t="s">
        <v>828</v>
      </c>
      <c r="K157" s="169" t="s">
        <v>304</v>
      </c>
      <c r="L157" s="347" t="s">
        <v>1406</v>
      </c>
      <c r="M157" s="42" t="s">
        <v>1407</v>
      </c>
      <c r="N157" s="347" t="s">
        <v>62</v>
      </c>
      <c r="O157" s="42" t="s">
        <v>62</v>
      </c>
      <c r="P157" s="42" t="s">
        <v>62</v>
      </c>
      <c r="Q157" s="42" t="s">
        <v>62</v>
      </c>
    </row>
    <row r="158" spans="6:17" x14ac:dyDescent="0.25">
      <c r="F158" s="169" t="s">
        <v>1007</v>
      </c>
      <c r="G158" s="176" t="s">
        <v>100</v>
      </c>
      <c r="H158" s="179" t="s">
        <v>446</v>
      </c>
      <c r="I158" s="180">
        <v>460434</v>
      </c>
      <c r="J158" s="180" t="s">
        <v>288</v>
      </c>
      <c r="K158" s="169" t="s">
        <v>304</v>
      </c>
      <c r="L158" s="347" t="s">
        <v>1320</v>
      </c>
      <c r="M158" s="42" t="s">
        <v>1321</v>
      </c>
      <c r="N158" s="347" t="s">
        <v>62</v>
      </c>
      <c r="O158" s="42" t="s">
        <v>62</v>
      </c>
      <c r="P158" s="42" t="s">
        <v>62</v>
      </c>
      <c r="Q158" s="42" t="s">
        <v>62</v>
      </c>
    </row>
    <row r="159" spans="6:17" x14ac:dyDescent="0.25">
      <c r="F159" s="169" t="s">
        <v>1092</v>
      </c>
      <c r="G159" s="42" t="s">
        <v>1105</v>
      </c>
      <c r="H159" s="42" t="s">
        <v>1106</v>
      </c>
      <c r="I159" s="180">
        <v>460837</v>
      </c>
      <c r="J159" s="180" t="s">
        <v>412</v>
      </c>
      <c r="K159" s="169" t="s">
        <v>304</v>
      </c>
      <c r="L159" s="347" t="s">
        <v>1705</v>
      </c>
      <c r="M159" s="42" t="s">
        <v>1706</v>
      </c>
      <c r="N159" s="347" t="s">
        <v>62</v>
      </c>
      <c r="O159" s="42" t="s">
        <v>62</v>
      </c>
      <c r="P159" s="42" t="s">
        <v>62</v>
      </c>
      <c r="Q159" s="42" t="s">
        <v>62</v>
      </c>
    </row>
    <row r="160" spans="6:17" x14ac:dyDescent="0.25">
      <c r="F160" s="169" t="s">
        <v>1040</v>
      </c>
      <c r="G160" s="176" t="s">
        <v>829</v>
      </c>
      <c r="H160" s="179" t="s">
        <v>830</v>
      </c>
      <c r="I160" s="180">
        <v>462111</v>
      </c>
      <c r="J160" s="180" t="s">
        <v>413</v>
      </c>
      <c r="K160" s="169" t="s">
        <v>304</v>
      </c>
      <c r="L160" s="347" t="s">
        <v>1452</v>
      </c>
      <c r="M160" s="42" t="s">
        <v>1453</v>
      </c>
      <c r="N160" s="347" t="s">
        <v>62</v>
      </c>
      <c r="O160" s="42" t="s">
        <v>62</v>
      </c>
      <c r="P160" s="42" t="s">
        <v>62</v>
      </c>
      <c r="Q160" s="42" t="s">
        <v>62</v>
      </c>
    </row>
    <row r="161" spans="6:17" x14ac:dyDescent="0.25">
      <c r="F161" s="169" t="str">
        <f>I161&amp;K161</f>
        <v>462111CL</v>
      </c>
      <c r="G161" s="42" t="s">
        <v>829</v>
      </c>
      <c r="H161" s="42" t="s">
        <v>830</v>
      </c>
      <c r="I161" s="180">
        <v>462111</v>
      </c>
      <c r="J161" s="180" t="s">
        <v>413</v>
      </c>
      <c r="K161" s="169" t="s">
        <v>304</v>
      </c>
      <c r="L161" s="347" t="s">
        <v>1452</v>
      </c>
      <c r="M161" s="42" t="s">
        <v>1453</v>
      </c>
      <c r="N161" s="347" t="s">
        <v>62</v>
      </c>
      <c r="O161" s="42" t="s">
        <v>62</v>
      </c>
      <c r="P161" s="42" t="s">
        <v>62</v>
      </c>
      <c r="Q161" s="42" t="s">
        <v>62</v>
      </c>
    </row>
    <row r="162" spans="6:17" x14ac:dyDescent="0.25">
      <c r="F162" s="169" t="s">
        <v>1044</v>
      </c>
      <c r="G162" s="176" t="s">
        <v>835</v>
      </c>
      <c r="H162" s="179" t="s">
        <v>836</v>
      </c>
      <c r="I162" s="180">
        <v>462723</v>
      </c>
      <c r="J162" s="180" t="s">
        <v>837</v>
      </c>
      <c r="K162" s="169" t="s">
        <v>304</v>
      </c>
      <c r="L162" s="347" t="s">
        <v>1474</v>
      </c>
      <c r="M162" s="42" t="s">
        <v>1475</v>
      </c>
      <c r="N162" s="347" t="s">
        <v>62</v>
      </c>
      <c r="O162" s="42" t="s">
        <v>62</v>
      </c>
      <c r="P162" s="42" t="s">
        <v>62</v>
      </c>
      <c r="Q162" s="42" t="s">
        <v>62</v>
      </c>
    </row>
    <row r="163" spans="6:17" x14ac:dyDescent="0.25">
      <c r="F163" s="169" t="s">
        <v>982</v>
      </c>
      <c r="G163" s="176" t="s">
        <v>74</v>
      </c>
      <c r="H163" s="179" t="s">
        <v>477</v>
      </c>
      <c r="I163" s="180">
        <v>462724</v>
      </c>
      <c r="J163" s="180" t="s">
        <v>415</v>
      </c>
      <c r="K163" s="169" t="s">
        <v>304</v>
      </c>
      <c r="L163" s="347" t="s">
        <v>1322</v>
      </c>
      <c r="M163" s="42" t="s">
        <v>1323</v>
      </c>
      <c r="N163" s="347" t="s">
        <v>62</v>
      </c>
      <c r="O163" s="42" t="s">
        <v>62</v>
      </c>
      <c r="P163" s="42" t="s">
        <v>62</v>
      </c>
      <c r="Q163" s="42" t="s">
        <v>62</v>
      </c>
    </row>
    <row r="164" spans="6:17" x14ac:dyDescent="0.25">
      <c r="F164" s="169" t="s">
        <v>1033</v>
      </c>
      <c r="G164" s="176" t="s">
        <v>819</v>
      </c>
      <c r="H164" s="179" t="s">
        <v>820</v>
      </c>
      <c r="I164" s="180">
        <v>462727</v>
      </c>
      <c r="J164" s="180" t="s">
        <v>287</v>
      </c>
      <c r="K164" s="169" t="s">
        <v>304</v>
      </c>
      <c r="L164" s="347" t="s">
        <v>1338</v>
      </c>
      <c r="M164" s="42" t="s">
        <v>1339</v>
      </c>
      <c r="N164" s="347" t="s">
        <v>62</v>
      </c>
      <c r="O164" s="42" t="s">
        <v>62</v>
      </c>
      <c r="P164" s="42" t="s">
        <v>62</v>
      </c>
      <c r="Q164" s="42" t="s">
        <v>62</v>
      </c>
    </row>
    <row r="165" spans="6:17" x14ac:dyDescent="0.25">
      <c r="F165" s="169" t="s">
        <v>981</v>
      </c>
      <c r="G165" s="176" t="s">
        <v>76</v>
      </c>
      <c r="H165" s="179" t="s">
        <v>502</v>
      </c>
      <c r="I165" s="180">
        <v>462729</v>
      </c>
      <c r="J165" s="180" t="s">
        <v>140</v>
      </c>
      <c r="K165" s="169" t="s">
        <v>304</v>
      </c>
      <c r="L165" s="347" t="s">
        <v>1318</v>
      </c>
      <c r="M165" s="42" t="s">
        <v>1319</v>
      </c>
      <c r="N165" s="347" t="s">
        <v>62</v>
      </c>
      <c r="O165" s="42" t="s">
        <v>62</v>
      </c>
      <c r="P165" s="42" t="s">
        <v>62</v>
      </c>
      <c r="Q165" s="42" t="s">
        <v>62</v>
      </c>
    </row>
    <row r="166" spans="6:17" x14ac:dyDescent="0.25">
      <c r="F166" s="169" t="s">
        <v>1086</v>
      </c>
      <c r="G166" s="42" t="s">
        <v>1093</v>
      </c>
      <c r="H166" s="42" t="s">
        <v>1094</v>
      </c>
      <c r="I166" s="180">
        <v>463587</v>
      </c>
      <c r="J166" s="180" t="s">
        <v>909</v>
      </c>
      <c r="K166" s="169" t="s">
        <v>304</v>
      </c>
      <c r="L166" s="347" t="s">
        <v>1548</v>
      </c>
      <c r="M166" s="42" t="s">
        <v>1549</v>
      </c>
      <c r="N166" s="347" t="s">
        <v>62</v>
      </c>
      <c r="O166" s="42" t="s">
        <v>62</v>
      </c>
      <c r="P166" s="42" t="s">
        <v>62</v>
      </c>
      <c r="Q166" s="42" t="s">
        <v>62</v>
      </c>
    </row>
    <row r="167" spans="6:17" x14ac:dyDescent="0.25">
      <c r="F167" s="169" t="s">
        <v>975</v>
      </c>
      <c r="G167" s="176" t="s">
        <v>386</v>
      </c>
      <c r="H167" s="179" t="s">
        <v>387</v>
      </c>
      <c r="I167" s="180">
        <v>464175</v>
      </c>
      <c r="J167" s="180" t="s">
        <v>424</v>
      </c>
      <c r="K167" s="169" t="s">
        <v>304</v>
      </c>
      <c r="L167" s="347" t="s">
        <v>1454</v>
      </c>
      <c r="M167" s="42" t="s">
        <v>1455</v>
      </c>
      <c r="N167" s="347" t="s">
        <v>62</v>
      </c>
      <c r="O167" s="42" t="s">
        <v>62</v>
      </c>
      <c r="P167" s="42" t="s">
        <v>62</v>
      </c>
      <c r="Q167" s="42" t="s">
        <v>62</v>
      </c>
    </row>
    <row r="168" spans="6:17" x14ac:dyDescent="0.25">
      <c r="F168" s="169" t="s">
        <v>978</v>
      </c>
      <c r="G168" s="176" t="s">
        <v>388</v>
      </c>
      <c r="H168" s="179" t="s">
        <v>389</v>
      </c>
      <c r="I168" s="180">
        <v>464176</v>
      </c>
      <c r="J168" s="180" t="s">
        <v>425</v>
      </c>
      <c r="K168" s="169" t="s">
        <v>304</v>
      </c>
      <c r="L168" s="347" t="s">
        <v>1460</v>
      </c>
      <c r="M168" s="42" t="s">
        <v>1461</v>
      </c>
      <c r="N168" s="347" t="s">
        <v>62</v>
      </c>
      <c r="O168" s="42" t="s">
        <v>62</v>
      </c>
      <c r="P168" s="42" t="s">
        <v>62</v>
      </c>
      <c r="Q168" s="42" t="s">
        <v>62</v>
      </c>
    </row>
    <row r="169" spans="6:17" x14ac:dyDescent="0.25">
      <c r="F169" s="169" t="s">
        <v>977</v>
      </c>
      <c r="G169" s="176" t="s">
        <v>390</v>
      </c>
      <c r="H169" s="179" t="s">
        <v>391</v>
      </c>
      <c r="I169" s="180">
        <v>464177</v>
      </c>
      <c r="J169" s="180" t="s">
        <v>426</v>
      </c>
      <c r="K169" s="169" t="s">
        <v>304</v>
      </c>
      <c r="L169" s="347" t="s">
        <v>1458</v>
      </c>
      <c r="M169" s="42" t="s">
        <v>1459</v>
      </c>
      <c r="N169" s="347" t="s">
        <v>62</v>
      </c>
      <c r="O169" s="42" t="s">
        <v>62</v>
      </c>
      <c r="P169" s="42" t="s">
        <v>62</v>
      </c>
      <c r="Q169" s="42" t="s">
        <v>62</v>
      </c>
    </row>
    <row r="170" spans="6:17" x14ac:dyDescent="0.25">
      <c r="F170" s="169" t="s">
        <v>979</v>
      </c>
      <c r="G170" s="176" t="s">
        <v>392</v>
      </c>
      <c r="H170" s="179" t="s">
        <v>393</v>
      </c>
      <c r="I170" s="180">
        <v>464178</v>
      </c>
      <c r="J170" s="180" t="s">
        <v>427</v>
      </c>
      <c r="K170" s="169" t="s">
        <v>304</v>
      </c>
      <c r="L170" s="347" t="s">
        <v>1462</v>
      </c>
      <c r="M170" s="42" t="s">
        <v>1463</v>
      </c>
      <c r="N170" s="347" t="s">
        <v>62</v>
      </c>
      <c r="O170" s="42" t="s">
        <v>62</v>
      </c>
      <c r="P170" s="42" t="s">
        <v>62</v>
      </c>
      <c r="Q170" s="42" t="s">
        <v>62</v>
      </c>
    </row>
    <row r="171" spans="6:17" x14ac:dyDescent="0.25">
      <c r="F171" s="169" t="s">
        <v>976</v>
      </c>
      <c r="G171" s="176" t="s">
        <v>394</v>
      </c>
      <c r="H171" s="179" t="s">
        <v>395</v>
      </c>
      <c r="I171" s="180">
        <v>464179</v>
      </c>
      <c r="J171" s="180" t="s">
        <v>746</v>
      </c>
      <c r="K171" s="169" t="s">
        <v>304</v>
      </c>
      <c r="L171" s="347" t="s">
        <v>1456</v>
      </c>
      <c r="M171" s="42" t="s">
        <v>1457</v>
      </c>
      <c r="N171" s="347" t="s">
        <v>62</v>
      </c>
      <c r="O171" s="42" t="s">
        <v>62</v>
      </c>
      <c r="P171" s="42" t="s">
        <v>62</v>
      </c>
      <c r="Q171" s="42" t="s">
        <v>62</v>
      </c>
    </row>
    <row r="172" spans="6:17" x14ac:dyDescent="0.25">
      <c r="F172" s="169" t="s">
        <v>1023</v>
      </c>
      <c r="G172" s="176" t="s">
        <v>396</v>
      </c>
      <c r="H172" s="179" t="s">
        <v>397</v>
      </c>
      <c r="I172" s="180">
        <v>464180</v>
      </c>
      <c r="J172" s="180" t="s">
        <v>428</v>
      </c>
      <c r="K172" s="169" t="s">
        <v>304</v>
      </c>
      <c r="L172" s="347" t="s">
        <v>1470</v>
      </c>
      <c r="M172" s="42" t="s">
        <v>1471</v>
      </c>
      <c r="N172" s="347" t="s">
        <v>62</v>
      </c>
      <c r="O172" s="42" t="s">
        <v>62</v>
      </c>
      <c r="P172" s="42" t="s">
        <v>62</v>
      </c>
      <c r="Q172" s="42" t="s">
        <v>62</v>
      </c>
    </row>
    <row r="173" spans="6:17" x14ac:dyDescent="0.25">
      <c r="F173" s="169" t="s">
        <v>1083</v>
      </c>
      <c r="G173" s="42" t="s">
        <v>895</v>
      </c>
      <c r="H173" s="42" t="s">
        <v>896</v>
      </c>
      <c r="I173" s="180">
        <v>464206</v>
      </c>
      <c r="J173" s="180" t="s">
        <v>408</v>
      </c>
      <c r="K173" s="169" t="s">
        <v>304</v>
      </c>
      <c r="L173" s="347" t="s">
        <v>1426</v>
      </c>
      <c r="M173" s="42" t="s">
        <v>1427</v>
      </c>
      <c r="N173" s="347" t="s">
        <v>62</v>
      </c>
      <c r="O173" s="42" t="s">
        <v>62</v>
      </c>
      <c r="P173" s="42" t="s">
        <v>62</v>
      </c>
      <c r="Q173" s="42" t="s">
        <v>62</v>
      </c>
    </row>
    <row r="174" spans="6:17" x14ac:dyDescent="0.25">
      <c r="F174" s="169" t="s">
        <v>1090</v>
      </c>
      <c r="G174" s="42" t="s">
        <v>1101</v>
      </c>
      <c r="H174" s="42" t="s">
        <v>1102</v>
      </c>
      <c r="I174" s="180">
        <v>464207</v>
      </c>
      <c r="J174" s="180" t="s">
        <v>409</v>
      </c>
      <c r="K174" s="169" t="s">
        <v>304</v>
      </c>
      <c r="L174" s="347" t="s">
        <v>1703</v>
      </c>
      <c r="M174" s="42" t="s">
        <v>1704</v>
      </c>
      <c r="N174" s="347" t="s">
        <v>62</v>
      </c>
      <c r="O174" s="42" t="s">
        <v>62</v>
      </c>
      <c r="P174" s="42" t="s">
        <v>62</v>
      </c>
      <c r="Q174" s="42" t="s">
        <v>62</v>
      </c>
    </row>
    <row r="175" spans="6:17" x14ac:dyDescent="0.25">
      <c r="F175" s="169" t="s">
        <v>994</v>
      </c>
      <c r="G175" s="176" t="s">
        <v>92</v>
      </c>
      <c r="H175" s="179" t="s">
        <v>139</v>
      </c>
      <c r="I175" s="180">
        <v>464934</v>
      </c>
      <c r="J175" s="180" t="s">
        <v>116</v>
      </c>
      <c r="K175" s="169" t="s">
        <v>304</v>
      </c>
      <c r="L175" s="347" t="s">
        <v>1368</v>
      </c>
      <c r="M175" s="42" t="s">
        <v>1369</v>
      </c>
      <c r="N175" s="347" t="s">
        <v>62</v>
      </c>
      <c r="O175" s="42" t="s">
        <v>62</v>
      </c>
      <c r="P175" s="42" t="s">
        <v>62</v>
      </c>
      <c r="Q175" s="42" t="s">
        <v>62</v>
      </c>
    </row>
    <row r="176" spans="6:17" x14ac:dyDescent="0.25">
      <c r="F176" s="169" t="s">
        <v>1009</v>
      </c>
      <c r="G176" s="176" t="s">
        <v>785</v>
      </c>
      <c r="H176" s="179" t="s">
        <v>786</v>
      </c>
      <c r="I176" s="180">
        <v>464935</v>
      </c>
      <c r="J176" s="180" t="s">
        <v>194</v>
      </c>
      <c r="K176" s="169" t="s">
        <v>304</v>
      </c>
      <c r="L176" s="347" t="s">
        <v>1402</v>
      </c>
      <c r="M176" s="42" t="s">
        <v>1403</v>
      </c>
      <c r="N176" s="347" t="s">
        <v>62</v>
      </c>
      <c r="O176" s="42" t="s">
        <v>62</v>
      </c>
      <c r="P176" s="42" t="s">
        <v>62</v>
      </c>
      <c r="Q176" s="42" t="s">
        <v>62</v>
      </c>
    </row>
    <row r="177" spans="6:17" x14ac:dyDescent="0.25">
      <c r="F177" s="169" t="s">
        <v>1003</v>
      </c>
      <c r="G177" s="176" t="s">
        <v>779</v>
      </c>
      <c r="H177" s="179" t="s">
        <v>780</v>
      </c>
      <c r="I177" s="180">
        <v>464937</v>
      </c>
      <c r="J177" s="180" t="s">
        <v>187</v>
      </c>
      <c r="K177" s="169" t="s">
        <v>304</v>
      </c>
      <c r="L177" s="347" t="s">
        <v>1380</v>
      </c>
      <c r="M177" s="42" t="s">
        <v>1381</v>
      </c>
      <c r="N177" s="347" t="s">
        <v>62</v>
      </c>
      <c r="O177" s="42" t="s">
        <v>62</v>
      </c>
      <c r="P177" s="42" t="s">
        <v>62</v>
      </c>
      <c r="Q177" s="42" t="s">
        <v>62</v>
      </c>
    </row>
    <row r="178" spans="6:17" x14ac:dyDescent="0.25">
      <c r="F178" s="169" t="s">
        <v>1000</v>
      </c>
      <c r="G178" s="176" t="s">
        <v>89</v>
      </c>
      <c r="H178" s="179" t="s">
        <v>180</v>
      </c>
      <c r="I178" s="180">
        <v>464939</v>
      </c>
      <c r="J178" s="180" t="s">
        <v>186</v>
      </c>
      <c r="K178" s="169" t="s">
        <v>304</v>
      </c>
      <c r="L178" s="347" t="s">
        <v>1312</v>
      </c>
      <c r="M178" s="42" t="s">
        <v>1313</v>
      </c>
      <c r="N178" s="347" t="s">
        <v>62</v>
      </c>
      <c r="O178" s="42" t="s">
        <v>62</v>
      </c>
      <c r="P178" s="42" t="s">
        <v>62</v>
      </c>
      <c r="Q178" s="42" t="s">
        <v>62</v>
      </c>
    </row>
    <row r="179" spans="6:17" x14ac:dyDescent="0.25">
      <c r="F179" s="169" t="s">
        <v>1006</v>
      </c>
      <c r="G179" s="176" t="s">
        <v>783</v>
      </c>
      <c r="H179" s="179" t="s">
        <v>784</v>
      </c>
      <c r="I179" s="180">
        <v>465049</v>
      </c>
      <c r="J179" s="180" t="s">
        <v>122</v>
      </c>
      <c r="K179" s="169" t="s">
        <v>304</v>
      </c>
      <c r="L179" s="347" t="s">
        <v>1390</v>
      </c>
      <c r="M179" s="42" t="s">
        <v>1391</v>
      </c>
      <c r="N179" s="347" t="s">
        <v>62</v>
      </c>
      <c r="O179" s="42" t="s">
        <v>62</v>
      </c>
      <c r="P179" s="42" t="s">
        <v>62</v>
      </c>
      <c r="Q179" s="42" t="s">
        <v>62</v>
      </c>
    </row>
    <row r="180" spans="6:17" x14ac:dyDescent="0.25">
      <c r="F180" s="169" t="s">
        <v>1043</v>
      </c>
      <c r="G180" s="176" t="s">
        <v>833</v>
      </c>
      <c r="H180" s="179" t="s">
        <v>834</v>
      </c>
      <c r="I180" s="180">
        <v>465054</v>
      </c>
      <c r="J180" s="180" t="s">
        <v>115</v>
      </c>
      <c r="K180" s="169" t="s">
        <v>304</v>
      </c>
      <c r="L180" s="347" t="s">
        <v>1440</v>
      </c>
      <c r="M180" s="42" t="s">
        <v>1441</v>
      </c>
      <c r="N180" s="347" t="s">
        <v>62</v>
      </c>
      <c r="O180" s="42" t="s">
        <v>62</v>
      </c>
      <c r="P180" s="42" t="s">
        <v>62</v>
      </c>
      <c r="Q180" s="42" t="s">
        <v>62</v>
      </c>
    </row>
    <row r="181" spans="6:17" x14ac:dyDescent="0.25">
      <c r="F181" s="169" t="s">
        <v>1028</v>
      </c>
      <c r="G181" s="176" t="s">
        <v>813</v>
      </c>
      <c r="H181" s="179" t="s">
        <v>814</v>
      </c>
      <c r="I181" s="180">
        <v>465062</v>
      </c>
      <c r="J181" s="180" t="s">
        <v>341</v>
      </c>
      <c r="K181" s="169" t="s">
        <v>304</v>
      </c>
      <c r="L181" s="347" t="s">
        <v>1432</v>
      </c>
      <c r="M181" s="42" t="s">
        <v>1433</v>
      </c>
      <c r="N181" s="347" t="s">
        <v>62</v>
      </c>
      <c r="O181" s="42" t="s">
        <v>62</v>
      </c>
      <c r="P181" s="42" t="s">
        <v>62</v>
      </c>
      <c r="Q181" s="42" t="s">
        <v>62</v>
      </c>
    </row>
    <row r="182" spans="6:17" x14ac:dyDescent="0.25">
      <c r="F182" s="169" t="s">
        <v>1025</v>
      </c>
      <c r="G182" s="176" t="s">
        <v>79</v>
      </c>
      <c r="H182" s="179" t="s">
        <v>243</v>
      </c>
      <c r="I182" s="180">
        <v>465063</v>
      </c>
      <c r="J182" s="180" t="s">
        <v>340</v>
      </c>
      <c r="K182" s="169" t="s">
        <v>304</v>
      </c>
      <c r="L182" s="347" t="s">
        <v>1436</v>
      </c>
      <c r="M182" s="42" t="s">
        <v>1437</v>
      </c>
      <c r="N182" s="347" t="s">
        <v>62</v>
      </c>
      <c r="O182" s="42" t="s">
        <v>62</v>
      </c>
      <c r="P182" s="42" t="s">
        <v>62</v>
      </c>
      <c r="Q182" s="42" t="s">
        <v>62</v>
      </c>
    </row>
    <row r="183" spans="6:17" x14ac:dyDescent="0.25">
      <c r="F183" s="169" t="s">
        <v>1032</v>
      </c>
      <c r="G183" s="176" t="s">
        <v>192</v>
      </c>
      <c r="H183" s="179" t="s">
        <v>193</v>
      </c>
      <c r="I183" s="180">
        <v>465065</v>
      </c>
      <c r="J183" s="180" t="s">
        <v>153</v>
      </c>
      <c r="K183" s="169" t="s">
        <v>304</v>
      </c>
      <c r="L183" s="347" t="s">
        <v>1340</v>
      </c>
      <c r="M183" s="42" t="s">
        <v>1341</v>
      </c>
      <c r="N183" s="347" t="s">
        <v>62</v>
      </c>
      <c r="O183" s="42" t="s">
        <v>62</v>
      </c>
      <c r="P183" s="42" t="s">
        <v>62</v>
      </c>
      <c r="Q183" s="42" t="s">
        <v>62</v>
      </c>
    </row>
    <row r="184" spans="6:17" x14ac:dyDescent="0.25">
      <c r="F184" s="169" t="s">
        <v>1038</v>
      </c>
      <c r="G184" s="176" t="s">
        <v>823</v>
      </c>
      <c r="H184" s="179" t="s">
        <v>824</v>
      </c>
      <c r="I184" s="180">
        <v>465067</v>
      </c>
      <c r="J184" s="180" t="s">
        <v>825</v>
      </c>
      <c r="K184" s="169" t="s">
        <v>304</v>
      </c>
      <c r="L184" s="347" t="s">
        <v>1472</v>
      </c>
      <c r="M184" s="42" t="s">
        <v>1473</v>
      </c>
      <c r="N184" s="347" t="s">
        <v>62</v>
      </c>
      <c r="O184" s="42" t="s">
        <v>62</v>
      </c>
      <c r="P184" s="42" t="s">
        <v>62</v>
      </c>
      <c r="Q184" s="42" t="s">
        <v>62</v>
      </c>
    </row>
    <row r="185" spans="6:17" x14ac:dyDescent="0.25">
      <c r="F185" s="169" t="str">
        <f>I185&amp;K185</f>
        <v>465548CL</v>
      </c>
      <c r="G185" s="42" t="s">
        <v>1258</v>
      </c>
      <c r="H185" s="42" t="s">
        <v>1259</v>
      </c>
      <c r="I185" s="180">
        <v>465548</v>
      </c>
      <c r="J185" s="180" t="s">
        <v>1166</v>
      </c>
      <c r="K185" s="169" t="s">
        <v>304</v>
      </c>
      <c r="L185" s="347" t="s">
        <v>1446</v>
      </c>
      <c r="M185" s="42" t="s">
        <v>1447</v>
      </c>
      <c r="N185" s="347" t="s">
        <v>62</v>
      </c>
      <c r="O185" s="42" t="s">
        <v>62</v>
      </c>
      <c r="P185" s="42" t="s">
        <v>62</v>
      </c>
      <c r="Q185" s="42" t="s">
        <v>62</v>
      </c>
    </row>
    <row r="186" spans="6:17" x14ac:dyDescent="0.25">
      <c r="F186" s="169" t="s">
        <v>1027</v>
      </c>
      <c r="G186" s="176" t="s">
        <v>375</v>
      </c>
      <c r="H186" s="179" t="s">
        <v>376</v>
      </c>
      <c r="I186" s="180">
        <v>465549</v>
      </c>
      <c r="J186" s="180" t="s">
        <v>339</v>
      </c>
      <c r="K186" s="169" t="s">
        <v>304</v>
      </c>
      <c r="L186" s="347" t="s">
        <v>1394</v>
      </c>
      <c r="M186" s="42" t="s">
        <v>1395</v>
      </c>
      <c r="N186" s="347" t="s">
        <v>62</v>
      </c>
      <c r="O186" s="42" t="s">
        <v>62</v>
      </c>
      <c r="P186" s="42" t="s">
        <v>62</v>
      </c>
      <c r="Q186" s="42" t="s">
        <v>62</v>
      </c>
    </row>
    <row r="187" spans="6:17" x14ac:dyDescent="0.25">
      <c r="F187" s="169" t="str">
        <f>I187&amp;K187</f>
        <v>465550CL</v>
      </c>
      <c r="G187" s="42" t="s">
        <v>1254</v>
      </c>
      <c r="H187" s="42" t="s">
        <v>1255</v>
      </c>
      <c r="I187" s="180">
        <v>465550</v>
      </c>
      <c r="J187" s="180" t="s">
        <v>1247</v>
      </c>
      <c r="K187" s="169" t="s">
        <v>304</v>
      </c>
      <c r="L187" s="347" t="s">
        <v>1588</v>
      </c>
      <c r="M187" s="42" t="s">
        <v>1589</v>
      </c>
      <c r="N187" s="347" t="s">
        <v>62</v>
      </c>
      <c r="O187" s="42" t="s">
        <v>62</v>
      </c>
      <c r="P187" s="42" t="s">
        <v>62</v>
      </c>
      <c r="Q187" s="42" t="s">
        <v>62</v>
      </c>
    </row>
    <row r="188" spans="6:17" x14ac:dyDescent="0.25">
      <c r="F188" s="169" t="s">
        <v>1017</v>
      </c>
      <c r="G188" s="176" t="s">
        <v>801</v>
      </c>
      <c r="H188" s="179" t="s">
        <v>802</v>
      </c>
      <c r="I188" s="180">
        <v>465775</v>
      </c>
      <c r="J188" s="180" t="s">
        <v>411</v>
      </c>
      <c r="K188" s="169" t="s">
        <v>304</v>
      </c>
      <c r="L188" s="347" t="s">
        <v>1376</v>
      </c>
      <c r="M188" s="42" t="s">
        <v>1377</v>
      </c>
      <c r="N188" s="347" t="s">
        <v>62</v>
      </c>
      <c r="O188" s="42" t="s">
        <v>62</v>
      </c>
      <c r="P188" s="42" t="s">
        <v>62</v>
      </c>
      <c r="Q188" s="42" t="s">
        <v>62</v>
      </c>
    </row>
    <row r="189" spans="6:17" x14ac:dyDescent="0.25">
      <c r="F189" s="169" t="s">
        <v>1037</v>
      </c>
      <c r="G189" s="176" t="s">
        <v>158</v>
      </c>
      <c r="H189" s="179" t="s">
        <v>159</v>
      </c>
      <c r="I189" s="180">
        <v>466080</v>
      </c>
      <c r="J189" s="180" t="s">
        <v>1228</v>
      </c>
      <c r="K189" s="169" t="s">
        <v>304</v>
      </c>
      <c r="L189" s="347" t="s">
        <v>1316</v>
      </c>
      <c r="M189" s="42" t="s">
        <v>1317</v>
      </c>
      <c r="N189" s="347" t="s">
        <v>62</v>
      </c>
      <c r="O189" s="42" t="s">
        <v>62</v>
      </c>
      <c r="P189" s="42" t="s">
        <v>62</v>
      </c>
      <c r="Q189" s="42" t="s">
        <v>62</v>
      </c>
    </row>
    <row r="190" spans="6:17" x14ac:dyDescent="0.25">
      <c r="F190" s="169" t="str">
        <f>I190&amp;K190</f>
        <v>466080CL</v>
      </c>
      <c r="G190" s="42" t="s">
        <v>158</v>
      </c>
      <c r="H190" s="42" t="s">
        <v>159</v>
      </c>
      <c r="I190" s="180">
        <v>466080</v>
      </c>
      <c r="J190" s="180" t="s">
        <v>1228</v>
      </c>
      <c r="K190" s="169" t="s">
        <v>304</v>
      </c>
      <c r="L190" s="347" t="s">
        <v>1316</v>
      </c>
      <c r="M190" s="42" t="s">
        <v>1317</v>
      </c>
      <c r="N190" s="347" t="s">
        <v>62</v>
      </c>
      <c r="O190" s="42" t="s">
        <v>62</v>
      </c>
      <c r="P190" s="42" t="s">
        <v>62</v>
      </c>
      <c r="Q190" s="42" t="s">
        <v>62</v>
      </c>
    </row>
    <row r="191" spans="6:17" x14ac:dyDescent="0.25">
      <c r="F191" s="169" t="s">
        <v>1031</v>
      </c>
      <c r="G191" s="176" t="s">
        <v>817</v>
      </c>
      <c r="H191" s="179" t="s">
        <v>818</v>
      </c>
      <c r="I191" s="180">
        <v>466081</v>
      </c>
      <c r="J191" s="180" t="s">
        <v>1231</v>
      </c>
      <c r="K191" s="169" t="s">
        <v>304</v>
      </c>
      <c r="L191" s="347" t="s">
        <v>1438</v>
      </c>
      <c r="M191" s="42" t="s">
        <v>1439</v>
      </c>
      <c r="N191" s="347" t="s">
        <v>62</v>
      </c>
      <c r="O191" s="42" t="s">
        <v>62</v>
      </c>
      <c r="P191" s="42" t="s">
        <v>62</v>
      </c>
      <c r="Q191" s="42" t="s">
        <v>62</v>
      </c>
    </row>
    <row r="192" spans="6:17" x14ac:dyDescent="0.25">
      <c r="F192" s="169" t="str">
        <f>I192&amp;K192</f>
        <v>466081CL</v>
      </c>
      <c r="G192" s="42" t="s">
        <v>817</v>
      </c>
      <c r="H192" s="42" t="s">
        <v>818</v>
      </c>
      <c r="I192" s="180">
        <v>466081</v>
      </c>
      <c r="J192" s="180" t="s">
        <v>1231</v>
      </c>
      <c r="K192" s="169" t="s">
        <v>304</v>
      </c>
      <c r="L192" s="347" t="s">
        <v>1438</v>
      </c>
      <c r="M192" s="42" t="s">
        <v>1439</v>
      </c>
      <c r="N192" s="347" t="s">
        <v>62</v>
      </c>
      <c r="O192" s="42" t="s">
        <v>62</v>
      </c>
      <c r="P192" s="42" t="s">
        <v>62</v>
      </c>
      <c r="Q192" s="42" t="s">
        <v>62</v>
      </c>
    </row>
    <row r="193" spans="6:17" x14ac:dyDescent="0.25">
      <c r="F193" s="169" t="s">
        <v>1005</v>
      </c>
      <c r="G193" s="176" t="s">
        <v>781</v>
      </c>
      <c r="H193" s="179" t="s">
        <v>782</v>
      </c>
      <c r="I193" s="180">
        <v>466082</v>
      </c>
      <c r="J193" s="180" t="s">
        <v>1235</v>
      </c>
      <c r="K193" s="169" t="s">
        <v>304</v>
      </c>
      <c r="L193" s="347" t="s">
        <v>1410</v>
      </c>
      <c r="M193" s="42" t="s">
        <v>1411</v>
      </c>
      <c r="N193" s="347" t="s">
        <v>62</v>
      </c>
      <c r="O193" s="42" t="s">
        <v>62</v>
      </c>
      <c r="P193" s="42" t="s">
        <v>62</v>
      </c>
      <c r="Q193" s="42" t="s">
        <v>62</v>
      </c>
    </row>
    <row r="194" spans="6:17" x14ac:dyDescent="0.25">
      <c r="F194" s="169" t="str">
        <f>I194&amp;K194</f>
        <v>466082CL</v>
      </c>
      <c r="G194" s="42" t="s">
        <v>781</v>
      </c>
      <c r="H194" s="42" t="s">
        <v>782</v>
      </c>
      <c r="I194" s="180">
        <v>466082</v>
      </c>
      <c r="J194" s="180" t="s">
        <v>1235</v>
      </c>
      <c r="K194" s="169" t="s">
        <v>304</v>
      </c>
      <c r="L194" s="347" t="s">
        <v>1410</v>
      </c>
      <c r="M194" s="42" t="s">
        <v>1411</v>
      </c>
      <c r="N194" s="347" t="s">
        <v>62</v>
      </c>
      <c r="O194" s="42" t="s">
        <v>62</v>
      </c>
      <c r="P194" s="42" t="s">
        <v>62</v>
      </c>
      <c r="Q194" s="42" t="s">
        <v>62</v>
      </c>
    </row>
    <row r="195" spans="6:17" x14ac:dyDescent="0.25">
      <c r="F195" s="169" t="s">
        <v>1045</v>
      </c>
      <c r="G195" s="176" t="s">
        <v>838</v>
      </c>
      <c r="H195" s="179" t="s">
        <v>839</v>
      </c>
      <c r="I195" s="180">
        <v>466083</v>
      </c>
      <c r="J195" s="180" t="s">
        <v>1213</v>
      </c>
      <c r="K195" s="169" t="s">
        <v>304</v>
      </c>
      <c r="L195" s="347" t="s">
        <v>1442</v>
      </c>
      <c r="M195" s="42" t="s">
        <v>1443</v>
      </c>
      <c r="N195" s="347" t="s">
        <v>62</v>
      </c>
      <c r="O195" s="42" t="s">
        <v>62</v>
      </c>
      <c r="P195" s="42" t="s">
        <v>62</v>
      </c>
      <c r="Q195" s="42" t="s">
        <v>62</v>
      </c>
    </row>
    <row r="196" spans="6:17" x14ac:dyDescent="0.25">
      <c r="F196" s="169" t="str">
        <f>I196&amp;K196</f>
        <v>466083CL</v>
      </c>
      <c r="G196" s="42" t="s">
        <v>838</v>
      </c>
      <c r="H196" s="42" t="s">
        <v>839</v>
      </c>
      <c r="I196" s="180">
        <v>466083</v>
      </c>
      <c r="J196" s="180" t="s">
        <v>1213</v>
      </c>
      <c r="K196" s="169" t="s">
        <v>304</v>
      </c>
      <c r="L196" s="347" t="s">
        <v>1442</v>
      </c>
      <c r="M196" s="42" t="s">
        <v>1443</v>
      </c>
      <c r="N196" s="347" t="s">
        <v>62</v>
      </c>
      <c r="O196" s="42" t="s">
        <v>62</v>
      </c>
      <c r="P196" s="42" t="s">
        <v>62</v>
      </c>
      <c r="Q196" s="42" t="s">
        <v>62</v>
      </c>
    </row>
    <row r="197" spans="6:17" x14ac:dyDescent="0.25">
      <c r="F197" s="169" t="s">
        <v>983</v>
      </c>
      <c r="G197" s="176" t="s">
        <v>681</v>
      </c>
      <c r="H197" s="179" t="s">
        <v>682</v>
      </c>
      <c r="I197" s="180">
        <v>466084</v>
      </c>
      <c r="J197" s="180" t="s">
        <v>1241</v>
      </c>
      <c r="K197" s="169" t="s">
        <v>304</v>
      </c>
      <c r="L197" s="347" t="s">
        <v>1336</v>
      </c>
      <c r="M197" s="42" t="s">
        <v>1337</v>
      </c>
      <c r="N197" s="347" t="s">
        <v>62</v>
      </c>
      <c r="O197" s="42" t="s">
        <v>62</v>
      </c>
      <c r="P197" s="42" t="s">
        <v>62</v>
      </c>
      <c r="Q197" s="42" t="s">
        <v>62</v>
      </c>
    </row>
    <row r="198" spans="6:17" x14ac:dyDescent="0.25">
      <c r="F198" s="169" t="str">
        <f>I198&amp;K198</f>
        <v>466084CL</v>
      </c>
      <c r="G198" s="42" t="s">
        <v>681</v>
      </c>
      <c r="H198" s="42" t="s">
        <v>682</v>
      </c>
      <c r="I198" s="180">
        <v>466084</v>
      </c>
      <c r="J198" s="180" t="s">
        <v>1241</v>
      </c>
      <c r="K198" s="169" t="s">
        <v>304</v>
      </c>
      <c r="L198" s="347" t="s">
        <v>1336</v>
      </c>
      <c r="M198" s="42" t="s">
        <v>1337</v>
      </c>
      <c r="N198" s="347" t="s">
        <v>62</v>
      </c>
      <c r="O198" s="42" t="s">
        <v>62</v>
      </c>
      <c r="P198" s="42" t="s">
        <v>62</v>
      </c>
      <c r="Q198" s="42" t="s">
        <v>62</v>
      </c>
    </row>
    <row r="199" spans="6:17" x14ac:dyDescent="0.25">
      <c r="F199" s="169" t="str">
        <f>I199&amp;K199</f>
        <v>466085CL</v>
      </c>
      <c r="G199" s="42" t="s">
        <v>1250</v>
      </c>
      <c r="H199" s="42" t="s">
        <v>1251</v>
      </c>
      <c r="I199" s="180">
        <v>466085</v>
      </c>
      <c r="J199" s="180" t="s">
        <v>1237</v>
      </c>
      <c r="K199" s="169" t="s">
        <v>304</v>
      </c>
      <c r="L199" s="347" t="s">
        <v>1342</v>
      </c>
      <c r="M199" s="42" t="s">
        <v>1343</v>
      </c>
      <c r="N199" s="347" t="s">
        <v>62</v>
      </c>
      <c r="O199" s="42" t="s">
        <v>62</v>
      </c>
      <c r="P199" s="42" t="s">
        <v>62</v>
      </c>
      <c r="Q199" s="42" t="s">
        <v>62</v>
      </c>
    </row>
    <row r="200" spans="6:17" x14ac:dyDescent="0.25">
      <c r="F200" s="169" t="s">
        <v>1041</v>
      </c>
      <c r="G200" s="176" t="s">
        <v>831</v>
      </c>
      <c r="H200" s="179" t="s">
        <v>832</v>
      </c>
      <c r="I200" s="180">
        <v>466086</v>
      </c>
      <c r="J200" s="180" t="s">
        <v>1240</v>
      </c>
      <c r="K200" s="169" t="s">
        <v>304</v>
      </c>
      <c r="L200" s="347" t="s">
        <v>1388</v>
      </c>
      <c r="M200" s="42" t="s">
        <v>1389</v>
      </c>
      <c r="N200" s="347" t="s">
        <v>62</v>
      </c>
      <c r="O200" s="42" t="s">
        <v>62</v>
      </c>
      <c r="P200" s="42" t="s">
        <v>62</v>
      </c>
      <c r="Q200" s="42" t="s">
        <v>62</v>
      </c>
    </row>
    <row r="201" spans="6:17" x14ac:dyDescent="0.25">
      <c r="F201" s="169" t="str">
        <f>I201&amp;K201</f>
        <v>466086CL</v>
      </c>
      <c r="G201" s="42" t="s">
        <v>831</v>
      </c>
      <c r="H201" s="42" t="s">
        <v>832</v>
      </c>
      <c r="I201" s="180">
        <v>466086</v>
      </c>
      <c r="J201" s="180" t="s">
        <v>1240</v>
      </c>
      <c r="K201" s="169" t="s">
        <v>304</v>
      </c>
      <c r="L201" s="347" t="s">
        <v>1388</v>
      </c>
      <c r="M201" s="42" t="s">
        <v>1389</v>
      </c>
      <c r="N201" s="347" t="s">
        <v>62</v>
      </c>
      <c r="O201" s="42" t="s">
        <v>62</v>
      </c>
      <c r="P201" s="42" t="s">
        <v>62</v>
      </c>
      <c r="Q201" s="42" t="s">
        <v>62</v>
      </c>
    </row>
    <row r="202" spans="6:17" x14ac:dyDescent="0.25">
      <c r="F202" s="169" t="s">
        <v>1026</v>
      </c>
      <c r="G202" s="176" t="s">
        <v>97</v>
      </c>
      <c r="H202" s="179" t="s">
        <v>269</v>
      </c>
      <c r="I202" s="180">
        <v>466088</v>
      </c>
      <c r="J202" s="180" t="s">
        <v>1245</v>
      </c>
      <c r="K202" s="169" t="s">
        <v>304</v>
      </c>
      <c r="L202" s="347" t="s">
        <v>1422</v>
      </c>
      <c r="M202" s="42" t="s">
        <v>1423</v>
      </c>
      <c r="N202" s="347" t="s">
        <v>62</v>
      </c>
      <c r="O202" s="42" t="s">
        <v>62</v>
      </c>
      <c r="P202" s="42" t="s">
        <v>62</v>
      </c>
      <c r="Q202" s="42" t="s">
        <v>62</v>
      </c>
    </row>
    <row r="203" spans="6:17" x14ac:dyDescent="0.25">
      <c r="F203" s="169" t="str">
        <f>I203&amp;K203</f>
        <v>466088CL</v>
      </c>
      <c r="G203" s="42" t="s">
        <v>97</v>
      </c>
      <c r="H203" s="42" t="s">
        <v>269</v>
      </c>
      <c r="I203" s="180">
        <v>466088</v>
      </c>
      <c r="J203" s="180" t="s">
        <v>1245</v>
      </c>
      <c r="K203" s="169" t="s">
        <v>304</v>
      </c>
      <c r="L203" s="347" t="s">
        <v>1422</v>
      </c>
      <c r="M203" s="42" t="s">
        <v>1423</v>
      </c>
      <c r="N203" s="347" t="s">
        <v>62</v>
      </c>
      <c r="O203" s="42" t="s">
        <v>62</v>
      </c>
      <c r="P203" s="42" t="s">
        <v>62</v>
      </c>
      <c r="Q203" s="42" t="s">
        <v>62</v>
      </c>
    </row>
    <row r="204" spans="6:17" x14ac:dyDescent="0.25">
      <c r="F204" s="169" t="s">
        <v>984</v>
      </c>
      <c r="G204" s="176" t="s">
        <v>747</v>
      </c>
      <c r="H204" s="179" t="s">
        <v>748</v>
      </c>
      <c r="I204" s="180">
        <v>466089</v>
      </c>
      <c r="J204" s="180" t="s">
        <v>1234</v>
      </c>
      <c r="K204" s="169" t="s">
        <v>304</v>
      </c>
      <c r="L204" s="347" t="s">
        <v>1434</v>
      </c>
      <c r="M204" s="42" t="s">
        <v>1435</v>
      </c>
      <c r="N204" s="347" t="s">
        <v>62</v>
      </c>
      <c r="O204" s="42" t="s">
        <v>62</v>
      </c>
      <c r="P204" s="42" t="s">
        <v>62</v>
      </c>
      <c r="Q204" s="42" t="s">
        <v>62</v>
      </c>
    </row>
    <row r="205" spans="6:17" x14ac:dyDescent="0.25">
      <c r="F205" s="169" t="str">
        <f>I205&amp;K205</f>
        <v>466089CL</v>
      </c>
      <c r="G205" s="42" t="s">
        <v>747</v>
      </c>
      <c r="H205" s="42" t="s">
        <v>748</v>
      </c>
      <c r="I205" s="180">
        <v>466089</v>
      </c>
      <c r="J205" s="180" t="s">
        <v>1234</v>
      </c>
      <c r="K205" s="169" t="s">
        <v>304</v>
      </c>
      <c r="L205" s="347" t="s">
        <v>1434</v>
      </c>
      <c r="M205" s="42" t="s">
        <v>1435</v>
      </c>
      <c r="N205" s="347" t="s">
        <v>62</v>
      </c>
      <c r="O205" s="42" t="s">
        <v>62</v>
      </c>
      <c r="P205" s="42" t="s">
        <v>62</v>
      </c>
      <c r="Q205" s="42" t="s">
        <v>62</v>
      </c>
    </row>
    <row r="206" spans="6:17" x14ac:dyDescent="0.25">
      <c r="F206" s="169" t="s">
        <v>1016</v>
      </c>
      <c r="G206" s="176" t="s">
        <v>799</v>
      </c>
      <c r="H206" s="179" t="s">
        <v>800</v>
      </c>
      <c r="I206" s="180">
        <v>466090</v>
      </c>
      <c r="J206" s="180" t="s">
        <v>1239</v>
      </c>
      <c r="K206" s="169" t="s">
        <v>304</v>
      </c>
      <c r="L206" s="347" t="s">
        <v>1430</v>
      </c>
      <c r="M206" s="42" t="s">
        <v>1431</v>
      </c>
      <c r="N206" s="347" t="s">
        <v>62</v>
      </c>
      <c r="O206" s="42" t="s">
        <v>62</v>
      </c>
      <c r="P206" s="42" t="s">
        <v>62</v>
      </c>
      <c r="Q206" s="42" t="s">
        <v>62</v>
      </c>
    </row>
    <row r="207" spans="6:17" x14ac:dyDescent="0.25">
      <c r="F207" s="169" t="str">
        <f>I207&amp;K207</f>
        <v>466090CL</v>
      </c>
      <c r="G207" s="42" t="s">
        <v>799</v>
      </c>
      <c r="H207" s="42" t="s">
        <v>800</v>
      </c>
      <c r="I207" s="180">
        <v>466090</v>
      </c>
      <c r="J207" s="180" t="s">
        <v>1239</v>
      </c>
      <c r="K207" s="169" t="s">
        <v>304</v>
      </c>
      <c r="L207" s="347" t="s">
        <v>1430</v>
      </c>
      <c r="M207" s="42" t="s">
        <v>1431</v>
      </c>
      <c r="N207" s="347" t="s">
        <v>62</v>
      </c>
      <c r="O207" s="42" t="s">
        <v>62</v>
      </c>
      <c r="P207" s="42" t="s">
        <v>62</v>
      </c>
      <c r="Q207" s="42" t="s">
        <v>62</v>
      </c>
    </row>
    <row r="208" spans="6:17" x14ac:dyDescent="0.25">
      <c r="F208" s="169" t="s">
        <v>996</v>
      </c>
      <c r="G208" s="176" t="s">
        <v>769</v>
      </c>
      <c r="H208" s="179" t="s">
        <v>770</v>
      </c>
      <c r="I208" s="180">
        <v>466091</v>
      </c>
      <c r="J208" s="180" t="s">
        <v>1230</v>
      </c>
      <c r="K208" s="169" t="s">
        <v>304</v>
      </c>
      <c r="L208" s="347" t="s">
        <v>1384</v>
      </c>
      <c r="M208" s="42" t="s">
        <v>1385</v>
      </c>
      <c r="N208" s="347" t="s">
        <v>62</v>
      </c>
      <c r="O208" s="42" t="s">
        <v>62</v>
      </c>
      <c r="P208" s="42" t="s">
        <v>62</v>
      </c>
      <c r="Q208" s="42" t="s">
        <v>62</v>
      </c>
    </row>
    <row r="209" spans="6:17" x14ac:dyDescent="0.25">
      <c r="F209" s="169" t="str">
        <f>I209&amp;K209</f>
        <v>466091CL</v>
      </c>
      <c r="G209" s="42" t="s">
        <v>769</v>
      </c>
      <c r="H209" s="42" t="s">
        <v>770</v>
      </c>
      <c r="I209" s="180">
        <v>466091</v>
      </c>
      <c r="J209" s="180" t="s">
        <v>1230</v>
      </c>
      <c r="K209" s="169" t="s">
        <v>304</v>
      </c>
      <c r="L209" s="347" t="s">
        <v>1384</v>
      </c>
      <c r="M209" s="42" t="s">
        <v>1385</v>
      </c>
      <c r="N209" s="347" t="s">
        <v>62</v>
      </c>
      <c r="O209" s="42" t="s">
        <v>62</v>
      </c>
      <c r="P209" s="42" t="s">
        <v>62</v>
      </c>
      <c r="Q209" s="42" t="s">
        <v>62</v>
      </c>
    </row>
    <row r="210" spans="6:17" x14ac:dyDescent="0.25">
      <c r="F210" s="169" t="s">
        <v>1022</v>
      </c>
      <c r="G210" s="176" t="s">
        <v>811</v>
      </c>
      <c r="H210" s="179" t="s">
        <v>812</v>
      </c>
      <c r="I210" s="180">
        <v>466092</v>
      </c>
      <c r="J210" s="180" t="s">
        <v>1232</v>
      </c>
      <c r="K210" s="169" t="s">
        <v>304</v>
      </c>
      <c r="L210" s="347" t="s">
        <v>1468</v>
      </c>
      <c r="M210" s="42" t="s">
        <v>1469</v>
      </c>
      <c r="N210" s="347" t="s">
        <v>62</v>
      </c>
      <c r="O210" s="42" t="s">
        <v>62</v>
      </c>
      <c r="P210" s="42" t="s">
        <v>62</v>
      </c>
      <c r="Q210" s="42" t="s">
        <v>62</v>
      </c>
    </row>
    <row r="211" spans="6:17" x14ac:dyDescent="0.25">
      <c r="F211" s="169" t="str">
        <f>I211&amp;K211</f>
        <v>466092CL</v>
      </c>
      <c r="G211" s="42" t="s">
        <v>811</v>
      </c>
      <c r="H211" s="42" t="s">
        <v>812</v>
      </c>
      <c r="I211" s="180">
        <v>466092</v>
      </c>
      <c r="J211" s="180" t="s">
        <v>1232</v>
      </c>
      <c r="K211" s="169" t="s">
        <v>304</v>
      </c>
      <c r="L211" s="347" t="s">
        <v>1468</v>
      </c>
      <c r="M211" s="42" t="s">
        <v>1469</v>
      </c>
      <c r="N211" s="347" t="s">
        <v>62</v>
      </c>
      <c r="O211" s="42" t="s">
        <v>62</v>
      </c>
      <c r="P211" s="42" t="s">
        <v>62</v>
      </c>
      <c r="Q211" s="42" t="s">
        <v>62</v>
      </c>
    </row>
    <row r="212" spans="6:17" x14ac:dyDescent="0.25">
      <c r="F212" s="169" t="s">
        <v>980</v>
      </c>
      <c r="G212" s="176" t="s">
        <v>505</v>
      </c>
      <c r="H212" s="179" t="s">
        <v>507</v>
      </c>
      <c r="I212" s="180">
        <v>466093</v>
      </c>
      <c r="J212" s="180" t="s">
        <v>1233</v>
      </c>
      <c r="K212" s="169" t="s">
        <v>304</v>
      </c>
      <c r="L212" s="347" t="s">
        <v>1378</v>
      </c>
      <c r="M212" s="42" t="s">
        <v>1379</v>
      </c>
      <c r="N212" s="347" t="s">
        <v>62</v>
      </c>
      <c r="O212" s="42" t="s">
        <v>62</v>
      </c>
      <c r="P212" s="42" t="s">
        <v>62</v>
      </c>
      <c r="Q212" s="42" t="s">
        <v>62</v>
      </c>
    </row>
    <row r="213" spans="6:17" x14ac:dyDescent="0.25">
      <c r="F213" s="169" t="str">
        <f>I213&amp;K213</f>
        <v>466093CL</v>
      </c>
      <c r="G213" s="42" t="s">
        <v>505</v>
      </c>
      <c r="H213" s="42" t="s">
        <v>507</v>
      </c>
      <c r="I213" s="180">
        <v>466093</v>
      </c>
      <c r="J213" s="180" t="s">
        <v>1233</v>
      </c>
      <c r="K213" s="169" t="s">
        <v>304</v>
      </c>
      <c r="L213" s="347" t="s">
        <v>1378</v>
      </c>
      <c r="M213" s="42" t="s">
        <v>1379</v>
      </c>
      <c r="N213" s="347" t="s">
        <v>62</v>
      </c>
      <c r="O213" s="42" t="s">
        <v>62</v>
      </c>
      <c r="P213" s="42" t="s">
        <v>62</v>
      </c>
      <c r="Q213" s="42" t="s">
        <v>62</v>
      </c>
    </row>
    <row r="214" spans="6:17" x14ac:dyDescent="0.25">
      <c r="F214" s="169" t="s">
        <v>1024</v>
      </c>
      <c r="G214" s="176" t="s">
        <v>679</v>
      </c>
      <c r="H214" s="179" t="s">
        <v>680</v>
      </c>
      <c r="I214" s="180">
        <v>466095</v>
      </c>
      <c r="J214" s="180" t="s">
        <v>1238</v>
      </c>
      <c r="K214" s="169" t="s">
        <v>304</v>
      </c>
      <c r="L214" s="347" t="s">
        <v>1428</v>
      </c>
      <c r="M214" s="42" t="s">
        <v>1429</v>
      </c>
      <c r="N214" s="347" t="s">
        <v>62</v>
      </c>
      <c r="O214" s="42" t="s">
        <v>62</v>
      </c>
      <c r="P214" s="42" t="s">
        <v>62</v>
      </c>
      <c r="Q214" s="42" t="s">
        <v>62</v>
      </c>
    </row>
    <row r="215" spans="6:17" x14ac:dyDescent="0.25">
      <c r="F215" s="169" t="str">
        <f>I215&amp;K215</f>
        <v>466095CL</v>
      </c>
      <c r="G215" s="42" t="s">
        <v>679</v>
      </c>
      <c r="H215" s="42" t="s">
        <v>680</v>
      </c>
      <c r="I215" s="180">
        <v>466095</v>
      </c>
      <c r="J215" s="180" t="s">
        <v>1238</v>
      </c>
      <c r="K215" s="169" t="s">
        <v>304</v>
      </c>
      <c r="L215" s="347" t="s">
        <v>1428</v>
      </c>
      <c r="M215" s="42" t="s">
        <v>1429</v>
      </c>
      <c r="N215" s="347" t="s">
        <v>62</v>
      </c>
      <c r="O215" s="42" t="s">
        <v>62</v>
      </c>
      <c r="P215" s="42" t="s">
        <v>62</v>
      </c>
      <c r="Q215" s="42" t="s">
        <v>62</v>
      </c>
    </row>
    <row r="216" spans="6:17" x14ac:dyDescent="0.25">
      <c r="F216" s="169" t="s">
        <v>1035</v>
      </c>
      <c r="G216" s="176" t="s">
        <v>469</v>
      </c>
      <c r="H216" s="179" t="s">
        <v>470</v>
      </c>
      <c r="I216" s="180">
        <v>466096</v>
      </c>
      <c r="J216" s="180" t="s">
        <v>1244</v>
      </c>
      <c r="K216" s="169" t="s">
        <v>304</v>
      </c>
      <c r="L216" s="347" t="s">
        <v>1408</v>
      </c>
      <c r="M216" s="42" t="s">
        <v>1409</v>
      </c>
      <c r="N216" s="347" t="s">
        <v>62</v>
      </c>
      <c r="O216" s="42" t="s">
        <v>62</v>
      </c>
      <c r="P216" s="42" t="s">
        <v>62</v>
      </c>
      <c r="Q216" s="42" t="s">
        <v>62</v>
      </c>
    </row>
    <row r="217" spans="6:17" x14ac:dyDescent="0.25">
      <c r="F217" s="169" t="str">
        <f>I217&amp;K217</f>
        <v>466096CL</v>
      </c>
      <c r="G217" s="42" t="s">
        <v>469</v>
      </c>
      <c r="H217" s="42" t="s">
        <v>470</v>
      </c>
      <c r="I217" s="180">
        <v>466096</v>
      </c>
      <c r="J217" s="180" t="s">
        <v>1244</v>
      </c>
      <c r="K217" s="169" t="s">
        <v>304</v>
      </c>
      <c r="L217" s="347" t="s">
        <v>1408</v>
      </c>
      <c r="M217" s="42" t="s">
        <v>1409</v>
      </c>
      <c r="N217" s="347" t="s">
        <v>62</v>
      </c>
      <c r="O217" s="42" t="s">
        <v>62</v>
      </c>
      <c r="P217" s="42" t="s">
        <v>62</v>
      </c>
      <c r="Q217" s="42" t="s">
        <v>62</v>
      </c>
    </row>
    <row r="218" spans="6:17" x14ac:dyDescent="0.25">
      <c r="F218" s="169" t="s">
        <v>1021</v>
      </c>
      <c r="G218" s="176" t="s">
        <v>809</v>
      </c>
      <c r="H218" s="179" t="s">
        <v>810</v>
      </c>
      <c r="I218" s="180">
        <v>466097</v>
      </c>
      <c r="J218" s="180" t="s">
        <v>1246</v>
      </c>
      <c r="K218" s="169" t="s">
        <v>304</v>
      </c>
      <c r="L218" s="347" t="s">
        <v>1344</v>
      </c>
      <c r="M218" s="42" t="s">
        <v>1345</v>
      </c>
      <c r="N218" s="347" t="s">
        <v>62</v>
      </c>
      <c r="O218" s="42" t="s">
        <v>62</v>
      </c>
      <c r="P218" s="42" t="s">
        <v>62</v>
      </c>
      <c r="Q218" s="42" t="s">
        <v>62</v>
      </c>
    </row>
    <row r="219" spans="6:17" x14ac:dyDescent="0.25">
      <c r="F219" s="169" t="str">
        <f>I219&amp;K219</f>
        <v>466097CL</v>
      </c>
      <c r="G219" s="42" t="s">
        <v>809</v>
      </c>
      <c r="H219" s="42" t="s">
        <v>810</v>
      </c>
      <c r="I219" s="180">
        <v>466097</v>
      </c>
      <c r="J219" s="180" t="s">
        <v>1246</v>
      </c>
      <c r="K219" s="169" t="s">
        <v>304</v>
      </c>
      <c r="L219" s="347" t="s">
        <v>1344</v>
      </c>
      <c r="M219" s="42" t="s">
        <v>1345</v>
      </c>
      <c r="N219" s="347" t="s">
        <v>62</v>
      </c>
      <c r="O219" s="42" t="s">
        <v>62</v>
      </c>
      <c r="P219" s="42" t="s">
        <v>62</v>
      </c>
      <c r="Q219" s="42" t="s">
        <v>62</v>
      </c>
    </row>
    <row r="220" spans="6:17" x14ac:dyDescent="0.25">
      <c r="F220" s="169" t="str">
        <f>I220&amp;K220</f>
        <v>466098CL</v>
      </c>
      <c r="G220" s="42" t="s">
        <v>1170</v>
      </c>
      <c r="H220" s="42" t="s">
        <v>1171</v>
      </c>
      <c r="I220" s="180">
        <v>466098</v>
      </c>
      <c r="J220" s="180" t="s">
        <v>1242</v>
      </c>
      <c r="K220" s="169" t="s">
        <v>304</v>
      </c>
      <c r="L220" s="347" t="s">
        <v>1574</v>
      </c>
      <c r="M220" s="42" t="s">
        <v>1575</v>
      </c>
      <c r="N220" s="347" t="s">
        <v>62</v>
      </c>
      <c r="O220" s="42" t="s">
        <v>62</v>
      </c>
      <c r="P220" s="42" t="s">
        <v>62</v>
      </c>
      <c r="Q220" s="42" t="s">
        <v>62</v>
      </c>
    </row>
    <row r="221" spans="6:17" x14ac:dyDescent="0.25">
      <c r="F221" s="169" t="s">
        <v>997</v>
      </c>
      <c r="G221" s="176" t="s">
        <v>771</v>
      </c>
      <c r="H221" s="179" t="s">
        <v>772</v>
      </c>
      <c r="I221" s="180">
        <v>466487</v>
      </c>
      <c r="J221" s="180" t="s">
        <v>164</v>
      </c>
      <c r="K221" s="169" t="s">
        <v>304</v>
      </c>
      <c r="L221" s="347" t="s">
        <v>1398</v>
      </c>
      <c r="M221" s="42" t="s">
        <v>1399</v>
      </c>
      <c r="N221" s="347" t="s">
        <v>62</v>
      </c>
      <c r="O221" s="42" t="s">
        <v>62</v>
      </c>
      <c r="P221" s="42" t="s">
        <v>62</v>
      </c>
      <c r="Q221" s="42" t="s">
        <v>62</v>
      </c>
    </row>
    <row r="222" spans="6:17" x14ac:dyDescent="0.25">
      <c r="F222" s="169" t="s">
        <v>973</v>
      </c>
      <c r="G222" s="176" t="s">
        <v>487</v>
      </c>
      <c r="H222" s="179" t="s">
        <v>448</v>
      </c>
      <c r="I222" s="180">
        <v>466719</v>
      </c>
      <c r="J222" s="180" t="s">
        <v>416</v>
      </c>
      <c r="K222" s="169" t="s">
        <v>304</v>
      </c>
      <c r="L222" s="347" t="s">
        <v>1314</v>
      </c>
      <c r="M222" s="42" t="s">
        <v>1315</v>
      </c>
      <c r="N222" s="347" t="s">
        <v>62</v>
      </c>
      <c r="O222" s="42" t="s">
        <v>62</v>
      </c>
      <c r="P222" s="42" t="s">
        <v>62</v>
      </c>
      <c r="Q222" s="42" t="s">
        <v>62</v>
      </c>
    </row>
    <row r="223" spans="6:17" x14ac:dyDescent="0.25">
      <c r="F223" s="169" t="str">
        <f>I223&amp;K223</f>
        <v>467023CL</v>
      </c>
      <c r="G223" s="42" t="s">
        <v>1188</v>
      </c>
      <c r="H223" s="42" t="s">
        <v>1189</v>
      </c>
      <c r="I223" s="180">
        <v>467023</v>
      </c>
      <c r="J223" s="180" t="s">
        <v>1187</v>
      </c>
      <c r="K223" s="169" t="s">
        <v>304</v>
      </c>
      <c r="L223" s="347" t="s">
        <v>1582</v>
      </c>
      <c r="M223" s="42" t="s">
        <v>1583</v>
      </c>
      <c r="N223" s="347" t="s">
        <v>62</v>
      </c>
      <c r="O223" s="42" t="s">
        <v>62</v>
      </c>
      <c r="P223" s="42" t="s">
        <v>62</v>
      </c>
      <c r="Q223" s="42" t="s">
        <v>62</v>
      </c>
    </row>
    <row r="224" spans="6:17" x14ac:dyDescent="0.25">
      <c r="F224" s="169" t="s">
        <v>1019</v>
      </c>
      <c r="G224" s="176" t="s">
        <v>806</v>
      </c>
      <c r="H224" s="179" t="s">
        <v>807</v>
      </c>
      <c r="I224" s="180">
        <v>467026</v>
      </c>
      <c r="J224" s="180" t="s">
        <v>808</v>
      </c>
      <c r="K224" s="169" t="s">
        <v>304</v>
      </c>
      <c r="L224" s="347" t="s">
        <v>1466</v>
      </c>
      <c r="M224" s="42" t="s">
        <v>1467</v>
      </c>
      <c r="N224" s="347" t="s">
        <v>62</v>
      </c>
      <c r="O224" s="42" t="s">
        <v>62</v>
      </c>
      <c r="P224" s="42" t="s">
        <v>62</v>
      </c>
      <c r="Q224" s="42" t="s">
        <v>62</v>
      </c>
    </row>
    <row r="225" spans="6:17" x14ac:dyDescent="0.25">
      <c r="F225" s="169" t="s">
        <v>1018</v>
      </c>
      <c r="G225" s="176" t="s">
        <v>803</v>
      </c>
      <c r="H225" s="179" t="s">
        <v>804</v>
      </c>
      <c r="I225" s="180">
        <v>467027</v>
      </c>
      <c r="J225" s="180" t="s">
        <v>805</v>
      </c>
      <c r="K225" s="169" t="s">
        <v>304</v>
      </c>
      <c r="L225" s="347" t="s">
        <v>1464</v>
      </c>
      <c r="M225" s="42" t="s">
        <v>1465</v>
      </c>
      <c r="N225" s="347" t="s">
        <v>62</v>
      </c>
      <c r="O225" s="42" t="s">
        <v>62</v>
      </c>
      <c r="P225" s="42" t="s">
        <v>62</v>
      </c>
      <c r="Q225" s="42" t="s">
        <v>62</v>
      </c>
    </row>
    <row r="226" spans="6:17" x14ac:dyDescent="0.25">
      <c r="F226" s="169" t="str">
        <f>I226&amp;K226</f>
        <v>467563CL</v>
      </c>
      <c r="G226" s="42" t="s">
        <v>1167</v>
      </c>
      <c r="H226" s="42" t="s">
        <v>1168</v>
      </c>
      <c r="I226" s="180">
        <v>467563</v>
      </c>
      <c r="J226" s="180" t="s">
        <v>114</v>
      </c>
      <c r="K226" s="169" t="s">
        <v>304</v>
      </c>
      <c r="L226" s="347" t="s">
        <v>1332</v>
      </c>
      <c r="M226" s="42" t="s">
        <v>1333</v>
      </c>
      <c r="N226" s="347" t="s">
        <v>62</v>
      </c>
      <c r="O226" s="42" t="s">
        <v>62</v>
      </c>
      <c r="P226" s="42" t="s">
        <v>62</v>
      </c>
      <c r="Q226" s="42" t="s">
        <v>62</v>
      </c>
    </row>
    <row r="227" spans="6:17" x14ac:dyDescent="0.25">
      <c r="F227" s="169" t="s">
        <v>1030</v>
      </c>
      <c r="G227" s="176" t="s">
        <v>815</v>
      </c>
      <c r="H227" s="179" t="s">
        <v>816</v>
      </c>
      <c r="I227" s="180">
        <v>467568</v>
      </c>
      <c r="J227" s="180" t="s">
        <v>732</v>
      </c>
      <c r="K227" s="169" t="s">
        <v>304</v>
      </c>
      <c r="L227" s="347" t="s">
        <v>1424</v>
      </c>
      <c r="M227" s="42" t="s">
        <v>1425</v>
      </c>
      <c r="N227" s="347" t="s">
        <v>62</v>
      </c>
      <c r="O227" s="42" t="s">
        <v>62</v>
      </c>
      <c r="P227" s="42" t="s">
        <v>62</v>
      </c>
      <c r="Q227" s="42" t="s">
        <v>62</v>
      </c>
    </row>
    <row r="228" spans="6:17" x14ac:dyDescent="0.25">
      <c r="F228" s="169" t="s">
        <v>990</v>
      </c>
      <c r="G228" s="176" t="s">
        <v>759</v>
      </c>
      <c r="H228" s="179" t="s">
        <v>760</v>
      </c>
      <c r="I228" s="180">
        <v>467921</v>
      </c>
      <c r="J228" s="180" t="s">
        <v>516</v>
      </c>
      <c r="K228" s="169" t="s">
        <v>304</v>
      </c>
      <c r="L228" s="347" t="s">
        <v>1356</v>
      </c>
      <c r="M228" s="42" t="s">
        <v>1357</v>
      </c>
      <c r="N228" s="347" t="s">
        <v>62</v>
      </c>
      <c r="O228" s="42" t="s">
        <v>62</v>
      </c>
      <c r="P228" s="42" t="s">
        <v>62</v>
      </c>
      <c r="Q228" s="42" t="s">
        <v>62</v>
      </c>
    </row>
    <row r="229" spans="6:17" x14ac:dyDescent="0.25">
      <c r="F229" s="169" t="s">
        <v>986</v>
      </c>
      <c r="G229" s="176" t="s">
        <v>751</v>
      </c>
      <c r="H229" s="179" t="s">
        <v>752</v>
      </c>
      <c r="I229" s="180">
        <v>467922</v>
      </c>
      <c r="J229" s="180" t="s">
        <v>517</v>
      </c>
      <c r="K229" s="169" t="s">
        <v>304</v>
      </c>
      <c r="L229" s="347" t="s">
        <v>1348</v>
      </c>
      <c r="M229" s="42" t="s">
        <v>1349</v>
      </c>
      <c r="N229" s="347" t="s">
        <v>62</v>
      </c>
      <c r="O229" s="42" t="s">
        <v>62</v>
      </c>
      <c r="P229" s="42" t="s">
        <v>62</v>
      </c>
      <c r="Q229" s="42" t="s">
        <v>62</v>
      </c>
    </row>
    <row r="230" spans="6:17" x14ac:dyDescent="0.25">
      <c r="F230" s="169" t="s">
        <v>989</v>
      </c>
      <c r="G230" s="176" t="s">
        <v>757</v>
      </c>
      <c r="H230" s="179" t="s">
        <v>758</v>
      </c>
      <c r="I230" s="180">
        <v>467923</v>
      </c>
      <c r="J230" s="180" t="s">
        <v>518</v>
      </c>
      <c r="K230" s="169" t="s">
        <v>304</v>
      </c>
      <c r="L230" s="347" t="s">
        <v>1354</v>
      </c>
      <c r="M230" s="42" t="s">
        <v>1355</v>
      </c>
      <c r="N230" s="347" t="s">
        <v>62</v>
      </c>
      <c r="O230" s="42" t="s">
        <v>62</v>
      </c>
      <c r="P230" s="42" t="s">
        <v>62</v>
      </c>
      <c r="Q230" s="42" t="s">
        <v>62</v>
      </c>
    </row>
    <row r="231" spans="6:17" x14ac:dyDescent="0.25">
      <c r="F231" s="169" t="s">
        <v>992</v>
      </c>
      <c r="G231" s="176" t="s">
        <v>763</v>
      </c>
      <c r="H231" s="179" t="s">
        <v>764</v>
      </c>
      <c r="I231" s="180">
        <v>467924</v>
      </c>
      <c r="J231" s="180" t="s">
        <v>519</v>
      </c>
      <c r="K231" s="169" t="s">
        <v>304</v>
      </c>
      <c r="L231" s="347" t="s">
        <v>1360</v>
      </c>
      <c r="M231" s="42" t="s">
        <v>1361</v>
      </c>
      <c r="N231" s="347" t="s">
        <v>62</v>
      </c>
      <c r="O231" s="42" t="s">
        <v>62</v>
      </c>
      <c r="P231" s="42" t="s">
        <v>62</v>
      </c>
      <c r="Q231" s="42" t="s">
        <v>62</v>
      </c>
    </row>
    <row r="232" spans="6:17" x14ac:dyDescent="0.25">
      <c r="F232" s="169" t="s">
        <v>993</v>
      </c>
      <c r="G232" s="176" t="s">
        <v>765</v>
      </c>
      <c r="H232" s="179" t="s">
        <v>766</v>
      </c>
      <c r="I232" s="180">
        <v>467925</v>
      </c>
      <c r="J232" s="180" t="s">
        <v>520</v>
      </c>
      <c r="K232" s="169" t="s">
        <v>304</v>
      </c>
      <c r="L232" s="347" t="s">
        <v>1362</v>
      </c>
      <c r="M232" s="42" t="s">
        <v>1363</v>
      </c>
      <c r="N232" s="347" t="s">
        <v>62</v>
      </c>
      <c r="O232" s="42" t="s">
        <v>62</v>
      </c>
      <c r="P232" s="42" t="s">
        <v>62</v>
      </c>
      <c r="Q232" s="42" t="s">
        <v>62</v>
      </c>
    </row>
    <row r="233" spans="6:17" x14ac:dyDescent="0.25">
      <c r="F233" s="169" t="s">
        <v>985</v>
      </c>
      <c r="G233" s="176" t="s">
        <v>749</v>
      </c>
      <c r="H233" s="179" t="s">
        <v>750</v>
      </c>
      <c r="I233" s="180">
        <v>467926</v>
      </c>
      <c r="J233" s="180" t="s">
        <v>521</v>
      </c>
      <c r="K233" s="169" t="s">
        <v>304</v>
      </c>
      <c r="L233" s="347" t="s">
        <v>1346</v>
      </c>
      <c r="M233" s="42" t="s">
        <v>1347</v>
      </c>
      <c r="N233" s="347" t="s">
        <v>62</v>
      </c>
      <c r="O233" s="42" t="s">
        <v>62</v>
      </c>
      <c r="P233" s="42" t="s">
        <v>62</v>
      </c>
      <c r="Q233" s="42" t="s">
        <v>62</v>
      </c>
    </row>
    <row r="234" spans="6:17" x14ac:dyDescent="0.25">
      <c r="F234" s="169" t="s">
        <v>988</v>
      </c>
      <c r="G234" s="176" t="s">
        <v>755</v>
      </c>
      <c r="H234" s="179" t="s">
        <v>756</v>
      </c>
      <c r="I234" s="180">
        <v>467927</v>
      </c>
      <c r="J234" s="180" t="s">
        <v>522</v>
      </c>
      <c r="K234" s="169" t="s">
        <v>304</v>
      </c>
      <c r="L234" s="347" t="s">
        <v>1352</v>
      </c>
      <c r="M234" s="42" t="s">
        <v>1353</v>
      </c>
      <c r="N234" s="347" t="s">
        <v>62</v>
      </c>
      <c r="O234" s="42" t="s">
        <v>62</v>
      </c>
      <c r="P234" s="42" t="s">
        <v>62</v>
      </c>
      <c r="Q234" s="42" t="s">
        <v>62</v>
      </c>
    </row>
    <row r="235" spans="6:17" x14ac:dyDescent="0.25">
      <c r="F235" s="169" t="s">
        <v>987</v>
      </c>
      <c r="G235" s="176" t="s">
        <v>753</v>
      </c>
      <c r="H235" s="179" t="s">
        <v>754</v>
      </c>
      <c r="I235" s="180">
        <v>467928</v>
      </c>
      <c r="J235" s="180" t="s">
        <v>523</v>
      </c>
      <c r="K235" s="169" t="s">
        <v>304</v>
      </c>
      <c r="L235" s="347" t="s">
        <v>1350</v>
      </c>
      <c r="M235" s="42" t="s">
        <v>1351</v>
      </c>
      <c r="N235" s="347" t="s">
        <v>62</v>
      </c>
      <c r="O235" s="42" t="s">
        <v>62</v>
      </c>
      <c r="P235" s="42" t="s">
        <v>62</v>
      </c>
      <c r="Q235" s="42" t="s">
        <v>62</v>
      </c>
    </row>
    <row r="236" spans="6:17" x14ac:dyDescent="0.25">
      <c r="F236" s="169" t="s">
        <v>991</v>
      </c>
      <c r="G236" s="176" t="s">
        <v>761</v>
      </c>
      <c r="H236" s="179" t="s">
        <v>762</v>
      </c>
      <c r="I236" s="180">
        <v>467929</v>
      </c>
      <c r="J236" s="180" t="s">
        <v>524</v>
      </c>
      <c r="K236" s="169" t="s">
        <v>304</v>
      </c>
      <c r="L236" s="347" t="s">
        <v>1358</v>
      </c>
      <c r="M236" s="42" t="s">
        <v>1359</v>
      </c>
      <c r="N236" s="347" t="s">
        <v>62</v>
      </c>
      <c r="O236" s="42" t="s">
        <v>62</v>
      </c>
      <c r="P236" s="42" t="s">
        <v>62</v>
      </c>
      <c r="Q236" s="42" t="s">
        <v>62</v>
      </c>
    </row>
    <row r="237" spans="6:17" x14ac:dyDescent="0.25">
      <c r="F237" s="169" t="s">
        <v>1002</v>
      </c>
      <c r="G237" s="176" t="s">
        <v>777</v>
      </c>
      <c r="H237" s="179" t="s">
        <v>778</v>
      </c>
      <c r="I237" s="180">
        <v>468334</v>
      </c>
      <c r="J237" s="180" t="s">
        <v>1229</v>
      </c>
      <c r="K237" s="169" t="s">
        <v>304</v>
      </c>
      <c r="L237" s="347" t="s">
        <v>1382</v>
      </c>
      <c r="M237" s="42" t="s">
        <v>1383</v>
      </c>
      <c r="N237" s="347" t="s">
        <v>62</v>
      </c>
      <c r="O237" s="42" t="s">
        <v>62</v>
      </c>
      <c r="P237" s="42" t="s">
        <v>62</v>
      </c>
      <c r="Q237" s="42" t="s">
        <v>62</v>
      </c>
    </row>
    <row r="238" spans="6:17" x14ac:dyDescent="0.25">
      <c r="F238" s="169" t="str">
        <f>I238&amp;K238</f>
        <v>468334CL</v>
      </c>
      <c r="G238" s="42" t="s">
        <v>777</v>
      </c>
      <c r="H238" s="42" t="s">
        <v>778</v>
      </c>
      <c r="I238" s="180">
        <v>468334</v>
      </c>
      <c r="J238" s="180" t="s">
        <v>1229</v>
      </c>
      <c r="K238" s="169" t="s">
        <v>304</v>
      </c>
      <c r="L238" s="347" t="s">
        <v>1382</v>
      </c>
      <c r="M238" s="42" t="s">
        <v>1383</v>
      </c>
      <c r="N238" s="347" t="s">
        <v>62</v>
      </c>
      <c r="O238" s="42" t="s">
        <v>62</v>
      </c>
      <c r="P238" s="42" t="s">
        <v>62</v>
      </c>
      <c r="Q238" s="42" t="s">
        <v>62</v>
      </c>
    </row>
    <row r="239" spans="6:17" x14ac:dyDescent="0.25">
      <c r="F239" s="169" t="s">
        <v>1010</v>
      </c>
      <c r="G239" s="176" t="s">
        <v>787</v>
      </c>
      <c r="H239" s="179" t="s">
        <v>788</v>
      </c>
      <c r="I239" s="180">
        <v>468335</v>
      </c>
      <c r="J239" s="180" t="s">
        <v>1236</v>
      </c>
      <c r="K239" s="169" t="s">
        <v>304</v>
      </c>
      <c r="L239" s="347" t="s">
        <v>1420</v>
      </c>
      <c r="M239" s="42" t="s">
        <v>1421</v>
      </c>
      <c r="N239" s="347" t="s">
        <v>62</v>
      </c>
      <c r="O239" s="42" t="s">
        <v>62</v>
      </c>
      <c r="P239" s="42" t="s">
        <v>62</v>
      </c>
      <c r="Q239" s="42" t="s">
        <v>62</v>
      </c>
    </row>
    <row r="240" spans="6:17" x14ac:dyDescent="0.25">
      <c r="F240" s="169" t="str">
        <f>I240&amp;K240</f>
        <v>468335CL</v>
      </c>
      <c r="G240" s="42" t="s">
        <v>787</v>
      </c>
      <c r="H240" s="42" t="s">
        <v>788</v>
      </c>
      <c r="I240" s="180">
        <v>468335</v>
      </c>
      <c r="J240" s="180" t="s">
        <v>1236</v>
      </c>
      <c r="K240" s="169" t="s">
        <v>304</v>
      </c>
      <c r="L240" s="347" t="s">
        <v>1420</v>
      </c>
      <c r="M240" s="42" t="s">
        <v>1421</v>
      </c>
      <c r="N240" s="347" t="s">
        <v>62</v>
      </c>
      <c r="O240" s="42" t="s">
        <v>62</v>
      </c>
      <c r="P240" s="42" t="s">
        <v>62</v>
      </c>
      <c r="Q240" s="42" t="s">
        <v>62</v>
      </c>
    </row>
    <row r="241" spans="6:17" x14ac:dyDescent="0.25">
      <c r="F241" s="169" t="s">
        <v>1014</v>
      </c>
      <c r="G241" s="176" t="s">
        <v>795</v>
      </c>
      <c r="H241" s="179" t="s">
        <v>796</v>
      </c>
      <c r="I241" s="180">
        <v>468336</v>
      </c>
      <c r="J241" s="180" t="s">
        <v>1243</v>
      </c>
      <c r="K241" s="169" t="s">
        <v>304</v>
      </c>
      <c r="L241" s="347" t="s">
        <v>1404</v>
      </c>
      <c r="M241" s="42" t="s">
        <v>1405</v>
      </c>
      <c r="N241" s="347" t="s">
        <v>62</v>
      </c>
      <c r="O241" s="42" t="s">
        <v>62</v>
      </c>
      <c r="P241" s="42" t="s">
        <v>62</v>
      </c>
      <c r="Q241" s="42" t="s">
        <v>62</v>
      </c>
    </row>
    <row r="242" spans="6:17" x14ac:dyDescent="0.25">
      <c r="F242" s="169" t="str">
        <f>I242&amp;K242</f>
        <v>468336CL</v>
      </c>
      <c r="G242" s="42" t="s">
        <v>795</v>
      </c>
      <c r="H242" s="42" t="s">
        <v>796</v>
      </c>
      <c r="I242" s="180">
        <v>468336</v>
      </c>
      <c r="J242" s="180" t="s">
        <v>1243</v>
      </c>
      <c r="K242" s="169" t="s">
        <v>304</v>
      </c>
      <c r="L242" s="347" t="s">
        <v>1404</v>
      </c>
      <c r="M242" s="42" t="s">
        <v>1405</v>
      </c>
      <c r="N242" s="347" t="s">
        <v>62</v>
      </c>
      <c r="O242" s="42" t="s">
        <v>62</v>
      </c>
      <c r="P242" s="42" t="s">
        <v>62</v>
      </c>
      <c r="Q242" s="42" t="s">
        <v>62</v>
      </c>
    </row>
    <row r="243" spans="6:17" x14ac:dyDescent="0.25">
      <c r="F243" s="169" t="s">
        <v>1042</v>
      </c>
      <c r="G243" s="176" t="s">
        <v>254</v>
      </c>
      <c r="H243" s="179" t="s">
        <v>255</v>
      </c>
      <c r="I243" s="180">
        <v>468337</v>
      </c>
      <c r="J243" s="180" t="s">
        <v>1216</v>
      </c>
      <c r="K243" s="169" t="s">
        <v>304</v>
      </c>
      <c r="L243" s="347" t="s">
        <v>1416</v>
      </c>
      <c r="M243" s="42" t="s">
        <v>1417</v>
      </c>
      <c r="N243" s="347" t="s">
        <v>62</v>
      </c>
      <c r="O243" s="42" t="s">
        <v>62</v>
      </c>
      <c r="P243" s="42" t="s">
        <v>62</v>
      </c>
      <c r="Q243" s="42" t="s">
        <v>62</v>
      </c>
    </row>
    <row r="244" spans="6:17" x14ac:dyDescent="0.25">
      <c r="F244" s="169" t="str">
        <f>I244&amp;K244</f>
        <v>468337CL</v>
      </c>
      <c r="G244" s="42" t="s">
        <v>254</v>
      </c>
      <c r="H244" s="42" t="s">
        <v>255</v>
      </c>
      <c r="I244" s="180">
        <v>468337</v>
      </c>
      <c r="J244" s="180" t="s">
        <v>1216</v>
      </c>
      <c r="K244" s="169" t="s">
        <v>304</v>
      </c>
      <c r="L244" s="347" t="s">
        <v>1416</v>
      </c>
      <c r="M244" s="42" t="s">
        <v>1417</v>
      </c>
      <c r="N244" s="347" t="s">
        <v>62</v>
      </c>
      <c r="O244" s="42" t="s">
        <v>62</v>
      </c>
      <c r="P244" s="42" t="s">
        <v>62</v>
      </c>
      <c r="Q244" s="42" t="s">
        <v>62</v>
      </c>
    </row>
    <row r="245" spans="6:17" x14ac:dyDescent="0.25">
      <c r="F245" s="169" t="s">
        <v>1088</v>
      </c>
      <c r="G245" s="42" t="s">
        <v>1097</v>
      </c>
      <c r="H245" s="42" t="s">
        <v>1098</v>
      </c>
      <c r="I245" s="180">
        <v>468338</v>
      </c>
      <c r="J245" s="180" t="s">
        <v>1215</v>
      </c>
      <c r="K245" s="169" t="s">
        <v>304</v>
      </c>
      <c r="L245" s="347" t="s">
        <v>1550</v>
      </c>
      <c r="M245" s="42" t="s">
        <v>1551</v>
      </c>
      <c r="N245" s="347" t="s">
        <v>62</v>
      </c>
      <c r="O245" s="42" t="s">
        <v>62</v>
      </c>
      <c r="P245" s="42" t="s">
        <v>62</v>
      </c>
      <c r="Q245" s="42" t="s">
        <v>62</v>
      </c>
    </row>
    <row r="246" spans="6:17" x14ac:dyDescent="0.25">
      <c r="F246" s="169" t="str">
        <f>I246&amp;K246</f>
        <v>468338CL</v>
      </c>
      <c r="G246" s="42" t="s">
        <v>1097</v>
      </c>
      <c r="H246" s="42" t="s">
        <v>1098</v>
      </c>
      <c r="I246" s="180">
        <v>468338</v>
      </c>
      <c r="J246" s="180" t="s">
        <v>1215</v>
      </c>
      <c r="K246" s="169" t="s">
        <v>304</v>
      </c>
      <c r="L246" s="347" t="s">
        <v>1550</v>
      </c>
      <c r="M246" s="42" t="s">
        <v>1551</v>
      </c>
      <c r="N246" s="347" t="s">
        <v>62</v>
      </c>
      <c r="O246" s="42" t="s">
        <v>62</v>
      </c>
      <c r="P246" s="42" t="s">
        <v>62</v>
      </c>
      <c r="Q246" s="42" t="s">
        <v>62</v>
      </c>
    </row>
    <row r="247" spans="6:17" x14ac:dyDescent="0.25">
      <c r="F247" s="169" t="s">
        <v>1020</v>
      </c>
      <c r="G247" s="176" t="s">
        <v>687</v>
      </c>
      <c r="H247" s="179" t="s">
        <v>688</v>
      </c>
      <c r="I247" s="180">
        <v>468344</v>
      </c>
      <c r="J247" s="180" t="s">
        <v>1221</v>
      </c>
      <c r="K247" s="169" t="s">
        <v>304</v>
      </c>
      <c r="L247" s="347" t="s">
        <v>1400</v>
      </c>
      <c r="M247" s="42" t="s">
        <v>1401</v>
      </c>
      <c r="N247" s="347" t="s">
        <v>62</v>
      </c>
      <c r="O247" s="42" t="s">
        <v>62</v>
      </c>
      <c r="P247" s="42" t="s">
        <v>62</v>
      </c>
      <c r="Q247" s="42" t="s">
        <v>62</v>
      </c>
    </row>
    <row r="248" spans="6:17" x14ac:dyDescent="0.25">
      <c r="F248" s="169" t="str">
        <f>I248&amp;K248</f>
        <v>468344CL</v>
      </c>
      <c r="G248" s="42" t="s">
        <v>687</v>
      </c>
      <c r="H248" s="42" t="s">
        <v>688</v>
      </c>
      <c r="I248" s="180">
        <v>468344</v>
      </c>
      <c r="J248" s="180" t="s">
        <v>1221</v>
      </c>
      <c r="K248" s="169" t="s">
        <v>304</v>
      </c>
      <c r="L248" s="347" t="s">
        <v>1400</v>
      </c>
      <c r="M248" s="42" t="s">
        <v>1401</v>
      </c>
      <c r="N248" s="347" t="s">
        <v>62</v>
      </c>
      <c r="O248" s="42" t="s">
        <v>62</v>
      </c>
      <c r="P248" s="42" t="s">
        <v>62</v>
      </c>
      <c r="Q248" s="42" t="s">
        <v>62</v>
      </c>
    </row>
    <row r="249" spans="6:17" x14ac:dyDescent="0.25">
      <c r="F249" s="169" t="s">
        <v>1011</v>
      </c>
      <c r="G249" s="176" t="s">
        <v>99</v>
      </c>
      <c r="H249" s="179" t="s">
        <v>188</v>
      </c>
      <c r="I249" s="180">
        <v>468449</v>
      </c>
      <c r="J249" s="180" t="s">
        <v>265</v>
      </c>
      <c r="K249" s="169" t="s">
        <v>304</v>
      </c>
      <c r="L249" s="347" t="s">
        <v>1334</v>
      </c>
      <c r="M249" s="42" t="s">
        <v>1335</v>
      </c>
      <c r="N249" s="347" t="s">
        <v>62</v>
      </c>
      <c r="O249" s="42" t="s">
        <v>62</v>
      </c>
      <c r="P249" s="42" t="s">
        <v>62</v>
      </c>
      <c r="Q249" s="42" t="s">
        <v>62</v>
      </c>
    </row>
    <row r="250" spans="6:17" x14ac:dyDescent="0.25">
      <c r="F250" s="169" t="str">
        <f>I250&amp;K250</f>
        <v>468563CL</v>
      </c>
      <c r="G250" s="42" t="s">
        <v>1124</v>
      </c>
      <c r="H250" s="42" t="s">
        <v>1125</v>
      </c>
      <c r="I250" s="180">
        <v>468563</v>
      </c>
      <c r="J250" s="180" t="s">
        <v>1108</v>
      </c>
      <c r="K250" s="169" t="s">
        <v>304</v>
      </c>
      <c r="L250" s="347" t="s">
        <v>1552</v>
      </c>
      <c r="M250" s="42" t="s">
        <v>1553</v>
      </c>
      <c r="N250" s="347" t="s">
        <v>62</v>
      </c>
      <c r="O250" s="42" t="s">
        <v>62</v>
      </c>
      <c r="P250" s="42" t="s">
        <v>62</v>
      </c>
      <c r="Q250" s="42" t="s">
        <v>62</v>
      </c>
    </row>
    <row r="251" spans="6:17" x14ac:dyDescent="0.25">
      <c r="F251" s="169" t="s">
        <v>1015</v>
      </c>
      <c r="G251" s="176" t="s">
        <v>797</v>
      </c>
      <c r="H251" s="179" t="s">
        <v>798</v>
      </c>
      <c r="I251" s="180">
        <v>468564</v>
      </c>
      <c r="J251" s="180" t="s">
        <v>245</v>
      </c>
      <c r="K251" s="169" t="s">
        <v>304</v>
      </c>
      <c r="L251" s="347" t="s">
        <v>1412</v>
      </c>
      <c r="M251" s="42" t="s">
        <v>1413</v>
      </c>
      <c r="N251" s="347" t="s">
        <v>62</v>
      </c>
      <c r="O251" s="42" t="s">
        <v>62</v>
      </c>
      <c r="P251" s="42" t="s">
        <v>62</v>
      </c>
      <c r="Q251" s="42" t="s">
        <v>62</v>
      </c>
    </row>
    <row r="252" spans="6:17" x14ac:dyDescent="0.25">
      <c r="F252" s="169" t="str">
        <f>I252&amp;K252</f>
        <v>468565CL</v>
      </c>
      <c r="G252" s="42" t="s">
        <v>1252</v>
      </c>
      <c r="H252" s="42" t="s">
        <v>1253</v>
      </c>
      <c r="I252" s="180">
        <v>468565</v>
      </c>
      <c r="J252" s="180" t="s">
        <v>368</v>
      </c>
      <c r="K252" s="169" t="s">
        <v>304</v>
      </c>
      <c r="L252" s="347" t="s">
        <v>1444</v>
      </c>
      <c r="M252" s="42" t="s">
        <v>1445</v>
      </c>
      <c r="N252" s="347" t="s">
        <v>62</v>
      </c>
      <c r="O252" s="42" t="s">
        <v>62</v>
      </c>
      <c r="P252" s="42" t="s">
        <v>62</v>
      </c>
      <c r="Q252" s="42" t="s">
        <v>62</v>
      </c>
    </row>
    <row r="253" spans="6:17" x14ac:dyDescent="0.25">
      <c r="F253" s="169" t="str">
        <f>I253&amp;K253</f>
        <v>468569CL</v>
      </c>
      <c r="G253" s="42" t="s">
        <v>1120</v>
      </c>
      <c r="H253" s="42" t="s">
        <v>1121</v>
      </c>
      <c r="I253" s="180">
        <v>468569</v>
      </c>
      <c r="J253" s="180" t="s">
        <v>1107</v>
      </c>
      <c r="K253" s="169" t="s">
        <v>304</v>
      </c>
      <c r="L253" s="347" t="s">
        <v>1448</v>
      </c>
      <c r="M253" s="42" t="s">
        <v>1449</v>
      </c>
      <c r="N253" s="347" t="s">
        <v>62</v>
      </c>
      <c r="O253" s="42" t="s">
        <v>62</v>
      </c>
      <c r="P253" s="42" t="s">
        <v>62</v>
      </c>
      <c r="Q253" s="42" t="s">
        <v>62</v>
      </c>
    </row>
    <row r="254" spans="6:17" x14ac:dyDescent="0.25">
      <c r="F254" s="169" t="s">
        <v>974</v>
      </c>
      <c r="G254" s="176" t="s">
        <v>73</v>
      </c>
      <c r="H254" s="179" t="s">
        <v>490</v>
      </c>
      <c r="I254" s="180">
        <v>468573</v>
      </c>
      <c r="J254" s="180" t="s">
        <v>417</v>
      </c>
      <c r="K254" s="169" t="s">
        <v>304</v>
      </c>
      <c r="L254" s="347" t="s">
        <v>1328</v>
      </c>
      <c r="M254" s="42" t="s">
        <v>1329</v>
      </c>
      <c r="N254" s="347" t="s">
        <v>62</v>
      </c>
      <c r="O254" s="42" t="s">
        <v>62</v>
      </c>
      <c r="P254" s="42" t="s">
        <v>62</v>
      </c>
      <c r="Q254" s="42" t="s">
        <v>62</v>
      </c>
    </row>
    <row r="255" spans="6:17" x14ac:dyDescent="0.25">
      <c r="F255" s="169" t="str">
        <f t="shared" ref="F255:F264" si="1">I255&amp;K255</f>
        <v>468574CL</v>
      </c>
      <c r="G255" s="42" t="s">
        <v>1193</v>
      </c>
      <c r="H255" s="42" t="s">
        <v>1194</v>
      </c>
      <c r="I255" s="180">
        <v>468574</v>
      </c>
      <c r="J255" s="180" t="s">
        <v>1192</v>
      </c>
      <c r="K255" s="169" t="s">
        <v>304</v>
      </c>
      <c r="L255" s="347" t="s">
        <v>1584</v>
      </c>
      <c r="M255" s="42" t="s">
        <v>1585</v>
      </c>
      <c r="N255" s="347" t="s">
        <v>62</v>
      </c>
      <c r="O255" s="42" t="s">
        <v>62</v>
      </c>
      <c r="P255" s="42" t="s">
        <v>62</v>
      </c>
      <c r="Q255" s="42" t="s">
        <v>62</v>
      </c>
    </row>
    <row r="256" spans="6:17" x14ac:dyDescent="0.25">
      <c r="F256" s="169" t="str">
        <f t="shared" si="1"/>
        <v>468706CL</v>
      </c>
      <c r="G256" s="42" t="s">
        <v>1128</v>
      </c>
      <c r="H256" s="42" t="s">
        <v>1129</v>
      </c>
      <c r="I256" s="180">
        <v>468706</v>
      </c>
      <c r="J256" s="180" t="s">
        <v>1111</v>
      </c>
      <c r="K256" s="169" t="s">
        <v>304</v>
      </c>
      <c r="L256" s="347" t="s">
        <v>1554</v>
      </c>
      <c r="M256" s="42" t="s">
        <v>1555</v>
      </c>
      <c r="N256" s="347" t="s">
        <v>62</v>
      </c>
      <c r="O256" s="42" t="s">
        <v>62</v>
      </c>
      <c r="P256" s="42" t="s">
        <v>62</v>
      </c>
      <c r="Q256" s="42" t="s">
        <v>62</v>
      </c>
    </row>
    <row r="257" spans="6:17" x14ac:dyDescent="0.25">
      <c r="F257" s="169" t="str">
        <f t="shared" si="1"/>
        <v>468707CL</v>
      </c>
      <c r="G257" s="177" t="s">
        <v>1150</v>
      </c>
      <c r="H257" s="181" t="s">
        <v>1151</v>
      </c>
      <c r="I257" s="180">
        <v>468707</v>
      </c>
      <c r="J257" s="180" t="s">
        <v>1117</v>
      </c>
      <c r="K257" s="169" t="s">
        <v>304</v>
      </c>
      <c r="L257" s="347" t="s">
        <v>1566</v>
      </c>
      <c r="M257" s="42" t="s">
        <v>1567</v>
      </c>
      <c r="N257" s="347" t="s">
        <v>62</v>
      </c>
      <c r="O257" s="42" t="s">
        <v>62</v>
      </c>
      <c r="P257" s="42" t="s">
        <v>62</v>
      </c>
      <c r="Q257" s="42" t="s">
        <v>62</v>
      </c>
    </row>
    <row r="258" spans="6:17" x14ac:dyDescent="0.25">
      <c r="F258" s="169" t="str">
        <f t="shared" si="1"/>
        <v>468708CL</v>
      </c>
      <c r="G258" s="42" t="s">
        <v>1132</v>
      </c>
      <c r="H258" s="42" t="s">
        <v>1133</v>
      </c>
      <c r="I258" s="180">
        <v>468708</v>
      </c>
      <c r="J258" s="180" t="s">
        <v>1112</v>
      </c>
      <c r="K258" s="169" t="s">
        <v>304</v>
      </c>
      <c r="L258" s="347" t="s">
        <v>1556</v>
      </c>
      <c r="M258" s="42" t="s">
        <v>1557</v>
      </c>
      <c r="N258" s="347" t="s">
        <v>62</v>
      </c>
      <c r="O258" s="42" t="s">
        <v>62</v>
      </c>
      <c r="P258" s="42" t="s">
        <v>62</v>
      </c>
      <c r="Q258" s="42" t="s">
        <v>62</v>
      </c>
    </row>
    <row r="259" spans="6:17" x14ac:dyDescent="0.25">
      <c r="F259" s="169" t="str">
        <f t="shared" si="1"/>
        <v>468709CL</v>
      </c>
      <c r="G259" s="177" t="s">
        <v>1158</v>
      </c>
      <c r="H259" s="181" t="s">
        <v>1159</v>
      </c>
      <c r="I259" s="180">
        <v>468709</v>
      </c>
      <c r="J259" s="180" t="s">
        <v>1119</v>
      </c>
      <c r="K259" s="169" t="s">
        <v>304</v>
      </c>
      <c r="L259" s="347" t="s">
        <v>1570</v>
      </c>
      <c r="M259" s="42" t="s">
        <v>1571</v>
      </c>
      <c r="N259" s="347" t="s">
        <v>62</v>
      </c>
      <c r="O259" s="42" t="s">
        <v>62</v>
      </c>
      <c r="P259" s="42" t="s">
        <v>62</v>
      </c>
      <c r="Q259" s="42" t="s">
        <v>62</v>
      </c>
    </row>
    <row r="260" spans="6:17" x14ac:dyDescent="0.25">
      <c r="F260" s="169" t="str">
        <f t="shared" si="1"/>
        <v>468710CL</v>
      </c>
      <c r="G260" s="177" t="s">
        <v>1136</v>
      </c>
      <c r="H260" s="181" t="s">
        <v>1137</v>
      </c>
      <c r="I260" s="180">
        <v>468710</v>
      </c>
      <c r="J260" s="180" t="s">
        <v>1113</v>
      </c>
      <c r="K260" s="169" t="s">
        <v>304</v>
      </c>
      <c r="L260" s="347" t="s">
        <v>1558</v>
      </c>
      <c r="M260" s="42" t="s">
        <v>1559</v>
      </c>
      <c r="N260" s="347" t="s">
        <v>62</v>
      </c>
      <c r="O260" s="42" t="s">
        <v>62</v>
      </c>
      <c r="P260" s="42" t="s">
        <v>62</v>
      </c>
      <c r="Q260" s="42" t="s">
        <v>62</v>
      </c>
    </row>
    <row r="261" spans="6:17" x14ac:dyDescent="0.25">
      <c r="F261" s="169" t="str">
        <f t="shared" si="1"/>
        <v>468711CL</v>
      </c>
      <c r="G261" s="177" t="s">
        <v>1154</v>
      </c>
      <c r="H261" s="181" t="s">
        <v>1155</v>
      </c>
      <c r="I261" s="180">
        <v>468711</v>
      </c>
      <c r="J261" s="180" t="s">
        <v>1118</v>
      </c>
      <c r="K261" s="169" t="s">
        <v>304</v>
      </c>
      <c r="L261" s="347" t="s">
        <v>1568</v>
      </c>
      <c r="M261" s="42" t="s">
        <v>1569</v>
      </c>
      <c r="N261" s="347" t="s">
        <v>62</v>
      </c>
      <c r="O261" s="42" t="s">
        <v>62</v>
      </c>
      <c r="P261" s="42" t="s">
        <v>62</v>
      </c>
      <c r="Q261" s="42" t="s">
        <v>62</v>
      </c>
    </row>
    <row r="262" spans="6:17" x14ac:dyDescent="0.25">
      <c r="F262" s="169" t="str">
        <f t="shared" si="1"/>
        <v>468712CL</v>
      </c>
      <c r="G262" s="177" t="s">
        <v>1140</v>
      </c>
      <c r="H262" s="181" t="s">
        <v>1141</v>
      </c>
      <c r="I262" s="180">
        <v>468712</v>
      </c>
      <c r="J262" s="180" t="s">
        <v>1114</v>
      </c>
      <c r="K262" s="169" t="s">
        <v>304</v>
      </c>
      <c r="L262" s="347" t="s">
        <v>1560</v>
      </c>
      <c r="M262" s="42" t="s">
        <v>1561</v>
      </c>
      <c r="N262" s="347" t="s">
        <v>62</v>
      </c>
      <c r="O262" s="42" t="s">
        <v>62</v>
      </c>
      <c r="P262" s="42" t="s">
        <v>62</v>
      </c>
      <c r="Q262" s="42" t="s">
        <v>62</v>
      </c>
    </row>
    <row r="263" spans="6:17" x14ac:dyDescent="0.25">
      <c r="F263" s="169" t="str">
        <f t="shared" si="1"/>
        <v>468713CL</v>
      </c>
      <c r="G263" s="177" t="s">
        <v>351</v>
      </c>
      <c r="H263" s="181" t="s">
        <v>352</v>
      </c>
      <c r="I263" s="180">
        <v>468713</v>
      </c>
      <c r="J263" s="180" t="s">
        <v>1115</v>
      </c>
      <c r="K263" s="169" t="s">
        <v>304</v>
      </c>
      <c r="L263" s="347" t="s">
        <v>1562</v>
      </c>
      <c r="M263" s="42" t="s">
        <v>1563</v>
      </c>
      <c r="N263" s="347" t="s">
        <v>62</v>
      </c>
      <c r="O263" s="42" t="s">
        <v>62</v>
      </c>
      <c r="P263" s="42" t="s">
        <v>62</v>
      </c>
      <c r="Q263" s="42" t="s">
        <v>62</v>
      </c>
    </row>
    <row r="264" spans="6:17" x14ac:dyDescent="0.25">
      <c r="F264" s="169" t="str">
        <f t="shared" si="1"/>
        <v>468714CL</v>
      </c>
      <c r="G264" s="177" t="s">
        <v>1146</v>
      </c>
      <c r="H264" s="181" t="s">
        <v>1147</v>
      </c>
      <c r="I264" s="180">
        <v>468714</v>
      </c>
      <c r="J264" s="180" t="s">
        <v>1116</v>
      </c>
      <c r="K264" s="169" t="s">
        <v>304</v>
      </c>
      <c r="L264" s="347" t="s">
        <v>1564</v>
      </c>
      <c r="M264" s="42" t="s">
        <v>1565</v>
      </c>
      <c r="N264" s="347" t="s">
        <v>62</v>
      </c>
      <c r="O264" s="42" t="s">
        <v>62</v>
      </c>
      <c r="P264" s="42" t="s">
        <v>62</v>
      </c>
      <c r="Q264" s="42" t="s">
        <v>62</v>
      </c>
    </row>
    <row r="265" spans="6:17" x14ac:dyDescent="0.25">
      <c r="F265" s="169" t="s">
        <v>1049</v>
      </c>
      <c r="G265" s="176" t="s">
        <v>53</v>
      </c>
      <c r="H265" s="179" t="s">
        <v>54</v>
      </c>
      <c r="I265" s="180">
        <v>459807</v>
      </c>
      <c r="J265" s="180" t="s">
        <v>253</v>
      </c>
      <c r="K265" s="169" t="s">
        <v>101</v>
      </c>
      <c r="L265" s="347" t="s">
        <v>1480</v>
      </c>
      <c r="M265" s="42" t="s">
        <v>1481</v>
      </c>
      <c r="N265" s="347" t="s">
        <v>1596</v>
      </c>
      <c r="O265" s="42" t="s">
        <v>1597</v>
      </c>
      <c r="P265" s="42" t="s">
        <v>62</v>
      </c>
      <c r="Q265" s="42" t="s">
        <v>62</v>
      </c>
    </row>
    <row r="266" spans="6:17" x14ac:dyDescent="0.25">
      <c r="F266" s="169" t="s">
        <v>1057</v>
      </c>
      <c r="G266" s="176" t="s">
        <v>51</v>
      </c>
      <c r="H266" s="179" t="s">
        <v>506</v>
      </c>
      <c r="I266" s="180">
        <v>459818</v>
      </c>
      <c r="J266" s="180" t="s">
        <v>263</v>
      </c>
      <c r="K266" s="169" t="s">
        <v>101</v>
      </c>
      <c r="L266" s="347" t="s">
        <v>1496</v>
      </c>
      <c r="M266" s="42" t="s">
        <v>1497</v>
      </c>
      <c r="N266" s="347" t="s">
        <v>1612</v>
      </c>
      <c r="O266" s="42" t="s">
        <v>1613</v>
      </c>
      <c r="P266" s="42" t="s">
        <v>62</v>
      </c>
      <c r="Q266" s="42" t="s">
        <v>62</v>
      </c>
    </row>
    <row r="267" spans="6:17" x14ac:dyDescent="0.25">
      <c r="F267" s="169" t="s">
        <v>1056</v>
      </c>
      <c r="G267" s="176" t="s">
        <v>12</v>
      </c>
      <c r="H267" s="179" t="s">
        <v>13</v>
      </c>
      <c r="I267" s="180">
        <v>460737</v>
      </c>
      <c r="J267" s="180" t="s">
        <v>307</v>
      </c>
      <c r="K267" s="169" t="s">
        <v>101</v>
      </c>
      <c r="L267" s="347" t="s">
        <v>1494</v>
      </c>
      <c r="M267" s="42" t="s">
        <v>1495</v>
      </c>
      <c r="N267" s="347" t="s">
        <v>1610</v>
      </c>
      <c r="O267" s="42" t="s">
        <v>1611</v>
      </c>
      <c r="P267" s="42" t="s">
        <v>62</v>
      </c>
      <c r="Q267" s="42" t="s">
        <v>62</v>
      </c>
    </row>
    <row r="268" spans="6:17" x14ac:dyDescent="0.25">
      <c r="F268" s="169" t="s">
        <v>1050</v>
      </c>
      <c r="G268" s="176" t="s">
        <v>63</v>
      </c>
      <c r="H268" s="179" t="s">
        <v>64</v>
      </c>
      <c r="I268" s="180">
        <v>462900</v>
      </c>
      <c r="J268" s="180" t="s">
        <v>311</v>
      </c>
      <c r="K268" s="169" t="s">
        <v>101</v>
      </c>
      <c r="L268" s="347" t="s">
        <v>1482</v>
      </c>
      <c r="M268" s="42" t="s">
        <v>1483</v>
      </c>
      <c r="N268" s="347" t="s">
        <v>1598</v>
      </c>
      <c r="O268" s="42" t="s">
        <v>1599</v>
      </c>
      <c r="P268" s="42" t="s">
        <v>62</v>
      </c>
      <c r="Q268" s="42" t="s">
        <v>62</v>
      </c>
    </row>
    <row r="269" spans="6:17" x14ac:dyDescent="0.25">
      <c r="F269" s="169" t="s">
        <v>1052</v>
      </c>
      <c r="G269" s="176" t="s">
        <v>335</v>
      </c>
      <c r="H269" s="179" t="s">
        <v>336</v>
      </c>
      <c r="I269" s="180">
        <v>462902</v>
      </c>
      <c r="J269" s="180" t="s">
        <v>308</v>
      </c>
      <c r="K269" s="169" t="s">
        <v>101</v>
      </c>
      <c r="L269" s="347" t="s">
        <v>1486</v>
      </c>
      <c r="M269" s="42" t="s">
        <v>1487</v>
      </c>
      <c r="N269" s="347" t="s">
        <v>1602</v>
      </c>
      <c r="O269" s="42" t="s">
        <v>1603</v>
      </c>
      <c r="P269" s="42" t="s">
        <v>62</v>
      </c>
      <c r="Q269" s="42" t="s">
        <v>62</v>
      </c>
    </row>
    <row r="270" spans="6:17" x14ac:dyDescent="0.25">
      <c r="F270" s="169" t="s">
        <v>1053</v>
      </c>
      <c r="G270" s="176" t="s">
        <v>337</v>
      </c>
      <c r="H270" s="179" t="s">
        <v>338</v>
      </c>
      <c r="I270" s="180">
        <v>462909</v>
      </c>
      <c r="J270" s="180" t="s">
        <v>309</v>
      </c>
      <c r="K270" s="169" t="s">
        <v>101</v>
      </c>
      <c r="L270" s="347" t="s">
        <v>1488</v>
      </c>
      <c r="M270" s="42" t="s">
        <v>1489</v>
      </c>
      <c r="N270" s="347" t="s">
        <v>1604</v>
      </c>
      <c r="O270" s="42" t="s">
        <v>1605</v>
      </c>
      <c r="P270" s="42" t="s">
        <v>62</v>
      </c>
      <c r="Q270" s="42" t="s">
        <v>62</v>
      </c>
    </row>
    <row r="271" spans="6:17" x14ac:dyDescent="0.25">
      <c r="F271" s="169" t="s">
        <v>1067</v>
      </c>
      <c r="G271" s="176" t="s">
        <v>52</v>
      </c>
      <c r="H271" s="179" t="s">
        <v>438</v>
      </c>
      <c r="I271" s="180">
        <v>464792</v>
      </c>
      <c r="J271" s="180" t="s">
        <v>266</v>
      </c>
      <c r="K271" s="169" t="s">
        <v>101</v>
      </c>
      <c r="L271" s="347" t="s">
        <v>1516</v>
      </c>
      <c r="M271" s="42" t="s">
        <v>1517</v>
      </c>
      <c r="N271" s="347" t="s">
        <v>1632</v>
      </c>
      <c r="O271" s="42" t="s">
        <v>1633</v>
      </c>
      <c r="P271" s="42" t="s">
        <v>62</v>
      </c>
      <c r="Q271" s="42" t="s">
        <v>62</v>
      </c>
    </row>
    <row r="272" spans="6:17" x14ac:dyDescent="0.25">
      <c r="F272" s="169" t="s">
        <v>1055</v>
      </c>
      <c r="G272" s="176" t="s">
        <v>841</v>
      </c>
      <c r="H272" s="179" t="s">
        <v>842</v>
      </c>
      <c r="I272" s="180">
        <v>465068</v>
      </c>
      <c r="J272" s="180" t="s">
        <v>843</v>
      </c>
      <c r="K272" s="169" t="s">
        <v>101</v>
      </c>
      <c r="L272" s="347" t="s">
        <v>1492</v>
      </c>
      <c r="M272" s="42" t="s">
        <v>1493</v>
      </c>
      <c r="N272" s="347" t="s">
        <v>1608</v>
      </c>
      <c r="O272" s="42" t="s">
        <v>1609</v>
      </c>
      <c r="P272" s="42" t="s">
        <v>62</v>
      </c>
      <c r="Q272" s="42" t="s">
        <v>62</v>
      </c>
    </row>
    <row r="273" spans="6:17" x14ac:dyDescent="0.25">
      <c r="F273" s="169" t="s">
        <v>1054</v>
      </c>
      <c r="G273" s="176" t="s">
        <v>684</v>
      </c>
      <c r="H273" s="179" t="s">
        <v>683</v>
      </c>
      <c r="I273" s="180">
        <v>465070</v>
      </c>
      <c r="J273" s="180" t="s">
        <v>310</v>
      </c>
      <c r="K273" s="169" t="s">
        <v>101</v>
      </c>
      <c r="L273" s="347" t="s">
        <v>1490</v>
      </c>
      <c r="M273" s="42" t="s">
        <v>1491</v>
      </c>
      <c r="N273" s="347" t="s">
        <v>1606</v>
      </c>
      <c r="O273" s="42" t="s">
        <v>1607</v>
      </c>
      <c r="P273" s="42" t="s">
        <v>62</v>
      </c>
      <c r="Q273" s="42" t="s">
        <v>62</v>
      </c>
    </row>
    <row r="274" spans="6:17" x14ac:dyDescent="0.25">
      <c r="F274" s="169" t="s">
        <v>1061</v>
      </c>
      <c r="G274" s="176" t="s">
        <v>46</v>
      </c>
      <c r="H274" s="179" t="s">
        <v>47</v>
      </c>
      <c r="I274" s="180">
        <v>465075</v>
      </c>
      <c r="J274" s="180" t="s">
        <v>320</v>
      </c>
      <c r="K274" s="169" t="s">
        <v>101</v>
      </c>
      <c r="L274" s="347" t="s">
        <v>1504</v>
      </c>
      <c r="M274" s="42" t="s">
        <v>1505</v>
      </c>
      <c r="N274" s="347" t="s">
        <v>1620</v>
      </c>
      <c r="O274" s="42" t="s">
        <v>1621</v>
      </c>
      <c r="P274" s="42" t="s">
        <v>62</v>
      </c>
      <c r="Q274" s="42" t="s">
        <v>62</v>
      </c>
    </row>
    <row r="275" spans="6:17" x14ac:dyDescent="0.25">
      <c r="F275" s="169" t="s">
        <v>1065</v>
      </c>
      <c r="G275" s="176" t="s">
        <v>55</v>
      </c>
      <c r="H275" s="179" t="s">
        <v>56</v>
      </c>
      <c r="I275" s="180">
        <v>465076</v>
      </c>
      <c r="J275" s="180" t="s">
        <v>104</v>
      </c>
      <c r="K275" s="169" t="s">
        <v>101</v>
      </c>
      <c r="L275" s="347" t="s">
        <v>1512</v>
      </c>
      <c r="M275" s="42" t="s">
        <v>1513</v>
      </c>
      <c r="N275" s="347" t="s">
        <v>1628</v>
      </c>
      <c r="O275" s="42" t="s">
        <v>1629</v>
      </c>
      <c r="P275" s="42" t="s">
        <v>62</v>
      </c>
      <c r="Q275" s="42" t="s">
        <v>62</v>
      </c>
    </row>
    <row r="276" spans="6:17" x14ac:dyDescent="0.25">
      <c r="F276" s="169" t="s">
        <v>1060</v>
      </c>
      <c r="G276" s="176" t="s">
        <v>844</v>
      </c>
      <c r="H276" s="179" t="s">
        <v>845</v>
      </c>
      <c r="I276" s="180">
        <v>465077</v>
      </c>
      <c r="J276" s="180" t="s">
        <v>264</v>
      </c>
      <c r="K276" s="169" t="s">
        <v>101</v>
      </c>
      <c r="L276" s="347" t="s">
        <v>1502</v>
      </c>
      <c r="M276" s="42" t="s">
        <v>1503</v>
      </c>
      <c r="N276" s="347" t="s">
        <v>1618</v>
      </c>
      <c r="O276" s="42" t="s">
        <v>1619</v>
      </c>
      <c r="P276" s="42" t="s">
        <v>62</v>
      </c>
      <c r="Q276" s="42" t="s">
        <v>62</v>
      </c>
    </row>
    <row r="277" spans="6:17" x14ac:dyDescent="0.25">
      <c r="F277" s="169" t="s">
        <v>1063</v>
      </c>
      <c r="G277" s="176" t="s">
        <v>846</v>
      </c>
      <c r="H277" s="179" t="s">
        <v>847</v>
      </c>
      <c r="I277" s="180">
        <v>465079</v>
      </c>
      <c r="J277" s="180" t="s">
        <v>848</v>
      </c>
      <c r="K277" s="169" t="s">
        <v>101</v>
      </c>
      <c r="L277" s="347" t="s">
        <v>1508</v>
      </c>
      <c r="M277" s="42" t="s">
        <v>1509</v>
      </c>
      <c r="N277" s="347" t="s">
        <v>1624</v>
      </c>
      <c r="O277" s="42" t="s">
        <v>1625</v>
      </c>
      <c r="P277" s="42" t="s">
        <v>62</v>
      </c>
      <c r="Q277" s="42" t="s">
        <v>62</v>
      </c>
    </row>
    <row r="278" spans="6:17" x14ac:dyDescent="0.25">
      <c r="F278" s="169" t="str">
        <f>I278&amp;K278</f>
        <v>465178DGEL</v>
      </c>
      <c r="G278" s="42" t="s">
        <v>1209</v>
      </c>
      <c r="H278" s="42" t="s">
        <v>1210</v>
      </c>
      <c r="I278" s="180">
        <v>465178</v>
      </c>
      <c r="J278" s="180" t="s">
        <v>1208</v>
      </c>
      <c r="K278" s="169" t="s">
        <v>101</v>
      </c>
      <c r="L278" s="347" t="s">
        <v>1586</v>
      </c>
      <c r="M278" s="42" t="s">
        <v>1587</v>
      </c>
      <c r="N278" s="347" t="s">
        <v>1670</v>
      </c>
      <c r="O278" s="42" t="s">
        <v>1671</v>
      </c>
      <c r="P278" s="42" t="s">
        <v>62</v>
      </c>
      <c r="Q278" s="42" t="s">
        <v>62</v>
      </c>
    </row>
    <row r="279" spans="6:17" x14ac:dyDescent="0.25">
      <c r="F279" s="169" t="s">
        <v>1059</v>
      </c>
      <c r="G279" s="176" t="s">
        <v>77</v>
      </c>
      <c r="H279" s="179" t="s">
        <v>312</v>
      </c>
      <c r="I279" s="180">
        <v>465349</v>
      </c>
      <c r="J279" s="180" t="s">
        <v>500</v>
      </c>
      <c r="K279" s="169" t="s">
        <v>101</v>
      </c>
      <c r="L279" s="347" t="s">
        <v>1500</v>
      </c>
      <c r="M279" s="42" t="s">
        <v>1501</v>
      </c>
      <c r="N279" s="347" t="s">
        <v>1616</v>
      </c>
      <c r="O279" s="42" t="s">
        <v>1617</v>
      </c>
      <c r="P279" s="42" t="s">
        <v>62</v>
      </c>
      <c r="Q279" s="42" t="s">
        <v>62</v>
      </c>
    </row>
    <row r="280" spans="6:17" x14ac:dyDescent="0.25">
      <c r="F280" s="169" t="s">
        <v>1047</v>
      </c>
      <c r="G280" s="176" t="s">
        <v>78</v>
      </c>
      <c r="H280" s="179" t="s">
        <v>313</v>
      </c>
      <c r="I280" s="180">
        <v>465350</v>
      </c>
      <c r="J280" s="180" t="s">
        <v>306</v>
      </c>
      <c r="K280" s="169" t="s">
        <v>101</v>
      </c>
      <c r="L280" s="347" t="s">
        <v>1476</v>
      </c>
      <c r="M280" s="42" t="s">
        <v>1477</v>
      </c>
      <c r="N280" s="347" t="s">
        <v>1592</v>
      </c>
      <c r="O280" s="42" t="s">
        <v>1593</v>
      </c>
      <c r="P280" s="42" t="s">
        <v>62</v>
      </c>
      <c r="Q280" s="42" t="s">
        <v>62</v>
      </c>
    </row>
    <row r="281" spans="6:17" x14ac:dyDescent="0.25">
      <c r="F281" s="169" t="s">
        <v>1051</v>
      </c>
      <c r="G281" s="176" t="s">
        <v>65</v>
      </c>
      <c r="H281" s="179" t="s">
        <v>66</v>
      </c>
      <c r="I281" s="180">
        <v>466079</v>
      </c>
      <c r="J281" s="180" t="s">
        <v>1222</v>
      </c>
      <c r="K281" s="169" t="s">
        <v>101</v>
      </c>
      <c r="L281" s="347" t="s">
        <v>1484</v>
      </c>
      <c r="M281" s="42" t="s">
        <v>1485</v>
      </c>
      <c r="N281" s="347" t="s">
        <v>1600</v>
      </c>
      <c r="O281" s="42" t="s">
        <v>1601</v>
      </c>
      <c r="P281" s="42" t="s">
        <v>62</v>
      </c>
      <c r="Q281" s="42" t="s">
        <v>62</v>
      </c>
    </row>
    <row r="282" spans="6:17" x14ac:dyDescent="0.25">
      <c r="F282" s="169" t="str">
        <f>I282&amp;K282</f>
        <v>466079DGEL</v>
      </c>
      <c r="G282" s="42" t="s">
        <v>65</v>
      </c>
      <c r="H282" s="42" t="s">
        <v>66</v>
      </c>
      <c r="I282" s="180">
        <v>466079</v>
      </c>
      <c r="J282" s="180" t="s">
        <v>1222</v>
      </c>
      <c r="K282" s="169" t="s">
        <v>101</v>
      </c>
      <c r="L282" s="347" t="s">
        <v>1484</v>
      </c>
      <c r="M282" s="42" t="s">
        <v>1485</v>
      </c>
      <c r="N282" s="347" t="s">
        <v>1600</v>
      </c>
      <c r="O282" s="42" t="s">
        <v>1601</v>
      </c>
      <c r="P282" s="42" t="s">
        <v>62</v>
      </c>
      <c r="Q282" s="42" t="s">
        <v>62</v>
      </c>
    </row>
    <row r="283" spans="6:17" x14ac:dyDescent="0.25">
      <c r="F283" s="169" t="s">
        <v>1077</v>
      </c>
      <c r="G283" s="176" t="s">
        <v>437</v>
      </c>
      <c r="H283" s="179" t="s">
        <v>510</v>
      </c>
      <c r="I283" s="180">
        <v>466655</v>
      </c>
      <c r="J283" s="180" t="s">
        <v>853</v>
      </c>
      <c r="K283" s="169" t="s">
        <v>101</v>
      </c>
      <c r="L283" s="347" t="s">
        <v>1536</v>
      </c>
      <c r="M283" s="42" t="s">
        <v>1537</v>
      </c>
      <c r="N283" s="347" t="s">
        <v>1652</v>
      </c>
      <c r="O283" s="42" t="s">
        <v>1653</v>
      </c>
      <c r="P283" s="42" t="s">
        <v>62</v>
      </c>
      <c r="Q283" s="42" t="s">
        <v>62</v>
      </c>
    </row>
    <row r="284" spans="6:17" x14ac:dyDescent="0.25">
      <c r="F284" s="169" t="s">
        <v>1076</v>
      </c>
      <c r="G284" s="176" t="s">
        <v>435</v>
      </c>
      <c r="H284" s="179" t="s">
        <v>436</v>
      </c>
      <c r="I284" s="180">
        <v>466656</v>
      </c>
      <c r="J284" s="180" t="s">
        <v>314</v>
      </c>
      <c r="K284" s="169" t="s">
        <v>101</v>
      </c>
      <c r="L284" s="347" t="s">
        <v>1534</v>
      </c>
      <c r="M284" s="42" t="s">
        <v>1535</v>
      </c>
      <c r="N284" s="347" t="s">
        <v>1650</v>
      </c>
      <c r="O284" s="42" t="s">
        <v>1651</v>
      </c>
      <c r="P284" s="42" t="s">
        <v>62</v>
      </c>
      <c r="Q284" s="42" t="s">
        <v>62</v>
      </c>
    </row>
    <row r="285" spans="6:17" x14ac:dyDescent="0.25">
      <c r="F285" s="169" t="s">
        <v>1078</v>
      </c>
      <c r="G285" s="176" t="s">
        <v>431</v>
      </c>
      <c r="H285" s="179" t="s">
        <v>432</v>
      </c>
      <c r="I285" s="180">
        <v>466657</v>
      </c>
      <c r="J285" s="180" t="s">
        <v>315</v>
      </c>
      <c r="K285" s="169" t="s">
        <v>101</v>
      </c>
      <c r="L285" s="347" t="s">
        <v>1538</v>
      </c>
      <c r="M285" s="42" t="s">
        <v>1539</v>
      </c>
      <c r="N285" s="347" t="s">
        <v>1654</v>
      </c>
      <c r="O285" s="42" t="s">
        <v>1655</v>
      </c>
      <c r="P285" s="42" t="s">
        <v>62</v>
      </c>
      <c r="Q285" s="42" t="s">
        <v>62</v>
      </c>
    </row>
    <row r="286" spans="6:17" x14ac:dyDescent="0.25">
      <c r="F286" s="169" t="s">
        <v>1080</v>
      </c>
      <c r="G286" s="176" t="s">
        <v>433</v>
      </c>
      <c r="H286" s="179" t="s">
        <v>434</v>
      </c>
      <c r="I286" s="180">
        <v>466658</v>
      </c>
      <c r="J286" s="180" t="s">
        <v>317</v>
      </c>
      <c r="K286" s="169" t="s">
        <v>101</v>
      </c>
      <c r="L286" s="347" t="s">
        <v>1542</v>
      </c>
      <c r="M286" s="42" t="s">
        <v>1543</v>
      </c>
      <c r="N286" s="347" t="s">
        <v>1658</v>
      </c>
      <c r="O286" s="42" t="s">
        <v>1659</v>
      </c>
      <c r="P286" s="42" t="s">
        <v>62</v>
      </c>
      <c r="Q286" s="42" t="s">
        <v>62</v>
      </c>
    </row>
    <row r="287" spans="6:17" x14ac:dyDescent="0.25">
      <c r="F287" s="169" t="s">
        <v>1079</v>
      </c>
      <c r="G287" s="176" t="s">
        <v>429</v>
      </c>
      <c r="H287" s="179" t="s">
        <v>430</v>
      </c>
      <c r="I287" s="180">
        <v>466659</v>
      </c>
      <c r="J287" s="180" t="s">
        <v>316</v>
      </c>
      <c r="K287" s="169" t="s">
        <v>101</v>
      </c>
      <c r="L287" s="347" t="s">
        <v>1540</v>
      </c>
      <c r="M287" s="42" t="s">
        <v>1541</v>
      </c>
      <c r="N287" s="347" t="s">
        <v>1656</v>
      </c>
      <c r="O287" s="42" t="s">
        <v>1657</v>
      </c>
      <c r="P287" s="42" t="s">
        <v>62</v>
      </c>
      <c r="Q287" s="42" t="s">
        <v>62</v>
      </c>
    </row>
    <row r="288" spans="6:17" x14ac:dyDescent="0.25">
      <c r="F288" s="169" t="str">
        <f>I288&amp;K288</f>
        <v>467711DGEL</v>
      </c>
      <c r="G288" s="42" t="s">
        <v>1177</v>
      </c>
      <c r="H288" s="42" t="s">
        <v>1178</v>
      </c>
      <c r="I288" s="180">
        <v>467711</v>
      </c>
      <c r="J288" s="180" t="s">
        <v>1174</v>
      </c>
      <c r="K288" s="169" t="s">
        <v>101</v>
      </c>
      <c r="L288" s="347" t="s">
        <v>1576</v>
      </c>
      <c r="M288" s="42" t="s">
        <v>1577</v>
      </c>
      <c r="N288" s="347" t="s">
        <v>1664</v>
      </c>
      <c r="O288" s="42" t="s">
        <v>1665</v>
      </c>
      <c r="P288" s="42" t="s">
        <v>62</v>
      </c>
      <c r="Q288" s="42" t="s">
        <v>62</v>
      </c>
    </row>
    <row r="289" spans="6:17" x14ac:dyDescent="0.25">
      <c r="F289" s="169" t="str">
        <f>I289&amp;K289</f>
        <v>467712DGEL</v>
      </c>
      <c r="G289" s="42" t="s">
        <v>1261</v>
      </c>
      <c r="H289" s="42" t="s">
        <v>1262</v>
      </c>
      <c r="I289" s="180">
        <v>467712</v>
      </c>
      <c r="J289" s="180" t="s">
        <v>1260</v>
      </c>
      <c r="K289" s="169" t="s">
        <v>101</v>
      </c>
      <c r="L289" s="347" t="s">
        <v>1590</v>
      </c>
      <c r="M289" s="42" t="s">
        <v>1591</v>
      </c>
      <c r="N289" s="347" t="s">
        <v>1672</v>
      </c>
      <c r="O289" s="42" t="s">
        <v>1673</v>
      </c>
      <c r="P289" s="42" t="s">
        <v>62</v>
      </c>
      <c r="Q289" s="42" t="s">
        <v>62</v>
      </c>
    </row>
    <row r="290" spans="6:17" x14ac:dyDescent="0.25">
      <c r="F290" s="169" t="str">
        <f>I290&amp;K290</f>
        <v>467713DGEL</v>
      </c>
      <c r="G290" s="42" t="s">
        <v>1179</v>
      </c>
      <c r="H290" s="42" t="s">
        <v>1180</v>
      </c>
      <c r="I290" s="180">
        <v>467713</v>
      </c>
      <c r="J290" s="180" t="s">
        <v>1175</v>
      </c>
      <c r="K290" s="169" t="s">
        <v>101</v>
      </c>
      <c r="L290" s="347" t="s">
        <v>1578</v>
      </c>
      <c r="M290" s="42" t="s">
        <v>1579</v>
      </c>
      <c r="N290" s="347" t="s">
        <v>1666</v>
      </c>
      <c r="O290" s="42" t="s">
        <v>1667</v>
      </c>
      <c r="P290" s="42" t="s">
        <v>62</v>
      </c>
      <c r="Q290" s="42" t="s">
        <v>62</v>
      </c>
    </row>
    <row r="291" spans="6:17" x14ac:dyDescent="0.25">
      <c r="F291" s="169" t="str">
        <f>I291&amp;K291</f>
        <v>467714DGEL</v>
      </c>
      <c r="G291" s="42" t="s">
        <v>1181</v>
      </c>
      <c r="H291" s="42" t="s">
        <v>1182</v>
      </c>
      <c r="I291" s="180">
        <v>467714</v>
      </c>
      <c r="J291" s="180" t="s">
        <v>1176</v>
      </c>
      <c r="K291" s="169" t="s">
        <v>101</v>
      </c>
      <c r="L291" s="347" t="s">
        <v>1580</v>
      </c>
      <c r="M291" s="42" t="s">
        <v>1581</v>
      </c>
      <c r="N291" s="347" t="s">
        <v>1668</v>
      </c>
      <c r="O291" s="42" t="s">
        <v>1669</v>
      </c>
      <c r="P291" s="42" t="s">
        <v>62</v>
      </c>
      <c r="Q291" s="42" t="s">
        <v>62</v>
      </c>
    </row>
    <row r="292" spans="6:17" x14ac:dyDescent="0.25">
      <c r="F292" s="169" t="s">
        <v>1073</v>
      </c>
      <c r="G292" s="176" t="s">
        <v>141</v>
      </c>
      <c r="H292" s="179" t="s">
        <v>142</v>
      </c>
      <c r="I292" s="180">
        <v>467715</v>
      </c>
      <c r="J292" s="180" t="s">
        <v>137</v>
      </c>
      <c r="K292" s="169" t="s">
        <v>101</v>
      </c>
      <c r="L292" s="347" t="s">
        <v>1528</v>
      </c>
      <c r="M292" s="42" t="s">
        <v>1529</v>
      </c>
      <c r="N292" s="347" t="s">
        <v>1644</v>
      </c>
      <c r="O292" s="42" t="s">
        <v>1645</v>
      </c>
      <c r="P292" s="42" t="s">
        <v>62</v>
      </c>
      <c r="Q292" s="42" t="s">
        <v>62</v>
      </c>
    </row>
    <row r="293" spans="6:17" x14ac:dyDescent="0.25">
      <c r="F293" s="169" t="s">
        <v>1074</v>
      </c>
      <c r="G293" s="176" t="s">
        <v>143</v>
      </c>
      <c r="H293" s="179" t="s">
        <v>144</v>
      </c>
      <c r="I293" s="180">
        <v>467716</v>
      </c>
      <c r="J293" s="180" t="s">
        <v>138</v>
      </c>
      <c r="K293" s="169" t="s">
        <v>101</v>
      </c>
      <c r="L293" s="347" t="s">
        <v>1530</v>
      </c>
      <c r="M293" s="42" t="s">
        <v>1531</v>
      </c>
      <c r="N293" s="347" t="s">
        <v>1646</v>
      </c>
      <c r="O293" s="42" t="s">
        <v>1647</v>
      </c>
      <c r="P293" s="42" t="s">
        <v>62</v>
      </c>
      <c r="Q293" s="42" t="s">
        <v>62</v>
      </c>
    </row>
    <row r="294" spans="6:17" x14ac:dyDescent="0.25">
      <c r="F294" s="169" t="s">
        <v>1075</v>
      </c>
      <c r="G294" s="176" t="s">
        <v>365</v>
      </c>
      <c r="H294" s="179" t="s">
        <v>366</v>
      </c>
      <c r="I294" s="180">
        <v>467717</v>
      </c>
      <c r="J294" s="180" t="s">
        <v>296</v>
      </c>
      <c r="K294" s="169" t="s">
        <v>101</v>
      </c>
      <c r="L294" s="347" t="s">
        <v>1532</v>
      </c>
      <c r="M294" s="42" t="s">
        <v>1533</v>
      </c>
      <c r="N294" s="347" t="s">
        <v>1648</v>
      </c>
      <c r="O294" s="42" t="s">
        <v>1649</v>
      </c>
      <c r="P294" s="42" t="s">
        <v>62</v>
      </c>
      <c r="Q294" s="42" t="s">
        <v>62</v>
      </c>
    </row>
    <row r="295" spans="6:17" x14ac:dyDescent="0.25">
      <c r="F295" s="169" t="s">
        <v>1072</v>
      </c>
      <c r="G295" s="176" t="s">
        <v>373</v>
      </c>
      <c r="H295" s="179" t="s">
        <v>374</v>
      </c>
      <c r="I295" s="180">
        <v>467718</v>
      </c>
      <c r="J295" s="180" t="s">
        <v>297</v>
      </c>
      <c r="K295" s="169" t="s">
        <v>101</v>
      </c>
      <c r="L295" s="347" t="s">
        <v>1526</v>
      </c>
      <c r="M295" s="42" t="s">
        <v>1527</v>
      </c>
      <c r="N295" s="347" t="s">
        <v>1642</v>
      </c>
      <c r="O295" s="42" t="s">
        <v>1643</v>
      </c>
      <c r="P295" s="42" t="s">
        <v>62</v>
      </c>
      <c r="Q295" s="42" t="s">
        <v>62</v>
      </c>
    </row>
    <row r="296" spans="6:17" x14ac:dyDescent="0.25">
      <c r="F296" s="169" t="s">
        <v>1071</v>
      </c>
      <c r="G296" s="176" t="s">
        <v>851</v>
      </c>
      <c r="H296" s="179" t="s">
        <v>852</v>
      </c>
      <c r="I296" s="180">
        <v>467719</v>
      </c>
      <c r="J296" s="180" t="s">
        <v>298</v>
      </c>
      <c r="K296" s="169" t="s">
        <v>101</v>
      </c>
      <c r="L296" s="347" t="s">
        <v>1524</v>
      </c>
      <c r="M296" s="42" t="s">
        <v>1525</v>
      </c>
      <c r="N296" s="347" t="s">
        <v>1640</v>
      </c>
      <c r="O296" s="42" t="s">
        <v>1641</v>
      </c>
      <c r="P296" s="42" t="s">
        <v>62</v>
      </c>
      <c r="Q296" s="42" t="s">
        <v>62</v>
      </c>
    </row>
    <row r="297" spans="6:17" x14ac:dyDescent="0.25">
      <c r="F297" s="169" t="s">
        <v>1068</v>
      </c>
      <c r="G297" s="176" t="s">
        <v>302</v>
      </c>
      <c r="H297" s="179" t="s">
        <v>303</v>
      </c>
      <c r="I297" s="180">
        <v>467720</v>
      </c>
      <c r="J297" s="180" t="s">
        <v>299</v>
      </c>
      <c r="K297" s="169" t="s">
        <v>101</v>
      </c>
      <c r="L297" s="347" t="s">
        <v>1518</v>
      </c>
      <c r="M297" s="42" t="s">
        <v>1519</v>
      </c>
      <c r="N297" s="347" t="s">
        <v>1634</v>
      </c>
      <c r="O297" s="42" t="s">
        <v>1635</v>
      </c>
      <c r="P297" s="42" t="s">
        <v>62</v>
      </c>
      <c r="Q297" s="42" t="s">
        <v>62</v>
      </c>
    </row>
    <row r="298" spans="6:17" x14ac:dyDescent="0.25">
      <c r="F298" s="169" t="s">
        <v>1069</v>
      </c>
      <c r="G298" s="176" t="s">
        <v>50</v>
      </c>
      <c r="H298" s="179" t="s">
        <v>482</v>
      </c>
      <c r="I298" s="180">
        <v>467849</v>
      </c>
      <c r="J298" s="180" t="s">
        <v>1223</v>
      </c>
      <c r="K298" s="169" t="s">
        <v>101</v>
      </c>
      <c r="L298" s="347" t="s">
        <v>1520</v>
      </c>
      <c r="M298" s="42" t="s">
        <v>1521</v>
      </c>
      <c r="N298" s="347" t="s">
        <v>1636</v>
      </c>
      <c r="O298" s="42" t="s">
        <v>1637</v>
      </c>
      <c r="P298" s="42" t="s">
        <v>62</v>
      </c>
      <c r="Q298" s="42" t="s">
        <v>62</v>
      </c>
    </row>
    <row r="299" spans="6:17" x14ac:dyDescent="0.25">
      <c r="F299" s="169" t="str">
        <f>I299&amp;K299</f>
        <v>467849DGEL</v>
      </c>
      <c r="G299" s="42" t="s">
        <v>50</v>
      </c>
      <c r="H299" s="42" t="s">
        <v>482</v>
      </c>
      <c r="I299" s="180">
        <v>467849</v>
      </c>
      <c r="J299" s="180" t="s">
        <v>1223</v>
      </c>
      <c r="K299" s="169" t="s">
        <v>101</v>
      </c>
      <c r="L299" s="347" t="s">
        <v>1520</v>
      </c>
      <c r="M299" s="42" t="s">
        <v>1521</v>
      </c>
      <c r="N299" s="347" t="s">
        <v>1636</v>
      </c>
      <c r="O299" s="42" t="s">
        <v>1637</v>
      </c>
      <c r="P299" s="42" t="s">
        <v>62</v>
      </c>
      <c r="Q299" s="42" t="s">
        <v>62</v>
      </c>
    </row>
    <row r="300" spans="6:17" x14ac:dyDescent="0.25">
      <c r="F300" s="169" t="s">
        <v>1082</v>
      </c>
      <c r="G300" s="176" t="s">
        <v>854</v>
      </c>
      <c r="H300" s="179" t="s">
        <v>855</v>
      </c>
      <c r="I300" s="180">
        <v>467851</v>
      </c>
      <c r="J300" s="180" t="s">
        <v>1224</v>
      </c>
      <c r="K300" s="169" t="s">
        <v>101</v>
      </c>
      <c r="L300" s="347" t="s">
        <v>1546</v>
      </c>
      <c r="M300" s="42" t="s">
        <v>1547</v>
      </c>
      <c r="N300" s="347" t="s">
        <v>1662</v>
      </c>
      <c r="O300" s="42" t="s">
        <v>1663</v>
      </c>
      <c r="P300" s="42" t="s">
        <v>62</v>
      </c>
      <c r="Q300" s="42" t="s">
        <v>62</v>
      </c>
    </row>
    <row r="301" spans="6:17" x14ac:dyDescent="0.25">
      <c r="F301" s="169" t="str">
        <f>I301&amp;K301</f>
        <v>467851DGEL</v>
      </c>
      <c r="G301" s="42" t="s">
        <v>854</v>
      </c>
      <c r="H301" s="42" t="s">
        <v>855</v>
      </c>
      <c r="I301" s="180">
        <v>467851</v>
      </c>
      <c r="J301" s="180" t="s">
        <v>1224</v>
      </c>
      <c r="K301" s="169" t="s">
        <v>101</v>
      </c>
      <c r="L301" s="347" t="s">
        <v>1546</v>
      </c>
      <c r="M301" s="42" t="s">
        <v>1547</v>
      </c>
      <c r="N301" s="347" t="s">
        <v>1662</v>
      </c>
      <c r="O301" s="42" t="s">
        <v>1663</v>
      </c>
      <c r="P301" s="42" t="s">
        <v>62</v>
      </c>
      <c r="Q301" s="42" t="s">
        <v>62</v>
      </c>
    </row>
    <row r="302" spans="6:17" x14ac:dyDescent="0.25">
      <c r="F302" s="169" t="s">
        <v>1048</v>
      </c>
      <c r="G302" s="176" t="s">
        <v>547</v>
      </c>
      <c r="H302" s="179" t="s">
        <v>840</v>
      </c>
      <c r="I302" s="180">
        <v>467852</v>
      </c>
      <c r="J302" s="180" t="s">
        <v>1225</v>
      </c>
      <c r="K302" s="169" t="s">
        <v>101</v>
      </c>
      <c r="L302" s="347" t="s">
        <v>1478</v>
      </c>
      <c r="M302" s="42" t="s">
        <v>1479</v>
      </c>
      <c r="N302" s="347" t="s">
        <v>1594</v>
      </c>
      <c r="O302" s="42" t="s">
        <v>1595</v>
      </c>
      <c r="P302" s="42" t="s">
        <v>62</v>
      </c>
      <c r="Q302" s="42" t="s">
        <v>62</v>
      </c>
    </row>
    <row r="303" spans="6:17" x14ac:dyDescent="0.25">
      <c r="F303" s="169" t="str">
        <f>I303&amp;K303</f>
        <v>467852DGEL</v>
      </c>
      <c r="G303" s="42" t="s">
        <v>547</v>
      </c>
      <c r="H303" s="42" t="s">
        <v>548</v>
      </c>
      <c r="I303" s="180">
        <v>467852</v>
      </c>
      <c r="J303" s="180" t="s">
        <v>1225</v>
      </c>
      <c r="K303" s="169" t="s">
        <v>101</v>
      </c>
      <c r="L303" s="347" t="s">
        <v>1478</v>
      </c>
      <c r="M303" s="42" t="s">
        <v>1479</v>
      </c>
      <c r="N303" s="347" t="s">
        <v>1594</v>
      </c>
      <c r="O303" s="42" t="s">
        <v>1595</v>
      </c>
      <c r="P303" s="42" t="s">
        <v>62</v>
      </c>
      <c r="Q303" s="42" t="s">
        <v>62</v>
      </c>
    </row>
    <row r="304" spans="6:17" x14ac:dyDescent="0.25">
      <c r="F304" s="169" t="s">
        <v>1070</v>
      </c>
      <c r="G304" s="176" t="s">
        <v>57</v>
      </c>
      <c r="H304" s="179" t="s">
        <v>58</v>
      </c>
      <c r="I304" s="180">
        <v>467854</v>
      </c>
      <c r="J304" s="180" t="s">
        <v>1226</v>
      </c>
      <c r="K304" s="169" t="s">
        <v>101</v>
      </c>
      <c r="L304" s="347" t="s">
        <v>1522</v>
      </c>
      <c r="M304" s="42" t="s">
        <v>1523</v>
      </c>
      <c r="N304" s="347" t="s">
        <v>1638</v>
      </c>
      <c r="O304" s="42" t="s">
        <v>1639</v>
      </c>
      <c r="P304" s="42" t="s">
        <v>62</v>
      </c>
      <c r="Q304" s="42" t="s">
        <v>62</v>
      </c>
    </row>
    <row r="305" spans="6:17" x14ac:dyDescent="0.25">
      <c r="F305" s="169" t="str">
        <f>I305&amp;K305</f>
        <v>467854DGEL</v>
      </c>
      <c r="G305" s="42" t="s">
        <v>57</v>
      </c>
      <c r="H305" s="42" t="s">
        <v>58</v>
      </c>
      <c r="I305" s="180">
        <v>467854</v>
      </c>
      <c r="J305" s="180" t="s">
        <v>1226</v>
      </c>
      <c r="K305" s="169" t="s">
        <v>101</v>
      </c>
      <c r="L305" s="347" t="s">
        <v>1522</v>
      </c>
      <c r="M305" s="42" t="s">
        <v>1523</v>
      </c>
      <c r="N305" s="347" t="s">
        <v>1638</v>
      </c>
      <c r="O305" s="42" t="s">
        <v>1639</v>
      </c>
      <c r="P305" s="42" t="s">
        <v>62</v>
      </c>
      <c r="Q305" s="42" t="s">
        <v>62</v>
      </c>
    </row>
    <row r="306" spans="6:17" x14ac:dyDescent="0.25">
      <c r="F306" s="169" t="s">
        <v>1066</v>
      </c>
      <c r="G306" s="176" t="s">
        <v>849</v>
      </c>
      <c r="H306" s="179" t="s">
        <v>850</v>
      </c>
      <c r="I306" s="180">
        <v>467860</v>
      </c>
      <c r="J306" s="180" t="s">
        <v>1214</v>
      </c>
      <c r="K306" s="169" t="s">
        <v>101</v>
      </c>
      <c r="L306" s="347" t="s">
        <v>1514</v>
      </c>
      <c r="M306" s="42" t="s">
        <v>1515</v>
      </c>
      <c r="N306" s="347" t="s">
        <v>1630</v>
      </c>
      <c r="O306" s="42" t="s">
        <v>1631</v>
      </c>
      <c r="P306" s="42" t="s">
        <v>62</v>
      </c>
      <c r="Q306" s="42" t="s">
        <v>62</v>
      </c>
    </row>
    <row r="307" spans="6:17" x14ac:dyDescent="0.25">
      <c r="F307" s="169" t="str">
        <f>I307&amp;K307</f>
        <v>467860DGEL</v>
      </c>
      <c r="G307" s="42" t="s">
        <v>849</v>
      </c>
      <c r="H307" s="42" t="s">
        <v>850</v>
      </c>
      <c r="I307" s="180">
        <v>467860</v>
      </c>
      <c r="J307" s="180" t="s">
        <v>1214</v>
      </c>
      <c r="K307" s="169" t="s">
        <v>101</v>
      </c>
      <c r="L307" s="347" t="s">
        <v>1514</v>
      </c>
      <c r="M307" s="42" t="s">
        <v>1515</v>
      </c>
      <c r="N307" s="347" t="s">
        <v>1630</v>
      </c>
      <c r="O307" s="42" t="s">
        <v>1631</v>
      </c>
      <c r="P307" s="42" t="s">
        <v>62</v>
      </c>
      <c r="Q307" s="42" t="s">
        <v>62</v>
      </c>
    </row>
    <row r="308" spans="6:17" x14ac:dyDescent="0.25">
      <c r="F308" s="169" t="s">
        <v>1062</v>
      </c>
      <c r="G308" s="176" t="s">
        <v>48</v>
      </c>
      <c r="H308" s="179" t="s">
        <v>49</v>
      </c>
      <c r="I308" s="180">
        <v>467861</v>
      </c>
      <c r="J308" s="180" t="s">
        <v>1217</v>
      </c>
      <c r="K308" s="169" t="s">
        <v>101</v>
      </c>
      <c r="L308" s="347" t="s">
        <v>1506</v>
      </c>
      <c r="M308" s="42" t="s">
        <v>1507</v>
      </c>
      <c r="N308" s="347" t="s">
        <v>1622</v>
      </c>
      <c r="O308" s="42" t="s">
        <v>1623</v>
      </c>
      <c r="P308" s="42" t="s">
        <v>62</v>
      </c>
      <c r="Q308" s="42" t="s">
        <v>62</v>
      </c>
    </row>
    <row r="309" spans="6:17" x14ac:dyDescent="0.25">
      <c r="F309" s="169" t="str">
        <f>I309&amp;K309</f>
        <v>467861DGEL</v>
      </c>
      <c r="G309" s="42" t="s">
        <v>48</v>
      </c>
      <c r="H309" s="42" t="s">
        <v>49</v>
      </c>
      <c r="I309" s="180">
        <v>467861</v>
      </c>
      <c r="J309" s="180" t="s">
        <v>1217</v>
      </c>
      <c r="K309" s="169" t="s">
        <v>101</v>
      </c>
      <c r="L309" s="347" t="s">
        <v>1506</v>
      </c>
      <c r="M309" s="42" t="s">
        <v>1507</v>
      </c>
      <c r="N309" s="347" t="s">
        <v>1622</v>
      </c>
      <c r="O309" s="42" t="s">
        <v>1623</v>
      </c>
      <c r="P309" s="42" t="s">
        <v>62</v>
      </c>
      <c r="Q309" s="42" t="s">
        <v>62</v>
      </c>
    </row>
    <row r="310" spans="6:17" x14ac:dyDescent="0.25">
      <c r="F310" s="169" t="str">
        <f>I310&amp;K310</f>
        <v>468567DGEL</v>
      </c>
      <c r="G310" s="42" t="s">
        <v>1209</v>
      </c>
      <c r="H310" s="42" t="s">
        <v>1210</v>
      </c>
      <c r="I310" s="170">
        <v>468567</v>
      </c>
      <c r="J310" s="170" t="s">
        <v>1295</v>
      </c>
      <c r="K310" s="169" t="s">
        <v>101</v>
      </c>
      <c r="L310" s="347" t="s">
        <v>1586</v>
      </c>
      <c r="M310" s="42" t="s">
        <v>1707</v>
      </c>
      <c r="N310" s="347" t="s">
        <v>1670</v>
      </c>
      <c r="O310" s="42" t="s">
        <v>1708</v>
      </c>
      <c r="P310" s="42" t="s">
        <v>62</v>
      </c>
      <c r="Q310" s="42" t="s">
        <v>62</v>
      </c>
    </row>
    <row r="311" spans="6:17" x14ac:dyDescent="0.25">
      <c r="F311" s="169" t="s">
        <v>1081</v>
      </c>
      <c r="G311" s="176" t="s">
        <v>98</v>
      </c>
      <c r="H311" s="179" t="s">
        <v>407</v>
      </c>
      <c r="I311" s="180">
        <v>468572</v>
      </c>
      <c r="J311" s="180" t="s">
        <v>262</v>
      </c>
      <c r="K311" s="169" t="s">
        <v>101</v>
      </c>
      <c r="L311" s="347" t="s">
        <v>1544</v>
      </c>
      <c r="M311" s="42" t="s">
        <v>1545</v>
      </c>
      <c r="N311" s="347" t="s">
        <v>1660</v>
      </c>
      <c r="O311" s="42" t="s">
        <v>1661</v>
      </c>
      <c r="P311" s="42" t="s">
        <v>62</v>
      </c>
      <c r="Q311" s="42" t="s">
        <v>62</v>
      </c>
    </row>
    <row r="312" spans="6:17" x14ac:dyDescent="0.25">
      <c r="F312" s="169" t="s">
        <v>1064</v>
      </c>
      <c r="G312" s="176" t="s">
        <v>91</v>
      </c>
      <c r="H312" s="179" t="s">
        <v>305</v>
      </c>
      <c r="I312" s="180">
        <v>469301</v>
      </c>
      <c r="J312" s="180" t="s">
        <v>1218</v>
      </c>
      <c r="K312" s="169" t="s">
        <v>101</v>
      </c>
      <c r="L312" s="347" t="s">
        <v>1510</v>
      </c>
      <c r="M312" s="42" t="s">
        <v>1511</v>
      </c>
      <c r="N312" s="347" t="s">
        <v>1626</v>
      </c>
      <c r="O312" s="42" t="s">
        <v>1627</v>
      </c>
      <c r="P312" s="42" t="s">
        <v>62</v>
      </c>
      <c r="Q312" s="42" t="s">
        <v>62</v>
      </c>
    </row>
    <row r="313" spans="6:17" x14ac:dyDescent="0.25">
      <c r="F313" s="169" t="str">
        <f>I313&amp;K313</f>
        <v>469301DGEL</v>
      </c>
      <c r="G313" s="42" t="s">
        <v>91</v>
      </c>
      <c r="H313" s="42" t="s">
        <v>305</v>
      </c>
      <c r="I313" s="180">
        <v>469301</v>
      </c>
      <c r="J313" s="180" t="s">
        <v>1218</v>
      </c>
      <c r="K313" s="169" t="s">
        <v>101</v>
      </c>
      <c r="L313" s="347" t="s">
        <v>1510</v>
      </c>
      <c r="M313" s="42" t="s">
        <v>1511</v>
      </c>
      <c r="N313" s="347" t="s">
        <v>1626</v>
      </c>
      <c r="O313" s="42" t="s">
        <v>1627</v>
      </c>
      <c r="P313" s="42" t="s">
        <v>62</v>
      </c>
      <c r="Q313" s="42" t="s">
        <v>62</v>
      </c>
    </row>
    <row r="314" spans="6:17" x14ac:dyDescent="0.25">
      <c r="F314" s="169" t="s">
        <v>1058</v>
      </c>
      <c r="G314" s="176" t="s">
        <v>75</v>
      </c>
      <c r="H314" s="179" t="s">
        <v>367</v>
      </c>
      <c r="I314" s="180">
        <v>469302</v>
      </c>
      <c r="J314" s="180" t="s">
        <v>1227</v>
      </c>
      <c r="K314" s="169" t="s">
        <v>101</v>
      </c>
      <c r="L314" s="347" t="s">
        <v>1498</v>
      </c>
      <c r="M314" s="42" t="s">
        <v>1499</v>
      </c>
      <c r="N314" s="347" t="s">
        <v>1614</v>
      </c>
      <c r="O314" s="42" t="s">
        <v>1615</v>
      </c>
      <c r="P314" s="42" t="s">
        <v>62</v>
      </c>
      <c r="Q314" s="42" t="s">
        <v>62</v>
      </c>
    </row>
    <row r="315" spans="6:17" x14ac:dyDescent="0.25">
      <c r="F315" s="169" t="str">
        <f>I315&amp;K315</f>
        <v>469302DGEL</v>
      </c>
      <c r="G315" s="42" t="s">
        <v>75</v>
      </c>
      <c r="H315" s="42" t="s">
        <v>367</v>
      </c>
      <c r="I315" s="180">
        <v>469302</v>
      </c>
      <c r="J315" s="180" t="s">
        <v>1227</v>
      </c>
      <c r="K315" s="169" t="s">
        <v>101</v>
      </c>
      <c r="L315" s="347" t="s">
        <v>1498</v>
      </c>
      <c r="M315" s="42" t="s">
        <v>1499</v>
      </c>
      <c r="N315" s="347" t="s">
        <v>1614</v>
      </c>
      <c r="O315" s="42" t="s">
        <v>1615</v>
      </c>
      <c r="P315" s="42" t="s">
        <v>62</v>
      </c>
      <c r="Q315" s="42" t="s">
        <v>62</v>
      </c>
    </row>
    <row r="316" spans="6:17" x14ac:dyDescent="0.25">
      <c r="F316" s="169" t="str">
        <f>I316&amp;K316</f>
        <v>468571CL</v>
      </c>
      <c r="G316" s="42" t="s">
        <v>1188</v>
      </c>
      <c r="H316" s="42" t="s">
        <v>1189</v>
      </c>
      <c r="I316" s="180">
        <v>468571</v>
      </c>
      <c r="J316" s="180" t="s">
        <v>1248</v>
      </c>
      <c r="K316" s="169" t="s">
        <v>304</v>
      </c>
      <c r="L316" s="348" t="s">
        <v>1582</v>
      </c>
      <c r="M316" s="42" t="s">
        <v>1726</v>
      </c>
      <c r="N316" s="347" t="s">
        <v>62</v>
      </c>
      <c r="O316" s="42" t="s">
        <v>62</v>
      </c>
      <c r="P316" s="42" t="s">
        <v>62</v>
      </c>
      <c r="Q316" s="42" t="s">
        <v>62</v>
      </c>
    </row>
    <row r="317" spans="6:17" x14ac:dyDescent="0.25">
      <c r="F317" s="169" t="str">
        <f>I317&amp;K317</f>
        <v>468571BL</v>
      </c>
      <c r="G317" s="42" t="s">
        <v>1190</v>
      </c>
      <c r="H317" s="42" t="s">
        <v>1191</v>
      </c>
      <c r="I317" s="180">
        <v>468571</v>
      </c>
      <c r="J317" s="180" t="s">
        <v>1248</v>
      </c>
      <c r="K317" s="169" t="s">
        <v>289</v>
      </c>
      <c r="L317" s="348" t="s">
        <v>1582</v>
      </c>
      <c r="M317" s="42" t="s">
        <v>1726</v>
      </c>
      <c r="N317" s="347" t="s">
        <v>62</v>
      </c>
      <c r="O317" s="42" t="s">
        <v>62</v>
      </c>
      <c r="P317" s="178" t="s">
        <v>1683</v>
      </c>
      <c r="Q317" s="42" t="s">
        <v>1684</v>
      </c>
    </row>
    <row r="318" spans="6:17" x14ac:dyDescent="0.25">
      <c r="F318" s="169" t="str">
        <f t="shared" ref="F318:F381" si="2">I318&amp;K318</f>
        <v>468570CL</v>
      </c>
      <c r="G318" s="42" t="s">
        <v>1751</v>
      </c>
      <c r="H318" s="42" t="s">
        <v>1752</v>
      </c>
      <c r="I318" s="180">
        <v>468570</v>
      </c>
      <c r="J318" s="180" t="s">
        <v>1749</v>
      </c>
      <c r="K318" s="169" t="s">
        <v>304</v>
      </c>
      <c r="L318" s="347" t="s">
        <v>1755</v>
      </c>
      <c r="M318" s="42" t="s">
        <v>1756</v>
      </c>
      <c r="N318" s="347" t="s">
        <v>62</v>
      </c>
      <c r="O318" s="42" t="s">
        <v>62</v>
      </c>
      <c r="P318" s="42" t="s">
        <v>62</v>
      </c>
      <c r="Q318" s="42" t="s">
        <v>62</v>
      </c>
    </row>
    <row r="319" spans="6:17" x14ac:dyDescent="0.25">
      <c r="F319" s="169" t="str">
        <f t="shared" si="2"/>
        <v>468570BL</v>
      </c>
      <c r="G319" s="42" t="s">
        <v>1753</v>
      </c>
      <c r="H319" s="42" t="s">
        <v>1754</v>
      </c>
      <c r="I319" s="180">
        <v>468570</v>
      </c>
      <c r="J319" s="180" t="s">
        <v>1749</v>
      </c>
      <c r="K319" s="169" t="s">
        <v>289</v>
      </c>
      <c r="L319" s="347" t="s">
        <v>1755</v>
      </c>
      <c r="M319" s="42" t="s">
        <v>1756</v>
      </c>
      <c r="N319" s="347" t="s">
        <v>62</v>
      </c>
      <c r="O319" s="42" t="s">
        <v>62</v>
      </c>
      <c r="P319" s="178" t="s">
        <v>1683</v>
      </c>
      <c r="Q319" s="42" t="s">
        <v>1684</v>
      </c>
    </row>
    <row r="320" spans="6:17" x14ac:dyDescent="0.25">
      <c r="F320" s="169" t="str">
        <f t="shared" si="2"/>
        <v>464205CL</v>
      </c>
      <c r="G320" s="42" t="s">
        <v>1757</v>
      </c>
      <c r="H320" s="42" t="s">
        <v>1758</v>
      </c>
      <c r="I320" s="180">
        <v>464205</v>
      </c>
      <c r="J320" s="180" t="s">
        <v>154</v>
      </c>
      <c r="K320" s="169" t="s">
        <v>304</v>
      </c>
      <c r="L320" s="347" t="s">
        <v>1761</v>
      </c>
      <c r="M320" s="42" t="s">
        <v>1762</v>
      </c>
      <c r="N320" s="347" t="s">
        <v>62</v>
      </c>
      <c r="O320" s="42" t="s">
        <v>62</v>
      </c>
      <c r="P320" s="42" t="s">
        <v>62</v>
      </c>
      <c r="Q320" s="42" t="s">
        <v>62</v>
      </c>
    </row>
    <row r="321" spans="6:17" x14ac:dyDescent="0.25">
      <c r="F321" s="169" t="str">
        <f t="shared" si="2"/>
        <v>464205BL</v>
      </c>
      <c r="G321" s="42" t="s">
        <v>1759</v>
      </c>
      <c r="H321" s="42" t="s">
        <v>1760</v>
      </c>
      <c r="I321" s="180">
        <v>464205</v>
      </c>
      <c r="J321" s="180" t="s">
        <v>154</v>
      </c>
      <c r="K321" s="169" t="s">
        <v>289</v>
      </c>
      <c r="L321" s="347" t="s">
        <v>1761</v>
      </c>
      <c r="M321" s="42" t="s">
        <v>1762</v>
      </c>
      <c r="N321" s="347" t="s">
        <v>62</v>
      </c>
      <c r="O321" s="42" t="s">
        <v>62</v>
      </c>
      <c r="P321" s="42" t="s">
        <v>1683</v>
      </c>
      <c r="Q321" s="42" t="s">
        <v>1684</v>
      </c>
    </row>
    <row r="322" spans="6:17" x14ac:dyDescent="0.25">
      <c r="F322" s="169" t="str">
        <f t="shared" si="2"/>
        <v>465549BL</v>
      </c>
      <c r="G322" s="42" t="s">
        <v>675</v>
      </c>
      <c r="H322" s="42" t="s">
        <v>676</v>
      </c>
      <c r="I322" s="180">
        <v>465549</v>
      </c>
      <c r="J322" s="180" t="s">
        <v>339</v>
      </c>
      <c r="K322" s="169" t="s">
        <v>289</v>
      </c>
      <c r="L322" s="348" t="s">
        <v>1394</v>
      </c>
      <c r="M322" s="42" t="s">
        <v>1770</v>
      </c>
      <c r="N322" s="347" t="s">
        <v>62</v>
      </c>
      <c r="O322" s="42" t="s">
        <v>62</v>
      </c>
      <c r="P322" s="42" t="s">
        <v>1683</v>
      </c>
      <c r="Q322" s="42" t="s">
        <v>1684</v>
      </c>
    </row>
    <row r="323" spans="6:17" x14ac:dyDescent="0.25">
      <c r="F323" s="169" t="str">
        <f t="shared" si="2"/>
        <v>465549CL</v>
      </c>
      <c r="G323" s="42" t="s">
        <v>1771</v>
      </c>
      <c r="H323" s="42"/>
      <c r="I323" s="180">
        <v>465549</v>
      </c>
      <c r="J323" s="180" t="s">
        <v>339</v>
      </c>
      <c r="K323" s="169" t="s">
        <v>304</v>
      </c>
      <c r="L323" s="348" t="s">
        <v>1394</v>
      </c>
      <c r="M323" s="42" t="s">
        <v>1770</v>
      </c>
      <c r="N323" s="347" t="s">
        <v>62</v>
      </c>
      <c r="O323" s="42" t="s">
        <v>62</v>
      </c>
      <c r="P323" s="42" t="s">
        <v>62</v>
      </c>
      <c r="Q323" s="42" t="s">
        <v>62</v>
      </c>
    </row>
    <row r="324" spans="6:17" x14ac:dyDescent="0.25">
      <c r="F324" s="169" t="str">
        <f t="shared" si="2"/>
        <v>468568CL</v>
      </c>
      <c r="G324" s="42" t="s">
        <v>1787</v>
      </c>
      <c r="H324" s="42" t="s">
        <v>1788</v>
      </c>
      <c r="I324" s="180">
        <v>468568</v>
      </c>
      <c r="J324" s="180" t="s">
        <v>414</v>
      </c>
      <c r="K324" s="169" t="s">
        <v>304</v>
      </c>
      <c r="L324" s="347" t="s">
        <v>1791</v>
      </c>
      <c r="M324" s="42" t="s">
        <v>1792</v>
      </c>
      <c r="N324" s="347" t="s">
        <v>62</v>
      </c>
      <c r="O324" s="42" t="s">
        <v>62</v>
      </c>
      <c r="P324" s="42" t="s">
        <v>62</v>
      </c>
      <c r="Q324" s="42" t="s">
        <v>62</v>
      </c>
    </row>
    <row r="325" spans="6:17" x14ac:dyDescent="0.25">
      <c r="F325" s="169" t="str">
        <f t="shared" si="2"/>
        <v>468568BL</v>
      </c>
      <c r="G325" s="42" t="s">
        <v>1789</v>
      </c>
      <c r="H325" s="42" t="s">
        <v>1790</v>
      </c>
      <c r="I325" s="180">
        <v>468568</v>
      </c>
      <c r="J325" s="180" t="s">
        <v>414</v>
      </c>
      <c r="K325" s="169" t="s">
        <v>289</v>
      </c>
      <c r="L325" s="347" t="s">
        <v>1791</v>
      </c>
      <c r="M325" s="42" t="s">
        <v>1792</v>
      </c>
      <c r="N325" s="347" t="s">
        <v>62</v>
      </c>
      <c r="O325" s="42" t="s">
        <v>62</v>
      </c>
      <c r="P325" s="42" t="s">
        <v>1683</v>
      </c>
      <c r="Q325" s="42" t="s">
        <v>1684</v>
      </c>
    </row>
    <row r="326" spans="6:17" x14ac:dyDescent="0.25">
      <c r="F326" s="169" t="str">
        <f t="shared" si="2"/>
        <v>469512DGEL</v>
      </c>
      <c r="G326" s="42" t="s">
        <v>1804</v>
      </c>
      <c r="H326" s="42" t="s">
        <v>1805</v>
      </c>
      <c r="I326" s="180">
        <v>469512</v>
      </c>
      <c r="J326" s="180" t="s">
        <v>1816</v>
      </c>
      <c r="K326" s="169" t="s">
        <v>101</v>
      </c>
      <c r="L326" s="347" t="s">
        <v>1822</v>
      </c>
      <c r="M326" s="42" t="s">
        <v>1823</v>
      </c>
      <c r="N326" s="347" t="s">
        <v>1834</v>
      </c>
      <c r="O326" s="42" t="s">
        <v>1835</v>
      </c>
      <c r="P326" s="42" t="s">
        <v>62</v>
      </c>
      <c r="Q326" s="42" t="s">
        <v>62</v>
      </c>
    </row>
    <row r="327" spans="6:17" x14ac:dyDescent="0.25">
      <c r="F327" s="169" t="str">
        <f t="shared" si="2"/>
        <v>469513DGEL</v>
      </c>
      <c r="G327" s="42" t="s">
        <v>1806</v>
      </c>
      <c r="H327" s="42" t="s">
        <v>1807</v>
      </c>
      <c r="I327" s="180">
        <v>469513</v>
      </c>
      <c r="J327" s="180" t="s">
        <v>1817</v>
      </c>
      <c r="K327" s="169" t="s">
        <v>101</v>
      </c>
      <c r="L327" s="347" t="s">
        <v>1824</v>
      </c>
      <c r="M327" s="42" t="s">
        <v>1825</v>
      </c>
      <c r="N327" s="347" t="s">
        <v>1836</v>
      </c>
      <c r="O327" s="42" t="s">
        <v>1837</v>
      </c>
      <c r="P327" s="42" t="s">
        <v>62</v>
      </c>
      <c r="Q327" s="42" t="s">
        <v>62</v>
      </c>
    </row>
    <row r="328" spans="6:17" x14ac:dyDescent="0.25">
      <c r="F328" s="169" t="str">
        <f t="shared" si="2"/>
        <v>469514DGEL</v>
      </c>
      <c r="G328" s="42" t="s">
        <v>1808</v>
      </c>
      <c r="H328" s="42" t="s">
        <v>1809</v>
      </c>
      <c r="I328" s="180">
        <v>469514</v>
      </c>
      <c r="J328" s="180" t="s">
        <v>1818</v>
      </c>
      <c r="K328" s="169" t="s">
        <v>101</v>
      </c>
      <c r="L328" s="347" t="s">
        <v>1826</v>
      </c>
      <c r="M328" s="42" t="s">
        <v>1827</v>
      </c>
      <c r="N328" s="347" t="s">
        <v>1838</v>
      </c>
      <c r="O328" s="42" t="s">
        <v>1839</v>
      </c>
      <c r="P328" s="42" t="s">
        <v>62</v>
      </c>
      <c r="Q328" s="42" t="s">
        <v>62</v>
      </c>
    </row>
    <row r="329" spans="6:17" x14ac:dyDescent="0.25">
      <c r="F329" s="169" t="str">
        <f t="shared" si="2"/>
        <v>469515DGEL</v>
      </c>
      <c r="G329" s="42" t="s">
        <v>1810</v>
      </c>
      <c r="H329" s="42" t="s">
        <v>1811</v>
      </c>
      <c r="I329" s="180">
        <v>469515</v>
      </c>
      <c r="J329" s="180" t="s">
        <v>1819</v>
      </c>
      <c r="K329" s="169" t="s">
        <v>101</v>
      </c>
      <c r="L329" s="347" t="s">
        <v>1828</v>
      </c>
      <c r="M329" s="42" t="s">
        <v>1829</v>
      </c>
      <c r="N329" s="347" t="s">
        <v>1840</v>
      </c>
      <c r="O329" s="42" t="s">
        <v>1841</v>
      </c>
      <c r="P329" s="42" t="s">
        <v>62</v>
      </c>
      <c r="Q329" s="42" t="s">
        <v>62</v>
      </c>
    </row>
    <row r="330" spans="6:17" x14ac:dyDescent="0.25">
      <c r="F330" s="169" t="str">
        <f t="shared" si="2"/>
        <v>469516DGEL</v>
      </c>
      <c r="G330" s="42" t="s">
        <v>1812</v>
      </c>
      <c r="H330" s="42" t="s">
        <v>1813</v>
      </c>
      <c r="I330" s="180">
        <v>469516</v>
      </c>
      <c r="J330" s="180" t="s">
        <v>1820</v>
      </c>
      <c r="K330" s="169" t="s">
        <v>101</v>
      </c>
      <c r="L330" s="347" t="s">
        <v>1830</v>
      </c>
      <c r="M330" s="42" t="s">
        <v>1831</v>
      </c>
      <c r="N330" s="347" t="s">
        <v>1842</v>
      </c>
      <c r="O330" s="42" t="s">
        <v>1843</v>
      </c>
      <c r="P330" s="42" t="s">
        <v>62</v>
      </c>
      <c r="Q330" s="42" t="s">
        <v>62</v>
      </c>
    </row>
    <row r="331" spans="6:17" x14ac:dyDescent="0.25">
      <c r="F331" s="169" t="str">
        <f t="shared" si="2"/>
        <v>469517DGEL</v>
      </c>
      <c r="G331" s="42" t="s">
        <v>1814</v>
      </c>
      <c r="H331" s="42" t="s">
        <v>1815</v>
      </c>
      <c r="I331" s="180">
        <v>469517</v>
      </c>
      <c r="J331" s="180" t="s">
        <v>1821</v>
      </c>
      <c r="K331" s="169" t="s">
        <v>101</v>
      </c>
      <c r="L331" s="347" t="s">
        <v>1832</v>
      </c>
      <c r="M331" s="42" t="s">
        <v>1833</v>
      </c>
      <c r="N331" s="347" t="s">
        <v>1844</v>
      </c>
      <c r="O331" s="42" t="s">
        <v>1845</v>
      </c>
      <c r="P331" s="42" t="s">
        <v>62</v>
      </c>
      <c r="Q331" s="42" t="s">
        <v>62</v>
      </c>
    </row>
    <row r="332" spans="6:17" x14ac:dyDescent="0.25">
      <c r="F332" s="169" t="str">
        <f t="shared" si="2"/>
        <v>467862DGEL</v>
      </c>
      <c r="G332" s="42" t="s">
        <v>53</v>
      </c>
      <c r="H332" s="42" t="s">
        <v>54</v>
      </c>
      <c r="I332" s="180">
        <v>467862</v>
      </c>
      <c r="J332" s="180" t="s">
        <v>1872</v>
      </c>
      <c r="K332" s="169" t="s">
        <v>101</v>
      </c>
      <c r="L332" s="347" t="s">
        <v>2114</v>
      </c>
      <c r="M332" s="42" t="s">
        <v>1929</v>
      </c>
      <c r="N332" s="347" t="s">
        <v>2119</v>
      </c>
      <c r="O332" s="42" t="s">
        <v>1934</v>
      </c>
      <c r="P332" s="42" t="s">
        <v>62</v>
      </c>
      <c r="Q332" s="42" t="s">
        <v>62</v>
      </c>
    </row>
    <row r="333" spans="6:17" x14ac:dyDescent="0.25">
      <c r="F333" s="169" t="str">
        <f t="shared" si="2"/>
        <v>467855DGEL</v>
      </c>
      <c r="G333" s="42" t="s">
        <v>55</v>
      </c>
      <c r="H333" s="42" t="s">
        <v>56</v>
      </c>
      <c r="I333" s="180">
        <v>467855</v>
      </c>
      <c r="J333" s="180" t="s">
        <v>1873</v>
      </c>
      <c r="K333" s="169" t="s">
        <v>101</v>
      </c>
      <c r="L333" s="347" t="s">
        <v>2115</v>
      </c>
      <c r="M333" s="42" t="s">
        <v>1930</v>
      </c>
      <c r="N333" s="347" t="s">
        <v>2120</v>
      </c>
      <c r="O333" s="42" t="s">
        <v>1935</v>
      </c>
      <c r="P333" s="42" t="s">
        <v>62</v>
      </c>
      <c r="Q333" s="42" t="s">
        <v>62</v>
      </c>
    </row>
    <row r="334" spans="6:17" x14ac:dyDescent="0.25">
      <c r="F334" s="169" t="str">
        <f t="shared" si="2"/>
        <v>467857DGEL</v>
      </c>
      <c r="G334" s="42" t="s">
        <v>846</v>
      </c>
      <c r="H334" s="42" t="s">
        <v>847</v>
      </c>
      <c r="I334" s="180">
        <v>467857</v>
      </c>
      <c r="J334" s="180" t="s">
        <v>1874</v>
      </c>
      <c r="K334" s="169" t="s">
        <v>101</v>
      </c>
      <c r="L334" s="347" t="s">
        <v>2116</v>
      </c>
      <c r="M334" s="42" t="s">
        <v>1931</v>
      </c>
      <c r="N334" s="347" t="s">
        <v>2121</v>
      </c>
      <c r="O334" s="42" t="s">
        <v>1936</v>
      </c>
      <c r="P334" s="42" t="s">
        <v>62</v>
      </c>
      <c r="Q334" s="42" t="s">
        <v>62</v>
      </c>
    </row>
    <row r="335" spans="6:17" x14ac:dyDescent="0.25">
      <c r="F335" s="169" t="str">
        <f t="shared" si="2"/>
        <v>467853DGEL</v>
      </c>
      <c r="G335" s="42" t="s">
        <v>46</v>
      </c>
      <c r="H335" s="42" t="s">
        <v>47</v>
      </c>
      <c r="I335" s="180">
        <v>467853</v>
      </c>
      <c r="J335" s="180" t="s">
        <v>1878</v>
      </c>
      <c r="K335" s="169" t="s">
        <v>101</v>
      </c>
      <c r="L335" s="347" t="s">
        <v>2117</v>
      </c>
      <c r="M335" s="42" t="s">
        <v>1932</v>
      </c>
      <c r="N335" s="347" t="s">
        <v>2122</v>
      </c>
      <c r="O335" s="42" t="s">
        <v>1937</v>
      </c>
      <c r="P335" s="42" t="s">
        <v>62</v>
      </c>
      <c r="Q335" s="42" t="s">
        <v>62</v>
      </c>
    </row>
    <row r="336" spans="6:17" x14ac:dyDescent="0.25">
      <c r="F336" s="169" t="str">
        <f t="shared" si="2"/>
        <v>467859DGEL</v>
      </c>
      <c r="G336" s="42" t="s">
        <v>51</v>
      </c>
      <c r="H336" s="42" t="s">
        <v>506</v>
      </c>
      <c r="I336" s="180">
        <v>467859</v>
      </c>
      <c r="J336" s="180" t="s">
        <v>1881</v>
      </c>
      <c r="K336" s="169" t="s">
        <v>101</v>
      </c>
      <c r="L336" s="347" t="s">
        <v>2118</v>
      </c>
      <c r="M336" s="42" t="s">
        <v>1933</v>
      </c>
      <c r="N336" s="347" t="s">
        <v>2123</v>
      </c>
      <c r="O336" s="42" t="s">
        <v>1938</v>
      </c>
      <c r="P336" s="42" t="s">
        <v>62</v>
      </c>
      <c r="Q336" s="42" t="s">
        <v>62</v>
      </c>
    </row>
    <row r="337" spans="6:17" x14ac:dyDescent="0.25">
      <c r="F337" s="169" t="str">
        <f t="shared" si="2"/>
        <v>470055CL</v>
      </c>
      <c r="G337" s="42" t="s">
        <v>2096</v>
      </c>
      <c r="H337" s="42" t="s">
        <v>2097</v>
      </c>
      <c r="I337" s="180">
        <v>470055</v>
      </c>
      <c r="J337" s="180" t="s">
        <v>2092</v>
      </c>
      <c r="K337" s="169" t="s">
        <v>304</v>
      </c>
      <c r="L337" s="42" t="s">
        <v>2124</v>
      </c>
      <c r="M337" s="42" t="s">
        <v>2125</v>
      </c>
      <c r="N337" s="42" t="s">
        <v>62</v>
      </c>
      <c r="O337" s="42" t="s">
        <v>62</v>
      </c>
      <c r="P337" s="42" t="s">
        <v>62</v>
      </c>
      <c r="Q337" s="42" t="s">
        <v>62</v>
      </c>
    </row>
    <row r="338" spans="6:17" x14ac:dyDescent="0.25">
      <c r="F338" s="169" t="str">
        <f t="shared" si="2"/>
        <v>470048CL</v>
      </c>
      <c r="G338" s="42" t="s">
        <v>2098</v>
      </c>
      <c r="H338" s="42" t="s">
        <v>2099</v>
      </c>
      <c r="I338" s="180">
        <v>470048</v>
      </c>
      <c r="J338" s="180" t="s">
        <v>2085</v>
      </c>
      <c r="K338" s="169" t="s">
        <v>304</v>
      </c>
      <c r="L338" s="42" t="s">
        <v>2126</v>
      </c>
      <c r="M338" s="42" t="s">
        <v>2127</v>
      </c>
      <c r="N338" s="42" t="s">
        <v>62</v>
      </c>
      <c r="O338" s="42" t="s">
        <v>62</v>
      </c>
      <c r="P338" s="42" t="s">
        <v>62</v>
      </c>
      <c r="Q338" s="42" t="s">
        <v>62</v>
      </c>
    </row>
    <row r="339" spans="6:17" x14ac:dyDescent="0.25">
      <c r="F339" s="169" t="str">
        <f t="shared" si="2"/>
        <v>470049CL</v>
      </c>
      <c r="G339" s="42" t="s">
        <v>2100</v>
      </c>
      <c r="H339" s="42" t="s">
        <v>2101</v>
      </c>
      <c r="I339" s="180">
        <v>470049</v>
      </c>
      <c r="J339" s="180" t="s">
        <v>2086</v>
      </c>
      <c r="K339" s="169" t="s">
        <v>304</v>
      </c>
      <c r="L339" s="42" t="s">
        <v>2128</v>
      </c>
      <c r="M339" s="42" t="s">
        <v>2129</v>
      </c>
      <c r="N339" s="42" t="s">
        <v>62</v>
      </c>
      <c r="O339" s="42" t="s">
        <v>62</v>
      </c>
      <c r="P339" s="42" t="s">
        <v>62</v>
      </c>
      <c r="Q339" s="42" t="s">
        <v>62</v>
      </c>
    </row>
    <row r="340" spans="6:17" x14ac:dyDescent="0.25">
      <c r="F340" s="169" t="str">
        <f t="shared" si="2"/>
        <v>470050CL</v>
      </c>
      <c r="G340" s="42" t="s">
        <v>2102</v>
      </c>
      <c r="H340" s="42" t="s">
        <v>2103</v>
      </c>
      <c r="I340" s="180">
        <v>470050</v>
      </c>
      <c r="J340" s="180" t="s">
        <v>2087</v>
      </c>
      <c r="K340" s="169" t="s">
        <v>304</v>
      </c>
      <c r="L340" s="42" t="s">
        <v>2130</v>
      </c>
      <c r="M340" s="42" t="s">
        <v>2131</v>
      </c>
      <c r="N340" s="42" t="s">
        <v>62</v>
      </c>
      <c r="O340" s="42" t="s">
        <v>62</v>
      </c>
      <c r="P340" s="42" t="s">
        <v>62</v>
      </c>
      <c r="Q340" s="42" t="s">
        <v>62</v>
      </c>
    </row>
    <row r="341" spans="6:17" x14ac:dyDescent="0.25">
      <c r="F341" s="169" t="str">
        <f t="shared" si="2"/>
        <v>470051CL</v>
      </c>
      <c r="G341" s="42" t="s">
        <v>2104</v>
      </c>
      <c r="H341" s="42" t="s">
        <v>2105</v>
      </c>
      <c r="I341" s="180">
        <v>470051</v>
      </c>
      <c r="J341" s="180" t="s">
        <v>2088</v>
      </c>
      <c r="K341" s="169" t="s">
        <v>304</v>
      </c>
      <c r="L341" s="42" t="s">
        <v>2132</v>
      </c>
      <c r="M341" s="42" t="s">
        <v>2133</v>
      </c>
      <c r="N341" s="42" t="s">
        <v>62</v>
      </c>
      <c r="O341" s="42" t="s">
        <v>62</v>
      </c>
      <c r="P341" s="42" t="s">
        <v>62</v>
      </c>
      <c r="Q341" s="42" t="s">
        <v>62</v>
      </c>
    </row>
    <row r="342" spans="6:17" x14ac:dyDescent="0.25">
      <c r="F342" s="169" t="str">
        <f t="shared" si="2"/>
        <v>470052CL</v>
      </c>
      <c r="G342" s="42" t="s">
        <v>2106</v>
      </c>
      <c r="H342" s="42" t="s">
        <v>2107</v>
      </c>
      <c r="I342" s="180">
        <v>470052</v>
      </c>
      <c r="J342" s="180" t="s">
        <v>2089</v>
      </c>
      <c r="K342" s="169" t="s">
        <v>304</v>
      </c>
      <c r="L342" s="42" t="s">
        <v>2134</v>
      </c>
      <c r="M342" s="42" t="s">
        <v>2135</v>
      </c>
      <c r="N342" s="42" t="s">
        <v>62</v>
      </c>
      <c r="O342" s="42" t="s">
        <v>62</v>
      </c>
      <c r="P342" s="42" t="s">
        <v>62</v>
      </c>
      <c r="Q342" s="42" t="s">
        <v>62</v>
      </c>
    </row>
    <row r="343" spans="6:17" x14ac:dyDescent="0.25">
      <c r="F343" s="169" t="str">
        <f t="shared" si="2"/>
        <v>470053CL</v>
      </c>
      <c r="G343" s="42" t="s">
        <v>2108</v>
      </c>
      <c r="H343" s="42" t="s">
        <v>2109</v>
      </c>
      <c r="I343" s="180">
        <v>470053</v>
      </c>
      <c r="J343" s="180" t="s">
        <v>2090</v>
      </c>
      <c r="K343" s="169" t="s">
        <v>304</v>
      </c>
      <c r="L343" s="42" t="s">
        <v>2136</v>
      </c>
      <c r="M343" s="42" t="s">
        <v>2137</v>
      </c>
      <c r="N343" s="42" t="s">
        <v>62</v>
      </c>
      <c r="O343" s="42" t="s">
        <v>62</v>
      </c>
      <c r="P343" s="42" t="s">
        <v>62</v>
      </c>
      <c r="Q343" s="42" t="s">
        <v>62</v>
      </c>
    </row>
    <row r="344" spans="6:17" x14ac:dyDescent="0.25">
      <c r="F344" s="169" t="str">
        <f t="shared" si="2"/>
        <v>470054CL</v>
      </c>
      <c r="G344" s="42" t="s">
        <v>2110</v>
      </c>
      <c r="H344" s="42" t="s">
        <v>2111</v>
      </c>
      <c r="I344" s="180">
        <v>470054</v>
      </c>
      <c r="J344" s="180" t="s">
        <v>2091</v>
      </c>
      <c r="K344" s="169" t="s">
        <v>304</v>
      </c>
      <c r="L344" s="42" t="s">
        <v>2138</v>
      </c>
      <c r="M344" s="42" t="s">
        <v>2139</v>
      </c>
      <c r="N344" s="42" t="s">
        <v>62</v>
      </c>
      <c r="O344" s="42" t="s">
        <v>62</v>
      </c>
      <c r="P344" s="42" t="s">
        <v>62</v>
      </c>
      <c r="Q344" s="42" t="s">
        <v>62</v>
      </c>
    </row>
    <row r="345" spans="6:17" x14ac:dyDescent="0.25">
      <c r="F345" s="169" t="str">
        <f t="shared" si="2"/>
        <v>470056CL</v>
      </c>
      <c r="G345" s="42" t="s">
        <v>2112</v>
      </c>
      <c r="H345" s="42" t="s">
        <v>2113</v>
      </c>
      <c r="I345" s="180">
        <v>470056</v>
      </c>
      <c r="J345" s="180" t="s">
        <v>2093</v>
      </c>
      <c r="K345" s="169" t="s">
        <v>304</v>
      </c>
      <c r="L345" s="42" t="s">
        <v>2140</v>
      </c>
      <c r="M345" s="42" t="s">
        <v>2141</v>
      </c>
      <c r="N345" s="42" t="s">
        <v>62</v>
      </c>
      <c r="O345" s="42" t="s">
        <v>62</v>
      </c>
      <c r="P345" s="42" t="s">
        <v>62</v>
      </c>
      <c r="Q345" s="42" t="s">
        <v>62</v>
      </c>
    </row>
    <row r="346" spans="6:17" x14ac:dyDescent="0.25">
      <c r="F346" s="169" t="str">
        <f t="shared" si="2"/>
        <v>470055BL</v>
      </c>
      <c r="G346" s="42" t="s">
        <v>2142</v>
      </c>
      <c r="H346" s="42" t="s">
        <v>2143</v>
      </c>
      <c r="I346" s="180">
        <v>470055</v>
      </c>
      <c r="J346" s="180" t="s">
        <v>2092</v>
      </c>
      <c r="K346" s="169" t="s">
        <v>289</v>
      </c>
      <c r="L346" s="42" t="s">
        <v>2124</v>
      </c>
      <c r="M346" s="42" t="s">
        <v>2125</v>
      </c>
      <c r="N346" s="42" t="s">
        <v>62</v>
      </c>
      <c r="O346" s="42" t="s">
        <v>62</v>
      </c>
      <c r="P346" s="178" t="s">
        <v>2161</v>
      </c>
      <c r="Q346" s="42" t="s">
        <v>2160</v>
      </c>
    </row>
    <row r="347" spans="6:17" x14ac:dyDescent="0.25">
      <c r="F347" s="169" t="str">
        <f t="shared" si="2"/>
        <v>470048BL</v>
      </c>
      <c r="G347" s="42" t="s">
        <v>2144</v>
      </c>
      <c r="H347" s="42" t="s">
        <v>2145</v>
      </c>
      <c r="I347" s="180">
        <v>470048</v>
      </c>
      <c r="J347" s="180" t="s">
        <v>2085</v>
      </c>
      <c r="K347" s="169" t="s">
        <v>289</v>
      </c>
      <c r="L347" s="42" t="s">
        <v>2126</v>
      </c>
      <c r="M347" s="42" t="s">
        <v>2127</v>
      </c>
      <c r="N347" s="42" t="s">
        <v>62</v>
      </c>
      <c r="O347" s="42" t="s">
        <v>62</v>
      </c>
      <c r="P347" s="178" t="s">
        <v>2161</v>
      </c>
      <c r="Q347" s="42" t="s">
        <v>2160</v>
      </c>
    </row>
    <row r="348" spans="6:17" x14ac:dyDescent="0.25">
      <c r="F348" s="169" t="str">
        <f t="shared" si="2"/>
        <v>470049BL</v>
      </c>
      <c r="G348" s="42" t="s">
        <v>2146</v>
      </c>
      <c r="H348" s="42" t="s">
        <v>2147</v>
      </c>
      <c r="I348" s="180">
        <v>470049</v>
      </c>
      <c r="J348" s="180" t="s">
        <v>2086</v>
      </c>
      <c r="K348" s="169" t="s">
        <v>289</v>
      </c>
      <c r="L348" s="42" t="s">
        <v>2128</v>
      </c>
      <c r="M348" s="42" t="s">
        <v>2129</v>
      </c>
      <c r="N348" s="42" t="s">
        <v>62</v>
      </c>
      <c r="O348" s="42" t="s">
        <v>62</v>
      </c>
      <c r="P348" s="178" t="s">
        <v>2161</v>
      </c>
      <c r="Q348" s="42" t="s">
        <v>2160</v>
      </c>
    </row>
    <row r="349" spans="6:17" x14ac:dyDescent="0.25">
      <c r="F349" s="169" t="str">
        <f t="shared" si="2"/>
        <v>470050BL</v>
      </c>
      <c r="G349" s="42" t="s">
        <v>2148</v>
      </c>
      <c r="H349" s="42" t="s">
        <v>2149</v>
      </c>
      <c r="I349" s="180">
        <v>470050</v>
      </c>
      <c r="J349" s="180" t="s">
        <v>2087</v>
      </c>
      <c r="K349" s="169" t="s">
        <v>289</v>
      </c>
      <c r="L349" s="42" t="s">
        <v>2130</v>
      </c>
      <c r="M349" s="42" t="s">
        <v>2131</v>
      </c>
      <c r="N349" s="42" t="s">
        <v>62</v>
      </c>
      <c r="O349" s="42" t="s">
        <v>62</v>
      </c>
      <c r="P349" s="178" t="s">
        <v>2161</v>
      </c>
      <c r="Q349" s="42" t="s">
        <v>2160</v>
      </c>
    </row>
    <row r="350" spans="6:17" x14ac:dyDescent="0.25">
      <c r="F350" s="169" t="str">
        <f t="shared" si="2"/>
        <v>470051BL</v>
      </c>
      <c r="G350" s="42" t="s">
        <v>2150</v>
      </c>
      <c r="H350" s="42" t="s">
        <v>2151</v>
      </c>
      <c r="I350" s="180">
        <v>470051</v>
      </c>
      <c r="J350" s="180" t="s">
        <v>2088</v>
      </c>
      <c r="K350" s="169" t="s">
        <v>289</v>
      </c>
      <c r="L350" s="42" t="s">
        <v>2132</v>
      </c>
      <c r="M350" s="42" t="s">
        <v>2133</v>
      </c>
      <c r="N350" s="42" t="s">
        <v>62</v>
      </c>
      <c r="O350" s="42" t="s">
        <v>62</v>
      </c>
      <c r="P350" s="178" t="s">
        <v>2161</v>
      </c>
      <c r="Q350" s="42" t="s">
        <v>2160</v>
      </c>
    </row>
    <row r="351" spans="6:17" x14ac:dyDescent="0.25">
      <c r="F351" s="169" t="str">
        <f t="shared" si="2"/>
        <v>470052BL</v>
      </c>
      <c r="G351" s="42" t="s">
        <v>2152</v>
      </c>
      <c r="H351" s="42" t="s">
        <v>2153</v>
      </c>
      <c r="I351" s="180">
        <v>470052</v>
      </c>
      <c r="J351" s="180" t="s">
        <v>2089</v>
      </c>
      <c r="K351" s="169" t="s">
        <v>289</v>
      </c>
      <c r="L351" s="42" t="s">
        <v>2134</v>
      </c>
      <c r="M351" s="42" t="s">
        <v>2135</v>
      </c>
      <c r="N351" s="42" t="s">
        <v>62</v>
      </c>
      <c r="O351" s="42" t="s">
        <v>62</v>
      </c>
      <c r="P351" s="178" t="s">
        <v>2161</v>
      </c>
      <c r="Q351" s="42" t="s">
        <v>2160</v>
      </c>
    </row>
    <row r="352" spans="6:17" x14ac:dyDescent="0.25">
      <c r="F352" s="169" t="str">
        <f t="shared" si="2"/>
        <v>470053BL</v>
      </c>
      <c r="G352" s="42" t="s">
        <v>2154</v>
      </c>
      <c r="H352" s="42" t="s">
        <v>2155</v>
      </c>
      <c r="I352" s="180">
        <v>470053</v>
      </c>
      <c r="J352" s="180" t="s">
        <v>2090</v>
      </c>
      <c r="K352" s="169" t="s">
        <v>289</v>
      </c>
      <c r="L352" s="42" t="s">
        <v>2136</v>
      </c>
      <c r="M352" s="42" t="s">
        <v>2137</v>
      </c>
      <c r="N352" s="42" t="s">
        <v>62</v>
      </c>
      <c r="O352" s="42" t="s">
        <v>62</v>
      </c>
      <c r="P352" s="178" t="s">
        <v>2161</v>
      </c>
      <c r="Q352" s="42" t="s">
        <v>2160</v>
      </c>
    </row>
    <row r="353" spans="6:17" x14ac:dyDescent="0.25">
      <c r="F353" s="169" t="str">
        <f t="shared" si="2"/>
        <v>470054BL</v>
      </c>
      <c r="G353" s="42" t="s">
        <v>2156</v>
      </c>
      <c r="H353" s="42" t="s">
        <v>2157</v>
      </c>
      <c r="I353" s="180">
        <v>470054</v>
      </c>
      <c r="J353" s="180" t="s">
        <v>2091</v>
      </c>
      <c r="K353" s="169" t="s">
        <v>289</v>
      </c>
      <c r="L353" s="42" t="s">
        <v>2138</v>
      </c>
      <c r="M353" s="42" t="s">
        <v>2139</v>
      </c>
      <c r="N353" s="42" t="s">
        <v>62</v>
      </c>
      <c r="O353" s="42" t="s">
        <v>62</v>
      </c>
      <c r="P353" s="178" t="s">
        <v>2161</v>
      </c>
      <c r="Q353" s="42" t="s">
        <v>2160</v>
      </c>
    </row>
    <row r="354" spans="6:17" x14ac:dyDescent="0.25">
      <c r="F354" s="169" t="str">
        <f t="shared" si="2"/>
        <v>470056BL</v>
      </c>
      <c r="G354" s="42" t="s">
        <v>2158</v>
      </c>
      <c r="H354" s="42" t="s">
        <v>2159</v>
      </c>
      <c r="I354" s="180">
        <v>470056</v>
      </c>
      <c r="J354" s="180" t="s">
        <v>2093</v>
      </c>
      <c r="K354" s="169" t="s">
        <v>289</v>
      </c>
      <c r="L354" s="42" t="s">
        <v>2140</v>
      </c>
      <c r="M354" s="42" t="s">
        <v>2141</v>
      </c>
      <c r="N354" s="42" t="s">
        <v>62</v>
      </c>
      <c r="O354" s="42" t="s">
        <v>62</v>
      </c>
      <c r="P354" s="178" t="s">
        <v>2161</v>
      </c>
      <c r="Q354" s="42" t="s">
        <v>2160</v>
      </c>
    </row>
    <row r="355" spans="6:17" x14ac:dyDescent="0.25">
      <c r="F355" s="169" t="str">
        <f t="shared" si="2"/>
        <v>469913CL</v>
      </c>
      <c r="G355" s="42" t="s">
        <v>2174</v>
      </c>
      <c r="H355" s="42" t="s">
        <v>2175</v>
      </c>
      <c r="I355" s="180" t="s">
        <v>2214</v>
      </c>
      <c r="J355" s="180" t="s">
        <v>2215</v>
      </c>
      <c r="K355" s="169" t="s">
        <v>304</v>
      </c>
      <c r="L355" s="42" t="s">
        <v>2235</v>
      </c>
      <c r="M355" s="42" t="s">
        <v>2236</v>
      </c>
      <c r="N355" s="42" t="s">
        <v>62</v>
      </c>
      <c r="O355" s="42" t="s">
        <v>62</v>
      </c>
      <c r="P355" s="42" t="s">
        <v>62</v>
      </c>
      <c r="Q355" s="42" t="s">
        <v>62</v>
      </c>
    </row>
    <row r="356" spans="6:17" x14ac:dyDescent="0.25">
      <c r="F356" s="169" t="str">
        <f t="shared" si="2"/>
        <v>469914CL</v>
      </c>
      <c r="G356" s="42" t="s">
        <v>2176</v>
      </c>
      <c r="H356" s="42" t="s">
        <v>2177</v>
      </c>
      <c r="I356" s="180" t="s">
        <v>2216</v>
      </c>
      <c r="J356" s="180" t="s">
        <v>2217</v>
      </c>
      <c r="K356" s="169" t="s">
        <v>304</v>
      </c>
      <c r="L356" s="42" t="s">
        <v>2237</v>
      </c>
      <c r="M356" s="42" t="s">
        <v>2238</v>
      </c>
      <c r="N356" s="42" t="s">
        <v>62</v>
      </c>
      <c r="O356" s="42" t="s">
        <v>62</v>
      </c>
      <c r="P356" s="42" t="s">
        <v>62</v>
      </c>
      <c r="Q356" s="42" t="s">
        <v>62</v>
      </c>
    </row>
    <row r="357" spans="6:17" x14ac:dyDescent="0.25">
      <c r="F357" s="169" t="str">
        <f t="shared" si="2"/>
        <v>469915CL</v>
      </c>
      <c r="G357" s="42" t="s">
        <v>2178</v>
      </c>
      <c r="H357" s="42" t="s">
        <v>2179</v>
      </c>
      <c r="I357" s="180" t="s">
        <v>2218</v>
      </c>
      <c r="J357" s="180" t="s">
        <v>2219</v>
      </c>
      <c r="K357" s="169" t="s">
        <v>304</v>
      </c>
      <c r="L357" s="42" t="s">
        <v>2239</v>
      </c>
      <c r="M357" s="42" t="s">
        <v>2240</v>
      </c>
      <c r="N357" s="42" t="s">
        <v>62</v>
      </c>
      <c r="O357" s="42" t="s">
        <v>62</v>
      </c>
      <c r="P357" s="42" t="s">
        <v>62</v>
      </c>
      <c r="Q357" s="42" t="s">
        <v>62</v>
      </c>
    </row>
    <row r="358" spans="6:17" x14ac:dyDescent="0.25">
      <c r="F358" s="169" t="str">
        <f t="shared" si="2"/>
        <v>469916CL</v>
      </c>
      <c r="G358" s="42" t="s">
        <v>2180</v>
      </c>
      <c r="H358" s="42" t="s">
        <v>2181</v>
      </c>
      <c r="I358" s="180" t="s">
        <v>2220</v>
      </c>
      <c r="J358" s="180" t="s">
        <v>2221</v>
      </c>
      <c r="K358" s="169" t="s">
        <v>304</v>
      </c>
      <c r="L358" s="42" t="s">
        <v>2241</v>
      </c>
      <c r="M358" s="42" t="s">
        <v>2242</v>
      </c>
      <c r="N358" s="42" t="s">
        <v>62</v>
      </c>
      <c r="O358" s="42" t="s">
        <v>62</v>
      </c>
      <c r="P358" s="42" t="s">
        <v>62</v>
      </c>
      <c r="Q358" s="42" t="s">
        <v>62</v>
      </c>
    </row>
    <row r="359" spans="6:17" x14ac:dyDescent="0.25">
      <c r="F359" s="169" t="str">
        <f t="shared" si="2"/>
        <v>469917CL</v>
      </c>
      <c r="G359" s="42" t="s">
        <v>2182</v>
      </c>
      <c r="H359" s="42" t="s">
        <v>2183</v>
      </c>
      <c r="I359" s="180" t="s">
        <v>2222</v>
      </c>
      <c r="J359" s="180" t="s">
        <v>2223</v>
      </c>
      <c r="K359" s="169" t="s">
        <v>304</v>
      </c>
      <c r="L359" s="42" t="s">
        <v>2243</v>
      </c>
      <c r="M359" s="42" t="s">
        <v>2244</v>
      </c>
      <c r="N359" s="42" t="s">
        <v>62</v>
      </c>
      <c r="O359" s="42" t="s">
        <v>62</v>
      </c>
      <c r="P359" s="42" t="s">
        <v>62</v>
      </c>
      <c r="Q359" s="42" t="s">
        <v>62</v>
      </c>
    </row>
    <row r="360" spans="6:17" x14ac:dyDescent="0.25">
      <c r="F360" s="169" t="str">
        <f t="shared" si="2"/>
        <v>469918CL</v>
      </c>
      <c r="G360" s="42" t="s">
        <v>2184</v>
      </c>
      <c r="H360" s="42" t="s">
        <v>2185</v>
      </c>
      <c r="I360" s="180" t="s">
        <v>2224</v>
      </c>
      <c r="J360" s="180" t="s">
        <v>2225</v>
      </c>
      <c r="K360" s="169" t="s">
        <v>304</v>
      </c>
      <c r="L360" s="42" t="s">
        <v>2245</v>
      </c>
      <c r="M360" s="42" t="s">
        <v>2246</v>
      </c>
      <c r="N360" s="42" t="s">
        <v>62</v>
      </c>
      <c r="O360" s="42" t="s">
        <v>62</v>
      </c>
      <c r="P360" s="42" t="s">
        <v>62</v>
      </c>
      <c r="Q360" s="42" t="s">
        <v>62</v>
      </c>
    </row>
    <row r="361" spans="6:17" x14ac:dyDescent="0.25">
      <c r="F361" s="169" t="str">
        <f t="shared" si="2"/>
        <v>469919CL</v>
      </c>
      <c r="G361" s="42" t="s">
        <v>2186</v>
      </c>
      <c r="H361" s="42" t="s">
        <v>2187</v>
      </c>
      <c r="I361" s="180" t="s">
        <v>2226</v>
      </c>
      <c r="J361" s="180" t="s">
        <v>2227</v>
      </c>
      <c r="K361" s="169" t="s">
        <v>304</v>
      </c>
      <c r="L361" s="42" t="s">
        <v>2247</v>
      </c>
      <c r="M361" s="42" t="s">
        <v>2248</v>
      </c>
      <c r="N361" s="42" t="s">
        <v>62</v>
      </c>
      <c r="O361" s="42" t="s">
        <v>62</v>
      </c>
      <c r="P361" s="42" t="s">
        <v>62</v>
      </c>
      <c r="Q361" s="42" t="s">
        <v>62</v>
      </c>
    </row>
    <row r="362" spans="6:17" x14ac:dyDescent="0.25">
      <c r="F362" s="169" t="str">
        <f t="shared" si="2"/>
        <v>469920CL</v>
      </c>
      <c r="G362" s="42" t="s">
        <v>2188</v>
      </c>
      <c r="H362" s="42" t="s">
        <v>2189</v>
      </c>
      <c r="I362" s="180" t="s">
        <v>2228</v>
      </c>
      <c r="J362" s="180" t="s">
        <v>2229</v>
      </c>
      <c r="K362" s="169" t="s">
        <v>304</v>
      </c>
      <c r="L362" s="42" t="s">
        <v>2249</v>
      </c>
      <c r="M362" s="42" t="s">
        <v>2250</v>
      </c>
      <c r="N362" s="42" t="s">
        <v>62</v>
      </c>
      <c r="O362" s="42" t="s">
        <v>62</v>
      </c>
      <c r="P362" s="42" t="s">
        <v>62</v>
      </c>
      <c r="Q362" s="42" t="s">
        <v>62</v>
      </c>
    </row>
    <row r="363" spans="6:17" x14ac:dyDescent="0.25">
      <c r="F363" s="169" t="str">
        <f t="shared" si="2"/>
        <v>469921CL</v>
      </c>
      <c r="G363" s="42" t="s">
        <v>2190</v>
      </c>
      <c r="H363" s="42" t="s">
        <v>2191</v>
      </c>
      <c r="I363" s="180" t="s">
        <v>2230</v>
      </c>
      <c r="J363" s="180" t="s">
        <v>2231</v>
      </c>
      <c r="K363" s="169" t="s">
        <v>304</v>
      </c>
      <c r="L363" s="42" t="s">
        <v>2251</v>
      </c>
      <c r="M363" s="42" t="s">
        <v>2252</v>
      </c>
      <c r="N363" s="42" t="s">
        <v>62</v>
      </c>
      <c r="O363" s="42" t="s">
        <v>62</v>
      </c>
      <c r="P363" s="42" t="s">
        <v>62</v>
      </c>
      <c r="Q363" s="42" t="s">
        <v>62</v>
      </c>
    </row>
    <row r="364" spans="6:17" x14ac:dyDescent="0.25">
      <c r="F364" s="169" t="str">
        <f t="shared" si="2"/>
        <v>469922CL</v>
      </c>
      <c r="G364" s="42" t="s">
        <v>2192</v>
      </c>
      <c r="H364" s="42" t="s">
        <v>2193</v>
      </c>
      <c r="I364" s="180" t="s">
        <v>2232</v>
      </c>
      <c r="J364" s="180" t="s">
        <v>2233</v>
      </c>
      <c r="K364" s="169" t="s">
        <v>304</v>
      </c>
      <c r="L364" s="42" t="s">
        <v>2253</v>
      </c>
      <c r="M364" s="42" t="s">
        <v>2254</v>
      </c>
      <c r="N364" s="42" t="s">
        <v>62</v>
      </c>
      <c r="O364" s="42" t="s">
        <v>62</v>
      </c>
      <c r="P364" s="42" t="s">
        <v>62</v>
      </c>
      <c r="Q364" s="42" t="s">
        <v>62</v>
      </c>
    </row>
    <row r="365" spans="6:17" x14ac:dyDescent="0.25">
      <c r="F365" s="169" t="str">
        <f t="shared" si="2"/>
        <v>469913BL</v>
      </c>
      <c r="G365" s="42" t="s">
        <v>2194</v>
      </c>
      <c r="H365" s="42" t="s">
        <v>2195</v>
      </c>
      <c r="I365" s="180" t="s">
        <v>2214</v>
      </c>
      <c r="J365" s="180" t="s">
        <v>2215</v>
      </c>
      <c r="K365" s="169" t="s">
        <v>289</v>
      </c>
      <c r="L365" s="42" t="s">
        <v>2235</v>
      </c>
      <c r="M365" s="42" t="s">
        <v>2236</v>
      </c>
      <c r="N365" s="42" t="s">
        <v>62</v>
      </c>
      <c r="O365" s="42" t="s">
        <v>62</v>
      </c>
      <c r="P365" s="42" t="s">
        <v>2255</v>
      </c>
      <c r="Q365" s="42" t="s">
        <v>2256</v>
      </c>
    </row>
    <row r="366" spans="6:17" x14ac:dyDescent="0.25">
      <c r="F366" s="169" t="str">
        <f t="shared" si="2"/>
        <v>469914BL</v>
      </c>
      <c r="G366" s="42" t="s">
        <v>2196</v>
      </c>
      <c r="H366" s="42" t="s">
        <v>2197</v>
      </c>
      <c r="I366" s="180" t="s">
        <v>2216</v>
      </c>
      <c r="J366" s="180" t="s">
        <v>2217</v>
      </c>
      <c r="K366" s="169" t="s">
        <v>289</v>
      </c>
      <c r="L366" s="42" t="s">
        <v>2237</v>
      </c>
      <c r="M366" s="42" t="s">
        <v>2238</v>
      </c>
      <c r="N366" s="42" t="s">
        <v>62</v>
      </c>
      <c r="O366" s="42" t="s">
        <v>62</v>
      </c>
      <c r="P366" s="42" t="s">
        <v>2255</v>
      </c>
      <c r="Q366" s="42" t="s">
        <v>2256</v>
      </c>
    </row>
    <row r="367" spans="6:17" x14ac:dyDescent="0.25">
      <c r="F367" s="169" t="str">
        <f t="shared" si="2"/>
        <v>469915BL</v>
      </c>
      <c r="G367" s="42" t="s">
        <v>2198</v>
      </c>
      <c r="H367" s="42" t="s">
        <v>2199</v>
      </c>
      <c r="I367" s="180" t="s">
        <v>2218</v>
      </c>
      <c r="J367" s="180" t="s">
        <v>2219</v>
      </c>
      <c r="K367" s="169" t="s">
        <v>289</v>
      </c>
      <c r="L367" s="42" t="s">
        <v>2239</v>
      </c>
      <c r="M367" s="42" t="s">
        <v>2240</v>
      </c>
      <c r="N367" s="42" t="s">
        <v>62</v>
      </c>
      <c r="O367" s="42" t="s">
        <v>62</v>
      </c>
      <c r="P367" s="42" t="s">
        <v>2255</v>
      </c>
      <c r="Q367" s="42" t="s">
        <v>2256</v>
      </c>
    </row>
    <row r="368" spans="6:17" x14ac:dyDescent="0.25">
      <c r="F368" s="169" t="str">
        <f t="shared" si="2"/>
        <v>469916BL</v>
      </c>
      <c r="G368" s="42" t="s">
        <v>2200</v>
      </c>
      <c r="H368" s="42" t="s">
        <v>2201</v>
      </c>
      <c r="I368" s="180" t="s">
        <v>2220</v>
      </c>
      <c r="J368" s="180" t="s">
        <v>2221</v>
      </c>
      <c r="K368" s="169" t="s">
        <v>289</v>
      </c>
      <c r="L368" s="42" t="s">
        <v>2241</v>
      </c>
      <c r="M368" s="42" t="s">
        <v>2242</v>
      </c>
      <c r="N368" s="42" t="s">
        <v>62</v>
      </c>
      <c r="O368" s="42" t="s">
        <v>62</v>
      </c>
      <c r="P368" s="42" t="s">
        <v>2255</v>
      </c>
      <c r="Q368" s="42" t="s">
        <v>2256</v>
      </c>
    </row>
    <row r="369" spans="6:18" x14ac:dyDescent="0.25">
      <c r="F369" s="169" t="str">
        <f t="shared" si="2"/>
        <v>469917BL</v>
      </c>
      <c r="G369" s="42" t="s">
        <v>2202</v>
      </c>
      <c r="H369" s="42" t="s">
        <v>2203</v>
      </c>
      <c r="I369" s="180" t="s">
        <v>2222</v>
      </c>
      <c r="J369" s="180" t="s">
        <v>2223</v>
      </c>
      <c r="K369" s="169" t="s">
        <v>289</v>
      </c>
      <c r="L369" s="42" t="s">
        <v>2243</v>
      </c>
      <c r="M369" s="42" t="s">
        <v>2244</v>
      </c>
      <c r="N369" s="42" t="s">
        <v>62</v>
      </c>
      <c r="O369" s="42" t="s">
        <v>62</v>
      </c>
      <c r="P369" s="42" t="s">
        <v>2255</v>
      </c>
      <c r="Q369" s="42" t="s">
        <v>2256</v>
      </c>
    </row>
    <row r="370" spans="6:18" x14ac:dyDescent="0.25">
      <c r="F370" s="169" t="str">
        <f t="shared" si="2"/>
        <v>469918BL</v>
      </c>
      <c r="G370" s="42" t="s">
        <v>2204</v>
      </c>
      <c r="H370" s="42" t="s">
        <v>2205</v>
      </c>
      <c r="I370" s="180" t="s">
        <v>2224</v>
      </c>
      <c r="J370" s="180" t="s">
        <v>2225</v>
      </c>
      <c r="K370" s="169" t="s">
        <v>289</v>
      </c>
      <c r="L370" s="42" t="s">
        <v>2245</v>
      </c>
      <c r="M370" s="42" t="s">
        <v>2246</v>
      </c>
      <c r="N370" s="42" t="s">
        <v>62</v>
      </c>
      <c r="O370" s="42" t="s">
        <v>62</v>
      </c>
      <c r="P370" s="42" t="s">
        <v>2255</v>
      </c>
      <c r="Q370" s="42" t="s">
        <v>2256</v>
      </c>
    </row>
    <row r="371" spans="6:18" x14ac:dyDescent="0.25">
      <c r="F371" s="169" t="str">
        <f t="shared" si="2"/>
        <v>469919BL</v>
      </c>
      <c r="G371" s="42" t="s">
        <v>2206</v>
      </c>
      <c r="H371" s="42" t="s">
        <v>2207</v>
      </c>
      <c r="I371" s="180" t="s">
        <v>2226</v>
      </c>
      <c r="J371" s="180" t="s">
        <v>2227</v>
      </c>
      <c r="K371" s="169" t="s">
        <v>289</v>
      </c>
      <c r="L371" s="42" t="s">
        <v>2247</v>
      </c>
      <c r="M371" s="42" t="s">
        <v>2248</v>
      </c>
      <c r="N371" s="42" t="s">
        <v>62</v>
      </c>
      <c r="O371" s="42" t="s">
        <v>62</v>
      </c>
      <c r="P371" s="42" t="s">
        <v>2255</v>
      </c>
      <c r="Q371" s="42" t="s">
        <v>2256</v>
      </c>
    </row>
    <row r="372" spans="6:18" x14ac:dyDescent="0.25">
      <c r="F372" s="169" t="str">
        <f t="shared" si="2"/>
        <v>469920BL</v>
      </c>
      <c r="G372" s="42" t="s">
        <v>2208</v>
      </c>
      <c r="H372" s="42" t="s">
        <v>2209</v>
      </c>
      <c r="I372" s="180" t="s">
        <v>2228</v>
      </c>
      <c r="J372" s="180" t="s">
        <v>2229</v>
      </c>
      <c r="K372" s="169" t="s">
        <v>289</v>
      </c>
      <c r="L372" s="42" t="s">
        <v>2249</v>
      </c>
      <c r="M372" s="42" t="s">
        <v>2250</v>
      </c>
      <c r="N372" s="42" t="s">
        <v>62</v>
      </c>
      <c r="O372" s="42" t="s">
        <v>62</v>
      </c>
      <c r="P372" s="42" t="s">
        <v>2255</v>
      </c>
      <c r="Q372" s="42" t="s">
        <v>2256</v>
      </c>
    </row>
    <row r="373" spans="6:18" x14ac:dyDescent="0.25">
      <c r="F373" s="169" t="str">
        <f t="shared" si="2"/>
        <v>469921BL</v>
      </c>
      <c r="G373" s="42" t="s">
        <v>2210</v>
      </c>
      <c r="H373" s="42" t="s">
        <v>2211</v>
      </c>
      <c r="I373" s="180" t="s">
        <v>2230</v>
      </c>
      <c r="J373" s="180" t="s">
        <v>2231</v>
      </c>
      <c r="K373" s="169" t="s">
        <v>289</v>
      </c>
      <c r="L373" s="42" t="s">
        <v>2251</v>
      </c>
      <c r="M373" s="42" t="s">
        <v>2252</v>
      </c>
      <c r="N373" s="42" t="s">
        <v>62</v>
      </c>
      <c r="O373" s="42" t="s">
        <v>62</v>
      </c>
      <c r="P373" s="42" t="s">
        <v>2255</v>
      </c>
      <c r="Q373" s="42" t="s">
        <v>2256</v>
      </c>
    </row>
    <row r="374" spans="6:18" x14ac:dyDescent="0.25">
      <c r="F374" s="169" t="str">
        <f>I374&amp;K374</f>
        <v>469922BL</v>
      </c>
      <c r="G374" s="42" t="s">
        <v>2212</v>
      </c>
      <c r="H374" s="42" t="s">
        <v>2213</v>
      </c>
      <c r="I374" s="180" t="s">
        <v>2232</v>
      </c>
      <c r="J374" s="180" t="s">
        <v>2233</v>
      </c>
      <c r="K374" s="169" t="s">
        <v>289</v>
      </c>
      <c r="L374" s="42" t="s">
        <v>2253</v>
      </c>
      <c r="M374" s="42" t="s">
        <v>2254</v>
      </c>
      <c r="N374" s="42" t="s">
        <v>62</v>
      </c>
      <c r="O374" s="42" t="s">
        <v>62</v>
      </c>
      <c r="P374" s="42" t="s">
        <v>2255</v>
      </c>
      <c r="Q374" s="42" t="s">
        <v>2256</v>
      </c>
    </row>
    <row r="375" spans="6:18" x14ac:dyDescent="0.25">
      <c r="F375" s="169" t="str">
        <f t="shared" si="2"/>
        <v>469790DGEL</v>
      </c>
      <c r="G375" s="42" t="s">
        <v>2372</v>
      </c>
      <c r="H375" s="42" t="s">
        <v>2373</v>
      </c>
      <c r="I375" s="180">
        <v>469790</v>
      </c>
      <c r="J375" s="180" t="s">
        <v>2364</v>
      </c>
      <c r="K375" s="169" t="s">
        <v>101</v>
      </c>
      <c r="L375" s="347">
        <v>469774</v>
      </c>
      <c r="M375" s="42" t="s">
        <v>2388</v>
      </c>
      <c r="N375" s="347">
        <v>469782</v>
      </c>
      <c r="O375" s="42" t="s">
        <v>2389</v>
      </c>
      <c r="P375" s="42" t="s">
        <v>62</v>
      </c>
      <c r="Q375" s="42" t="s">
        <v>62</v>
      </c>
      <c r="R375" t="s">
        <v>2534</v>
      </c>
    </row>
    <row r="376" spans="6:18" x14ac:dyDescent="0.25">
      <c r="F376" s="169" t="str">
        <f t="shared" si="2"/>
        <v>469791DGEL</v>
      </c>
      <c r="G376" s="42" t="s">
        <v>2374</v>
      </c>
      <c r="H376" s="42" t="s">
        <v>2375</v>
      </c>
      <c r="I376" s="180">
        <v>469791</v>
      </c>
      <c r="J376" s="180" t="s">
        <v>2365</v>
      </c>
      <c r="K376" s="169" t="s">
        <v>101</v>
      </c>
      <c r="L376" s="347">
        <v>469775</v>
      </c>
      <c r="M376" s="42" t="s">
        <v>2390</v>
      </c>
      <c r="N376" s="347">
        <v>469783</v>
      </c>
      <c r="O376" s="42" t="s">
        <v>2391</v>
      </c>
      <c r="P376" s="42" t="s">
        <v>62</v>
      </c>
      <c r="Q376" s="42" t="s">
        <v>62</v>
      </c>
      <c r="R376" t="s">
        <v>2534</v>
      </c>
    </row>
    <row r="377" spans="6:18" x14ac:dyDescent="0.25">
      <c r="F377" s="169" t="str">
        <f t="shared" si="2"/>
        <v>469792DGEL</v>
      </c>
      <c r="G377" s="42" t="s">
        <v>2376</v>
      </c>
      <c r="H377" s="42" t="s">
        <v>2377</v>
      </c>
      <c r="I377" s="180">
        <v>469792</v>
      </c>
      <c r="J377" s="180" t="s">
        <v>2366</v>
      </c>
      <c r="K377" s="169" t="s">
        <v>101</v>
      </c>
      <c r="L377" s="347">
        <v>469776</v>
      </c>
      <c r="M377" s="42" t="s">
        <v>2392</v>
      </c>
      <c r="N377" s="347">
        <v>469784</v>
      </c>
      <c r="O377" s="42" t="s">
        <v>2393</v>
      </c>
      <c r="P377" s="42" t="s">
        <v>62</v>
      </c>
      <c r="Q377" s="42" t="s">
        <v>62</v>
      </c>
      <c r="R377" t="s">
        <v>2534</v>
      </c>
    </row>
    <row r="378" spans="6:18" x14ac:dyDescent="0.25">
      <c r="F378" s="169" t="str">
        <f t="shared" si="2"/>
        <v>469793DGEL</v>
      </c>
      <c r="G378" s="42" t="s">
        <v>2378</v>
      </c>
      <c r="H378" s="42" t="s">
        <v>2379</v>
      </c>
      <c r="I378" s="180">
        <v>469793</v>
      </c>
      <c r="J378" s="180" t="s">
        <v>2367</v>
      </c>
      <c r="K378" s="169" t="s">
        <v>101</v>
      </c>
      <c r="L378" s="347">
        <v>469777</v>
      </c>
      <c r="M378" s="42" t="s">
        <v>2394</v>
      </c>
      <c r="N378" s="347">
        <v>469785</v>
      </c>
      <c r="O378" s="42" t="s">
        <v>2395</v>
      </c>
      <c r="P378" s="42" t="s">
        <v>62</v>
      </c>
      <c r="Q378" s="42" t="s">
        <v>62</v>
      </c>
      <c r="R378" t="s">
        <v>2534</v>
      </c>
    </row>
    <row r="379" spans="6:18" x14ac:dyDescent="0.25">
      <c r="F379" s="169" t="str">
        <f t="shared" si="2"/>
        <v>469794DGEL</v>
      </c>
      <c r="G379" s="42" t="s">
        <v>2380</v>
      </c>
      <c r="H379" s="42" t="s">
        <v>2381</v>
      </c>
      <c r="I379" s="180">
        <v>469794</v>
      </c>
      <c r="J379" s="180" t="s">
        <v>2368</v>
      </c>
      <c r="K379" s="169" t="s">
        <v>101</v>
      </c>
      <c r="L379" s="347">
        <v>469778</v>
      </c>
      <c r="M379" s="42" t="s">
        <v>2396</v>
      </c>
      <c r="N379" s="347">
        <v>469786</v>
      </c>
      <c r="O379" s="42" t="s">
        <v>2397</v>
      </c>
      <c r="P379" s="42" t="s">
        <v>62</v>
      </c>
      <c r="Q379" s="42" t="s">
        <v>62</v>
      </c>
      <c r="R379" t="s">
        <v>2534</v>
      </c>
    </row>
    <row r="380" spans="6:18" x14ac:dyDescent="0.25">
      <c r="F380" s="169" t="str">
        <f t="shared" si="2"/>
        <v>469795DGEL</v>
      </c>
      <c r="G380" s="42" t="s">
        <v>2382</v>
      </c>
      <c r="H380" s="42" t="s">
        <v>2383</v>
      </c>
      <c r="I380" s="180">
        <v>469795</v>
      </c>
      <c r="J380" s="180" t="s">
        <v>2369</v>
      </c>
      <c r="K380" s="169" t="s">
        <v>101</v>
      </c>
      <c r="L380" s="347">
        <v>469779</v>
      </c>
      <c r="M380" s="42" t="s">
        <v>2398</v>
      </c>
      <c r="N380" s="347">
        <v>469787</v>
      </c>
      <c r="O380" s="42" t="s">
        <v>2399</v>
      </c>
      <c r="P380" s="42" t="s">
        <v>62</v>
      </c>
      <c r="Q380" s="42" t="s">
        <v>62</v>
      </c>
      <c r="R380" t="s">
        <v>2534</v>
      </c>
    </row>
    <row r="381" spans="6:18" x14ac:dyDescent="0.25">
      <c r="F381" s="169" t="str">
        <f t="shared" si="2"/>
        <v>469796DGEL</v>
      </c>
      <c r="G381" s="42" t="s">
        <v>2384</v>
      </c>
      <c r="H381" s="42" t="s">
        <v>2385</v>
      </c>
      <c r="I381" s="180">
        <v>469796</v>
      </c>
      <c r="J381" s="180" t="s">
        <v>2370</v>
      </c>
      <c r="K381" s="169" t="s">
        <v>101</v>
      </c>
      <c r="L381" s="347">
        <v>469780</v>
      </c>
      <c r="M381" s="42" t="s">
        <v>2400</v>
      </c>
      <c r="N381" s="347">
        <v>469788</v>
      </c>
      <c r="O381" s="42" t="s">
        <v>2401</v>
      </c>
      <c r="P381" s="42" t="s">
        <v>62</v>
      </c>
      <c r="Q381" s="42" t="s">
        <v>62</v>
      </c>
      <c r="R381" t="s">
        <v>2534</v>
      </c>
    </row>
    <row r="382" spans="6:18" x14ac:dyDescent="0.25">
      <c r="F382" s="169" t="str">
        <f t="shared" ref="F382:F434" si="3">I382&amp;K382</f>
        <v>469797DGEL</v>
      </c>
      <c r="G382" s="42" t="s">
        <v>2386</v>
      </c>
      <c r="H382" s="42" t="s">
        <v>2387</v>
      </c>
      <c r="I382" s="180">
        <v>469797</v>
      </c>
      <c r="J382" s="180" t="s">
        <v>2371</v>
      </c>
      <c r="K382" s="169" t="s">
        <v>101</v>
      </c>
      <c r="L382" s="347">
        <v>469781</v>
      </c>
      <c r="M382" s="42" t="s">
        <v>2402</v>
      </c>
      <c r="N382" s="347">
        <v>469789</v>
      </c>
      <c r="O382" s="42" t="s">
        <v>2403</v>
      </c>
      <c r="P382" s="42" t="s">
        <v>62</v>
      </c>
      <c r="Q382" s="42" t="s">
        <v>62</v>
      </c>
      <c r="R382" t="s">
        <v>2534</v>
      </c>
    </row>
    <row r="383" spans="6:18" x14ac:dyDescent="0.25">
      <c r="F383" s="169" t="str">
        <f t="shared" si="3"/>
        <v>469207DGEL</v>
      </c>
      <c r="G383" s="42" t="s">
        <v>2429</v>
      </c>
      <c r="H383" s="42" t="s">
        <v>2430</v>
      </c>
      <c r="I383" s="180">
        <v>469207</v>
      </c>
      <c r="J383" s="180" t="s">
        <v>2428</v>
      </c>
      <c r="K383" s="169" t="s">
        <v>101</v>
      </c>
      <c r="L383" s="347">
        <v>469193</v>
      </c>
      <c r="M383" s="42" t="s">
        <v>2431</v>
      </c>
      <c r="N383" s="347">
        <v>469194</v>
      </c>
      <c r="O383" s="42" t="s">
        <v>2432</v>
      </c>
      <c r="P383" s="42" t="s">
        <v>62</v>
      </c>
      <c r="Q383" s="42" t="s">
        <v>62</v>
      </c>
      <c r="R383" t="s">
        <v>2535</v>
      </c>
    </row>
    <row r="384" spans="6:18" x14ac:dyDescent="0.25">
      <c r="F384" s="169" t="str">
        <f t="shared" si="3"/>
        <v>470180DGEL</v>
      </c>
      <c r="G384" s="42" t="s">
        <v>2439</v>
      </c>
      <c r="H384" s="42" t="s">
        <v>2440</v>
      </c>
      <c r="I384" s="180">
        <v>470180</v>
      </c>
      <c r="J384" s="180" t="s">
        <v>2433</v>
      </c>
      <c r="K384" s="169" t="s">
        <v>101</v>
      </c>
      <c r="L384" s="347">
        <v>470112</v>
      </c>
      <c r="M384" s="42" t="s">
        <v>2451</v>
      </c>
      <c r="N384" s="347">
        <v>470118</v>
      </c>
      <c r="O384" s="42" t="s">
        <v>2452</v>
      </c>
      <c r="P384" s="42" t="s">
        <v>62</v>
      </c>
      <c r="Q384" s="42" t="s">
        <v>62</v>
      </c>
      <c r="R384" t="s">
        <v>2536</v>
      </c>
    </row>
    <row r="385" spans="6:18" x14ac:dyDescent="0.25">
      <c r="F385" s="169" t="str">
        <f t="shared" si="3"/>
        <v>470181DGEL</v>
      </c>
      <c r="G385" s="42" t="s">
        <v>2441</v>
      </c>
      <c r="H385" s="42" t="s">
        <v>2442</v>
      </c>
      <c r="I385" s="180">
        <v>470181</v>
      </c>
      <c r="J385" s="180" t="s">
        <v>2434</v>
      </c>
      <c r="K385" s="169" t="s">
        <v>101</v>
      </c>
      <c r="L385" s="347">
        <v>470113</v>
      </c>
      <c r="M385" s="42" t="s">
        <v>2453</v>
      </c>
      <c r="N385" s="347">
        <v>470119</v>
      </c>
      <c r="O385" s="42" t="s">
        <v>2454</v>
      </c>
      <c r="P385" s="42" t="s">
        <v>62</v>
      </c>
      <c r="Q385" s="42" t="s">
        <v>62</v>
      </c>
      <c r="R385" t="s">
        <v>2536</v>
      </c>
    </row>
    <row r="386" spans="6:18" x14ac:dyDescent="0.25">
      <c r="F386" s="169" t="str">
        <f t="shared" si="3"/>
        <v>470182DGEL</v>
      </c>
      <c r="G386" s="42" t="s">
        <v>2443</v>
      </c>
      <c r="H386" s="42" t="s">
        <v>2444</v>
      </c>
      <c r="I386" s="180">
        <v>470182</v>
      </c>
      <c r="J386" s="180" t="s">
        <v>2435</v>
      </c>
      <c r="K386" s="169" t="s">
        <v>101</v>
      </c>
      <c r="L386" s="347">
        <v>470114</v>
      </c>
      <c r="M386" s="42" t="s">
        <v>2455</v>
      </c>
      <c r="N386" s="347">
        <v>470120</v>
      </c>
      <c r="O386" s="42" t="s">
        <v>2456</v>
      </c>
      <c r="P386" s="42" t="s">
        <v>62</v>
      </c>
      <c r="Q386" s="42" t="s">
        <v>62</v>
      </c>
      <c r="R386" t="s">
        <v>2536</v>
      </c>
    </row>
    <row r="387" spans="6:18" x14ac:dyDescent="0.25">
      <c r="F387" s="169" t="str">
        <f t="shared" si="3"/>
        <v>470183DGEL</v>
      </c>
      <c r="G387" s="42" t="s">
        <v>2445</v>
      </c>
      <c r="H387" s="42" t="s">
        <v>2446</v>
      </c>
      <c r="I387" s="180">
        <v>470183</v>
      </c>
      <c r="J387" s="180" t="s">
        <v>2436</v>
      </c>
      <c r="K387" s="169" t="s">
        <v>101</v>
      </c>
      <c r="L387" s="347">
        <v>470115</v>
      </c>
      <c r="M387" s="42" t="s">
        <v>2457</v>
      </c>
      <c r="N387" s="347">
        <v>470121</v>
      </c>
      <c r="O387" s="42" t="s">
        <v>2458</v>
      </c>
      <c r="P387" s="42" t="s">
        <v>62</v>
      </c>
      <c r="Q387" s="42" t="s">
        <v>62</v>
      </c>
      <c r="R387" t="s">
        <v>2536</v>
      </c>
    </row>
    <row r="388" spans="6:18" x14ac:dyDescent="0.25">
      <c r="F388" s="169" t="str">
        <f t="shared" si="3"/>
        <v>470184DGEL</v>
      </c>
      <c r="G388" s="42" t="s">
        <v>2447</v>
      </c>
      <c r="H388" s="42" t="s">
        <v>2448</v>
      </c>
      <c r="I388" s="180">
        <v>470184</v>
      </c>
      <c r="J388" s="180" t="s">
        <v>2437</v>
      </c>
      <c r="K388" s="169" t="s">
        <v>101</v>
      </c>
      <c r="L388" s="347">
        <v>470116</v>
      </c>
      <c r="M388" s="42" t="s">
        <v>2459</v>
      </c>
      <c r="N388" s="347">
        <v>470122</v>
      </c>
      <c r="O388" s="42" t="s">
        <v>2460</v>
      </c>
      <c r="P388" s="42" t="s">
        <v>62</v>
      </c>
      <c r="Q388" s="42" t="s">
        <v>62</v>
      </c>
      <c r="R388" t="s">
        <v>2536</v>
      </c>
    </row>
    <row r="389" spans="6:18" x14ac:dyDescent="0.25">
      <c r="F389" s="169" t="str">
        <f t="shared" si="3"/>
        <v>470185DGEL</v>
      </c>
      <c r="G389" s="42" t="s">
        <v>2449</v>
      </c>
      <c r="H389" s="42" t="s">
        <v>2450</v>
      </c>
      <c r="I389" s="180">
        <v>470185</v>
      </c>
      <c r="J389" s="180" t="s">
        <v>2438</v>
      </c>
      <c r="K389" s="169" t="s">
        <v>101</v>
      </c>
      <c r="L389" s="347">
        <v>470117</v>
      </c>
      <c r="M389" s="42" t="s">
        <v>2461</v>
      </c>
      <c r="N389" s="347">
        <v>470123</v>
      </c>
      <c r="O389" s="42" t="s">
        <v>2462</v>
      </c>
      <c r="P389" s="42" t="s">
        <v>62</v>
      </c>
      <c r="Q389" s="42" t="s">
        <v>62</v>
      </c>
      <c r="R389" t="s">
        <v>2536</v>
      </c>
    </row>
    <row r="390" spans="6:18" x14ac:dyDescent="0.25">
      <c r="F390" s="169" t="str">
        <f t="shared" si="3"/>
        <v>469208DGEL</v>
      </c>
      <c r="G390" s="42" t="s">
        <v>2548</v>
      </c>
      <c r="H390" s="42" t="s">
        <v>2549</v>
      </c>
      <c r="I390" s="180">
        <v>469208</v>
      </c>
      <c r="J390" s="180" t="s">
        <v>2521</v>
      </c>
      <c r="K390" s="169" t="s">
        <v>101</v>
      </c>
    </row>
    <row r="391" spans="6:18" x14ac:dyDescent="0.25">
      <c r="F391" s="169" t="str">
        <f t="shared" si="3"/>
        <v>468346BL</v>
      </c>
      <c r="G391" s="42" t="s">
        <v>181</v>
      </c>
      <c r="H391" s="42" t="s">
        <v>182</v>
      </c>
      <c r="I391" s="180">
        <v>468346</v>
      </c>
      <c r="J391" s="180" t="s">
        <v>2560</v>
      </c>
      <c r="K391" s="169" t="s">
        <v>289</v>
      </c>
      <c r="L391" s="348" t="s">
        <v>2567</v>
      </c>
      <c r="M391" s="42" t="s">
        <v>2566</v>
      </c>
      <c r="N391" s="42" t="s">
        <v>62</v>
      </c>
      <c r="O391" s="42" t="s">
        <v>62</v>
      </c>
      <c r="P391" s="178" t="s">
        <v>1689</v>
      </c>
      <c r="Q391" s="42" t="s">
        <v>1690</v>
      </c>
      <c r="R391" s="42" t="s">
        <v>2864</v>
      </c>
    </row>
    <row r="392" spans="6:18" x14ac:dyDescent="0.25">
      <c r="F392" s="169" t="str">
        <f t="shared" si="3"/>
        <v>470724CL</v>
      </c>
      <c r="G392" s="42" t="s">
        <v>2614</v>
      </c>
      <c r="H392" s="42" t="s">
        <v>2615</v>
      </c>
      <c r="I392" s="180">
        <v>470724</v>
      </c>
      <c r="J392" s="180" t="s">
        <v>2595</v>
      </c>
      <c r="K392" s="169" t="s">
        <v>304</v>
      </c>
      <c r="L392" s="348" t="s">
        <v>2618</v>
      </c>
      <c r="M392" s="42" t="s">
        <v>2616</v>
      </c>
      <c r="N392" t="s">
        <v>62</v>
      </c>
      <c r="O392" s="42" t="s">
        <v>62</v>
      </c>
      <c r="P392" s="42" t="s">
        <v>62</v>
      </c>
      <c r="Q392" s="42" t="s">
        <v>62</v>
      </c>
      <c r="R392" s="42" t="s">
        <v>2617</v>
      </c>
    </row>
    <row r="393" spans="6:18" x14ac:dyDescent="0.25">
      <c r="F393" s="169" t="str">
        <f t="shared" si="3"/>
        <v>470722CL</v>
      </c>
      <c r="G393" s="42" t="s">
        <v>2619</v>
      </c>
      <c r="H393" s="42" t="s">
        <v>2620</v>
      </c>
      <c r="I393" s="180">
        <v>470722</v>
      </c>
      <c r="J393" s="180" t="s">
        <v>2596</v>
      </c>
      <c r="K393" s="169" t="s">
        <v>304</v>
      </c>
      <c r="L393" s="348" t="s">
        <v>2637</v>
      </c>
      <c r="M393" s="42" t="s">
        <v>2631</v>
      </c>
      <c r="N393" t="s">
        <v>62</v>
      </c>
      <c r="O393" s="42" t="s">
        <v>62</v>
      </c>
      <c r="P393" s="42" t="s">
        <v>62</v>
      </c>
      <c r="Q393" s="42" t="s">
        <v>62</v>
      </c>
      <c r="R393" s="42" t="s">
        <v>2617</v>
      </c>
    </row>
    <row r="394" spans="6:18" x14ac:dyDescent="0.25">
      <c r="F394" s="169" t="str">
        <f t="shared" si="3"/>
        <v>470725CL</v>
      </c>
      <c r="G394" s="42" t="s">
        <v>2621</v>
      </c>
      <c r="H394" s="42" t="s">
        <v>2622</v>
      </c>
      <c r="I394" s="180">
        <v>470725</v>
      </c>
      <c r="J394" s="180" t="s">
        <v>2597</v>
      </c>
      <c r="K394" s="169" t="s">
        <v>304</v>
      </c>
      <c r="L394" s="348" t="s">
        <v>2638</v>
      </c>
      <c r="M394" s="42" t="s">
        <v>2632</v>
      </c>
      <c r="N394" t="s">
        <v>62</v>
      </c>
      <c r="O394" s="42" t="s">
        <v>62</v>
      </c>
      <c r="P394" s="42" t="s">
        <v>62</v>
      </c>
      <c r="Q394" s="42" t="s">
        <v>62</v>
      </c>
      <c r="R394" s="42" t="s">
        <v>2617</v>
      </c>
    </row>
    <row r="395" spans="6:18" x14ac:dyDescent="0.25">
      <c r="F395" s="169" t="str">
        <f t="shared" si="3"/>
        <v>464168CL</v>
      </c>
      <c r="G395" s="42" t="s">
        <v>2623</v>
      </c>
      <c r="H395" s="42" t="s">
        <v>2624</v>
      </c>
      <c r="I395" s="180">
        <v>464168</v>
      </c>
      <c r="J395" s="180" t="s">
        <v>2598</v>
      </c>
      <c r="K395" s="169" t="s">
        <v>304</v>
      </c>
      <c r="L395" s="348" t="s">
        <v>2639</v>
      </c>
      <c r="M395" s="42" t="s">
        <v>2633</v>
      </c>
      <c r="N395" t="s">
        <v>62</v>
      </c>
      <c r="O395" s="42" t="s">
        <v>62</v>
      </c>
      <c r="P395" s="42" t="s">
        <v>62</v>
      </c>
      <c r="Q395" s="42" t="s">
        <v>62</v>
      </c>
      <c r="R395" s="42" t="s">
        <v>2617</v>
      </c>
    </row>
    <row r="396" spans="6:18" x14ac:dyDescent="0.25">
      <c r="F396" s="169" t="str">
        <f t="shared" si="3"/>
        <v>470906CL</v>
      </c>
      <c r="G396" s="42" t="s">
        <v>2625</v>
      </c>
      <c r="H396" s="42" t="s">
        <v>2626</v>
      </c>
      <c r="I396" s="180">
        <v>470906</v>
      </c>
      <c r="J396" s="180" t="s">
        <v>2599</v>
      </c>
      <c r="K396" s="169" t="s">
        <v>304</v>
      </c>
      <c r="L396" s="348" t="s">
        <v>2640</v>
      </c>
      <c r="M396" s="42" t="s">
        <v>2634</v>
      </c>
      <c r="N396" t="s">
        <v>62</v>
      </c>
      <c r="O396" s="42" t="s">
        <v>62</v>
      </c>
      <c r="P396" s="42" t="s">
        <v>62</v>
      </c>
      <c r="Q396" s="42" t="s">
        <v>62</v>
      </c>
      <c r="R396" s="42" t="s">
        <v>2617</v>
      </c>
    </row>
    <row r="397" spans="6:18" x14ac:dyDescent="0.25">
      <c r="F397" s="169" t="str">
        <f t="shared" si="3"/>
        <v>470726CL</v>
      </c>
      <c r="G397" s="42" t="s">
        <v>2627</v>
      </c>
      <c r="H397" s="42" t="s">
        <v>2628</v>
      </c>
      <c r="I397" s="180">
        <v>470726</v>
      </c>
      <c r="J397" s="180" t="s">
        <v>2600</v>
      </c>
      <c r="K397" s="169" t="s">
        <v>304</v>
      </c>
      <c r="L397" s="348" t="s">
        <v>2641</v>
      </c>
      <c r="M397" s="42" t="s">
        <v>2635</v>
      </c>
      <c r="N397" t="s">
        <v>62</v>
      </c>
      <c r="O397" s="42" t="s">
        <v>62</v>
      </c>
      <c r="P397" s="42" t="s">
        <v>62</v>
      </c>
      <c r="Q397" s="42" t="s">
        <v>62</v>
      </c>
      <c r="R397" s="42" t="s">
        <v>2617</v>
      </c>
    </row>
    <row r="398" spans="6:18" x14ac:dyDescent="0.25">
      <c r="F398" s="169" t="str">
        <f t="shared" si="3"/>
        <v>470723CL</v>
      </c>
      <c r="G398" s="42" t="s">
        <v>2629</v>
      </c>
      <c r="H398" s="42" t="s">
        <v>2630</v>
      </c>
      <c r="I398" s="180">
        <v>470723</v>
      </c>
      <c r="J398" s="180" t="s">
        <v>2601</v>
      </c>
      <c r="K398" s="169" t="s">
        <v>304</v>
      </c>
      <c r="L398" s="348" t="s">
        <v>2642</v>
      </c>
      <c r="M398" s="42" t="s">
        <v>2636</v>
      </c>
      <c r="N398" t="s">
        <v>62</v>
      </c>
      <c r="O398" s="42" t="s">
        <v>62</v>
      </c>
      <c r="P398" s="42" t="s">
        <v>62</v>
      </c>
      <c r="Q398" s="42" t="s">
        <v>62</v>
      </c>
      <c r="R398" s="42" t="s">
        <v>2617</v>
      </c>
    </row>
    <row r="399" spans="6:18" x14ac:dyDescent="0.25">
      <c r="F399" s="169" t="str">
        <f t="shared" si="3"/>
        <v>467536CL</v>
      </c>
      <c r="G399" s="42" t="s">
        <v>801</v>
      </c>
      <c r="H399" s="42" t="s">
        <v>802</v>
      </c>
      <c r="I399" s="180">
        <v>467536</v>
      </c>
      <c r="J399" s="180" t="s">
        <v>2647</v>
      </c>
      <c r="K399" s="169" t="s">
        <v>304</v>
      </c>
      <c r="L399" s="348" t="s">
        <v>2865</v>
      </c>
      <c r="M399" s="42" t="s">
        <v>2649</v>
      </c>
      <c r="N399" t="s">
        <v>62</v>
      </c>
      <c r="O399" s="42" t="s">
        <v>62</v>
      </c>
      <c r="P399" s="42" t="s">
        <v>62</v>
      </c>
      <c r="Q399" s="42" t="s">
        <v>62</v>
      </c>
      <c r="R399" s="42" t="s">
        <v>2651</v>
      </c>
    </row>
    <row r="400" spans="6:18" x14ac:dyDescent="0.25">
      <c r="F400" s="169" t="str">
        <f t="shared" si="3"/>
        <v>467533CL</v>
      </c>
      <c r="G400" s="42" t="s">
        <v>480</v>
      </c>
      <c r="H400" s="42" t="s">
        <v>481</v>
      </c>
      <c r="I400" s="180">
        <v>467533</v>
      </c>
      <c r="J400" s="180" t="s">
        <v>2648</v>
      </c>
      <c r="K400" s="169" t="s">
        <v>304</v>
      </c>
      <c r="L400" s="348" t="s">
        <v>2866</v>
      </c>
      <c r="M400" s="42" t="s">
        <v>2650</v>
      </c>
      <c r="N400" t="s">
        <v>62</v>
      </c>
      <c r="O400" s="42" t="s">
        <v>62</v>
      </c>
      <c r="P400" s="42" t="s">
        <v>62</v>
      </c>
      <c r="Q400" s="42" t="s">
        <v>62</v>
      </c>
      <c r="R400" s="42" t="s">
        <v>2651</v>
      </c>
    </row>
    <row r="401" spans="6:18" x14ac:dyDescent="0.25">
      <c r="F401" s="169" t="str">
        <f t="shared" si="3"/>
        <v>468346CL</v>
      </c>
      <c r="G401" s="42" t="s">
        <v>783</v>
      </c>
      <c r="H401" s="42" t="s">
        <v>784</v>
      </c>
      <c r="I401" s="180">
        <v>468346</v>
      </c>
      <c r="J401" s="180" t="s">
        <v>2560</v>
      </c>
      <c r="K401" s="169" t="s">
        <v>304</v>
      </c>
      <c r="L401" t="s">
        <v>2567</v>
      </c>
      <c r="M401" t="s">
        <v>2566</v>
      </c>
      <c r="N401" t="s">
        <v>62</v>
      </c>
      <c r="O401" s="42" t="s">
        <v>62</v>
      </c>
      <c r="P401" s="42" t="s">
        <v>62</v>
      </c>
      <c r="Q401" s="42" t="s">
        <v>62</v>
      </c>
      <c r="R401" s="42" t="s">
        <v>2864</v>
      </c>
    </row>
    <row r="402" spans="6:18" x14ac:dyDescent="0.25">
      <c r="F402" s="169" t="str">
        <f t="shared" si="3"/>
        <v>471013CL</v>
      </c>
      <c r="G402" s="42" t="s">
        <v>2908</v>
      </c>
      <c r="H402" s="42" t="s">
        <v>2909</v>
      </c>
      <c r="I402" s="180">
        <v>471013</v>
      </c>
      <c r="J402" s="180" t="s">
        <v>2899</v>
      </c>
      <c r="K402" s="169" t="s">
        <v>304</v>
      </c>
      <c r="L402" s="422" t="s">
        <v>2955</v>
      </c>
      <c r="M402" t="s">
        <v>2944</v>
      </c>
      <c r="N402" t="s">
        <v>62</v>
      </c>
      <c r="O402" s="42" t="s">
        <v>62</v>
      </c>
      <c r="P402" s="42" t="s">
        <v>62</v>
      </c>
      <c r="Q402" s="42" t="s">
        <v>62</v>
      </c>
      <c r="R402" s="42" t="s">
        <v>2946</v>
      </c>
    </row>
    <row r="403" spans="6:18" x14ac:dyDescent="0.25">
      <c r="F403" s="169" t="str">
        <f t="shared" si="3"/>
        <v>471013BL</v>
      </c>
      <c r="G403" s="42" t="s">
        <v>2910</v>
      </c>
      <c r="H403" s="42" t="s">
        <v>2911</v>
      </c>
      <c r="I403" s="180">
        <v>471013</v>
      </c>
      <c r="J403" s="180" t="s">
        <v>2899</v>
      </c>
      <c r="K403" s="169" t="s">
        <v>289</v>
      </c>
      <c r="L403" s="422" t="s">
        <v>2955</v>
      </c>
      <c r="M403" t="s">
        <v>2944</v>
      </c>
      <c r="N403" t="s">
        <v>62</v>
      </c>
      <c r="O403" s="42" t="s">
        <v>62</v>
      </c>
      <c r="P403">
        <v>471341</v>
      </c>
      <c r="Q403" t="s">
        <v>2945</v>
      </c>
      <c r="R403" s="42" t="s">
        <v>2946</v>
      </c>
    </row>
    <row r="404" spans="6:18" x14ac:dyDescent="0.25">
      <c r="F404" s="169" t="str">
        <f t="shared" si="3"/>
        <v>471012CL</v>
      </c>
      <c r="G404" s="42" t="s">
        <v>2912</v>
      </c>
      <c r="H404" s="42" t="s">
        <v>2913</v>
      </c>
      <c r="I404" s="180">
        <v>471012</v>
      </c>
      <c r="J404" s="180" t="s">
        <v>2900</v>
      </c>
      <c r="K404" s="169" t="s">
        <v>304</v>
      </c>
      <c r="L404" s="422" t="s">
        <v>2956</v>
      </c>
      <c r="M404" t="s">
        <v>2947</v>
      </c>
      <c r="N404" t="s">
        <v>62</v>
      </c>
      <c r="O404" s="42" t="s">
        <v>62</v>
      </c>
      <c r="P404" s="42" t="s">
        <v>62</v>
      </c>
      <c r="Q404" s="42" t="s">
        <v>62</v>
      </c>
      <c r="R404" s="42" t="s">
        <v>2946</v>
      </c>
    </row>
    <row r="405" spans="6:18" x14ac:dyDescent="0.25">
      <c r="F405" s="169" t="str">
        <f t="shared" si="3"/>
        <v>471012BL</v>
      </c>
      <c r="G405" s="42" t="s">
        <v>2914</v>
      </c>
      <c r="H405" s="42" t="s">
        <v>2915</v>
      </c>
      <c r="I405" s="180">
        <v>471012</v>
      </c>
      <c r="J405" s="180" t="s">
        <v>2900</v>
      </c>
      <c r="K405" s="169" t="s">
        <v>289</v>
      </c>
      <c r="L405" s="422" t="s">
        <v>2956</v>
      </c>
      <c r="M405" t="s">
        <v>2947</v>
      </c>
      <c r="N405" t="s">
        <v>62</v>
      </c>
      <c r="O405" s="42" t="s">
        <v>62</v>
      </c>
      <c r="P405">
        <v>471341</v>
      </c>
      <c r="Q405" t="s">
        <v>2945</v>
      </c>
      <c r="R405" s="42" t="s">
        <v>2946</v>
      </c>
    </row>
    <row r="406" spans="6:18" x14ac:dyDescent="0.25">
      <c r="F406" s="169" t="str">
        <f t="shared" si="3"/>
        <v>471014CL</v>
      </c>
      <c r="G406" s="42" t="s">
        <v>2916</v>
      </c>
      <c r="H406" s="42" t="s">
        <v>2917</v>
      </c>
      <c r="I406" s="180">
        <v>471014</v>
      </c>
      <c r="J406" s="180" t="s">
        <v>2901</v>
      </c>
      <c r="K406" s="169" t="s">
        <v>304</v>
      </c>
      <c r="L406" s="422" t="s">
        <v>2957</v>
      </c>
      <c r="M406" t="s">
        <v>2948</v>
      </c>
      <c r="N406" t="s">
        <v>62</v>
      </c>
      <c r="O406" s="42" t="s">
        <v>62</v>
      </c>
      <c r="P406" s="42" t="s">
        <v>62</v>
      </c>
      <c r="Q406" s="42" t="s">
        <v>62</v>
      </c>
      <c r="R406" s="42" t="s">
        <v>2946</v>
      </c>
    </row>
    <row r="407" spans="6:18" x14ac:dyDescent="0.25">
      <c r="F407" s="169" t="str">
        <f t="shared" si="3"/>
        <v>471014BL</v>
      </c>
      <c r="G407" s="42" t="s">
        <v>2918</v>
      </c>
      <c r="H407" s="42" t="s">
        <v>2919</v>
      </c>
      <c r="I407" s="180">
        <v>471014</v>
      </c>
      <c r="J407" s="180" t="s">
        <v>2901</v>
      </c>
      <c r="K407" s="169" t="s">
        <v>289</v>
      </c>
      <c r="L407" s="422" t="s">
        <v>2957</v>
      </c>
      <c r="M407" t="s">
        <v>2948</v>
      </c>
      <c r="N407" t="s">
        <v>62</v>
      </c>
      <c r="O407" s="42" t="s">
        <v>62</v>
      </c>
      <c r="P407">
        <v>471341</v>
      </c>
      <c r="Q407" t="s">
        <v>2945</v>
      </c>
      <c r="R407" s="42" t="s">
        <v>2946</v>
      </c>
    </row>
    <row r="408" spans="6:18" x14ac:dyDescent="0.25">
      <c r="F408" s="169" t="str">
        <f t="shared" si="3"/>
        <v>471015CL</v>
      </c>
      <c r="G408" s="42" t="s">
        <v>2920</v>
      </c>
      <c r="H408" s="42" t="s">
        <v>2921</v>
      </c>
      <c r="I408" s="180">
        <v>471015</v>
      </c>
      <c r="J408" s="180" t="s">
        <v>2902</v>
      </c>
      <c r="K408" s="169" t="s">
        <v>304</v>
      </c>
      <c r="L408" s="422" t="s">
        <v>2958</v>
      </c>
      <c r="M408" t="s">
        <v>2949</v>
      </c>
      <c r="N408" t="s">
        <v>62</v>
      </c>
      <c r="O408" s="42" t="s">
        <v>62</v>
      </c>
      <c r="P408" s="42" t="s">
        <v>62</v>
      </c>
      <c r="Q408" s="42" t="s">
        <v>62</v>
      </c>
      <c r="R408" s="42" t="s">
        <v>2946</v>
      </c>
    </row>
    <row r="409" spans="6:18" x14ac:dyDescent="0.25">
      <c r="F409" s="169" t="str">
        <f t="shared" si="3"/>
        <v>471015BL</v>
      </c>
      <c r="G409" s="42" t="s">
        <v>2922</v>
      </c>
      <c r="H409" s="42" t="s">
        <v>2923</v>
      </c>
      <c r="I409" s="180">
        <v>471015</v>
      </c>
      <c r="J409" s="180" t="s">
        <v>2902</v>
      </c>
      <c r="K409" s="169" t="s">
        <v>289</v>
      </c>
      <c r="L409" s="422" t="s">
        <v>2958</v>
      </c>
      <c r="M409" t="s">
        <v>2949</v>
      </c>
      <c r="N409" t="s">
        <v>62</v>
      </c>
      <c r="O409" s="42" t="s">
        <v>62</v>
      </c>
      <c r="P409">
        <v>471341</v>
      </c>
      <c r="Q409" t="s">
        <v>2945</v>
      </c>
      <c r="R409" s="42" t="s">
        <v>2946</v>
      </c>
    </row>
    <row r="410" spans="6:18" x14ac:dyDescent="0.25">
      <c r="F410" s="169" t="str">
        <f t="shared" si="3"/>
        <v>471016CL</v>
      </c>
      <c r="G410" s="42" t="s">
        <v>2924</v>
      </c>
      <c r="H410" s="42" t="s">
        <v>2925</v>
      </c>
      <c r="I410" s="180">
        <v>471016</v>
      </c>
      <c r="J410" s="180" t="s">
        <v>2903</v>
      </c>
      <c r="K410" s="169" t="s">
        <v>304</v>
      </c>
      <c r="L410" s="422" t="s">
        <v>2959</v>
      </c>
      <c r="M410" t="s">
        <v>2950</v>
      </c>
      <c r="N410" t="s">
        <v>62</v>
      </c>
      <c r="O410" s="42" t="s">
        <v>62</v>
      </c>
      <c r="P410" s="42" t="s">
        <v>62</v>
      </c>
      <c r="Q410" s="42" t="s">
        <v>62</v>
      </c>
      <c r="R410" s="42" t="s">
        <v>2946</v>
      </c>
    </row>
    <row r="411" spans="6:18" x14ac:dyDescent="0.25">
      <c r="F411" s="169" t="str">
        <f t="shared" si="3"/>
        <v>471016BL</v>
      </c>
      <c r="G411" s="42" t="s">
        <v>2926</v>
      </c>
      <c r="H411" s="42" t="s">
        <v>2927</v>
      </c>
      <c r="I411" s="180">
        <v>471016</v>
      </c>
      <c r="J411" s="180" t="s">
        <v>2903</v>
      </c>
      <c r="K411" s="169" t="s">
        <v>289</v>
      </c>
      <c r="L411" s="422" t="s">
        <v>2959</v>
      </c>
      <c r="M411" t="s">
        <v>2950</v>
      </c>
      <c r="N411" t="s">
        <v>62</v>
      </c>
      <c r="O411" s="42" t="s">
        <v>62</v>
      </c>
      <c r="P411">
        <v>471341</v>
      </c>
      <c r="Q411" t="s">
        <v>2945</v>
      </c>
      <c r="R411" s="42" t="s">
        <v>2946</v>
      </c>
    </row>
    <row r="412" spans="6:18" x14ac:dyDescent="0.25">
      <c r="F412" s="169" t="str">
        <f t="shared" si="3"/>
        <v>471017CL</v>
      </c>
      <c r="G412" s="42" t="s">
        <v>2928</v>
      </c>
      <c r="H412" s="42" t="s">
        <v>2929</v>
      </c>
      <c r="I412" s="180">
        <v>471017</v>
      </c>
      <c r="J412" s="180" t="s">
        <v>2904</v>
      </c>
      <c r="K412" s="169" t="s">
        <v>304</v>
      </c>
      <c r="L412" s="422" t="s">
        <v>2960</v>
      </c>
      <c r="M412" t="s">
        <v>2951</v>
      </c>
      <c r="N412" t="s">
        <v>62</v>
      </c>
      <c r="O412" s="42" t="s">
        <v>62</v>
      </c>
      <c r="P412" s="42" t="s">
        <v>62</v>
      </c>
      <c r="Q412" s="42" t="s">
        <v>62</v>
      </c>
      <c r="R412" s="42" t="s">
        <v>2946</v>
      </c>
    </row>
    <row r="413" spans="6:18" x14ac:dyDescent="0.25">
      <c r="F413" s="169" t="str">
        <f t="shared" si="3"/>
        <v>471017BL</v>
      </c>
      <c r="G413" s="42" t="s">
        <v>2930</v>
      </c>
      <c r="H413" s="42" t="s">
        <v>2931</v>
      </c>
      <c r="I413" s="180">
        <v>471017</v>
      </c>
      <c r="J413" s="180" t="s">
        <v>2904</v>
      </c>
      <c r="K413" s="169" t="s">
        <v>289</v>
      </c>
      <c r="L413" s="422" t="s">
        <v>2960</v>
      </c>
      <c r="M413" t="s">
        <v>2951</v>
      </c>
      <c r="N413" t="s">
        <v>62</v>
      </c>
      <c r="O413" s="42" t="s">
        <v>62</v>
      </c>
      <c r="P413">
        <v>471341</v>
      </c>
      <c r="Q413" t="s">
        <v>2945</v>
      </c>
      <c r="R413" s="42" t="s">
        <v>2946</v>
      </c>
    </row>
    <row r="414" spans="6:18" x14ac:dyDescent="0.25">
      <c r="F414" s="169" t="str">
        <f t="shared" si="3"/>
        <v>471018CL</v>
      </c>
      <c r="G414" s="42" t="s">
        <v>2932</v>
      </c>
      <c r="H414" s="42" t="s">
        <v>2933</v>
      </c>
      <c r="I414" s="180">
        <v>471018</v>
      </c>
      <c r="J414" s="180" t="s">
        <v>2905</v>
      </c>
      <c r="K414" s="169" t="s">
        <v>304</v>
      </c>
      <c r="L414" s="422" t="s">
        <v>2961</v>
      </c>
      <c r="M414" t="s">
        <v>2952</v>
      </c>
      <c r="N414" t="s">
        <v>62</v>
      </c>
      <c r="O414" s="42" t="s">
        <v>62</v>
      </c>
      <c r="P414" s="42" t="s">
        <v>62</v>
      </c>
      <c r="Q414" s="42" t="s">
        <v>62</v>
      </c>
      <c r="R414" s="42" t="s">
        <v>2946</v>
      </c>
    </row>
    <row r="415" spans="6:18" x14ac:dyDescent="0.25">
      <c r="F415" s="169" t="str">
        <f t="shared" si="3"/>
        <v>471018BL</v>
      </c>
      <c r="G415" s="42" t="s">
        <v>2934</v>
      </c>
      <c r="H415" s="42" t="s">
        <v>2935</v>
      </c>
      <c r="I415" s="180">
        <v>471018</v>
      </c>
      <c r="J415" s="180" t="s">
        <v>2905</v>
      </c>
      <c r="K415" s="169" t="s">
        <v>289</v>
      </c>
      <c r="L415" s="422" t="s">
        <v>2961</v>
      </c>
      <c r="M415" t="s">
        <v>2952</v>
      </c>
      <c r="N415" t="s">
        <v>62</v>
      </c>
      <c r="O415" s="42" t="s">
        <v>62</v>
      </c>
      <c r="P415">
        <v>471341</v>
      </c>
      <c r="Q415" t="s">
        <v>2945</v>
      </c>
      <c r="R415" s="42" t="s">
        <v>2946</v>
      </c>
    </row>
    <row r="416" spans="6:18" x14ac:dyDescent="0.25">
      <c r="F416" s="169" t="str">
        <f t="shared" si="3"/>
        <v>471019CL</v>
      </c>
      <c r="G416" s="42" t="s">
        <v>2936</v>
      </c>
      <c r="H416" s="42" t="s">
        <v>2937</v>
      </c>
      <c r="I416" s="180">
        <v>471019</v>
      </c>
      <c r="J416" s="180" t="s">
        <v>2906</v>
      </c>
      <c r="K416" s="169" t="s">
        <v>304</v>
      </c>
      <c r="L416" s="422" t="s">
        <v>2962</v>
      </c>
      <c r="M416" t="s">
        <v>2953</v>
      </c>
      <c r="N416" t="s">
        <v>62</v>
      </c>
      <c r="O416" s="42" t="s">
        <v>62</v>
      </c>
      <c r="P416" s="42" t="s">
        <v>62</v>
      </c>
      <c r="Q416" s="42" t="s">
        <v>62</v>
      </c>
      <c r="R416" s="42" t="s">
        <v>2946</v>
      </c>
    </row>
    <row r="417" spans="6:18" x14ac:dyDescent="0.25">
      <c r="F417" s="169" t="str">
        <f t="shared" si="3"/>
        <v>471019BL</v>
      </c>
      <c r="G417" s="42" t="s">
        <v>2938</v>
      </c>
      <c r="H417" s="42" t="s">
        <v>2939</v>
      </c>
      <c r="I417" s="180">
        <v>471019</v>
      </c>
      <c r="J417" s="180" t="s">
        <v>2906</v>
      </c>
      <c r="K417" s="169" t="s">
        <v>289</v>
      </c>
      <c r="L417" s="422" t="s">
        <v>2962</v>
      </c>
      <c r="M417" t="s">
        <v>2953</v>
      </c>
      <c r="N417" t="s">
        <v>62</v>
      </c>
      <c r="O417" s="42" t="s">
        <v>62</v>
      </c>
      <c r="P417">
        <v>471341</v>
      </c>
      <c r="Q417" t="s">
        <v>2945</v>
      </c>
      <c r="R417" s="42" t="s">
        <v>2946</v>
      </c>
    </row>
    <row r="418" spans="6:18" x14ac:dyDescent="0.25">
      <c r="F418" s="169" t="str">
        <f t="shared" si="3"/>
        <v>471020CL</v>
      </c>
      <c r="G418" s="42" t="s">
        <v>2940</v>
      </c>
      <c r="H418" s="42" t="s">
        <v>2941</v>
      </c>
      <c r="I418" s="180">
        <v>471020</v>
      </c>
      <c r="J418" s="180" t="s">
        <v>2907</v>
      </c>
      <c r="K418" s="169" t="s">
        <v>304</v>
      </c>
      <c r="L418" s="422" t="s">
        <v>2963</v>
      </c>
      <c r="M418" t="s">
        <v>2954</v>
      </c>
      <c r="N418" t="s">
        <v>62</v>
      </c>
      <c r="O418" s="42" t="s">
        <v>62</v>
      </c>
      <c r="P418" s="42" t="s">
        <v>62</v>
      </c>
      <c r="Q418" s="42" t="s">
        <v>62</v>
      </c>
      <c r="R418" s="42" t="s">
        <v>2946</v>
      </c>
    </row>
    <row r="419" spans="6:18" x14ac:dyDescent="0.25">
      <c r="F419" s="169" t="str">
        <f t="shared" si="3"/>
        <v>471020BL</v>
      </c>
      <c r="G419" s="42" t="s">
        <v>2942</v>
      </c>
      <c r="H419" s="42" t="s">
        <v>2943</v>
      </c>
      <c r="I419" s="180">
        <v>471020</v>
      </c>
      <c r="J419" s="180" t="s">
        <v>2907</v>
      </c>
      <c r="K419" s="169" t="s">
        <v>289</v>
      </c>
      <c r="L419" s="422" t="s">
        <v>2963</v>
      </c>
      <c r="M419" t="s">
        <v>2954</v>
      </c>
      <c r="N419" t="s">
        <v>62</v>
      </c>
      <c r="O419" s="42" t="s">
        <v>62</v>
      </c>
      <c r="P419">
        <v>471341</v>
      </c>
      <c r="Q419" t="s">
        <v>2945</v>
      </c>
      <c r="R419" s="42" t="s">
        <v>2946</v>
      </c>
    </row>
    <row r="420" spans="6:18" x14ac:dyDescent="0.25">
      <c r="F420" s="169" t="str">
        <f t="shared" si="3"/>
        <v>470726BL</v>
      </c>
      <c r="G420" s="42" t="s">
        <v>3332</v>
      </c>
      <c r="H420" s="42" t="s">
        <v>3333</v>
      </c>
      <c r="I420" s="180">
        <v>470726</v>
      </c>
      <c r="J420" s="180" t="s">
        <v>2600</v>
      </c>
      <c r="K420" s="169" t="s">
        <v>289</v>
      </c>
      <c r="L420" s="422" t="s">
        <v>2641</v>
      </c>
      <c r="M420" t="s">
        <v>2635</v>
      </c>
      <c r="N420" t="s">
        <v>62</v>
      </c>
      <c r="O420" s="42" t="s">
        <v>62</v>
      </c>
      <c r="P420">
        <v>459601</v>
      </c>
      <c r="Q420" t="s">
        <v>3346</v>
      </c>
      <c r="R420" s="42" t="s">
        <v>2617</v>
      </c>
    </row>
    <row r="421" spans="6:18" x14ac:dyDescent="0.25">
      <c r="F421" s="169" t="str">
        <f t="shared" si="3"/>
        <v>464168BL</v>
      </c>
      <c r="G421" s="42" t="s">
        <v>3334</v>
      </c>
      <c r="H421" s="42" t="s">
        <v>3335</v>
      </c>
      <c r="I421" s="180">
        <v>464168</v>
      </c>
      <c r="J421" s="180" t="s">
        <v>2598</v>
      </c>
      <c r="K421" s="169" t="s">
        <v>289</v>
      </c>
      <c r="L421" s="422" t="s">
        <v>2639</v>
      </c>
      <c r="M421" t="s">
        <v>2633</v>
      </c>
      <c r="N421" t="s">
        <v>62</v>
      </c>
      <c r="O421" s="42" t="s">
        <v>62</v>
      </c>
      <c r="P421">
        <v>470892</v>
      </c>
      <c r="Q421" t="s">
        <v>3347</v>
      </c>
      <c r="R421" s="42" t="s">
        <v>2617</v>
      </c>
    </row>
    <row r="422" spans="6:18" x14ac:dyDescent="0.25">
      <c r="F422" s="169" t="str">
        <f t="shared" si="3"/>
        <v>470723BL</v>
      </c>
      <c r="G422" s="42" t="s">
        <v>3336</v>
      </c>
      <c r="H422" s="42" t="s">
        <v>3337</v>
      </c>
      <c r="I422" s="180">
        <v>470723</v>
      </c>
      <c r="J422" s="180" t="s">
        <v>2601</v>
      </c>
      <c r="K422" s="169" t="s">
        <v>289</v>
      </c>
      <c r="L422" s="422" t="s">
        <v>2642</v>
      </c>
      <c r="M422" t="s">
        <v>2636</v>
      </c>
      <c r="N422" t="s">
        <v>62</v>
      </c>
      <c r="O422" s="42" t="s">
        <v>62</v>
      </c>
      <c r="P422">
        <v>470893</v>
      </c>
      <c r="Q422" t="s">
        <v>3348</v>
      </c>
      <c r="R422" s="42" t="s">
        <v>2617</v>
      </c>
    </row>
    <row r="423" spans="6:18" x14ac:dyDescent="0.25">
      <c r="F423" s="169" t="str">
        <f t="shared" si="3"/>
        <v>470725BL</v>
      </c>
      <c r="G423" s="42" t="s">
        <v>3338</v>
      </c>
      <c r="H423" s="42" t="s">
        <v>3339</v>
      </c>
      <c r="I423" s="180">
        <v>470725</v>
      </c>
      <c r="J423" s="180" t="s">
        <v>2597</v>
      </c>
      <c r="K423" s="169" t="s">
        <v>289</v>
      </c>
      <c r="L423" s="422" t="s">
        <v>2638</v>
      </c>
      <c r="M423" t="s">
        <v>2632</v>
      </c>
      <c r="N423" t="s">
        <v>62</v>
      </c>
      <c r="O423" s="42" t="s">
        <v>62</v>
      </c>
      <c r="P423">
        <v>470894</v>
      </c>
      <c r="Q423" t="s">
        <v>3349</v>
      </c>
      <c r="R423" s="42" t="s">
        <v>2617</v>
      </c>
    </row>
    <row r="424" spans="6:18" x14ac:dyDescent="0.25">
      <c r="F424" s="169" t="str">
        <f t="shared" si="3"/>
        <v>470722BL</v>
      </c>
      <c r="G424" s="42" t="s">
        <v>3340</v>
      </c>
      <c r="H424" s="42" t="s">
        <v>3341</v>
      </c>
      <c r="I424" s="180">
        <v>470722</v>
      </c>
      <c r="J424" s="180" t="s">
        <v>2596</v>
      </c>
      <c r="K424" s="169" t="s">
        <v>289</v>
      </c>
      <c r="L424" s="422" t="s">
        <v>2637</v>
      </c>
      <c r="M424" t="s">
        <v>2631</v>
      </c>
      <c r="N424" t="s">
        <v>62</v>
      </c>
      <c r="O424" s="42" t="s">
        <v>62</v>
      </c>
      <c r="P424">
        <v>470890</v>
      </c>
      <c r="Q424" t="s">
        <v>3350</v>
      </c>
      <c r="R424" s="42" t="s">
        <v>2617</v>
      </c>
    </row>
    <row r="425" spans="6:18" x14ac:dyDescent="0.25">
      <c r="F425" s="169" t="str">
        <f t="shared" si="3"/>
        <v>470724BL</v>
      </c>
      <c r="G425" s="42" t="s">
        <v>3342</v>
      </c>
      <c r="H425" s="42" t="s">
        <v>3343</v>
      </c>
      <c r="I425" s="180">
        <v>470724</v>
      </c>
      <c r="J425" s="180" t="s">
        <v>2595</v>
      </c>
      <c r="K425" s="169" t="s">
        <v>289</v>
      </c>
      <c r="L425" s="422" t="s">
        <v>2618</v>
      </c>
      <c r="M425" t="s">
        <v>2616</v>
      </c>
      <c r="N425" t="s">
        <v>62</v>
      </c>
      <c r="O425" s="42" t="s">
        <v>62</v>
      </c>
      <c r="P425">
        <v>470894</v>
      </c>
      <c r="Q425" t="s">
        <v>3349</v>
      </c>
      <c r="R425" s="42" t="s">
        <v>2617</v>
      </c>
    </row>
    <row r="426" spans="6:18" x14ac:dyDescent="0.25">
      <c r="F426" s="169" t="str">
        <f t="shared" si="3"/>
        <v>470906BL</v>
      </c>
      <c r="G426" s="42" t="s">
        <v>3344</v>
      </c>
      <c r="H426" s="42" t="s">
        <v>3345</v>
      </c>
      <c r="I426" s="180">
        <v>470906</v>
      </c>
      <c r="J426" s="180" t="s">
        <v>2599</v>
      </c>
      <c r="K426" s="169" t="s">
        <v>289</v>
      </c>
      <c r="L426" s="422" t="s">
        <v>2640</v>
      </c>
      <c r="M426" t="s">
        <v>2634</v>
      </c>
      <c r="N426" t="s">
        <v>62</v>
      </c>
      <c r="O426" s="42" t="s">
        <v>62</v>
      </c>
      <c r="P426">
        <v>470891</v>
      </c>
      <c r="Q426" t="s">
        <v>3351</v>
      </c>
      <c r="R426" s="42" t="s">
        <v>2617</v>
      </c>
    </row>
    <row r="427" spans="6:18" x14ac:dyDescent="0.25">
      <c r="F427" s="169" t="str">
        <f t="shared" si="3"/>
        <v>470861DGEL</v>
      </c>
      <c r="G427" s="42" t="s">
        <v>4639</v>
      </c>
      <c r="H427" s="42" t="s">
        <v>4640</v>
      </c>
      <c r="I427" s="180">
        <v>470861</v>
      </c>
      <c r="J427" s="180" t="s">
        <v>4621</v>
      </c>
      <c r="K427" s="169" t="s">
        <v>101</v>
      </c>
      <c r="L427" s="422" t="s">
        <v>5798</v>
      </c>
      <c r="M427" t="s">
        <v>5797</v>
      </c>
      <c r="N427" s="347">
        <v>471083</v>
      </c>
      <c r="O427" s="42" t="s">
        <v>5796</v>
      </c>
      <c r="P427" s="42" t="s">
        <v>62</v>
      </c>
      <c r="Q427" s="42" t="s">
        <v>62</v>
      </c>
      <c r="R427" s="42" t="s">
        <v>5795</v>
      </c>
    </row>
    <row r="428" spans="6:18" x14ac:dyDescent="0.25">
      <c r="F428" s="169" t="str">
        <f t="shared" si="3"/>
        <v>470862DGEL</v>
      </c>
      <c r="G428" s="42" t="s">
        <v>5783</v>
      </c>
      <c r="H428" s="42" t="s">
        <v>5784</v>
      </c>
      <c r="I428" s="180">
        <v>470862</v>
      </c>
      <c r="J428" s="180" t="s">
        <v>4622</v>
      </c>
      <c r="K428" s="169" t="s">
        <v>101</v>
      </c>
      <c r="L428" s="422" t="s">
        <v>5811</v>
      </c>
      <c r="M428" t="s">
        <v>5799</v>
      </c>
      <c r="N428" s="347">
        <v>471084</v>
      </c>
      <c r="O428" s="42" t="s">
        <v>5800</v>
      </c>
      <c r="P428" s="42" t="s">
        <v>62</v>
      </c>
      <c r="Q428" s="42" t="s">
        <v>62</v>
      </c>
      <c r="R428" s="42" t="s">
        <v>5795</v>
      </c>
    </row>
    <row r="429" spans="6:18" x14ac:dyDescent="0.25">
      <c r="F429" s="169" t="str">
        <f t="shared" si="3"/>
        <v>470863DGEL</v>
      </c>
      <c r="G429" s="42" t="s">
        <v>5785</v>
      </c>
      <c r="H429" s="42" t="s">
        <v>5786</v>
      </c>
      <c r="I429" s="180">
        <v>470863</v>
      </c>
      <c r="J429" s="180" t="s">
        <v>4623</v>
      </c>
      <c r="K429" s="169" t="s">
        <v>101</v>
      </c>
      <c r="L429" s="422" t="s">
        <v>5812</v>
      </c>
      <c r="M429" t="s">
        <v>5801</v>
      </c>
      <c r="N429" s="347">
        <v>471085</v>
      </c>
      <c r="O429" s="42" t="s">
        <v>5802</v>
      </c>
      <c r="P429" s="42" t="s">
        <v>62</v>
      </c>
      <c r="Q429" s="42" t="s">
        <v>62</v>
      </c>
      <c r="R429" s="42" t="s">
        <v>5795</v>
      </c>
    </row>
    <row r="430" spans="6:18" x14ac:dyDescent="0.25">
      <c r="F430" s="169" t="str">
        <f t="shared" si="3"/>
        <v>470864DGEL</v>
      </c>
      <c r="G430" s="42" t="s">
        <v>5787</v>
      </c>
      <c r="H430" s="42" t="s">
        <v>5788</v>
      </c>
      <c r="I430" s="180">
        <v>470864</v>
      </c>
      <c r="J430" s="180" t="s">
        <v>4624</v>
      </c>
      <c r="K430" s="169" t="s">
        <v>101</v>
      </c>
      <c r="L430" s="422" t="s">
        <v>5813</v>
      </c>
      <c r="M430" t="s">
        <v>5803</v>
      </c>
      <c r="N430" s="347">
        <v>471086</v>
      </c>
      <c r="O430" s="42" t="s">
        <v>5804</v>
      </c>
      <c r="P430" s="42" t="s">
        <v>62</v>
      </c>
      <c r="Q430" s="42" t="s">
        <v>62</v>
      </c>
      <c r="R430" s="42" t="s">
        <v>5795</v>
      </c>
    </row>
    <row r="431" spans="6:18" x14ac:dyDescent="0.25">
      <c r="F431" s="169" t="str">
        <f t="shared" si="3"/>
        <v>470865DGEL</v>
      </c>
      <c r="G431" s="42" t="s">
        <v>5789</v>
      </c>
      <c r="H431" s="42" t="s">
        <v>5790</v>
      </c>
      <c r="I431" s="180">
        <v>470865</v>
      </c>
      <c r="J431" s="180" t="s">
        <v>4625</v>
      </c>
      <c r="K431" s="169" t="s">
        <v>101</v>
      </c>
      <c r="L431" s="422" t="s">
        <v>5814</v>
      </c>
      <c r="M431" t="s">
        <v>5805</v>
      </c>
      <c r="N431" s="347">
        <v>471087</v>
      </c>
      <c r="O431" s="42" t="s">
        <v>5806</v>
      </c>
      <c r="P431" s="42" t="s">
        <v>62</v>
      </c>
      <c r="Q431" s="42" t="s">
        <v>62</v>
      </c>
      <c r="R431" s="42" t="s">
        <v>5795</v>
      </c>
    </row>
    <row r="432" spans="6:18" x14ac:dyDescent="0.25">
      <c r="F432" s="169" t="str">
        <f t="shared" si="3"/>
        <v>470866DGEL</v>
      </c>
      <c r="G432" s="42" t="s">
        <v>5791</v>
      </c>
      <c r="H432" s="42" t="s">
        <v>5792</v>
      </c>
      <c r="I432" s="180">
        <v>470866</v>
      </c>
      <c r="J432" s="180" t="s">
        <v>4626</v>
      </c>
      <c r="K432" s="169" t="s">
        <v>101</v>
      </c>
      <c r="L432" s="422" t="s">
        <v>5815</v>
      </c>
      <c r="M432" t="s">
        <v>5807</v>
      </c>
      <c r="N432" s="347">
        <v>471088</v>
      </c>
      <c r="O432" s="42" t="s">
        <v>5808</v>
      </c>
      <c r="P432" s="42" t="s">
        <v>62</v>
      </c>
      <c r="Q432" s="42" t="s">
        <v>62</v>
      </c>
      <c r="R432" s="42" t="s">
        <v>5795</v>
      </c>
    </row>
    <row r="433" spans="6:18" x14ac:dyDescent="0.25">
      <c r="F433" s="169" t="str">
        <f t="shared" si="3"/>
        <v>470867DGEL</v>
      </c>
      <c r="G433" s="42" t="s">
        <v>5793</v>
      </c>
      <c r="H433" s="42" t="s">
        <v>5794</v>
      </c>
      <c r="I433" s="180">
        <v>470867</v>
      </c>
      <c r="J433" s="180" t="s">
        <v>4627</v>
      </c>
      <c r="K433" s="169" t="s">
        <v>101</v>
      </c>
      <c r="L433" s="422" t="s">
        <v>5816</v>
      </c>
      <c r="M433" t="s">
        <v>5809</v>
      </c>
      <c r="N433" s="347">
        <v>471089</v>
      </c>
      <c r="O433" s="42" t="s">
        <v>5810</v>
      </c>
      <c r="P433" s="42" t="s">
        <v>62</v>
      </c>
      <c r="Q433" s="42" t="s">
        <v>62</v>
      </c>
      <c r="R433" s="42" t="s">
        <v>5795</v>
      </c>
    </row>
    <row r="434" spans="6:18" x14ac:dyDescent="0.25">
      <c r="F434" s="169" t="str">
        <f t="shared" si="3"/>
        <v>470868DGEL</v>
      </c>
      <c r="G434" s="42" t="s">
        <v>2881</v>
      </c>
      <c r="H434" s="42" t="s">
        <v>2882</v>
      </c>
      <c r="I434" s="180">
        <v>470868</v>
      </c>
      <c r="J434" s="180" t="s">
        <v>2879</v>
      </c>
      <c r="K434" s="169" t="s">
        <v>101</v>
      </c>
      <c r="L434" s="422" t="s">
        <v>2885</v>
      </c>
      <c r="M434" t="s">
        <v>2883</v>
      </c>
      <c r="N434" s="347">
        <v>471090</v>
      </c>
      <c r="O434" s="42" t="s">
        <v>2884</v>
      </c>
      <c r="P434" s="42" t="s">
        <v>62</v>
      </c>
      <c r="Q434" s="42" t="s">
        <v>62</v>
      </c>
      <c r="R434" s="42" t="s">
        <v>5795</v>
      </c>
    </row>
    <row r="435" spans="6:18" x14ac:dyDescent="0.25">
      <c r="F435"/>
    </row>
  </sheetData>
  <autoFilter ref="F1:Q401" xr:uid="{D65145FE-4282-4732-9FAE-1E7C359AE9DC}"/>
  <conditionalFormatting sqref="F1:F20 F22:F184">
    <cfRule type="duplicateValues" dxfId="15" priority="147789"/>
    <cfRule type="duplicateValues" dxfId="14" priority="147790"/>
    <cfRule type="duplicateValues" dxfId="13" priority="147791"/>
  </conditionalFormatting>
  <conditionalFormatting sqref="F191:F206">
    <cfRule type="duplicateValues" dxfId="12" priority="16"/>
    <cfRule type="duplicateValues" dxfId="11" priority="17"/>
    <cfRule type="duplicateValues" dxfId="10" priority="18"/>
  </conditionalFormatting>
  <conditionalFormatting sqref="F222:F231">
    <cfRule type="duplicateValues" dxfId="9" priority="147798"/>
    <cfRule type="duplicateValues" dxfId="8" priority="147799"/>
    <cfRule type="duplicateValues" dxfId="7" priority="147800"/>
  </conditionalFormatting>
  <conditionalFormatting sqref="F233:F305">
    <cfRule type="duplicateValues" dxfId="6" priority="147825"/>
    <cfRule type="duplicateValues" dxfId="5" priority="147826"/>
    <cfRule type="duplicateValues" dxfId="4" priority="147827"/>
  </conditionalFormatting>
  <conditionalFormatting sqref="F307:F434">
    <cfRule type="duplicateValues" dxfId="3" priority="368484"/>
    <cfRule type="duplicateValues" dxfId="2" priority="368485"/>
    <cfRule type="duplicateValues" dxfId="1" priority="368486"/>
  </conditionalFormatting>
  <conditionalFormatting sqref="H149:H153">
    <cfRule type="duplicateValues" dxfId="0" priority="147779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E4C8A6-15FA-4E71-8145-666BEC4725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1</vt:i4>
      </vt:variant>
    </vt:vector>
  </HeadingPairs>
  <TitlesOfParts>
    <vt:vector size="13" baseType="lpstr">
      <vt:lpstr>Bulk Especifico</vt:lpstr>
      <vt:lpstr>Envase</vt:lpstr>
      <vt:lpstr>Fabricação</vt:lpstr>
      <vt:lpstr>estudo</vt:lpstr>
      <vt:lpstr>KPI - OP pulada</vt:lpstr>
      <vt:lpstr>Paleta-Sequencia</vt:lpstr>
      <vt:lpstr>tpas cod</vt:lpstr>
      <vt:lpstr>MB52</vt:lpstr>
      <vt:lpstr>MB51</vt:lpstr>
      <vt:lpstr>COHVPI</vt:lpstr>
      <vt:lpstr>Aderencia</vt:lpstr>
      <vt:lpstr>BD1</vt:lpstr>
      <vt:lpstr>Envase!Area_de_impressao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Arruda</dc:creator>
  <cp:lastModifiedBy>Welligton Silva (Savoy)</cp:lastModifiedBy>
  <cp:lastPrinted>2025-07-28T11:44:01Z</cp:lastPrinted>
  <dcterms:created xsi:type="dcterms:W3CDTF">2022-01-19T23:07:32Z</dcterms:created>
  <dcterms:modified xsi:type="dcterms:W3CDTF">2026-06-19T02:35:04Z</dcterms:modified>
</cp:coreProperties>
</file>